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himank/Claude_Himank/Turnover Data/Excel Files/"/>
    </mc:Choice>
  </mc:AlternateContent>
  <xr:revisionPtr revIDLastSave="0" documentId="11_B6CC14E3707C5B143E45146CFE3E426A28E97A2E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Quality Check" sheetId="1" r:id="rId1"/>
    <sheet name="Year Equity Options Mkt Share" sheetId="2" r:id="rId2"/>
    <sheet name="Qrtr Equity Options Mkt Share" sheetId="3" r:id="rId3"/>
    <sheet name="Mth Equity Options Mkt Share" sheetId="4" r:id="rId4"/>
    <sheet name="Day Equity Options Mkt Share" sheetId="5" r:id="rId5"/>
    <sheet name="Year NSE Equity Options" sheetId="6" r:id="rId6"/>
    <sheet name="Monthly NSE Equity Options" sheetId="7" r:id="rId7"/>
    <sheet name="Daily NSE Equity Options" sheetId="8" r:id="rId8"/>
    <sheet name="Year BSE Equity Options" sheetId="9" r:id="rId9"/>
    <sheet name="Monthly BSE Equity Options" sheetId="10" r:id="rId10"/>
    <sheet name="Daily BSE Equity Option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599" i="5" l="1"/>
  <c r="AA1599" i="5"/>
  <c r="AC1599" i="5" s="1"/>
  <c r="Q1599" i="5"/>
  <c r="P1599" i="5"/>
  <c r="R1599" i="5" s="1"/>
  <c r="F1599" i="5"/>
  <c r="E1599" i="5"/>
  <c r="G1599" i="5" s="1"/>
  <c r="B1596" i="5"/>
  <c r="B1595" i="5"/>
  <c r="C1596" i="5" s="1"/>
  <c r="AB1592" i="5"/>
  <c r="AA1592" i="5"/>
  <c r="Q1592" i="5"/>
  <c r="P1592" i="5"/>
  <c r="F1592" i="5"/>
  <c r="E1592" i="5"/>
  <c r="AB1591" i="5"/>
  <c r="AA1591" i="5"/>
  <c r="Q1591" i="5"/>
  <c r="P1591" i="5"/>
  <c r="F1591" i="5"/>
  <c r="E1591" i="5"/>
  <c r="AB1590" i="5"/>
  <c r="AA1590" i="5"/>
  <c r="Q1590" i="5"/>
  <c r="P1590" i="5"/>
  <c r="F1590" i="5"/>
  <c r="E1590" i="5"/>
  <c r="AB1589" i="5"/>
  <c r="AA1589" i="5"/>
  <c r="Q1589" i="5"/>
  <c r="P1589" i="5"/>
  <c r="F1589" i="5"/>
  <c r="E1589" i="5"/>
  <c r="AB1588" i="5"/>
  <c r="AA1588" i="5"/>
  <c r="Q1588" i="5"/>
  <c r="P1588" i="5"/>
  <c r="F1588" i="5"/>
  <c r="E1588" i="5"/>
  <c r="AB1587" i="5"/>
  <c r="AA1587" i="5"/>
  <c r="Q1587" i="5"/>
  <c r="P1587" i="5"/>
  <c r="F1587" i="5"/>
  <c r="E1587" i="5"/>
  <c r="AB1586" i="5"/>
  <c r="AA1586" i="5"/>
  <c r="Q1586" i="5"/>
  <c r="P1586" i="5"/>
  <c r="F1586" i="5"/>
  <c r="E1586" i="5"/>
  <c r="AB1585" i="5"/>
  <c r="AA1585" i="5"/>
  <c r="Q1585" i="5"/>
  <c r="P1585" i="5"/>
  <c r="F1585" i="5"/>
  <c r="E1585" i="5"/>
  <c r="AB1584" i="5"/>
  <c r="AA1584" i="5"/>
  <c r="Q1584" i="5"/>
  <c r="P1584" i="5"/>
  <c r="F1584" i="5"/>
  <c r="E1584" i="5"/>
  <c r="AB1583" i="5"/>
  <c r="AA1583" i="5"/>
  <c r="Q1583" i="5"/>
  <c r="P1583" i="5"/>
  <c r="F1583" i="5"/>
  <c r="E1583" i="5"/>
  <c r="AB1582" i="5"/>
  <c r="AA1582" i="5"/>
  <c r="Q1582" i="5"/>
  <c r="P1582" i="5"/>
  <c r="F1582" i="5"/>
  <c r="E1582" i="5"/>
  <c r="AB1581" i="5"/>
  <c r="AA1581" i="5"/>
  <c r="Q1581" i="5"/>
  <c r="P1581" i="5"/>
  <c r="F1581" i="5"/>
  <c r="E1581" i="5"/>
  <c r="AB1580" i="5"/>
  <c r="AA1580" i="5"/>
  <c r="Q1580" i="5"/>
  <c r="P1580" i="5"/>
  <c r="F1580" i="5"/>
  <c r="E1580" i="5"/>
  <c r="AB1579" i="5"/>
  <c r="AA1579" i="5"/>
  <c r="Q1579" i="5"/>
  <c r="P1579" i="5"/>
  <c r="F1579" i="5"/>
  <c r="E1579" i="5"/>
  <c r="AB1578" i="5"/>
  <c r="AA1578" i="5"/>
  <c r="Q1578" i="5"/>
  <c r="P1578" i="5"/>
  <c r="F1578" i="5"/>
  <c r="E1578" i="5"/>
  <c r="AB1577" i="5"/>
  <c r="AA1577" i="5"/>
  <c r="Q1577" i="5"/>
  <c r="P1577" i="5"/>
  <c r="F1577" i="5"/>
  <c r="E1577" i="5"/>
  <c r="AB1576" i="5"/>
  <c r="AA1576" i="5"/>
  <c r="Q1576" i="5"/>
  <c r="P1576" i="5"/>
  <c r="F1576" i="5"/>
  <c r="E1576" i="5"/>
  <c r="AB1575" i="5"/>
  <c r="AA1575" i="5"/>
  <c r="Q1575" i="5"/>
  <c r="P1575" i="5"/>
  <c r="F1575" i="5"/>
  <c r="E1575" i="5"/>
  <c r="AB1574" i="5"/>
  <c r="AA1574" i="5"/>
  <c r="Q1574" i="5"/>
  <c r="P1574" i="5"/>
  <c r="F1574" i="5"/>
  <c r="E1574" i="5"/>
  <c r="AB1573" i="5"/>
  <c r="AA1573" i="5"/>
  <c r="Q1573" i="5"/>
  <c r="P1573" i="5"/>
  <c r="F1573" i="5"/>
  <c r="E1573" i="5"/>
  <c r="AB1572" i="5"/>
  <c r="AA1572" i="5"/>
  <c r="Q1572" i="5"/>
  <c r="P1572" i="5"/>
  <c r="F1572" i="5"/>
  <c r="E1572" i="5"/>
  <c r="AB1571" i="5"/>
  <c r="AA1571" i="5"/>
  <c r="Q1571" i="5"/>
  <c r="P1571" i="5"/>
  <c r="F1571" i="5"/>
  <c r="E1571" i="5"/>
  <c r="AB1570" i="5"/>
  <c r="AA1570" i="5"/>
  <c r="Q1570" i="5"/>
  <c r="P1570" i="5"/>
  <c r="F1570" i="5"/>
  <c r="E1570" i="5"/>
  <c r="AB1569" i="5"/>
  <c r="AA1569" i="5"/>
  <c r="Q1569" i="5"/>
  <c r="P1569" i="5"/>
  <c r="F1569" i="5"/>
  <c r="E1569" i="5"/>
  <c r="AB1568" i="5"/>
  <c r="AA1568" i="5"/>
  <c r="Q1568" i="5"/>
  <c r="P1568" i="5"/>
  <c r="F1568" i="5"/>
  <c r="E1568" i="5"/>
  <c r="AB1567" i="5"/>
  <c r="AA1567" i="5"/>
  <c r="Q1567" i="5"/>
  <c r="P1567" i="5"/>
  <c r="F1567" i="5"/>
  <c r="E1567" i="5"/>
  <c r="AB1566" i="5"/>
  <c r="AA1566" i="5"/>
  <c r="Q1566" i="5"/>
  <c r="P1566" i="5"/>
  <c r="F1566" i="5"/>
  <c r="E1566" i="5"/>
  <c r="AB1565" i="5"/>
  <c r="AA1565" i="5"/>
  <c r="Q1565" i="5"/>
  <c r="P1565" i="5"/>
  <c r="F1565" i="5"/>
  <c r="E1565" i="5"/>
  <c r="AB1564" i="5"/>
  <c r="AA1564" i="5"/>
  <c r="Q1564" i="5"/>
  <c r="P1564" i="5"/>
  <c r="F1564" i="5"/>
  <c r="E1564" i="5"/>
  <c r="AB1563" i="5"/>
  <c r="AA1563" i="5"/>
  <c r="Q1563" i="5"/>
  <c r="P1563" i="5"/>
  <c r="F1563" i="5"/>
  <c r="E1563" i="5"/>
  <c r="AB1562" i="5"/>
  <c r="AA1562" i="5"/>
  <c r="Q1562" i="5"/>
  <c r="P1562" i="5"/>
  <c r="F1562" i="5"/>
  <c r="E1562" i="5"/>
  <c r="AB1561" i="5"/>
  <c r="AA1561" i="5"/>
  <c r="Q1561" i="5"/>
  <c r="P1561" i="5"/>
  <c r="F1561" i="5"/>
  <c r="E1561" i="5"/>
  <c r="AB1560" i="5"/>
  <c r="AA1560" i="5"/>
  <c r="Q1560" i="5"/>
  <c r="P1560" i="5"/>
  <c r="F1560" i="5"/>
  <c r="E1560" i="5"/>
  <c r="AB1559" i="5"/>
  <c r="AA1559" i="5"/>
  <c r="Q1559" i="5"/>
  <c r="P1559" i="5"/>
  <c r="F1559" i="5"/>
  <c r="E1559" i="5"/>
  <c r="AB1558" i="5"/>
  <c r="AA1558" i="5"/>
  <c r="Q1558" i="5"/>
  <c r="P1558" i="5"/>
  <c r="F1558" i="5"/>
  <c r="E1558" i="5"/>
  <c r="AB1557" i="5"/>
  <c r="AA1557" i="5"/>
  <c r="Q1557" i="5"/>
  <c r="P1557" i="5"/>
  <c r="F1557" i="5"/>
  <c r="E1557" i="5"/>
  <c r="AB1556" i="5"/>
  <c r="AA1556" i="5"/>
  <c r="Q1556" i="5"/>
  <c r="P1556" i="5"/>
  <c r="F1556" i="5"/>
  <c r="E1556" i="5"/>
  <c r="AB1555" i="5"/>
  <c r="AA1555" i="5"/>
  <c r="Q1555" i="5"/>
  <c r="P1555" i="5"/>
  <c r="F1555" i="5"/>
  <c r="E1555" i="5"/>
  <c r="AB1554" i="5"/>
  <c r="AA1554" i="5"/>
  <c r="Q1554" i="5"/>
  <c r="P1554" i="5"/>
  <c r="F1554" i="5"/>
  <c r="E1554" i="5"/>
  <c r="AB1553" i="5"/>
  <c r="AA1553" i="5"/>
  <c r="Q1553" i="5"/>
  <c r="P1553" i="5"/>
  <c r="F1553" i="5"/>
  <c r="E1553" i="5"/>
  <c r="AB1552" i="5"/>
  <c r="AA1552" i="5"/>
  <c r="Q1552" i="5"/>
  <c r="P1552" i="5"/>
  <c r="F1552" i="5"/>
  <c r="E1552" i="5"/>
  <c r="AB1551" i="5"/>
  <c r="AA1551" i="5"/>
  <c r="Q1551" i="5"/>
  <c r="P1551" i="5"/>
  <c r="F1551" i="5"/>
  <c r="E1551" i="5"/>
  <c r="AB1550" i="5"/>
  <c r="AA1550" i="5"/>
  <c r="Q1550" i="5"/>
  <c r="P1550" i="5"/>
  <c r="F1550" i="5"/>
  <c r="E1550" i="5"/>
  <c r="AB1549" i="5"/>
  <c r="AA1549" i="5"/>
  <c r="Q1549" i="5"/>
  <c r="P1549" i="5"/>
  <c r="F1549" i="5"/>
  <c r="E1549" i="5"/>
  <c r="AB1548" i="5"/>
  <c r="AA1548" i="5"/>
  <c r="Q1548" i="5"/>
  <c r="P1548" i="5"/>
  <c r="F1548" i="5"/>
  <c r="E1548" i="5"/>
  <c r="AB1547" i="5"/>
  <c r="AA1547" i="5"/>
  <c r="Q1547" i="5"/>
  <c r="P1547" i="5"/>
  <c r="F1547" i="5"/>
  <c r="E1547" i="5"/>
  <c r="AB1546" i="5"/>
  <c r="AA1546" i="5"/>
  <c r="Q1546" i="5"/>
  <c r="P1546" i="5"/>
  <c r="F1546" i="5"/>
  <c r="E1546" i="5"/>
  <c r="AB1545" i="5"/>
  <c r="AA1545" i="5"/>
  <c r="Q1545" i="5"/>
  <c r="P1545" i="5"/>
  <c r="F1545" i="5"/>
  <c r="E1545" i="5"/>
  <c r="AB1544" i="5"/>
  <c r="AA1544" i="5"/>
  <c r="Q1544" i="5"/>
  <c r="P1544" i="5"/>
  <c r="F1544" i="5"/>
  <c r="E1544" i="5"/>
  <c r="AB1543" i="5"/>
  <c r="AA1543" i="5"/>
  <c r="Q1543" i="5"/>
  <c r="P1543" i="5"/>
  <c r="F1543" i="5"/>
  <c r="E1543" i="5"/>
  <c r="AB1542" i="5"/>
  <c r="AA1542" i="5"/>
  <c r="Q1542" i="5"/>
  <c r="P1542" i="5"/>
  <c r="F1542" i="5"/>
  <c r="E1542" i="5"/>
  <c r="AB1541" i="5"/>
  <c r="AA1541" i="5"/>
  <c r="Q1541" i="5"/>
  <c r="P1541" i="5"/>
  <c r="F1541" i="5"/>
  <c r="E1541" i="5"/>
  <c r="AB1540" i="5"/>
  <c r="AA1540" i="5"/>
  <c r="Q1540" i="5"/>
  <c r="P1540" i="5"/>
  <c r="F1540" i="5"/>
  <c r="E1540" i="5"/>
  <c r="AB1539" i="5"/>
  <c r="AA1539" i="5"/>
  <c r="Q1539" i="5"/>
  <c r="P1539" i="5"/>
  <c r="F1539" i="5"/>
  <c r="E1539" i="5"/>
  <c r="AB1538" i="5"/>
  <c r="AA1538" i="5"/>
  <c r="Q1538" i="5"/>
  <c r="P1538" i="5"/>
  <c r="F1538" i="5"/>
  <c r="E1538" i="5"/>
  <c r="AB1537" i="5"/>
  <c r="AA1537" i="5"/>
  <c r="Q1537" i="5"/>
  <c r="P1537" i="5"/>
  <c r="F1537" i="5"/>
  <c r="E1537" i="5"/>
  <c r="AB1536" i="5"/>
  <c r="AA1536" i="5"/>
  <c r="Q1536" i="5"/>
  <c r="P1536" i="5"/>
  <c r="F1536" i="5"/>
  <c r="E1536" i="5"/>
  <c r="AB1535" i="5"/>
  <c r="AA1535" i="5"/>
  <c r="Q1535" i="5"/>
  <c r="P1535" i="5"/>
  <c r="F1535" i="5"/>
  <c r="E1535" i="5"/>
  <c r="AB1534" i="5"/>
  <c r="AA1534" i="5"/>
  <c r="Q1534" i="5"/>
  <c r="P1534" i="5"/>
  <c r="F1534" i="5"/>
  <c r="E1534" i="5"/>
  <c r="AB1533" i="5"/>
  <c r="AA1533" i="5"/>
  <c r="Q1533" i="5"/>
  <c r="P1533" i="5"/>
  <c r="F1533" i="5"/>
  <c r="E1533" i="5"/>
  <c r="AB1532" i="5"/>
  <c r="AA1532" i="5"/>
  <c r="Q1532" i="5"/>
  <c r="P1532" i="5"/>
  <c r="F1532" i="5"/>
  <c r="E1532" i="5"/>
  <c r="AB1531" i="5"/>
  <c r="AA1531" i="5"/>
  <c r="Q1531" i="5"/>
  <c r="P1531" i="5"/>
  <c r="F1531" i="5"/>
  <c r="E1531" i="5"/>
  <c r="AB1530" i="5"/>
  <c r="AA1530" i="5"/>
  <c r="Q1530" i="5"/>
  <c r="P1530" i="5"/>
  <c r="F1530" i="5"/>
  <c r="E1530" i="5"/>
  <c r="AB1529" i="5"/>
  <c r="AA1529" i="5"/>
  <c r="Q1529" i="5"/>
  <c r="P1529" i="5"/>
  <c r="F1529" i="5"/>
  <c r="E1529" i="5"/>
  <c r="AB1528" i="5"/>
  <c r="AA1528" i="5"/>
  <c r="Q1528" i="5"/>
  <c r="P1528" i="5"/>
  <c r="F1528" i="5"/>
  <c r="E1528" i="5"/>
  <c r="AB1527" i="5"/>
  <c r="AA1527" i="5"/>
  <c r="Q1527" i="5"/>
  <c r="P1527" i="5"/>
  <c r="F1527" i="5"/>
  <c r="E1527" i="5"/>
  <c r="AB1526" i="5"/>
  <c r="AA1526" i="5"/>
  <c r="Q1526" i="5"/>
  <c r="P1526" i="5"/>
  <c r="F1526" i="5"/>
  <c r="E1526" i="5"/>
  <c r="AB1525" i="5"/>
  <c r="AA1525" i="5"/>
  <c r="Q1525" i="5"/>
  <c r="P1525" i="5"/>
  <c r="F1525" i="5"/>
  <c r="E1525" i="5"/>
  <c r="AB1524" i="5"/>
  <c r="AA1524" i="5"/>
  <c r="Q1524" i="5"/>
  <c r="P1524" i="5"/>
  <c r="F1524" i="5"/>
  <c r="E1524" i="5"/>
  <c r="AB1523" i="5"/>
  <c r="AA1523" i="5"/>
  <c r="Q1523" i="5"/>
  <c r="P1523" i="5"/>
  <c r="F1523" i="5"/>
  <c r="E1523" i="5"/>
  <c r="AB1522" i="5"/>
  <c r="AA1522" i="5"/>
  <c r="Q1522" i="5"/>
  <c r="P1522" i="5"/>
  <c r="F1522" i="5"/>
  <c r="E1522" i="5"/>
  <c r="AB1521" i="5"/>
  <c r="AA1521" i="5"/>
  <c r="Q1521" i="5"/>
  <c r="P1521" i="5"/>
  <c r="F1521" i="5"/>
  <c r="E1521" i="5"/>
  <c r="AB1520" i="5"/>
  <c r="AA1520" i="5"/>
  <c r="Q1520" i="5"/>
  <c r="P1520" i="5"/>
  <c r="F1520" i="5"/>
  <c r="E1520" i="5"/>
  <c r="AB1519" i="5"/>
  <c r="AA1519" i="5"/>
  <c r="Q1519" i="5"/>
  <c r="P1519" i="5"/>
  <c r="F1519" i="5"/>
  <c r="E1519" i="5"/>
  <c r="AB1518" i="5"/>
  <c r="AA1518" i="5"/>
  <c r="Q1518" i="5"/>
  <c r="P1518" i="5"/>
  <c r="F1518" i="5"/>
  <c r="E1518" i="5"/>
  <c r="AB1517" i="5"/>
  <c r="AA1517" i="5"/>
  <c r="Q1517" i="5"/>
  <c r="P1517" i="5"/>
  <c r="F1517" i="5"/>
  <c r="E1517" i="5"/>
  <c r="AB1516" i="5"/>
  <c r="AA1516" i="5"/>
  <c r="Q1516" i="5"/>
  <c r="P1516" i="5"/>
  <c r="F1516" i="5"/>
  <c r="E1516" i="5"/>
  <c r="AB1515" i="5"/>
  <c r="AA1515" i="5"/>
  <c r="Q1515" i="5"/>
  <c r="P1515" i="5"/>
  <c r="F1515" i="5"/>
  <c r="E1515" i="5"/>
  <c r="AB1514" i="5"/>
  <c r="AA1514" i="5"/>
  <c r="Q1514" i="5"/>
  <c r="P1514" i="5"/>
  <c r="F1514" i="5"/>
  <c r="E1514" i="5"/>
  <c r="AB1513" i="5"/>
  <c r="AA1513" i="5"/>
  <c r="Q1513" i="5"/>
  <c r="P1513" i="5"/>
  <c r="F1513" i="5"/>
  <c r="E1513" i="5"/>
  <c r="AB1512" i="5"/>
  <c r="AA1512" i="5"/>
  <c r="Q1512" i="5"/>
  <c r="P1512" i="5"/>
  <c r="F1512" i="5"/>
  <c r="E1512" i="5"/>
  <c r="AB1511" i="5"/>
  <c r="AA1511" i="5"/>
  <c r="Q1511" i="5"/>
  <c r="P1511" i="5"/>
  <c r="F1511" i="5"/>
  <c r="E1511" i="5"/>
  <c r="AB1510" i="5"/>
  <c r="AA1510" i="5"/>
  <c r="Q1510" i="5"/>
  <c r="P1510" i="5"/>
  <c r="F1510" i="5"/>
  <c r="E1510" i="5"/>
  <c r="AB1509" i="5"/>
  <c r="AA1509" i="5"/>
  <c r="Q1509" i="5"/>
  <c r="P1509" i="5"/>
  <c r="F1509" i="5"/>
  <c r="E1509" i="5"/>
  <c r="AB1508" i="5"/>
  <c r="AA1508" i="5"/>
  <c r="Q1508" i="5"/>
  <c r="P1508" i="5"/>
  <c r="F1508" i="5"/>
  <c r="E1508" i="5"/>
  <c r="AB1507" i="5"/>
  <c r="AA1507" i="5"/>
  <c r="Q1507" i="5"/>
  <c r="P1507" i="5"/>
  <c r="F1507" i="5"/>
  <c r="E1507" i="5"/>
  <c r="AB1506" i="5"/>
  <c r="AA1506" i="5"/>
  <c r="Q1506" i="5"/>
  <c r="P1506" i="5"/>
  <c r="F1506" i="5"/>
  <c r="E1506" i="5"/>
  <c r="AB1505" i="5"/>
  <c r="AA1505" i="5"/>
  <c r="Q1505" i="5"/>
  <c r="P1505" i="5"/>
  <c r="F1505" i="5"/>
  <c r="E1505" i="5"/>
  <c r="AB1504" i="5"/>
  <c r="AA1504" i="5"/>
  <c r="Q1504" i="5"/>
  <c r="P1504" i="5"/>
  <c r="F1504" i="5"/>
  <c r="E1504" i="5"/>
  <c r="AB1503" i="5"/>
  <c r="AA1503" i="5"/>
  <c r="Q1503" i="5"/>
  <c r="P1503" i="5"/>
  <c r="F1503" i="5"/>
  <c r="E1503" i="5"/>
  <c r="AB1502" i="5"/>
  <c r="AA1502" i="5"/>
  <c r="Q1502" i="5"/>
  <c r="P1502" i="5"/>
  <c r="F1502" i="5"/>
  <c r="E1502" i="5"/>
  <c r="AB1501" i="5"/>
  <c r="AA1501" i="5"/>
  <c r="Q1501" i="5"/>
  <c r="P1501" i="5"/>
  <c r="F1501" i="5"/>
  <c r="E1501" i="5"/>
  <c r="AB1500" i="5"/>
  <c r="AA1500" i="5"/>
  <c r="Q1500" i="5"/>
  <c r="P1500" i="5"/>
  <c r="F1500" i="5"/>
  <c r="E1500" i="5"/>
  <c r="AB1499" i="5"/>
  <c r="AA1499" i="5"/>
  <c r="Q1499" i="5"/>
  <c r="P1499" i="5"/>
  <c r="F1499" i="5"/>
  <c r="E1499" i="5"/>
  <c r="AB1498" i="5"/>
  <c r="AA1498" i="5"/>
  <c r="Q1498" i="5"/>
  <c r="P1498" i="5"/>
  <c r="F1498" i="5"/>
  <c r="E1498" i="5"/>
  <c r="AB1497" i="5"/>
  <c r="AA1497" i="5"/>
  <c r="Q1497" i="5"/>
  <c r="P1497" i="5"/>
  <c r="F1497" i="5"/>
  <c r="E1497" i="5"/>
  <c r="AB1496" i="5"/>
  <c r="AA1496" i="5"/>
  <c r="Q1496" i="5"/>
  <c r="P1496" i="5"/>
  <c r="F1496" i="5"/>
  <c r="E1496" i="5"/>
  <c r="AB1495" i="5"/>
  <c r="AA1495" i="5"/>
  <c r="Q1495" i="5"/>
  <c r="P1495" i="5"/>
  <c r="F1495" i="5"/>
  <c r="E1495" i="5"/>
  <c r="AB1494" i="5"/>
  <c r="AA1494" i="5"/>
  <c r="Q1494" i="5"/>
  <c r="P1494" i="5"/>
  <c r="F1494" i="5"/>
  <c r="E1494" i="5"/>
  <c r="AB1493" i="5"/>
  <c r="AA1493" i="5"/>
  <c r="Q1493" i="5"/>
  <c r="P1493" i="5"/>
  <c r="F1493" i="5"/>
  <c r="E1493" i="5"/>
  <c r="AB1492" i="5"/>
  <c r="AA1492" i="5"/>
  <c r="Q1492" i="5"/>
  <c r="P1492" i="5"/>
  <c r="F1492" i="5"/>
  <c r="E1492" i="5"/>
  <c r="AB1491" i="5"/>
  <c r="AA1491" i="5"/>
  <c r="Q1491" i="5"/>
  <c r="P1491" i="5"/>
  <c r="F1491" i="5"/>
  <c r="E1491" i="5"/>
  <c r="AB1490" i="5"/>
  <c r="AA1490" i="5"/>
  <c r="Q1490" i="5"/>
  <c r="P1490" i="5"/>
  <c r="F1490" i="5"/>
  <c r="E1490" i="5"/>
  <c r="AB1489" i="5"/>
  <c r="AA1489" i="5"/>
  <c r="Q1489" i="5"/>
  <c r="P1489" i="5"/>
  <c r="F1489" i="5"/>
  <c r="E1489" i="5"/>
  <c r="AB1488" i="5"/>
  <c r="AA1488" i="5"/>
  <c r="Q1488" i="5"/>
  <c r="P1488" i="5"/>
  <c r="F1488" i="5"/>
  <c r="E1488" i="5"/>
  <c r="AB1487" i="5"/>
  <c r="AA1487" i="5"/>
  <c r="Q1487" i="5"/>
  <c r="P1487" i="5"/>
  <c r="F1487" i="5"/>
  <c r="E1487" i="5"/>
  <c r="AB1486" i="5"/>
  <c r="AA1486" i="5"/>
  <c r="Q1486" i="5"/>
  <c r="P1486" i="5"/>
  <c r="F1486" i="5"/>
  <c r="E1486" i="5"/>
  <c r="AB1485" i="5"/>
  <c r="AA1485" i="5"/>
  <c r="Q1485" i="5"/>
  <c r="P1485" i="5"/>
  <c r="F1485" i="5"/>
  <c r="E1485" i="5"/>
  <c r="AB1484" i="5"/>
  <c r="AA1484" i="5"/>
  <c r="Q1484" i="5"/>
  <c r="P1484" i="5"/>
  <c r="F1484" i="5"/>
  <c r="E1484" i="5"/>
  <c r="AB1483" i="5"/>
  <c r="AA1483" i="5"/>
  <c r="Q1483" i="5"/>
  <c r="P1483" i="5"/>
  <c r="F1483" i="5"/>
  <c r="E1483" i="5"/>
  <c r="AB1482" i="5"/>
  <c r="AA1482" i="5"/>
  <c r="Q1482" i="5"/>
  <c r="P1482" i="5"/>
  <c r="F1482" i="5"/>
  <c r="E1482" i="5"/>
  <c r="AB1481" i="5"/>
  <c r="AA1481" i="5"/>
  <c r="Q1481" i="5"/>
  <c r="P1481" i="5"/>
  <c r="F1481" i="5"/>
  <c r="E1481" i="5"/>
  <c r="AB1480" i="5"/>
  <c r="AA1480" i="5"/>
  <c r="Q1480" i="5"/>
  <c r="P1480" i="5"/>
  <c r="F1480" i="5"/>
  <c r="E1480" i="5"/>
  <c r="AB1479" i="5"/>
  <c r="AA1479" i="5"/>
  <c r="Q1479" i="5"/>
  <c r="P1479" i="5"/>
  <c r="F1479" i="5"/>
  <c r="E1479" i="5"/>
  <c r="AB1478" i="5"/>
  <c r="AA1478" i="5"/>
  <c r="Q1478" i="5"/>
  <c r="P1478" i="5"/>
  <c r="F1478" i="5"/>
  <c r="E1478" i="5"/>
  <c r="AB1477" i="5"/>
  <c r="AA1477" i="5"/>
  <c r="Q1477" i="5"/>
  <c r="P1477" i="5"/>
  <c r="F1477" i="5"/>
  <c r="E1477" i="5"/>
  <c r="AB1476" i="5"/>
  <c r="AA1476" i="5"/>
  <c r="Q1476" i="5"/>
  <c r="P1476" i="5"/>
  <c r="F1476" i="5"/>
  <c r="E1476" i="5"/>
  <c r="AB1475" i="5"/>
  <c r="AA1475" i="5"/>
  <c r="Q1475" i="5"/>
  <c r="P1475" i="5"/>
  <c r="F1475" i="5"/>
  <c r="E1475" i="5"/>
  <c r="AB1474" i="5"/>
  <c r="AA1474" i="5"/>
  <c r="Q1474" i="5"/>
  <c r="P1474" i="5"/>
  <c r="F1474" i="5"/>
  <c r="E1474" i="5"/>
  <c r="AB1473" i="5"/>
  <c r="AA1473" i="5"/>
  <c r="Q1473" i="5"/>
  <c r="P1473" i="5"/>
  <c r="F1473" i="5"/>
  <c r="E1473" i="5"/>
  <c r="AB1472" i="5"/>
  <c r="AA1472" i="5"/>
  <c r="Q1472" i="5"/>
  <c r="P1472" i="5"/>
  <c r="F1472" i="5"/>
  <c r="E1472" i="5"/>
  <c r="AB1471" i="5"/>
  <c r="AA1471" i="5"/>
  <c r="Q1471" i="5"/>
  <c r="P1471" i="5"/>
  <c r="F1471" i="5"/>
  <c r="E1471" i="5"/>
  <c r="AB1470" i="5"/>
  <c r="AA1470" i="5"/>
  <c r="Q1470" i="5"/>
  <c r="P1470" i="5"/>
  <c r="F1470" i="5"/>
  <c r="E1470" i="5"/>
  <c r="AB1469" i="5"/>
  <c r="AA1469" i="5"/>
  <c r="Q1469" i="5"/>
  <c r="P1469" i="5"/>
  <c r="F1469" i="5"/>
  <c r="E1469" i="5"/>
  <c r="AB1468" i="5"/>
  <c r="AA1468" i="5"/>
  <c r="Q1468" i="5"/>
  <c r="P1468" i="5"/>
  <c r="F1468" i="5"/>
  <c r="E1468" i="5"/>
  <c r="AB1467" i="5"/>
  <c r="AA1467" i="5"/>
  <c r="Q1467" i="5"/>
  <c r="P1467" i="5"/>
  <c r="F1467" i="5"/>
  <c r="E1467" i="5"/>
  <c r="AB1466" i="5"/>
  <c r="AA1466" i="5"/>
  <c r="Q1466" i="5"/>
  <c r="P1466" i="5"/>
  <c r="F1466" i="5"/>
  <c r="E1466" i="5"/>
  <c r="AB1465" i="5"/>
  <c r="AA1465" i="5"/>
  <c r="Q1465" i="5"/>
  <c r="P1465" i="5"/>
  <c r="F1465" i="5"/>
  <c r="E1465" i="5"/>
  <c r="AB1464" i="5"/>
  <c r="AA1464" i="5"/>
  <c r="Q1464" i="5"/>
  <c r="P1464" i="5"/>
  <c r="F1464" i="5"/>
  <c r="E1464" i="5"/>
  <c r="AB1463" i="5"/>
  <c r="AA1463" i="5"/>
  <c r="Q1463" i="5"/>
  <c r="P1463" i="5"/>
  <c r="F1463" i="5"/>
  <c r="E1463" i="5"/>
  <c r="AB1462" i="5"/>
  <c r="AA1462" i="5"/>
  <c r="Q1462" i="5"/>
  <c r="P1462" i="5"/>
  <c r="F1462" i="5"/>
  <c r="E1462" i="5"/>
  <c r="AB1461" i="5"/>
  <c r="AA1461" i="5"/>
  <c r="Q1461" i="5"/>
  <c r="P1461" i="5"/>
  <c r="F1461" i="5"/>
  <c r="E1461" i="5"/>
  <c r="AB1460" i="5"/>
  <c r="AA1460" i="5"/>
  <c r="Q1460" i="5"/>
  <c r="P1460" i="5"/>
  <c r="F1460" i="5"/>
  <c r="E1460" i="5"/>
  <c r="AB1459" i="5"/>
  <c r="AA1459" i="5"/>
  <c r="Q1459" i="5"/>
  <c r="P1459" i="5"/>
  <c r="F1459" i="5"/>
  <c r="E1459" i="5"/>
  <c r="AB1458" i="5"/>
  <c r="AA1458" i="5"/>
  <c r="Q1458" i="5"/>
  <c r="P1458" i="5"/>
  <c r="F1458" i="5"/>
  <c r="E1458" i="5"/>
  <c r="AB1457" i="5"/>
  <c r="AA1457" i="5"/>
  <c r="Q1457" i="5"/>
  <c r="P1457" i="5"/>
  <c r="F1457" i="5"/>
  <c r="E1457" i="5"/>
  <c r="AB1456" i="5"/>
  <c r="AA1456" i="5"/>
  <c r="Q1456" i="5"/>
  <c r="P1456" i="5"/>
  <c r="F1456" i="5"/>
  <c r="E1456" i="5"/>
  <c r="AB1455" i="5"/>
  <c r="AA1455" i="5"/>
  <c r="Q1455" i="5"/>
  <c r="P1455" i="5"/>
  <c r="F1455" i="5"/>
  <c r="E1455" i="5"/>
  <c r="AB1454" i="5"/>
  <c r="AA1454" i="5"/>
  <c r="Q1454" i="5"/>
  <c r="P1454" i="5"/>
  <c r="F1454" i="5"/>
  <c r="E1454" i="5"/>
  <c r="AB1453" i="5"/>
  <c r="AA1453" i="5"/>
  <c r="Q1453" i="5"/>
  <c r="P1453" i="5"/>
  <c r="F1453" i="5"/>
  <c r="E1453" i="5"/>
  <c r="AB1452" i="5"/>
  <c r="AA1452" i="5"/>
  <c r="Q1452" i="5"/>
  <c r="P1452" i="5"/>
  <c r="F1452" i="5"/>
  <c r="E1452" i="5"/>
  <c r="AB1451" i="5"/>
  <c r="AA1451" i="5"/>
  <c r="Q1451" i="5"/>
  <c r="P1451" i="5"/>
  <c r="F1451" i="5"/>
  <c r="E1451" i="5"/>
  <c r="AB1450" i="5"/>
  <c r="AA1450" i="5"/>
  <c r="Q1450" i="5"/>
  <c r="P1450" i="5"/>
  <c r="F1450" i="5"/>
  <c r="E1450" i="5"/>
  <c r="AB1449" i="5"/>
  <c r="AA1449" i="5"/>
  <c r="Q1449" i="5"/>
  <c r="P1449" i="5"/>
  <c r="F1449" i="5"/>
  <c r="E1449" i="5"/>
  <c r="AB1448" i="5"/>
  <c r="AA1448" i="5"/>
  <c r="Q1448" i="5"/>
  <c r="P1448" i="5"/>
  <c r="F1448" i="5"/>
  <c r="E1448" i="5"/>
  <c r="AB1447" i="5"/>
  <c r="AA1447" i="5"/>
  <c r="Q1447" i="5"/>
  <c r="P1447" i="5"/>
  <c r="F1447" i="5"/>
  <c r="E1447" i="5"/>
  <c r="AB1446" i="5"/>
  <c r="AA1446" i="5"/>
  <c r="Q1446" i="5"/>
  <c r="P1446" i="5"/>
  <c r="F1446" i="5"/>
  <c r="E1446" i="5"/>
  <c r="AB1445" i="5"/>
  <c r="AA1445" i="5"/>
  <c r="Q1445" i="5"/>
  <c r="P1445" i="5"/>
  <c r="F1445" i="5"/>
  <c r="E1445" i="5"/>
  <c r="AB1444" i="5"/>
  <c r="AA1444" i="5"/>
  <c r="Q1444" i="5"/>
  <c r="P1444" i="5"/>
  <c r="F1444" i="5"/>
  <c r="E1444" i="5"/>
  <c r="AB1443" i="5"/>
  <c r="AA1443" i="5"/>
  <c r="Q1443" i="5"/>
  <c r="P1443" i="5"/>
  <c r="F1443" i="5"/>
  <c r="E1443" i="5"/>
  <c r="AB1442" i="5"/>
  <c r="AA1442" i="5"/>
  <c r="Q1442" i="5"/>
  <c r="P1442" i="5"/>
  <c r="F1442" i="5"/>
  <c r="E1442" i="5"/>
  <c r="AB1441" i="5"/>
  <c r="AA1441" i="5"/>
  <c r="Q1441" i="5"/>
  <c r="P1441" i="5"/>
  <c r="F1441" i="5"/>
  <c r="E1441" i="5"/>
  <c r="AB1440" i="5"/>
  <c r="AA1440" i="5"/>
  <c r="Q1440" i="5"/>
  <c r="P1440" i="5"/>
  <c r="F1440" i="5"/>
  <c r="E1440" i="5"/>
  <c r="AB1439" i="5"/>
  <c r="AA1439" i="5"/>
  <c r="Q1439" i="5"/>
  <c r="P1439" i="5"/>
  <c r="F1439" i="5"/>
  <c r="E1439" i="5"/>
  <c r="AB1438" i="5"/>
  <c r="AA1438" i="5"/>
  <c r="Q1438" i="5"/>
  <c r="P1438" i="5"/>
  <c r="F1438" i="5"/>
  <c r="E1438" i="5"/>
  <c r="AB1437" i="5"/>
  <c r="AA1437" i="5"/>
  <c r="Q1437" i="5"/>
  <c r="P1437" i="5"/>
  <c r="F1437" i="5"/>
  <c r="E1437" i="5"/>
  <c r="AB1436" i="5"/>
  <c r="AA1436" i="5"/>
  <c r="Q1436" i="5"/>
  <c r="P1436" i="5"/>
  <c r="F1436" i="5"/>
  <c r="E1436" i="5"/>
  <c r="AB1435" i="5"/>
  <c r="AA1435" i="5"/>
  <c r="Q1435" i="5"/>
  <c r="P1435" i="5"/>
  <c r="F1435" i="5"/>
  <c r="E1435" i="5"/>
  <c r="AB1434" i="5"/>
  <c r="AA1434" i="5"/>
  <c r="Q1434" i="5"/>
  <c r="P1434" i="5"/>
  <c r="F1434" i="5"/>
  <c r="E1434" i="5"/>
  <c r="AB1433" i="5"/>
  <c r="AA1433" i="5"/>
  <c r="Q1433" i="5"/>
  <c r="P1433" i="5"/>
  <c r="F1433" i="5"/>
  <c r="E1433" i="5"/>
  <c r="AB1432" i="5"/>
  <c r="AA1432" i="5"/>
  <c r="Q1432" i="5"/>
  <c r="P1432" i="5"/>
  <c r="F1432" i="5"/>
  <c r="E1432" i="5"/>
  <c r="AB1431" i="5"/>
  <c r="AA1431" i="5"/>
  <c r="Q1431" i="5"/>
  <c r="P1431" i="5"/>
  <c r="F1431" i="5"/>
  <c r="E1431" i="5"/>
  <c r="AB1430" i="5"/>
  <c r="AA1430" i="5"/>
  <c r="Q1430" i="5"/>
  <c r="P1430" i="5"/>
  <c r="F1430" i="5"/>
  <c r="E1430" i="5"/>
  <c r="AB1429" i="5"/>
  <c r="AA1429" i="5"/>
  <c r="Q1429" i="5"/>
  <c r="P1429" i="5"/>
  <c r="F1429" i="5"/>
  <c r="E1429" i="5"/>
  <c r="AB1428" i="5"/>
  <c r="AA1428" i="5"/>
  <c r="Q1428" i="5"/>
  <c r="P1428" i="5"/>
  <c r="F1428" i="5"/>
  <c r="E1428" i="5"/>
  <c r="AB1427" i="5"/>
  <c r="AA1427" i="5"/>
  <c r="Q1427" i="5"/>
  <c r="P1427" i="5"/>
  <c r="F1427" i="5"/>
  <c r="E1427" i="5"/>
  <c r="AB1426" i="5"/>
  <c r="AA1426" i="5"/>
  <c r="Q1426" i="5"/>
  <c r="P1426" i="5"/>
  <c r="F1426" i="5"/>
  <c r="E1426" i="5"/>
  <c r="AB1425" i="5"/>
  <c r="AA1425" i="5"/>
  <c r="Q1425" i="5"/>
  <c r="P1425" i="5"/>
  <c r="F1425" i="5"/>
  <c r="E1425" i="5"/>
  <c r="AB1424" i="5"/>
  <c r="AA1424" i="5"/>
  <c r="Q1424" i="5"/>
  <c r="P1424" i="5"/>
  <c r="F1424" i="5"/>
  <c r="E1424" i="5"/>
  <c r="AB1423" i="5"/>
  <c r="AA1423" i="5"/>
  <c r="Q1423" i="5"/>
  <c r="P1423" i="5"/>
  <c r="F1423" i="5"/>
  <c r="E1423" i="5"/>
  <c r="AB1422" i="5"/>
  <c r="AA1422" i="5"/>
  <c r="Q1422" i="5"/>
  <c r="P1422" i="5"/>
  <c r="F1422" i="5"/>
  <c r="E1422" i="5"/>
  <c r="AB1421" i="5"/>
  <c r="AA1421" i="5"/>
  <c r="Q1421" i="5"/>
  <c r="P1421" i="5"/>
  <c r="F1421" i="5"/>
  <c r="E1421" i="5"/>
  <c r="AB1420" i="5"/>
  <c r="AA1420" i="5"/>
  <c r="Q1420" i="5"/>
  <c r="P1420" i="5"/>
  <c r="F1420" i="5"/>
  <c r="E1420" i="5"/>
  <c r="AB1419" i="5"/>
  <c r="AA1419" i="5"/>
  <c r="Q1419" i="5"/>
  <c r="P1419" i="5"/>
  <c r="F1419" i="5"/>
  <c r="E1419" i="5"/>
  <c r="AB1418" i="5"/>
  <c r="AA1418" i="5"/>
  <c r="Q1418" i="5"/>
  <c r="P1418" i="5"/>
  <c r="F1418" i="5"/>
  <c r="E1418" i="5"/>
  <c r="AB1417" i="5"/>
  <c r="AA1417" i="5"/>
  <c r="Q1417" i="5"/>
  <c r="P1417" i="5"/>
  <c r="F1417" i="5"/>
  <c r="E1417" i="5"/>
  <c r="AB1416" i="5"/>
  <c r="AA1416" i="5"/>
  <c r="Q1416" i="5"/>
  <c r="P1416" i="5"/>
  <c r="F1416" i="5"/>
  <c r="E1416" i="5"/>
  <c r="AB1415" i="5"/>
  <c r="AA1415" i="5"/>
  <c r="Q1415" i="5"/>
  <c r="P1415" i="5"/>
  <c r="F1415" i="5"/>
  <c r="E1415" i="5"/>
  <c r="AB1414" i="5"/>
  <c r="AA1414" i="5"/>
  <c r="Q1414" i="5"/>
  <c r="P1414" i="5"/>
  <c r="F1414" i="5"/>
  <c r="E1414" i="5"/>
  <c r="AB1413" i="5"/>
  <c r="AA1413" i="5"/>
  <c r="Q1413" i="5"/>
  <c r="P1413" i="5"/>
  <c r="F1413" i="5"/>
  <c r="E1413" i="5"/>
  <c r="AB1412" i="5"/>
  <c r="AA1412" i="5"/>
  <c r="Q1412" i="5"/>
  <c r="P1412" i="5"/>
  <c r="F1412" i="5"/>
  <c r="E1412" i="5"/>
  <c r="AB1411" i="5"/>
  <c r="AA1411" i="5"/>
  <c r="Q1411" i="5"/>
  <c r="P1411" i="5"/>
  <c r="F1411" i="5"/>
  <c r="E1411" i="5"/>
  <c r="AB1410" i="5"/>
  <c r="AA1410" i="5"/>
  <c r="Q1410" i="5"/>
  <c r="P1410" i="5"/>
  <c r="F1410" i="5"/>
  <c r="E1410" i="5"/>
  <c r="AB1409" i="5"/>
  <c r="AA1409" i="5"/>
  <c r="Q1409" i="5"/>
  <c r="P1409" i="5"/>
  <c r="F1409" i="5"/>
  <c r="E1409" i="5"/>
  <c r="AB1408" i="5"/>
  <c r="AA1408" i="5"/>
  <c r="Q1408" i="5"/>
  <c r="P1408" i="5"/>
  <c r="F1408" i="5"/>
  <c r="E1408" i="5"/>
  <c r="AB1407" i="5"/>
  <c r="AA1407" i="5"/>
  <c r="Q1407" i="5"/>
  <c r="P1407" i="5"/>
  <c r="F1407" i="5"/>
  <c r="E1407" i="5"/>
  <c r="AB1406" i="5"/>
  <c r="AA1406" i="5"/>
  <c r="Q1406" i="5"/>
  <c r="P1406" i="5"/>
  <c r="F1406" i="5"/>
  <c r="E1406" i="5"/>
  <c r="AB1405" i="5"/>
  <c r="AA1405" i="5"/>
  <c r="Q1405" i="5"/>
  <c r="P1405" i="5"/>
  <c r="F1405" i="5"/>
  <c r="E1405" i="5"/>
  <c r="AB1404" i="5"/>
  <c r="AA1404" i="5"/>
  <c r="Q1404" i="5"/>
  <c r="P1404" i="5"/>
  <c r="F1404" i="5"/>
  <c r="E1404" i="5"/>
  <c r="AB1403" i="5"/>
  <c r="AA1403" i="5"/>
  <c r="Q1403" i="5"/>
  <c r="P1403" i="5"/>
  <c r="F1403" i="5"/>
  <c r="E1403" i="5"/>
  <c r="AB1402" i="5"/>
  <c r="AA1402" i="5"/>
  <c r="Q1402" i="5"/>
  <c r="P1402" i="5"/>
  <c r="F1402" i="5"/>
  <c r="E1402" i="5"/>
  <c r="AB1401" i="5"/>
  <c r="AA1401" i="5"/>
  <c r="Q1401" i="5"/>
  <c r="P1401" i="5"/>
  <c r="F1401" i="5"/>
  <c r="E1401" i="5"/>
  <c r="AB1400" i="5"/>
  <c r="AA1400" i="5"/>
  <c r="Q1400" i="5"/>
  <c r="P1400" i="5"/>
  <c r="F1400" i="5"/>
  <c r="E1400" i="5"/>
  <c r="AB1399" i="5"/>
  <c r="AA1399" i="5"/>
  <c r="Q1399" i="5"/>
  <c r="P1399" i="5"/>
  <c r="F1399" i="5"/>
  <c r="E1399" i="5"/>
  <c r="AB1398" i="5"/>
  <c r="AA1398" i="5"/>
  <c r="Q1398" i="5"/>
  <c r="P1398" i="5"/>
  <c r="F1398" i="5"/>
  <c r="E1398" i="5"/>
  <c r="AB1397" i="5"/>
  <c r="AA1397" i="5"/>
  <c r="Q1397" i="5"/>
  <c r="P1397" i="5"/>
  <c r="F1397" i="5"/>
  <c r="E1397" i="5"/>
  <c r="AB1396" i="5"/>
  <c r="AA1396" i="5"/>
  <c r="Q1396" i="5"/>
  <c r="P1396" i="5"/>
  <c r="F1396" i="5"/>
  <c r="E1396" i="5"/>
  <c r="AB1395" i="5"/>
  <c r="AA1395" i="5"/>
  <c r="Q1395" i="5"/>
  <c r="P1395" i="5"/>
  <c r="F1395" i="5"/>
  <c r="E1395" i="5"/>
  <c r="AB1394" i="5"/>
  <c r="AA1394" i="5"/>
  <c r="Q1394" i="5"/>
  <c r="P1394" i="5"/>
  <c r="F1394" i="5"/>
  <c r="E1394" i="5"/>
  <c r="AB1393" i="5"/>
  <c r="AA1393" i="5"/>
  <c r="Q1393" i="5"/>
  <c r="P1393" i="5"/>
  <c r="F1393" i="5"/>
  <c r="E1393" i="5"/>
  <c r="AB1392" i="5"/>
  <c r="AA1392" i="5"/>
  <c r="Q1392" i="5"/>
  <c r="P1392" i="5"/>
  <c r="F1392" i="5"/>
  <c r="E1392" i="5"/>
  <c r="AB1391" i="5"/>
  <c r="AA1391" i="5"/>
  <c r="Q1391" i="5"/>
  <c r="P1391" i="5"/>
  <c r="F1391" i="5"/>
  <c r="E1391" i="5"/>
  <c r="AB1390" i="5"/>
  <c r="AA1390" i="5"/>
  <c r="Q1390" i="5"/>
  <c r="P1390" i="5"/>
  <c r="F1390" i="5"/>
  <c r="E1390" i="5"/>
  <c r="AB1389" i="5"/>
  <c r="AA1389" i="5"/>
  <c r="Q1389" i="5"/>
  <c r="P1389" i="5"/>
  <c r="F1389" i="5"/>
  <c r="E1389" i="5"/>
  <c r="AB1388" i="5"/>
  <c r="AA1388" i="5"/>
  <c r="Q1388" i="5"/>
  <c r="P1388" i="5"/>
  <c r="F1388" i="5"/>
  <c r="E1388" i="5"/>
  <c r="AB1387" i="5"/>
  <c r="AA1387" i="5"/>
  <c r="Q1387" i="5"/>
  <c r="P1387" i="5"/>
  <c r="F1387" i="5"/>
  <c r="E1387" i="5"/>
  <c r="AB1386" i="5"/>
  <c r="AA1386" i="5"/>
  <c r="Q1386" i="5"/>
  <c r="P1386" i="5"/>
  <c r="F1386" i="5"/>
  <c r="E1386" i="5"/>
  <c r="AB1385" i="5"/>
  <c r="AA1385" i="5"/>
  <c r="Q1385" i="5"/>
  <c r="P1385" i="5"/>
  <c r="F1385" i="5"/>
  <c r="E1385" i="5"/>
  <c r="AB1384" i="5"/>
  <c r="AA1384" i="5"/>
  <c r="Q1384" i="5"/>
  <c r="P1384" i="5"/>
  <c r="F1384" i="5"/>
  <c r="E1384" i="5"/>
  <c r="AB1383" i="5"/>
  <c r="AA1383" i="5"/>
  <c r="Q1383" i="5"/>
  <c r="P1383" i="5"/>
  <c r="F1383" i="5"/>
  <c r="E1383" i="5"/>
  <c r="AB1382" i="5"/>
  <c r="AA1382" i="5"/>
  <c r="Q1382" i="5"/>
  <c r="P1382" i="5"/>
  <c r="F1382" i="5"/>
  <c r="E1382" i="5"/>
  <c r="AB1381" i="5"/>
  <c r="AA1381" i="5"/>
  <c r="Q1381" i="5"/>
  <c r="P1381" i="5"/>
  <c r="F1381" i="5"/>
  <c r="E1381" i="5"/>
  <c r="AB1380" i="5"/>
  <c r="AA1380" i="5"/>
  <c r="Q1380" i="5"/>
  <c r="P1380" i="5"/>
  <c r="F1380" i="5"/>
  <c r="E1380" i="5"/>
  <c r="AB1379" i="5"/>
  <c r="AA1379" i="5"/>
  <c r="Q1379" i="5"/>
  <c r="P1379" i="5"/>
  <c r="F1379" i="5"/>
  <c r="E1379" i="5"/>
  <c r="AB1378" i="5"/>
  <c r="AA1378" i="5"/>
  <c r="Q1378" i="5"/>
  <c r="P1378" i="5"/>
  <c r="F1378" i="5"/>
  <c r="E1378" i="5"/>
  <c r="AB1377" i="5"/>
  <c r="AA1377" i="5"/>
  <c r="Q1377" i="5"/>
  <c r="P1377" i="5"/>
  <c r="F1377" i="5"/>
  <c r="E1377" i="5"/>
  <c r="AB1376" i="5"/>
  <c r="AA1376" i="5"/>
  <c r="Q1376" i="5"/>
  <c r="P1376" i="5"/>
  <c r="F1376" i="5"/>
  <c r="E1376" i="5"/>
  <c r="AB1375" i="5"/>
  <c r="AA1375" i="5"/>
  <c r="Q1375" i="5"/>
  <c r="P1375" i="5"/>
  <c r="F1375" i="5"/>
  <c r="E1375" i="5"/>
  <c r="AB1374" i="5"/>
  <c r="AA1374" i="5"/>
  <c r="Q1374" i="5"/>
  <c r="P1374" i="5"/>
  <c r="F1374" i="5"/>
  <c r="E1374" i="5"/>
  <c r="AB1373" i="5"/>
  <c r="AA1373" i="5"/>
  <c r="Q1373" i="5"/>
  <c r="P1373" i="5"/>
  <c r="F1373" i="5"/>
  <c r="E1373" i="5"/>
  <c r="AB1372" i="5"/>
  <c r="AA1372" i="5"/>
  <c r="Q1372" i="5"/>
  <c r="P1372" i="5"/>
  <c r="F1372" i="5"/>
  <c r="E1372" i="5"/>
  <c r="AB1371" i="5"/>
  <c r="AA1371" i="5"/>
  <c r="Q1371" i="5"/>
  <c r="P1371" i="5"/>
  <c r="F1371" i="5"/>
  <c r="E1371" i="5"/>
  <c r="AB1370" i="5"/>
  <c r="AA1370" i="5"/>
  <c r="Q1370" i="5"/>
  <c r="P1370" i="5"/>
  <c r="F1370" i="5"/>
  <c r="E1370" i="5"/>
  <c r="AB1369" i="5"/>
  <c r="AA1369" i="5"/>
  <c r="Q1369" i="5"/>
  <c r="P1369" i="5"/>
  <c r="F1369" i="5"/>
  <c r="E1369" i="5"/>
  <c r="AB1368" i="5"/>
  <c r="AA1368" i="5"/>
  <c r="Q1368" i="5"/>
  <c r="P1368" i="5"/>
  <c r="F1368" i="5"/>
  <c r="E1368" i="5"/>
  <c r="AB1367" i="5"/>
  <c r="AA1367" i="5"/>
  <c r="Q1367" i="5"/>
  <c r="P1367" i="5"/>
  <c r="F1367" i="5"/>
  <c r="E1367" i="5"/>
  <c r="AB1366" i="5"/>
  <c r="AA1366" i="5"/>
  <c r="Q1366" i="5"/>
  <c r="P1366" i="5"/>
  <c r="F1366" i="5"/>
  <c r="E1366" i="5"/>
  <c r="AB1365" i="5"/>
  <c r="AA1365" i="5"/>
  <c r="Q1365" i="5"/>
  <c r="P1365" i="5"/>
  <c r="F1365" i="5"/>
  <c r="E1365" i="5"/>
  <c r="AB1364" i="5"/>
  <c r="AA1364" i="5"/>
  <c r="Q1364" i="5"/>
  <c r="P1364" i="5"/>
  <c r="F1364" i="5"/>
  <c r="E1364" i="5"/>
  <c r="AB1363" i="5"/>
  <c r="AA1363" i="5"/>
  <c r="Q1363" i="5"/>
  <c r="P1363" i="5"/>
  <c r="F1363" i="5"/>
  <c r="E1363" i="5"/>
  <c r="AB1362" i="5"/>
  <c r="AA1362" i="5"/>
  <c r="Q1362" i="5"/>
  <c r="P1362" i="5"/>
  <c r="F1362" i="5"/>
  <c r="E1362" i="5"/>
  <c r="AB1361" i="5"/>
  <c r="AA1361" i="5"/>
  <c r="Q1361" i="5"/>
  <c r="P1361" i="5"/>
  <c r="F1361" i="5"/>
  <c r="E1361" i="5"/>
  <c r="AB1360" i="5"/>
  <c r="AA1360" i="5"/>
  <c r="Q1360" i="5"/>
  <c r="P1360" i="5"/>
  <c r="F1360" i="5"/>
  <c r="E1360" i="5"/>
  <c r="AB1359" i="5"/>
  <c r="AA1359" i="5"/>
  <c r="Q1359" i="5"/>
  <c r="P1359" i="5"/>
  <c r="F1359" i="5"/>
  <c r="E1359" i="5"/>
  <c r="AB1358" i="5"/>
  <c r="AA1358" i="5"/>
  <c r="Q1358" i="5"/>
  <c r="P1358" i="5"/>
  <c r="F1358" i="5"/>
  <c r="E1358" i="5"/>
  <c r="AB1357" i="5"/>
  <c r="AA1357" i="5"/>
  <c r="Q1357" i="5"/>
  <c r="P1357" i="5"/>
  <c r="F1357" i="5"/>
  <c r="E1357" i="5"/>
  <c r="AB1356" i="5"/>
  <c r="AA1356" i="5"/>
  <c r="Q1356" i="5"/>
  <c r="P1356" i="5"/>
  <c r="F1356" i="5"/>
  <c r="E1356" i="5"/>
  <c r="AB1355" i="5"/>
  <c r="AA1355" i="5"/>
  <c r="Q1355" i="5"/>
  <c r="P1355" i="5"/>
  <c r="F1355" i="5"/>
  <c r="E1355" i="5"/>
  <c r="AB1354" i="5"/>
  <c r="AA1354" i="5"/>
  <c r="Q1354" i="5"/>
  <c r="P1354" i="5"/>
  <c r="F1354" i="5"/>
  <c r="E1354" i="5"/>
  <c r="AB1353" i="5"/>
  <c r="AA1353" i="5"/>
  <c r="Q1353" i="5"/>
  <c r="P1353" i="5"/>
  <c r="F1353" i="5"/>
  <c r="E1353" i="5"/>
  <c r="AB1352" i="5"/>
  <c r="AA1352" i="5"/>
  <c r="Q1352" i="5"/>
  <c r="P1352" i="5"/>
  <c r="F1352" i="5"/>
  <c r="E1352" i="5"/>
  <c r="AB1351" i="5"/>
  <c r="AA1351" i="5"/>
  <c r="Q1351" i="5"/>
  <c r="P1351" i="5"/>
  <c r="F1351" i="5"/>
  <c r="E1351" i="5"/>
  <c r="AB1350" i="5"/>
  <c r="AA1350" i="5"/>
  <c r="Q1350" i="5"/>
  <c r="P1350" i="5"/>
  <c r="F1350" i="5"/>
  <c r="E1350" i="5"/>
  <c r="AB1349" i="5"/>
  <c r="AA1349" i="5"/>
  <c r="Q1349" i="5"/>
  <c r="P1349" i="5"/>
  <c r="F1349" i="5"/>
  <c r="E1349" i="5"/>
  <c r="AB1348" i="5"/>
  <c r="AA1348" i="5"/>
  <c r="Q1348" i="5"/>
  <c r="P1348" i="5"/>
  <c r="F1348" i="5"/>
  <c r="E1348" i="5"/>
  <c r="AB1347" i="5"/>
  <c r="AA1347" i="5"/>
  <c r="W1347" i="5"/>
  <c r="V1347" i="5"/>
  <c r="T1347" i="5"/>
  <c r="S1347" i="5"/>
  <c r="Q1347" i="5"/>
  <c r="P1347" i="5"/>
  <c r="R1347" i="5" s="1"/>
  <c r="F1347" i="5"/>
  <c r="E1347" i="5"/>
  <c r="AB1346" i="5"/>
  <c r="AA1346" i="5"/>
  <c r="Q1346" i="5"/>
  <c r="P1346" i="5"/>
  <c r="F1346" i="5"/>
  <c r="E1346" i="5"/>
  <c r="AB1345" i="5"/>
  <c r="AA1345" i="5"/>
  <c r="Q1345" i="5"/>
  <c r="P1345" i="5"/>
  <c r="F1345" i="5"/>
  <c r="E1345" i="5"/>
  <c r="AB1344" i="5"/>
  <c r="AA1344" i="5"/>
  <c r="Q1344" i="5"/>
  <c r="P1344" i="5"/>
  <c r="F1344" i="5"/>
  <c r="E1344" i="5"/>
  <c r="AB1343" i="5"/>
  <c r="AA1343" i="5"/>
  <c r="Q1343" i="5"/>
  <c r="P1343" i="5"/>
  <c r="F1343" i="5"/>
  <c r="E1343" i="5"/>
  <c r="AB1342" i="5"/>
  <c r="AA1342" i="5"/>
  <c r="Q1342" i="5"/>
  <c r="P1342" i="5"/>
  <c r="F1342" i="5"/>
  <c r="E1342" i="5"/>
  <c r="AB1341" i="5"/>
  <c r="AA1341" i="5"/>
  <c r="Q1341" i="5"/>
  <c r="P1341" i="5"/>
  <c r="F1341" i="5"/>
  <c r="E1341" i="5"/>
  <c r="AB1340" i="5"/>
  <c r="AA1340" i="5"/>
  <c r="Q1340" i="5"/>
  <c r="P1340" i="5"/>
  <c r="F1340" i="5"/>
  <c r="E1340" i="5"/>
  <c r="AB1339" i="5"/>
  <c r="AA1339" i="5"/>
  <c r="Q1339" i="5"/>
  <c r="P1339" i="5"/>
  <c r="F1339" i="5"/>
  <c r="E1339" i="5"/>
  <c r="AB1338" i="5"/>
  <c r="AA1338" i="5"/>
  <c r="Q1338" i="5"/>
  <c r="P1338" i="5"/>
  <c r="F1338" i="5"/>
  <c r="E1338" i="5"/>
  <c r="AB1337" i="5"/>
  <c r="AA1337" i="5"/>
  <c r="Q1337" i="5"/>
  <c r="P1337" i="5"/>
  <c r="F1337" i="5"/>
  <c r="E1337" i="5"/>
  <c r="AB1336" i="5"/>
  <c r="AA1336" i="5"/>
  <c r="Q1336" i="5"/>
  <c r="P1336" i="5"/>
  <c r="F1336" i="5"/>
  <c r="E1336" i="5"/>
  <c r="AB1335" i="5"/>
  <c r="AA1335" i="5"/>
  <c r="Q1335" i="5"/>
  <c r="P1335" i="5"/>
  <c r="F1335" i="5"/>
  <c r="E1335" i="5"/>
  <c r="AB1334" i="5"/>
  <c r="AA1334" i="5"/>
  <c r="Q1334" i="5"/>
  <c r="P1334" i="5"/>
  <c r="F1334" i="5"/>
  <c r="E1334" i="5"/>
  <c r="AB1333" i="5"/>
  <c r="AA1333" i="5"/>
  <c r="Q1333" i="5"/>
  <c r="P1333" i="5"/>
  <c r="F1333" i="5"/>
  <c r="E1333" i="5"/>
  <c r="AB1332" i="5"/>
  <c r="AA1332" i="5"/>
  <c r="Q1332" i="5"/>
  <c r="P1332" i="5"/>
  <c r="F1332" i="5"/>
  <c r="E1332" i="5"/>
  <c r="AB1331" i="5"/>
  <c r="AA1331" i="5"/>
  <c r="Q1331" i="5"/>
  <c r="P1331" i="5"/>
  <c r="F1331" i="5"/>
  <c r="E1331" i="5"/>
  <c r="AB1330" i="5"/>
  <c r="AA1330" i="5"/>
  <c r="Q1330" i="5"/>
  <c r="P1330" i="5"/>
  <c r="F1330" i="5"/>
  <c r="E1330" i="5"/>
  <c r="AB1329" i="5"/>
  <c r="AA1329" i="5"/>
  <c r="Q1329" i="5"/>
  <c r="P1329" i="5"/>
  <c r="F1329" i="5"/>
  <c r="E1329" i="5"/>
  <c r="AB1328" i="5"/>
  <c r="AA1328" i="5"/>
  <c r="Q1328" i="5"/>
  <c r="P1328" i="5"/>
  <c r="F1328" i="5"/>
  <c r="E1328" i="5"/>
  <c r="AB1327" i="5"/>
  <c r="AA1327" i="5"/>
  <c r="Q1327" i="5"/>
  <c r="P1327" i="5"/>
  <c r="F1327" i="5"/>
  <c r="E1327" i="5"/>
  <c r="AB1326" i="5"/>
  <c r="AA1326" i="5"/>
  <c r="Q1326" i="5"/>
  <c r="P1326" i="5"/>
  <c r="F1326" i="5"/>
  <c r="E1326" i="5"/>
  <c r="AB1325" i="5"/>
  <c r="AA1325" i="5"/>
  <c r="Q1325" i="5"/>
  <c r="P1325" i="5"/>
  <c r="F1325" i="5"/>
  <c r="E1325" i="5"/>
  <c r="AB1324" i="5"/>
  <c r="AA1324" i="5"/>
  <c r="Q1324" i="5"/>
  <c r="P1324" i="5"/>
  <c r="F1324" i="5"/>
  <c r="E1324" i="5"/>
  <c r="AB1323" i="5"/>
  <c r="AA1323" i="5"/>
  <c r="Q1323" i="5"/>
  <c r="P1323" i="5"/>
  <c r="F1323" i="5"/>
  <c r="E1323" i="5"/>
  <c r="AB1322" i="5"/>
  <c r="AA1322" i="5"/>
  <c r="Q1322" i="5"/>
  <c r="P1322" i="5"/>
  <c r="F1322" i="5"/>
  <c r="E1322" i="5"/>
  <c r="AB1321" i="5"/>
  <c r="AA1321" i="5"/>
  <c r="Q1321" i="5"/>
  <c r="P1321" i="5"/>
  <c r="F1321" i="5"/>
  <c r="E1321" i="5"/>
  <c r="AB1320" i="5"/>
  <c r="AA1320" i="5"/>
  <c r="Q1320" i="5"/>
  <c r="P1320" i="5"/>
  <c r="F1320" i="5"/>
  <c r="E1320" i="5"/>
  <c r="AB1319" i="5"/>
  <c r="AA1319" i="5"/>
  <c r="Q1319" i="5"/>
  <c r="P1319" i="5"/>
  <c r="F1319" i="5"/>
  <c r="E1319" i="5"/>
  <c r="AB1318" i="5"/>
  <c r="AA1318" i="5"/>
  <c r="Q1318" i="5"/>
  <c r="P1318" i="5"/>
  <c r="F1318" i="5"/>
  <c r="E1318" i="5"/>
  <c r="AB1317" i="5"/>
  <c r="AA1317" i="5"/>
  <c r="Q1317" i="5"/>
  <c r="P1317" i="5"/>
  <c r="F1317" i="5"/>
  <c r="E1317" i="5"/>
  <c r="AB1316" i="5"/>
  <c r="AA1316" i="5"/>
  <c r="Q1316" i="5"/>
  <c r="P1316" i="5"/>
  <c r="F1316" i="5"/>
  <c r="E1316" i="5"/>
  <c r="AB1315" i="5"/>
  <c r="AA1315" i="5"/>
  <c r="Q1315" i="5"/>
  <c r="P1315" i="5"/>
  <c r="F1315" i="5"/>
  <c r="E1315" i="5"/>
  <c r="AB1314" i="5"/>
  <c r="AA1314" i="5"/>
  <c r="Q1314" i="5"/>
  <c r="P1314" i="5"/>
  <c r="F1314" i="5"/>
  <c r="E1314" i="5"/>
  <c r="AB1313" i="5"/>
  <c r="AA1313" i="5"/>
  <c r="Q1313" i="5"/>
  <c r="P1313" i="5"/>
  <c r="F1313" i="5"/>
  <c r="E1313" i="5"/>
  <c r="AB1312" i="5"/>
  <c r="AA1312" i="5"/>
  <c r="Q1312" i="5"/>
  <c r="P1312" i="5"/>
  <c r="F1312" i="5"/>
  <c r="E1312" i="5"/>
  <c r="AB1311" i="5"/>
  <c r="AA1311" i="5"/>
  <c r="Q1311" i="5"/>
  <c r="P1311" i="5"/>
  <c r="F1311" i="5"/>
  <c r="E1311" i="5"/>
  <c r="AB1310" i="5"/>
  <c r="AA1310" i="5"/>
  <c r="Q1310" i="5"/>
  <c r="P1310" i="5"/>
  <c r="F1310" i="5"/>
  <c r="E1310" i="5"/>
  <c r="AB1309" i="5"/>
  <c r="AA1309" i="5"/>
  <c r="Q1309" i="5"/>
  <c r="P1309" i="5"/>
  <c r="F1309" i="5"/>
  <c r="E1309" i="5"/>
  <c r="AB1308" i="5"/>
  <c r="AA1308" i="5"/>
  <c r="Q1308" i="5"/>
  <c r="P1308" i="5"/>
  <c r="F1308" i="5"/>
  <c r="E1308" i="5"/>
  <c r="AB1307" i="5"/>
  <c r="AA1307" i="5"/>
  <c r="Q1307" i="5"/>
  <c r="P1307" i="5"/>
  <c r="F1307" i="5"/>
  <c r="E1307" i="5"/>
  <c r="AB1306" i="5"/>
  <c r="AA1306" i="5"/>
  <c r="Q1306" i="5"/>
  <c r="P1306" i="5"/>
  <c r="F1306" i="5"/>
  <c r="E1306" i="5"/>
  <c r="AB1305" i="5"/>
  <c r="AA1305" i="5"/>
  <c r="Q1305" i="5"/>
  <c r="P1305" i="5"/>
  <c r="F1305" i="5"/>
  <c r="E1305" i="5"/>
  <c r="AB1304" i="5"/>
  <c r="AA1304" i="5"/>
  <c r="Q1304" i="5"/>
  <c r="P1304" i="5"/>
  <c r="F1304" i="5"/>
  <c r="E1304" i="5"/>
  <c r="AB1303" i="5"/>
  <c r="AA1303" i="5"/>
  <c r="Q1303" i="5"/>
  <c r="P1303" i="5"/>
  <c r="F1303" i="5"/>
  <c r="E1303" i="5"/>
  <c r="AB1302" i="5"/>
  <c r="AA1302" i="5"/>
  <c r="Q1302" i="5"/>
  <c r="P1302" i="5"/>
  <c r="F1302" i="5"/>
  <c r="E1302" i="5"/>
  <c r="AB1301" i="5"/>
  <c r="AA1301" i="5"/>
  <c r="Q1301" i="5"/>
  <c r="P1301" i="5"/>
  <c r="F1301" i="5"/>
  <c r="E1301" i="5"/>
  <c r="AB1300" i="5"/>
  <c r="AA1300" i="5"/>
  <c r="Q1300" i="5"/>
  <c r="P1300" i="5"/>
  <c r="F1300" i="5"/>
  <c r="E1300" i="5"/>
  <c r="AB1299" i="5"/>
  <c r="AA1299" i="5"/>
  <c r="Q1299" i="5"/>
  <c r="P1299" i="5"/>
  <c r="F1299" i="5"/>
  <c r="E1299" i="5"/>
  <c r="AB1298" i="5"/>
  <c r="AA1298" i="5"/>
  <c r="Q1298" i="5"/>
  <c r="P1298" i="5"/>
  <c r="F1298" i="5"/>
  <c r="E1298" i="5"/>
  <c r="AB1297" i="5"/>
  <c r="AA1297" i="5"/>
  <c r="Q1297" i="5"/>
  <c r="P1297" i="5"/>
  <c r="F1297" i="5"/>
  <c r="E1297" i="5"/>
  <c r="AB1296" i="5"/>
  <c r="AA1296" i="5"/>
  <c r="Q1296" i="5"/>
  <c r="P1296" i="5"/>
  <c r="F1296" i="5"/>
  <c r="E1296" i="5"/>
  <c r="AB1295" i="5"/>
  <c r="AA1295" i="5"/>
  <c r="Q1295" i="5"/>
  <c r="P1295" i="5"/>
  <c r="F1295" i="5"/>
  <c r="E1295" i="5"/>
  <c r="AB1294" i="5"/>
  <c r="AA1294" i="5"/>
  <c r="Q1294" i="5"/>
  <c r="P1294" i="5"/>
  <c r="F1294" i="5"/>
  <c r="E1294" i="5"/>
  <c r="AB1293" i="5"/>
  <c r="AA1293" i="5"/>
  <c r="Q1293" i="5"/>
  <c r="P1293" i="5"/>
  <c r="F1293" i="5"/>
  <c r="E1293" i="5"/>
  <c r="AB1292" i="5"/>
  <c r="AA1292" i="5"/>
  <c r="Q1292" i="5"/>
  <c r="P1292" i="5"/>
  <c r="F1292" i="5"/>
  <c r="E1292" i="5"/>
  <c r="AB1291" i="5"/>
  <c r="AA1291" i="5"/>
  <c r="Q1291" i="5"/>
  <c r="P1291" i="5"/>
  <c r="F1291" i="5"/>
  <c r="E1291" i="5"/>
  <c r="AB1290" i="5"/>
  <c r="AA1290" i="5"/>
  <c r="Q1290" i="5"/>
  <c r="P1290" i="5"/>
  <c r="F1290" i="5"/>
  <c r="E1290" i="5"/>
  <c r="AB1289" i="5"/>
  <c r="AA1289" i="5"/>
  <c r="Q1289" i="5"/>
  <c r="P1289" i="5"/>
  <c r="F1289" i="5"/>
  <c r="E1289" i="5"/>
  <c r="AB1288" i="5"/>
  <c r="AA1288" i="5"/>
  <c r="Q1288" i="5"/>
  <c r="P1288" i="5"/>
  <c r="F1288" i="5"/>
  <c r="E1288" i="5"/>
  <c r="AB1287" i="5"/>
  <c r="AA1287" i="5"/>
  <c r="Q1287" i="5"/>
  <c r="P1287" i="5"/>
  <c r="F1287" i="5"/>
  <c r="E1287" i="5"/>
  <c r="AB1286" i="5"/>
  <c r="AA1286" i="5"/>
  <c r="Q1286" i="5"/>
  <c r="P1286" i="5"/>
  <c r="F1286" i="5"/>
  <c r="E1286" i="5"/>
  <c r="AB1285" i="5"/>
  <c r="AA1285" i="5"/>
  <c r="Q1285" i="5"/>
  <c r="P1285" i="5"/>
  <c r="F1285" i="5"/>
  <c r="E1285" i="5"/>
  <c r="AB1284" i="5"/>
  <c r="AA1284" i="5"/>
  <c r="Q1284" i="5"/>
  <c r="P1284" i="5"/>
  <c r="F1284" i="5"/>
  <c r="E1284" i="5"/>
  <c r="AB1283" i="5"/>
  <c r="AA1283" i="5"/>
  <c r="Q1283" i="5"/>
  <c r="P1283" i="5"/>
  <c r="F1283" i="5"/>
  <c r="E1283" i="5"/>
  <c r="AB1282" i="5"/>
  <c r="AA1282" i="5"/>
  <c r="Q1282" i="5"/>
  <c r="P1282" i="5"/>
  <c r="F1282" i="5"/>
  <c r="E1282" i="5"/>
  <c r="AB1281" i="5"/>
  <c r="AA1281" i="5"/>
  <c r="Q1281" i="5"/>
  <c r="P1281" i="5"/>
  <c r="F1281" i="5"/>
  <c r="E1281" i="5"/>
  <c r="AB1280" i="5"/>
  <c r="AA1280" i="5"/>
  <c r="Q1280" i="5"/>
  <c r="P1280" i="5"/>
  <c r="F1280" i="5"/>
  <c r="E1280" i="5"/>
  <c r="AB1279" i="5"/>
  <c r="AA1279" i="5"/>
  <c r="Q1279" i="5"/>
  <c r="P1279" i="5"/>
  <c r="F1279" i="5"/>
  <c r="E1279" i="5"/>
  <c r="AB1278" i="5"/>
  <c r="AA1278" i="5"/>
  <c r="Q1278" i="5"/>
  <c r="P1278" i="5"/>
  <c r="F1278" i="5"/>
  <c r="E1278" i="5"/>
  <c r="AB1277" i="5"/>
  <c r="AA1277" i="5"/>
  <c r="Q1277" i="5"/>
  <c r="P1277" i="5"/>
  <c r="F1277" i="5"/>
  <c r="E1277" i="5"/>
  <c r="AB1276" i="5"/>
  <c r="AA1276" i="5"/>
  <c r="Q1276" i="5"/>
  <c r="P1276" i="5"/>
  <c r="F1276" i="5"/>
  <c r="E1276" i="5"/>
  <c r="AB1275" i="5"/>
  <c r="AA1275" i="5"/>
  <c r="Q1275" i="5"/>
  <c r="P1275" i="5"/>
  <c r="F1275" i="5"/>
  <c r="E1275" i="5"/>
  <c r="AB1274" i="5"/>
  <c r="AA1274" i="5"/>
  <c r="Q1274" i="5"/>
  <c r="P1274" i="5"/>
  <c r="F1274" i="5"/>
  <c r="E1274" i="5"/>
  <c r="AB1273" i="5"/>
  <c r="AA1273" i="5"/>
  <c r="Q1273" i="5"/>
  <c r="P1273" i="5"/>
  <c r="F1273" i="5"/>
  <c r="E1273" i="5"/>
  <c r="AB1272" i="5"/>
  <c r="AA1272" i="5"/>
  <c r="Q1272" i="5"/>
  <c r="P1272" i="5"/>
  <c r="F1272" i="5"/>
  <c r="E1272" i="5"/>
  <c r="AB1271" i="5"/>
  <c r="AA1271" i="5"/>
  <c r="Q1271" i="5"/>
  <c r="P1271" i="5"/>
  <c r="F1271" i="5"/>
  <c r="E1271" i="5"/>
  <c r="AB1270" i="5"/>
  <c r="AA1270" i="5"/>
  <c r="Q1270" i="5"/>
  <c r="P1270" i="5"/>
  <c r="F1270" i="5"/>
  <c r="E1270" i="5"/>
  <c r="AB1269" i="5"/>
  <c r="AA1269" i="5"/>
  <c r="Q1269" i="5"/>
  <c r="P1269" i="5"/>
  <c r="F1269" i="5"/>
  <c r="E1269" i="5"/>
  <c r="AB1268" i="5"/>
  <c r="AA1268" i="5"/>
  <c r="Q1268" i="5"/>
  <c r="P1268" i="5"/>
  <c r="F1268" i="5"/>
  <c r="E1268" i="5"/>
  <c r="AB1267" i="5"/>
  <c r="AA1267" i="5"/>
  <c r="Q1267" i="5"/>
  <c r="P1267" i="5"/>
  <c r="F1267" i="5"/>
  <c r="E1267" i="5"/>
  <c r="AB1266" i="5"/>
  <c r="AA1266" i="5"/>
  <c r="Q1266" i="5"/>
  <c r="P1266" i="5"/>
  <c r="F1266" i="5"/>
  <c r="E1266" i="5"/>
  <c r="AB1265" i="5"/>
  <c r="AA1265" i="5"/>
  <c r="Q1265" i="5"/>
  <c r="P1265" i="5"/>
  <c r="F1265" i="5"/>
  <c r="E1265" i="5"/>
  <c r="AB1264" i="5"/>
  <c r="AA1264" i="5"/>
  <c r="Q1264" i="5"/>
  <c r="P1264" i="5"/>
  <c r="F1264" i="5"/>
  <c r="E1264" i="5"/>
  <c r="AB1263" i="5"/>
  <c r="AA1263" i="5"/>
  <c r="Q1263" i="5"/>
  <c r="P1263" i="5"/>
  <c r="F1263" i="5"/>
  <c r="E1263" i="5"/>
  <c r="AB1262" i="5"/>
  <c r="AA1262" i="5"/>
  <c r="Q1262" i="5"/>
  <c r="P1262" i="5"/>
  <c r="F1262" i="5"/>
  <c r="E1262" i="5"/>
  <c r="AB1261" i="5"/>
  <c r="AA1261" i="5"/>
  <c r="Q1261" i="5"/>
  <c r="P1261" i="5"/>
  <c r="F1261" i="5"/>
  <c r="E1261" i="5"/>
  <c r="AB1260" i="5"/>
  <c r="AA1260" i="5"/>
  <c r="Q1260" i="5"/>
  <c r="P1260" i="5"/>
  <c r="F1260" i="5"/>
  <c r="E1260" i="5"/>
  <c r="AB1259" i="5"/>
  <c r="AA1259" i="5"/>
  <c r="Q1259" i="5"/>
  <c r="P1259" i="5"/>
  <c r="F1259" i="5"/>
  <c r="E1259" i="5"/>
  <c r="AB1258" i="5"/>
  <c r="AA1258" i="5"/>
  <c r="Q1258" i="5"/>
  <c r="P1258" i="5"/>
  <c r="F1258" i="5"/>
  <c r="E1258" i="5"/>
  <c r="AB1257" i="5"/>
  <c r="AA1257" i="5"/>
  <c r="Q1257" i="5"/>
  <c r="P1257" i="5"/>
  <c r="F1257" i="5"/>
  <c r="E1257" i="5"/>
  <c r="AB1256" i="5"/>
  <c r="AA1256" i="5"/>
  <c r="Q1256" i="5"/>
  <c r="P1256" i="5"/>
  <c r="F1256" i="5"/>
  <c r="E1256" i="5"/>
  <c r="AB1255" i="5"/>
  <c r="AA1255" i="5"/>
  <c r="Q1255" i="5"/>
  <c r="P1255" i="5"/>
  <c r="F1255" i="5"/>
  <c r="E1255" i="5"/>
  <c r="AB1254" i="5"/>
  <c r="AA1254" i="5"/>
  <c r="Q1254" i="5"/>
  <c r="P1254" i="5"/>
  <c r="F1254" i="5"/>
  <c r="E1254" i="5"/>
  <c r="AB1253" i="5"/>
  <c r="AA1253" i="5"/>
  <c r="Q1253" i="5"/>
  <c r="P1253" i="5"/>
  <c r="F1253" i="5"/>
  <c r="E1253" i="5"/>
  <c r="AB1252" i="5"/>
  <c r="AA1252" i="5"/>
  <c r="Q1252" i="5"/>
  <c r="P1252" i="5"/>
  <c r="F1252" i="5"/>
  <c r="E1252" i="5"/>
  <c r="AB1251" i="5"/>
  <c r="AA1251" i="5"/>
  <c r="Q1251" i="5"/>
  <c r="P1251" i="5"/>
  <c r="F1251" i="5"/>
  <c r="E1251" i="5"/>
  <c r="AB1250" i="5"/>
  <c r="AA1250" i="5"/>
  <c r="Q1250" i="5"/>
  <c r="P1250" i="5"/>
  <c r="F1250" i="5"/>
  <c r="E1250" i="5"/>
  <c r="AB1249" i="5"/>
  <c r="AA1249" i="5"/>
  <c r="Q1249" i="5"/>
  <c r="P1249" i="5"/>
  <c r="F1249" i="5"/>
  <c r="E1249" i="5"/>
  <c r="AB1248" i="5"/>
  <c r="AA1248" i="5"/>
  <c r="Q1248" i="5"/>
  <c r="P1248" i="5"/>
  <c r="F1248" i="5"/>
  <c r="E1248" i="5"/>
  <c r="AB1247" i="5"/>
  <c r="AA1247" i="5"/>
  <c r="Q1247" i="5"/>
  <c r="P1247" i="5"/>
  <c r="F1247" i="5"/>
  <c r="E1247" i="5"/>
  <c r="AB1246" i="5"/>
  <c r="AA1246" i="5"/>
  <c r="Q1246" i="5"/>
  <c r="P1246" i="5"/>
  <c r="F1246" i="5"/>
  <c r="E1246" i="5"/>
  <c r="AB1245" i="5"/>
  <c r="AA1245" i="5"/>
  <c r="Q1245" i="5"/>
  <c r="P1245" i="5"/>
  <c r="F1245" i="5"/>
  <c r="E1245" i="5"/>
  <c r="AB1244" i="5"/>
  <c r="AA1244" i="5"/>
  <c r="Q1244" i="5"/>
  <c r="P1244" i="5"/>
  <c r="F1244" i="5"/>
  <c r="E1244" i="5"/>
  <c r="AB1243" i="5"/>
  <c r="AA1243" i="5"/>
  <c r="Q1243" i="5"/>
  <c r="P1243" i="5"/>
  <c r="F1243" i="5"/>
  <c r="E1243" i="5"/>
  <c r="AB1242" i="5"/>
  <c r="AA1242" i="5"/>
  <c r="Q1242" i="5"/>
  <c r="P1242" i="5"/>
  <c r="F1242" i="5"/>
  <c r="E1242" i="5"/>
  <c r="AB1241" i="5"/>
  <c r="AA1241" i="5"/>
  <c r="Q1241" i="5"/>
  <c r="P1241" i="5"/>
  <c r="F1241" i="5"/>
  <c r="E1241" i="5"/>
  <c r="AB1240" i="5"/>
  <c r="AA1240" i="5"/>
  <c r="Q1240" i="5"/>
  <c r="P1240" i="5"/>
  <c r="F1240" i="5"/>
  <c r="E1240" i="5"/>
  <c r="AB1239" i="5"/>
  <c r="AA1239" i="5"/>
  <c r="Q1239" i="5"/>
  <c r="P1239" i="5"/>
  <c r="F1239" i="5"/>
  <c r="E1239" i="5"/>
  <c r="AB1238" i="5"/>
  <c r="AA1238" i="5"/>
  <c r="Q1238" i="5"/>
  <c r="P1238" i="5"/>
  <c r="F1238" i="5"/>
  <c r="E1238" i="5"/>
  <c r="AB1237" i="5"/>
  <c r="AA1237" i="5"/>
  <c r="Q1237" i="5"/>
  <c r="P1237" i="5"/>
  <c r="F1237" i="5"/>
  <c r="E1237" i="5"/>
  <c r="AB1236" i="5"/>
  <c r="AA1236" i="5"/>
  <c r="Q1236" i="5"/>
  <c r="P1236" i="5"/>
  <c r="F1236" i="5"/>
  <c r="E1236" i="5"/>
  <c r="AB1235" i="5"/>
  <c r="AA1235" i="5"/>
  <c r="Q1235" i="5"/>
  <c r="P1235" i="5"/>
  <c r="F1235" i="5"/>
  <c r="E1235" i="5"/>
  <c r="AB1234" i="5"/>
  <c r="AA1234" i="5"/>
  <c r="Q1234" i="5"/>
  <c r="P1234" i="5"/>
  <c r="F1234" i="5"/>
  <c r="E1234" i="5"/>
  <c r="AB1233" i="5"/>
  <c r="AA1233" i="5"/>
  <c r="Q1233" i="5"/>
  <c r="P1233" i="5"/>
  <c r="F1233" i="5"/>
  <c r="E1233" i="5"/>
  <c r="AB1232" i="5"/>
  <c r="AA1232" i="5"/>
  <c r="Q1232" i="5"/>
  <c r="P1232" i="5"/>
  <c r="F1232" i="5"/>
  <c r="E1232" i="5"/>
  <c r="AB1231" i="5"/>
  <c r="AA1231" i="5"/>
  <c r="Q1231" i="5"/>
  <c r="P1231" i="5"/>
  <c r="F1231" i="5"/>
  <c r="E1231" i="5"/>
  <c r="AB1230" i="5"/>
  <c r="AA1230" i="5"/>
  <c r="Q1230" i="5"/>
  <c r="P1230" i="5"/>
  <c r="F1230" i="5"/>
  <c r="E1230" i="5"/>
  <c r="AB1229" i="5"/>
  <c r="AA1229" i="5"/>
  <c r="Q1229" i="5"/>
  <c r="P1229" i="5"/>
  <c r="F1229" i="5"/>
  <c r="E1229" i="5"/>
  <c r="AB1228" i="5"/>
  <c r="AA1228" i="5"/>
  <c r="Q1228" i="5"/>
  <c r="P1228" i="5"/>
  <c r="F1228" i="5"/>
  <c r="E1228" i="5"/>
  <c r="AB1227" i="5"/>
  <c r="AA1227" i="5"/>
  <c r="Q1227" i="5"/>
  <c r="P1227" i="5"/>
  <c r="F1227" i="5"/>
  <c r="E1227" i="5"/>
  <c r="AB1226" i="5"/>
  <c r="AA1226" i="5"/>
  <c r="Q1226" i="5"/>
  <c r="P1226" i="5"/>
  <c r="F1226" i="5"/>
  <c r="E1226" i="5"/>
  <c r="AB1225" i="5"/>
  <c r="AA1225" i="5"/>
  <c r="Q1225" i="5"/>
  <c r="P1225" i="5"/>
  <c r="F1225" i="5"/>
  <c r="E1225" i="5"/>
  <c r="AB1224" i="5"/>
  <c r="AA1224" i="5"/>
  <c r="Q1224" i="5"/>
  <c r="P1224" i="5"/>
  <c r="F1224" i="5"/>
  <c r="E1224" i="5"/>
  <c r="AB1223" i="5"/>
  <c r="AA1223" i="5"/>
  <c r="Q1223" i="5"/>
  <c r="P1223" i="5"/>
  <c r="F1223" i="5"/>
  <c r="E1223" i="5"/>
  <c r="AB1222" i="5"/>
  <c r="AA1222" i="5"/>
  <c r="Q1222" i="5"/>
  <c r="P1222" i="5"/>
  <c r="F1222" i="5"/>
  <c r="E1222" i="5"/>
  <c r="AB1221" i="5"/>
  <c r="AA1221" i="5"/>
  <c r="Q1221" i="5"/>
  <c r="P1221" i="5"/>
  <c r="F1221" i="5"/>
  <c r="E1221" i="5"/>
  <c r="AB1220" i="5"/>
  <c r="AA1220" i="5"/>
  <c r="Q1220" i="5"/>
  <c r="P1220" i="5"/>
  <c r="F1220" i="5"/>
  <c r="E1220" i="5"/>
  <c r="AB1219" i="5"/>
  <c r="AA1219" i="5"/>
  <c r="Q1219" i="5"/>
  <c r="P1219" i="5"/>
  <c r="F1219" i="5"/>
  <c r="E1219" i="5"/>
  <c r="AB1218" i="5"/>
  <c r="AA1218" i="5"/>
  <c r="Q1218" i="5"/>
  <c r="P1218" i="5"/>
  <c r="F1218" i="5"/>
  <c r="E1218" i="5"/>
  <c r="AB1217" i="5"/>
  <c r="AA1217" i="5"/>
  <c r="Q1217" i="5"/>
  <c r="P1217" i="5"/>
  <c r="F1217" i="5"/>
  <c r="E1217" i="5"/>
  <c r="AB1216" i="5"/>
  <c r="AA1216" i="5"/>
  <c r="Q1216" i="5"/>
  <c r="P1216" i="5"/>
  <c r="F1216" i="5"/>
  <c r="E1216" i="5"/>
  <c r="AB1215" i="5"/>
  <c r="AA1215" i="5"/>
  <c r="Q1215" i="5"/>
  <c r="P1215" i="5"/>
  <c r="F1215" i="5"/>
  <c r="E1215" i="5"/>
  <c r="AB1214" i="5"/>
  <c r="AA1214" i="5"/>
  <c r="Q1214" i="5"/>
  <c r="P1214" i="5"/>
  <c r="F1214" i="5"/>
  <c r="E1214" i="5"/>
  <c r="AB1213" i="5"/>
  <c r="AA1213" i="5"/>
  <c r="Q1213" i="5"/>
  <c r="P1213" i="5"/>
  <c r="F1213" i="5"/>
  <c r="E1213" i="5"/>
  <c r="AB1212" i="5"/>
  <c r="AA1212" i="5"/>
  <c r="Q1212" i="5"/>
  <c r="P1212" i="5"/>
  <c r="F1212" i="5"/>
  <c r="E1212" i="5"/>
  <c r="AB1211" i="5"/>
  <c r="AA1211" i="5"/>
  <c r="Q1211" i="5"/>
  <c r="P1211" i="5"/>
  <c r="F1211" i="5"/>
  <c r="E1211" i="5"/>
  <c r="AB1210" i="5"/>
  <c r="AA1210" i="5"/>
  <c r="Q1210" i="5"/>
  <c r="P1210" i="5"/>
  <c r="F1210" i="5"/>
  <c r="E1210" i="5"/>
  <c r="AB1209" i="5"/>
  <c r="AA1209" i="5"/>
  <c r="Q1209" i="5"/>
  <c r="P1209" i="5"/>
  <c r="F1209" i="5"/>
  <c r="E1209" i="5"/>
  <c r="AB1208" i="5"/>
  <c r="AA1208" i="5"/>
  <c r="Q1208" i="5"/>
  <c r="P1208" i="5"/>
  <c r="F1208" i="5"/>
  <c r="E1208" i="5"/>
  <c r="AB1207" i="5"/>
  <c r="AA1207" i="5"/>
  <c r="Q1207" i="5"/>
  <c r="P1207" i="5"/>
  <c r="F1207" i="5"/>
  <c r="E1207" i="5"/>
  <c r="AB1206" i="5"/>
  <c r="AA1206" i="5"/>
  <c r="Q1206" i="5"/>
  <c r="P1206" i="5"/>
  <c r="F1206" i="5"/>
  <c r="E1206" i="5"/>
  <c r="AB1205" i="5"/>
  <c r="AA1205" i="5"/>
  <c r="Q1205" i="5"/>
  <c r="P1205" i="5"/>
  <c r="F1205" i="5"/>
  <c r="E1205" i="5"/>
  <c r="AB1204" i="5"/>
  <c r="AA1204" i="5"/>
  <c r="Q1204" i="5"/>
  <c r="P1204" i="5"/>
  <c r="F1204" i="5"/>
  <c r="E1204" i="5"/>
  <c r="AB1203" i="5"/>
  <c r="AA1203" i="5"/>
  <c r="Q1203" i="5"/>
  <c r="P1203" i="5"/>
  <c r="F1203" i="5"/>
  <c r="E1203" i="5"/>
  <c r="AB1202" i="5"/>
  <c r="AA1202" i="5"/>
  <c r="Q1202" i="5"/>
  <c r="P1202" i="5"/>
  <c r="F1202" i="5"/>
  <c r="E1202" i="5"/>
  <c r="AB1201" i="5"/>
  <c r="AA1201" i="5"/>
  <c r="Q1201" i="5"/>
  <c r="P1201" i="5"/>
  <c r="F1201" i="5"/>
  <c r="E1201" i="5"/>
  <c r="AB1200" i="5"/>
  <c r="AA1200" i="5"/>
  <c r="Q1200" i="5"/>
  <c r="P1200" i="5"/>
  <c r="F1200" i="5"/>
  <c r="E1200" i="5"/>
  <c r="AB1199" i="5"/>
  <c r="AA1199" i="5"/>
  <c r="Q1199" i="5"/>
  <c r="P1199" i="5"/>
  <c r="F1199" i="5"/>
  <c r="E1199" i="5"/>
  <c r="AB1198" i="5"/>
  <c r="AA1198" i="5"/>
  <c r="Q1198" i="5"/>
  <c r="P1198" i="5"/>
  <c r="F1198" i="5"/>
  <c r="E1198" i="5"/>
  <c r="AB1197" i="5"/>
  <c r="AA1197" i="5"/>
  <c r="Q1197" i="5"/>
  <c r="P1197" i="5"/>
  <c r="F1197" i="5"/>
  <c r="E1197" i="5"/>
  <c r="AB1196" i="5"/>
  <c r="AA1196" i="5"/>
  <c r="Q1196" i="5"/>
  <c r="P1196" i="5"/>
  <c r="F1196" i="5"/>
  <c r="E1196" i="5"/>
  <c r="AB1195" i="5"/>
  <c r="AA1195" i="5"/>
  <c r="Q1195" i="5"/>
  <c r="P1195" i="5"/>
  <c r="F1195" i="5"/>
  <c r="E1195" i="5"/>
  <c r="AB1194" i="5"/>
  <c r="AA1194" i="5"/>
  <c r="Q1194" i="5"/>
  <c r="P1194" i="5"/>
  <c r="F1194" i="5"/>
  <c r="E1194" i="5"/>
  <c r="AB1193" i="5"/>
  <c r="AA1193" i="5"/>
  <c r="Q1193" i="5"/>
  <c r="P1193" i="5"/>
  <c r="F1193" i="5"/>
  <c r="E1193" i="5"/>
  <c r="AB1192" i="5"/>
  <c r="AA1192" i="5"/>
  <c r="Q1192" i="5"/>
  <c r="P1192" i="5"/>
  <c r="F1192" i="5"/>
  <c r="E1192" i="5"/>
  <c r="AB1191" i="5"/>
  <c r="AA1191" i="5"/>
  <c r="Q1191" i="5"/>
  <c r="P1191" i="5"/>
  <c r="F1191" i="5"/>
  <c r="E1191" i="5"/>
  <c r="AB1190" i="5"/>
  <c r="AA1190" i="5"/>
  <c r="Q1190" i="5"/>
  <c r="P1190" i="5"/>
  <c r="F1190" i="5"/>
  <c r="E1190" i="5"/>
  <c r="AB1189" i="5"/>
  <c r="AA1189" i="5"/>
  <c r="Q1189" i="5"/>
  <c r="P1189" i="5"/>
  <c r="F1189" i="5"/>
  <c r="E1189" i="5"/>
  <c r="AB1188" i="5"/>
  <c r="AA1188" i="5"/>
  <c r="Q1188" i="5"/>
  <c r="P1188" i="5"/>
  <c r="F1188" i="5"/>
  <c r="E1188" i="5"/>
  <c r="AB1187" i="5"/>
  <c r="AA1187" i="5"/>
  <c r="Q1187" i="5"/>
  <c r="P1187" i="5"/>
  <c r="F1187" i="5"/>
  <c r="E1187" i="5"/>
  <c r="AB1186" i="5"/>
  <c r="AA1186" i="5"/>
  <c r="Q1186" i="5"/>
  <c r="P1186" i="5"/>
  <c r="F1186" i="5"/>
  <c r="E1186" i="5"/>
  <c r="AB1185" i="5"/>
  <c r="AA1185" i="5"/>
  <c r="Q1185" i="5"/>
  <c r="P1185" i="5"/>
  <c r="F1185" i="5"/>
  <c r="E1185" i="5"/>
  <c r="AB1184" i="5"/>
  <c r="AA1184" i="5"/>
  <c r="Q1184" i="5"/>
  <c r="P1184" i="5"/>
  <c r="F1184" i="5"/>
  <c r="E1184" i="5"/>
  <c r="AB1183" i="5"/>
  <c r="AA1183" i="5"/>
  <c r="Q1183" i="5"/>
  <c r="P1183" i="5"/>
  <c r="F1183" i="5"/>
  <c r="E1183" i="5"/>
  <c r="AB1182" i="5"/>
  <c r="AA1182" i="5"/>
  <c r="Q1182" i="5"/>
  <c r="P1182" i="5"/>
  <c r="F1182" i="5"/>
  <c r="E1182" i="5"/>
  <c r="AB1181" i="5"/>
  <c r="AA1181" i="5"/>
  <c r="Q1181" i="5"/>
  <c r="P1181" i="5"/>
  <c r="F1181" i="5"/>
  <c r="E1181" i="5"/>
  <c r="AB1180" i="5"/>
  <c r="AA1180" i="5"/>
  <c r="Q1180" i="5"/>
  <c r="P1180" i="5"/>
  <c r="F1180" i="5"/>
  <c r="E1180" i="5"/>
  <c r="AB1179" i="5"/>
  <c r="AA1179" i="5"/>
  <c r="Q1179" i="5"/>
  <c r="P1179" i="5"/>
  <c r="F1179" i="5"/>
  <c r="E1179" i="5"/>
  <c r="AB1178" i="5"/>
  <c r="AA1178" i="5"/>
  <c r="Q1178" i="5"/>
  <c r="P1178" i="5"/>
  <c r="F1178" i="5"/>
  <c r="E1178" i="5"/>
  <c r="AB1177" i="5"/>
  <c r="AA1177" i="5"/>
  <c r="Q1177" i="5"/>
  <c r="P1177" i="5"/>
  <c r="F1177" i="5"/>
  <c r="E1177" i="5"/>
  <c r="AB1176" i="5"/>
  <c r="AA1176" i="5"/>
  <c r="Q1176" i="5"/>
  <c r="P1176" i="5"/>
  <c r="F1176" i="5"/>
  <c r="E1176" i="5"/>
  <c r="AB1175" i="5"/>
  <c r="AA1175" i="5"/>
  <c r="Q1175" i="5"/>
  <c r="P1175" i="5"/>
  <c r="F1175" i="5"/>
  <c r="E1175" i="5"/>
  <c r="AB1174" i="5"/>
  <c r="AA1174" i="5"/>
  <c r="Q1174" i="5"/>
  <c r="P1174" i="5"/>
  <c r="F1174" i="5"/>
  <c r="E1174" i="5"/>
  <c r="AB1173" i="5"/>
  <c r="AA1173" i="5"/>
  <c r="Q1173" i="5"/>
  <c r="P1173" i="5"/>
  <c r="F1173" i="5"/>
  <c r="E1173" i="5"/>
  <c r="AB1172" i="5"/>
  <c r="AA1172" i="5"/>
  <c r="Q1172" i="5"/>
  <c r="P1172" i="5"/>
  <c r="F1172" i="5"/>
  <c r="E1172" i="5"/>
  <c r="AB1171" i="5"/>
  <c r="AA1171" i="5"/>
  <c r="Q1171" i="5"/>
  <c r="P1171" i="5"/>
  <c r="F1171" i="5"/>
  <c r="E1171" i="5"/>
  <c r="AB1170" i="5"/>
  <c r="AA1170" i="5"/>
  <c r="Q1170" i="5"/>
  <c r="P1170" i="5"/>
  <c r="F1170" i="5"/>
  <c r="E1170" i="5"/>
  <c r="AB1169" i="5"/>
  <c r="AA1169" i="5"/>
  <c r="Q1169" i="5"/>
  <c r="P1169" i="5"/>
  <c r="F1169" i="5"/>
  <c r="E1169" i="5"/>
  <c r="AB1168" i="5"/>
  <c r="AA1168" i="5"/>
  <c r="Q1168" i="5"/>
  <c r="P1168" i="5"/>
  <c r="F1168" i="5"/>
  <c r="E1168" i="5"/>
  <c r="AB1167" i="5"/>
  <c r="AA1167" i="5"/>
  <c r="Q1167" i="5"/>
  <c r="P1167" i="5"/>
  <c r="F1167" i="5"/>
  <c r="E1167" i="5"/>
  <c r="AB1166" i="5"/>
  <c r="AA1166" i="5"/>
  <c r="Q1166" i="5"/>
  <c r="P1166" i="5"/>
  <c r="F1166" i="5"/>
  <c r="E1166" i="5"/>
  <c r="AB1165" i="5"/>
  <c r="AA1165" i="5"/>
  <c r="Q1165" i="5"/>
  <c r="P1165" i="5"/>
  <c r="F1165" i="5"/>
  <c r="E1165" i="5"/>
  <c r="AB1164" i="5"/>
  <c r="AA1164" i="5"/>
  <c r="Q1164" i="5"/>
  <c r="P1164" i="5"/>
  <c r="F1164" i="5"/>
  <c r="E1164" i="5"/>
  <c r="AB1163" i="5"/>
  <c r="AA1163" i="5"/>
  <c r="Q1163" i="5"/>
  <c r="P1163" i="5"/>
  <c r="F1163" i="5"/>
  <c r="E1163" i="5"/>
  <c r="AB1162" i="5"/>
  <c r="AA1162" i="5"/>
  <c r="Q1162" i="5"/>
  <c r="P1162" i="5"/>
  <c r="F1162" i="5"/>
  <c r="E1162" i="5"/>
  <c r="AB1161" i="5"/>
  <c r="AA1161" i="5"/>
  <c r="Q1161" i="5"/>
  <c r="P1161" i="5"/>
  <c r="F1161" i="5"/>
  <c r="E1161" i="5"/>
  <c r="AB1160" i="5"/>
  <c r="AA1160" i="5"/>
  <c r="Q1160" i="5"/>
  <c r="P1160" i="5"/>
  <c r="F1160" i="5"/>
  <c r="E1160" i="5"/>
  <c r="AB1159" i="5"/>
  <c r="AA1159" i="5"/>
  <c r="Q1159" i="5"/>
  <c r="P1159" i="5"/>
  <c r="F1159" i="5"/>
  <c r="E1159" i="5"/>
  <c r="AB1158" i="5"/>
  <c r="AA1158" i="5"/>
  <c r="Q1158" i="5"/>
  <c r="P1158" i="5"/>
  <c r="F1158" i="5"/>
  <c r="E1158" i="5"/>
  <c r="AB1157" i="5"/>
  <c r="AA1157" i="5"/>
  <c r="Q1157" i="5"/>
  <c r="P1157" i="5"/>
  <c r="F1157" i="5"/>
  <c r="E1157" i="5"/>
  <c r="AB1156" i="5"/>
  <c r="AA1156" i="5"/>
  <c r="Q1156" i="5"/>
  <c r="P1156" i="5"/>
  <c r="F1156" i="5"/>
  <c r="E1156" i="5"/>
  <c r="AB1155" i="5"/>
  <c r="AA1155" i="5"/>
  <c r="Q1155" i="5"/>
  <c r="P1155" i="5"/>
  <c r="F1155" i="5"/>
  <c r="E1155" i="5"/>
  <c r="AB1154" i="5"/>
  <c r="AA1154" i="5"/>
  <c r="Q1154" i="5"/>
  <c r="P1154" i="5"/>
  <c r="F1154" i="5"/>
  <c r="E1154" i="5"/>
  <c r="AB1153" i="5"/>
  <c r="AA1153" i="5"/>
  <c r="Q1153" i="5"/>
  <c r="P1153" i="5"/>
  <c r="F1153" i="5"/>
  <c r="E1153" i="5"/>
  <c r="AB1152" i="5"/>
  <c r="AA1152" i="5"/>
  <c r="Q1152" i="5"/>
  <c r="P1152" i="5"/>
  <c r="F1152" i="5"/>
  <c r="E1152" i="5"/>
  <c r="AB1151" i="5"/>
  <c r="AA1151" i="5"/>
  <c r="Q1151" i="5"/>
  <c r="P1151" i="5"/>
  <c r="F1151" i="5"/>
  <c r="E1151" i="5"/>
  <c r="AB1150" i="5"/>
  <c r="AA1150" i="5"/>
  <c r="Q1150" i="5"/>
  <c r="P1150" i="5"/>
  <c r="F1150" i="5"/>
  <c r="E1150" i="5"/>
  <c r="AB1149" i="5"/>
  <c r="AA1149" i="5"/>
  <c r="Q1149" i="5"/>
  <c r="P1149" i="5"/>
  <c r="F1149" i="5"/>
  <c r="E1149" i="5"/>
  <c r="AB1148" i="5"/>
  <c r="AA1148" i="5"/>
  <c r="Q1148" i="5"/>
  <c r="P1148" i="5"/>
  <c r="F1148" i="5"/>
  <c r="E1148" i="5"/>
  <c r="AB1147" i="5"/>
  <c r="AA1147" i="5"/>
  <c r="Q1147" i="5"/>
  <c r="P1147" i="5"/>
  <c r="F1147" i="5"/>
  <c r="E1147" i="5"/>
  <c r="AB1146" i="5"/>
  <c r="AA1146" i="5"/>
  <c r="Q1146" i="5"/>
  <c r="P1146" i="5"/>
  <c r="F1146" i="5"/>
  <c r="E1146" i="5"/>
  <c r="AB1145" i="5"/>
  <c r="AA1145" i="5"/>
  <c r="Q1145" i="5"/>
  <c r="P1145" i="5"/>
  <c r="F1145" i="5"/>
  <c r="E1145" i="5"/>
  <c r="AB1144" i="5"/>
  <c r="AA1144" i="5"/>
  <c r="Q1144" i="5"/>
  <c r="P1144" i="5"/>
  <c r="F1144" i="5"/>
  <c r="E1144" i="5"/>
  <c r="AB1143" i="5"/>
  <c r="AA1143" i="5"/>
  <c r="Q1143" i="5"/>
  <c r="P1143" i="5"/>
  <c r="F1143" i="5"/>
  <c r="E1143" i="5"/>
  <c r="AB1142" i="5"/>
  <c r="AA1142" i="5"/>
  <c r="Q1142" i="5"/>
  <c r="P1142" i="5"/>
  <c r="F1142" i="5"/>
  <c r="E1142" i="5"/>
  <c r="AB1141" i="5"/>
  <c r="AA1141" i="5"/>
  <c r="Q1141" i="5"/>
  <c r="P1141" i="5"/>
  <c r="F1141" i="5"/>
  <c r="E1141" i="5"/>
  <c r="AB1140" i="5"/>
  <c r="AA1140" i="5"/>
  <c r="Q1140" i="5"/>
  <c r="P1140" i="5"/>
  <c r="F1140" i="5"/>
  <c r="E1140" i="5"/>
  <c r="AB1139" i="5"/>
  <c r="AA1139" i="5"/>
  <c r="Q1139" i="5"/>
  <c r="P1139" i="5"/>
  <c r="F1139" i="5"/>
  <c r="E1139" i="5"/>
  <c r="AB1138" i="5"/>
  <c r="AA1138" i="5"/>
  <c r="Q1138" i="5"/>
  <c r="P1138" i="5"/>
  <c r="F1138" i="5"/>
  <c r="E1138" i="5"/>
  <c r="AB1137" i="5"/>
  <c r="AA1137" i="5"/>
  <c r="Q1137" i="5"/>
  <c r="P1137" i="5"/>
  <c r="F1137" i="5"/>
  <c r="E1137" i="5"/>
  <c r="AB1136" i="5"/>
  <c r="AA1136" i="5"/>
  <c r="Q1136" i="5"/>
  <c r="P1136" i="5"/>
  <c r="F1136" i="5"/>
  <c r="E1136" i="5"/>
  <c r="AB1135" i="5"/>
  <c r="AA1135" i="5"/>
  <c r="Q1135" i="5"/>
  <c r="P1135" i="5"/>
  <c r="F1135" i="5"/>
  <c r="E1135" i="5"/>
  <c r="AB1134" i="5"/>
  <c r="AA1134" i="5"/>
  <c r="Q1134" i="5"/>
  <c r="P1134" i="5"/>
  <c r="F1134" i="5"/>
  <c r="E1134" i="5"/>
  <c r="AB1133" i="5"/>
  <c r="AA1133" i="5"/>
  <c r="Q1133" i="5"/>
  <c r="P1133" i="5"/>
  <c r="F1133" i="5"/>
  <c r="E1133" i="5"/>
  <c r="AB1132" i="5"/>
  <c r="AA1132" i="5"/>
  <c r="Q1132" i="5"/>
  <c r="P1132" i="5"/>
  <c r="F1132" i="5"/>
  <c r="E1132" i="5"/>
  <c r="AB1131" i="5"/>
  <c r="AA1131" i="5"/>
  <c r="Q1131" i="5"/>
  <c r="P1131" i="5"/>
  <c r="F1131" i="5"/>
  <c r="E1131" i="5"/>
  <c r="AB1130" i="5"/>
  <c r="AA1130" i="5"/>
  <c r="Q1130" i="5"/>
  <c r="P1130" i="5"/>
  <c r="F1130" i="5"/>
  <c r="E1130" i="5"/>
  <c r="AB1129" i="5"/>
  <c r="AA1129" i="5"/>
  <c r="Q1129" i="5"/>
  <c r="P1129" i="5"/>
  <c r="F1129" i="5"/>
  <c r="E1129" i="5"/>
  <c r="AB1128" i="5"/>
  <c r="AA1128" i="5"/>
  <c r="Q1128" i="5"/>
  <c r="P1128" i="5"/>
  <c r="F1128" i="5"/>
  <c r="E1128" i="5"/>
  <c r="AB1127" i="5"/>
  <c r="AA1127" i="5"/>
  <c r="Q1127" i="5"/>
  <c r="P1127" i="5"/>
  <c r="F1127" i="5"/>
  <c r="E1127" i="5"/>
  <c r="AB1126" i="5"/>
  <c r="AA1126" i="5"/>
  <c r="Q1126" i="5"/>
  <c r="P1126" i="5"/>
  <c r="F1126" i="5"/>
  <c r="E1126" i="5"/>
  <c r="AB1125" i="5"/>
  <c r="AA1125" i="5"/>
  <c r="Q1125" i="5"/>
  <c r="P1125" i="5"/>
  <c r="F1125" i="5"/>
  <c r="E1125" i="5"/>
  <c r="AB1124" i="5"/>
  <c r="AA1124" i="5"/>
  <c r="Q1124" i="5"/>
  <c r="P1124" i="5"/>
  <c r="F1124" i="5"/>
  <c r="E1124" i="5"/>
  <c r="AB1123" i="5"/>
  <c r="AA1123" i="5"/>
  <c r="Q1123" i="5"/>
  <c r="P1123" i="5"/>
  <c r="F1123" i="5"/>
  <c r="E1123" i="5"/>
  <c r="AB1122" i="5"/>
  <c r="AA1122" i="5"/>
  <c r="Q1122" i="5"/>
  <c r="P1122" i="5"/>
  <c r="F1122" i="5"/>
  <c r="E1122" i="5"/>
  <c r="AB1121" i="5"/>
  <c r="AA1121" i="5"/>
  <c r="Q1121" i="5"/>
  <c r="P1121" i="5"/>
  <c r="F1121" i="5"/>
  <c r="E1121" i="5"/>
  <c r="AB1120" i="5"/>
  <c r="AA1120" i="5"/>
  <c r="Q1120" i="5"/>
  <c r="P1120" i="5"/>
  <c r="F1120" i="5"/>
  <c r="E1120" i="5"/>
  <c r="AB1119" i="5"/>
  <c r="AA1119" i="5"/>
  <c r="Q1119" i="5"/>
  <c r="P1119" i="5"/>
  <c r="F1119" i="5"/>
  <c r="E1119" i="5"/>
  <c r="AB1118" i="5"/>
  <c r="AA1118" i="5"/>
  <c r="Q1118" i="5"/>
  <c r="P1118" i="5"/>
  <c r="F1118" i="5"/>
  <c r="E1118" i="5"/>
  <c r="AB1117" i="5"/>
  <c r="AA1117" i="5"/>
  <c r="Q1117" i="5"/>
  <c r="P1117" i="5"/>
  <c r="F1117" i="5"/>
  <c r="E1117" i="5"/>
  <c r="AB1116" i="5"/>
  <c r="AA1116" i="5"/>
  <c r="Q1116" i="5"/>
  <c r="P1116" i="5"/>
  <c r="F1116" i="5"/>
  <c r="E1116" i="5"/>
  <c r="AB1115" i="5"/>
  <c r="AA1115" i="5"/>
  <c r="Q1115" i="5"/>
  <c r="P1115" i="5"/>
  <c r="F1115" i="5"/>
  <c r="E1115" i="5"/>
  <c r="AB1114" i="5"/>
  <c r="AA1114" i="5"/>
  <c r="Q1114" i="5"/>
  <c r="P1114" i="5"/>
  <c r="F1114" i="5"/>
  <c r="E1114" i="5"/>
  <c r="AB1113" i="5"/>
  <c r="AA1113" i="5"/>
  <c r="Q1113" i="5"/>
  <c r="P1113" i="5"/>
  <c r="F1113" i="5"/>
  <c r="E1113" i="5"/>
  <c r="AB1112" i="5"/>
  <c r="AA1112" i="5"/>
  <c r="Q1112" i="5"/>
  <c r="P1112" i="5"/>
  <c r="F1112" i="5"/>
  <c r="E1112" i="5"/>
  <c r="AB1111" i="5"/>
  <c r="AA1111" i="5"/>
  <c r="Q1111" i="5"/>
  <c r="P1111" i="5"/>
  <c r="F1111" i="5"/>
  <c r="E1111" i="5"/>
  <c r="AB1110" i="5"/>
  <c r="AA1110" i="5"/>
  <c r="Q1110" i="5"/>
  <c r="P1110" i="5"/>
  <c r="F1110" i="5"/>
  <c r="E1110" i="5"/>
  <c r="AB1109" i="5"/>
  <c r="AA1109" i="5"/>
  <c r="Q1109" i="5"/>
  <c r="P1109" i="5"/>
  <c r="F1109" i="5"/>
  <c r="E1109" i="5"/>
  <c r="AB1108" i="5"/>
  <c r="AA1108" i="5"/>
  <c r="Q1108" i="5"/>
  <c r="P1108" i="5"/>
  <c r="F1108" i="5"/>
  <c r="E1108" i="5"/>
  <c r="AB1107" i="5"/>
  <c r="AA1107" i="5"/>
  <c r="Q1107" i="5"/>
  <c r="P1107" i="5"/>
  <c r="F1107" i="5"/>
  <c r="E1107" i="5"/>
  <c r="AB1106" i="5"/>
  <c r="AA1106" i="5"/>
  <c r="Q1106" i="5"/>
  <c r="P1106" i="5"/>
  <c r="F1106" i="5"/>
  <c r="E1106" i="5"/>
  <c r="AB1105" i="5"/>
  <c r="AA1105" i="5"/>
  <c r="Q1105" i="5"/>
  <c r="P1105" i="5"/>
  <c r="F1105" i="5"/>
  <c r="E1105" i="5"/>
  <c r="AB1104" i="5"/>
  <c r="AA1104" i="5"/>
  <c r="Q1104" i="5"/>
  <c r="P1104" i="5"/>
  <c r="F1104" i="5"/>
  <c r="E1104" i="5"/>
  <c r="AB1103" i="5"/>
  <c r="AA1103" i="5"/>
  <c r="Q1103" i="5"/>
  <c r="P1103" i="5"/>
  <c r="F1103" i="5"/>
  <c r="E1103" i="5"/>
  <c r="AB1102" i="5"/>
  <c r="AA1102" i="5"/>
  <c r="Q1102" i="5"/>
  <c r="P1102" i="5"/>
  <c r="F1102" i="5"/>
  <c r="E1102" i="5"/>
  <c r="AB1101" i="5"/>
  <c r="AA1101" i="5"/>
  <c r="Q1101" i="5"/>
  <c r="P1101" i="5"/>
  <c r="F1101" i="5"/>
  <c r="E1101" i="5"/>
  <c r="AB1100" i="5"/>
  <c r="AA1100" i="5"/>
  <c r="Q1100" i="5"/>
  <c r="P1100" i="5"/>
  <c r="F1100" i="5"/>
  <c r="E1100" i="5"/>
  <c r="AB1099" i="5"/>
  <c r="AA1099" i="5"/>
  <c r="Q1099" i="5"/>
  <c r="P1099" i="5"/>
  <c r="F1099" i="5"/>
  <c r="E1099" i="5"/>
  <c r="AB1098" i="5"/>
  <c r="AA1098" i="5"/>
  <c r="Q1098" i="5"/>
  <c r="P1098" i="5"/>
  <c r="F1098" i="5"/>
  <c r="E1098" i="5"/>
  <c r="AB1097" i="5"/>
  <c r="AA1097" i="5"/>
  <c r="Q1097" i="5"/>
  <c r="P1097" i="5"/>
  <c r="F1097" i="5"/>
  <c r="E1097" i="5"/>
  <c r="AB1096" i="5"/>
  <c r="AA1096" i="5"/>
  <c r="Q1096" i="5"/>
  <c r="P1096" i="5"/>
  <c r="F1096" i="5"/>
  <c r="E1096" i="5"/>
  <c r="AB1095" i="5"/>
  <c r="AA1095" i="5"/>
  <c r="Q1095" i="5"/>
  <c r="P1095" i="5"/>
  <c r="F1095" i="5"/>
  <c r="E1095" i="5"/>
  <c r="AB1094" i="5"/>
  <c r="AA1094" i="5"/>
  <c r="Q1094" i="5"/>
  <c r="P1094" i="5"/>
  <c r="F1094" i="5"/>
  <c r="E1094" i="5"/>
  <c r="AB1093" i="5"/>
  <c r="AA1093" i="5"/>
  <c r="Q1093" i="5"/>
  <c r="P1093" i="5"/>
  <c r="F1093" i="5"/>
  <c r="E1093" i="5"/>
  <c r="AB1092" i="5"/>
  <c r="AA1092" i="5"/>
  <c r="Q1092" i="5"/>
  <c r="P1092" i="5"/>
  <c r="F1092" i="5"/>
  <c r="E1092" i="5"/>
  <c r="AB1091" i="5"/>
  <c r="AA1091" i="5"/>
  <c r="Q1091" i="5"/>
  <c r="P1091" i="5"/>
  <c r="F1091" i="5"/>
  <c r="E1091" i="5"/>
  <c r="AB1090" i="5"/>
  <c r="AA1090" i="5"/>
  <c r="Q1090" i="5"/>
  <c r="P1090" i="5"/>
  <c r="F1090" i="5"/>
  <c r="E1090" i="5"/>
  <c r="AB1089" i="5"/>
  <c r="AA1089" i="5"/>
  <c r="Q1089" i="5"/>
  <c r="P1089" i="5"/>
  <c r="F1089" i="5"/>
  <c r="E1089" i="5"/>
  <c r="AB1088" i="5"/>
  <c r="AA1088" i="5"/>
  <c r="Q1088" i="5"/>
  <c r="P1088" i="5"/>
  <c r="F1088" i="5"/>
  <c r="E1088" i="5"/>
  <c r="AB1087" i="5"/>
  <c r="AA1087" i="5"/>
  <c r="Q1087" i="5"/>
  <c r="P1087" i="5"/>
  <c r="F1087" i="5"/>
  <c r="E1087" i="5"/>
  <c r="AB1086" i="5"/>
  <c r="AA1086" i="5"/>
  <c r="Q1086" i="5"/>
  <c r="P1086" i="5"/>
  <c r="F1086" i="5"/>
  <c r="E1086" i="5"/>
  <c r="AB1085" i="5"/>
  <c r="AA1085" i="5"/>
  <c r="Q1085" i="5"/>
  <c r="P1085" i="5"/>
  <c r="F1085" i="5"/>
  <c r="E1085" i="5"/>
  <c r="AB1084" i="5"/>
  <c r="AA1084" i="5"/>
  <c r="Q1084" i="5"/>
  <c r="P1084" i="5"/>
  <c r="F1084" i="5"/>
  <c r="E1084" i="5"/>
  <c r="AB1083" i="5"/>
  <c r="AA1083" i="5"/>
  <c r="Q1083" i="5"/>
  <c r="P1083" i="5"/>
  <c r="F1083" i="5"/>
  <c r="E1083" i="5"/>
  <c r="AB1082" i="5"/>
  <c r="AA1082" i="5"/>
  <c r="Q1082" i="5"/>
  <c r="P1082" i="5"/>
  <c r="F1082" i="5"/>
  <c r="E1082" i="5"/>
  <c r="AB1081" i="5"/>
  <c r="AA1081" i="5"/>
  <c r="Q1081" i="5"/>
  <c r="P1081" i="5"/>
  <c r="F1081" i="5"/>
  <c r="E1081" i="5"/>
  <c r="AB1080" i="5"/>
  <c r="AA1080" i="5"/>
  <c r="Q1080" i="5"/>
  <c r="P1080" i="5"/>
  <c r="F1080" i="5"/>
  <c r="E1080" i="5"/>
  <c r="AB1079" i="5"/>
  <c r="AA1079" i="5"/>
  <c r="Q1079" i="5"/>
  <c r="P1079" i="5"/>
  <c r="F1079" i="5"/>
  <c r="E1079" i="5"/>
  <c r="AB1078" i="5"/>
  <c r="AA1078" i="5"/>
  <c r="Q1078" i="5"/>
  <c r="P1078" i="5"/>
  <c r="F1078" i="5"/>
  <c r="E1078" i="5"/>
  <c r="AB1077" i="5"/>
  <c r="AA1077" i="5"/>
  <c r="Q1077" i="5"/>
  <c r="P1077" i="5"/>
  <c r="F1077" i="5"/>
  <c r="E1077" i="5"/>
  <c r="AB1076" i="5"/>
  <c r="AA1076" i="5"/>
  <c r="Q1076" i="5"/>
  <c r="P1076" i="5"/>
  <c r="F1076" i="5"/>
  <c r="E1076" i="5"/>
  <c r="AB1075" i="5"/>
  <c r="AA1075" i="5"/>
  <c r="Q1075" i="5"/>
  <c r="P1075" i="5"/>
  <c r="F1075" i="5"/>
  <c r="E1075" i="5"/>
  <c r="AB1074" i="5"/>
  <c r="AA1074" i="5"/>
  <c r="Q1074" i="5"/>
  <c r="P1074" i="5"/>
  <c r="F1074" i="5"/>
  <c r="E1074" i="5"/>
  <c r="AB1073" i="5"/>
  <c r="AA1073" i="5"/>
  <c r="Q1073" i="5"/>
  <c r="P1073" i="5"/>
  <c r="F1073" i="5"/>
  <c r="E1073" i="5"/>
  <c r="AB1072" i="5"/>
  <c r="AA1072" i="5"/>
  <c r="Q1072" i="5"/>
  <c r="P1072" i="5"/>
  <c r="F1072" i="5"/>
  <c r="E1072" i="5"/>
  <c r="AB1071" i="5"/>
  <c r="AA1071" i="5"/>
  <c r="Q1071" i="5"/>
  <c r="P1071" i="5"/>
  <c r="F1071" i="5"/>
  <c r="E1071" i="5"/>
  <c r="AB1070" i="5"/>
  <c r="AA1070" i="5"/>
  <c r="Q1070" i="5"/>
  <c r="P1070" i="5"/>
  <c r="F1070" i="5"/>
  <c r="E1070" i="5"/>
  <c r="AB1069" i="5"/>
  <c r="AA1069" i="5"/>
  <c r="Q1069" i="5"/>
  <c r="P1069" i="5"/>
  <c r="F1069" i="5"/>
  <c r="E1069" i="5"/>
  <c r="AB1068" i="5"/>
  <c r="AA1068" i="5"/>
  <c r="Q1068" i="5"/>
  <c r="P1068" i="5"/>
  <c r="F1068" i="5"/>
  <c r="E1068" i="5"/>
  <c r="AB1067" i="5"/>
  <c r="AA1067" i="5"/>
  <c r="Q1067" i="5"/>
  <c r="P1067" i="5"/>
  <c r="F1067" i="5"/>
  <c r="E1067" i="5"/>
  <c r="AB1066" i="5"/>
  <c r="AA1066" i="5"/>
  <c r="Q1066" i="5"/>
  <c r="P1066" i="5"/>
  <c r="F1066" i="5"/>
  <c r="E1066" i="5"/>
  <c r="AB1065" i="5"/>
  <c r="AA1065" i="5"/>
  <c r="Q1065" i="5"/>
  <c r="P1065" i="5"/>
  <c r="F1065" i="5"/>
  <c r="E1065" i="5"/>
  <c r="AB1064" i="5"/>
  <c r="AA1064" i="5"/>
  <c r="Q1064" i="5"/>
  <c r="P1064" i="5"/>
  <c r="F1064" i="5"/>
  <c r="E1064" i="5"/>
  <c r="AB1063" i="5"/>
  <c r="AA1063" i="5"/>
  <c r="Q1063" i="5"/>
  <c r="P1063" i="5"/>
  <c r="F1063" i="5"/>
  <c r="E1063" i="5"/>
  <c r="AB1062" i="5"/>
  <c r="AA1062" i="5"/>
  <c r="Q1062" i="5"/>
  <c r="P1062" i="5"/>
  <c r="F1062" i="5"/>
  <c r="E1062" i="5"/>
  <c r="AB1061" i="5"/>
  <c r="AA1061" i="5"/>
  <c r="Q1061" i="5"/>
  <c r="P1061" i="5"/>
  <c r="F1061" i="5"/>
  <c r="E1061" i="5"/>
  <c r="AB1060" i="5"/>
  <c r="AA1060" i="5"/>
  <c r="Q1060" i="5"/>
  <c r="P1060" i="5"/>
  <c r="F1060" i="5"/>
  <c r="E1060" i="5"/>
  <c r="AB1059" i="5"/>
  <c r="AA1059" i="5"/>
  <c r="Q1059" i="5"/>
  <c r="P1059" i="5"/>
  <c r="F1059" i="5"/>
  <c r="E1059" i="5"/>
  <c r="AB1058" i="5"/>
  <c r="AA1058" i="5"/>
  <c r="Q1058" i="5"/>
  <c r="P1058" i="5"/>
  <c r="F1058" i="5"/>
  <c r="E1058" i="5"/>
  <c r="AB1057" i="5"/>
  <c r="AA1057" i="5"/>
  <c r="Q1057" i="5"/>
  <c r="P1057" i="5"/>
  <c r="F1057" i="5"/>
  <c r="E1057" i="5"/>
  <c r="AB1056" i="5"/>
  <c r="AA1056" i="5"/>
  <c r="Q1056" i="5"/>
  <c r="P1056" i="5"/>
  <c r="F1056" i="5"/>
  <c r="E1056" i="5"/>
  <c r="AB1055" i="5"/>
  <c r="AA1055" i="5"/>
  <c r="Q1055" i="5"/>
  <c r="P1055" i="5"/>
  <c r="F1055" i="5"/>
  <c r="E1055" i="5"/>
  <c r="AB1054" i="5"/>
  <c r="AA1054" i="5"/>
  <c r="Q1054" i="5"/>
  <c r="P1054" i="5"/>
  <c r="F1054" i="5"/>
  <c r="E1054" i="5"/>
  <c r="AB1053" i="5"/>
  <c r="AA1053" i="5"/>
  <c r="Q1053" i="5"/>
  <c r="P1053" i="5"/>
  <c r="F1053" i="5"/>
  <c r="E1053" i="5"/>
  <c r="AB1052" i="5"/>
  <c r="AA1052" i="5"/>
  <c r="Q1052" i="5"/>
  <c r="P1052" i="5"/>
  <c r="F1052" i="5"/>
  <c r="E1052" i="5"/>
  <c r="AB1051" i="5"/>
  <c r="AA1051" i="5"/>
  <c r="Q1051" i="5"/>
  <c r="P1051" i="5"/>
  <c r="F1051" i="5"/>
  <c r="E1051" i="5"/>
  <c r="AB1050" i="5"/>
  <c r="AA1050" i="5"/>
  <c r="Q1050" i="5"/>
  <c r="P1050" i="5"/>
  <c r="F1050" i="5"/>
  <c r="E1050" i="5"/>
  <c r="AB1049" i="5"/>
  <c r="AA1049" i="5"/>
  <c r="Q1049" i="5"/>
  <c r="P1049" i="5"/>
  <c r="F1049" i="5"/>
  <c r="E1049" i="5"/>
  <c r="AB1048" i="5"/>
  <c r="AA1048" i="5"/>
  <c r="Q1048" i="5"/>
  <c r="P1048" i="5"/>
  <c r="F1048" i="5"/>
  <c r="E1048" i="5"/>
  <c r="AB1047" i="5"/>
  <c r="AA1047" i="5"/>
  <c r="Q1047" i="5"/>
  <c r="P1047" i="5"/>
  <c r="F1047" i="5"/>
  <c r="E1047" i="5"/>
  <c r="AB1046" i="5"/>
  <c r="AA1046" i="5"/>
  <c r="Q1046" i="5"/>
  <c r="P1046" i="5"/>
  <c r="F1046" i="5"/>
  <c r="E1046" i="5"/>
  <c r="AB1045" i="5"/>
  <c r="AA1045" i="5"/>
  <c r="Q1045" i="5"/>
  <c r="P1045" i="5"/>
  <c r="F1045" i="5"/>
  <c r="E1045" i="5"/>
  <c r="AB1044" i="5"/>
  <c r="AA1044" i="5"/>
  <c r="Q1044" i="5"/>
  <c r="P1044" i="5"/>
  <c r="F1044" i="5"/>
  <c r="E1044" i="5"/>
  <c r="AB1043" i="5"/>
  <c r="AA1043" i="5"/>
  <c r="Q1043" i="5"/>
  <c r="P1043" i="5"/>
  <c r="F1043" i="5"/>
  <c r="E1043" i="5"/>
  <c r="AB1042" i="5"/>
  <c r="AA1042" i="5"/>
  <c r="Q1042" i="5"/>
  <c r="P1042" i="5"/>
  <c r="F1042" i="5"/>
  <c r="E1042" i="5"/>
  <c r="AB1041" i="5"/>
  <c r="AA1041" i="5"/>
  <c r="Q1041" i="5"/>
  <c r="P1041" i="5"/>
  <c r="F1041" i="5"/>
  <c r="E1041" i="5"/>
  <c r="AB1040" i="5"/>
  <c r="AA1040" i="5"/>
  <c r="Q1040" i="5"/>
  <c r="P1040" i="5"/>
  <c r="F1040" i="5"/>
  <c r="E1040" i="5"/>
  <c r="AB1039" i="5"/>
  <c r="AA1039" i="5"/>
  <c r="Q1039" i="5"/>
  <c r="P1039" i="5"/>
  <c r="F1039" i="5"/>
  <c r="E1039" i="5"/>
  <c r="AB1038" i="5"/>
  <c r="AA1038" i="5"/>
  <c r="Q1038" i="5"/>
  <c r="P1038" i="5"/>
  <c r="F1038" i="5"/>
  <c r="E1038" i="5"/>
  <c r="AB1037" i="5"/>
  <c r="AA1037" i="5"/>
  <c r="Q1037" i="5"/>
  <c r="P1037" i="5"/>
  <c r="F1037" i="5"/>
  <c r="E1037" i="5"/>
  <c r="AB1036" i="5"/>
  <c r="AA1036" i="5"/>
  <c r="Q1036" i="5"/>
  <c r="P1036" i="5"/>
  <c r="F1036" i="5"/>
  <c r="E1036" i="5"/>
  <c r="AB1035" i="5"/>
  <c r="AA1035" i="5"/>
  <c r="Q1035" i="5"/>
  <c r="P1035" i="5"/>
  <c r="F1035" i="5"/>
  <c r="E1035" i="5"/>
  <c r="AB1034" i="5"/>
  <c r="AA1034" i="5"/>
  <c r="Q1034" i="5"/>
  <c r="P1034" i="5"/>
  <c r="F1034" i="5"/>
  <c r="E1034" i="5"/>
  <c r="AB1033" i="5"/>
  <c r="AA1033" i="5"/>
  <c r="Q1033" i="5"/>
  <c r="P1033" i="5"/>
  <c r="F1033" i="5"/>
  <c r="E1033" i="5"/>
  <c r="AB1032" i="5"/>
  <c r="AA1032" i="5"/>
  <c r="Q1032" i="5"/>
  <c r="P1032" i="5"/>
  <c r="F1032" i="5"/>
  <c r="E1032" i="5"/>
  <c r="AB1031" i="5"/>
  <c r="AA1031" i="5"/>
  <c r="Q1031" i="5"/>
  <c r="P1031" i="5"/>
  <c r="F1031" i="5"/>
  <c r="E1031" i="5"/>
  <c r="AB1030" i="5"/>
  <c r="AA1030" i="5"/>
  <c r="Q1030" i="5"/>
  <c r="P1030" i="5"/>
  <c r="F1030" i="5"/>
  <c r="E1030" i="5"/>
  <c r="AB1029" i="5"/>
  <c r="AA1029" i="5"/>
  <c r="Q1029" i="5"/>
  <c r="P1029" i="5"/>
  <c r="F1029" i="5"/>
  <c r="E1029" i="5"/>
  <c r="AB1028" i="5"/>
  <c r="AA1028" i="5"/>
  <c r="Q1028" i="5"/>
  <c r="P1028" i="5"/>
  <c r="F1028" i="5"/>
  <c r="E1028" i="5"/>
  <c r="AB1027" i="5"/>
  <c r="AA1027" i="5"/>
  <c r="Q1027" i="5"/>
  <c r="P1027" i="5"/>
  <c r="F1027" i="5"/>
  <c r="E1027" i="5"/>
  <c r="AB1026" i="5"/>
  <c r="AA1026" i="5"/>
  <c r="Q1026" i="5"/>
  <c r="P1026" i="5"/>
  <c r="F1026" i="5"/>
  <c r="E1026" i="5"/>
  <c r="AB1025" i="5"/>
  <c r="AA1025" i="5"/>
  <c r="Q1025" i="5"/>
  <c r="P1025" i="5"/>
  <c r="F1025" i="5"/>
  <c r="E1025" i="5"/>
  <c r="AB1024" i="5"/>
  <c r="AA1024" i="5"/>
  <c r="Q1024" i="5"/>
  <c r="P1024" i="5"/>
  <c r="F1024" i="5"/>
  <c r="E1024" i="5"/>
  <c r="AB1023" i="5"/>
  <c r="AA1023" i="5"/>
  <c r="Q1023" i="5"/>
  <c r="P1023" i="5"/>
  <c r="F1023" i="5"/>
  <c r="E1023" i="5"/>
  <c r="AB1022" i="5"/>
  <c r="AA1022" i="5"/>
  <c r="Q1022" i="5"/>
  <c r="P1022" i="5"/>
  <c r="F1022" i="5"/>
  <c r="E1022" i="5"/>
  <c r="AB1021" i="5"/>
  <c r="AA1021" i="5"/>
  <c r="Q1021" i="5"/>
  <c r="P1021" i="5"/>
  <c r="F1021" i="5"/>
  <c r="E1021" i="5"/>
  <c r="AB1020" i="5"/>
  <c r="AA1020" i="5"/>
  <c r="Q1020" i="5"/>
  <c r="P1020" i="5"/>
  <c r="F1020" i="5"/>
  <c r="E1020" i="5"/>
  <c r="AB1019" i="5"/>
  <c r="AA1019" i="5"/>
  <c r="Q1019" i="5"/>
  <c r="P1019" i="5"/>
  <c r="F1019" i="5"/>
  <c r="E1019" i="5"/>
  <c r="AB1018" i="5"/>
  <c r="AA1018" i="5"/>
  <c r="Q1018" i="5"/>
  <c r="P1018" i="5"/>
  <c r="F1018" i="5"/>
  <c r="E1018" i="5"/>
  <c r="AB1017" i="5"/>
  <c r="AA1017" i="5"/>
  <c r="Q1017" i="5"/>
  <c r="P1017" i="5"/>
  <c r="F1017" i="5"/>
  <c r="E1017" i="5"/>
  <c r="AB1016" i="5"/>
  <c r="AA1016" i="5"/>
  <c r="Q1016" i="5"/>
  <c r="P1016" i="5"/>
  <c r="F1016" i="5"/>
  <c r="E1016" i="5"/>
  <c r="AB1015" i="5"/>
  <c r="AA1015" i="5"/>
  <c r="Q1015" i="5"/>
  <c r="P1015" i="5"/>
  <c r="F1015" i="5"/>
  <c r="E1015" i="5"/>
  <c r="AB1014" i="5"/>
  <c r="AA1014" i="5"/>
  <c r="Q1014" i="5"/>
  <c r="P1014" i="5"/>
  <c r="F1014" i="5"/>
  <c r="E1014" i="5"/>
  <c r="AB1013" i="5"/>
  <c r="AA1013" i="5"/>
  <c r="Q1013" i="5"/>
  <c r="P1013" i="5"/>
  <c r="F1013" i="5"/>
  <c r="E1013" i="5"/>
  <c r="AB1012" i="5"/>
  <c r="AA1012" i="5"/>
  <c r="Q1012" i="5"/>
  <c r="P1012" i="5"/>
  <c r="F1012" i="5"/>
  <c r="E1012" i="5"/>
  <c r="AB1011" i="5"/>
  <c r="AA1011" i="5"/>
  <c r="Q1011" i="5"/>
  <c r="P1011" i="5"/>
  <c r="F1011" i="5"/>
  <c r="E1011" i="5"/>
  <c r="AB1010" i="5"/>
  <c r="AA1010" i="5"/>
  <c r="Q1010" i="5"/>
  <c r="P1010" i="5"/>
  <c r="F1010" i="5"/>
  <c r="E1010" i="5"/>
  <c r="AB1009" i="5"/>
  <c r="AA1009" i="5"/>
  <c r="Q1009" i="5"/>
  <c r="P1009" i="5"/>
  <c r="F1009" i="5"/>
  <c r="E1009" i="5"/>
  <c r="AB1008" i="5"/>
  <c r="AA1008" i="5"/>
  <c r="Q1008" i="5"/>
  <c r="P1008" i="5"/>
  <c r="F1008" i="5"/>
  <c r="E1008" i="5"/>
  <c r="AB1007" i="5"/>
  <c r="AA1007" i="5"/>
  <c r="Q1007" i="5"/>
  <c r="P1007" i="5"/>
  <c r="F1007" i="5"/>
  <c r="E1007" i="5"/>
  <c r="AB1006" i="5"/>
  <c r="AA1006" i="5"/>
  <c r="Q1006" i="5"/>
  <c r="P1006" i="5"/>
  <c r="F1006" i="5"/>
  <c r="E1006" i="5"/>
  <c r="AB1005" i="5"/>
  <c r="AA1005" i="5"/>
  <c r="Q1005" i="5"/>
  <c r="P1005" i="5"/>
  <c r="F1005" i="5"/>
  <c r="E1005" i="5"/>
  <c r="AB1004" i="5"/>
  <c r="AA1004" i="5"/>
  <c r="Q1004" i="5"/>
  <c r="P1004" i="5"/>
  <c r="F1004" i="5"/>
  <c r="E1004" i="5"/>
  <c r="AB1003" i="5"/>
  <c r="AA1003" i="5"/>
  <c r="Q1003" i="5"/>
  <c r="P1003" i="5"/>
  <c r="F1003" i="5"/>
  <c r="E1003" i="5"/>
  <c r="AB1002" i="5"/>
  <c r="AA1002" i="5"/>
  <c r="Q1002" i="5"/>
  <c r="P1002" i="5"/>
  <c r="F1002" i="5"/>
  <c r="E1002" i="5"/>
  <c r="AB1001" i="5"/>
  <c r="AA1001" i="5"/>
  <c r="Q1001" i="5"/>
  <c r="P1001" i="5"/>
  <c r="F1001" i="5"/>
  <c r="E1001" i="5"/>
  <c r="AB1000" i="5"/>
  <c r="AA1000" i="5"/>
  <c r="Q1000" i="5"/>
  <c r="P1000" i="5"/>
  <c r="F1000" i="5"/>
  <c r="E1000" i="5"/>
  <c r="AB999" i="5"/>
  <c r="AA999" i="5"/>
  <c r="Q999" i="5"/>
  <c r="P999" i="5"/>
  <c r="F999" i="5"/>
  <c r="E999" i="5"/>
  <c r="AB998" i="5"/>
  <c r="AA998" i="5"/>
  <c r="Q998" i="5"/>
  <c r="P998" i="5"/>
  <c r="F998" i="5"/>
  <c r="E998" i="5"/>
  <c r="AB997" i="5"/>
  <c r="AA997" i="5"/>
  <c r="Q997" i="5"/>
  <c r="P997" i="5"/>
  <c r="F997" i="5"/>
  <c r="E997" i="5"/>
  <c r="AB996" i="5"/>
  <c r="AA996" i="5"/>
  <c r="Q996" i="5"/>
  <c r="P996" i="5"/>
  <c r="F996" i="5"/>
  <c r="E996" i="5"/>
  <c r="AB995" i="5"/>
  <c r="AA995" i="5"/>
  <c r="Q995" i="5"/>
  <c r="P995" i="5"/>
  <c r="F995" i="5"/>
  <c r="E995" i="5"/>
  <c r="AB994" i="5"/>
  <c r="AA994" i="5"/>
  <c r="Q994" i="5"/>
  <c r="P994" i="5"/>
  <c r="F994" i="5"/>
  <c r="E994" i="5"/>
  <c r="AB993" i="5"/>
  <c r="AA993" i="5"/>
  <c r="Q993" i="5"/>
  <c r="P993" i="5"/>
  <c r="F993" i="5"/>
  <c r="E993" i="5"/>
  <c r="AB992" i="5"/>
  <c r="AA992" i="5"/>
  <c r="Q992" i="5"/>
  <c r="P992" i="5"/>
  <c r="F992" i="5"/>
  <c r="E992" i="5"/>
  <c r="AB991" i="5"/>
  <c r="AA991" i="5"/>
  <c r="Q991" i="5"/>
  <c r="P991" i="5"/>
  <c r="F991" i="5"/>
  <c r="E991" i="5"/>
  <c r="AB990" i="5"/>
  <c r="AA990" i="5"/>
  <c r="Q990" i="5"/>
  <c r="P990" i="5"/>
  <c r="F990" i="5"/>
  <c r="E990" i="5"/>
  <c r="AB989" i="5"/>
  <c r="AA989" i="5"/>
  <c r="Q989" i="5"/>
  <c r="P989" i="5"/>
  <c r="F989" i="5"/>
  <c r="E989" i="5"/>
  <c r="AB988" i="5"/>
  <c r="AA988" i="5"/>
  <c r="Q988" i="5"/>
  <c r="P988" i="5"/>
  <c r="F988" i="5"/>
  <c r="E988" i="5"/>
  <c r="AB987" i="5"/>
  <c r="AA987" i="5"/>
  <c r="Q987" i="5"/>
  <c r="P987" i="5"/>
  <c r="F987" i="5"/>
  <c r="E987" i="5"/>
  <c r="AB986" i="5"/>
  <c r="AA986" i="5"/>
  <c r="Q986" i="5"/>
  <c r="P986" i="5"/>
  <c r="F986" i="5"/>
  <c r="E986" i="5"/>
  <c r="AB985" i="5"/>
  <c r="AA985" i="5"/>
  <c r="Q985" i="5"/>
  <c r="P985" i="5"/>
  <c r="F985" i="5"/>
  <c r="E985" i="5"/>
  <c r="AB984" i="5"/>
  <c r="AA984" i="5"/>
  <c r="Q984" i="5"/>
  <c r="P984" i="5"/>
  <c r="F984" i="5"/>
  <c r="E984" i="5"/>
  <c r="AB983" i="5"/>
  <c r="AA983" i="5"/>
  <c r="Q983" i="5"/>
  <c r="P983" i="5"/>
  <c r="F983" i="5"/>
  <c r="E983" i="5"/>
  <c r="AB982" i="5"/>
  <c r="AA982" i="5"/>
  <c r="Q982" i="5"/>
  <c r="P982" i="5"/>
  <c r="F982" i="5"/>
  <c r="E982" i="5"/>
  <c r="AB981" i="5"/>
  <c r="AA981" i="5"/>
  <c r="Q981" i="5"/>
  <c r="P981" i="5"/>
  <c r="F981" i="5"/>
  <c r="E981" i="5"/>
  <c r="AB980" i="5"/>
  <c r="AA980" i="5"/>
  <c r="Q980" i="5"/>
  <c r="P980" i="5"/>
  <c r="F980" i="5"/>
  <c r="E980" i="5"/>
  <c r="AB979" i="5"/>
  <c r="AA979" i="5"/>
  <c r="Q979" i="5"/>
  <c r="P979" i="5"/>
  <c r="F979" i="5"/>
  <c r="E979" i="5"/>
  <c r="AB978" i="5"/>
  <c r="AA978" i="5"/>
  <c r="Q978" i="5"/>
  <c r="P978" i="5"/>
  <c r="F978" i="5"/>
  <c r="E978" i="5"/>
  <c r="AB977" i="5"/>
  <c r="AA977" i="5"/>
  <c r="Q977" i="5"/>
  <c r="P977" i="5"/>
  <c r="F977" i="5"/>
  <c r="E977" i="5"/>
  <c r="AB976" i="5"/>
  <c r="AA976" i="5"/>
  <c r="Q976" i="5"/>
  <c r="P976" i="5"/>
  <c r="F976" i="5"/>
  <c r="E976" i="5"/>
  <c r="AB975" i="5"/>
  <c r="AA975" i="5"/>
  <c r="Q975" i="5"/>
  <c r="P975" i="5"/>
  <c r="F975" i="5"/>
  <c r="E975" i="5"/>
  <c r="AB974" i="5"/>
  <c r="AA974" i="5"/>
  <c r="Q974" i="5"/>
  <c r="P974" i="5"/>
  <c r="F974" i="5"/>
  <c r="E974" i="5"/>
  <c r="AB973" i="5"/>
  <c r="AA973" i="5"/>
  <c r="Q973" i="5"/>
  <c r="P973" i="5"/>
  <c r="F973" i="5"/>
  <c r="E973" i="5"/>
  <c r="AB972" i="5"/>
  <c r="AA972" i="5"/>
  <c r="Q972" i="5"/>
  <c r="P972" i="5"/>
  <c r="F972" i="5"/>
  <c r="E972" i="5"/>
  <c r="AB971" i="5"/>
  <c r="AA971" i="5"/>
  <c r="Q971" i="5"/>
  <c r="P971" i="5"/>
  <c r="F971" i="5"/>
  <c r="E971" i="5"/>
  <c r="AB970" i="5"/>
  <c r="AA970" i="5"/>
  <c r="Q970" i="5"/>
  <c r="P970" i="5"/>
  <c r="F970" i="5"/>
  <c r="E970" i="5"/>
  <c r="AB969" i="5"/>
  <c r="AA969" i="5"/>
  <c r="Q969" i="5"/>
  <c r="P969" i="5"/>
  <c r="F969" i="5"/>
  <c r="E969" i="5"/>
  <c r="AB968" i="5"/>
  <c r="AA968" i="5"/>
  <c r="Q968" i="5"/>
  <c r="P968" i="5"/>
  <c r="F968" i="5"/>
  <c r="E968" i="5"/>
  <c r="AB967" i="5"/>
  <c r="AA967" i="5"/>
  <c r="Q967" i="5"/>
  <c r="P967" i="5"/>
  <c r="F967" i="5"/>
  <c r="E967" i="5"/>
  <c r="AB966" i="5"/>
  <c r="AA966" i="5"/>
  <c r="Q966" i="5"/>
  <c r="P966" i="5"/>
  <c r="F966" i="5"/>
  <c r="E966" i="5"/>
  <c r="AB965" i="5"/>
  <c r="AA965" i="5"/>
  <c r="Q965" i="5"/>
  <c r="P965" i="5"/>
  <c r="F965" i="5"/>
  <c r="E965" i="5"/>
  <c r="AB964" i="5"/>
  <c r="AA964" i="5"/>
  <c r="Q964" i="5"/>
  <c r="P964" i="5"/>
  <c r="F964" i="5"/>
  <c r="E964" i="5"/>
  <c r="AB963" i="5"/>
  <c r="AA963" i="5"/>
  <c r="Q963" i="5"/>
  <c r="P963" i="5"/>
  <c r="F963" i="5"/>
  <c r="E963" i="5"/>
  <c r="AB962" i="5"/>
  <c r="AA962" i="5"/>
  <c r="Q962" i="5"/>
  <c r="P962" i="5"/>
  <c r="F962" i="5"/>
  <c r="E962" i="5"/>
  <c r="AB961" i="5"/>
  <c r="AA961" i="5"/>
  <c r="Q961" i="5"/>
  <c r="P961" i="5"/>
  <c r="F961" i="5"/>
  <c r="E961" i="5"/>
  <c r="AB960" i="5"/>
  <c r="AA960" i="5"/>
  <c r="Q960" i="5"/>
  <c r="P960" i="5"/>
  <c r="F960" i="5"/>
  <c r="E960" i="5"/>
  <c r="AB959" i="5"/>
  <c r="AA959" i="5"/>
  <c r="Q959" i="5"/>
  <c r="P959" i="5"/>
  <c r="F959" i="5"/>
  <c r="E959" i="5"/>
  <c r="AB958" i="5"/>
  <c r="AA958" i="5"/>
  <c r="Q958" i="5"/>
  <c r="P958" i="5"/>
  <c r="F958" i="5"/>
  <c r="E958" i="5"/>
  <c r="AB957" i="5"/>
  <c r="AA957" i="5"/>
  <c r="Q957" i="5"/>
  <c r="P957" i="5"/>
  <c r="F957" i="5"/>
  <c r="E957" i="5"/>
  <c r="AB956" i="5"/>
  <c r="AA956" i="5"/>
  <c r="Q956" i="5"/>
  <c r="P956" i="5"/>
  <c r="F956" i="5"/>
  <c r="E956" i="5"/>
  <c r="AB955" i="5"/>
  <c r="AA955" i="5"/>
  <c r="Q955" i="5"/>
  <c r="P955" i="5"/>
  <c r="F955" i="5"/>
  <c r="E955" i="5"/>
  <c r="AB954" i="5"/>
  <c r="AA954" i="5"/>
  <c r="Q954" i="5"/>
  <c r="P954" i="5"/>
  <c r="F954" i="5"/>
  <c r="E954" i="5"/>
  <c r="AB953" i="5"/>
  <c r="AA953" i="5"/>
  <c r="Q953" i="5"/>
  <c r="P953" i="5"/>
  <c r="F953" i="5"/>
  <c r="E953" i="5"/>
  <c r="AB952" i="5"/>
  <c r="AA952" i="5"/>
  <c r="Q952" i="5"/>
  <c r="P952" i="5"/>
  <c r="F952" i="5"/>
  <c r="E952" i="5"/>
  <c r="AB951" i="5"/>
  <c r="AA951" i="5"/>
  <c r="Q951" i="5"/>
  <c r="P951" i="5"/>
  <c r="F951" i="5"/>
  <c r="E951" i="5"/>
  <c r="AB950" i="5"/>
  <c r="AA950" i="5"/>
  <c r="Q950" i="5"/>
  <c r="P950" i="5"/>
  <c r="F950" i="5"/>
  <c r="E950" i="5"/>
  <c r="AB949" i="5"/>
  <c r="AA949" i="5"/>
  <c r="Q949" i="5"/>
  <c r="P949" i="5"/>
  <c r="F949" i="5"/>
  <c r="E949" i="5"/>
  <c r="AB948" i="5"/>
  <c r="AA948" i="5"/>
  <c r="Q948" i="5"/>
  <c r="P948" i="5"/>
  <c r="F948" i="5"/>
  <c r="E948" i="5"/>
  <c r="AB947" i="5"/>
  <c r="AA947" i="5"/>
  <c r="Q947" i="5"/>
  <c r="P947" i="5"/>
  <c r="F947" i="5"/>
  <c r="E947" i="5"/>
  <c r="AB946" i="5"/>
  <c r="AA946" i="5"/>
  <c r="Q946" i="5"/>
  <c r="P946" i="5"/>
  <c r="F946" i="5"/>
  <c r="E946" i="5"/>
  <c r="AB945" i="5"/>
  <c r="AA945" i="5"/>
  <c r="Q945" i="5"/>
  <c r="P945" i="5"/>
  <c r="F945" i="5"/>
  <c r="E945" i="5"/>
  <c r="AB944" i="5"/>
  <c r="AA944" i="5"/>
  <c r="Q944" i="5"/>
  <c r="P944" i="5"/>
  <c r="F944" i="5"/>
  <c r="E944" i="5"/>
  <c r="AB943" i="5"/>
  <c r="AA943" i="5"/>
  <c r="Q943" i="5"/>
  <c r="P943" i="5"/>
  <c r="F943" i="5"/>
  <c r="E943" i="5"/>
  <c r="AB942" i="5"/>
  <c r="AA942" i="5"/>
  <c r="Q942" i="5"/>
  <c r="P942" i="5"/>
  <c r="F942" i="5"/>
  <c r="E942" i="5"/>
  <c r="AB941" i="5"/>
  <c r="AA941" i="5"/>
  <c r="Q941" i="5"/>
  <c r="P941" i="5"/>
  <c r="F941" i="5"/>
  <c r="E941" i="5"/>
  <c r="AB940" i="5"/>
  <c r="AA940" i="5"/>
  <c r="Q940" i="5"/>
  <c r="P940" i="5"/>
  <c r="F940" i="5"/>
  <c r="E940" i="5"/>
  <c r="AB939" i="5"/>
  <c r="AA939" i="5"/>
  <c r="Q939" i="5"/>
  <c r="P939" i="5"/>
  <c r="F939" i="5"/>
  <c r="E939" i="5"/>
  <c r="AB938" i="5"/>
  <c r="AA938" i="5"/>
  <c r="Q938" i="5"/>
  <c r="P938" i="5"/>
  <c r="F938" i="5"/>
  <c r="E938" i="5"/>
  <c r="AB937" i="5"/>
  <c r="AA937" i="5"/>
  <c r="Q937" i="5"/>
  <c r="P937" i="5"/>
  <c r="F937" i="5"/>
  <c r="E937" i="5"/>
  <c r="AB936" i="5"/>
  <c r="AA936" i="5"/>
  <c r="Q936" i="5"/>
  <c r="P936" i="5"/>
  <c r="F936" i="5"/>
  <c r="E936" i="5"/>
  <c r="AB935" i="5"/>
  <c r="AA935" i="5"/>
  <c r="Q935" i="5"/>
  <c r="P935" i="5"/>
  <c r="F935" i="5"/>
  <c r="E935" i="5"/>
  <c r="AB934" i="5"/>
  <c r="AA934" i="5"/>
  <c r="Q934" i="5"/>
  <c r="P934" i="5"/>
  <c r="F934" i="5"/>
  <c r="E934" i="5"/>
  <c r="AB933" i="5"/>
  <c r="AA933" i="5"/>
  <c r="Q933" i="5"/>
  <c r="P933" i="5"/>
  <c r="F933" i="5"/>
  <c r="E933" i="5"/>
  <c r="AB932" i="5"/>
  <c r="AA932" i="5"/>
  <c r="Q932" i="5"/>
  <c r="P932" i="5"/>
  <c r="F932" i="5"/>
  <c r="E932" i="5"/>
  <c r="AB931" i="5"/>
  <c r="AA931" i="5"/>
  <c r="Q931" i="5"/>
  <c r="P931" i="5"/>
  <c r="F931" i="5"/>
  <c r="E931" i="5"/>
  <c r="AB930" i="5"/>
  <c r="AA930" i="5"/>
  <c r="Q930" i="5"/>
  <c r="P930" i="5"/>
  <c r="F930" i="5"/>
  <c r="E930" i="5"/>
  <c r="AB929" i="5"/>
  <c r="AA929" i="5"/>
  <c r="Q929" i="5"/>
  <c r="P929" i="5"/>
  <c r="F929" i="5"/>
  <c r="E929" i="5"/>
  <c r="AB928" i="5"/>
  <c r="AA928" i="5"/>
  <c r="Q928" i="5"/>
  <c r="P928" i="5"/>
  <c r="F928" i="5"/>
  <c r="E928" i="5"/>
  <c r="AB927" i="5"/>
  <c r="AA927" i="5"/>
  <c r="Q927" i="5"/>
  <c r="P927" i="5"/>
  <c r="F927" i="5"/>
  <c r="E927" i="5"/>
  <c r="AB926" i="5"/>
  <c r="AA926" i="5"/>
  <c r="Q926" i="5"/>
  <c r="P926" i="5"/>
  <c r="F926" i="5"/>
  <c r="E926" i="5"/>
  <c r="AB925" i="5"/>
  <c r="AA925" i="5"/>
  <c r="Q925" i="5"/>
  <c r="P925" i="5"/>
  <c r="F925" i="5"/>
  <c r="E925" i="5"/>
  <c r="AB924" i="5"/>
  <c r="AA924" i="5"/>
  <c r="Q924" i="5"/>
  <c r="P924" i="5"/>
  <c r="F924" i="5"/>
  <c r="E924" i="5"/>
  <c r="AB923" i="5"/>
  <c r="AA923" i="5"/>
  <c r="Q923" i="5"/>
  <c r="P923" i="5"/>
  <c r="F923" i="5"/>
  <c r="E923" i="5"/>
  <c r="AB922" i="5"/>
  <c r="AA922" i="5"/>
  <c r="Q922" i="5"/>
  <c r="P922" i="5"/>
  <c r="F922" i="5"/>
  <c r="E922" i="5"/>
  <c r="AB921" i="5"/>
  <c r="AA921" i="5"/>
  <c r="Q921" i="5"/>
  <c r="P921" i="5"/>
  <c r="F921" i="5"/>
  <c r="E921" i="5"/>
  <c r="AB920" i="5"/>
  <c r="AA920" i="5"/>
  <c r="Q920" i="5"/>
  <c r="P920" i="5"/>
  <c r="F920" i="5"/>
  <c r="E920" i="5"/>
  <c r="AB919" i="5"/>
  <c r="AA919" i="5"/>
  <c r="Q919" i="5"/>
  <c r="P919" i="5"/>
  <c r="F919" i="5"/>
  <c r="E919" i="5"/>
  <c r="AB918" i="5"/>
  <c r="AA918" i="5"/>
  <c r="Q918" i="5"/>
  <c r="P918" i="5"/>
  <c r="F918" i="5"/>
  <c r="E918" i="5"/>
  <c r="AB917" i="5"/>
  <c r="AA917" i="5"/>
  <c r="Q917" i="5"/>
  <c r="P917" i="5"/>
  <c r="F917" i="5"/>
  <c r="E917" i="5"/>
  <c r="AB916" i="5"/>
  <c r="AA916" i="5"/>
  <c r="Q916" i="5"/>
  <c r="P916" i="5"/>
  <c r="F916" i="5"/>
  <c r="E916" i="5"/>
  <c r="AB915" i="5"/>
  <c r="AA915" i="5"/>
  <c r="Q915" i="5"/>
  <c r="P915" i="5"/>
  <c r="F915" i="5"/>
  <c r="E915" i="5"/>
  <c r="AB914" i="5"/>
  <c r="AA914" i="5"/>
  <c r="Q914" i="5"/>
  <c r="P914" i="5"/>
  <c r="F914" i="5"/>
  <c r="E914" i="5"/>
  <c r="AB913" i="5"/>
  <c r="AA913" i="5"/>
  <c r="Q913" i="5"/>
  <c r="P913" i="5"/>
  <c r="F913" i="5"/>
  <c r="E913" i="5"/>
  <c r="AB912" i="5"/>
  <c r="AA912" i="5"/>
  <c r="Q912" i="5"/>
  <c r="P912" i="5"/>
  <c r="F912" i="5"/>
  <c r="E912" i="5"/>
  <c r="AB911" i="5"/>
  <c r="AA911" i="5"/>
  <c r="Q911" i="5"/>
  <c r="P911" i="5"/>
  <c r="F911" i="5"/>
  <c r="E911" i="5"/>
  <c r="AB910" i="5"/>
  <c r="AA910" i="5"/>
  <c r="Q910" i="5"/>
  <c r="P910" i="5"/>
  <c r="F910" i="5"/>
  <c r="E910" i="5"/>
  <c r="AB909" i="5"/>
  <c r="AA909" i="5"/>
  <c r="Q909" i="5"/>
  <c r="P909" i="5"/>
  <c r="F909" i="5"/>
  <c r="E909" i="5"/>
  <c r="AB908" i="5"/>
  <c r="AA908" i="5"/>
  <c r="Q908" i="5"/>
  <c r="P908" i="5"/>
  <c r="F908" i="5"/>
  <c r="E908" i="5"/>
  <c r="AB907" i="5"/>
  <c r="AA907" i="5"/>
  <c r="Q907" i="5"/>
  <c r="P907" i="5"/>
  <c r="F907" i="5"/>
  <c r="E907" i="5"/>
  <c r="AB906" i="5"/>
  <c r="AA906" i="5"/>
  <c r="Q906" i="5"/>
  <c r="P906" i="5"/>
  <c r="F906" i="5"/>
  <c r="E906" i="5"/>
  <c r="AB905" i="5"/>
  <c r="AA905" i="5"/>
  <c r="Q905" i="5"/>
  <c r="P905" i="5"/>
  <c r="F905" i="5"/>
  <c r="E905" i="5"/>
  <c r="AB904" i="5"/>
  <c r="AA904" i="5"/>
  <c r="Q904" i="5"/>
  <c r="P904" i="5"/>
  <c r="F904" i="5"/>
  <c r="E904" i="5"/>
  <c r="AB903" i="5"/>
  <c r="AA903" i="5"/>
  <c r="Q903" i="5"/>
  <c r="P903" i="5"/>
  <c r="F903" i="5"/>
  <c r="E903" i="5"/>
  <c r="AB902" i="5"/>
  <c r="AA902" i="5"/>
  <c r="Q902" i="5"/>
  <c r="P902" i="5"/>
  <c r="F902" i="5"/>
  <c r="E902" i="5"/>
  <c r="AB901" i="5"/>
  <c r="AA901" i="5"/>
  <c r="Q901" i="5"/>
  <c r="P901" i="5"/>
  <c r="F901" i="5"/>
  <c r="E901" i="5"/>
  <c r="AB900" i="5"/>
  <c r="AA900" i="5"/>
  <c r="Q900" i="5"/>
  <c r="P900" i="5"/>
  <c r="F900" i="5"/>
  <c r="E900" i="5"/>
  <c r="AB899" i="5"/>
  <c r="AA899" i="5"/>
  <c r="Q899" i="5"/>
  <c r="P899" i="5"/>
  <c r="F899" i="5"/>
  <c r="E899" i="5"/>
  <c r="AB898" i="5"/>
  <c r="AA898" i="5"/>
  <c r="Q898" i="5"/>
  <c r="P898" i="5"/>
  <c r="F898" i="5"/>
  <c r="E898" i="5"/>
  <c r="AB897" i="5"/>
  <c r="AA897" i="5"/>
  <c r="Q897" i="5"/>
  <c r="P897" i="5"/>
  <c r="F897" i="5"/>
  <c r="E897" i="5"/>
  <c r="AB896" i="5"/>
  <c r="AA896" i="5"/>
  <c r="Q896" i="5"/>
  <c r="P896" i="5"/>
  <c r="F896" i="5"/>
  <c r="E896" i="5"/>
  <c r="AB895" i="5"/>
  <c r="AA895" i="5"/>
  <c r="Q895" i="5"/>
  <c r="P895" i="5"/>
  <c r="F895" i="5"/>
  <c r="E895" i="5"/>
  <c r="AB894" i="5"/>
  <c r="AA894" i="5"/>
  <c r="Q894" i="5"/>
  <c r="P894" i="5"/>
  <c r="F894" i="5"/>
  <c r="E894" i="5"/>
  <c r="AB893" i="5"/>
  <c r="AA893" i="5"/>
  <c r="Q893" i="5"/>
  <c r="P893" i="5"/>
  <c r="F893" i="5"/>
  <c r="E893" i="5"/>
  <c r="AB892" i="5"/>
  <c r="AA892" i="5"/>
  <c r="Q892" i="5"/>
  <c r="P892" i="5"/>
  <c r="F892" i="5"/>
  <c r="E892" i="5"/>
  <c r="AB891" i="5"/>
  <c r="AA891" i="5"/>
  <c r="Q891" i="5"/>
  <c r="P891" i="5"/>
  <c r="F891" i="5"/>
  <c r="E891" i="5"/>
  <c r="AB890" i="5"/>
  <c r="AA890" i="5"/>
  <c r="Q890" i="5"/>
  <c r="P890" i="5"/>
  <c r="F890" i="5"/>
  <c r="E890" i="5"/>
  <c r="AB889" i="5"/>
  <c r="AA889" i="5"/>
  <c r="Q889" i="5"/>
  <c r="P889" i="5"/>
  <c r="F889" i="5"/>
  <c r="E889" i="5"/>
  <c r="AB888" i="5"/>
  <c r="AA888" i="5"/>
  <c r="Q888" i="5"/>
  <c r="P888" i="5"/>
  <c r="F888" i="5"/>
  <c r="E888" i="5"/>
  <c r="AB887" i="5"/>
  <c r="AA887" i="5"/>
  <c r="Q887" i="5"/>
  <c r="P887" i="5"/>
  <c r="F887" i="5"/>
  <c r="E887" i="5"/>
  <c r="AB886" i="5"/>
  <c r="AA886" i="5"/>
  <c r="Q886" i="5"/>
  <c r="P886" i="5"/>
  <c r="F886" i="5"/>
  <c r="E886" i="5"/>
  <c r="AB885" i="5"/>
  <c r="AA885" i="5"/>
  <c r="Q885" i="5"/>
  <c r="P885" i="5"/>
  <c r="F885" i="5"/>
  <c r="E885" i="5"/>
  <c r="AB884" i="5"/>
  <c r="AA884" i="5"/>
  <c r="Q884" i="5"/>
  <c r="P884" i="5"/>
  <c r="F884" i="5"/>
  <c r="E884" i="5"/>
  <c r="AB883" i="5"/>
  <c r="AA883" i="5"/>
  <c r="Q883" i="5"/>
  <c r="P883" i="5"/>
  <c r="F883" i="5"/>
  <c r="E883" i="5"/>
  <c r="AB882" i="5"/>
  <c r="AA882" i="5"/>
  <c r="Q882" i="5"/>
  <c r="P882" i="5"/>
  <c r="F882" i="5"/>
  <c r="E882" i="5"/>
  <c r="AB881" i="5"/>
  <c r="AA881" i="5"/>
  <c r="Q881" i="5"/>
  <c r="P881" i="5"/>
  <c r="F881" i="5"/>
  <c r="E881" i="5"/>
  <c r="AB880" i="5"/>
  <c r="AA880" i="5"/>
  <c r="Q880" i="5"/>
  <c r="P880" i="5"/>
  <c r="F880" i="5"/>
  <c r="E880" i="5"/>
  <c r="AB879" i="5"/>
  <c r="AA879" i="5"/>
  <c r="Q879" i="5"/>
  <c r="P879" i="5"/>
  <c r="F879" i="5"/>
  <c r="E879" i="5"/>
  <c r="AB878" i="5"/>
  <c r="AA878" i="5"/>
  <c r="Q878" i="5"/>
  <c r="P878" i="5"/>
  <c r="F878" i="5"/>
  <c r="E878" i="5"/>
  <c r="AB877" i="5"/>
  <c r="AA877" i="5"/>
  <c r="Q877" i="5"/>
  <c r="P877" i="5"/>
  <c r="F877" i="5"/>
  <c r="E877" i="5"/>
  <c r="AB876" i="5"/>
  <c r="AA876" i="5"/>
  <c r="Q876" i="5"/>
  <c r="P876" i="5"/>
  <c r="F876" i="5"/>
  <c r="E876" i="5"/>
  <c r="AB875" i="5"/>
  <c r="AA875" i="5"/>
  <c r="Q875" i="5"/>
  <c r="P875" i="5"/>
  <c r="F875" i="5"/>
  <c r="E875" i="5"/>
  <c r="AB874" i="5"/>
  <c r="AA874" i="5"/>
  <c r="Q874" i="5"/>
  <c r="P874" i="5"/>
  <c r="F874" i="5"/>
  <c r="E874" i="5"/>
  <c r="AB873" i="5"/>
  <c r="AA873" i="5"/>
  <c r="Q873" i="5"/>
  <c r="P873" i="5"/>
  <c r="F873" i="5"/>
  <c r="E873" i="5"/>
  <c r="AB872" i="5"/>
  <c r="AA872" i="5"/>
  <c r="Q872" i="5"/>
  <c r="P872" i="5"/>
  <c r="F872" i="5"/>
  <c r="E872" i="5"/>
  <c r="AB871" i="5"/>
  <c r="AA871" i="5"/>
  <c r="Q871" i="5"/>
  <c r="P871" i="5"/>
  <c r="F871" i="5"/>
  <c r="E871" i="5"/>
  <c r="AB870" i="5"/>
  <c r="AA870" i="5"/>
  <c r="Q870" i="5"/>
  <c r="P870" i="5"/>
  <c r="F870" i="5"/>
  <c r="E870" i="5"/>
  <c r="AB869" i="5"/>
  <c r="AA869" i="5"/>
  <c r="Q869" i="5"/>
  <c r="P869" i="5"/>
  <c r="F869" i="5"/>
  <c r="E869" i="5"/>
  <c r="AB868" i="5"/>
  <c r="AA868" i="5"/>
  <c r="Q868" i="5"/>
  <c r="P868" i="5"/>
  <c r="F868" i="5"/>
  <c r="E868" i="5"/>
  <c r="AB867" i="5"/>
  <c r="AA867" i="5"/>
  <c r="Q867" i="5"/>
  <c r="P867" i="5"/>
  <c r="F867" i="5"/>
  <c r="E867" i="5"/>
  <c r="AB866" i="5"/>
  <c r="AA866" i="5"/>
  <c r="Q866" i="5"/>
  <c r="P866" i="5"/>
  <c r="F866" i="5"/>
  <c r="E866" i="5"/>
  <c r="AB865" i="5"/>
  <c r="AA865" i="5"/>
  <c r="Q865" i="5"/>
  <c r="P865" i="5"/>
  <c r="F865" i="5"/>
  <c r="E865" i="5"/>
  <c r="AB864" i="5"/>
  <c r="AA864" i="5"/>
  <c r="Q864" i="5"/>
  <c r="P864" i="5"/>
  <c r="F864" i="5"/>
  <c r="E864" i="5"/>
  <c r="AB863" i="5"/>
  <c r="AA863" i="5"/>
  <c r="Q863" i="5"/>
  <c r="P863" i="5"/>
  <c r="F863" i="5"/>
  <c r="E863" i="5"/>
  <c r="AB862" i="5"/>
  <c r="AA862" i="5"/>
  <c r="Q862" i="5"/>
  <c r="P862" i="5"/>
  <c r="F862" i="5"/>
  <c r="E862" i="5"/>
  <c r="AB861" i="5"/>
  <c r="AA861" i="5"/>
  <c r="Q861" i="5"/>
  <c r="P861" i="5"/>
  <c r="F861" i="5"/>
  <c r="E861" i="5"/>
  <c r="AB860" i="5"/>
  <c r="AA860" i="5"/>
  <c r="Q860" i="5"/>
  <c r="P860" i="5"/>
  <c r="F860" i="5"/>
  <c r="E860" i="5"/>
  <c r="AB859" i="5"/>
  <c r="AA859" i="5"/>
  <c r="Q859" i="5"/>
  <c r="P859" i="5"/>
  <c r="F859" i="5"/>
  <c r="E859" i="5"/>
  <c r="AB858" i="5"/>
  <c r="AA858" i="5"/>
  <c r="Q858" i="5"/>
  <c r="P858" i="5"/>
  <c r="F858" i="5"/>
  <c r="E858" i="5"/>
  <c r="AB857" i="5"/>
  <c r="AA857" i="5"/>
  <c r="Q857" i="5"/>
  <c r="P857" i="5"/>
  <c r="F857" i="5"/>
  <c r="E857" i="5"/>
  <c r="AB856" i="5"/>
  <c r="AA856" i="5"/>
  <c r="Q856" i="5"/>
  <c r="P856" i="5"/>
  <c r="F856" i="5"/>
  <c r="E856" i="5"/>
  <c r="AB855" i="5"/>
  <c r="AA855" i="5"/>
  <c r="Q855" i="5"/>
  <c r="P855" i="5"/>
  <c r="F855" i="5"/>
  <c r="E855" i="5"/>
  <c r="AB854" i="5"/>
  <c r="AA854" i="5"/>
  <c r="Q854" i="5"/>
  <c r="P854" i="5"/>
  <c r="F854" i="5"/>
  <c r="E854" i="5"/>
  <c r="AH853" i="5"/>
  <c r="AG853" i="5"/>
  <c r="AE853" i="5"/>
  <c r="AD853" i="5"/>
  <c r="AC853" i="5"/>
  <c r="AB853" i="5"/>
  <c r="AA853" i="5"/>
  <c r="Q853" i="5"/>
  <c r="P853" i="5"/>
  <c r="F853" i="5"/>
  <c r="E853" i="5"/>
  <c r="AB852" i="5"/>
  <c r="AA852" i="5"/>
  <c r="Q852" i="5"/>
  <c r="P852" i="5"/>
  <c r="F852" i="5"/>
  <c r="E852" i="5"/>
  <c r="AB851" i="5"/>
  <c r="AA851" i="5"/>
  <c r="Q851" i="5"/>
  <c r="P851" i="5"/>
  <c r="F851" i="5"/>
  <c r="E851" i="5"/>
  <c r="AB850" i="5"/>
  <c r="AA850" i="5"/>
  <c r="Q850" i="5"/>
  <c r="P850" i="5"/>
  <c r="F850" i="5"/>
  <c r="E850" i="5"/>
  <c r="AB849" i="5"/>
  <c r="AA849" i="5"/>
  <c r="Q849" i="5"/>
  <c r="P849" i="5"/>
  <c r="F849" i="5"/>
  <c r="E849" i="5"/>
  <c r="AB848" i="5"/>
  <c r="AA848" i="5"/>
  <c r="Q848" i="5"/>
  <c r="P848" i="5"/>
  <c r="F848" i="5"/>
  <c r="E848" i="5"/>
  <c r="AB847" i="5"/>
  <c r="AA847" i="5"/>
  <c r="Q847" i="5"/>
  <c r="P847" i="5"/>
  <c r="F847" i="5"/>
  <c r="E847" i="5"/>
  <c r="AB846" i="5"/>
  <c r="AA846" i="5"/>
  <c r="Q846" i="5"/>
  <c r="P846" i="5"/>
  <c r="F846" i="5"/>
  <c r="E846" i="5"/>
  <c r="AB845" i="5"/>
  <c r="AA845" i="5"/>
  <c r="Q845" i="5"/>
  <c r="P845" i="5"/>
  <c r="F845" i="5"/>
  <c r="E845" i="5"/>
  <c r="AB844" i="5"/>
  <c r="AA844" i="5"/>
  <c r="Q844" i="5"/>
  <c r="P844" i="5"/>
  <c r="F844" i="5"/>
  <c r="E844" i="5"/>
  <c r="AB843" i="5"/>
  <c r="AA843" i="5"/>
  <c r="Q843" i="5"/>
  <c r="P843" i="5"/>
  <c r="F843" i="5"/>
  <c r="E843" i="5"/>
  <c r="AB842" i="5"/>
  <c r="AA842" i="5"/>
  <c r="Q842" i="5"/>
  <c r="P842" i="5"/>
  <c r="F842" i="5"/>
  <c r="E842" i="5"/>
  <c r="AB841" i="5"/>
  <c r="AA841" i="5"/>
  <c r="Q841" i="5"/>
  <c r="P841" i="5"/>
  <c r="F841" i="5"/>
  <c r="E841" i="5"/>
  <c r="AB840" i="5"/>
  <c r="AA840" i="5"/>
  <c r="Q840" i="5"/>
  <c r="P840" i="5"/>
  <c r="F840" i="5"/>
  <c r="E840" i="5"/>
  <c r="AB839" i="5"/>
  <c r="AA839" i="5"/>
  <c r="Q839" i="5"/>
  <c r="P839" i="5"/>
  <c r="F839" i="5"/>
  <c r="E839" i="5"/>
  <c r="AB838" i="5"/>
  <c r="AA838" i="5"/>
  <c r="Q838" i="5"/>
  <c r="P838" i="5"/>
  <c r="F838" i="5"/>
  <c r="E838" i="5"/>
  <c r="AB837" i="5"/>
  <c r="AA837" i="5"/>
  <c r="Q837" i="5"/>
  <c r="P837" i="5"/>
  <c r="F837" i="5"/>
  <c r="E837" i="5"/>
  <c r="AB836" i="5"/>
  <c r="AA836" i="5"/>
  <c r="Q836" i="5"/>
  <c r="P836" i="5"/>
  <c r="F836" i="5"/>
  <c r="E836" i="5"/>
  <c r="AB835" i="5"/>
  <c r="AA835" i="5"/>
  <c r="Q835" i="5"/>
  <c r="P835" i="5"/>
  <c r="F835" i="5"/>
  <c r="E835" i="5"/>
  <c r="AB834" i="5"/>
  <c r="AA834" i="5"/>
  <c r="Q834" i="5"/>
  <c r="P834" i="5"/>
  <c r="F834" i="5"/>
  <c r="E834" i="5"/>
  <c r="AB833" i="5"/>
  <c r="AA833" i="5"/>
  <c r="Q833" i="5"/>
  <c r="P833" i="5"/>
  <c r="F833" i="5"/>
  <c r="E833" i="5"/>
  <c r="AB832" i="5"/>
  <c r="AA832" i="5"/>
  <c r="Q832" i="5"/>
  <c r="P832" i="5"/>
  <c r="F832" i="5"/>
  <c r="E832" i="5"/>
  <c r="AB831" i="5"/>
  <c r="AA831" i="5"/>
  <c r="Q831" i="5"/>
  <c r="P831" i="5"/>
  <c r="F831" i="5"/>
  <c r="E831" i="5"/>
  <c r="AB830" i="5"/>
  <c r="AA830" i="5"/>
  <c r="Q830" i="5"/>
  <c r="P830" i="5"/>
  <c r="F830" i="5"/>
  <c r="E830" i="5"/>
  <c r="AB829" i="5"/>
  <c r="AA829" i="5"/>
  <c r="Q829" i="5"/>
  <c r="P829" i="5"/>
  <c r="F829" i="5"/>
  <c r="E829" i="5"/>
  <c r="AB828" i="5"/>
  <c r="AA828" i="5"/>
  <c r="Q828" i="5"/>
  <c r="P828" i="5"/>
  <c r="F828" i="5"/>
  <c r="E828" i="5"/>
  <c r="AB827" i="5"/>
  <c r="AA827" i="5"/>
  <c r="Q827" i="5"/>
  <c r="P827" i="5"/>
  <c r="F827" i="5"/>
  <c r="E827" i="5"/>
  <c r="AB826" i="5"/>
  <c r="AA826" i="5"/>
  <c r="Q826" i="5"/>
  <c r="P826" i="5"/>
  <c r="F826" i="5"/>
  <c r="E826" i="5"/>
  <c r="AB825" i="5"/>
  <c r="AA825" i="5"/>
  <c r="Q825" i="5"/>
  <c r="P825" i="5"/>
  <c r="F825" i="5"/>
  <c r="E825" i="5"/>
  <c r="AB824" i="5"/>
  <c r="AA824" i="5"/>
  <c r="Q824" i="5"/>
  <c r="P824" i="5"/>
  <c r="F824" i="5"/>
  <c r="E824" i="5"/>
  <c r="AB823" i="5"/>
  <c r="AA823" i="5"/>
  <c r="Q823" i="5"/>
  <c r="P823" i="5"/>
  <c r="F823" i="5"/>
  <c r="E823" i="5"/>
  <c r="AB822" i="5"/>
  <c r="AA822" i="5"/>
  <c r="Q822" i="5"/>
  <c r="P822" i="5"/>
  <c r="F822" i="5"/>
  <c r="E822" i="5"/>
  <c r="AB821" i="5"/>
  <c r="AA821" i="5"/>
  <c r="Q821" i="5"/>
  <c r="P821" i="5"/>
  <c r="F821" i="5"/>
  <c r="E821" i="5"/>
  <c r="AB820" i="5"/>
  <c r="AA820" i="5"/>
  <c r="Q820" i="5"/>
  <c r="P820" i="5"/>
  <c r="F820" i="5"/>
  <c r="E820" i="5"/>
  <c r="AB819" i="5"/>
  <c r="AA819" i="5"/>
  <c r="Q819" i="5"/>
  <c r="P819" i="5"/>
  <c r="F819" i="5"/>
  <c r="E819" i="5"/>
  <c r="AB818" i="5"/>
  <c r="AA818" i="5"/>
  <c r="Q818" i="5"/>
  <c r="P818" i="5"/>
  <c r="F818" i="5"/>
  <c r="E818" i="5"/>
  <c r="AB817" i="5"/>
  <c r="AA817" i="5"/>
  <c r="Q817" i="5"/>
  <c r="P817" i="5"/>
  <c r="F817" i="5"/>
  <c r="E817" i="5"/>
  <c r="AB816" i="5"/>
  <c r="AA816" i="5"/>
  <c r="Q816" i="5"/>
  <c r="P816" i="5"/>
  <c r="F816" i="5"/>
  <c r="E816" i="5"/>
  <c r="AB815" i="5"/>
  <c r="AA815" i="5"/>
  <c r="Q815" i="5"/>
  <c r="P815" i="5"/>
  <c r="F815" i="5"/>
  <c r="E815" i="5"/>
  <c r="AB814" i="5"/>
  <c r="AA814" i="5"/>
  <c r="Q814" i="5"/>
  <c r="P814" i="5"/>
  <c r="F814" i="5"/>
  <c r="E814" i="5"/>
  <c r="AB813" i="5"/>
  <c r="AA813" i="5"/>
  <c r="Q813" i="5"/>
  <c r="P813" i="5"/>
  <c r="F813" i="5"/>
  <c r="E813" i="5"/>
  <c r="AB812" i="5"/>
  <c r="AA812" i="5"/>
  <c r="Q812" i="5"/>
  <c r="P812" i="5"/>
  <c r="F812" i="5"/>
  <c r="E812" i="5"/>
  <c r="AB811" i="5"/>
  <c r="AA811" i="5"/>
  <c r="Q811" i="5"/>
  <c r="P811" i="5"/>
  <c r="F811" i="5"/>
  <c r="E811" i="5"/>
  <c r="AB810" i="5"/>
  <c r="AA810" i="5"/>
  <c r="Q810" i="5"/>
  <c r="P810" i="5"/>
  <c r="F810" i="5"/>
  <c r="E810" i="5"/>
  <c r="AB809" i="5"/>
  <c r="AA809" i="5"/>
  <c r="Q809" i="5"/>
  <c r="P809" i="5"/>
  <c r="F809" i="5"/>
  <c r="E809" i="5"/>
  <c r="AB808" i="5"/>
  <c r="AA808" i="5"/>
  <c r="Q808" i="5"/>
  <c r="P808" i="5"/>
  <c r="F808" i="5"/>
  <c r="E808" i="5"/>
  <c r="AB807" i="5"/>
  <c r="AA807" i="5"/>
  <c r="Q807" i="5"/>
  <c r="P807" i="5"/>
  <c r="F807" i="5"/>
  <c r="E807" i="5"/>
  <c r="AB806" i="5"/>
  <c r="AA806" i="5"/>
  <c r="Q806" i="5"/>
  <c r="P806" i="5"/>
  <c r="F806" i="5"/>
  <c r="E806" i="5"/>
  <c r="AB805" i="5"/>
  <c r="AA805" i="5"/>
  <c r="Q805" i="5"/>
  <c r="P805" i="5"/>
  <c r="F805" i="5"/>
  <c r="E805" i="5"/>
  <c r="AB804" i="5"/>
  <c r="AA804" i="5"/>
  <c r="Q804" i="5"/>
  <c r="P804" i="5"/>
  <c r="F804" i="5"/>
  <c r="E804" i="5"/>
  <c r="AB803" i="5"/>
  <c r="AA803" i="5"/>
  <c r="Q803" i="5"/>
  <c r="P803" i="5"/>
  <c r="F803" i="5"/>
  <c r="E803" i="5"/>
  <c r="AB802" i="5"/>
  <c r="AA802" i="5"/>
  <c r="Q802" i="5"/>
  <c r="P802" i="5"/>
  <c r="F802" i="5"/>
  <c r="E802" i="5"/>
  <c r="AB801" i="5"/>
  <c r="AA801" i="5"/>
  <c r="Q801" i="5"/>
  <c r="P801" i="5"/>
  <c r="F801" i="5"/>
  <c r="E801" i="5"/>
  <c r="AB800" i="5"/>
  <c r="AA800" i="5"/>
  <c r="Q800" i="5"/>
  <c r="P800" i="5"/>
  <c r="F800" i="5"/>
  <c r="E800" i="5"/>
  <c r="AB799" i="5"/>
  <c r="AA799" i="5"/>
  <c r="Q799" i="5"/>
  <c r="P799" i="5"/>
  <c r="F799" i="5"/>
  <c r="E799" i="5"/>
  <c r="AB798" i="5"/>
  <c r="AA798" i="5"/>
  <c r="Q798" i="5"/>
  <c r="P798" i="5"/>
  <c r="F798" i="5"/>
  <c r="E798" i="5"/>
  <c r="AB797" i="5"/>
  <c r="AA797" i="5"/>
  <c r="Q797" i="5"/>
  <c r="P797" i="5"/>
  <c r="F797" i="5"/>
  <c r="E797" i="5"/>
  <c r="AB796" i="5"/>
  <c r="AA796" i="5"/>
  <c r="Q796" i="5"/>
  <c r="P796" i="5"/>
  <c r="F796" i="5"/>
  <c r="E796" i="5"/>
  <c r="AB795" i="5"/>
  <c r="AA795" i="5"/>
  <c r="Q795" i="5"/>
  <c r="P795" i="5"/>
  <c r="F795" i="5"/>
  <c r="E795" i="5"/>
  <c r="AB794" i="5"/>
  <c r="AA794" i="5"/>
  <c r="Q794" i="5"/>
  <c r="P794" i="5"/>
  <c r="F794" i="5"/>
  <c r="E794" i="5"/>
  <c r="AB793" i="5"/>
  <c r="AA793" i="5"/>
  <c r="Q793" i="5"/>
  <c r="P793" i="5"/>
  <c r="F793" i="5"/>
  <c r="E793" i="5"/>
  <c r="AB792" i="5"/>
  <c r="AA792" i="5"/>
  <c r="Q792" i="5"/>
  <c r="P792" i="5"/>
  <c r="F792" i="5"/>
  <c r="E792" i="5"/>
  <c r="AB791" i="5"/>
  <c r="AA791" i="5"/>
  <c r="Q791" i="5"/>
  <c r="P791" i="5"/>
  <c r="F791" i="5"/>
  <c r="E791" i="5"/>
  <c r="AB790" i="5"/>
  <c r="AA790" i="5"/>
  <c r="Q790" i="5"/>
  <c r="P790" i="5"/>
  <c r="F790" i="5"/>
  <c r="E790" i="5"/>
  <c r="AB789" i="5"/>
  <c r="AA789" i="5"/>
  <c r="Q789" i="5"/>
  <c r="P789" i="5"/>
  <c r="F789" i="5"/>
  <c r="E789" i="5"/>
  <c r="AB788" i="5"/>
  <c r="AA788" i="5"/>
  <c r="Q788" i="5"/>
  <c r="P788" i="5"/>
  <c r="F788" i="5"/>
  <c r="E788" i="5"/>
  <c r="AB787" i="5"/>
  <c r="AA787" i="5"/>
  <c r="Q787" i="5"/>
  <c r="P787" i="5"/>
  <c r="F787" i="5"/>
  <c r="E787" i="5"/>
  <c r="AB786" i="5"/>
  <c r="AA786" i="5"/>
  <c r="Q786" i="5"/>
  <c r="P786" i="5"/>
  <c r="F786" i="5"/>
  <c r="E786" i="5"/>
  <c r="AB785" i="5"/>
  <c r="AA785" i="5"/>
  <c r="Q785" i="5"/>
  <c r="P785" i="5"/>
  <c r="F785" i="5"/>
  <c r="E785" i="5"/>
  <c r="AB784" i="5"/>
  <c r="AA784" i="5"/>
  <c r="Q784" i="5"/>
  <c r="P784" i="5"/>
  <c r="F784" i="5"/>
  <c r="E784" i="5"/>
  <c r="AB783" i="5"/>
  <c r="AA783" i="5"/>
  <c r="Q783" i="5"/>
  <c r="P783" i="5"/>
  <c r="F783" i="5"/>
  <c r="E783" i="5"/>
  <c r="AB782" i="5"/>
  <c r="AA782" i="5"/>
  <c r="Q782" i="5"/>
  <c r="P782" i="5"/>
  <c r="F782" i="5"/>
  <c r="E782" i="5"/>
  <c r="AB781" i="5"/>
  <c r="AA781" i="5"/>
  <c r="Q781" i="5"/>
  <c r="P781" i="5"/>
  <c r="F781" i="5"/>
  <c r="E781" i="5"/>
  <c r="AB780" i="5"/>
  <c r="AA780" i="5"/>
  <c r="Q780" i="5"/>
  <c r="P780" i="5"/>
  <c r="F780" i="5"/>
  <c r="E780" i="5"/>
  <c r="AB779" i="5"/>
  <c r="AA779" i="5"/>
  <c r="Q779" i="5"/>
  <c r="P779" i="5"/>
  <c r="F779" i="5"/>
  <c r="E779" i="5"/>
  <c r="AB778" i="5"/>
  <c r="AA778" i="5"/>
  <c r="Q778" i="5"/>
  <c r="P778" i="5"/>
  <c r="F778" i="5"/>
  <c r="E778" i="5"/>
  <c r="AB777" i="5"/>
  <c r="AA777" i="5"/>
  <c r="Q777" i="5"/>
  <c r="P777" i="5"/>
  <c r="F777" i="5"/>
  <c r="E777" i="5"/>
  <c r="AB776" i="5"/>
  <c r="AA776" i="5"/>
  <c r="Q776" i="5"/>
  <c r="P776" i="5"/>
  <c r="F776" i="5"/>
  <c r="E776" i="5"/>
  <c r="AB775" i="5"/>
  <c r="AA775" i="5"/>
  <c r="Q775" i="5"/>
  <c r="P775" i="5"/>
  <c r="F775" i="5"/>
  <c r="E775" i="5"/>
  <c r="AB774" i="5"/>
  <c r="AA774" i="5"/>
  <c r="Q774" i="5"/>
  <c r="P774" i="5"/>
  <c r="F774" i="5"/>
  <c r="E774" i="5"/>
  <c r="AB773" i="5"/>
  <c r="AA773" i="5"/>
  <c r="Q773" i="5"/>
  <c r="P773" i="5"/>
  <c r="F773" i="5"/>
  <c r="E773" i="5"/>
  <c r="AB772" i="5"/>
  <c r="AA772" i="5"/>
  <c r="Q772" i="5"/>
  <c r="P772" i="5"/>
  <c r="F772" i="5"/>
  <c r="E772" i="5"/>
  <c r="AB771" i="5"/>
  <c r="AA771" i="5"/>
  <c r="Q771" i="5"/>
  <c r="P771" i="5"/>
  <c r="F771" i="5"/>
  <c r="E771" i="5"/>
  <c r="AB770" i="5"/>
  <c r="AA770" i="5"/>
  <c r="Q770" i="5"/>
  <c r="P770" i="5"/>
  <c r="F770" i="5"/>
  <c r="E770" i="5"/>
  <c r="AB769" i="5"/>
  <c r="AA769" i="5"/>
  <c r="Q769" i="5"/>
  <c r="P769" i="5"/>
  <c r="F769" i="5"/>
  <c r="E769" i="5"/>
  <c r="AB768" i="5"/>
  <c r="AA768" i="5"/>
  <c r="Q768" i="5"/>
  <c r="P768" i="5"/>
  <c r="F768" i="5"/>
  <c r="E768" i="5"/>
  <c r="AB767" i="5"/>
  <c r="AA767" i="5"/>
  <c r="Q767" i="5"/>
  <c r="P767" i="5"/>
  <c r="F767" i="5"/>
  <c r="E767" i="5"/>
  <c r="AB766" i="5"/>
  <c r="AA766" i="5"/>
  <c r="Q766" i="5"/>
  <c r="P766" i="5"/>
  <c r="F766" i="5"/>
  <c r="E766" i="5"/>
  <c r="AB765" i="5"/>
  <c r="AA765" i="5"/>
  <c r="Q765" i="5"/>
  <c r="P765" i="5"/>
  <c r="F765" i="5"/>
  <c r="E765" i="5"/>
  <c r="AB764" i="5"/>
  <c r="AA764" i="5"/>
  <c r="Q764" i="5"/>
  <c r="P764" i="5"/>
  <c r="F764" i="5"/>
  <c r="E764" i="5"/>
  <c r="AB763" i="5"/>
  <c r="AA763" i="5"/>
  <c r="Q763" i="5"/>
  <c r="P763" i="5"/>
  <c r="F763" i="5"/>
  <c r="E763" i="5"/>
  <c r="AB762" i="5"/>
  <c r="AA762" i="5"/>
  <c r="Q762" i="5"/>
  <c r="P762" i="5"/>
  <c r="F762" i="5"/>
  <c r="E762" i="5"/>
  <c r="AB761" i="5"/>
  <c r="AA761" i="5"/>
  <c r="Q761" i="5"/>
  <c r="P761" i="5"/>
  <c r="F761" i="5"/>
  <c r="E761" i="5"/>
  <c r="AB760" i="5"/>
  <c r="AA760" i="5"/>
  <c r="Q760" i="5"/>
  <c r="P760" i="5"/>
  <c r="F760" i="5"/>
  <c r="E760" i="5"/>
  <c r="AB759" i="5"/>
  <c r="AA759" i="5"/>
  <c r="Q759" i="5"/>
  <c r="P759" i="5"/>
  <c r="F759" i="5"/>
  <c r="E759" i="5"/>
  <c r="AB758" i="5"/>
  <c r="AA758" i="5"/>
  <c r="Q758" i="5"/>
  <c r="P758" i="5"/>
  <c r="F758" i="5"/>
  <c r="E758" i="5"/>
  <c r="AB757" i="5"/>
  <c r="AA757" i="5"/>
  <c r="Q757" i="5"/>
  <c r="P757" i="5"/>
  <c r="F757" i="5"/>
  <c r="E757" i="5"/>
  <c r="AB756" i="5"/>
  <c r="AA756" i="5"/>
  <c r="Q756" i="5"/>
  <c r="P756" i="5"/>
  <c r="F756" i="5"/>
  <c r="E756" i="5"/>
  <c r="AB755" i="5"/>
  <c r="AA755" i="5"/>
  <c r="Q755" i="5"/>
  <c r="P755" i="5"/>
  <c r="F755" i="5"/>
  <c r="E755" i="5"/>
  <c r="AB754" i="5"/>
  <c r="AA754" i="5"/>
  <c r="Q754" i="5"/>
  <c r="P754" i="5"/>
  <c r="F754" i="5"/>
  <c r="E754" i="5"/>
  <c r="AB753" i="5"/>
  <c r="AA753" i="5"/>
  <c r="Q753" i="5"/>
  <c r="P753" i="5"/>
  <c r="F753" i="5"/>
  <c r="E753" i="5"/>
  <c r="AB752" i="5"/>
  <c r="AA752" i="5"/>
  <c r="Q752" i="5"/>
  <c r="P752" i="5"/>
  <c r="F752" i="5"/>
  <c r="E752" i="5"/>
  <c r="AB751" i="5"/>
  <c r="AA751" i="5"/>
  <c r="Q751" i="5"/>
  <c r="P751" i="5"/>
  <c r="F751" i="5"/>
  <c r="E751" i="5"/>
  <c r="AB750" i="5"/>
  <c r="AA750" i="5"/>
  <c r="Q750" i="5"/>
  <c r="P750" i="5"/>
  <c r="F750" i="5"/>
  <c r="E750" i="5"/>
  <c r="AB749" i="5"/>
  <c r="AA749" i="5"/>
  <c r="Q749" i="5"/>
  <c r="P749" i="5"/>
  <c r="F749" i="5"/>
  <c r="E749" i="5"/>
  <c r="AB748" i="5"/>
  <c r="AA748" i="5"/>
  <c r="Q748" i="5"/>
  <c r="P748" i="5"/>
  <c r="F748" i="5"/>
  <c r="E748" i="5"/>
  <c r="AB747" i="5"/>
  <c r="AA747" i="5"/>
  <c r="Q747" i="5"/>
  <c r="P747" i="5"/>
  <c r="F747" i="5"/>
  <c r="E747" i="5"/>
  <c r="AB746" i="5"/>
  <c r="AA746" i="5"/>
  <c r="Q746" i="5"/>
  <c r="P746" i="5"/>
  <c r="F746" i="5"/>
  <c r="E746" i="5"/>
  <c r="AB745" i="5"/>
  <c r="AA745" i="5"/>
  <c r="Q745" i="5"/>
  <c r="P745" i="5"/>
  <c r="F745" i="5"/>
  <c r="E745" i="5"/>
  <c r="AB744" i="5"/>
  <c r="AA744" i="5"/>
  <c r="Q744" i="5"/>
  <c r="P744" i="5"/>
  <c r="F744" i="5"/>
  <c r="E744" i="5"/>
  <c r="AB743" i="5"/>
  <c r="AA743" i="5"/>
  <c r="Q743" i="5"/>
  <c r="P743" i="5"/>
  <c r="F743" i="5"/>
  <c r="E743" i="5"/>
  <c r="AB742" i="5"/>
  <c r="AA742" i="5"/>
  <c r="Q742" i="5"/>
  <c r="P742" i="5"/>
  <c r="F742" i="5"/>
  <c r="E742" i="5"/>
  <c r="AB741" i="5"/>
  <c r="AA741" i="5"/>
  <c r="Q741" i="5"/>
  <c r="P741" i="5"/>
  <c r="F741" i="5"/>
  <c r="E741" i="5"/>
  <c r="AB740" i="5"/>
  <c r="AA740" i="5"/>
  <c r="Q740" i="5"/>
  <c r="P740" i="5"/>
  <c r="F740" i="5"/>
  <c r="E740" i="5"/>
  <c r="AB739" i="5"/>
  <c r="AA739" i="5"/>
  <c r="Q739" i="5"/>
  <c r="P739" i="5"/>
  <c r="F739" i="5"/>
  <c r="E739" i="5"/>
  <c r="AB738" i="5"/>
  <c r="AA738" i="5"/>
  <c r="Q738" i="5"/>
  <c r="P738" i="5"/>
  <c r="F738" i="5"/>
  <c r="E738" i="5"/>
  <c r="AB737" i="5"/>
  <c r="AA737" i="5"/>
  <c r="Q737" i="5"/>
  <c r="P737" i="5"/>
  <c r="F737" i="5"/>
  <c r="E737" i="5"/>
  <c r="AB736" i="5"/>
  <c r="AA736" i="5"/>
  <c r="Q736" i="5"/>
  <c r="P736" i="5"/>
  <c r="F736" i="5"/>
  <c r="E736" i="5"/>
  <c r="AB735" i="5"/>
  <c r="AA735" i="5"/>
  <c r="Q735" i="5"/>
  <c r="P735" i="5"/>
  <c r="F735" i="5"/>
  <c r="E735" i="5"/>
  <c r="AB734" i="5"/>
  <c r="AA734" i="5"/>
  <c r="Q734" i="5"/>
  <c r="P734" i="5"/>
  <c r="F734" i="5"/>
  <c r="E734" i="5"/>
  <c r="AB733" i="5"/>
  <c r="AA733" i="5"/>
  <c r="Q733" i="5"/>
  <c r="P733" i="5"/>
  <c r="F733" i="5"/>
  <c r="E733" i="5"/>
  <c r="AB732" i="5"/>
  <c r="AA732" i="5"/>
  <c r="Q732" i="5"/>
  <c r="P732" i="5"/>
  <c r="F732" i="5"/>
  <c r="E732" i="5"/>
  <c r="AB731" i="5"/>
  <c r="AA731" i="5"/>
  <c r="Q731" i="5"/>
  <c r="P731" i="5"/>
  <c r="F731" i="5"/>
  <c r="E731" i="5"/>
  <c r="AB730" i="5"/>
  <c r="AA730" i="5"/>
  <c r="Q730" i="5"/>
  <c r="P730" i="5"/>
  <c r="F730" i="5"/>
  <c r="E730" i="5"/>
  <c r="AB729" i="5"/>
  <c r="AA729" i="5"/>
  <c r="Q729" i="5"/>
  <c r="P729" i="5"/>
  <c r="F729" i="5"/>
  <c r="E729" i="5"/>
  <c r="AB728" i="5"/>
  <c r="AA728" i="5"/>
  <c r="Q728" i="5"/>
  <c r="P728" i="5"/>
  <c r="F728" i="5"/>
  <c r="E728" i="5"/>
  <c r="AB727" i="5"/>
  <c r="AA727" i="5"/>
  <c r="Q727" i="5"/>
  <c r="P727" i="5"/>
  <c r="F727" i="5"/>
  <c r="E727" i="5"/>
  <c r="AB726" i="5"/>
  <c r="AA726" i="5"/>
  <c r="Q726" i="5"/>
  <c r="P726" i="5"/>
  <c r="F726" i="5"/>
  <c r="E726" i="5"/>
  <c r="AB725" i="5"/>
  <c r="AA725" i="5"/>
  <c r="Q725" i="5"/>
  <c r="P725" i="5"/>
  <c r="F725" i="5"/>
  <c r="E725" i="5"/>
  <c r="AB724" i="5"/>
  <c r="AA724" i="5"/>
  <c r="Q724" i="5"/>
  <c r="P724" i="5"/>
  <c r="F724" i="5"/>
  <c r="E724" i="5"/>
  <c r="AB723" i="5"/>
  <c r="AA723" i="5"/>
  <c r="Q723" i="5"/>
  <c r="P723" i="5"/>
  <c r="F723" i="5"/>
  <c r="E723" i="5"/>
  <c r="AB722" i="5"/>
  <c r="AA722" i="5"/>
  <c r="Q722" i="5"/>
  <c r="P722" i="5"/>
  <c r="F722" i="5"/>
  <c r="E722" i="5"/>
  <c r="AB721" i="5"/>
  <c r="AA721" i="5"/>
  <c r="Q721" i="5"/>
  <c r="P721" i="5"/>
  <c r="F721" i="5"/>
  <c r="E721" i="5"/>
  <c r="AB720" i="5"/>
  <c r="AA720" i="5"/>
  <c r="Q720" i="5"/>
  <c r="P720" i="5"/>
  <c r="F720" i="5"/>
  <c r="E720" i="5"/>
  <c r="AB719" i="5"/>
  <c r="AA719" i="5"/>
  <c r="Q719" i="5"/>
  <c r="P719" i="5"/>
  <c r="F719" i="5"/>
  <c r="E719" i="5"/>
  <c r="AB718" i="5"/>
  <c r="AA718" i="5"/>
  <c r="Q718" i="5"/>
  <c r="P718" i="5"/>
  <c r="F718" i="5"/>
  <c r="E718" i="5"/>
  <c r="AB717" i="5"/>
  <c r="AA717" i="5"/>
  <c r="Q717" i="5"/>
  <c r="P717" i="5"/>
  <c r="F717" i="5"/>
  <c r="E717" i="5"/>
  <c r="AB716" i="5"/>
  <c r="AA716" i="5"/>
  <c r="Q716" i="5"/>
  <c r="P716" i="5"/>
  <c r="F716" i="5"/>
  <c r="E716" i="5"/>
  <c r="AB715" i="5"/>
  <c r="AA715" i="5"/>
  <c r="Q715" i="5"/>
  <c r="P715" i="5"/>
  <c r="F715" i="5"/>
  <c r="E715" i="5"/>
  <c r="AB714" i="5"/>
  <c r="AA714" i="5"/>
  <c r="Q714" i="5"/>
  <c r="P714" i="5"/>
  <c r="F714" i="5"/>
  <c r="E714" i="5"/>
  <c r="AB713" i="5"/>
  <c r="AA713" i="5"/>
  <c r="Q713" i="5"/>
  <c r="P713" i="5"/>
  <c r="F713" i="5"/>
  <c r="E713" i="5"/>
  <c r="AB712" i="5"/>
  <c r="AA712" i="5"/>
  <c r="Q712" i="5"/>
  <c r="P712" i="5"/>
  <c r="F712" i="5"/>
  <c r="E712" i="5"/>
  <c r="AB711" i="5"/>
  <c r="AA711" i="5"/>
  <c r="Q711" i="5"/>
  <c r="P711" i="5"/>
  <c r="F711" i="5"/>
  <c r="E711" i="5"/>
  <c r="AB710" i="5"/>
  <c r="AA710" i="5"/>
  <c r="Q710" i="5"/>
  <c r="P710" i="5"/>
  <c r="F710" i="5"/>
  <c r="E710" i="5"/>
  <c r="AB709" i="5"/>
  <c r="AA709" i="5"/>
  <c r="Q709" i="5"/>
  <c r="P709" i="5"/>
  <c r="F709" i="5"/>
  <c r="E709" i="5"/>
  <c r="AB708" i="5"/>
  <c r="AA708" i="5"/>
  <c r="Q708" i="5"/>
  <c r="P708" i="5"/>
  <c r="F708" i="5"/>
  <c r="E708" i="5"/>
  <c r="AB707" i="5"/>
  <c r="AA707" i="5"/>
  <c r="Q707" i="5"/>
  <c r="P707" i="5"/>
  <c r="F707" i="5"/>
  <c r="E707" i="5"/>
  <c r="AB706" i="5"/>
  <c r="AA706" i="5"/>
  <c r="Q706" i="5"/>
  <c r="P706" i="5"/>
  <c r="F706" i="5"/>
  <c r="E706" i="5"/>
  <c r="AB705" i="5"/>
  <c r="AA705" i="5"/>
  <c r="Q705" i="5"/>
  <c r="P705" i="5"/>
  <c r="F705" i="5"/>
  <c r="E705" i="5"/>
  <c r="AB704" i="5"/>
  <c r="AA704" i="5"/>
  <c r="Q704" i="5"/>
  <c r="P704" i="5"/>
  <c r="F704" i="5"/>
  <c r="E704" i="5"/>
  <c r="AB703" i="5"/>
  <c r="AA703" i="5"/>
  <c r="Q703" i="5"/>
  <c r="P703" i="5"/>
  <c r="F703" i="5"/>
  <c r="E703" i="5"/>
  <c r="AB702" i="5"/>
  <c r="AA702" i="5"/>
  <c r="Q702" i="5"/>
  <c r="P702" i="5"/>
  <c r="F702" i="5"/>
  <c r="E702" i="5"/>
  <c r="AB701" i="5"/>
  <c r="AA701" i="5"/>
  <c r="Q701" i="5"/>
  <c r="P701" i="5"/>
  <c r="F701" i="5"/>
  <c r="E701" i="5"/>
  <c r="AB700" i="5"/>
  <c r="AA700" i="5"/>
  <c r="Q700" i="5"/>
  <c r="P700" i="5"/>
  <c r="F700" i="5"/>
  <c r="E700" i="5"/>
  <c r="AB699" i="5"/>
  <c r="AA699" i="5"/>
  <c r="Q699" i="5"/>
  <c r="P699" i="5"/>
  <c r="F699" i="5"/>
  <c r="E699" i="5"/>
  <c r="AB698" i="5"/>
  <c r="AA698" i="5"/>
  <c r="Q698" i="5"/>
  <c r="P698" i="5"/>
  <c r="F698" i="5"/>
  <c r="E698" i="5"/>
  <c r="AB697" i="5"/>
  <c r="AA697" i="5"/>
  <c r="Q697" i="5"/>
  <c r="P697" i="5"/>
  <c r="F697" i="5"/>
  <c r="E697" i="5"/>
  <c r="AB696" i="5"/>
  <c r="AA696" i="5"/>
  <c r="Q696" i="5"/>
  <c r="P696" i="5"/>
  <c r="F696" i="5"/>
  <c r="E696" i="5"/>
  <c r="AB695" i="5"/>
  <c r="AA695" i="5"/>
  <c r="Q695" i="5"/>
  <c r="P695" i="5"/>
  <c r="F695" i="5"/>
  <c r="E695" i="5"/>
  <c r="AB694" i="5"/>
  <c r="AA694" i="5"/>
  <c r="Q694" i="5"/>
  <c r="P694" i="5"/>
  <c r="F694" i="5"/>
  <c r="E694" i="5"/>
  <c r="AB693" i="5"/>
  <c r="AA693" i="5"/>
  <c r="Q693" i="5"/>
  <c r="P693" i="5"/>
  <c r="F693" i="5"/>
  <c r="E693" i="5"/>
  <c r="AB692" i="5"/>
  <c r="AA692" i="5"/>
  <c r="Q692" i="5"/>
  <c r="P692" i="5"/>
  <c r="F692" i="5"/>
  <c r="E692" i="5"/>
  <c r="AB691" i="5"/>
  <c r="AA691" i="5"/>
  <c r="Q691" i="5"/>
  <c r="P691" i="5"/>
  <c r="F691" i="5"/>
  <c r="E691" i="5"/>
  <c r="AB690" i="5"/>
  <c r="AA690" i="5"/>
  <c r="Q690" i="5"/>
  <c r="P690" i="5"/>
  <c r="F690" i="5"/>
  <c r="E690" i="5"/>
  <c r="AB689" i="5"/>
  <c r="AA689" i="5"/>
  <c r="Q689" i="5"/>
  <c r="P689" i="5"/>
  <c r="F689" i="5"/>
  <c r="E689" i="5"/>
  <c r="AB688" i="5"/>
  <c r="AA688" i="5"/>
  <c r="Q688" i="5"/>
  <c r="P688" i="5"/>
  <c r="F688" i="5"/>
  <c r="E688" i="5"/>
  <c r="AB687" i="5"/>
  <c r="AA687" i="5"/>
  <c r="Q687" i="5"/>
  <c r="P687" i="5"/>
  <c r="F687" i="5"/>
  <c r="E687" i="5"/>
  <c r="AB686" i="5"/>
  <c r="AA686" i="5"/>
  <c r="Q686" i="5"/>
  <c r="P686" i="5"/>
  <c r="F686" i="5"/>
  <c r="E686" i="5"/>
  <c r="AB685" i="5"/>
  <c r="AA685" i="5"/>
  <c r="Q685" i="5"/>
  <c r="P685" i="5"/>
  <c r="F685" i="5"/>
  <c r="E685" i="5"/>
  <c r="AB684" i="5"/>
  <c r="AA684" i="5"/>
  <c r="Q684" i="5"/>
  <c r="P684" i="5"/>
  <c r="F684" i="5"/>
  <c r="E684" i="5"/>
  <c r="AB683" i="5"/>
  <c r="AA683" i="5"/>
  <c r="Q683" i="5"/>
  <c r="P683" i="5"/>
  <c r="F683" i="5"/>
  <c r="E683" i="5"/>
  <c r="AB682" i="5"/>
  <c r="AA682" i="5"/>
  <c r="Q682" i="5"/>
  <c r="P682" i="5"/>
  <c r="F682" i="5"/>
  <c r="E682" i="5"/>
  <c r="AB681" i="5"/>
  <c r="AA681" i="5"/>
  <c r="Q681" i="5"/>
  <c r="P681" i="5"/>
  <c r="F681" i="5"/>
  <c r="E681" i="5"/>
  <c r="AB680" i="5"/>
  <c r="AA680" i="5"/>
  <c r="Q680" i="5"/>
  <c r="P680" i="5"/>
  <c r="F680" i="5"/>
  <c r="E680" i="5"/>
  <c r="AB679" i="5"/>
  <c r="AA679" i="5"/>
  <c r="Q679" i="5"/>
  <c r="P679" i="5"/>
  <c r="F679" i="5"/>
  <c r="E679" i="5"/>
  <c r="AB678" i="5"/>
  <c r="AA678" i="5"/>
  <c r="Q678" i="5"/>
  <c r="P678" i="5"/>
  <c r="F678" i="5"/>
  <c r="E678" i="5"/>
  <c r="AB677" i="5"/>
  <c r="AA677" i="5"/>
  <c r="Q677" i="5"/>
  <c r="P677" i="5"/>
  <c r="F677" i="5"/>
  <c r="E677" i="5"/>
  <c r="AB676" i="5"/>
  <c r="AA676" i="5"/>
  <c r="Q676" i="5"/>
  <c r="P676" i="5"/>
  <c r="F676" i="5"/>
  <c r="E676" i="5"/>
  <c r="AB675" i="5"/>
  <c r="AA675" i="5"/>
  <c r="Q675" i="5"/>
  <c r="P675" i="5"/>
  <c r="F675" i="5"/>
  <c r="E675" i="5"/>
  <c r="AB674" i="5"/>
  <c r="AA674" i="5"/>
  <c r="Q674" i="5"/>
  <c r="P674" i="5"/>
  <c r="F674" i="5"/>
  <c r="E674" i="5"/>
  <c r="AB673" i="5"/>
  <c r="AA673" i="5"/>
  <c r="Q673" i="5"/>
  <c r="P673" i="5"/>
  <c r="F673" i="5"/>
  <c r="E673" i="5"/>
  <c r="AB672" i="5"/>
  <c r="AA672" i="5"/>
  <c r="Q672" i="5"/>
  <c r="P672" i="5"/>
  <c r="F672" i="5"/>
  <c r="E672" i="5"/>
  <c r="AB671" i="5"/>
  <c r="AA671" i="5"/>
  <c r="Q671" i="5"/>
  <c r="P671" i="5"/>
  <c r="F671" i="5"/>
  <c r="E671" i="5"/>
  <c r="AB670" i="5"/>
  <c r="AA670" i="5"/>
  <c r="Q670" i="5"/>
  <c r="P670" i="5"/>
  <c r="F670" i="5"/>
  <c r="E670" i="5"/>
  <c r="AB669" i="5"/>
  <c r="AA669" i="5"/>
  <c r="Q669" i="5"/>
  <c r="P669" i="5"/>
  <c r="F669" i="5"/>
  <c r="E669" i="5"/>
  <c r="AB668" i="5"/>
  <c r="AA668" i="5"/>
  <c r="Q668" i="5"/>
  <c r="P668" i="5"/>
  <c r="F668" i="5"/>
  <c r="E668" i="5"/>
  <c r="AB667" i="5"/>
  <c r="AA667" i="5"/>
  <c r="Q667" i="5"/>
  <c r="P667" i="5"/>
  <c r="F667" i="5"/>
  <c r="E667" i="5"/>
  <c r="AB666" i="5"/>
  <c r="AA666" i="5"/>
  <c r="Q666" i="5"/>
  <c r="P666" i="5"/>
  <c r="F666" i="5"/>
  <c r="E666" i="5"/>
  <c r="AB665" i="5"/>
  <c r="AA665" i="5"/>
  <c r="Q665" i="5"/>
  <c r="P665" i="5"/>
  <c r="F665" i="5"/>
  <c r="E665" i="5"/>
  <c r="AB664" i="5"/>
  <c r="AA664" i="5"/>
  <c r="Q664" i="5"/>
  <c r="P664" i="5"/>
  <c r="F664" i="5"/>
  <c r="E664" i="5"/>
  <c r="AB663" i="5"/>
  <c r="AA663" i="5"/>
  <c r="Q663" i="5"/>
  <c r="P663" i="5"/>
  <c r="F663" i="5"/>
  <c r="E663" i="5"/>
  <c r="AB662" i="5"/>
  <c r="AA662" i="5"/>
  <c r="Q662" i="5"/>
  <c r="P662" i="5"/>
  <c r="F662" i="5"/>
  <c r="E662" i="5"/>
  <c r="AB661" i="5"/>
  <c r="AA661" i="5"/>
  <c r="Q661" i="5"/>
  <c r="P661" i="5"/>
  <c r="F661" i="5"/>
  <c r="E661" i="5"/>
  <c r="AB660" i="5"/>
  <c r="AA660" i="5"/>
  <c r="Q660" i="5"/>
  <c r="P660" i="5"/>
  <c r="F660" i="5"/>
  <c r="E660" i="5"/>
  <c r="AB659" i="5"/>
  <c r="AA659" i="5"/>
  <c r="Q659" i="5"/>
  <c r="P659" i="5"/>
  <c r="F659" i="5"/>
  <c r="E659" i="5"/>
  <c r="AB658" i="5"/>
  <c r="AA658" i="5"/>
  <c r="Q658" i="5"/>
  <c r="P658" i="5"/>
  <c r="F658" i="5"/>
  <c r="E658" i="5"/>
  <c r="AB657" i="5"/>
  <c r="AA657" i="5"/>
  <c r="Q657" i="5"/>
  <c r="P657" i="5"/>
  <c r="F657" i="5"/>
  <c r="E657" i="5"/>
  <c r="AB656" i="5"/>
  <c r="AA656" i="5"/>
  <c r="Q656" i="5"/>
  <c r="P656" i="5"/>
  <c r="F656" i="5"/>
  <c r="E656" i="5"/>
  <c r="AB655" i="5"/>
  <c r="AA655" i="5"/>
  <c r="Q655" i="5"/>
  <c r="P655" i="5"/>
  <c r="F655" i="5"/>
  <c r="E655" i="5"/>
  <c r="AB654" i="5"/>
  <c r="AA654" i="5"/>
  <c r="Q654" i="5"/>
  <c r="P654" i="5"/>
  <c r="F654" i="5"/>
  <c r="E654" i="5"/>
  <c r="AB653" i="5"/>
  <c r="AA653" i="5"/>
  <c r="Q653" i="5"/>
  <c r="P653" i="5"/>
  <c r="F653" i="5"/>
  <c r="E653" i="5"/>
  <c r="AB652" i="5"/>
  <c r="AA652" i="5"/>
  <c r="Q652" i="5"/>
  <c r="P652" i="5"/>
  <c r="F652" i="5"/>
  <c r="E652" i="5"/>
  <c r="AB651" i="5"/>
  <c r="AA651" i="5"/>
  <c r="Q651" i="5"/>
  <c r="P651" i="5"/>
  <c r="F651" i="5"/>
  <c r="E651" i="5"/>
  <c r="AB650" i="5"/>
  <c r="AA650" i="5"/>
  <c r="Q650" i="5"/>
  <c r="P650" i="5"/>
  <c r="F650" i="5"/>
  <c r="E650" i="5"/>
  <c r="AB649" i="5"/>
  <c r="AA649" i="5"/>
  <c r="Q649" i="5"/>
  <c r="P649" i="5"/>
  <c r="F649" i="5"/>
  <c r="E649" i="5"/>
  <c r="AB648" i="5"/>
  <c r="AA648" i="5"/>
  <c r="Q648" i="5"/>
  <c r="P648" i="5"/>
  <c r="F648" i="5"/>
  <c r="E648" i="5"/>
  <c r="AB647" i="5"/>
  <c r="AA647" i="5"/>
  <c r="Q647" i="5"/>
  <c r="P647" i="5"/>
  <c r="F647" i="5"/>
  <c r="E647" i="5"/>
  <c r="AB646" i="5"/>
  <c r="AA646" i="5"/>
  <c r="Q646" i="5"/>
  <c r="P646" i="5"/>
  <c r="F646" i="5"/>
  <c r="E646" i="5"/>
  <c r="AB645" i="5"/>
  <c r="AA645" i="5"/>
  <c r="Q645" i="5"/>
  <c r="P645" i="5"/>
  <c r="F645" i="5"/>
  <c r="E645" i="5"/>
  <c r="AB644" i="5"/>
  <c r="AA644" i="5"/>
  <c r="Q644" i="5"/>
  <c r="P644" i="5"/>
  <c r="F644" i="5"/>
  <c r="E644" i="5"/>
  <c r="AB643" i="5"/>
  <c r="AA643" i="5"/>
  <c r="Q643" i="5"/>
  <c r="P643" i="5"/>
  <c r="F643" i="5"/>
  <c r="E643" i="5"/>
  <c r="AB642" i="5"/>
  <c r="AA642" i="5"/>
  <c r="Q642" i="5"/>
  <c r="P642" i="5"/>
  <c r="F642" i="5"/>
  <c r="E642" i="5"/>
  <c r="AB641" i="5"/>
  <c r="AA641" i="5"/>
  <c r="Q641" i="5"/>
  <c r="P641" i="5"/>
  <c r="F641" i="5"/>
  <c r="E641" i="5"/>
  <c r="AB640" i="5"/>
  <c r="AA640" i="5"/>
  <c r="Q640" i="5"/>
  <c r="P640" i="5"/>
  <c r="F640" i="5"/>
  <c r="E640" i="5"/>
  <c r="AB639" i="5"/>
  <c r="AA639" i="5"/>
  <c r="Q639" i="5"/>
  <c r="P639" i="5"/>
  <c r="F639" i="5"/>
  <c r="E639" i="5"/>
  <c r="AB638" i="5"/>
  <c r="AA638" i="5"/>
  <c r="Q638" i="5"/>
  <c r="P638" i="5"/>
  <c r="F638" i="5"/>
  <c r="E638" i="5"/>
  <c r="AB637" i="5"/>
  <c r="AA637" i="5"/>
  <c r="Q637" i="5"/>
  <c r="P637" i="5"/>
  <c r="F637" i="5"/>
  <c r="E637" i="5"/>
  <c r="AB636" i="5"/>
  <c r="AA636" i="5"/>
  <c r="Q636" i="5"/>
  <c r="P636" i="5"/>
  <c r="F636" i="5"/>
  <c r="E636" i="5"/>
  <c r="AB635" i="5"/>
  <c r="AA635" i="5"/>
  <c r="Q635" i="5"/>
  <c r="P635" i="5"/>
  <c r="F635" i="5"/>
  <c r="E635" i="5"/>
  <c r="AB634" i="5"/>
  <c r="AA634" i="5"/>
  <c r="Q634" i="5"/>
  <c r="P634" i="5"/>
  <c r="F634" i="5"/>
  <c r="E634" i="5"/>
  <c r="AB633" i="5"/>
  <c r="AA633" i="5"/>
  <c r="Q633" i="5"/>
  <c r="P633" i="5"/>
  <c r="F633" i="5"/>
  <c r="E633" i="5"/>
  <c r="AB632" i="5"/>
  <c r="AA632" i="5"/>
  <c r="Q632" i="5"/>
  <c r="P632" i="5"/>
  <c r="F632" i="5"/>
  <c r="E632" i="5"/>
  <c r="AB631" i="5"/>
  <c r="AA631" i="5"/>
  <c r="Q631" i="5"/>
  <c r="P631" i="5"/>
  <c r="F631" i="5"/>
  <c r="E631" i="5"/>
  <c r="AB630" i="5"/>
  <c r="AA630" i="5"/>
  <c r="Q630" i="5"/>
  <c r="P630" i="5"/>
  <c r="F630" i="5"/>
  <c r="E630" i="5"/>
  <c r="AB629" i="5"/>
  <c r="AA629" i="5"/>
  <c r="Q629" i="5"/>
  <c r="P629" i="5"/>
  <c r="F629" i="5"/>
  <c r="E629" i="5"/>
  <c r="AB628" i="5"/>
  <c r="AA628" i="5"/>
  <c r="Q628" i="5"/>
  <c r="P628" i="5"/>
  <c r="F628" i="5"/>
  <c r="E628" i="5"/>
  <c r="AB627" i="5"/>
  <c r="AA627" i="5"/>
  <c r="Q627" i="5"/>
  <c r="P627" i="5"/>
  <c r="F627" i="5"/>
  <c r="E627" i="5"/>
  <c r="AB626" i="5"/>
  <c r="AA626" i="5"/>
  <c r="Q626" i="5"/>
  <c r="P626" i="5"/>
  <c r="F626" i="5"/>
  <c r="E626" i="5"/>
  <c r="AB625" i="5"/>
  <c r="AA625" i="5"/>
  <c r="Q625" i="5"/>
  <c r="P625" i="5"/>
  <c r="F625" i="5"/>
  <c r="E625" i="5"/>
  <c r="AB624" i="5"/>
  <c r="AA624" i="5"/>
  <c r="Q624" i="5"/>
  <c r="P624" i="5"/>
  <c r="F624" i="5"/>
  <c r="E624" i="5"/>
  <c r="AB623" i="5"/>
  <c r="AA623" i="5"/>
  <c r="Q623" i="5"/>
  <c r="P623" i="5"/>
  <c r="F623" i="5"/>
  <c r="E623" i="5"/>
  <c r="AB622" i="5"/>
  <c r="AA622" i="5"/>
  <c r="Q622" i="5"/>
  <c r="P622" i="5"/>
  <c r="F622" i="5"/>
  <c r="E622" i="5"/>
  <c r="AB621" i="5"/>
  <c r="AA621" i="5"/>
  <c r="Q621" i="5"/>
  <c r="P621" i="5"/>
  <c r="F621" i="5"/>
  <c r="E621" i="5"/>
  <c r="AB620" i="5"/>
  <c r="AA620" i="5"/>
  <c r="Q620" i="5"/>
  <c r="P620" i="5"/>
  <c r="F620" i="5"/>
  <c r="E620" i="5"/>
  <c r="AB619" i="5"/>
  <c r="AA619" i="5"/>
  <c r="Q619" i="5"/>
  <c r="P619" i="5"/>
  <c r="F619" i="5"/>
  <c r="E619" i="5"/>
  <c r="AB618" i="5"/>
  <c r="AA618" i="5"/>
  <c r="Q618" i="5"/>
  <c r="P618" i="5"/>
  <c r="F618" i="5"/>
  <c r="E618" i="5"/>
  <c r="AB617" i="5"/>
  <c r="AA617" i="5"/>
  <c r="Q617" i="5"/>
  <c r="P617" i="5"/>
  <c r="F617" i="5"/>
  <c r="E617" i="5"/>
  <c r="AB616" i="5"/>
  <c r="AA616" i="5"/>
  <c r="Q616" i="5"/>
  <c r="P616" i="5"/>
  <c r="F616" i="5"/>
  <c r="E616" i="5"/>
  <c r="AB615" i="5"/>
  <c r="AA615" i="5"/>
  <c r="Q615" i="5"/>
  <c r="P615" i="5"/>
  <c r="F615" i="5"/>
  <c r="E615" i="5"/>
  <c r="AB614" i="5"/>
  <c r="AA614" i="5"/>
  <c r="Q614" i="5"/>
  <c r="P614" i="5"/>
  <c r="F614" i="5"/>
  <c r="E614" i="5"/>
  <c r="AB613" i="5"/>
  <c r="AA613" i="5"/>
  <c r="Q613" i="5"/>
  <c r="P613" i="5"/>
  <c r="F613" i="5"/>
  <c r="E613" i="5"/>
  <c r="AB612" i="5"/>
  <c r="AA612" i="5"/>
  <c r="Q612" i="5"/>
  <c r="P612" i="5"/>
  <c r="F612" i="5"/>
  <c r="E612" i="5"/>
  <c r="AB611" i="5"/>
  <c r="AA611" i="5"/>
  <c r="Q611" i="5"/>
  <c r="P611" i="5"/>
  <c r="F611" i="5"/>
  <c r="E611" i="5"/>
  <c r="AB610" i="5"/>
  <c r="AA610" i="5"/>
  <c r="Q610" i="5"/>
  <c r="P610" i="5"/>
  <c r="F610" i="5"/>
  <c r="E610" i="5"/>
  <c r="AB609" i="5"/>
  <c r="AA609" i="5"/>
  <c r="Q609" i="5"/>
  <c r="P609" i="5"/>
  <c r="F609" i="5"/>
  <c r="E609" i="5"/>
  <c r="AB608" i="5"/>
  <c r="AA608" i="5"/>
  <c r="Q608" i="5"/>
  <c r="P608" i="5"/>
  <c r="F608" i="5"/>
  <c r="E608" i="5"/>
  <c r="AB607" i="5"/>
  <c r="AA607" i="5"/>
  <c r="Q607" i="5"/>
  <c r="P607" i="5"/>
  <c r="F607" i="5"/>
  <c r="E607" i="5"/>
  <c r="AH606" i="5"/>
  <c r="AB606" i="5"/>
  <c r="AE606" i="5" s="1"/>
  <c r="AA606" i="5"/>
  <c r="Q606" i="5"/>
  <c r="P606" i="5"/>
  <c r="F606" i="5"/>
  <c r="E606" i="5"/>
  <c r="AB605" i="5"/>
  <c r="AA605" i="5"/>
  <c r="Q605" i="5"/>
  <c r="P605" i="5"/>
  <c r="F605" i="5"/>
  <c r="E605" i="5"/>
  <c r="AB604" i="5"/>
  <c r="AA604" i="5"/>
  <c r="Q604" i="5"/>
  <c r="P604" i="5"/>
  <c r="F604" i="5"/>
  <c r="E604" i="5"/>
  <c r="AB603" i="5"/>
  <c r="AA603" i="5"/>
  <c r="Q603" i="5"/>
  <c r="P603" i="5"/>
  <c r="F603" i="5"/>
  <c r="E603" i="5"/>
  <c r="AB602" i="5"/>
  <c r="AA602" i="5"/>
  <c r="Q602" i="5"/>
  <c r="P602" i="5"/>
  <c r="F602" i="5"/>
  <c r="E602" i="5"/>
  <c r="AB601" i="5"/>
  <c r="AA601" i="5"/>
  <c r="Q601" i="5"/>
  <c r="P601" i="5"/>
  <c r="F601" i="5"/>
  <c r="E601" i="5"/>
  <c r="AB600" i="5"/>
  <c r="AA600" i="5"/>
  <c r="Q600" i="5"/>
  <c r="P600" i="5"/>
  <c r="F600" i="5"/>
  <c r="E600" i="5"/>
  <c r="AB599" i="5"/>
  <c r="AA599" i="5"/>
  <c r="Q599" i="5"/>
  <c r="P599" i="5"/>
  <c r="F599" i="5"/>
  <c r="E599" i="5"/>
  <c r="AB598" i="5"/>
  <c r="AA598" i="5"/>
  <c r="Q598" i="5"/>
  <c r="P598" i="5"/>
  <c r="F598" i="5"/>
  <c r="E598" i="5"/>
  <c r="AB597" i="5"/>
  <c r="AA597" i="5"/>
  <c r="Q597" i="5"/>
  <c r="P597" i="5"/>
  <c r="F597" i="5"/>
  <c r="E597" i="5"/>
  <c r="AB596" i="5"/>
  <c r="AA596" i="5"/>
  <c r="Q596" i="5"/>
  <c r="P596" i="5"/>
  <c r="F596" i="5"/>
  <c r="E596" i="5"/>
  <c r="AB595" i="5"/>
  <c r="AA595" i="5"/>
  <c r="Q595" i="5"/>
  <c r="P595" i="5"/>
  <c r="F595" i="5"/>
  <c r="E595" i="5"/>
  <c r="AB594" i="5"/>
  <c r="AA594" i="5"/>
  <c r="Q594" i="5"/>
  <c r="P594" i="5"/>
  <c r="F594" i="5"/>
  <c r="E594" i="5"/>
  <c r="AB593" i="5"/>
  <c r="AA593" i="5"/>
  <c r="Q593" i="5"/>
  <c r="P593" i="5"/>
  <c r="F593" i="5"/>
  <c r="E593" i="5"/>
  <c r="AB592" i="5"/>
  <c r="AA592" i="5"/>
  <c r="Q592" i="5"/>
  <c r="P592" i="5"/>
  <c r="F592" i="5"/>
  <c r="E592" i="5"/>
  <c r="AB591" i="5"/>
  <c r="AA591" i="5"/>
  <c r="Q591" i="5"/>
  <c r="P591" i="5"/>
  <c r="F591" i="5"/>
  <c r="E591" i="5"/>
  <c r="AB590" i="5"/>
  <c r="AA590" i="5"/>
  <c r="Q590" i="5"/>
  <c r="P590" i="5"/>
  <c r="F590" i="5"/>
  <c r="E590" i="5"/>
  <c r="AB589" i="5"/>
  <c r="AA589" i="5"/>
  <c r="Q589" i="5"/>
  <c r="P589" i="5"/>
  <c r="F589" i="5"/>
  <c r="E589" i="5"/>
  <c r="AB588" i="5"/>
  <c r="AA588" i="5"/>
  <c r="Q588" i="5"/>
  <c r="P588" i="5"/>
  <c r="F588" i="5"/>
  <c r="E588" i="5"/>
  <c r="AB587" i="5"/>
  <c r="AA587" i="5"/>
  <c r="Q587" i="5"/>
  <c r="P587" i="5"/>
  <c r="F587" i="5"/>
  <c r="E587" i="5"/>
  <c r="AB586" i="5"/>
  <c r="AA586" i="5"/>
  <c r="Q586" i="5"/>
  <c r="P586" i="5"/>
  <c r="F586" i="5"/>
  <c r="E586" i="5"/>
  <c r="AB585" i="5"/>
  <c r="AA585" i="5"/>
  <c r="Q585" i="5"/>
  <c r="P585" i="5"/>
  <c r="F585" i="5"/>
  <c r="E585" i="5"/>
  <c r="AB584" i="5"/>
  <c r="AA584" i="5"/>
  <c r="Q584" i="5"/>
  <c r="P584" i="5"/>
  <c r="F584" i="5"/>
  <c r="E584" i="5"/>
  <c r="AB583" i="5"/>
  <c r="AA583" i="5"/>
  <c r="Q583" i="5"/>
  <c r="P583" i="5"/>
  <c r="F583" i="5"/>
  <c r="E583" i="5"/>
  <c r="AB582" i="5"/>
  <c r="AA582" i="5"/>
  <c r="Q582" i="5"/>
  <c r="P582" i="5"/>
  <c r="F582" i="5"/>
  <c r="E582" i="5"/>
  <c r="AB581" i="5"/>
  <c r="AA581" i="5"/>
  <c r="Q581" i="5"/>
  <c r="P581" i="5"/>
  <c r="F581" i="5"/>
  <c r="E581" i="5"/>
  <c r="AB580" i="5"/>
  <c r="AA580" i="5"/>
  <c r="Q580" i="5"/>
  <c r="P580" i="5"/>
  <c r="F580" i="5"/>
  <c r="E580" i="5"/>
  <c r="AB579" i="5"/>
  <c r="AA579" i="5"/>
  <c r="Q579" i="5"/>
  <c r="P579" i="5"/>
  <c r="F579" i="5"/>
  <c r="E579" i="5"/>
  <c r="AB578" i="5"/>
  <c r="AA578" i="5"/>
  <c r="Q578" i="5"/>
  <c r="P578" i="5"/>
  <c r="F578" i="5"/>
  <c r="E578" i="5"/>
  <c r="AB577" i="5"/>
  <c r="AA577" i="5"/>
  <c r="Q577" i="5"/>
  <c r="P577" i="5"/>
  <c r="F577" i="5"/>
  <c r="E577" i="5"/>
  <c r="AB576" i="5"/>
  <c r="AA576" i="5"/>
  <c r="Q576" i="5"/>
  <c r="P576" i="5"/>
  <c r="F576" i="5"/>
  <c r="E576" i="5"/>
  <c r="AB575" i="5"/>
  <c r="AA575" i="5"/>
  <c r="Q575" i="5"/>
  <c r="P575" i="5"/>
  <c r="F575" i="5"/>
  <c r="E575" i="5"/>
  <c r="AB574" i="5"/>
  <c r="AA574" i="5"/>
  <c r="Q574" i="5"/>
  <c r="P574" i="5"/>
  <c r="F574" i="5"/>
  <c r="E574" i="5"/>
  <c r="AB573" i="5"/>
  <c r="AA573" i="5"/>
  <c r="Q573" i="5"/>
  <c r="P573" i="5"/>
  <c r="F573" i="5"/>
  <c r="E573" i="5"/>
  <c r="AB572" i="5"/>
  <c r="AA572" i="5"/>
  <c r="Q572" i="5"/>
  <c r="P572" i="5"/>
  <c r="F572" i="5"/>
  <c r="E572" i="5"/>
  <c r="AB571" i="5"/>
  <c r="AA571" i="5"/>
  <c r="Q571" i="5"/>
  <c r="P571" i="5"/>
  <c r="F571" i="5"/>
  <c r="E571" i="5"/>
  <c r="AB570" i="5"/>
  <c r="AA570" i="5"/>
  <c r="Q570" i="5"/>
  <c r="P570" i="5"/>
  <c r="F570" i="5"/>
  <c r="E570" i="5"/>
  <c r="AB569" i="5"/>
  <c r="AA569" i="5"/>
  <c r="Q569" i="5"/>
  <c r="P569" i="5"/>
  <c r="F569" i="5"/>
  <c r="E569" i="5"/>
  <c r="AB568" i="5"/>
  <c r="AA568" i="5"/>
  <c r="Q568" i="5"/>
  <c r="P568" i="5"/>
  <c r="F568" i="5"/>
  <c r="E568" i="5"/>
  <c r="AB567" i="5"/>
  <c r="AA567" i="5"/>
  <c r="Q567" i="5"/>
  <c r="P567" i="5"/>
  <c r="F567" i="5"/>
  <c r="E567" i="5"/>
  <c r="AB566" i="5"/>
  <c r="AA566" i="5"/>
  <c r="Q566" i="5"/>
  <c r="P566" i="5"/>
  <c r="F566" i="5"/>
  <c r="E566" i="5"/>
  <c r="AB565" i="5"/>
  <c r="AA565" i="5"/>
  <c r="Q565" i="5"/>
  <c r="P565" i="5"/>
  <c r="F565" i="5"/>
  <c r="E565" i="5"/>
  <c r="AB564" i="5"/>
  <c r="AA564" i="5"/>
  <c r="Q564" i="5"/>
  <c r="P564" i="5"/>
  <c r="F564" i="5"/>
  <c r="E564" i="5"/>
  <c r="AB563" i="5"/>
  <c r="AA563" i="5"/>
  <c r="Q563" i="5"/>
  <c r="P563" i="5"/>
  <c r="F563" i="5"/>
  <c r="E563" i="5"/>
  <c r="AB562" i="5"/>
  <c r="AA562" i="5"/>
  <c r="Q562" i="5"/>
  <c r="P562" i="5"/>
  <c r="F562" i="5"/>
  <c r="E562" i="5"/>
  <c r="AB561" i="5"/>
  <c r="AA561" i="5"/>
  <c r="Q561" i="5"/>
  <c r="P561" i="5"/>
  <c r="F561" i="5"/>
  <c r="E561" i="5"/>
  <c r="AB560" i="5"/>
  <c r="AA560" i="5"/>
  <c r="Q560" i="5"/>
  <c r="P560" i="5"/>
  <c r="F560" i="5"/>
  <c r="E560" i="5"/>
  <c r="AB559" i="5"/>
  <c r="AA559" i="5"/>
  <c r="Q559" i="5"/>
  <c r="P559" i="5"/>
  <c r="F559" i="5"/>
  <c r="E559" i="5"/>
  <c r="AB558" i="5"/>
  <c r="AA558" i="5"/>
  <c r="Q558" i="5"/>
  <c r="P558" i="5"/>
  <c r="F558" i="5"/>
  <c r="E558" i="5"/>
  <c r="AB557" i="5"/>
  <c r="AA557" i="5"/>
  <c r="Q557" i="5"/>
  <c r="P557" i="5"/>
  <c r="F557" i="5"/>
  <c r="E557" i="5"/>
  <c r="AB556" i="5"/>
  <c r="AA556" i="5"/>
  <c r="Q556" i="5"/>
  <c r="P556" i="5"/>
  <c r="F556" i="5"/>
  <c r="E556" i="5"/>
  <c r="AB555" i="5"/>
  <c r="AA555" i="5"/>
  <c r="Q555" i="5"/>
  <c r="P555" i="5"/>
  <c r="F555" i="5"/>
  <c r="E555" i="5"/>
  <c r="AB554" i="5"/>
  <c r="AA554" i="5"/>
  <c r="Q554" i="5"/>
  <c r="P554" i="5"/>
  <c r="F554" i="5"/>
  <c r="E554" i="5"/>
  <c r="AB553" i="5"/>
  <c r="AA553" i="5"/>
  <c r="Q553" i="5"/>
  <c r="P553" i="5"/>
  <c r="F553" i="5"/>
  <c r="E553" i="5"/>
  <c r="AB552" i="5"/>
  <c r="AA552" i="5"/>
  <c r="Q552" i="5"/>
  <c r="P552" i="5"/>
  <c r="F552" i="5"/>
  <c r="E552" i="5"/>
  <c r="AB551" i="5"/>
  <c r="AA551" i="5"/>
  <c r="Q551" i="5"/>
  <c r="P551" i="5"/>
  <c r="F551" i="5"/>
  <c r="E551" i="5"/>
  <c r="AB550" i="5"/>
  <c r="AA550" i="5"/>
  <c r="Q550" i="5"/>
  <c r="P550" i="5"/>
  <c r="F550" i="5"/>
  <c r="E550" i="5"/>
  <c r="AB549" i="5"/>
  <c r="AA549" i="5"/>
  <c r="Q549" i="5"/>
  <c r="P549" i="5"/>
  <c r="F549" i="5"/>
  <c r="E549" i="5"/>
  <c r="AB548" i="5"/>
  <c r="AA548" i="5"/>
  <c r="Q548" i="5"/>
  <c r="P548" i="5"/>
  <c r="F548" i="5"/>
  <c r="E548" i="5"/>
  <c r="AB547" i="5"/>
  <c r="AA547" i="5"/>
  <c r="Q547" i="5"/>
  <c r="P547" i="5"/>
  <c r="F547" i="5"/>
  <c r="E547" i="5"/>
  <c r="AB546" i="5"/>
  <c r="AA546" i="5"/>
  <c r="Q546" i="5"/>
  <c r="P546" i="5"/>
  <c r="F546" i="5"/>
  <c r="E546" i="5"/>
  <c r="AB545" i="5"/>
  <c r="AA545" i="5"/>
  <c r="Q545" i="5"/>
  <c r="P545" i="5"/>
  <c r="F545" i="5"/>
  <c r="E545" i="5"/>
  <c r="AB544" i="5"/>
  <c r="AA544" i="5"/>
  <c r="Q544" i="5"/>
  <c r="P544" i="5"/>
  <c r="F544" i="5"/>
  <c r="E544" i="5"/>
  <c r="AB543" i="5"/>
  <c r="AA543" i="5"/>
  <c r="Q543" i="5"/>
  <c r="P543" i="5"/>
  <c r="F543" i="5"/>
  <c r="E543" i="5"/>
  <c r="AB542" i="5"/>
  <c r="AA542" i="5"/>
  <c r="Q542" i="5"/>
  <c r="P542" i="5"/>
  <c r="F542" i="5"/>
  <c r="E542" i="5"/>
  <c r="AB541" i="5"/>
  <c r="AA541" i="5"/>
  <c r="Q541" i="5"/>
  <c r="P541" i="5"/>
  <c r="F541" i="5"/>
  <c r="E541" i="5"/>
  <c r="AB540" i="5"/>
  <c r="AA540" i="5"/>
  <c r="Q540" i="5"/>
  <c r="P540" i="5"/>
  <c r="F540" i="5"/>
  <c r="E540" i="5"/>
  <c r="AB539" i="5"/>
  <c r="AA539" i="5"/>
  <c r="Q539" i="5"/>
  <c r="P539" i="5"/>
  <c r="F539" i="5"/>
  <c r="E539" i="5"/>
  <c r="AB538" i="5"/>
  <c r="AA538" i="5"/>
  <c r="Q538" i="5"/>
  <c r="P538" i="5"/>
  <c r="F538" i="5"/>
  <c r="E538" i="5"/>
  <c r="AB537" i="5"/>
  <c r="AA537" i="5"/>
  <c r="Q537" i="5"/>
  <c r="P537" i="5"/>
  <c r="F537" i="5"/>
  <c r="E537" i="5"/>
  <c r="AB536" i="5"/>
  <c r="AA536" i="5"/>
  <c r="Q536" i="5"/>
  <c r="P536" i="5"/>
  <c r="F536" i="5"/>
  <c r="E536" i="5"/>
  <c r="AB535" i="5"/>
  <c r="AA535" i="5"/>
  <c r="Q535" i="5"/>
  <c r="P535" i="5"/>
  <c r="F535" i="5"/>
  <c r="E535" i="5"/>
  <c r="AB534" i="5"/>
  <c r="AA534" i="5"/>
  <c r="Q534" i="5"/>
  <c r="P534" i="5"/>
  <c r="F534" i="5"/>
  <c r="E534" i="5"/>
  <c r="AB533" i="5"/>
  <c r="AA533" i="5"/>
  <c r="Q533" i="5"/>
  <c r="P533" i="5"/>
  <c r="F533" i="5"/>
  <c r="E533" i="5"/>
  <c r="AB532" i="5"/>
  <c r="AA532" i="5"/>
  <c r="Q532" i="5"/>
  <c r="P532" i="5"/>
  <c r="F532" i="5"/>
  <c r="E532" i="5"/>
  <c r="AB531" i="5"/>
  <c r="AA531" i="5"/>
  <c r="Q531" i="5"/>
  <c r="P531" i="5"/>
  <c r="F531" i="5"/>
  <c r="E531" i="5"/>
  <c r="AB530" i="5"/>
  <c r="AA530" i="5"/>
  <c r="Q530" i="5"/>
  <c r="P530" i="5"/>
  <c r="F530" i="5"/>
  <c r="E530" i="5"/>
  <c r="AB529" i="5"/>
  <c r="AA529" i="5"/>
  <c r="Q529" i="5"/>
  <c r="P529" i="5"/>
  <c r="F529" i="5"/>
  <c r="E529" i="5"/>
  <c r="AB528" i="5"/>
  <c r="AA528" i="5"/>
  <c r="Q528" i="5"/>
  <c r="P528" i="5"/>
  <c r="F528" i="5"/>
  <c r="E528" i="5"/>
  <c r="AB527" i="5"/>
  <c r="AA527" i="5"/>
  <c r="Q527" i="5"/>
  <c r="P527" i="5"/>
  <c r="F527" i="5"/>
  <c r="E527" i="5"/>
  <c r="AB526" i="5"/>
  <c r="AA526" i="5"/>
  <c r="Q526" i="5"/>
  <c r="P526" i="5"/>
  <c r="F526" i="5"/>
  <c r="E526" i="5"/>
  <c r="AB525" i="5"/>
  <c r="AA525" i="5"/>
  <c r="Q525" i="5"/>
  <c r="P525" i="5"/>
  <c r="F525" i="5"/>
  <c r="E525" i="5"/>
  <c r="AB524" i="5"/>
  <c r="AA524" i="5"/>
  <c r="Q524" i="5"/>
  <c r="P524" i="5"/>
  <c r="F524" i="5"/>
  <c r="E524" i="5"/>
  <c r="AB523" i="5"/>
  <c r="AA523" i="5"/>
  <c r="Q523" i="5"/>
  <c r="P523" i="5"/>
  <c r="F523" i="5"/>
  <c r="E523" i="5"/>
  <c r="AB522" i="5"/>
  <c r="AA522" i="5"/>
  <c r="Q522" i="5"/>
  <c r="P522" i="5"/>
  <c r="F522" i="5"/>
  <c r="E522" i="5"/>
  <c r="AB521" i="5"/>
  <c r="AA521" i="5"/>
  <c r="Q521" i="5"/>
  <c r="P521" i="5"/>
  <c r="F521" i="5"/>
  <c r="E521" i="5"/>
  <c r="AB520" i="5"/>
  <c r="AA520" i="5"/>
  <c r="Q520" i="5"/>
  <c r="P520" i="5"/>
  <c r="F520" i="5"/>
  <c r="E520" i="5"/>
  <c r="AB519" i="5"/>
  <c r="AA519" i="5"/>
  <c r="Q519" i="5"/>
  <c r="P519" i="5"/>
  <c r="F519" i="5"/>
  <c r="E519" i="5"/>
  <c r="AB518" i="5"/>
  <c r="AA518" i="5"/>
  <c r="Q518" i="5"/>
  <c r="P518" i="5"/>
  <c r="F518" i="5"/>
  <c r="E518" i="5"/>
  <c r="AB517" i="5"/>
  <c r="AA517" i="5"/>
  <c r="Q517" i="5"/>
  <c r="P517" i="5"/>
  <c r="F517" i="5"/>
  <c r="E517" i="5"/>
  <c r="AB516" i="5"/>
  <c r="AA516" i="5"/>
  <c r="Q516" i="5"/>
  <c r="P516" i="5"/>
  <c r="F516" i="5"/>
  <c r="E516" i="5"/>
  <c r="AB515" i="5"/>
  <c r="AA515" i="5"/>
  <c r="Q515" i="5"/>
  <c r="P515" i="5"/>
  <c r="F515" i="5"/>
  <c r="E515" i="5"/>
  <c r="AB514" i="5"/>
  <c r="AA514" i="5"/>
  <c r="Q514" i="5"/>
  <c r="P514" i="5"/>
  <c r="F514" i="5"/>
  <c r="E514" i="5"/>
  <c r="AB513" i="5"/>
  <c r="AA513" i="5"/>
  <c r="Q513" i="5"/>
  <c r="P513" i="5"/>
  <c r="F513" i="5"/>
  <c r="E513" i="5"/>
  <c r="AB512" i="5"/>
  <c r="AA512" i="5"/>
  <c r="Q512" i="5"/>
  <c r="P512" i="5"/>
  <c r="F512" i="5"/>
  <c r="E512" i="5"/>
  <c r="AB511" i="5"/>
  <c r="AA511" i="5"/>
  <c r="Q511" i="5"/>
  <c r="P511" i="5"/>
  <c r="F511" i="5"/>
  <c r="E511" i="5"/>
  <c r="AB510" i="5"/>
  <c r="AA510" i="5"/>
  <c r="Q510" i="5"/>
  <c r="P510" i="5"/>
  <c r="F510" i="5"/>
  <c r="E510" i="5"/>
  <c r="AB509" i="5"/>
  <c r="AA509" i="5"/>
  <c r="Q509" i="5"/>
  <c r="P509" i="5"/>
  <c r="F509" i="5"/>
  <c r="E509" i="5"/>
  <c r="AB508" i="5"/>
  <c r="AA508" i="5"/>
  <c r="Q508" i="5"/>
  <c r="P508" i="5"/>
  <c r="F508" i="5"/>
  <c r="E508" i="5"/>
  <c r="AB507" i="5"/>
  <c r="AA507" i="5"/>
  <c r="Q507" i="5"/>
  <c r="P507" i="5"/>
  <c r="F507" i="5"/>
  <c r="E507" i="5"/>
  <c r="AB506" i="5"/>
  <c r="AA506" i="5"/>
  <c r="Q506" i="5"/>
  <c r="P506" i="5"/>
  <c r="F506" i="5"/>
  <c r="E506" i="5"/>
  <c r="AB505" i="5"/>
  <c r="AA505" i="5"/>
  <c r="Q505" i="5"/>
  <c r="P505" i="5"/>
  <c r="F505" i="5"/>
  <c r="E505" i="5"/>
  <c r="AB504" i="5"/>
  <c r="AA504" i="5"/>
  <c r="Q504" i="5"/>
  <c r="P504" i="5"/>
  <c r="F504" i="5"/>
  <c r="E504" i="5"/>
  <c r="AB503" i="5"/>
  <c r="AA503" i="5"/>
  <c r="Q503" i="5"/>
  <c r="P503" i="5"/>
  <c r="F503" i="5"/>
  <c r="E503" i="5"/>
  <c r="AB502" i="5"/>
  <c r="AA502" i="5"/>
  <c r="Q502" i="5"/>
  <c r="P502" i="5"/>
  <c r="F502" i="5"/>
  <c r="E502" i="5"/>
  <c r="AB501" i="5"/>
  <c r="AA501" i="5"/>
  <c r="Q501" i="5"/>
  <c r="P501" i="5"/>
  <c r="F501" i="5"/>
  <c r="E501" i="5"/>
  <c r="AB500" i="5"/>
  <c r="AA500" i="5"/>
  <c r="Q500" i="5"/>
  <c r="P500" i="5"/>
  <c r="F500" i="5"/>
  <c r="E500" i="5"/>
  <c r="AB499" i="5"/>
  <c r="AA499" i="5"/>
  <c r="Q499" i="5"/>
  <c r="P499" i="5"/>
  <c r="F499" i="5"/>
  <c r="E499" i="5"/>
  <c r="AB498" i="5"/>
  <c r="AA498" i="5"/>
  <c r="Q498" i="5"/>
  <c r="P498" i="5"/>
  <c r="F498" i="5"/>
  <c r="E498" i="5"/>
  <c r="AB497" i="5"/>
  <c r="AA497" i="5"/>
  <c r="Q497" i="5"/>
  <c r="P497" i="5"/>
  <c r="F497" i="5"/>
  <c r="E497" i="5"/>
  <c r="AB496" i="5"/>
  <c r="AA496" i="5"/>
  <c r="Q496" i="5"/>
  <c r="P496" i="5"/>
  <c r="F496" i="5"/>
  <c r="E496" i="5"/>
  <c r="AB495" i="5"/>
  <c r="AA495" i="5"/>
  <c r="Q495" i="5"/>
  <c r="P495" i="5"/>
  <c r="F495" i="5"/>
  <c r="E495" i="5"/>
  <c r="AB494" i="5"/>
  <c r="AA494" i="5"/>
  <c r="Q494" i="5"/>
  <c r="P494" i="5"/>
  <c r="F494" i="5"/>
  <c r="E494" i="5"/>
  <c r="AB493" i="5"/>
  <c r="AA493" i="5"/>
  <c r="Q493" i="5"/>
  <c r="P493" i="5"/>
  <c r="F493" i="5"/>
  <c r="E493" i="5"/>
  <c r="AB492" i="5"/>
  <c r="AA492" i="5"/>
  <c r="Q492" i="5"/>
  <c r="P492" i="5"/>
  <c r="F492" i="5"/>
  <c r="E492" i="5"/>
  <c r="AB491" i="5"/>
  <c r="AA491" i="5"/>
  <c r="Q491" i="5"/>
  <c r="P491" i="5"/>
  <c r="F491" i="5"/>
  <c r="E491" i="5"/>
  <c r="AB490" i="5"/>
  <c r="AA490" i="5"/>
  <c r="Q490" i="5"/>
  <c r="P490" i="5"/>
  <c r="F490" i="5"/>
  <c r="E490" i="5"/>
  <c r="AB489" i="5"/>
  <c r="AA489" i="5"/>
  <c r="Q489" i="5"/>
  <c r="P489" i="5"/>
  <c r="F489" i="5"/>
  <c r="E489" i="5"/>
  <c r="AB488" i="5"/>
  <c r="AA488" i="5"/>
  <c r="Q488" i="5"/>
  <c r="P488" i="5"/>
  <c r="F488" i="5"/>
  <c r="E488" i="5"/>
  <c r="AB487" i="5"/>
  <c r="AA487" i="5"/>
  <c r="Q487" i="5"/>
  <c r="P487" i="5"/>
  <c r="F487" i="5"/>
  <c r="E487" i="5"/>
  <c r="AB486" i="5"/>
  <c r="AA486" i="5"/>
  <c r="Q486" i="5"/>
  <c r="P486" i="5"/>
  <c r="F486" i="5"/>
  <c r="E486" i="5"/>
  <c r="AB485" i="5"/>
  <c r="AA485" i="5"/>
  <c r="Q485" i="5"/>
  <c r="P485" i="5"/>
  <c r="F485" i="5"/>
  <c r="E485" i="5"/>
  <c r="AB484" i="5"/>
  <c r="AA484" i="5"/>
  <c r="Q484" i="5"/>
  <c r="P484" i="5"/>
  <c r="F484" i="5"/>
  <c r="E484" i="5"/>
  <c r="AB483" i="5"/>
  <c r="AA483" i="5"/>
  <c r="Q483" i="5"/>
  <c r="P483" i="5"/>
  <c r="F483" i="5"/>
  <c r="E483" i="5"/>
  <c r="AB482" i="5"/>
  <c r="AA482" i="5"/>
  <c r="Q482" i="5"/>
  <c r="P482" i="5"/>
  <c r="F482" i="5"/>
  <c r="E482" i="5"/>
  <c r="AB481" i="5"/>
  <c r="AA481" i="5"/>
  <c r="Q481" i="5"/>
  <c r="P481" i="5"/>
  <c r="F481" i="5"/>
  <c r="E481" i="5"/>
  <c r="AB480" i="5"/>
  <c r="AA480" i="5"/>
  <c r="Q480" i="5"/>
  <c r="P480" i="5"/>
  <c r="F480" i="5"/>
  <c r="E480" i="5"/>
  <c r="AB479" i="5"/>
  <c r="AA479" i="5"/>
  <c r="Q479" i="5"/>
  <c r="P479" i="5"/>
  <c r="F479" i="5"/>
  <c r="E479" i="5"/>
  <c r="AB478" i="5"/>
  <c r="AA478" i="5"/>
  <c r="Q478" i="5"/>
  <c r="P478" i="5"/>
  <c r="F478" i="5"/>
  <c r="E478" i="5"/>
  <c r="AB477" i="5"/>
  <c r="AA477" i="5"/>
  <c r="Q477" i="5"/>
  <c r="P477" i="5"/>
  <c r="F477" i="5"/>
  <c r="E477" i="5"/>
  <c r="AB476" i="5"/>
  <c r="AA476" i="5"/>
  <c r="Q476" i="5"/>
  <c r="P476" i="5"/>
  <c r="F476" i="5"/>
  <c r="E476" i="5"/>
  <c r="AB475" i="5"/>
  <c r="AA475" i="5"/>
  <c r="Q475" i="5"/>
  <c r="P475" i="5"/>
  <c r="F475" i="5"/>
  <c r="E475" i="5"/>
  <c r="AB474" i="5"/>
  <c r="AA474" i="5"/>
  <c r="Q474" i="5"/>
  <c r="P474" i="5"/>
  <c r="F474" i="5"/>
  <c r="E474" i="5"/>
  <c r="AB473" i="5"/>
  <c r="AA473" i="5"/>
  <c r="Q473" i="5"/>
  <c r="P473" i="5"/>
  <c r="F473" i="5"/>
  <c r="E473" i="5"/>
  <c r="AB472" i="5"/>
  <c r="AA472" i="5"/>
  <c r="Q472" i="5"/>
  <c r="P472" i="5"/>
  <c r="F472" i="5"/>
  <c r="E472" i="5"/>
  <c r="AB471" i="5"/>
  <c r="AA471" i="5"/>
  <c r="Q471" i="5"/>
  <c r="P471" i="5"/>
  <c r="F471" i="5"/>
  <c r="E471" i="5"/>
  <c r="AB470" i="5"/>
  <c r="AA470" i="5"/>
  <c r="Q470" i="5"/>
  <c r="P470" i="5"/>
  <c r="F470" i="5"/>
  <c r="E470" i="5"/>
  <c r="AB469" i="5"/>
  <c r="AA469" i="5"/>
  <c r="Q469" i="5"/>
  <c r="P469" i="5"/>
  <c r="F469" i="5"/>
  <c r="E469" i="5"/>
  <c r="AB468" i="5"/>
  <c r="AA468" i="5"/>
  <c r="Q468" i="5"/>
  <c r="P468" i="5"/>
  <c r="F468" i="5"/>
  <c r="E468" i="5"/>
  <c r="AB467" i="5"/>
  <c r="AA467" i="5"/>
  <c r="Q467" i="5"/>
  <c r="P467" i="5"/>
  <c r="F467" i="5"/>
  <c r="E467" i="5"/>
  <c r="AB466" i="5"/>
  <c r="AA466" i="5"/>
  <c r="Q466" i="5"/>
  <c r="P466" i="5"/>
  <c r="F466" i="5"/>
  <c r="E466" i="5"/>
  <c r="AB465" i="5"/>
  <c r="AA465" i="5"/>
  <c r="Q465" i="5"/>
  <c r="P465" i="5"/>
  <c r="F465" i="5"/>
  <c r="E465" i="5"/>
  <c r="AB464" i="5"/>
  <c r="AA464" i="5"/>
  <c r="Q464" i="5"/>
  <c r="P464" i="5"/>
  <c r="F464" i="5"/>
  <c r="E464" i="5"/>
  <c r="AB463" i="5"/>
  <c r="AA463" i="5"/>
  <c r="Q463" i="5"/>
  <c r="P463" i="5"/>
  <c r="F463" i="5"/>
  <c r="E463" i="5"/>
  <c r="AB462" i="5"/>
  <c r="AA462" i="5"/>
  <c r="Q462" i="5"/>
  <c r="P462" i="5"/>
  <c r="F462" i="5"/>
  <c r="E462" i="5"/>
  <c r="AB461" i="5"/>
  <c r="AA461" i="5"/>
  <c r="Q461" i="5"/>
  <c r="P461" i="5"/>
  <c r="F461" i="5"/>
  <c r="E461" i="5"/>
  <c r="AB460" i="5"/>
  <c r="AA460" i="5"/>
  <c r="Q460" i="5"/>
  <c r="P460" i="5"/>
  <c r="F460" i="5"/>
  <c r="E460" i="5"/>
  <c r="AB459" i="5"/>
  <c r="AA459" i="5"/>
  <c r="Q459" i="5"/>
  <c r="P459" i="5"/>
  <c r="F459" i="5"/>
  <c r="E459" i="5"/>
  <c r="AB458" i="5"/>
  <c r="AA458" i="5"/>
  <c r="Q458" i="5"/>
  <c r="P458" i="5"/>
  <c r="F458" i="5"/>
  <c r="E458" i="5"/>
  <c r="AB457" i="5"/>
  <c r="AA457" i="5"/>
  <c r="Q457" i="5"/>
  <c r="P457" i="5"/>
  <c r="F457" i="5"/>
  <c r="E457" i="5"/>
  <c r="AB456" i="5"/>
  <c r="AA456" i="5"/>
  <c r="Q456" i="5"/>
  <c r="P456" i="5"/>
  <c r="F456" i="5"/>
  <c r="E456" i="5"/>
  <c r="AB455" i="5"/>
  <c r="AA455" i="5"/>
  <c r="Q455" i="5"/>
  <c r="P455" i="5"/>
  <c r="F455" i="5"/>
  <c r="E455" i="5"/>
  <c r="AB454" i="5"/>
  <c r="AA454" i="5"/>
  <c r="Q454" i="5"/>
  <c r="P454" i="5"/>
  <c r="F454" i="5"/>
  <c r="E454" i="5"/>
  <c r="AB453" i="5"/>
  <c r="AA453" i="5"/>
  <c r="Q453" i="5"/>
  <c r="P453" i="5"/>
  <c r="F453" i="5"/>
  <c r="E453" i="5"/>
  <c r="AB452" i="5"/>
  <c r="AA452" i="5"/>
  <c r="Q452" i="5"/>
  <c r="P452" i="5"/>
  <c r="F452" i="5"/>
  <c r="E452" i="5"/>
  <c r="AB451" i="5"/>
  <c r="AA451" i="5"/>
  <c r="Q451" i="5"/>
  <c r="P451" i="5"/>
  <c r="F451" i="5"/>
  <c r="E451" i="5"/>
  <c r="AB450" i="5"/>
  <c r="AA450" i="5"/>
  <c r="Q450" i="5"/>
  <c r="P450" i="5"/>
  <c r="F450" i="5"/>
  <c r="E450" i="5"/>
  <c r="AB449" i="5"/>
  <c r="AA449" i="5"/>
  <c r="Q449" i="5"/>
  <c r="P449" i="5"/>
  <c r="F449" i="5"/>
  <c r="E449" i="5"/>
  <c r="AB448" i="5"/>
  <c r="AA448" i="5"/>
  <c r="Q448" i="5"/>
  <c r="P448" i="5"/>
  <c r="F448" i="5"/>
  <c r="E448" i="5"/>
  <c r="AB447" i="5"/>
  <c r="AA447" i="5"/>
  <c r="Q447" i="5"/>
  <c r="P447" i="5"/>
  <c r="F447" i="5"/>
  <c r="E447" i="5"/>
  <c r="AB446" i="5"/>
  <c r="AA446" i="5"/>
  <c r="Q446" i="5"/>
  <c r="P446" i="5"/>
  <c r="F446" i="5"/>
  <c r="E446" i="5"/>
  <c r="AB445" i="5"/>
  <c r="AA445" i="5"/>
  <c r="Q445" i="5"/>
  <c r="P445" i="5"/>
  <c r="F445" i="5"/>
  <c r="E445" i="5"/>
  <c r="AB444" i="5"/>
  <c r="AA444" i="5"/>
  <c r="Q444" i="5"/>
  <c r="P444" i="5"/>
  <c r="F444" i="5"/>
  <c r="E444" i="5"/>
  <c r="AB443" i="5"/>
  <c r="AA443" i="5"/>
  <c r="Q443" i="5"/>
  <c r="P443" i="5"/>
  <c r="F443" i="5"/>
  <c r="E443" i="5"/>
  <c r="AB442" i="5"/>
  <c r="AA442" i="5"/>
  <c r="Q442" i="5"/>
  <c r="P442" i="5"/>
  <c r="F442" i="5"/>
  <c r="E442" i="5"/>
  <c r="AB441" i="5"/>
  <c r="AA441" i="5"/>
  <c r="Q441" i="5"/>
  <c r="P441" i="5"/>
  <c r="F441" i="5"/>
  <c r="E441" i="5"/>
  <c r="AB440" i="5"/>
  <c r="AA440" i="5"/>
  <c r="Q440" i="5"/>
  <c r="P440" i="5"/>
  <c r="F440" i="5"/>
  <c r="E440" i="5"/>
  <c r="AB439" i="5"/>
  <c r="AA439" i="5"/>
  <c r="Q439" i="5"/>
  <c r="P439" i="5"/>
  <c r="F439" i="5"/>
  <c r="E439" i="5"/>
  <c r="AB438" i="5"/>
  <c r="AA438" i="5"/>
  <c r="Q438" i="5"/>
  <c r="P438" i="5"/>
  <c r="F438" i="5"/>
  <c r="E438" i="5"/>
  <c r="AB437" i="5"/>
  <c r="AA437" i="5"/>
  <c r="Q437" i="5"/>
  <c r="P437" i="5"/>
  <c r="F437" i="5"/>
  <c r="E437" i="5"/>
  <c r="AB436" i="5"/>
  <c r="AA436" i="5"/>
  <c r="Q436" i="5"/>
  <c r="P436" i="5"/>
  <c r="F436" i="5"/>
  <c r="E436" i="5"/>
  <c r="AB435" i="5"/>
  <c r="AA435" i="5"/>
  <c r="Q435" i="5"/>
  <c r="P435" i="5"/>
  <c r="F435" i="5"/>
  <c r="E435" i="5"/>
  <c r="AB434" i="5"/>
  <c r="AA434" i="5"/>
  <c r="Q434" i="5"/>
  <c r="P434" i="5"/>
  <c r="F434" i="5"/>
  <c r="E434" i="5"/>
  <c r="AB433" i="5"/>
  <c r="AA433" i="5"/>
  <c r="Q433" i="5"/>
  <c r="P433" i="5"/>
  <c r="F433" i="5"/>
  <c r="E433" i="5"/>
  <c r="AB432" i="5"/>
  <c r="AA432" i="5"/>
  <c r="Q432" i="5"/>
  <c r="P432" i="5"/>
  <c r="F432" i="5"/>
  <c r="E432" i="5"/>
  <c r="AB431" i="5"/>
  <c r="AA431" i="5"/>
  <c r="Q431" i="5"/>
  <c r="P431" i="5"/>
  <c r="F431" i="5"/>
  <c r="E431" i="5"/>
  <c r="AB430" i="5"/>
  <c r="AA430" i="5"/>
  <c r="Q430" i="5"/>
  <c r="P430" i="5"/>
  <c r="F430" i="5"/>
  <c r="E430" i="5"/>
  <c r="AB429" i="5"/>
  <c r="AA429" i="5"/>
  <c r="Q429" i="5"/>
  <c r="P429" i="5"/>
  <c r="F429" i="5"/>
  <c r="E429" i="5"/>
  <c r="AB428" i="5"/>
  <c r="AA428" i="5"/>
  <c r="Q428" i="5"/>
  <c r="P428" i="5"/>
  <c r="F428" i="5"/>
  <c r="E428" i="5"/>
  <c r="AB427" i="5"/>
  <c r="AA427" i="5"/>
  <c r="Q427" i="5"/>
  <c r="P427" i="5"/>
  <c r="F427" i="5"/>
  <c r="E427" i="5"/>
  <c r="AB426" i="5"/>
  <c r="AA426" i="5"/>
  <c r="Q426" i="5"/>
  <c r="P426" i="5"/>
  <c r="F426" i="5"/>
  <c r="E426" i="5"/>
  <c r="AB425" i="5"/>
  <c r="AA425" i="5"/>
  <c r="Q425" i="5"/>
  <c r="P425" i="5"/>
  <c r="F425" i="5"/>
  <c r="E425" i="5"/>
  <c r="AB424" i="5"/>
  <c r="AA424" i="5"/>
  <c r="Q424" i="5"/>
  <c r="P424" i="5"/>
  <c r="F424" i="5"/>
  <c r="E424" i="5"/>
  <c r="AB423" i="5"/>
  <c r="AA423" i="5"/>
  <c r="Q423" i="5"/>
  <c r="P423" i="5"/>
  <c r="F423" i="5"/>
  <c r="E423" i="5"/>
  <c r="AB422" i="5"/>
  <c r="AA422" i="5"/>
  <c r="Q422" i="5"/>
  <c r="P422" i="5"/>
  <c r="F422" i="5"/>
  <c r="E422" i="5"/>
  <c r="AB421" i="5"/>
  <c r="AA421" i="5"/>
  <c r="Q421" i="5"/>
  <c r="P421" i="5"/>
  <c r="F421" i="5"/>
  <c r="E421" i="5"/>
  <c r="AB420" i="5"/>
  <c r="AA420" i="5"/>
  <c r="Q420" i="5"/>
  <c r="P420" i="5"/>
  <c r="F420" i="5"/>
  <c r="E420" i="5"/>
  <c r="AB419" i="5"/>
  <c r="AA419" i="5"/>
  <c r="Q419" i="5"/>
  <c r="P419" i="5"/>
  <c r="F419" i="5"/>
  <c r="E419" i="5"/>
  <c r="AB418" i="5"/>
  <c r="AA418" i="5"/>
  <c r="Q418" i="5"/>
  <c r="P418" i="5"/>
  <c r="F418" i="5"/>
  <c r="E418" i="5"/>
  <c r="AB417" i="5"/>
  <c r="AA417" i="5"/>
  <c r="Q417" i="5"/>
  <c r="P417" i="5"/>
  <c r="F417" i="5"/>
  <c r="E417" i="5"/>
  <c r="AB416" i="5"/>
  <c r="AA416" i="5"/>
  <c r="Q416" i="5"/>
  <c r="P416" i="5"/>
  <c r="F416" i="5"/>
  <c r="E416" i="5"/>
  <c r="AB415" i="5"/>
  <c r="AA415" i="5"/>
  <c r="Q415" i="5"/>
  <c r="P415" i="5"/>
  <c r="F415" i="5"/>
  <c r="E415" i="5"/>
  <c r="AB414" i="5"/>
  <c r="AA414" i="5"/>
  <c r="Q414" i="5"/>
  <c r="P414" i="5"/>
  <c r="F414" i="5"/>
  <c r="E414" i="5"/>
  <c r="AB413" i="5"/>
  <c r="AA413" i="5"/>
  <c r="Q413" i="5"/>
  <c r="P413" i="5"/>
  <c r="F413" i="5"/>
  <c r="E413" i="5"/>
  <c r="AB412" i="5"/>
  <c r="AA412" i="5"/>
  <c r="Q412" i="5"/>
  <c r="P412" i="5"/>
  <c r="F412" i="5"/>
  <c r="E412" i="5"/>
  <c r="AB411" i="5"/>
  <c r="AA411" i="5"/>
  <c r="Q411" i="5"/>
  <c r="P411" i="5"/>
  <c r="F411" i="5"/>
  <c r="E411" i="5"/>
  <c r="AB410" i="5"/>
  <c r="AA410" i="5"/>
  <c r="Q410" i="5"/>
  <c r="P410" i="5"/>
  <c r="F410" i="5"/>
  <c r="E410" i="5"/>
  <c r="AB409" i="5"/>
  <c r="AA409" i="5"/>
  <c r="Q409" i="5"/>
  <c r="P409" i="5"/>
  <c r="F409" i="5"/>
  <c r="E409" i="5"/>
  <c r="AB408" i="5"/>
  <c r="AA408" i="5"/>
  <c r="Q408" i="5"/>
  <c r="P408" i="5"/>
  <c r="F408" i="5"/>
  <c r="E408" i="5"/>
  <c r="AB407" i="5"/>
  <c r="AA407" i="5"/>
  <c r="Q407" i="5"/>
  <c r="P407" i="5"/>
  <c r="F407" i="5"/>
  <c r="E407" i="5"/>
  <c r="AB406" i="5"/>
  <c r="AA406" i="5"/>
  <c r="Q406" i="5"/>
  <c r="P406" i="5"/>
  <c r="F406" i="5"/>
  <c r="E406" i="5"/>
  <c r="AB405" i="5"/>
  <c r="AA405" i="5"/>
  <c r="Q405" i="5"/>
  <c r="P405" i="5"/>
  <c r="F405" i="5"/>
  <c r="E405" i="5"/>
  <c r="AB404" i="5"/>
  <c r="AA404" i="5"/>
  <c r="Q404" i="5"/>
  <c r="P404" i="5"/>
  <c r="F404" i="5"/>
  <c r="E404" i="5"/>
  <c r="AB403" i="5"/>
  <c r="AA403" i="5"/>
  <c r="Q403" i="5"/>
  <c r="P403" i="5"/>
  <c r="F403" i="5"/>
  <c r="E403" i="5"/>
  <c r="AB402" i="5"/>
  <c r="AA402" i="5"/>
  <c r="Q402" i="5"/>
  <c r="P402" i="5"/>
  <c r="F402" i="5"/>
  <c r="E402" i="5"/>
  <c r="AB401" i="5"/>
  <c r="AA401" i="5"/>
  <c r="Q401" i="5"/>
  <c r="P401" i="5"/>
  <c r="F401" i="5"/>
  <c r="E401" i="5"/>
  <c r="AB400" i="5"/>
  <c r="AA400" i="5"/>
  <c r="Q400" i="5"/>
  <c r="P400" i="5"/>
  <c r="F400" i="5"/>
  <c r="E400" i="5"/>
  <c r="AB399" i="5"/>
  <c r="AA399" i="5"/>
  <c r="Q399" i="5"/>
  <c r="P399" i="5"/>
  <c r="F399" i="5"/>
  <c r="E399" i="5"/>
  <c r="AB398" i="5"/>
  <c r="AA398" i="5"/>
  <c r="Q398" i="5"/>
  <c r="P398" i="5"/>
  <c r="F398" i="5"/>
  <c r="E398" i="5"/>
  <c r="AB397" i="5"/>
  <c r="AA397" i="5"/>
  <c r="Q397" i="5"/>
  <c r="P397" i="5"/>
  <c r="F397" i="5"/>
  <c r="E397" i="5"/>
  <c r="AB396" i="5"/>
  <c r="AA396" i="5"/>
  <c r="Q396" i="5"/>
  <c r="P396" i="5"/>
  <c r="F396" i="5"/>
  <c r="E396" i="5"/>
  <c r="AB395" i="5"/>
  <c r="AA395" i="5"/>
  <c r="Q395" i="5"/>
  <c r="P395" i="5"/>
  <c r="F395" i="5"/>
  <c r="E395" i="5"/>
  <c r="AB394" i="5"/>
  <c r="AA394" i="5"/>
  <c r="Q394" i="5"/>
  <c r="P394" i="5"/>
  <c r="F394" i="5"/>
  <c r="E394" i="5"/>
  <c r="AB393" i="5"/>
  <c r="AA393" i="5"/>
  <c r="Q393" i="5"/>
  <c r="P393" i="5"/>
  <c r="F393" i="5"/>
  <c r="E393" i="5"/>
  <c r="AB392" i="5"/>
  <c r="AA392" i="5"/>
  <c r="Q392" i="5"/>
  <c r="P392" i="5"/>
  <c r="F392" i="5"/>
  <c r="E392" i="5"/>
  <c r="AB391" i="5"/>
  <c r="AA391" i="5"/>
  <c r="Q391" i="5"/>
  <c r="P391" i="5"/>
  <c r="F391" i="5"/>
  <c r="E391" i="5"/>
  <c r="AB390" i="5"/>
  <c r="AA390" i="5"/>
  <c r="Q390" i="5"/>
  <c r="P390" i="5"/>
  <c r="F390" i="5"/>
  <c r="E390" i="5"/>
  <c r="AB389" i="5"/>
  <c r="AA389" i="5"/>
  <c r="Q389" i="5"/>
  <c r="P389" i="5"/>
  <c r="F389" i="5"/>
  <c r="E389" i="5"/>
  <c r="AB388" i="5"/>
  <c r="AA388" i="5"/>
  <c r="Q388" i="5"/>
  <c r="P388" i="5"/>
  <c r="F388" i="5"/>
  <c r="E388" i="5"/>
  <c r="AB387" i="5"/>
  <c r="AA387" i="5"/>
  <c r="Q387" i="5"/>
  <c r="P387" i="5"/>
  <c r="F387" i="5"/>
  <c r="E387" i="5"/>
  <c r="AB386" i="5"/>
  <c r="AA386" i="5"/>
  <c r="Q386" i="5"/>
  <c r="P386" i="5"/>
  <c r="F386" i="5"/>
  <c r="E386" i="5"/>
  <c r="AB385" i="5"/>
  <c r="AA385" i="5"/>
  <c r="Q385" i="5"/>
  <c r="P385" i="5"/>
  <c r="F385" i="5"/>
  <c r="E385" i="5"/>
  <c r="AB384" i="5"/>
  <c r="AA384" i="5"/>
  <c r="Q384" i="5"/>
  <c r="P384" i="5"/>
  <c r="F384" i="5"/>
  <c r="E384" i="5"/>
  <c r="AB383" i="5"/>
  <c r="AA383" i="5"/>
  <c r="Q383" i="5"/>
  <c r="P383" i="5"/>
  <c r="F383" i="5"/>
  <c r="E383" i="5"/>
  <c r="AB382" i="5"/>
  <c r="AA382" i="5"/>
  <c r="Q382" i="5"/>
  <c r="P382" i="5"/>
  <c r="F382" i="5"/>
  <c r="E382" i="5"/>
  <c r="AB381" i="5"/>
  <c r="AA381" i="5"/>
  <c r="Q381" i="5"/>
  <c r="P381" i="5"/>
  <c r="F381" i="5"/>
  <c r="E381" i="5"/>
  <c r="AB380" i="5"/>
  <c r="AA380" i="5"/>
  <c r="Q380" i="5"/>
  <c r="P380" i="5"/>
  <c r="F380" i="5"/>
  <c r="E380" i="5"/>
  <c r="AB379" i="5"/>
  <c r="AA379" i="5"/>
  <c r="Q379" i="5"/>
  <c r="P379" i="5"/>
  <c r="F379" i="5"/>
  <c r="E379" i="5"/>
  <c r="AB378" i="5"/>
  <c r="AA378" i="5"/>
  <c r="Q378" i="5"/>
  <c r="P378" i="5"/>
  <c r="F378" i="5"/>
  <c r="E378" i="5"/>
  <c r="AB377" i="5"/>
  <c r="AA377" i="5"/>
  <c r="Q377" i="5"/>
  <c r="P377" i="5"/>
  <c r="F377" i="5"/>
  <c r="E377" i="5"/>
  <c r="AB376" i="5"/>
  <c r="AA376" i="5"/>
  <c r="Q376" i="5"/>
  <c r="P376" i="5"/>
  <c r="F376" i="5"/>
  <c r="E376" i="5"/>
  <c r="AB375" i="5"/>
  <c r="AA375" i="5"/>
  <c r="Q375" i="5"/>
  <c r="P375" i="5"/>
  <c r="F375" i="5"/>
  <c r="E375" i="5"/>
  <c r="AB374" i="5"/>
  <c r="AA374" i="5"/>
  <c r="Q374" i="5"/>
  <c r="P374" i="5"/>
  <c r="F374" i="5"/>
  <c r="E374" i="5"/>
  <c r="AB373" i="5"/>
  <c r="AA373" i="5"/>
  <c r="Q373" i="5"/>
  <c r="P373" i="5"/>
  <c r="F373" i="5"/>
  <c r="E373" i="5"/>
  <c r="AB372" i="5"/>
  <c r="AA372" i="5"/>
  <c r="Q372" i="5"/>
  <c r="P372" i="5"/>
  <c r="F372" i="5"/>
  <c r="E372" i="5"/>
  <c r="AB371" i="5"/>
  <c r="AA371" i="5"/>
  <c r="Q371" i="5"/>
  <c r="P371" i="5"/>
  <c r="F371" i="5"/>
  <c r="E371" i="5"/>
  <c r="AB370" i="5"/>
  <c r="AA370" i="5"/>
  <c r="Q370" i="5"/>
  <c r="P370" i="5"/>
  <c r="F370" i="5"/>
  <c r="E370" i="5"/>
  <c r="AB369" i="5"/>
  <c r="AA369" i="5"/>
  <c r="Q369" i="5"/>
  <c r="P369" i="5"/>
  <c r="F369" i="5"/>
  <c r="E369" i="5"/>
  <c r="AB368" i="5"/>
  <c r="AA368" i="5"/>
  <c r="Q368" i="5"/>
  <c r="P368" i="5"/>
  <c r="F368" i="5"/>
  <c r="E368" i="5"/>
  <c r="AB367" i="5"/>
  <c r="AA367" i="5"/>
  <c r="Q367" i="5"/>
  <c r="P367" i="5"/>
  <c r="F367" i="5"/>
  <c r="E367" i="5"/>
  <c r="AB366" i="5"/>
  <c r="AA366" i="5"/>
  <c r="Q366" i="5"/>
  <c r="P366" i="5"/>
  <c r="F366" i="5"/>
  <c r="E366" i="5"/>
  <c r="AB365" i="5"/>
  <c r="AA365" i="5"/>
  <c r="Q365" i="5"/>
  <c r="P365" i="5"/>
  <c r="F365" i="5"/>
  <c r="E365" i="5"/>
  <c r="AB364" i="5"/>
  <c r="AA364" i="5"/>
  <c r="Q364" i="5"/>
  <c r="P364" i="5"/>
  <c r="F364" i="5"/>
  <c r="E364" i="5"/>
  <c r="AB363" i="5"/>
  <c r="AA363" i="5"/>
  <c r="Q363" i="5"/>
  <c r="P363" i="5"/>
  <c r="F363" i="5"/>
  <c r="E363" i="5"/>
  <c r="AB362" i="5"/>
  <c r="AA362" i="5"/>
  <c r="Q362" i="5"/>
  <c r="P362" i="5"/>
  <c r="F362" i="5"/>
  <c r="E362" i="5"/>
  <c r="AB361" i="5"/>
  <c r="AA361" i="5"/>
  <c r="Q361" i="5"/>
  <c r="P361" i="5"/>
  <c r="F361" i="5"/>
  <c r="E361" i="5"/>
  <c r="AB360" i="5"/>
  <c r="AA360" i="5"/>
  <c r="Q360" i="5"/>
  <c r="P360" i="5"/>
  <c r="K360" i="5"/>
  <c r="H360" i="5"/>
  <c r="F360" i="5"/>
  <c r="E360" i="5"/>
  <c r="AB359" i="5"/>
  <c r="AA359" i="5"/>
  <c r="Q359" i="5"/>
  <c r="P359" i="5"/>
  <c r="F359" i="5"/>
  <c r="E359" i="5"/>
  <c r="AB358" i="5"/>
  <c r="AA358" i="5"/>
  <c r="Q358" i="5"/>
  <c r="P358" i="5"/>
  <c r="F358" i="5"/>
  <c r="E358" i="5"/>
  <c r="AB357" i="5"/>
  <c r="AA357" i="5"/>
  <c r="Q357" i="5"/>
  <c r="P357" i="5"/>
  <c r="F357" i="5"/>
  <c r="E357" i="5"/>
  <c r="AB356" i="5"/>
  <c r="AA356" i="5"/>
  <c r="Q356" i="5"/>
  <c r="P356" i="5"/>
  <c r="F356" i="5"/>
  <c r="E356" i="5"/>
  <c r="AB355" i="5"/>
  <c r="AA355" i="5"/>
  <c r="Q355" i="5"/>
  <c r="P355" i="5"/>
  <c r="F355" i="5"/>
  <c r="E355" i="5"/>
  <c r="AB354" i="5"/>
  <c r="AA354" i="5"/>
  <c r="Q354" i="5"/>
  <c r="P354" i="5"/>
  <c r="F354" i="5"/>
  <c r="E354" i="5"/>
  <c r="AB353" i="5"/>
  <c r="AA353" i="5"/>
  <c r="Q353" i="5"/>
  <c r="P353" i="5"/>
  <c r="F353" i="5"/>
  <c r="E353" i="5"/>
  <c r="AB352" i="5"/>
  <c r="AA352" i="5"/>
  <c r="Q352" i="5"/>
  <c r="P352" i="5"/>
  <c r="F352" i="5"/>
  <c r="E352" i="5"/>
  <c r="AB351" i="5"/>
  <c r="AA351" i="5"/>
  <c r="Q351" i="5"/>
  <c r="P351" i="5"/>
  <c r="F351" i="5"/>
  <c r="E351" i="5"/>
  <c r="AB350" i="5"/>
  <c r="AA350" i="5"/>
  <c r="Q350" i="5"/>
  <c r="P350" i="5"/>
  <c r="F350" i="5"/>
  <c r="E350" i="5"/>
  <c r="AB349" i="5"/>
  <c r="AA349" i="5"/>
  <c r="Q349" i="5"/>
  <c r="P349" i="5"/>
  <c r="F349" i="5"/>
  <c r="E349" i="5"/>
  <c r="AB348" i="5"/>
  <c r="AA348" i="5"/>
  <c r="Q348" i="5"/>
  <c r="P348" i="5"/>
  <c r="F348" i="5"/>
  <c r="E348" i="5"/>
  <c r="AB347" i="5"/>
  <c r="AA347" i="5"/>
  <c r="Q347" i="5"/>
  <c r="P347" i="5"/>
  <c r="F347" i="5"/>
  <c r="E347" i="5"/>
  <c r="AB346" i="5"/>
  <c r="AA346" i="5"/>
  <c r="Q346" i="5"/>
  <c r="P346" i="5"/>
  <c r="F346" i="5"/>
  <c r="E346" i="5"/>
  <c r="AB345" i="5"/>
  <c r="AA345" i="5"/>
  <c r="Q345" i="5"/>
  <c r="P345" i="5"/>
  <c r="F345" i="5"/>
  <c r="E345" i="5"/>
  <c r="AB344" i="5"/>
  <c r="AA344" i="5"/>
  <c r="Q344" i="5"/>
  <c r="P344" i="5"/>
  <c r="F344" i="5"/>
  <c r="E344" i="5"/>
  <c r="AB343" i="5"/>
  <c r="AA343" i="5"/>
  <c r="Q343" i="5"/>
  <c r="P343" i="5"/>
  <c r="F343" i="5"/>
  <c r="E343" i="5"/>
  <c r="AB342" i="5"/>
  <c r="AA342" i="5"/>
  <c r="Q342" i="5"/>
  <c r="P342" i="5"/>
  <c r="F342" i="5"/>
  <c r="E342" i="5"/>
  <c r="AB341" i="5"/>
  <c r="AA341" i="5"/>
  <c r="Q341" i="5"/>
  <c r="P341" i="5"/>
  <c r="F341" i="5"/>
  <c r="E341" i="5"/>
  <c r="AB340" i="5"/>
  <c r="AA340" i="5"/>
  <c r="Q340" i="5"/>
  <c r="P340" i="5"/>
  <c r="F340" i="5"/>
  <c r="E340" i="5"/>
  <c r="AB339" i="5"/>
  <c r="AA339" i="5"/>
  <c r="Q339" i="5"/>
  <c r="P339" i="5"/>
  <c r="F339" i="5"/>
  <c r="E339" i="5"/>
  <c r="AB338" i="5"/>
  <c r="AA338" i="5"/>
  <c r="Q338" i="5"/>
  <c r="P338" i="5"/>
  <c r="F338" i="5"/>
  <c r="E338" i="5"/>
  <c r="AB337" i="5"/>
  <c r="AA337" i="5"/>
  <c r="Q337" i="5"/>
  <c r="P337" i="5"/>
  <c r="F337" i="5"/>
  <c r="E337" i="5"/>
  <c r="AB336" i="5"/>
  <c r="AA336" i="5"/>
  <c r="Q336" i="5"/>
  <c r="P336" i="5"/>
  <c r="F336" i="5"/>
  <c r="E336" i="5"/>
  <c r="AB335" i="5"/>
  <c r="AA335" i="5"/>
  <c r="Q335" i="5"/>
  <c r="P335" i="5"/>
  <c r="F335" i="5"/>
  <c r="E335" i="5"/>
  <c r="AB334" i="5"/>
  <c r="AA334" i="5"/>
  <c r="Q334" i="5"/>
  <c r="P334" i="5"/>
  <c r="F334" i="5"/>
  <c r="E334" i="5"/>
  <c r="AB333" i="5"/>
  <c r="AA333" i="5"/>
  <c r="Q333" i="5"/>
  <c r="P333" i="5"/>
  <c r="F333" i="5"/>
  <c r="E333" i="5"/>
  <c r="AB332" i="5"/>
  <c r="AA332" i="5"/>
  <c r="Q332" i="5"/>
  <c r="P332" i="5"/>
  <c r="F332" i="5"/>
  <c r="E332" i="5"/>
  <c r="AB331" i="5"/>
  <c r="AA331" i="5"/>
  <c r="Q331" i="5"/>
  <c r="P331" i="5"/>
  <c r="F331" i="5"/>
  <c r="E331" i="5"/>
  <c r="AB330" i="5"/>
  <c r="AA330" i="5"/>
  <c r="Q330" i="5"/>
  <c r="P330" i="5"/>
  <c r="F330" i="5"/>
  <c r="E330" i="5"/>
  <c r="AB329" i="5"/>
  <c r="AA329" i="5"/>
  <c r="Q329" i="5"/>
  <c r="P329" i="5"/>
  <c r="F329" i="5"/>
  <c r="E329" i="5"/>
  <c r="AB328" i="5"/>
  <c r="AA328" i="5"/>
  <c r="Q328" i="5"/>
  <c r="P328" i="5"/>
  <c r="F328" i="5"/>
  <c r="E328" i="5"/>
  <c r="AB327" i="5"/>
  <c r="AA327" i="5"/>
  <c r="Q327" i="5"/>
  <c r="P327" i="5"/>
  <c r="F327" i="5"/>
  <c r="E327" i="5"/>
  <c r="AB326" i="5"/>
  <c r="AA326" i="5"/>
  <c r="Q326" i="5"/>
  <c r="P326" i="5"/>
  <c r="F326" i="5"/>
  <c r="E326" i="5"/>
  <c r="AB325" i="5"/>
  <c r="AA325" i="5"/>
  <c r="Q325" i="5"/>
  <c r="P325" i="5"/>
  <c r="F325" i="5"/>
  <c r="E325" i="5"/>
  <c r="AB324" i="5"/>
  <c r="AA324" i="5"/>
  <c r="Q324" i="5"/>
  <c r="P324" i="5"/>
  <c r="F324" i="5"/>
  <c r="E324" i="5"/>
  <c r="AB323" i="5"/>
  <c r="AA323" i="5"/>
  <c r="Q323" i="5"/>
  <c r="P323" i="5"/>
  <c r="F323" i="5"/>
  <c r="E323" i="5"/>
  <c r="AB322" i="5"/>
  <c r="AA322" i="5"/>
  <c r="Q322" i="5"/>
  <c r="P322" i="5"/>
  <c r="F322" i="5"/>
  <c r="E322" i="5"/>
  <c r="AB321" i="5"/>
  <c r="AA321" i="5"/>
  <c r="Q321" i="5"/>
  <c r="P321" i="5"/>
  <c r="F321" i="5"/>
  <c r="E321" i="5"/>
  <c r="AB320" i="5"/>
  <c r="AA320" i="5"/>
  <c r="Q320" i="5"/>
  <c r="P320" i="5"/>
  <c r="F320" i="5"/>
  <c r="E320" i="5"/>
  <c r="AB319" i="5"/>
  <c r="AA319" i="5"/>
  <c r="Q319" i="5"/>
  <c r="P319" i="5"/>
  <c r="F319" i="5"/>
  <c r="E319" i="5"/>
  <c r="AB318" i="5"/>
  <c r="AA318" i="5"/>
  <c r="Q318" i="5"/>
  <c r="P318" i="5"/>
  <c r="F318" i="5"/>
  <c r="E318" i="5"/>
  <c r="AB317" i="5"/>
  <c r="AA317" i="5"/>
  <c r="Q317" i="5"/>
  <c r="P317" i="5"/>
  <c r="F317" i="5"/>
  <c r="E317" i="5"/>
  <c r="AB316" i="5"/>
  <c r="AA316" i="5"/>
  <c r="Q316" i="5"/>
  <c r="P316" i="5"/>
  <c r="F316" i="5"/>
  <c r="E316" i="5"/>
  <c r="AB315" i="5"/>
  <c r="AA315" i="5"/>
  <c r="Q315" i="5"/>
  <c r="P315" i="5"/>
  <c r="F315" i="5"/>
  <c r="E315" i="5"/>
  <c r="AB314" i="5"/>
  <c r="AA314" i="5"/>
  <c r="Q314" i="5"/>
  <c r="P314" i="5"/>
  <c r="F314" i="5"/>
  <c r="E314" i="5"/>
  <c r="AB313" i="5"/>
  <c r="AA313" i="5"/>
  <c r="Q313" i="5"/>
  <c r="P313" i="5"/>
  <c r="F313" i="5"/>
  <c r="E313" i="5"/>
  <c r="AB312" i="5"/>
  <c r="AA312" i="5"/>
  <c r="Q312" i="5"/>
  <c r="P312" i="5"/>
  <c r="F312" i="5"/>
  <c r="E312" i="5"/>
  <c r="AB311" i="5"/>
  <c r="AA311" i="5"/>
  <c r="Q311" i="5"/>
  <c r="P311" i="5"/>
  <c r="F311" i="5"/>
  <c r="E311" i="5"/>
  <c r="AB310" i="5"/>
  <c r="AA310" i="5"/>
  <c r="Q310" i="5"/>
  <c r="P310" i="5"/>
  <c r="F310" i="5"/>
  <c r="E310" i="5"/>
  <c r="AB309" i="5"/>
  <c r="AA309" i="5"/>
  <c r="Q309" i="5"/>
  <c r="P309" i="5"/>
  <c r="F309" i="5"/>
  <c r="E309" i="5"/>
  <c r="AB308" i="5"/>
  <c r="AA308" i="5"/>
  <c r="Q308" i="5"/>
  <c r="P308" i="5"/>
  <c r="F308" i="5"/>
  <c r="E308" i="5"/>
  <c r="AB307" i="5"/>
  <c r="AA307" i="5"/>
  <c r="Q307" i="5"/>
  <c r="P307" i="5"/>
  <c r="F307" i="5"/>
  <c r="E307" i="5"/>
  <c r="AB306" i="5"/>
  <c r="AA306" i="5"/>
  <c r="Q306" i="5"/>
  <c r="P306" i="5"/>
  <c r="F306" i="5"/>
  <c r="E306" i="5"/>
  <c r="AB305" i="5"/>
  <c r="AA305" i="5"/>
  <c r="Q305" i="5"/>
  <c r="P305" i="5"/>
  <c r="F305" i="5"/>
  <c r="E305" i="5"/>
  <c r="AB304" i="5"/>
  <c r="AA304" i="5"/>
  <c r="Q304" i="5"/>
  <c r="P304" i="5"/>
  <c r="F304" i="5"/>
  <c r="E304" i="5"/>
  <c r="AB303" i="5"/>
  <c r="AA303" i="5"/>
  <c r="Q303" i="5"/>
  <c r="P303" i="5"/>
  <c r="F303" i="5"/>
  <c r="E303" i="5"/>
  <c r="AB302" i="5"/>
  <c r="AA302" i="5"/>
  <c r="Q302" i="5"/>
  <c r="P302" i="5"/>
  <c r="F302" i="5"/>
  <c r="E302" i="5"/>
  <c r="AB301" i="5"/>
  <c r="AA301" i="5"/>
  <c r="Q301" i="5"/>
  <c r="P301" i="5"/>
  <c r="F301" i="5"/>
  <c r="E301" i="5"/>
  <c r="AB300" i="5"/>
  <c r="AA300" i="5"/>
  <c r="Q300" i="5"/>
  <c r="P300" i="5"/>
  <c r="F300" i="5"/>
  <c r="E300" i="5"/>
  <c r="AB299" i="5"/>
  <c r="AA299" i="5"/>
  <c r="Q299" i="5"/>
  <c r="P299" i="5"/>
  <c r="F299" i="5"/>
  <c r="E299" i="5"/>
  <c r="AB298" i="5"/>
  <c r="AA298" i="5"/>
  <c r="Q298" i="5"/>
  <c r="P298" i="5"/>
  <c r="F298" i="5"/>
  <c r="E298" i="5"/>
  <c r="AB297" i="5"/>
  <c r="AA297" i="5"/>
  <c r="Q297" i="5"/>
  <c r="P297" i="5"/>
  <c r="F297" i="5"/>
  <c r="E297" i="5"/>
  <c r="AB296" i="5"/>
  <c r="AA296" i="5"/>
  <c r="Q296" i="5"/>
  <c r="P296" i="5"/>
  <c r="F296" i="5"/>
  <c r="E296" i="5"/>
  <c r="AB295" i="5"/>
  <c r="AA295" i="5"/>
  <c r="Q295" i="5"/>
  <c r="P295" i="5"/>
  <c r="F295" i="5"/>
  <c r="E295" i="5"/>
  <c r="AB294" i="5"/>
  <c r="AA294" i="5"/>
  <c r="Q294" i="5"/>
  <c r="P294" i="5"/>
  <c r="F294" i="5"/>
  <c r="E294" i="5"/>
  <c r="AB293" i="5"/>
  <c r="AA293" i="5"/>
  <c r="Q293" i="5"/>
  <c r="P293" i="5"/>
  <c r="F293" i="5"/>
  <c r="E293" i="5"/>
  <c r="AB292" i="5"/>
  <c r="AA292" i="5"/>
  <c r="Q292" i="5"/>
  <c r="P292" i="5"/>
  <c r="F292" i="5"/>
  <c r="E292" i="5"/>
  <c r="AB291" i="5"/>
  <c r="AA291" i="5"/>
  <c r="Q291" i="5"/>
  <c r="P291" i="5"/>
  <c r="F291" i="5"/>
  <c r="E291" i="5"/>
  <c r="AB290" i="5"/>
  <c r="AA290" i="5"/>
  <c r="Q290" i="5"/>
  <c r="P290" i="5"/>
  <c r="F290" i="5"/>
  <c r="E290" i="5"/>
  <c r="AB289" i="5"/>
  <c r="AA289" i="5"/>
  <c r="Q289" i="5"/>
  <c r="P289" i="5"/>
  <c r="F289" i="5"/>
  <c r="E289" i="5"/>
  <c r="AB288" i="5"/>
  <c r="AA288" i="5"/>
  <c r="Q288" i="5"/>
  <c r="P288" i="5"/>
  <c r="F288" i="5"/>
  <c r="E288" i="5"/>
  <c r="AB287" i="5"/>
  <c r="AA287" i="5"/>
  <c r="Q287" i="5"/>
  <c r="P287" i="5"/>
  <c r="F287" i="5"/>
  <c r="E287" i="5"/>
  <c r="AB286" i="5"/>
  <c r="AA286" i="5"/>
  <c r="Q286" i="5"/>
  <c r="P286" i="5"/>
  <c r="F286" i="5"/>
  <c r="E286" i="5"/>
  <c r="AB285" i="5"/>
  <c r="AA285" i="5"/>
  <c r="Q285" i="5"/>
  <c r="P285" i="5"/>
  <c r="F285" i="5"/>
  <c r="E285" i="5"/>
  <c r="AB284" i="5"/>
  <c r="AA284" i="5"/>
  <c r="Q284" i="5"/>
  <c r="P284" i="5"/>
  <c r="F284" i="5"/>
  <c r="E284" i="5"/>
  <c r="AB283" i="5"/>
  <c r="AA283" i="5"/>
  <c r="Q283" i="5"/>
  <c r="P283" i="5"/>
  <c r="F283" i="5"/>
  <c r="E283" i="5"/>
  <c r="AB282" i="5"/>
  <c r="AA282" i="5"/>
  <c r="Q282" i="5"/>
  <c r="P282" i="5"/>
  <c r="F282" i="5"/>
  <c r="E282" i="5"/>
  <c r="AB281" i="5"/>
  <c r="AA281" i="5"/>
  <c r="Q281" i="5"/>
  <c r="P281" i="5"/>
  <c r="F281" i="5"/>
  <c r="E281" i="5"/>
  <c r="AB280" i="5"/>
  <c r="AA280" i="5"/>
  <c r="Q280" i="5"/>
  <c r="P280" i="5"/>
  <c r="F280" i="5"/>
  <c r="E280" i="5"/>
  <c r="AB279" i="5"/>
  <c r="AA279" i="5"/>
  <c r="Q279" i="5"/>
  <c r="P279" i="5"/>
  <c r="F279" i="5"/>
  <c r="E279" i="5"/>
  <c r="AB278" i="5"/>
  <c r="AA278" i="5"/>
  <c r="Q278" i="5"/>
  <c r="P278" i="5"/>
  <c r="F278" i="5"/>
  <c r="E278" i="5"/>
  <c r="AB277" i="5"/>
  <c r="AA277" i="5"/>
  <c r="Q277" i="5"/>
  <c r="P277" i="5"/>
  <c r="F277" i="5"/>
  <c r="E277" i="5"/>
  <c r="AB276" i="5"/>
  <c r="AA276" i="5"/>
  <c r="Q276" i="5"/>
  <c r="P276" i="5"/>
  <c r="F276" i="5"/>
  <c r="E276" i="5"/>
  <c r="AB275" i="5"/>
  <c r="AA275" i="5"/>
  <c r="Q275" i="5"/>
  <c r="P275" i="5"/>
  <c r="F275" i="5"/>
  <c r="E275" i="5"/>
  <c r="AB274" i="5"/>
  <c r="AA274" i="5"/>
  <c r="Q274" i="5"/>
  <c r="P274" i="5"/>
  <c r="F274" i="5"/>
  <c r="E274" i="5"/>
  <c r="AB273" i="5"/>
  <c r="AA273" i="5"/>
  <c r="Q273" i="5"/>
  <c r="P273" i="5"/>
  <c r="F273" i="5"/>
  <c r="E273" i="5"/>
  <c r="AB272" i="5"/>
  <c r="AA272" i="5"/>
  <c r="Q272" i="5"/>
  <c r="P272" i="5"/>
  <c r="F272" i="5"/>
  <c r="E272" i="5"/>
  <c r="AB271" i="5"/>
  <c r="AA271" i="5"/>
  <c r="Q271" i="5"/>
  <c r="P271" i="5"/>
  <c r="F271" i="5"/>
  <c r="E271" i="5"/>
  <c r="AB270" i="5"/>
  <c r="AA270" i="5"/>
  <c r="Q270" i="5"/>
  <c r="P270" i="5"/>
  <c r="F270" i="5"/>
  <c r="E270" i="5"/>
  <c r="AB269" i="5"/>
  <c r="AA269" i="5"/>
  <c r="Q269" i="5"/>
  <c r="P269" i="5"/>
  <c r="F269" i="5"/>
  <c r="E269" i="5"/>
  <c r="AB268" i="5"/>
  <c r="AA268" i="5"/>
  <c r="Q268" i="5"/>
  <c r="P268" i="5"/>
  <c r="F268" i="5"/>
  <c r="E268" i="5"/>
  <c r="AB267" i="5"/>
  <c r="AA267" i="5"/>
  <c r="Q267" i="5"/>
  <c r="P267" i="5"/>
  <c r="F267" i="5"/>
  <c r="E267" i="5"/>
  <c r="AB266" i="5"/>
  <c r="AA266" i="5"/>
  <c r="Q266" i="5"/>
  <c r="P266" i="5"/>
  <c r="F266" i="5"/>
  <c r="E266" i="5"/>
  <c r="AB265" i="5"/>
  <c r="AA265" i="5"/>
  <c r="Q265" i="5"/>
  <c r="P265" i="5"/>
  <c r="F265" i="5"/>
  <c r="E265" i="5"/>
  <c r="AB264" i="5"/>
  <c r="AA264" i="5"/>
  <c r="Q264" i="5"/>
  <c r="P264" i="5"/>
  <c r="F264" i="5"/>
  <c r="E264" i="5"/>
  <c r="AB263" i="5"/>
  <c r="AA263" i="5"/>
  <c r="Q263" i="5"/>
  <c r="P263" i="5"/>
  <c r="F263" i="5"/>
  <c r="E263" i="5"/>
  <c r="AB262" i="5"/>
  <c r="AA262" i="5"/>
  <c r="Q262" i="5"/>
  <c r="P262" i="5"/>
  <c r="F262" i="5"/>
  <c r="E262" i="5"/>
  <c r="AB261" i="5"/>
  <c r="AA261" i="5"/>
  <c r="Q261" i="5"/>
  <c r="P261" i="5"/>
  <c r="F261" i="5"/>
  <c r="E261" i="5"/>
  <c r="AB260" i="5"/>
  <c r="AA260" i="5"/>
  <c r="Q260" i="5"/>
  <c r="P260" i="5"/>
  <c r="F260" i="5"/>
  <c r="E260" i="5"/>
  <c r="AB259" i="5"/>
  <c r="AA259" i="5"/>
  <c r="Q259" i="5"/>
  <c r="P259" i="5"/>
  <c r="F259" i="5"/>
  <c r="E259" i="5"/>
  <c r="AB258" i="5"/>
  <c r="AA258" i="5"/>
  <c r="Q258" i="5"/>
  <c r="P258" i="5"/>
  <c r="F258" i="5"/>
  <c r="E258" i="5"/>
  <c r="AB257" i="5"/>
  <c r="AA257" i="5"/>
  <c r="Q257" i="5"/>
  <c r="P257" i="5"/>
  <c r="F257" i="5"/>
  <c r="E257" i="5"/>
  <c r="AB256" i="5"/>
  <c r="AA256" i="5"/>
  <c r="Q256" i="5"/>
  <c r="P256" i="5"/>
  <c r="F256" i="5"/>
  <c r="E256" i="5"/>
  <c r="AB255" i="5"/>
  <c r="AA255" i="5"/>
  <c r="Q255" i="5"/>
  <c r="P255" i="5"/>
  <c r="F255" i="5"/>
  <c r="E255" i="5"/>
  <c r="AB254" i="5"/>
  <c r="AA254" i="5"/>
  <c r="Q254" i="5"/>
  <c r="P254" i="5"/>
  <c r="F254" i="5"/>
  <c r="E254" i="5"/>
  <c r="AB253" i="5"/>
  <c r="AA253" i="5"/>
  <c r="Q253" i="5"/>
  <c r="P253" i="5"/>
  <c r="F253" i="5"/>
  <c r="E253" i="5"/>
  <c r="AB252" i="5"/>
  <c r="AA252" i="5"/>
  <c r="Q252" i="5"/>
  <c r="P252" i="5"/>
  <c r="F252" i="5"/>
  <c r="E252" i="5"/>
  <c r="AB251" i="5"/>
  <c r="AA251" i="5"/>
  <c r="Q251" i="5"/>
  <c r="P251" i="5"/>
  <c r="F251" i="5"/>
  <c r="E251" i="5"/>
  <c r="AB250" i="5"/>
  <c r="AA250" i="5"/>
  <c r="Q250" i="5"/>
  <c r="P250" i="5"/>
  <c r="F250" i="5"/>
  <c r="E250" i="5"/>
  <c r="AB249" i="5"/>
  <c r="AA249" i="5"/>
  <c r="Q249" i="5"/>
  <c r="P249" i="5"/>
  <c r="F249" i="5"/>
  <c r="E249" i="5"/>
  <c r="AB248" i="5"/>
  <c r="AA248" i="5"/>
  <c r="Q248" i="5"/>
  <c r="P248" i="5"/>
  <c r="F248" i="5"/>
  <c r="E248" i="5"/>
  <c r="AB247" i="5"/>
  <c r="AA247" i="5"/>
  <c r="Q247" i="5"/>
  <c r="P247" i="5"/>
  <c r="F247" i="5"/>
  <c r="E247" i="5"/>
  <c r="AB246" i="5"/>
  <c r="AA246" i="5"/>
  <c r="Q246" i="5"/>
  <c r="P246" i="5"/>
  <c r="F246" i="5"/>
  <c r="E246" i="5"/>
  <c r="AB245" i="5"/>
  <c r="AA245" i="5"/>
  <c r="Q245" i="5"/>
  <c r="P245" i="5"/>
  <c r="F245" i="5"/>
  <c r="E245" i="5"/>
  <c r="AB244" i="5"/>
  <c r="AA244" i="5"/>
  <c r="Q244" i="5"/>
  <c r="P244" i="5"/>
  <c r="F244" i="5"/>
  <c r="E244" i="5"/>
  <c r="AB243" i="5"/>
  <c r="AA243" i="5"/>
  <c r="Q243" i="5"/>
  <c r="P243" i="5"/>
  <c r="F243" i="5"/>
  <c r="E243" i="5"/>
  <c r="AB242" i="5"/>
  <c r="AA242" i="5"/>
  <c r="Q242" i="5"/>
  <c r="P242" i="5"/>
  <c r="F242" i="5"/>
  <c r="E242" i="5"/>
  <c r="AB241" i="5"/>
  <c r="AA241" i="5"/>
  <c r="Q241" i="5"/>
  <c r="P241" i="5"/>
  <c r="F241" i="5"/>
  <c r="E241" i="5"/>
  <c r="AB240" i="5"/>
  <c r="AA240" i="5"/>
  <c r="Q240" i="5"/>
  <c r="P240" i="5"/>
  <c r="F240" i="5"/>
  <c r="E240" i="5"/>
  <c r="AB239" i="5"/>
  <c r="AA239" i="5"/>
  <c r="Q239" i="5"/>
  <c r="P239" i="5"/>
  <c r="F239" i="5"/>
  <c r="E239" i="5"/>
  <c r="AB238" i="5"/>
  <c r="AA238" i="5"/>
  <c r="Q238" i="5"/>
  <c r="P238" i="5"/>
  <c r="F238" i="5"/>
  <c r="E238" i="5"/>
  <c r="AB237" i="5"/>
  <c r="AA237" i="5"/>
  <c r="Q237" i="5"/>
  <c r="P237" i="5"/>
  <c r="F237" i="5"/>
  <c r="E237" i="5"/>
  <c r="AB236" i="5"/>
  <c r="AA236" i="5"/>
  <c r="Q236" i="5"/>
  <c r="P236" i="5"/>
  <c r="F236" i="5"/>
  <c r="E236" i="5"/>
  <c r="AB235" i="5"/>
  <c r="AA235" i="5"/>
  <c r="Q235" i="5"/>
  <c r="P235" i="5"/>
  <c r="F235" i="5"/>
  <c r="E235" i="5"/>
  <c r="AB234" i="5"/>
  <c r="AA234" i="5"/>
  <c r="Q234" i="5"/>
  <c r="P234" i="5"/>
  <c r="F234" i="5"/>
  <c r="E234" i="5"/>
  <c r="AB233" i="5"/>
  <c r="AA233" i="5"/>
  <c r="Q233" i="5"/>
  <c r="P233" i="5"/>
  <c r="F233" i="5"/>
  <c r="E233" i="5"/>
  <c r="AB232" i="5"/>
  <c r="AA232" i="5"/>
  <c r="Q232" i="5"/>
  <c r="P232" i="5"/>
  <c r="F232" i="5"/>
  <c r="E232" i="5"/>
  <c r="AB231" i="5"/>
  <c r="AA231" i="5"/>
  <c r="Q231" i="5"/>
  <c r="P231" i="5"/>
  <c r="F231" i="5"/>
  <c r="E231" i="5"/>
  <c r="AB230" i="5"/>
  <c r="AA230" i="5"/>
  <c r="Q230" i="5"/>
  <c r="P230" i="5"/>
  <c r="F230" i="5"/>
  <c r="E230" i="5"/>
  <c r="AB229" i="5"/>
  <c r="AA229" i="5"/>
  <c r="Q229" i="5"/>
  <c r="P229" i="5"/>
  <c r="F229" i="5"/>
  <c r="E229" i="5"/>
  <c r="AB228" i="5"/>
  <c r="AA228" i="5"/>
  <c r="Q228" i="5"/>
  <c r="P228" i="5"/>
  <c r="F228" i="5"/>
  <c r="E228" i="5"/>
  <c r="AB227" i="5"/>
  <c r="AA227" i="5"/>
  <c r="Q227" i="5"/>
  <c r="P227" i="5"/>
  <c r="F227" i="5"/>
  <c r="E227" i="5"/>
  <c r="AB226" i="5"/>
  <c r="AA226" i="5"/>
  <c r="Q226" i="5"/>
  <c r="P226" i="5"/>
  <c r="F226" i="5"/>
  <c r="E226" i="5"/>
  <c r="AB225" i="5"/>
  <c r="AA225" i="5"/>
  <c r="Q225" i="5"/>
  <c r="P225" i="5"/>
  <c r="F225" i="5"/>
  <c r="E225" i="5"/>
  <c r="AB224" i="5"/>
  <c r="AA224" i="5"/>
  <c r="Q224" i="5"/>
  <c r="P224" i="5"/>
  <c r="F224" i="5"/>
  <c r="E224" i="5"/>
  <c r="AB223" i="5"/>
  <c r="AA223" i="5"/>
  <c r="Q223" i="5"/>
  <c r="P223" i="5"/>
  <c r="F223" i="5"/>
  <c r="E223" i="5"/>
  <c r="AB222" i="5"/>
  <c r="AA222" i="5"/>
  <c r="Q222" i="5"/>
  <c r="P222" i="5"/>
  <c r="F222" i="5"/>
  <c r="E222" i="5"/>
  <c r="AB221" i="5"/>
  <c r="AA221" i="5"/>
  <c r="Q221" i="5"/>
  <c r="P221" i="5"/>
  <c r="F221" i="5"/>
  <c r="E221" i="5"/>
  <c r="AB220" i="5"/>
  <c r="AA220" i="5"/>
  <c r="Q220" i="5"/>
  <c r="P220" i="5"/>
  <c r="F220" i="5"/>
  <c r="E220" i="5"/>
  <c r="AB219" i="5"/>
  <c r="AA219" i="5"/>
  <c r="Q219" i="5"/>
  <c r="P219" i="5"/>
  <c r="F219" i="5"/>
  <c r="E219" i="5"/>
  <c r="AB218" i="5"/>
  <c r="AA218" i="5"/>
  <c r="Q218" i="5"/>
  <c r="P218" i="5"/>
  <c r="F218" i="5"/>
  <c r="E218" i="5"/>
  <c r="AB217" i="5"/>
  <c r="AA217" i="5"/>
  <c r="Q217" i="5"/>
  <c r="P217" i="5"/>
  <c r="F217" i="5"/>
  <c r="E217" i="5"/>
  <c r="AB216" i="5"/>
  <c r="AA216" i="5"/>
  <c r="Q216" i="5"/>
  <c r="P216" i="5"/>
  <c r="F216" i="5"/>
  <c r="E216" i="5"/>
  <c r="AB215" i="5"/>
  <c r="AA215" i="5"/>
  <c r="Q215" i="5"/>
  <c r="P215" i="5"/>
  <c r="F215" i="5"/>
  <c r="E215" i="5"/>
  <c r="AB214" i="5"/>
  <c r="AA214" i="5"/>
  <c r="Q214" i="5"/>
  <c r="P214" i="5"/>
  <c r="F214" i="5"/>
  <c r="E214" i="5"/>
  <c r="AB213" i="5"/>
  <c r="AA213" i="5"/>
  <c r="Q213" i="5"/>
  <c r="P213" i="5"/>
  <c r="F213" i="5"/>
  <c r="E213" i="5"/>
  <c r="AB212" i="5"/>
  <c r="AA212" i="5"/>
  <c r="Q212" i="5"/>
  <c r="P212" i="5"/>
  <c r="F212" i="5"/>
  <c r="E212" i="5"/>
  <c r="AB211" i="5"/>
  <c r="AA211" i="5"/>
  <c r="Q211" i="5"/>
  <c r="P211" i="5"/>
  <c r="F211" i="5"/>
  <c r="E211" i="5"/>
  <c r="AB210" i="5"/>
  <c r="AA210" i="5"/>
  <c r="Q210" i="5"/>
  <c r="P210" i="5"/>
  <c r="F210" i="5"/>
  <c r="E210" i="5"/>
  <c r="AB209" i="5"/>
  <c r="AA209" i="5"/>
  <c r="Q209" i="5"/>
  <c r="P209" i="5"/>
  <c r="F209" i="5"/>
  <c r="E209" i="5"/>
  <c r="AB208" i="5"/>
  <c r="AA208" i="5"/>
  <c r="Q208" i="5"/>
  <c r="P208" i="5"/>
  <c r="F208" i="5"/>
  <c r="E208" i="5"/>
  <c r="AB207" i="5"/>
  <c r="AA207" i="5"/>
  <c r="Q207" i="5"/>
  <c r="P207" i="5"/>
  <c r="F207" i="5"/>
  <c r="E207" i="5"/>
  <c r="AB206" i="5"/>
  <c r="AA206" i="5"/>
  <c r="Q206" i="5"/>
  <c r="P206" i="5"/>
  <c r="F206" i="5"/>
  <c r="E206" i="5"/>
  <c r="AB205" i="5"/>
  <c r="AA205" i="5"/>
  <c r="Q205" i="5"/>
  <c r="P205" i="5"/>
  <c r="F205" i="5"/>
  <c r="E205" i="5"/>
  <c r="AB204" i="5"/>
  <c r="AA204" i="5"/>
  <c r="Q204" i="5"/>
  <c r="P204" i="5"/>
  <c r="F204" i="5"/>
  <c r="E204" i="5"/>
  <c r="AB203" i="5"/>
  <c r="AA203" i="5"/>
  <c r="Q203" i="5"/>
  <c r="P203" i="5"/>
  <c r="F203" i="5"/>
  <c r="E203" i="5"/>
  <c r="AB202" i="5"/>
  <c r="AA202" i="5"/>
  <c r="Q202" i="5"/>
  <c r="P202" i="5"/>
  <c r="F202" i="5"/>
  <c r="E202" i="5"/>
  <c r="AB201" i="5"/>
  <c r="AA201" i="5"/>
  <c r="Q201" i="5"/>
  <c r="P201" i="5"/>
  <c r="F201" i="5"/>
  <c r="E201" i="5"/>
  <c r="AB200" i="5"/>
  <c r="AA200" i="5"/>
  <c r="Q200" i="5"/>
  <c r="P200" i="5"/>
  <c r="F200" i="5"/>
  <c r="E200" i="5"/>
  <c r="AB199" i="5"/>
  <c r="AA199" i="5"/>
  <c r="Q199" i="5"/>
  <c r="P199" i="5"/>
  <c r="F199" i="5"/>
  <c r="E199" i="5"/>
  <c r="AB198" i="5"/>
  <c r="AA198" i="5"/>
  <c r="Q198" i="5"/>
  <c r="P198" i="5"/>
  <c r="F198" i="5"/>
  <c r="E198" i="5"/>
  <c r="AB197" i="5"/>
  <c r="AA197" i="5"/>
  <c r="Q197" i="5"/>
  <c r="P197" i="5"/>
  <c r="F197" i="5"/>
  <c r="E197" i="5"/>
  <c r="AB196" i="5"/>
  <c r="AA196" i="5"/>
  <c r="Q196" i="5"/>
  <c r="P196" i="5"/>
  <c r="F196" i="5"/>
  <c r="E196" i="5"/>
  <c r="AB195" i="5"/>
  <c r="AA195" i="5"/>
  <c r="Q195" i="5"/>
  <c r="P195" i="5"/>
  <c r="F195" i="5"/>
  <c r="E195" i="5"/>
  <c r="AB194" i="5"/>
  <c r="AA194" i="5"/>
  <c r="Q194" i="5"/>
  <c r="P194" i="5"/>
  <c r="F194" i="5"/>
  <c r="E194" i="5"/>
  <c r="AB193" i="5"/>
  <c r="AA193" i="5"/>
  <c r="Q193" i="5"/>
  <c r="P193" i="5"/>
  <c r="F193" i="5"/>
  <c r="E193" i="5"/>
  <c r="AB192" i="5"/>
  <c r="AA192" i="5"/>
  <c r="Q192" i="5"/>
  <c r="P192" i="5"/>
  <c r="F192" i="5"/>
  <c r="E192" i="5"/>
  <c r="AB191" i="5"/>
  <c r="AA191" i="5"/>
  <c r="Q191" i="5"/>
  <c r="P191" i="5"/>
  <c r="F191" i="5"/>
  <c r="E191" i="5"/>
  <c r="AB190" i="5"/>
  <c r="AA190" i="5"/>
  <c r="Q190" i="5"/>
  <c r="P190" i="5"/>
  <c r="F190" i="5"/>
  <c r="E190" i="5"/>
  <c r="AB189" i="5"/>
  <c r="AA189" i="5"/>
  <c r="Q189" i="5"/>
  <c r="P189" i="5"/>
  <c r="F189" i="5"/>
  <c r="E189" i="5"/>
  <c r="AB188" i="5"/>
  <c r="AA188" i="5"/>
  <c r="Q188" i="5"/>
  <c r="P188" i="5"/>
  <c r="F188" i="5"/>
  <c r="E188" i="5"/>
  <c r="AB187" i="5"/>
  <c r="AA187" i="5"/>
  <c r="Q187" i="5"/>
  <c r="P187" i="5"/>
  <c r="F187" i="5"/>
  <c r="E187" i="5"/>
  <c r="AB186" i="5"/>
  <c r="AA186" i="5"/>
  <c r="Q186" i="5"/>
  <c r="P186" i="5"/>
  <c r="F186" i="5"/>
  <c r="E186" i="5"/>
  <c r="AB185" i="5"/>
  <c r="AA185" i="5"/>
  <c r="Q185" i="5"/>
  <c r="P185" i="5"/>
  <c r="F185" i="5"/>
  <c r="E185" i="5"/>
  <c r="AB184" i="5"/>
  <c r="AA184" i="5"/>
  <c r="Q184" i="5"/>
  <c r="P184" i="5"/>
  <c r="F184" i="5"/>
  <c r="E184" i="5"/>
  <c r="AB183" i="5"/>
  <c r="AA183" i="5"/>
  <c r="Q183" i="5"/>
  <c r="P183" i="5"/>
  <c r="F183" i="5"/>
  <c r="E183" i="5"/>
  <c r="AB182" i="5"/>
  <c r="AA182" i="5"/>
  <c r="Q182" i="5"/>
  <c r="P182" i="5"/>
  <c r="F182" i="5"/>
  <c r="E182" i="5"/>
  <c r="AB181" i="5"/>
  <c r="AA181" i="5"/>
  <c r="Q181" i="5"/>
  <c r="P181" i="5"/>
  <c r="F181" i="5"/>
  <c r="E181" i="5"/>
  <c r="AB180" i="5"/>
  <c r="AA180" i="5"/>
  <c r="Q180" i="5"/>
  <c r="P180" i="5"/>
  <c r="F180" i="5"/>
  <c r="E180" i="5"/>
  <c r="AB179" i="5"/>
  <c r="AA179" i="5"/>
  <c r="Q179" i="5"/>
  <c r="P179" i="5"/>
  <c r="F179" i="5"/>
  <c r="E179" i="5"/>
  <c r="AB178" i="5"/>
  <c r="AA178" i="5"/>
  <c r="Q178" i="5"/>
  <c r="P178" i="5"/>
  <c r="F178" i="5"/>
  <c r="E178" i="5"/>
  <c r="AB177" i="5"/>
  <c r="AA177" i="5"/>
  <c r="Q177" i="5"/>
  <c r="P177" i="5"/>
  <c r="F177" i="5"/>
  <c r="E177" i="5"/>
  <c r="AB176" i="5"/>
  <c r="AA176" i="5"/>
  <c r="Q176" i="5"/>
  <c r="P176" i="5"/>
  <c r="F176" i="5"/>
  <c r="E176" i="5"/>
  <c r="AB175" i="5"/>
  <c r="AA175" i="5"/>
  <c r="Q175" i="5"/>
  <c r="P175" i="5"/>
  <c r="F175" i="5"/>
  <c r="E175" i="5"/>
  <c r="AB174" i="5"/>
  <c r="AA174" i="5"/>
  <c r="Q174" i="5"/>
  <c r="P174" i="5"/>
  <c r="F174" i="5"/>
  <c r="E174" i="5"/>
  <c r="AB173" i="5"/>
  <c r="AA173" i="5"/>
  <c r="Q173" i="5"/>
  <c r="P173" i="5"/>
  <c r="F173" i="5"/>
  <c r="E173" i="5"/>
  <c r="AB172" i="5"/>
  <c r="AA172" i="5"/>
  <c r="Q172" i="5"/>
  <c r="P172" i="5"/>
  <c r="F172" i="5"/>
  <c r="E172" i="5"/>
  <c r="AB171" i="5"/>
  <c r="AA171" i="5"/>
  <c r="Q171" i="5"/>
  <c r="P171" i="5"/>
  <c r="F171" i="5"/>
  <c r="E171" i="5"/>
  <c r="AB170" i="5"/>
  <c r="AA170" i="5"/>
  <c r="Q170" i="5"/>
  <c r="P170" i="5"/>
  <c r="F170" i="5"/>
  <c r="E170" i="5"/>
  <c r="AB169" i="5"/>
  <c r="AA169" i="5"/>
  <c r="Q169" i="5"/>
  <c r="P169" i="5"/>
  <c r="F169" i="5"/>
  <c r="E169" i="5"/>
  <c r="AB168" i="5"/>
  <c r="AA168" i="5"/>
  <c r="Q168" i="5"/>
  <c r="P168" i="5"/>
  <c r="F168" i="5"/>
  <c r="E168" i="5"/>
  <c r="AB167" i="5"/>
  <c r="AA167" i="5"/>
  <c r="Q167" i="5"/>
  <c r="P167" i="5"/>
  <c r="F167" i="5"/>
  <c r="E167" i="5"/>
  <c r="AB166" i="5"/>
  <c r="AA166" i="5"/>
  <c r="Q166" i="5"/>
  <c r="P166" i="5"/>
  <c r="F166" i="5"/>
  <c r="E166" i="5"/>
  <c r="AB165" i="5"/>
  <c r="AA165" i="5"/>
  <c r="Q165" i="5"/>
  <c r="P165" i="5"/>
  <c r="F165" i="5"/>
  <c r="E165" i="5"/>
  <c r="AB164" i="5"/>
  <c r="AA164" i="5"/>
  <c r="Q164" i="5"/>
  <c r="P164" i="5"/>
  <c r="F164" i="5"/>
  <c r="E164" i="5"/>
  <c r="AB163" i="5"/>
  <c r="AA163" i="5"/>
  <c r="Q163" i="5"/>
  <c r="P163" i="5"/>
  <c r="F163" i="5"/>
  <c r="E163" i="5"/>
  <c r="AB162" i="5"/>
  <c r="AA162" i="5"/>
  <c r="Q162" i="5"/>
  <c r="P162" i="5"/>
  <c r="F162" i="5"/>
  <c r="E162" i="5"/>
  <c r="AB161" i="5"/>
  <c r="AA161" i="5"/>
  <c r="Q161" i="5"/>
  <c r="P161" i="5"/>
  <c r="F161" i="5"/>
  <c r="E161" i="5"/>
  <c r="AB160" i="5"/>
  <c r="AA160" i="5"/>
  <c r="Q160" i="5"/>
  <c r="P160" i="5"/>
  <c r="F160" i="5"/>
  <c r="E160" i="5"/>
  <c r="AB159" i="5"/>
  <c r="AA159" i="5"/>
  <c r="Q159" i="5"/>
  <c r="P159" i="5"/>
  <c r="F159" i="5"/>
  <c r="E159" i="5"/>
  <c r="AB158" i="5"/>
  <c r="AA158" i="5"/>
  <c r="Q158" i="5"/>
  <c r="P158" i="5"/>
  <c r="F158" i="5"/>
  <c r="E158" i="5"/>
  <c r="AB157" i="5"/>
  <c r="AA157" i="5"/>
  <c r="Q157" i="5"/>
  <c r="P157" i="5"/>
  <c r="F157" i="5"/>
  <c r="E157" i="5"/>
  <c r="AB156" i="5"/>
  <c r="AA156" i="5"/>
  <c r="Q156" i="5"/>
  <c r="P156" i="5"/>
  <c r="F156" i="5"/>
  <c r="E156" i="5"/>
  <c r="AB155" i="5"/>
  <c r="AA155" i="5"/>
  <c r="Q155" i="5"/>
  <c r="P155" i="5"/>
  <c r="F155" i="5"/>
  <c r="E155" i="5"/>
  <c r="AB154" i="5"/>
  <c r="AA154" i="5"/>
  <c r="Q154" i="5"/>
  <c r="P154" i="5"/>
  <c r="F154" i="5"/>
  <c r="E154" i="5"/>
  <c r="AB153" i="5"/>
  <c r="AA153" i="5"/>
  <c r="Q153" i="5"/>
  <c r="P153" i="5"/>
  <c r="F153" i="5"/>
  <c r="E153" i="5"/>
  <c r="AB152" i="5"/>
  <c r="AA152" i="5"/>
  <c r="Q152" i="5"/>
  <c r="P152" i="5"/>
  <c r="F152" i="5"/>
  <c r="E152" i="5"/>
  <c r="AB151" i="5"/>
  <c r="AA151" i="5"/>
  <c r="Q151" i="5"/>
  <c r="P151" i="5"/>
  <c r="F151" i="5"/>
  <c r="E151" i="5"/>
  <c r="AB150" i="5"/>
  <c r="AA150" i="5"/>
  <c r="Q150" i="5"/>
  <c r="P150" i="5"/>
  <c r="F150" i="5"/>
  <c r="E150" i="5"/>
  <c r="AB149" i="5"/>
  <c r="AA149" i="5"/>
  <c r="Q149" i="5"/>
  <c r="P149" i="5"/>
  <c r="F149" i="5"/>
  <c r="E149" i="5"/>
  <c r="AB148" i="5"/>
  <c r="AA148" i="5"/>
  <c r="Q148" i="5"/>
  <c r="P148" i="5"/>
  <c r="F148" i="5"/>
  <c r="E148" i="5"/>
  <c r="AB147" i="5"/>
  <c r="AA147" i="5"/>
  <c r="Q147" i="5"/>
  <c r="P147" i="5"/>
  <c r="F147" i="5"/>
  <c r="E147" i="5"/>
  <c r="AB146" i="5"/>
  <c r="AA146" i="5"/>
  <c r="Q146" i="5"/>
  <c r="P146" i="5"/>
  <c r="F146" i="5"/>
  <c r="E146" i="5"/>
  <c r="AB145" i="5"/>
  <c r="AA145" i="5"/>
  <c r="Q145" i="5"/>
  <c r="P145" i="5"/>
  <c r="F145" i="5"/>
  <c r="E145" i="5"/>
  <c r="AB144" i="5"/>
  <c r="AA144" i="5"/>
  <c r="Q144" i="5"/>
  <c r="P144" i="5"/>
  <c r="F144" i="5"/>
  <c r="E144" i="5"/>
  <c r="AB143" i="5"/>
  <c r="AA143" i="5"/>
  <c r="Q143" i="5"/>
  <c r="P143" i="5"/>
  <c r="F143" i="5"/>
  <c r="E143" i="5"/>
  <c r="AB142" i="5"/>
  <c r="AA142" i="5"/>
  <c r="Q142" i="5"/>
  <c r="P142" i="5"/>
  <c r="F142" i="5"/>
  <c r="E142" i="5"/>
  <c r="AB141" i="5"/>
  <c r="AA141" i="5"/>
  <c r="Q141" i="5"/>
  <c r="P141" i="5"/>
  <c r="F141" i="5"/>
  <c r="E141" i="5"/>
  <c r="AB140" i="5"/>
  <c r="AA140" i="5"/>
  <c r="Q140" i="5"/>
  <c r="P140" i="5"/>
  <c r="F140" i="5"/>
  <c r="E140" i="5"/>
  <c r="AB139" i="5"/>
  <c r="AA139" i="5"/>
  <c r="Q139" i="5"/>
  <c r="P139" i="5"/>
  <c r="F139" i="5"/>
  <c r="E139" i="5"/>
  <c r="AB138" i="5"/>
  <c r="AA138" i="5"/>
  <c r="Q138" i="5"/>
  <c r="P138" i="5"/>
  <c r="F138" i="5"/>
  <c r="E138" i="5"/>
  <c r="AB137" i="5"/>
  <c r="AA137" i="5"/>
  <c r="Q137" i="5"/>
  <c r="P137" i="5"/>
  <c r="F137" i="5"/>
  <c r="E137" i="5"/>
  <c r="AB136" i="5"/>
  <c r="AA136" i="5"/>
  <c r="Q136" i="5"/>
  <c r="P136" i="5"/>
  <c r="F136" i="5"/>
  <c r="E136" i="5"/>
  <c r="AB135" i="5"/>
  <c r="AA135" i="5"/>
  <c r="Q135" i="5"/>
  <c r="P135" i="5"/>
  <c r="F135" i="5"/>
  <c r="E135" i="5"/>
  <c r="AB134" i="5"/>
  <c r="AA134" i="5"/>
  <c r="Q134" i="5"/>
  <c r="P134" i="5"/>
  <c r="F134" i="5"/>
  <c r="E134" i="5"/>
  <c r="AB133" i="5"/>
  <c r="AA133" i="5"/>
  <c r="Q133" i="5"/>
  <c r="P133" i="5"/>
  <c r="F133" i="5"/>
  <c r="E133" i="5"/>
  <c r="AB132" i="5"/>
  <c r="AA132" i="5"/>
  <c r="Q132" i="5"/>
  <c r="P132" i="5"/>
  <c r="F132" i="5"/>
  <c r="E132" i="5"/>
  <c r="AB131" i="5"/>
  <c r="AA131" i="5"/>
  <c r="Q131" i="5"/>
  <c r="P131" i="5"/>
  <c r="F131" i="5"/>
  <c r="E131" i="5"/>
  <c r="AB130" i="5"/>
  <c r="AA130" i="5"/>
  <c r="Q130" i="5"/>
  <c r="P130" i="5"/>
  <c r="F130" i="5"/>
  <c r="E130" i="5"/>
  <c r="AB129" i="5"/>
  <c r="AA129" i="5"/>
  <c r="Q129" i="5"/>
  <c r="P129" i="5"/>
  <c r="F129" i="5"/>
  <c r="E129" i="5"/>
  <c r="AB128" i="5"/>
  <c r="AA128" i="5"/>
  <c r="Q128" i="5"/>
  <c r="P128" i="5"/>
  <c r="F128" i="5"/>
  <c r="E128" i="5"/>
  <c r="AB127" i="5"/>
  <c r="AA127" i="5"/>
  <c r="Q127" i="5"/>
  <c r="P127" i="5"/>
  <c r="F127" i="5"/>
  <c r="E127" i="5"/>
  <c r="AB126" i="5"/>
  <c r="AA126" i="5"/>
  <c r="Q126" i="5"/>
  <c r="P126" i="5"/>
  <c r="F126" i="5"/>
  <c r="E126" i="5"/>
  <c r="AB125" i="5"/>
  <c r="AA125" i="5"/>
  <c r="Q125" i="5"/>
  <c r="P125" i="5"/>
  <c r="F125" i="5"/>
  <c r="E125" i="5"/>
  <c r="AB124" i="5"/>
  <c r="AA124" i="5"/>
  <c r="Q124" i="5"/>
  <c r="P124" i="5"/>
  <c r="F124" i="5"/>
  <c r="E124" i="5"/>
  <c r="AB123" i="5"/>
  <c r="AA123" i="5"/>
  <c r="Q123" i="5"/>
  <c r="P123" i="5"/>
  <c r="F123" i="5"/>
  <c r="E123" i="5"/>
  <c r="AB122" i="5"/>
  <c r="AA122" i="5"/>
  <c r="Q122" i="5"/>
  <c r="P122" i="5"/>
  <c r="F122" i="5"/>
  <c r="E122" i="5"/>
  <c r="AB121" i="5"/>
  <c r="AA121" i="5"/>
  <c r="Q121" i="5"/>
  <c r="P121" i="5"/>
  <c r="F121" i="5"/>
  <c r="E121" i="5"/>
  <c r="AB120" i="5"/>
  <c r="AA120" i="5"/>
  <c r="Q120" i="5"/>
  <c r="P120" i="5"/>
  <c r="F120" i="5"/>
  <c r="E120" i="5"/>
  <c r="AB119" i="5"/>
  <c r="AA119" i="5"/>
  <c r="Q119" i="5"/>
  <c r="P119" i="5"/>
  <c r="F119" i="5"/>
  <c r="E119" i="5"/>
  <c r="AB118" i="5"/>
  <c r="AA118" i="5"/>
  <c r="Q118" i="5"/>
  <c r="P118" i="5"/>
  <c r="F118" i="5"/>
  <c r="E118" i="5"/>
  <c r="AB117" i="5"/>
  <c r="AA117" i="5"/>
  <c r="Q117" i="5"/>
  <c r="P117" i="5"/>
  <c r="F117" i="5"/>
  <c r="E117" i="5"/>
  <c r="AB116" i="5"/>
  <c r="AA116" i="5"/>
  <c r="Q116" i="5"/>
  <c r="P116" i="5"/>
  <c r="F116" i="5"/>
  <c r="E116" i="5"/>
  <c r="AB115" i="5"/>
  <c r="AA115" i="5"/>
  <c r="Q115" i="5"/>
  <c r="P115" i="5"/>
  <c r="F115" i="5"/>
  <c r="E115" i="5"/>
  <c r="AB114" i="5"/>
  <c r="AA114" i="5"/>
  <c r="Q114" i="5"/>
  <c r="P114" i="5"/>
  <c r="F114" i="5"/>
  <c r="E114" i="5"/>
  <c r="AB113" i="5"/>
  <c r="AA113" i="5"/>
  <c r="Q113" i="5"/>
  <c r="P113" i="5"/>
  <c r="L113" i="5"/>
  <c r="K113" i="5"/>
  <c r="F113" i="5"/>
  <c r="I113" i="5" s="1"/>
  <c r="E113" i="5"/>
  <c r="AB112" i="5"/>
  <c r="AA112" i="5"/>
  <c r="Q112" i="5"/>
  <c r="P112" i="5"/>
  <c r="F112" i="5"/>
  <c r="E112" i="5"/>
  <c r="AB111" i="5"/>
  <c r="AA111" i="5"/>
  <c r="Q111" i="5"/>
  <c r="P111" i="5"/>
  <c r="F111" i="5"/>
  <c r="E111" i="5"/>
  <c r="AB110" i="5"/>
  <c r="AA110" i="5"/>
  <c r="Q110" i="5"/>
  <c r="P110" i="5"/>
  <c r="F110" i="5"/>
  <c r="E110" i="5"/>
  <c r="AB109" i="5"/>
  <c r="AA109" i="5"/>
  <c r="Q109" i="5"/>
  <c r="P109" i="5"/>
  <c r="F109" i="5"/>
  <c r="E109" i="5"/>
  <c r="AB108" i="5"/>
  <c r="AA108" i="5"/>
  <c r="Q108" i="5"/>
  <c r="P108" i="5"/>
  <c r="F108" i="5"/>
  <c r="E108" i="5"/>
  <c r="AB107" i="5"/>
  <c r="AA107" i="5"/>
  <c r="Q107" i="5"/>
  <c r="P107" i="5"/>
  <c r="F107" i="5"/>
  <c r="E107" i="5"/>
  <c r="AB106" i="5"/>
  <c r="AA106" i="5"/>
  <c r="Q106" i="5"/>
  <c r="P106" i="5"/>
  <c r="F106" i="5"/>
  <c r="E106" i="5"/>
  <c r="AB105" i="5"/>
  <c r="AA105" i="5"/>
  <c r="Q105" i="5"/>
  <c r="P105" i="5"/>
  <c r="F105" i="5"/>
  <c r="E105" i="5"/>
  <c r="AB104" i="5"/>
  <c r="AA104" i="5"/>
  <c r="Q104" i="5"/>
  <c r="P104" i="5"/>
  <c r="F104" i="5"/>
  <c r="E104" i="5"/>
  <c r="AB103" i="5"/>
  <c r="AA103" i="5"/>
  <c r="Q103" i="5"/>
  <c r="P103" i="5"/>
  <c r="F103" i="5"/>
  <c r="E103" i="5"/>
  <c r="AB102" i="5"/>
  <c r="AA102" i="5"/>
  <c r="Q102" i="5"/>
  <c r="P102" i="5"/>
  <c r="F102" i="5"/>
  <c r="E102" i="5"/>
  <c r="AB101" i="5"/>
  <c r="AA101" i="5"/>
  <c r="Q101" i="5"/>
  <c r="P101" i="5"/>
  <c r="F101" i="5"/>
  <c r="E101" i="5"/>
  <c r="AB100" i="5"/>
  <c r="AA100" i="5"/>
  <c r="Q100" i="5"/>
  <c r="P100" i="5"/>
  <c r="F100" i="5"/>
  <c r="E100" i="5"/>
  <c r="AB99" i="5"/>
  <c r="AA99" i="5"/>
  <c r="Q99" i="5"/>
  <c r="P99" i="5"/>
  <c r="F99" i="5"/>
  <c r="E99" i="5"/>
  <c r="AB98" i="5"/>
  <c r="AA98" i="5"/>
  <c r="Q98" i="5"/>
  <c r="P98" i="5"/>
  <c r="F98" i="5"/>
  <c r="E98" i="5"/>
  <c r="AB97" i="5"/>
  <c r="AA97" i="5"/>
  <c r="Q97" i="5"/>
  <c r="P97" i="5"/>
  <c r="F97" i="5"/>
  <c r="E97" i="5"/>
  <c r="AB96" i="5"/>
  <c r="AA96" i="5"/>
  <c r="Q96" i="5"/>
  <c r="P96" i="5"/>
  <c r="F96" i="5"/>
  <c r="E96" i="5"/>
  <c r="AB95" i="5"/>
  <c r="AA95" i="5"/>
  <c r="Q95" i="5"/>
  <c r="P95" i="5"/>
  <c r="F95" i="5"/>
  <c r="E95" i="5"/>
  <c r="AB94" i="5"/>
  <c r="AA94" i="5"/>
  <c r="Q94" i="5"/>
  <c r="P94" i="5"/>
  <c r="F94" i="5"/>
  <c r="E94" i="5"/>
  <c r="AB93" i="5"/>
  <c r="AA93" i="5"/>
  <c r="Q93" i="5"/>
  <c r="P93" i="5"/>
  <c r="F93" i="5"/>
  <c r="E93" i="5"/>
  <c r="AB92" i="5"/>
  <c r="AA92" i="5"/>
  <c r="Q92" i="5"/>
  <c r="P92" i="5"/>
  <c r="F92" i="5"/>
  <c r="E92" i="5"/>
  <c r="AB91" i="5"/>
  <c r="AA91" i="5"/>
  <c r="Q91" i="5"/>
  <c r="P91" i="5"/>
  <c r="F91" i="5"/>
  <c r="E91" i="5"/>
  <c r="AB90" i="5"/>
  <c r="AA90" i="5"/>
  <c r="Q90" i="5"/>
  <c r="P90" i="5"/>
  <c r="F90" i="5"/>
  <c r="E90" i="5"/>
  <c r="AB89" i="5"/>
  <c r="AA89" i="5"/>
  <c r="Q89" i="5"/>
  <c r="P89" i="5"/>
  <c r="F89" i="5"/>
  <c r="E89" i="5"/>
  <c r="AB88" i="5"/>
  <c r="AA88" i="5"/>
  <c r="Q88" i="5"/>
  <c r="P88" i="5"/>
  <c r="F88" i="5"/>
  <c r="E88" i="5"/>
  <c r="AB87" i="5"/>
  <c r="AA87" i="5"/>
  <c r="Q87" i="5"/>
  <c r="P87" i="5"/>
  <c r="F87" i="5"/>
  <c r="E87" i="5"/>
  <c r="AB86" i="5"/>
  <c r="AA86" i="5"/>
  <c r="Q86" i="5"/>
  <c r="P86" i="5"/>
  <c r="F86" i="5"/>
  <c r="E86" i="5"/>
  <c r="AB85" i="5"/>
  <c r="AA85" i="5"/>
  <c r="Q85" i="5"/>
  <c r="P85" i="5"/>
  <c r="F85" i="5"/>
  <c r="E85" i="5"/>
  <c r="AB84" i="5"/>
  <c r="AA84" i="5"/>
  <c r="Q84" i="5"/>
  <c r="P84" i="5"/>
  <c r="F84" i="5"/>
  <c r="E84" i="5"/>
  <c r="AB83" i="5"/>
  <c r="AA83" i="5"/>
  <c r="Q83" i="5"/>
  <c r="P83" i="5"/>
  <c r="F83" i="5"/>
  <c r="E83" i="5"/>
  <c r="AB82" i="5"/>
  <c r="AA82" i="5"/>
  <c r="Q82" i="5"/>
  <c r="P82" i="5"/>
  <c r="F82" i="5"/>
  <c r="E82" i="5"/>
  <c r="AB81" i="5"/>
  <c r="AA81" i="5"/>
  <c r="Q81" i="5"/>
  <c r="P81" i="5"/>
  <c r="F81" i="5"/>
  <c r="E81" i="5"/>
  <c r="AB80" i="5"/>
  <c r="AA80" i="5"/>
  <c r="Q80" i="5"/>
  <c r="P80" i="5"/>
  <c r="F80" i="5"/>
  <c r="E80" i="5"/>
  <c r="AB79" i="5"/>
  <c r="AA79" i="5"/>
  <c r="Q79" i="5"/>
  <c r="P79" i="5"/>
  <c r="F79" i="5"/>
  <c r="E79" i="5"/>
  <c r="AB78" i="5"/>
  <c r="AA78" i="5"/>
  <c r="Q78" i="5"/>
  <c r="P78" i="5"/>
  <c r="F78" i="5"/>
  <c r="E78" i="5"/>
  <c r="AB77" i="5"/>
  <c r="AA77" i="5"/>
  <c r="Q77" i="5"/>
  <c r="P77" i="5"/>
  <c r="F77" i="5"/>
  <c r="E77" i="5"/>
  <c r="AB76" i="5"/>
  <c r="AA76" i="5"/>
  <c r="Q76" i="5"/>
  <c r="P76" i="5"/>
  <c r="F76" i="5"/>
  <c r="E76" i="5"/>
  <c r="AB75" i="5"/>
  <c r="AA75" i="5"/>
  <c r="Q75" i="5"/>
  <c r="P75" i="5"/>
  <c r="F75" i="5"/>
  <c r="E75" i="5"/>
  <c r="AB74" i="5"/>
  <c r="AA74" i="5"/>
  <c r="Q74" i="5"/>
  <c r="P74" i="5"/>
  <c r="F74" i="5"/>
  <c r="E74" i="5"/>
  <c r="AB73" i="5"/>
  <c r="AA73" i="5"/>
  <c r="Q73" i="5"/>
  <c r="P73" i="5"/>
  <c r="F73" i="5"/>
  <c r="E73" i="5"/>
  <c r="AB72" i="5"/>
  <c r="AA72" i="5"/>
  <c r="Q72" i="5"/>
  <c r="P72" i="5"/>
  <c r="F72" i="5"/>
  <c r="E72" i="5"/>
  <c r="AB71" i="5"/>
  <c r="AA71" i="5"/>
  <c r="Q71" i="5"/>
  <c r="P71" i="5"/>
  <c r="F71" i="5"/>
  <c r="E71" i="5"/>
  <c r="AB70" i="5"/>
  <c r="AA70" i="5"/>
  <c r="Q70" i="5"/>
  <c r="P70" i="5"/>
  <c r="F70" i="5"/>
  <c r="E70" i="5"/>
  <c r="AB69" i="5"/>
  <c r="AA69" i="5"/>
  <c r="Q69" i="5"/>
  <c r="P69" i="5"/>
  <c r="F69" i="5"/>
  <c r="E69" i="5"/>
  <c r="AB68" i="5"/>
  <c r="AA68" i="5"/>
  <c r="Q68" i="5"/>
  <c r="P68" i="5"/>
  <c r="F68" i="5"/>
  <c r="E68" i="5"/>
  <c r="AB67" i="5"/>
  <c r="AA67" i="5"/>
  <c r="Q67" i="5"/>
  <c r="P67" i="5"/>
  <c r="F67" i="5"/>
  <c r="E67" i="5"/>
  <c r="AB66" i="5"/>
  <c r="AA66" i="5"/>
  <c r="Q66" i="5"/>
  <c r="P66" i="5"/>
  <c r="F66" i="5"/>
  <c r="E66" i="5"/>
  <c r="AB65" i="5"/>
  <c r="AA65" i="5"/>
  <c r="Q65" i="5"/>
  <c r="P65" i="5"/>
  <c r="F65" i="5"/>
  <c r="E65" i="5"/>
  <c r="AB64" i="5"/>
  <c r="AA64" i="5"/>
  <c r="Q64" i="5"/>
  <c r="P64" i="5"/>
  <c r="F64" i="5"/>
  <c r="E64" i="5"/>
  <c r="AB63" i="5"/>
  <c r="AA63" i="5"/>
  <c r="Q63" i="5"/>
  <c r="P63" i="5"/>
  <c r="F63" i="5"/>
  <c r="E63" i="5"/>
  <c r="AB62" i="5"/>
  <c r="AA62" i="5"/>
  <c r="Q62" i="5"/>
  <c r="P62" i="5"/>
  <c r="F62" i="5"/>
  <c r="E62" i="5"/>
  <c r="AB61" i="5"/>
  <c r="AA61" i="5"/>
  <c r="Q61" i="5"/>
  <c r="P61" i="5"/>
  <c r="F61" i="5"/>
  <c r="E61" i="5"/>
  <c r="AB60" i="5"/>
  <c r="AA60" i="5"/>
  <c r="Q60" i="5"/>
  <c r="P60" i="5"/>
  <c r="F60" i="5"/>
  <c r="E60" i="5"/>
  <c r="AB59" i="5"/>
  <c r="AA59" i="5"/>
  <c r="Q59" i="5"/>
  <c r="P59" i="5"/>
  <c r="F59" i="5"/>
  <c r="E59" i="5"/>
  <c r="AB58" i="5"/>
  <c r="AA58" i="5"/>
  <c r="Q58" i="5"/>
  <c r="P58" i="5"/>
  <c r="F58" i="5"/>
  <c r="E58" i="5"/>
  <c r="AB57" i="5"/>
  <c r="AA57" i="5"/>
  <c r="Q57" i="5"/>
  <c r="P57" i="5"/>
  <c r="F57" i="5"/>
  <c r="E57" i="5"/>
  <c r="AB56" i="5"/>
  <c r="AA56" i="5"/>
  <c r="Q56" i="5"/>
  <c r="P56" i="5"/>
  <c r="F56" i="5"/>
  <c r="E56" i="5"/>
  <c r="AB55" i="5"/>
  <c r="AA55" i="5"/>
  <c r="Q55" i="5"/>
  <c r="P55" i="5"/>
  <c r="F55" i="5"/>
  <c r="E55" i="5"/>
  <c r="AB54" i="5"/>
  <c r="AA54" i="5"/>
  <c r="Q54" i="5"/>
  <c r="P54" i="5"/>
  <c r="F54" i="5"/>
  <c r="E54" i="5"/>
  <c r="AB53" i="5"/>
  <c r="AA53" i="5"/>
  <c r="Q53" i="5"/>
  <c r="P53" i="5"/>
  <c r="F53" i="5"/>
  <c r="E53" i="5"/>
  <c r="AB52" i="5"/>
  <c r="AA52" i="5"/>
  <c r="Q52" i="5"/>
  <c r="P52" i="5"/>
  <c r="F52" i="5"/>
  <c r="E52" i="5"/>
  <c r="AB51" i="5"/>
  <c r="AA51" i="5"/>
  <c r="Q51" i="5"/>
  <c r="P51" i="5"/>
  <c r="F51" i="5"/>
  <c r="E51" i="5"/>
  <c r="AB50" i="5"/>
  <c r="AA50" i="5"/>
  <c r="Q50" i="5"/>
  <c r="P50" i="5"/>
  <c r="F50" i="5"/>
  <c r="E50" i="5"/>
  <c r="AB49" i="5"/>
  <c r="AA49" i="5"/>
  <c r="Q49" i="5"/>
  <c r="P49" i="5"/>
  <c r="F49" i="5"/>
  <c r="E49" i="5"/>
  <c r="AB48" i="5"/>
  <c r="AA48" i="5"/>
  <c r="Q48" i="5"/>
  <c r="P48" i="5"/>
  <c r="F48" i="5"/>
  <c r="E48" i="5"/>
  <c r="AB47" i="5"/>
  <c r="AA47" i="5"/>
  <c r="Q47" i="5"/>
  <c r="P47" i="5"/>
  <c r="F47" i="5"/>
  <c r="E47" i="5"/>
  <c r="AB46" i="5"/>
  <c r="AA46" i="5"/>
  <c r="Q46" i="5"/>
  <c r="P46" i="5"/>
  <c r="F46" i="5"/>
  <c r="E46" i="5"/>
  <c r="AB45" i="5"/>
  <c r="AA45" i="5"/>
  <c r="Q45" i="5"/>
  <c r="P45" i="5"/>
  <c r="F45" i="5"/>
  <c r="E45" i="5"/>
  <c r="AB44" i="5"/>
  <c r="AA44" i="5"/>
  <c r="Q44" i="5"/>
  <c r="P44" i="5"/>
  <c r="F44" i="5"/>
  <c r="E44" i="5"/>
  <c r="AB43" i="5"/>
  <c r="AA43" i="5"/>
  <c r="Q43" i="5"/>
  <c r="P43" i="5"/>
  <c r="F43" i="5"/>
  <c r="E43" i="5"/>
  <c r="AB42" i="5"/>
  <c r="AA42" i="5"/>
  <c r="Q42" i="5"/>
  <c r="P42" i="5"/>
  <c r="F42" i="5"/>
  <c r="E42" i="5"/>
  <c r="AB41" i="5"/>
  <c r="AA41" i="5"/>
  <c r="Q41" i="5"/>
  <c r="P41" i="5"/>
  <c r="F41" i="5"/>
  <c r="E41" i="5"/>
  <c r="AB40" i="5"/>
  <c r="AA40" i="5"/>
  <c r="Q40" i="5"/>
  <c r="P40" i="5"/>
  <c r="F40" i="5"/>
  <c r="E40" i="5"/>
  <c r="AB39" i="5"/>
  <c r="AA39" i="5"/>
  <c r="Q39" i="5"/>
  <c r="P39" i="5"/>
  <c r="F39" i="5"/>
  <c r="E39" i="5"/>
  <c r="AB38" i="5"/>
  <c r="AA38" i="5"/>
  <c r="Q38" i="5"/>
  <c r="P38" i="5"/>
  <c r="F38" i="5"/>
  <c r="E38" i="5"/>
  <c r="AB37" i="5"/>
  <c r="AA37" i="5"/>
  <c r="Q37" i="5"/>
  <c r="P37" i="5"/>
  <c r="F37" i="5"/>
  <c r="E37" i="5"/>
  <c r="AB36" i="5"/>
  <c r="AA36" i="5"/>
  <c r="Q36" i="5"/>
  <c r="P36" i="5"/>
  <c r="F36" i="5"/>
  <c r="E36" i="5"/>
  <c r="AB35" i="5"/>
  <c r="AA35" i="5"/>
  <c r="Q35" i="5"/>
  <c r="P35" i="5"/>
  <c r="F35" i="5"/>
  <c r="E35" i="5"/>
  <c r="AB34" i="5"/>
  <c r="AA34" i="5"/>
  <c r="Q34" i="5"/>
  <c r="P34" i="5"/>
  <c r="F34" i="5"/>
  <c r="E34" i="5"/>
  <c r="AB33" i="5"/>
  <c r="AA33" i="5"/>
  <c r="Q33" i="5"/>
  <c r="P33" i="5"/>
  <c r="F33" i="5"/>
  <c r="E33" i="5"/>
  <c r="AB32" i="5"/>
  <c r="AA32" i="5"/>
  <c r="Q32" i="5"/>
  <c r="P32" i="5"/>
  <c r="F32" i="5"/>
  <c r="E32" i="5"/>
  <c r="AB31" i="5"/>
  <c r="AA31" i="5"/>
  <c r="Q31" i="5"/>
  <c r="P31" i="5"/>
  <c r="F31" i="5"/>
  <c r="E31" i="5"/>
  <c r="AB30" i="5"/>
  <c r="AA30" i="5"/>
  <c r="Q30" i="5"/>
  <c r="P30" i="5"/>
  <c r="F30" i="5"/>
  <c r="E30" i="5"/>
  <c r="AB29" i="5"/>
  <c r="AA29" i="5"/>
  <c r="Q29" i="5"/>
  <c r="P29" i="5"/>
  <c r="F29" i="5"/>
  <c r="E29" i="5"/>
  <c r="AB28" i="5"/>
  <c r="AA28" i="5"/>
  <c r="Q28" i="5"/>
  <c r="P28" i="5"/>
  <c r="F28" i="5"/>
  <c r="E28" i="5"/>
  <c r="AB27" i="5"/>
  <c r="AA27" i="5"/>
  <c r="Q27" i="5"/>
  <c r="P27" i="5"/>
  <c r="F27" i="5"/>
  <c r="E27" i="5"/>
  <c r="AB26" i="5"/>
  <c r="AA26" i="5"/>
  <c r="Q26" i="5"/>
  <c r="P26" i="5"/>
  <c r="F26" i="5"/>
  <c r="E26" i="5"/>
  <c r="AB25" i="5"/>
  <c r="AA25" i="5"/>
  <c r="Q25" i="5"/>
  <c r="P25" i="5"/>
  <c r="F25" i="5"/>
  <c r="E25" i="5"/>
  <c r="AB24" i="5"/>
  <c r="AA24" i="5"/>
  <c r="Q24" i="5"/>
  <c r="P24" i="5"/>
  <c r="F24" i="5"/>
  <c r="E24" i="5"/>
  <c r="AB23" i="5"/>
  <c r="AA23" i="5"/>
  <c r="Q23" i="5"/>
  <c r="P23" i="5"/>
  <c r="F23" i="5"/>
  <c r="E23" i="5"/>
  <c r="AB22" i="5"/>
  <c r="AA22" i="5"/>
  <c r="Q22" i="5"/>
  <c r="P22" i="5"/>
  <c r="F22" i="5"/>
  <c r="E22" i="5"/>
  <c r="AB21" i="5"/>
  <c r="AA21" i="5"/>
  <c r="Q21" i="5"/>
  <c r="P21" i="5"/>
  <c r="F21" i="5"/>
  <c r="E21" i="5"/>
  <c r="AB20" i="5"/>
  <c r="AA20" i="5"/>
  <c r="Q20" i="5"/>
  <c r="P20" i="5"/>
  <c r="F20" i="5"/>
  <c r="E20" i="5"/>
  <c r="AB19" i="5"/>
  <c r="AA19" i="5"/>
  <c r="Q19" i="5"/>
  <c r="P19" i="5"/>
  <c r="F19" i="5"/>
  <c r="E19" i="5"/>
  <c r="AB18" i="5"/>
  <c r="AA18" i="5"/>
  <c r="Q18" i="5"/>
  <c r="P18" i="5"/>
  <c r="F18" i="5"/>
  <c r="E18" i="5"/>
  <c r="AB17" i="5"/>
  <c r="AA17" i="5"/>
  <c r="Q17" i="5"/>
  <c r="P17" i="5"/>
  <c r="F17" i="5"/>
  <c r="E17" i="5"/>
  <c r="AB16" i="5"/>
  <c r="AA16" i="5"/>
  <c r="Q16" i="5"/>
  <c r="P16" i="5"/>
  <c r="F16" i="5"/>
  <c r="E16" i="5"/>
  <c r="AB15" i="5"/>
  <c r="AA15" i="5"/>
  <c r="Q15" i="5"/>
  <c r="P15" i="5"/>
  <c r="F15" i="5"/>
  <c r="E15" i="5"/>
  <c r="AB14" i="5"/>
  <c r="AA14" i="5"/>
  <c r="Q14" i="5"/>
  <c r="P14" i="5"/>
  <c r="F14" i="5"/>
  <c r="E14" i="5"/>
  <c r="AB13" i="5"/>
  <c r="AA13" i="5"/>
  <c r="Q13" i="5"/>
  <c r="P13" i="5"/>
  <c r="F13" i="5"/>
  <c r="E13" i="5"/>
  <c r="AB12" i="5"/>
  <c r="AA12" i="5"/>
  <c r="Q12" i="5"/>
  <c r="P12" i="5"/>
  <c r="F12" i="5"/>
  <c r="E12" i="5"/>
  <c r="AB11" i="5"/>
  <c r="AA11" i="5"/>
  <c r="Q11" i="5"/>
  <c r="P11" i="5"/>
  <c r="F11" i="5"/>
  <c r="E11" i="5"/>
  <c r="AB10" i="5"/>
  <c r="AA10" i="5"/>
  <c r="Q10" i="5"/>
  <c r="P10" i="5"/>
  <c r="F10" i="5"/>
  <c r="E10" i="5"/>
  <c r="AB9" i="5"/>
  <c r="AA9" i="5"/>
  <c r="Q9" i="5"/>
  <c r="P9" i="5"/>
  <c r="F9" i="5"/>
  <c r="E9" i="5"/>
  <c r="AB8" i="5"/>
  <c r="AA8" i="5"/>
  <c r="Q8" i="5"/>
  <c r="P8" i="5"/>
  <c r="F8" i="5"/>
  <c r="E8" i="5"/>
  <c r="AB7" i="5"/>
  <c r="AA7" i="5"/>
  <c r="Q7" i="5"/>
  <c r="P7" i="5"/>
  <c r="F7" i="5"/>
  <c r="E7" i="5"/>
  <c r="AB6" i="5"/>
  <c r="AA6" i="5"/>
  <c r="Q6" i="5"/>
  <c r="P6" i="5"/>
  <c r="F6" i="5"/>
  <c r="E6" i="5"/>
  <c r="AB5" i="5"/>
  <c r="AA5" i="5"/>
  <c r="Q5" i="5"/>
  <c r="P5" i="5"/>
  <c r="F5" i="5"/>
  <c r="E5" i="5"/>
  <c r="AB4" i="5"/>
  <c r="AA4" i="5"/>
  <c r="Q4" i="5"/>
  <c r="P4" i="5"/>
  <c r="F4" i="5"/>
  <c r="E4" i="5"/>
  <c r="AB3" i="5"/>
  <c r="AA3" i="5"/>
  <c r="Q3" i="5"/>
  <c r="P3" i="5"/>
  <c r="F3" i="5"/>
  <c r="E3" i="5"/>
  <c r="AB2" i="5"/>
  <c r="AE2" i="5" s="1"/>
  <c r="AA2" i="5"/>
  <c r="Q2" i="5"/>
  <c r="T2" i="5" s="1"/>
  <c r="P2" i="5"/>
  <c r="F2" i="5"/>
  <c r="I2" i="5" s="1"/>
  <c r="E2" i="5"/>
  <c r="AA280" i="4"/>
  <c r="Z280" i="4"/>
  <c r="AB280" i="4" s="1"/>
  <c r="P280" i="4"/>
  <c r="O280" i="4"/>
  <c r="Q280" i="4" s="1"/>
  <c r="E280" i="4"/>
  <c r="D280" i="4"/>
  <c r="F280" i="4" s="1"/>
  <c r="B277" i="4"/>
  <c r="B276" i="4"/>
  <c r="C277" i="4" s="1"/>
  <c r="AA273" i="4"/>
  <c r="Z273" i="4"/>
  <c r="P273" i="4"/>
  <c r="O273" i="4"/>
  <c r="E273" i="4"/>
  <c r="D273" i="4"/>
  <c r="AA272" i="4"/>
  <c r="Z272" i="4"/>
  <c r="P272" i="4"/>
  <c r="O272" i="4"/>
  <c r="E272" i="4"/>
  <c r="D272" i="4"/>
  <c r="AA271" i="4"/>
  <c r="Z271" i="4"/>
  <c r="P271" i="4"/>
  <c r="O271" i="4"/>
  <c r="E271" i="4"/>
  <c r="D271" i="4"/>
  <c r="AA270" i="4"/>
  <c r="Z270" i="4"/>
  <c r="P270" i="4"/>
  <c r="O270" i="4"/>
  <c r="E270" i="4"/>
  <c r="D270" i="4"/>
  <c r="AA269" i="4"/>
  <c r="Z269" i="4"/>
  <c r="P269" i="4"/>
  <c r="O269" i="4"/>
  <c r="E269" i="4"/>
  <c r="D269" i="4"/>
  <c r="AA268" i="4"/>
  <c r="Z268" i="4"/>
  <c r="P268" i="4"/>
  <c r="O268" i="4"/>
  <c r="E268" i="4"/>
  <c r="D268" i="4"/>
  <c r="AA267" i="4"/>
  <c r="Z267" i="4"/>
  <c r="P267" i="4"/>
  <c r="O267" i="4"/>
  <c r="E267" i="4"/>
  <c r="D267" i="4"/>
  <c r="AA266" i="4"/>
  <c r="Z266" i="4"/>
  <c r="P266" i="4"/>
  <c r="O266" i="4"/>
  <c r="E266" i="4"/>
  <c r="D266" i="4"/>
  <c r="AA265" i="4"/>
  <c r="Z265" i="4"/>
  <c r="P265" i="4"/>
  <c r="O265" i="4"/>
  <c r="E265" i="4"/>
  <c r="D265" i="4"/>
  <c r="AA264" i="4"/>
  <c r="Z264" i="4"/>
  <c r="P264" i="4"/>
  <c r="O264" i="4"/>
  <c r="E264" i="4"/>
  <c r="D264" i="4"/>
  <c r="AA263" i="4"/>
  <c r="Z263" i="4"/>
  <c r="P263" i="4"/>
  <c r="O263" i="4"/>
  <c r="E263" i="4"/>
  <c r="D263" i="4"/>
  <c r="AA262" i="4"/>
  <c r="Z262" i="4"/>
  <c r="P262" i="4"/>
  <c r="O262" i="4"/>
  <c r="E262" i="4"/>
  <c r="D262" i="4"/>
  <c r="AA261" i="4"/>
  <c r="Z261" i="4"/>
  <c r="P261" i="4"/>
  <c r="O261" i="4"/>
  <c r="E261" i="4"/>
  <c r="D261" i="4"/>
  <c r="AA260" i="4"/>
  <c r="Z260" i="4"/>
  <c r="P260" i="4"/>
  <c r="O260" i="4"/>
  <c r="E260" i="4"/>
  <c r="D260" i="4"/>
  <c r="AA259" i="4"/>
  <c r="Z259" i="4"/>
  <c r="P259" i="4"/>
  <c r="O259" i="4"/>
  <c r="E259" i="4"/>
  <c r="D259" i="4"/>
  <c r="AA258" i="4"/>
  <c r="Z258" i="4"/>
  <c r="P258" i="4"/>
  <c r="O258" i="4"/>
  <c r="E258" i="4"/>
  <c r="D258" i="4"/>
  <c r="AA257" i="4"/>
  <c r="Z257" i="4"/>
  <c r="P257" i="4"/>
  <c r="O257" i="4"/>
  <c r="E257" i="4"/>
  <c r="D257" i="4"/>
  <c r="AA256" i="4"/>
  <c r="Z256" i="4"/>
  <c r="P256" i="4"/>
  <c r="O256" i="4"/>
  <c r="E256" i="4"/>
  <c r="D256" i="4"/>
  <c r="AA255" i="4"/>
  <c r="Z255" i="4"/>
  <c r="P255" i="4"/>
  <c r="O255" i="4"/>
  <c r="E255" i="4"/>
  <c r="D255" i="4"/>
  <c r="AA254" i="4"/>
  <c r="Z254" i="4"/>
  <c r="P254" i="4"/>
  <c r="O254" i="4"/>
  <c r="E254" i="4"/>
  <c r="D254" i="4"/>
  <c r="AA253" i="4"/>
  <c r="Z253" i="4"/>
  <c r="P253" i="4"/>
  <c r="O253" i="4"/>
  <c r="E253" i="4"/>
  <c r="D253" i="4"/>
  <c r="AA252" i="4"/>
  <c r="Z252" i="4"/>
  <c r="P252" i="4"/>
  <c r="O252" i="4"/>
  <c r="E252" i="4"/>
  <c r="D252" i="4"/>
  <c r="AA251" i="4"/>
  <c r="Z251" i="4"/>
  <c r="P251" i="4"/>
  <c r="O251" i="4"/>
  <c r="E251" i="4"/>
  <c r="D251" i="4"/>
  <c r="AA250" i="4"/>
  <c r="Z250" i="4"/>
  <c r="P250" i="4"/>
  <c r="O250" i="4"/>
  <c r="E250" i="4"/>
  <c r="D250" i="4"/>
  <c r="AA249" i="4"/>
  <c r="Z249" i="4"/>
  <c r="P249" i="4"/>
  <c r="O249" i="4"/>
  <c r="E249" i="4"/>
  <c r="D249" i="4"/>
  <c r="AA248" i="4"/>
  <c r="Z248" i="4"/>
  <c r="P248" i="4"/>
  <c r="O248" i="4"/>
  <c r="E248" i="4"/>
  <c r="D248" i="4"/>
  <c r="AA247" i="4"/>
  <c r="Z247" i="4"/>
  <c r="P247" i="4"/>
  <c r="O247" i="4"/>
  <c r="E247" i="4"/>
  <c r="D247" i="4"/>
  <c r="AA246" i="4"/>
  <c r="Z246" i="4"/>
  <c r="P246" i="4"/>
  <c r="O246" i="4"/>
  <c r="E246" i="4"/>
  <c r="D246" i="4"/>
  <c r="AA245" i="4"/>
  <c r="Z245" i="4"/>
  <c r="P245" i="4"/>
  <c r="O245" i="4"/>
  <c r="E245" i="4"/>
  <c r="D245" i="4"/>
  <c r="AA244" i="4"/>
  <c r="Z244" i="4"/>
  <c r="P244" i="4"/>
  <c r="O244" i="4"/>
  <c r="E244" i="4"/>
  <c r="D244" i="4"/>
  <c r="AA243" i="4"/>
  <c r="Z243" i="4"/>
  <c r="P243" i="4"/>
  <c r="O243" i="4"/>
  <c r="E243" i="4"/>
  <c r="D243" i="4"/>
  <c r="AA242" i="4"/>
  <c r="Z242" i="4"/>
  <c r="P242" i="4"/>
  <c r="O242" i="4"/>
  <c r="E242" i="4"/>
  <c r="D242" i="4"/>
  <c r="AA241" i="4"/>
  <c r="Z241" i="4"/>
  <c r="P241" i="4"/>
  <c r="O241" i="4"/>
  <c r="E241" i="4"/>
  <c r="D241" i="4"/>
  <c r="AA240" i="4"/>
  <c r="Z240" i="4"/>
  <c r="P240" i="4"/>
  <c r="O240" i="4"/>
  <c r="E240" i="4"/>
  <c r="D240" i="4"/>
  <c r="AA239" i="4"/>
  <c r="Z239" i="4"/>
  <c r="P239" i="4"/>
  <c r="O239" i="4"/>
  <c r="E239" i="4"/>
  <c r="D239" i="4"/>
  <c r="AA238" i="4"/>
  <c r="Z238" i="4"/>
  <c r="P238" i="4"/>
  <c r="O238" i="4"/>
  <c r="E238" i="4"/>
  <c r="D238" i="4"/>
  <c r="AA237" i="4"/>
  <c r="Z237" i="4"/>
  <c r="P237" i="4"/>
  <c r="O237" i="4"/>
  <c r="E237" i="4"/>
  <c r="D237" i="4"/>
  <c r="AA236" i="4"/>
  <c r="Z236" i="4"/>
  <c r="P236" i="4"/>
  <c r="O236" i="4"/>
  <c r="E236" i="4"/>
  <c r="D236" i="4"/>
  <c r="AA235" i="4"/>
  <c r="Z235" i="4"/>
  <c r="P235" i="4"/>
  <c r="O235" i="4"/>
  <c r="E235" i="4"/>
  <c r="D235" i="4"/>
  <c r="AA234" i="4"/>
  <c r="Z234" i="4"/>
  <c r="P234" i="4"/>
  <c r="O234" i="4"/>
  <c r="E234" i="4"/>
  <c r="D234" i="4"/>
  <c r="AA233" i="4"/>
  <c r="Z233" i="4"/>
  <c r="P233" i="4"/>
  <c r="O233" i="4"/>
  <c r="E233" i="4"/>
  <c r="D233" i="4"/>
  <c r="AA232" i="4"/>
  <c r="Z232" i="4"/>
  <c r="P232" i="4"/>
  <c r="O232" i="4"/>
  <c r="E232" i="4"/>
  <c r="D232" i="4"/>
  <c r="AA231" i="4"/>
  <c r="Z231" i="4"/>
  <c r="P231" i="4"/>
  <c r="O231" i="4"/>
  <c r="E231" i="4"/>
  <c r="D231" i="4"/>
  <c r="AA230" i="4"/>
  <c r="Z230" i="4"/>
  <c r="P230" i="4"/>
  <c r="O230" i="4"/>
  <c r="E230" i="4"/>
  <c r="D230" i="4"/>
  <c r="AA229" i="4"/>
  <c r="Z229" i="4"/>
  <c r="P229" i="4"/>
  <c r="O229" i="4"/>
  <c r="E229" i="4"/>
  <c r="D229" i="4"/>
  <c r="AA228" i="4"/>
  <c r="Z228" i="4"/>
  <c r="P228" i="4"/>
  <c r="O228" i="4"/>
  <c r="E228" i="4"/>
  <c r="D228" i="4"/>
  <c r="AA227" i="4"/>
  <c r="Z227" i="4"/>
  <c r="P227" i="4"/>
  <c r="O227" i="4"/>
  <c r="E227" i="4"/>
  <c r="D227" i="4"/>
  <c r="AA226" i="4"/>
  <c r="Z226" i="4"/>
  <c r="P226" i="4"/>
  <c r="O226" i="4"/>
  <c r="E226" i="4"/>
  <c r="D226" i="4"/>
  <c r="AA225" i="4"/>
  <c r="Z225" i="4"/>
  <c r="P225" i="4"/>
  <c r="O225" i="4"/>
  <c r="E225" i="4"/>
  <c r="D225" i="4"/>
  <c r="AA224" i="4"/>
  <c r="Z224" i="4"/>
  <c r="P224" i="4"/>
  <c r="O224" i="4"/>
  <c r="E224" i="4"/>
  <c r="D224" i="4"/>
  <c r="AA223" i="4"/>
  <c r="Z223" i="4"/>
  <c r="P223" i="4"/>
  <c r="O223" i="4"/>
  <c r="E223" i="4"/>
  <c r="D223" i="4"/>
  <c r="AA222" i="4"/>
  <c r="Z222" i="4"/>
  <c r="P222" i="4"/>
  <c r="O222" i="4"/>
  <c r="E222" i="4"/>
  <c r="D222" i="4"/>
  <c r="AA221" i="4"/>
  <c r="Z221" i="4"/>
  <c r="P221" i="4"/>
  <c r="O221" i="4"/>
  <c r="E221" i="4"/>
  <c r="D221" i="4"/>
  <c r="AA220" i="4"/>
  <c r="Z220" i="4"/>
  <c r="P220" i="4"/>
  <c r="O220" i="4"/>
  <c r="E220" i="4"/>
  <c r="D220" i="4"/>
  <c r="AA219" i="4"/>
  <c r="Z219" i="4"/>
  <c r="P219" i="4"/>
  <c r="O219" i="4"/>
  <c r="E219" i="4"/>
  <c r="D219" i="4"/>
  <c r="AA218" i="4"/>
  <c r="Z218" i="4"/>
  <c r="P218" i="4"/>
  <c r="O218" i="4"/>
  <c r="E218" i="4"/>
  <c r="D218" i="4"/>
  <c r="AA217" i="4"/>
  <c r="Z217" i="4"/>
  <c r="P217" i="4"/>
  <c r="O217" i="4"/>
  <c r="E217" i="4"/>
  <c r="D217" i="4"/>
  <c r="AA216" i="4"/>
  <c r="Z216" i="4"/>
  <c r="P216" i="4"/>
  <c r="O216" i="4"/>
  <c r="E216" i="4"/>
  <c r="D216" i="4"/>
  <c r="AA215" i="4"/>
  <c r="Z215" i="4"/>
  <c r="P215" i="4"/>
  <c r="O215" i="4"/>
  <c r="E215" i="4"/>
  <c r="D215" i="4"/>
  <c r="AA214" i="4"/>
  <c r="Z214" i="4"/>
  <c r="P214" i="4"/>
  <c r="O214" i="4"/>
  <c r="E214" i="4"/>
  <c r="D214" i="4"/>
  <c r="AA213" i="4"/>
  <c r="Z213" i="4"/>
  <c r="P213" i="4"/>
  <c r="O213" i="4"/>
  <c r="E213" i="4"/>
  <c r="D213" i="4"/>
  <c r="AA212" i="4"/>
  <c r="Z212" i="4"/>
  <c r="P212" i="4"/>
  <c r="O212" i="4"/>
  <c r="E212" i="4"/>
  <c r="D212" i="4"/>
  <c r="AA211" i="4"/>
  <c r="Z211" i="4"/>
  <c r="P211" i="4"/>
  <c r="O211" i="4"/>
  <c r="E211" i="4"/>
  <c r="D211" i="4"/>
  <c r="AA210" i="4"/>
  <c r="Z210" i="4"/>
  <c r="P210" i="4"/>
  <c r="O210" i="4"/>
  <c r="E210" i="4"/>
  <c r="D210" i="4"/>
  <c r="AA209" i="4"/>
  <c r="Z209" i="4"/>
  <c r="P209" i="4"/>
  <c r="O209" i="4"/>
  <c r="E209" i="4"/>
  <c r="D209" i="4"/>
  <c r="AA208" i="4"/>
  <c r="Z208" i="4"/>
  <c r="P208" i="4"/>
  <c r="O208" i="4"/>
  <c r="E208" i="4"/>
  <c r="D208" i="4"/>
  <c r="AA207" i="4"/>
  <c r="Z207" i="4"/>
  <c r="P207" i="4"/>
  <c r="O207" i="4"/>
  <c r="E207" i="4"/>
  <c r="D207" i="4"/>
  <c r="AA206" i="4"/>
  <c r="Z206" i="4"/>
  <c r="P206" i="4"/>
  <c r="O206" i="4"/>
  <c r="E206" i="4"/>
  <c r="D206" i="4"/>
  <c r="AA205" i="4"/>
  <c r="Z205" i="4"/>
  <c r="P205" i="4"/>
  <c r="O205" i="4"/>
  <c r="E205" i="4"/>
  <c r="D205" i="4"/>
  <c r="AA204" i="4"/>
  <c r="Z204" i="4"/>
  <c r="P204" i="4"/>
  <c r="O204" i="4"/>
  <c r="E204" i="4"/>
  <c r="D204" i="4"/>
  <c r="AA203" i="4"/>
  <c r="Z203" i="4"/>
  <c r="P203" i="4"/>
  <c r="O203" i="4"/>
  <c r="E203" i="4"/>
  <c r="D203" i="4"/>
  <c r="AA202" i="4"/>
  <c r="Z202" i="4"/>
  <c r="P202" i="4"/>
  <c r="O202" i="4"/>
  <c r="E202" i="4"/>
  <c r="D202" i="4"/>
  <c r="AA201" i="4"/>
  <c r="Z201" i="4"/>
  <c r="P201" i="4"/>
  <c r="O201" i="4"/>
  <c r="E201" i="4"/>
  <c r="D201" i="4"/>
  <c r="AA200" i="4"/>
  <c r="Z200" i="4"/>
  <c r="P200" i="4"/>
  <c r="O200" i="4"/>
  <c r="E200" i="4"/>
  <c r="D200" i="4"/>
  <c r="AA199" i="4"/>
  <c r="Z199" i="4"/>
  <c r="P199" i="4"/>
  <c r="O199" i="4"/>
  <c r="E199" i="4"/>
  <c r="D199" i="4"/>
  <c r="AA198" i="4"/>
  <c r="Z198" i="4"/>
  <c r="P198" i="4"/>
  <c r="O198" i="4"/>
  <c r="E198" i="4"/>
  <c r="D198" i="4"/>
  <c r="AA197" i="4"/>
  <c r="Z197" i="4"/>
  <c r="P197" i="4"/>
  <c r="O197" i="4"/>
  <c r="E197" i="4"/>
  <c r="D197" i="4"/>
  <c r="AA196" i="4"/>
  <c r="Z196" i="4"/>
  <c r="P196" i="4"/>
  <c r="O196" i="4"/>
  <c r="E196" i="4"/>
  <c r="D196" i="4"/>
  <c r="AA195" i="4"/>
  <c r="Z195" i="4"/>
  <c r="P195" i="4"/>
  <c r="O195" i="4"/>
  <c r="E195" i="4"/>
  <c r="D195" i="4"/>
  <c r="AA194" i="4"/>
  <c r="Z194" i="4"/>
  <c r="P194" i="4"/>
  <c r="O194" i="4"/>
  <c r="E194" i="4"/>
  <c r="D194" i="4"/>
  <c r="AA193" i="4"/>
  <c r="Z193" i="4"/>
  <c r="P193" i="4"/>
  <c r="O193" i="4"/>
  <c r="E193" i="4"/>
  <c r="D193" i="4"/>
  <c r="AA192" i="4"/>
  <c r="Z192" i="4"/>
  <c r="P192" i="4"/>
  <c r="O192" i="4"/>
  <c r="E192" i="4"/>
  <c r="D192" i="4"/>
  <c r="AA191" i="4"/>
  <c r="Z191" i="4"/>
  <c r="P191" i="4"/>
  <c r="O191" i="4"/>
  <c r="E191" i="4"/>
  <c r="D191" i="4"/>
  <c r="AA190" i="4"/>
  <c r="Z190" i="4"/>
  <c r="P190" i="4"/>
  <c r="O190" i="4"/>
  <c r="E190" i="4"/>
  <c r="D190" i="4"/>
  <c r="AA189" i="4"/>
  <c r="Z189" i="4"/>
  <c r="P189" i="4"/>
  <c r="O189" i="4"/>
  <c r="E189" i="4"/>
  <c r="D189" i="4"/>
  <c r="AA188" i="4"/>
  <c r="Z188" i="4"/>
  <c r="P188" i="4"/>
  <c r="O188" i="4"/>
  <c r="E188" i="4"/>
  <c r="D188" i="4"/>
  <c r="AA187" i="4"/>
  <c r="Z187" i="4"/>
  <c r="P187" i="4"/>
  <c r="O187" i="4"/>
  <c r="E187" i="4"/>
  <c r="D187" i="4"/>
  <c r="AA186" i="4"/>
  <c r="Z186" i="4"/>
  <c r="P186" i="4"/>
  <c r="O186" i="4"/>
  <c r="E186" i="4"/>
  <c r="D186" i="4"/>
  <c r="AA185" i="4"/>
  <c r="Z185" i="4"/>
  <c r="P185" i="4"/>
  <c r="O185" i="4"/>
  <c r="E185" i="4"/>
  <c r="D185" i="4"/>
  <c r="AA184" i="4"/>
  <c r="Z184" i="4"/>
  <c r="P184" i="4"/>
  <c r="O184" i="4"/>
  <c r="E184" i="4"/>
  <c r="D184" i="4"/>
  <c r="AA183" i="4"/>
  <c r="Z183" i="4"/>
  <c r="P183" i="4"/>
  <c r="O183" i="4"/>
  <c r="E183" i="4"/>
  <c r="D183" i="4"/>
  <c r="AA182" i="4"/>
  <c r="Z182" i="4"/>
  <c r="P182" i="4"/>
  <c r="O182" i="4"/>
  <c r="E182" i="4"/>
  <c r="D182" i="4"/>
  <c r="AA181" i="4"/>
  <c r="Z181" i="4"/>
  <c r="P181" i="4"/>
  <c r="O181" i="4"/>
  <c r="E181" i="4"/>
  <c r="D181" i="4"/>
  <c r="AA180" i="4"/>
  <c r="Z180" i="4"/>
  <c r="P180" i="4"/>
  <c r="O180" i="4"/>
  <c r="E180" i="4"/>
  <c r="D180" i="4"/>
  <c r="AA179" i="4"/>
  <c r="Z179" i="4"/>
  <c r="P179" i="4"/>
  <c r="O179" i="4"/>
  <c r="E179" i="4"/>
  <c r="D179" i="4"/>
  <c r="AA178" i="4"/>
  <c r="Z178" i="4"/>
  <c r="P178" i="4"/>
  <c r="O178" i="4"/>
  <c r="E178" i="4"/>
  <c r="D178" i="4"/>
  <c r="AA177" i="4"/>
  <c r="Z177" i="4"/>
  <c r="P177" i="4"/>
  <c r="O177" i="4"/>
  <c r="E177" i="4"/>
  <c r="D177" i="4"/>
  <c r="AA176" i="4"/>
  <c r="Z176" i="4"/>
  <c r="P176" i="4"/>
  <c r="O176" i="4"/>
  <c r="E176" i="4"/>
  <c r="D176" i="4"/>
  <c r="AA175" i="4"/>
  <c r="Z175" i="4"/>
  <c r="P175" i="4"/>
  <c r="O175" i="4"/>
  <c r="E175" i="4"/>
  <c r="D175" i="4"/>
  <c r="AA174" i="4"/>
  <c r="Z174" i="4"/>
  <c r="P174" i="4"/>
  <c r="O174" i="4"/>
  <c r="E174" i="4"/>
  <c r="D174" i="4"/>
  <c r="AA173" i="4"/>
  <c r="Z173" i="4"/>
  <c r="P173" i="4"/>
  <c r="O173" i="4"/>
  <c r="E173" i="4"/>
  <c r="D173" i="4"/>
  <c r="AA172" i="4"/>
  <c r="Z172" i="4"/>
  <c r="P172" i="4"/>
  <c r="O172" i="4"/>
  <c r="E172" i="4"/>
  <c r="D172" i="4"/>
  <c r="AA171" i="4"/>
  <c r="Z171" i="4"/>
  <c r="P171" i="4"/>
  <c r="O171" i="4"/>
  <c r="E171" i="4"/>
  <c r="D171" i="4"/>
  <c r="AA170" i="4"/>
  <c r="Z170" i="4"/>
  <c r="P170" i="4"/>
  <c r="O170" i="4"/>
  <c r="E170" i="4"/>
  <c r="D170" i="4"/>
  <c r="AA169" i="4"/>
  <c r="Z169" i="4"/>
  <c r="P169" i="4"/>
  <c r="O169" i="4"/>
  <c r="E169" i="4"/>
  <c r="D169" i="4"/>
  <c r="AA168" i="4"/>
  <c r="Z168" i="4"/>
  <c r="P168" i="4"/>
  <c r="O168" i="4"/>
  <c r="E168" i="4"/>
  <c r="D168" i="4"/>
  <c r="AA167" i="4"/>
  <c r="Z167" i="4"/>
  <c r="P167" i="4"/>
  <c r="O167" i="4"/>
  <c r="E167" i="4"/>
  <c r="D167" i="4"/>
  <c r="AA166" i="4"/>
  <c r="Z166" i="4"/>
  <c r="P166" i="4"/>
  <c r="O166" i="4"/>
  <c r="E166" i="4"/>
  <c r="D166" i="4"/>
  <c r="AA165" i="4"/>
  <c r="Z165" i="4"/>
  <c r="P165" i="4"/>
  <c r="O165" i="4"/>
  <c r="E165" i="4"/>
  <c r="D165" i="4"/>
  <c r="AA164" i="4"/>
  <c r="Z164" i="4"/>
  <c r="P164" i="4"/>
  <c r="O164" i="4"/>
  <c r="E164" i="4"/>
  <c r="D164" i="4"/>
  <c r="AA163" i="4"/>
  <c r="Z163" i="4"/>
  <c r="P163" i="4"/>
  <c r="O163" i="4"/>
  <c r="E163" i="4"/>
  <c r="D163" i="4"/>
  <c r="AA162" i="4"/>
  <c r="Z162" i="4"/>
  <c r="P162" i="4"/>
  <c r="O162" i="4"/>
  <c r="E162" i="4"/>
  <c r="D162" i="4"/>
  <c r="AA161" i="4"/>
  <c r="Z161" i="4"/>
  <c r="P161" i="4"/>
  <c r="O161" i="4"/>
  <c r="E161" i="4"/>
  <c r="D161" i="4"/>
  <c r="AA160" i="4"/>
  <c r="Z160" i="4"/>
  <c r="P160" i="4"/>
  <c r="O160" i="4"/>
  <c r="E160" i="4"/>
  <c r="D160" i="4"/>
  <c r="AA159" i="4"/>
  <c r="Z159" i="4"/>
  <c r="P159" i="4"/>
  <c r="O159" i="4"/>
  <c r="E159" i="4"/>
  <c r="D159" i="4"/>
  <c r="AA158" i="4"/>
  <c r="Z158" i="4"/>
  <c r="P158" i="4"/>
  <c r="O158" i="4"/>
  <c r="E158" i="4"/>
  <c r="D158" i="4"/>
  <c r="AA157" i="4"/>
  <c r="Z157" i="4"/>
  <c r="P157" i="4"/>
  <c r="O157" i="4"/>
  <c r="E157" i="4"/>
  <c r="D157" i="4"/>
  <c r="AA156" i="4"/>
  <c r="Z156" i="4"/>
  <c r="P156" i="4"/>
  <c r="O156" i="4"/>
  <c r="E156" i="4"/>
  <c r="D156" i="4"/>
  <c r="AA155" i="4"/>
  <c r="Z155" i="4"/>
  <c r="P155" i="4"/>
  <c r="O155" i="4"/>
  <c r="E155" i="4"/>
  <c r="D155" i="4"/>
  <c r="AA154" i="4"/>
  <c r="Z154" i="4"/>
  <c r="P154" i="4"/>
  <c r="O154" i="4"/>
  <c r="E154" i="4"/>
  <c r="D154" i="4"/>
  <c r="AA153" i="4"/>
  <c r="Z153" i="4"/>
  <c r="P153" i="4"/>
  <c r="O153" i="4"/>
  <c r="E153" i="4"/>
  <c r="D153" i="4"/>
  <c r="AA152" i="4"/>
  <c r="Z152" i="4"/>
  <c r="P152" i="4"/>
  <c r="O152" i="4"/>
  <c r="E152" i="4"/>
  <c r="D152" i="4"/>
  <c r="AA151" i="4"/>
  <c r="Z151" i="4"/>
  <c r="P151" i="4"/>
  <c r="O151" i="4"/>
  <c r="E151" i="4"/>
  <c r="D151" i="4"/>
  <c r="AA150" i="4"/>
  <c r="Z150" i="4"/>
  <c r="P150" i="4"/>
  <c r="O150" i="4"/>
  <c r="E150" i="4"/>
  <c r="D150" i="4"/>
  <c r="AA149" i="4"/>
  <c r="Z149" i="4"/>
  <c r="P149" i="4"/>
  <c r="O149" i="4"/>
  <c r="E149" i="4"/>
  <c r="D149" i="4"/>
  <c r="AA148" i="4"/>
  <c r="Z148" i="4"/>
  <c r="P148" i="4"/>
  <c r="O148" i="4"/>
  <c r="E148" i="4"/>
  <c r="D148" i="4"/>
  <c r="AA147" i="4"/>
  <c r="Z147" i="4"/>
  <c r="P147" i="4"/>
  <c r="O147" i="4"/>
  <c r="E147" i="4"/>
  <c r="D147" i="4"/>
  <c r="AA146" i="4"/>
  <c r="Z146" i="4"/>
  <c r="P146" i="4"/>
  <c r="O146" i="4"/>
  <c r="E146" i="4"/>
  <c r="D146" i="4"/>
  <c r="AA145" i="4"/>
  <c r="Z145" i="4"/>
  <c r="P145" i="4"/>
  <c r="O145" i="4"/>
  <c r="E145" i="4"/>
  <c r="D145" i="4"/>
  <c r="AA144" i="4"/>
  <c r="Z144" i="4"/>
  <c r="P144" i="4"/>
  <c r="O144" i="4"/>
  <c r="E144" i="4"/>
  <c r="D144" i="4"/>
  <c r="AA143" i="4"/>
  <c r="Z143" i="4"/>
  <c r="P143" i="4"/>
  <c r="O143" i="4"/>
  <c r="E143" i="4"/>
  <c r="D143" i="4"/>
  <c r="AA142" i="4"/>
  <c r="Z142" i="4"/>
  <c r="P142" i="4"/>
  <c r="O142" i="4"/>
  <c r="E142" i="4"/>
  <c r="D142" i="4"/>
  <c r="AA141" i="4"/>
  <c r="Z141" i="4"/>
  <c r="P141" i="4"/>
  <c r="O141" i="4"/>
  <c r="E141" i="4"/>
  <c r="D141" i="4"/>
  <c r="AA140" i="4"/>
  <c r="Z140" i="4"/>
  <c r="P140" i="4"/>
  <c r="O140" i="4"/>
  <c r="E140" i="4"/>
  <c r="D140" i="4"/>
  <c r="AA139" i="4"/>
  <c r="Z139" i="4"/>
  <c r="P139" i="4"/>
  <c r="O139" i="4"/>
  <c r="E139" i="4"/>
  <c r="D139" i="4"/>
  <c r="AA138" i="4"/>
  <c r="Z138" i="4"/>
  <c r="P138" i="4"/>
  <c r="O138" i="4"/>
  <c r="E138" i="4"/>
  <c r="D138" i="4"/>
  <c r="AA137" i="4"/>
  <c r="Z137" i="4"/>
  <c r="P137" i="4"/>
  <c r="O137" i="4"/>
  <c r="E137" i="4"/>
  <c r="D137" i="4"/>
  <c r="AA136" i="4"/>
  <c r="Z136" i="4"/>
  <c r="P136" i="4"/>
  <c r="O136" i="4"/>
  <c r="E136" i="4"/>
  <c r="D136" i="4"/>
  <c r="AA135" i="4"/>
  <c r="Z135" i="4"/>
  <c r="P135" i="4"/>
  <c r="O135" i="4"/>
  <c r="E135" i="4"/>
  <c r="D135" i="4"/>
  <c r="AA134" i="4"/>
  <c r="Z134" i="4"/>
  <c r="P134" i="4"/>
  <c r="O134" i="4"/>
  <c r="E134" i="4"/>
  <c r="D134" i="4"/>
  <c r="AA133" i="4"/>
  <c r="Z133" i="4"/>
  <c r="P133" i="4"/>
  <c r="O133" i="4"/>
  <c r="E133" i="4"/>
  <c r="D133" i="4"/>
  <c r="AA132" i="4"/>
  <c r="Z132" i="4"/>
  <c r="P132" i="4"/>
  <c r="O132" i="4"/>
  <c r="E132" i="4"/>
  <c r="D132" i="4"/>
  <c r="AA131" i="4"/>
  <c r="Z131" i="4"/>
  <c r="P131" i="4"/>
  <c r="O131" i="4"/>
  <c r="E131" i="4"/>
  <c r="D131" i="4"/>
  <c r="AA130" i="4"/>
  <c r="Z130" i="4"/>
  <c r="P130" i="4"/>
  <c r="O130" i="4"/>
  <c r="E130" i="4"/>
  <c r="D130" i="4"/>
  <c r="AA129" i="4"/>
  <c r="Z129" i="4"/>
  <c r="P129" i="4"/>
  <c r="O129" i="4"/>
  <c r="E129" i="4"/>
  <c r="D129" i="4"/>
  <c r="AA128" i="4"/>
  <c r="Z128" i="4"/>
  <c r="P128" i="4"/>
  <c r="O128" i="4"/>
  <c r="E128" i="4"/>
  <c r="D128" i="4"/>
  <c r="AA127" i="4"/>
  <c r="Z127" i="4"/>
  <c r="P127" i="4"/>
  <c r="O127" i="4"/>
  <c r="E127" i="4"/>
  <c r="D127" i="4"/>
  <c r="AA126" i="4"/>
  <c r="Z126" i="4"/>
  <c r="P126" i="4"/>
  <c r="O126" i="4"/>
  <c r="E126" i="4"/>
  <c r="D126" i="4"/>
  <c r="AA125" i="4"/>
  <c r="Z125" i="4"/>
  <c r="P125" i="4"/>
  <c r="O125" i="4"/>
  <c r="E125" i="4"/>
  <c r="D125" i="4"/>
  <c r="AA124" i="4"/>
  <c r="Z124" i="4"/>
  <c r="P124" i="4"/>
  <c r="O124" i="4"/>
  <c r="E124" i="4"/>
  <c r="D124" i="4"/>
  <c r="AA123" i="4"/>
  <c r="Z123" i="4"/>
  <c r="P123" i="4"/>
  <c r="O123" i="4"/>
  <c r="E123" i="4"/>
  <c r="D123" i="4"/>
  <c r="AA122" i="4"/>
  <c r="Z122" i="4"/>
  <c r="P122" i="4"/>
  <c r="O122" i="4"/>
  <c r="E122" i="4"/>
  <c r="D122" i="4"/>
  <c r="AA121" i="4"/>
  <c r="Z121" i="4"/>
  <c r="P121" i="4"/>
  <c r="O121" i="4"/>
  <c r="E121" i="4"/>
  <c r="D121" i="4"/>
  <c r="AA120" i="4"/>
  <c r="Z120" i="4"/>
  <c r="P120" i="4"/>
  <c r="O120" i="4"/>
  <c r="E120" i="4"/>
  <c r="D120" i="4"/>
  <c r="AA119" i="4"/>
  <c r="Z119" i="4"/>
  <c r="P119" i="4"/>
  <c r="O119" i="4"/>
  <c r="E119" i="4"/>
  <c r="D119" i="4"/>
  <c r="AA118" i="4"/>
  <c r="Z118" i="4"/>
  <c r="P118" i="4"/>
  <c r="O118" i="4"/>
  <c r="E118" i="4"/>
  <c r="D118" i="4"/>
  <c r="AA117" i="4"/>
  <c r="Z117" i="4"/>
  <c r="P117" i="4"/>
  <c r="O117" i="4"/>
  <c r="E117" i="4"/>
  <c r="D117" i="4"/>
  <c r="AA116" i="4"/>
  <c r="Z116" i="4"/>
  <c r="P116" i="4"/>
  <c r="O116" i="4"/>
  <c r="E116" i="4"/>
  <c r="D116" i="4"/>
  <c r="AA115" i="4"/>
  <c r="Z115" i="4"/>
  <c r="P115" i="4"/>
  <c r="O115" i="4"/>
  <c r="E115" i="4"/>
  <c r="D115" i="4"/>
  <c r="AA114" i="4"/>
  <c r="Z114" i="4"/>
  <c r="P114" i="4"/>
  <c r="O114" i="4"/>
  <c r="E114" i="4"/>
  <c r="D114" i="4"/>
  <c r="AA113" i="4"/>
  <c r="Z113" i="4"/>
  <c r="P113" i="4"/>
  <c r="O113" i="4"/>
  <c r="E113" i="4"/>
  <c r="D113" i="4"/>
  <c r="AA112" i="4"/>
  <c r="Z112" i="4"/>
  <c r="P112" i="4"/>
  <c r="O112" i="4"/>
  <c r="E112" i="4"/>
  <c r="D112" i="4"/>
  <c r="AA111" i="4"/>
  <c r="Z111" i="4"/>
  <c r="P111" i="4"/>
  <c r="O111" i="4"/>
  <c r="E111" i="4"/>
  <c r="D111" i="4"/>
  <c r="AA110" i="4"/>
  <c r="Z110" i="4"/>
  <c r="P110" i="4"/>
  <c r="O110" i="4"/>
  <c r="E110" i="4"/>
  <c r="D110" i="4"/>
  <c r="AA109" i="4"/>
  <c r="Z109" i="4"/>
  <c r="P109" i="4"/>
  <c r="O109" i="4"/>
  <c r="E109" i="4"/>
  <c r="D109" i="4"/>
  <c r="AA108" i="4"/>
  <c r="Z108" i="4"/>
  <c r="P108" i="4"/>
  <c r="O108" i="4"/>
  <c r="E108" i="4"/>
  <c r="D108" i="4"/>
  <c r="AA107" i="4"/>
  <c r="Z107" i="4"/>
  <c r="P107" i="4"/>
  <c r="O107" i="4"/>
  <c r="E107" i="4"/>
  <c r="D107" i="4"/>
  <c r="AA106" i="4"/>
  <c r="Z106" i="4"/>
  <c r="P106" i="4"/>
  <c r="O106" i="4"/>
  <c r="E106" i="4"/>
  <c r="D106" i="4"/>
  <c r="AA105" i="4"/>
  <c r="Z105" i="4"/>
  <c r="P105" i="4"/>
  <c r="O105" i="4"/>
  <c r="E105" i="4"/>
  <c r="D105" i="4"/>
  <c r="AA104" i="4"/>
  <c r="Z104" i="4"/>
  <c r="P104" i="4"/>
  <c r="O104" i="4"/>
  <c r="E104" i="4"/>
  <c r="D104" i="4"/>
  <c r="AA103" i="4"/>
  <c r="Z103" i="4"/>
  <c r="P103" i="4"/>
  <c r="O103" i="4"/>
  <c r="E103" i="4"/>
  <c r="D103" i="4"/>
  <c r="AA102" i="4"/>
  <c r="Z102" i="4"/>
  <c r="P102" i="4"/>
  <c r="O102" i="4"/>
  <c r="E102" i="4"/>
  <c r="D102" i="4"/>
  <c r="AA101" i="4"/>
  <c r="Z101" i="4"/>
  <c r="P101" i="4"/>
  <c r="O101" i="4"/>
  <c r="E101" i="4"/>
  <c r="D101" i="4"/>
  <c r="AA100" i="4"/>
  <c r="Z100" i="4"/>
  <c r="P100" i="4"/>
  <c r="O100" i="4"/>
  <c r="E100" i="4"/>
  <c r="D100" i="4"/>
  <c r="AA99" i="4"/>
  <c r="Z99" i="4"/>
  <c r="P99" i="4"/>
  <c r="O99" i="4"/>
  <c r="E99" i="4"/>
  <c r="D99" i="4"/>
  <c r="AA98" i="4"/>
  <c r="Z98" i="4"/>
  <c r="P98" i="4"/>
  <c r="O98" i="4"/>
  <c r="E98" i="4"/>
  <c r="D98" i="4"/>
  <c r="AA97" i="4"/>
  <c r="Z97" i="4"/>
  <c r="P97" i="4"/>
  <c r="O97" i="4"/>
  <c r="E97" i="4"/>
  <c r="D97" i="4"/>
  <c r="AA96" i="4"/>
  <c r="Z96" i="4"/>
  <c r="P96" i="4"/>
  <c r="O96" i="4"/>
  <c r="E96" i="4"/>
  <c r="D96" i="4"/>
  <c r="AA95" i="4"/>
  <c r="Z95" i="4"/>
  <c r="P95" i="4"/>
  <c r="O95" i="4"/>
  <c r="E95" i="4"/>
  <c r="D95" i="4"/>
  <c r="AA94" i="4"/>
  <c r="Z94" i="4"/>
  <c r="P94" i="4"/>
  <c r="O94" i="4"/>
  <c r="E94" i="4"/>
  <c r="D94" i="4"/>
  <c r="AA93" i="4"/>
  <c r="Z93" i="4"/>
  <c r="P93" i="4"/>
  <c r="O93" i="4"/>
  <c r="E93" i="4"/>
  <c r="D93" i="4"/>
  <c r="AA92" i="4"/>
  <c r="Z92" i="4"/>
  <c r="P92" i="4"/>
  <c r="O92" i="4"/>
  <c r="E92" i="4"/>
  <c r="D92" i="4"/>
  <c r="AA91" i="4"/>
  <c r="Z91" i="4"/>
  <c r="P91" i="4"/>
  <c r="O91" i="4"/>
  <c r="E91" i="4"/>
  <c r="D91" i="4"/>
  <c r="AA90" i="4"/>
  <c r="Z90" i="4"/>
  <c r="P90" i="4"/>
  <c r="O90" i="4"/>
  <c r="E90" i="4"/>
  <c r="D90" i="4"/>
  <c r="AA89" i="4"/>
  <c r="Z89" i="4"/>
  <c r="P89" i="4"/>
  <c r="O89" i="4"/>
  <c r="E89" i="4"/>
  <c r="D89" i="4"/>
  <c r="AA88" i="4"/>
  <c r="Z88" i="4"/>
  <c r="P88" i="4"/>
  <c r="O88" i="4"/>
  <c r="E88" i="4"/>
  <c r="D88" i="4"/>
  <c r="AA87" i="4"/>
  <c r="Z87" i="4"/>
  <c r="P87" i="4"/>
  <c r="O87" i="4"/>
  <c r="E87" i="4"/>
  <c r="D87" i="4"/>
  <c r="AA86" i="4"/>
  <c r="Z86" i="4"/>
  <c r="P86" i="4"/>
  <c r="O86" i="4"/>
  <c r="E86" i="4"/>
  <c r="D86" i="4"/>
  <c r="AA85" i="4"/>
  <c r="Z85" i="4"/>
  <c r="P85" i="4"/>
  <c r="O85" i="4"/>
  <c r="E85" i="4"/>
  <c r="D85" i="4"/>
  <c r="AA84" i="4"/>
  <c r="Z84" i="4"/>
  <c r="P84" i="4"/>
  <c r="O84" i="4"/>
  <c r="E84" i="4"/>
  <c r="D84" i="4"/>
  <c r="AA83" i="4"/>
  <c r="Z83" i="4"/>
  <c r="P83" i="4"/>
  <c r="O83" i="4"/>
  <c r="E83" i="4"/>
  <c r="D83" i="4"/>
  <c r="AA82" i="4"/>
  <c r="Z82" i="4"/>
  <c r="P82" i="4"/>
  <c r="O82" i="4"/>
  <c r="E82" i="4"/>
  <c r="D82" i="4"/>
  <c r="AA81" i="4"/>
  <c r="Z81" i="4"/>
  <c r="P81" i="4"/>
  <c r="O81" i="4"/>
  <c r="E81" i="4"/>
  <c r="D81" i="4"/>
  <c r="AA80" i="4"/>
  <c r="Z80" i="4"/>
  <c r="P80" i="4"/>
  <c r="O80" i="4"/>
  <c r="E80" i="4"/>
  <c r="D80" i="4"/>
  <c r="AA79" i="4"/>
  <c r="Z79" i="4"/>
  <c r="P79" i="4"/>
  <c r="O79" i="4"/>
  <c r="E79" i="4"/>
  <c r="D79" i="4"/>
  <c r="AA78" i="4"/>
  <c r="Z78" i="4"/>
  <c r="P78" i="4"/>
  <c r="O78" i="4"/>
  <c r="E78" i="4"/>
  <c r="D78" i="4"/>
  <c r="AA77" i="4"/>
  <c r="Z77" i="4"/>
  <c r="P77" i="4"/>
  <c r="O77" i="4"/>
  <c r="E77" i="4"/>
  <c r="D77" i="4"/>
  <c r="AA76" i="4"/>
  <c r="Z76" i="4"/>
  <c r="P76" i="4"/>
  <c r="O76" i="4"/>
  <c r="E76" i="4"/>
  <c r="D76" i="4"/>
  <c r="AA75" i="4"/>
  <c r="Z75" i="4"/>
  <c r="P75" i="4"/>
  <c r="O75" i="4"/>
  <c r="E75" i="4"/>
  <c r="D75" i="4"/>
  <c r="AA74" i="4"/>
  <c r="Z74" i="4"/>
  <c r="P74" i="4"/>
  <c r="O74" i="4"/>
  <c r="E74" i="4"/>
  <c r="D74" i="4"/>
  <c r="AA73" i="4"/>
  <c r="Z73" i="4"/>
  <c r="P73" i="4"/>
  <c r="O73" i="4"/>
  <c r="E73" i="4"/>
  <c r="D73" i="4"/>
  <c r="AA72" i="4"/>
  <c r="Z72" i="4"/>
  <c r="P72" i="4"/>
  <c r="O72" i="4"/>
  <c r="E72" i="4"/>
  <c r="D72" i="4"/>
  <c r="AA71" i="4"/>
  <c r="Z71" i="4"/>
  <c r="P71" i="4"/>
  <c r="O71" i="4"/>
  <c r="E71" i="4"/>
  <c r="D71" i="4"/>
  <c r="AA70" i="4"/>
  <c r="Z70" i="4"/>
  <c r="P70" i="4"/>
  <c r="O70" i="4"/>
  <c r="E70" i="4"/>
  <c r="D70" i="4"/>
  <c r="AA69" i="4"/>
  <c r="Z69" i="4"/>
  <c r="P69" i="4"/>
  <c r="O69" i="4"/>
  <c r="E69" i="4"/>
  <c r="D69" i="4"/>
  <c r="AA68" i="4"/>
  <c r="Z68" i="4"/>
  <c r="P68" i="4"/>
  <c r="O68" i="4"/>
  <c r="E68" i="4"/>
  <c r="D68" i="4"/>
  <c r="AA67" i="4"/>
  <c r="Z67" i="4"/>
  <c r="P67" i="4"/>
  <c r="O67" i="4"/>
  <c r="E67" i="4"/>
  <c r="D67" i="4"/>
  <c r="AA66" i="4"/>
  <c r="Z66" i="4"/>
  <c r="P66" i="4"/>
  <c r="O66" i="4"/>
  <c r="E66" i="4"/>
  <c r="D66" i="4"/>
  <c r="AA65" i="4"/>
  <c r="Z65" i="4"/>
  <c r="P65" i="4"/>
  <c r="O65" i="4"/>
  <c r="E65" i="4"/>
  <c r="D65" i="4"/>
  <c r="AA64" i="4"/>
  <c r="Z64" i="4"/>
  <c r="P64" i="4"/>
  <c r="O64" i="4"/>
  <c r="E64" i="4"/>
  <c r="D64" i="4"/>
  <c r="AA63" i="4"/>
  <c r="Z63" i="4"/>
  <c r="P63" i="4"/>
  <c r="O63" i="4"/>
  <c r="E63" i="4"/>
  <c r="D63" i="4"/>
  <c r="AA62" i="4"/>
  <c r="Z62" i="4"/>
  <c r="P62" i="4"/>
  <c r="O62" i="4"/>
  <c r="E62" i="4"/>
  <c r="D62" i="4"/>
  <c r="AA61" i="4"/>
  <c r="Z61" i="4"/>
  <c r="P61" i="4"/>
  <c r="O61" i="4"/>
  <c r="E61" i="4"/>
  <c r="D61" i="4"/>
  <c r="AA60" i="4"/>
  <c r="Z60" i="4"/>
  <c r="P60" i="4"/>
  <c r="O60" i="4"/>
  <c r="E60" i="4"/>
  <c r="D60" i="4"/>
  <c r="AA59" i="4"/>
  <c r="Z59" i="4"/>
  <c r="P59" i="4"/>
  <c r="O59" i="4"/>
  <c r="E59" i="4"/>
  <c r="D59" i="4"/>
  <c r="AA58" i="4"/>
  <c r="Z58" i="4"/>
  <c r="P58" i="4"/>
  <c r="O58" i="4"/>
  <c r="E58" i="4"/>
  <c r="D58" i="4"/>
  <c r="AA57" i="4"/>
  <c r="Z57" i="4"/>
  <c r="P57" i="4"/>
  <c r="O57" i="4"/>
  <c r="E57" i="4"/>
  <c r="D57" i="4"/>
  <c r="AA56" i="4"/>
  <c r="Z56" i="4"/>
  <c r="P56" i="4"/>
  <c r="O56" i="4"/>
  <c r="E56" i="4"/>
  <c r="D56" i="4"/>
  <c r="AA55" i="4"/>
  <c r="Z55" i="4"/>
  <c r="P55" i="4"/>
  <c r="O55" i="4"/>
  <c r="E55" i="4"/>
  <c r="D55" i="4"/>
  <c r="AA54" i="4"/>
  <c r="Z54" i="4"/>
  <c r="P54" i="4"/>
  <c r="O54" i="4"/>
  <c r="E54" i="4"/>
  <c r="D54" i="4"/>
  <c r="AA53" i="4"/>
  <c r="Z53" i="4"/>
  <c r="P53" i="4"/>
  <c r="O53" i="4"/>
  <c r="E53" i="4"/>
  <c r="D53" i="4"/>
  <c r="AA52" i="4"/>
  <c r="Z52" i="4"/>
  <c r="P52" i="4"/>
  <c r="O52" i="4"/>
  <c r="E52" i="4"/>
  <c r="D52" i="4"/>
  <c r="AA51" i="4"/>
  <c r="Z51" i="4"/>
  <c r="P51" i="4"/>
  <c r="O51" i="4"/>
  <c r="E51" i="4"/>
  <c r="D51" i="4"/>
  <c r="AA50" i="4"/>
  <c r="Z50" i="4"/>
  <c r="P50" i="4"/>
  <c r="O50" i="4"/>
  <c r="E50" i="4"/>
  <c r="D50" i="4"/>
  <c r="AA49" i="4"/>
  <c r="Z49" i="4"/>
  <c r="P49" i="4"/>
  <c r="O49" i="4"/>
  <c r="E49" i="4"/>
  <c r="D49" i="4"/>
  <c r="AA48" i="4"/>
  <c r="Z48" i="4"/>
  <c r="P48" i="4"/>
  <c r="O48" i="4"/>
  <c r="E48" i="4"/>
  <c r="D48" i="4"/>
  <c r="AA47" i="4"/>
  <c r="Z47" i="4"/>
  <c r="P47" i="4"/>
  <c r="O47" i="4"/>
  <c r="E47" i="4"/>
  <c r="D47" i="4"/>
  <c r="AA46" i="4"/>
  <c r="Z46" i="4"/>
  <c r="P46" i="4"/>
  <c r="O46" i="4"/>
  <c r="E46" i="4"/>
  <c r="D46" i="4"/>
  <c r="AA45" i="4"/>
  <c r="Z45" i="4"/>
  <c r="P45" i="4"/>
  <c r="O45" i="4"/>
  <c r="E45" i="4"/>
  <c r="D45" i="4"/>
  <c r="AA44" i="4"/>
  <c r="Z44" i="4"/>
  <c r="P44" i="4"/>
  <c r="O44" i="4"/>
  <c r="E44" i="4"/>
  <c r="D44" i="4"/>
  <c r="AA43" i="4"/>
  <c r="Z43" i="4"/>
  <c r="P43" i="4"/>
  <c r="O43" i="4"/>
  <c r="E43" i="4"/>
  <c r="D43" i="4"/>
  <c r="AA42" i="4"/>
  <c r="Z42" i="4"/>
  <c r="P42" i="4"/>
  <c r="O42" i="4"/>
  <c r="E42" i="4"/>
  <c r="D42" i="4"/>
  <c r="AA41" i="4"/>
  <c r="Z41" i="4"/>
  <c r="P41" i="4"/>
  <c r="O41" i="4"/>
  <c r="E41" i="4"/>
  <c r="D41" i="4"/>
  <c r="AA40" i="4"/>
  <c r="Z40" i="4"/>
  <c r="P40" i="4"/>
  <c r="O40" i="4"/>
  <c r="E40" i="4"/>
  <c r="D40" i="4"/>
  <c r="AA39" i="4"/>
  <c r="Z39" i="4"/>
  <c r="P39" i="4"/>
  <c r="O39" i="4"/>
  <c r="E39" i="4"/>
  <c r="D39" i="4"/>
  <c r="AA38" i="4"/>
  <c r="Z38" i="4"/>
  <c r="P38" i="4"/>
  <c r="O38" i="4"/>
  <c r="E38" i="4"/>
  <c r="D38" i="4"/>
  <c r="AA37" i="4"/>
  <c r="Z37" i="4"/>
  <c r="P37" i="4"/>
  <c r="O37" i="4"/>
  <c r="E37" i="4"/>
  <c r="D37" i="4"/>
  <c r="AA36" i="4"/>
  <c r="Z36" i="4"/>
  <c r="P36" i="4"/>
  <c r="O36" i="4"/>
  <c r="E36" i="4"/>
  <c r="D36" i="4"/>
  <c r="AA35" i="4"/>
  <c r="Z35" i="4"/>
  <c r="P35" i="4"/>
  <c r="O35" i="4"/>
  <c r="E35" i="4"/>
  <c r="D35" i="4"/>
  <c r="AA34" i="4"/>
  <c r="Z34" i="4"/>
  <c r="P34" i="4"/>
  <c r="O34" i="4"/>
  <c r="E34" i="4"/>
  <c r="D34" i="4"/>
  <c r="AA33" i="4"/>
  <c r="Z33" i="4"/>
  <c r="P33" i="4"/>
  <c r="O33" i="4"/>
  <c r="E33" i="4"/>
  <c r="D33" i="4"/>
  <c r="AA32" i="4"/>
  <c r="Z32" i="4"/>
  <c r="P32" i="4"/>
  <c r="O32" i="4"/>
  <c r="E32" i="4"/>
  <c r="D32" i="4"/>
  <c r="AA31" i="4"/>
  <c r="Z31" i="4"/>
  <c r="P31" i="4"/>
  <c r="O31" i="4"/>
  <c r="E31" i="4"/>
  <c r="D31" i="4"/>
  <c r="AA30" i="4"/>
  <c r="Z30" i="4"/>
  <c r="P30" i="4"/>
  <c r="O30" i="4"/>
  <c r="E30" i="4"/>
  <c r="D30" i="4"/>
  <c r="AA29" i="4"/>
  <c r="Z29" i="4"/>
  <c r="P29" i="4"/>
  <c r="O29" i="4"/>
  <c r="E29" i="4"/>
  <c r="D29" i="4"/>
  <c r="AA28" i="4"/>
  <c r="Z28" i="4"/>
  <c r="P28" i="4"/>
  <c r="O28" i="4"/>
  <c r="E28" i="4"/>
  <c r="D28" i="4"/>
  <c r="AA27" i="4"/>
  <c r="Z27" i="4"/>
  <c r="P27" i="4"/>
  <c r="O27" i="4"/>
  <c r="E27" i="4"/>
  <c r="D27" i="4"/>
  <c r="AA26" i="4"/>
  <c r="Z26" i="4"/>
  <c r="P26" i="4"/>
  <c r="O26" i="4"/>
  <c r="E26" i="4"/>
  <c r="D26" i="4"/>
  <c r="AA25" i="4"/>
  <c r="Z25" i="4"/>
  <c r="P25" i="4"/>
  <c r="O25" i="4"/>
  <c r="E25" i="4"/>
  <c r="D25" i="4"/>
  <c r="AA24" i="4"/>
  <c r="Z24" i="4"/>
  <c r="P24" i="4"/>
  <c r="O24" i="4"/>
  <c r="E24" i="4"/>
  <c r="D24" i="4"/>
  <c r="AA23" i="4"/>
  <c r="Z23" i="4"/>
  <c r="P23" i="4"/>
  <c r="O23" i="4"/>
  <c r="E23" i="4"/>
  <c r="D23" i="4"/>
  <c r="AA22" i="4"/>
  <c r="Z22" i="4"/>
  <c r="P22" i="4"/>
  <c r="O22" i="4"/>
  <c r="E22" i="4"/>
  <c r="D22" i="4"/>
  <c r="AA21" i="4"/>
  <c r="Z21" i="4"/>
  <c r="P21" i="4"/>
  <c r="O21" i="4"/>
  <c r="E21" i="4"/>
  <c r="D21" i="4"/>
  <c r="AA20" i="4"/>
  <c r="Z20" i="4"/>
  <c r="P20" i="4"/>
  <c r="O20" i="4"/>
  <c r="E20" i="4"/>
  <c r="D20" i="4"/>
  <c r="AA19" i="4"/>
  <c r="Z19" i="4"/>
  <c r="P19" i="4"/>
  <c r="O19" i="4"/>
  <c r="E19" i="4"/>
  <c r="D19" i="4"/>
  <c r="AA18" i="4"/>
  <c r="Z18" i="4"/>
  <c r="P18" i="4"/>
  <c r="O18" i="4"/>
  <c r="E18" i="4"/>
  <c r="D18" i="4"/>
  <c r="AA17" i="4"/>
  <c r="Z17" i="4"/>
  <c r="P17" i="4"/>
  <c r="O17" i="4"/>
  <c r="E17" i="4"/>
  <c r="D17" i="4"/>
  <c r="AA16" i="4"/>
  <c r="Z16" i="4"/>
  <c r="P16" i="4"/>
  <c r="O16" i="4"/>
  <c r="E16" i="4"/>
  <c r="D16" i="4"/>
  <c r="AA15" i="4"/>
  <c r="Z15" i="4"/>
  <c r="P15" i="4"/>
  <c r="O15" i="4"/>
  <c r="E15" i="4"/>
  <c r="D15" i="4"/>
  <c r="AA14" i="4"/>
  <c r="Z14" i="4"/>
  <c r="P14" i="4"/>
  <c r="O14" i="4"/>
  <c r="E14" i="4"/>
  <c r="D14" i="4"/>
  <c r="AA13" i="4"/>
  <c r="AG13" i="4" s="1"/>
  <c r="Z13" i="4"/>
  <c r="P13" i="4"/>
  <c r="V13" i="4" s="1"/>
  <c r="O13" i="4"/>
  <c r="E13" i="4"/>
  <c r="K13" i="4" s="1"/>
  <c r="D13" i="4"/>
  <c r="AA12" i="4"/>
  <c r="AG12" i="4" s="1"/>
  <c r="Z12" i="4"/>
  <c r="P12" i="4"/>
  <c r="V12" i="4" s="1"/>
  <c r="O12" i="4"/>
  <c r="E12" i="4"/>
  <c r="K12" i="4" s="1"/>
  <c r="D12" i="4"/>
  <c r="AA11" i="4"/>
  <c r="AG11" i="4" s="1"/>
  <c r="Z11" i="4"/>
  <c r="P11" i="4"/>
  <c r="V11" i="4" s="1"/>
  <c r="O11" i="4"/>
  <c r="E11" i="4"/>
  <c r="K11" i="4" s="1"/>
  <c r="D11" i="4"/>
  <c r="AA10" i="4"/>
  <c r="AG10" i="4" s="1"/>
  <c r="Z10" i="4"/>
  <c r="P10" i="4"/>
  <c r="V10" i="4" s="1"/>
  <c r="O10" i="4"/>
  <c r="E10" i="4"/>
  <c r="K10" i="4" s="1"/>
  <c r="D10" i="4"/>
  <c r="AA9" i="4"/>
  <c r="AG9" i="4" s="1"/>
  <c r="Z9" i="4"/>
  <c r="P9" i="4"/>
  <c r="V9" i="4" s="1"/>
  <c r="O9" i="4"/>
  <c r="E9" i="4"/>
  <c r="K9" i="4" s="1"/>
  <c r="D9" i="4"/>
  <c r="AA8" i="4"/>
  <c r="AG8" i="4" s="1"/>
  <c r="Z8" i="4"/>
  <c r="P8" i="4"/>
  <c r="V8" i="4" s="1"/>
  <c r="O8" i="4"/>
  <c r="E8" i="4"/>
  <c r="K8" i="4" s="1"/>
  <c r="D8" i="4"/>
  <c r="AA7" i="4"/>
  <c r="AG7" i="4" s="1"/>
  <c r="Z7" i="4"/>
  <c r="P7" i="4"/>
  <c r="V7" i="4" s="1"/>
  <c r="O7" i="4"/>
  <c r="E7" i="4"/>
  <c r="K7" i="4" s="1"/>
  <c r="D7" i="4"/>
  <c r="AA6" i="4"/>
  <c r="AG6" i="4" s="1"/>
  <c r="Z6" i="4"/>
  <c r="P6" i="4"/>
  <c r="V6" i="4" s="1"/>
  <c r="O6" i="4"/>
  <c r="E6" i="4"/>
  <c r="K6" i="4" s="1"/>
  <c r="D6" i="4"/>
  <c r="AA5" i="4"/>
  <c r="AG5" i="4" s="1"/>
  <c r="Z5" i="4"/>
  <c r="P5" i="4"/>
  <c r="V5" i="4" s="1"/>
  <c r="O5" i="4"/>
  <c r="E5" i="4"/>
  <c r="K5" i="4" s="1"/>
  <c r="D5" i="4"/>
  <c r="AA4" i="4"/>
  <c r="AG4" i="4" s="1"/>
  <c r="Z4" i="4"/>
  <c r="P4" i="4"/>
  <c r="V4" i="4" s="1"/>
  <c r="O4" i="4"/>
  <c r="E4" i="4"/>
  <c r="K4" i="4" s="1"/>
  <c r="D4" i="4"/>
  <c r="AA3" i="4"/>
  <c r="AG3" i="4" s="1"/>
  <c r="Z3" i="4"/>
  <c r="P3" i="4"/>
  <c r="V3" i="4" s="1"/>
  <c r="O3" i="4"/>
  <c r="E3" i="4"/>
  <c r="K3" i="4" s="1"/>
  <c r="D3" i="4"/>
  <c r="AA2" i="4"/>
  <c r="Z2" i="4"/>
  <c r="AB2" i="4" s="1"/>
  <c r="P2" i="4"/>
  <c r="O2" i="4"/>
  <c r="Q2" i="4" s="1"/>
  <c r="E2" i="4"/>
  <c r="D2" i="4"/>
  <c r="F2" i="4" s="1"/>
  <c r="Y99" i="3"/>
  <c r="X99" i="3"/>
  <c r="Z99" i="3" s="1"/>
  <c r="N99" i="3"/>
  <c r="M99" i="3"/>
  <c r="O99" i="3" s="1"/>
  <c r="C99" i="3"/>
  <c r="B99" i="3"/>
  <c r="D99" i="3" s="1"/>
  <c r="B96" i="3"/>
  <c r="B95" i="3"/>
  <c r="C96" i="3" s="1"/>
  <c r="Y92" i="3"/>
  <c r="X92" i="3"/>
  <c r="N92" i="3"/>
  <c r="M92" i="3"/>
  <c r="C92" i="3"/>
  <c r="B92" i="3"/>
  <c r="Y91" i="3"/>
  <c r="X91" i="3"/>
  <c r="N91" i="3"/>
  <c r="M91" i="3"/>
  <c r="C91" i="3"/>
  <c r="B91" i="3"/>
  <c r="Y90" i="3"/>
  <c r="X90" i="3"/>
  <c r="N90" i="3"/>
  <c r="M90" i="3"/>
  <c r="C90" i="3"/>
  <c r="B90" i="3"/>
  <c r="Y89" i="3"/>
  <c r="X89" i="3"/>
  <c r="N89" i="3"/>
  <c r="M89" i="3"/>
  <c r="C89" i="3"/>
  <c r="B89" i="3"/>
  <c r="Y88" i="3"/>
  <c r="X88" i="3"/>
  <c r="N88" i="3"/>
  <c r="M88" i="3"/>
  <c r="C88" i="3"/>
  <c r="B88" i="3"/>
  <c r="Y87" i="3"/>
  <c r="X87" i="3"/>
  <c r="N87" i="3"/>
  <c r="M87" i="3"/>
  <c r="C87" i="3"/>
  <c r="B87" i="3"/>
  <c r="Y86" i="3"/>
  <c r="X86" i="3"/>
  <c r="N86" i="3"/>
  <c r="M86" i="3"/>
  <c r="C86" i="3"/>
  <c r="B86" i="3"/>
  <c r="Y85" i="3"/>
  <c r="X85" i="3"/>
  <c r="N85" i="3"/>
  <c r="M85" i="3"/>
  <c r="C85" i="3"/>
  <c r="B85" i="3"/>
  <c r="Y84" i="3"/>
  <c r="X84" i="3"/>
  <c r="N84" i="3"/>
  <c r="M84" i="3"/>
  <c r="C84" i="3"/>
  <c r="B84" i="3"/>
  <c r="Y83" i="3"/>
  <c r="X83" i="3"/>
  <c r="N83" i="3"/>
  <c r="M83" i="3"/>
  <c r="C83" i="3"/>
  <c r="B83" i="3"/>
  <c r="Y82" i="3"/>
  <c r="X82" i="3"/>
  <c r="N82" i="3"/>
  <c r="M82" i="3"/>
  <c r="C82" i="3"/>
  <c r="B82" i="3"/>
  <c r="Y81" i="3"/>
  <c r="X81" i="3"/>
  <c r="N81" i="3"/>
  <c r="M81" i="3"/>
  <c r="C81" i="3"/>
  <c r="B81" i="3"/>
  <c r="Y80" i="3"/>
  <c r="X80" i="3"/>
  <c r="N80" i="3"/>
  <c r="M80" i="3"/>
  <c r="C80" i="3"/>
  <c r="B80" i="3"/>
  <c r="Y79" i="3"/>
  <c r="X79" i="3"/>
  <c r="N79" i="3"/>
  <c r="M79" i="3"/>
  <c r="C79" i="3"/>
  <c r="B79" i="3"/>
  <c r="Y78" i="3"/>
  <c r="X78" i="3"/>
  <c r="N78" i="3"/>
  <c r="M78" i="3"/>
  <c r="C78" i="3"/>
  <c r="B78" i="3"/>
  <c r="Y77" i="3"/>
  <c r="X77" i="3"/>
  <c r="N77" i="3"/>
  <c r="M77" i="3"/>
  <c r="C77" i="3"/>
  <c r="B77" i="3"/>
  <c r="Y76" i="3"/>
  <c r="X76" i="3"/>
  <c r="N76" i="3"/>
  <c r="M76" i="3"/>
  <c r="C76" i="3"/>
  <c r="B76" i="3"/>
  <c r="Y75" i="3"/>
  <c r="X75" i="3"/>
  <c r="N75" i="3"/>
  <c r="M75" i="3"/>
  <c r="C75" i="3"/>
  <c r="B75" i="3"/>
  <c r="Y74" i="3"/>
  <c r="X74" i="3"/>
  <c r="N74" i="3"/>
  <c r="M74" i="3"/>
  <c r="C74" i="3"/>
  <c r="B74" i="3"/>
  <c r="Y73" i="3"/>
  <c r="X73" i="3"/>
  <c r="N73" i="3"/>
  <c r="M73" i="3"/>
  <c r="C73" i="3"/>
  <c r="B73" i="3"/>
  <c r="Y72" i="3"/>
  <c r="X72" i="3"/>
  <c r="N72" i="3"/>
  <c r="M72" i="3"/>
  <c r="C72" i="3"/>
  <c r="B72" i="3"/>
  <c r="Y71" i="3"/>
  <c r="X71" i="3"/>
  <c r="N71" i="3"/>
  <c r="M71" i="3"/>
  <c r="C71" i="3"/>
  <c r="B71" i="3"/>
  <c r="Y70" i="3"/>
  <c r="X70" i="3"/>
  <c r="N70" i="3"/>
  <c r="M70" i="3"/>
  <c r="C70" i="3"/>
  <c r="B70" i="3"/>
  <c r="Y69" i="3"/>
  <c r="X69" i="3"/>
  <c r="N69" i="3"/>
  <c r="M69" i="3"/>
  <c r="C69" i="3"/>
  <c r="B69" i="3"/>
  <c r="Y68" i="3"/>
  <c r="X68" i="3"/>
  <c r="N68" i="3"/>
  <c r="M68" i="3"/>
  <c r="C68" i="3"/>
  <c r="B68" i="3"/>
  <c r="Y67" i="3"/>
  <c r="X67" i="3"/>
  <c r="N67" i="3"/>
  <c r="M67" i="3"/>
  <c r="C67" i="3"/>
  <c r="B67" i="3"/>
  <c r="Y66" i="3"/>
  <c r="X66" i="3"/>
  <c r="N66" i="3"/>
  <c r="M66" i="3"/>
  <c r="C66" i="3"/>
  <c r="B66" i="3"/>
  <c r="Y65" i="3"/>
  <c r="X65" i="3"/>
  <c r="N65" i="3"/>
  <c r="M65" i="3"/>
  <c r="C65" i="3"/>
  <c r="B65" i="3"/>
  <c r="Y64" i="3"/>
  <c r="X64" i="3"/>
  <c r="N64" i="3"/>
  <c r="M64" i="3"/>
  <c r="C64" i="3"/>
  <c r="B64" i="3"/>
  <c r="Y63" i="3"/>
  <c r="X63" i="3"/>
  <c r="N63" i="3"/>
  <c r="M63" i="3"/>
  <c r="C63" i="3"/>
  <c r="B63" i="3"/>
  <c r="Y62" i="3"/>
  <c r="X62" i="3"/>
  <c r="N62" i="3"/>
  <c r="M62" i="3"/>
  <c r="C62" i="3"/>
  <c r="B62" i="3"/>
  <c r="Y61" i="3"/>
  <c r="X61" i="3"/>
  <c r="N61" i="3"/>
  <c r="M61" i="3"/>
  <c r="C61" i="3"/>
  <c r="B61" i="3"/>
  <c r="Y60" i="3"/>
  <c r="X60" i="3"/>
  <c r="N60" i="3"/>
  <c r="M60" i="3"/>
  <c r="C60" i="3"/>
  <c r="B60" i="3"/>
  <c r="Y59" i="3"/>
  <c r="X59" i="3"/>
  <c r="N59" i="3"/>
  <c r="M59" i="3"/>
  <c r="C59" i="3"/>
  <c r="B59" i="3"/>
  <c r="Y58" i="3"/>
  <c r="X58" i="3"/>
  <c r="N58" i="3"/>
  <c r="M58" i="3"/>
  <c r="C58" i="3"/>
  <c r="B58" i="3"/>
  <c r="Y57" i="3"/>
  <c r="X57" i="3"/>
  <c r="N57" i="3"/>
  <c r="M57" i="3"/>
  <c r="C57" i="3"/>
  <c r="B57" i="3"/>
  <c r="Y56" i="3"/>
  <c r="X56" i="3"/>
  <c r="N56" i="3"/>
  <c r="M56" i="3"/>
  <c r="C56" i="3"/>
  <c r="B56" i="3"/>
  <c r="Y55" i="3"/>
  <c r="X55" i="3"/>
  <c r="N55" i="3"/>
  <c r="M55" i="3"/>
  <c r="C55" i="3"/>
  <c r="B55" i="3"/>
  <c r="Y54" i="3"/>
  <c r="X54" i="3"/>
  <c r="N54" i="3"/>
  <c r="M54" i="3"/>
  <c r="C54" i="3"/>
  <c r="B54" i="3"/>
  <c r="Y53" i="3"/>
  <c r="X53" i="3"/>
  <c r="N53" i="3"/>
  <c r="M53" i="3"/>
  <c r="C53" i="3"/>
  <c r="B53" i="3"/>
  <c r="Y52" i="3"/>
  <c r="X52" i="3"/>
  <c r="N52" i="3"/>
  <c r="M52" i="3"/>
  <c r="C52" i="3"/>
  <c r="B52" i="3"/>
  <c r="Y51" i="3"/>
  <c r="X51" i="3"/>
  <c r="N51" i="3"/>
  <c r="M51" i="3"/>
  <c r="C51" i="3"/>
  <c r="B51" i="3"/>
  <c r="Y50" i="3"/>
  <c r="X50" i="3"/>
  <c r="N50" i="3"/>
  <c r="M50" i="3"/>
  <c r="C50" i="3"/>
  <c r="B50" i="3"/>
  <c r="Y49" i="3"/>
  <c r="X49" i="3"/>
  <c r="N49" i="3"/>
  <c r="M49" i="3"/>
  <c r="C49" i="3"/>
  <c r="B49" i="3"/>
  <c r="Y48" i="3"/>
  <c r="X48" i="3"/>
  <c r="N48" i="3"/>
  <c r="M48" i="3"/>
  <c r="C48" i="3"/>
  <c r="B48" i="3"/>
  <c r="Y47" i="3"/>
  <c r="X47" i="3"/>
  <c r="N47" i="3"/>
  <c r="M47" i="3"/>
  <c r="C47" i="3"/>
  <c r="B47" i="3"/>
  <c r="Y46" i="3"/>
  <c r="X46" i="3"/>
  <c r="N46" i="3"/>
  <c r="M46" i="3"/>
  <c r="C46" i="3"/>
  <c r="B46" i="3"/>
  <c r="Y45" i="3"/>
  <c r="X45" i="3"/>
  <c r="N45" i="3"/>
  <c r="M45" i="3"/>
  <c r="C45" i="3"/>
  <c r="B45" i="3"/>
  <c r="Y44" i="3"/>
  <c r="X44" i="3"/>
  <c r="N44" i="3"/>
  <c r="M44" i="3"/>
  <c r="C44" i="3"/>
  <c r="B44" i="3"/>
  <c r="Y43" i="3"/>
  <c r="X43" i="3"/>
  <c r="N43" i="3"/>
  <c r="M43" i="3"/>
  <c r="C43" i="3"/>
  <c r="B43" i="3"/>
  <c r="Y42" i="3"/>
  <c r="X42" i="3"/>
  <c r="N42" i="3"/>
  <c r="M42" i="3"/>
  <c r="C42" i="3"/>
  <c r="B42" i="3"/>
  <c r="Y41" i="3"/>
  <c r="X41" i="3"/>
  <c r="N41" i="3"/>
  <c r="M41" i="3"/>
  <c r="C41" i="3"/>
  <c r="B41" i="3"/>
  <c r="Y40" i="3"/>
  <c r="X40" i="3"/>
  <c r="N40" i="3"/>
  <c r="M40" i="3"/>
  <c r="C40" i="3"/>
  <c r="B40" i="3"/>
  <c r="Y39" i="3"/>
  <c r="X39" i="3"/>
  <c r="N39" i="3"/>
  <c r="M39" i="3"/>
  <c r="C39" i="3"/>
  <c r="B39" i="3"/>
  <c r="Y38" i="3"/>
  <c r="X38" i="3"/>
  <c r="N38" i="3"/>
  <c r="M38" i="3"/>
  <c r="C38" i="3"/>
  <c r="B38" i="3"/>
  <c r="Y37" i="3"/>
  <c r="X37" i="3"/>
  <c r="N37" i="3"/>
  <c r="M37" i="3"/>
  <c r="C37" i="3"/>
  <c r="B37" i="3"/>
  <c r="Y36" i="3"/>
  <c r="X36" i="3"/>
  <c r="N36" i="3"/>
  <c r="M36" i="3"/>
  <c r="C36" i="3"/>
  <c r="B36" i="3"/>
  <c r="Y35" i="3"/>
  <c r="X35" i="3"/>
  <c r="N35" i="3"/>
  <c r="M35" i="3"/>
  <c r="C35" i="3"/>
  <c r="B35" i="3"/>
  <c r="Y34" i="3"/>
  <c r="X34" i="3"/>
  <c r="N34" i="3"/>
  <c r="M34" i="3"/>
  <c r="C34" i="3"/>
  <c r="B34" i="3"/>
  <c r="Y33" i="3"/>
  <c r="X33" i="3"/>
  <c r="N33" i="3"/>
  <c r="M33" i="3"/>
  <c r="C33" i="3"/>
  <c r="B33" i="3"/>
  <c r="Y32" i="3"/>
  <c r="X32" i="3"/>
  <c r="N32" i="3"/>
  <c r="M32" i="3"/>
  <c r="C32" i="3"/>
  <c r="B32" i="3"/>
  <c r="Y31" i="3"/>
  <c r="X31" i="3"/>
  <c r="N31" i="3"/>
  <c r="M31" i="3"/>
  <c r="C31" i="3"/>
  <c r="B31" i="3"/>
  <c r="Y30" i="3"/>
  <c r="X30" i="3"/>
  <c r="N30" i="3"/>
  <c r="M30" i="3"/>
  <c r="C30" i="3"/>
  <c r="B30" i="3"/>
  <c r="Y29" i="3"/>
  <c r="X29" i="3"/>
  <c r="N29" i="3"/>
  <c r="M29" i="3"/>
  <c r="C29" i="3"/>
  <c r="B29" i="3"/>
  <c r="Y28" i="3"/>
  <c r="X28" i="3"/>
  <c r="N28" i="3"/>
  <c r="M28" i="3"/>
  <c r="C28" i="3"/>
  <c r="B28" i="3"/>
  <c r="Y27" i="3"/>
  <c r="X27" i="3"/>
  <c r="N27" i="3"/>
  <c r="M27" i="3"/>
  <c r="C27" i="3"/>
  <c r="B27" i="3"/>
  <c r="Y26" i="3"/>
  <c r="X26" i="3"/>
  <c r="N26" i="3"/>
  <c r="M26" i="3"/>
  <c r="C26" i="3"/>
  <c r="B26" i="3"/>
  <c r="Y25" i="3"/>
  <c r="X25" i="3"/>
  <c r="N25" i="3"/>
  <c r="M25" i="3"/>
  <c r="C25" i="3"/>
  <c r="B25" i="3"/>
  <c r="Y24" i="3"/>
  <c r="X24" i="3"/>
  <c r="N24" i="3"/>
  <c r="M24" i="3"/>
  <c r="C24" i="3"/>
  <c r="B24" i="3"/>
  <c r="Y23" i="3"/>
  <c r="X23" i="3"/>
  <c r="N23" i="3"/>
  <c r="M23" i="3"/>
  <c r="C23" i="3"/>
  <c r="B23" i="3"/>
  <c r="Y22" i="3"/>
  <c r="X22" i="3"/>
  <c r="N22" i="3"/>
  <c r="M22" i="3"/>
  <c r="C22" i="3"/>
  <c r="B22" i="3"/>
  <c r="Y21" i="3"/>
  <c r="X21" i="3"/>
  <c r="N21" i="3"/>
  <c r="M21" i="3"/>
  <c r="C21" i="3"/>
  <c r="B21" i="3"/>
  <c r="Y20" i="3"/>
  <c r="X20" i="3"/>
  <c r="N20" i="3"/>
  <c r="M20" i="3"/>
  <c r="C20" i="3"/>
  <c r="B20" i="3"/>
  <c r="Y19" i="3"/>
  <c r="X19" i="3"/>
  <c r="N19" i="3"/>
  <c r="M19" i="3"/>
  <c r="C19" i="3"/>
  <c r="B19" i="3"/>
  <c r="Y18" i="3"/>
  <c r="X18" i="3"/>
  <c r="N18" i="3"/>
  <c r="M18" i="3"/>
  <c r="C18" i="3"/>
  <c r="B18" i="3"/>
  <c r="Y17" i="3"/>
  <c r="X17" i="3"/>
  <c r="N17" i="3"/>
  <c r="M17" i="3"/>
  <c r="C17" i="3"/>
  <c r="B17" i="3"/>
  <c r="Y16" i="3"/>
  <c r="X16" i="3"/>
  <c r="N16" i="3"/>
  <c r="M16" i="3"/>
  <c r="C16" i="3"/>
  <c r="B16" i="3"/>
  <c r="Y15" i="3"/>
  <c r="X15" i="3"/>
  <c r="N15" i="3"/>
  <c r="M15" i="3"/>
  <c r="C15" i="3"/>
  <c r="B15" i="3"/>
  <c r="Y14" i="3"/>
  <c r="X14" i="3"/>
  <c r="N14" i="3"/>
  <c r="M14" i="3"/>
  <c r="C14" i="3"/>
  <c r="B14" i="3"/>
  <c r="Y13" i="3"/>
  <c r="X13" i="3"/>
  <c r="N13" i="3"/>
  <c r="M13" i="3"/>
  <c r="C13" i="3"/>
  <c r="B13" i="3"/>
  <c r="Y12" i="3"/>
  <c r="X12" i="3"/>
  <c r="N12" i="3"/>
  <c r="M12" i="3"/>
  <c r="C12" i="3"/>
  <c r="B12" i="3"/>
  <c r="Y11" i="3"/>
  <c r="X11" i="3"/>
  <c r="N11" i="3"/>
  <c r="M11" i="3"/>
  <c r="C11" i="3"/>
  <c r="B11" i="3"/>
  <c r="Y10" i="3"/>
  <c r="X10" i="3"/>
  <c r="N10" i="3"/>
  <c r="M10" i="3"/>
  <c r="C10" i="3"/>
  <c r="B10" i="3"/>
  <c r="Y9" i="3"/>
  <c r="X9" i="3"/>
  <c r="N9" i="3"/>
  <c r="M9" i="3"/>
  <c r="C9" i="3"/>
  <c r="B9" i="3"/>
  <c r="Y8" i="3"/>
  <c r="X8" i="3"/>
  <c r="N8" i="3"/>
  <c r="M8" i="3"/>
  <c r="C8" i="3"/>
  <c r="B8" i="3"/>
  <c r="Y7" i="3"/>
  <c r="X7" i="3"/>
  <c r="N7" i="3"/>
  <c r="M7" i="3"/>
  <c r="C7" i="3"/>
  <c r="B7" i="3"/>
  <c r="Y6" i="3"/>
  <c r="X6" i="3"/>
  <c r="N6" i="3"/>
  <c r="M6" i="3"/>
  <c r="C6" i="3"/>
  <c r="B6" i="3"/>
  <c r="Y5" i="3"/>
  <c r="AE5" i="3" s="1"/>
  <c r="X5" i="3"/>
  <c r="N5" i="3"/>
  <c r="T5" i="3" s="1"/>
  <c r="M5" i="3"/>
  <c r="C5" i="3"/>
  <c r="I5" i="3" s="1"/>
  <c r="B5" i="3"/>
  <c r="Y4" i="3"/>
  <c r="AE4" i="3" s="1"/>
  <c r="X4" i="3"/>
  <c r="N4" i="3"/>
  <c r="T4" i="3" s="1"/>
  <c r="M4" i="3"/>
  <c r="C4" i="3"/>
  <c r="I4" i="3" s="1"/>
  <c r="B4" i="3"/>
  <c r="Y3" i="3"/>
  <c r="AE3" i="3" s="1"/>
  <c r="X3" i="3"/>
  <c r="N3" i="3"/>
  <c r="T3" i="3" s="1"/>
  <c r="M3" i="3"/>
  <c r="C3" i="3"/>
  <c r="I3" i="3" s="1"/>
  <c r="B3" i="3"/>
  <c r="Y2" i="3"/>
  <c r="X2" i="3"/>
  <c r="Z2" i="3" s="1"/>
  <c r="N2" i="3"/>
  <c r="M2" i="3"/>
  <c r="O2" i="3" s="1"/>
  <c r="C2" i="3"/>
  <c r="B2" i="3"/>
  <c r="D2" i="3" s="1"/>
  <c r="S32" i="2"/>
  <c r="R32" i="2"/>
  <c r="T32" i="2" s="1"/>
  <c r="K32" i="2"/>
  <c r="J32" i="2"/>
  <c r="L32" i="2" s="1"/>
  <c r="C32" i="2"/>
  <c r="B32" i="2"/>
  <c r="D32" i="2" s="1"/>
  <c r="B29" i="2"/>
  <c r="B28" i="2"/>
  <c r="C29" i="2" s="1"/>
  <c r="S25" i="2"/>
  <c r="V25" i="2" s="1"/>
  <c r="R25" i="2"/>
  <c r="K25" i="2"/>
  <c r="N25" i="2" s="1"/>
  <c r="J25" i="2"/>
  <c r="C25" i="2"/>
  <c r="F25" i="2" s="1"/>
  <c r="B25" i="2"/>
  <c r="S24" i="2"/>
  <c r="V24" i="2" s="1"/>
  <c r="R24" i="2"/>
  <c r="K24" i="2"/>
  <c r="N24" i="2" s="1"/>
  <c r="J24" i="2"/>
  <c r="C24" i="2"/>
  <c r="F24" i="2" s="1"/>
  <c r="B24" i="2"/>
  <c r="S23" i="2"/>
  <c r="V23" i="2" s="1"/>
  <c r="R23" i="2"/>
  <c r="K23" i="2"/>
  <c r="N23" i="2" s="1"/>
  <c r="J23" i="2"/>
  <c r="C23" i="2"/>
  <c r="F23" i="2" s="1"/>
  <c r="B23" i="2"/>
  <c r="S22" i="2"/>
  <c r="V22" i="2" s="1"/>
  <c r="R22" i="2"/>
  <c r="K22" i="2"/>
  <c r="N22" i="2" s="1"/>
  <c r="J22" i="2"/>
  <c r="C22" i="2"/>
  <c r="F22" i="2" s="1"/>
  <c r="B22" i="2"/>
  <c r="S21" i="2"/>
  <c r="V21" i="2" s="1"/>
  <c r="R21" i="2"/>
  <c r="K21" i="2"/>
  <c r="N21" i="2" s="1"/>
  <c r="J21" i="2"/>
  <c r="C21" i="2"/>
  <c r="F21" i="2" s="1"/>
  <c r="B21" i="2"/>
  <c r="S20" i="2"/>
  <c r="V20" i="2" s="1"/>
  <c r="R20" i="2"/>
  <c r="K20" i="2"/>
  <c r="N20" i="2" s="1"/>
  <c r="J20" i="2"/>
  <c r="C20" i="2"/>
  <c r="F20" i="2" s="1"/>
  <c r="B20" i="2"/>
  <c r="S19" i="2"/>
  <c r="V19" i="2" s="1"/>
  <c r="R19" i="2"/>
  <c r="K19" i="2"/>
  <c r="N19" i="2" s="1"/>
  <c r="J19" i="2"/>
  <c r="C19" i="2"/>
  <c r="F19" i="2" s="1"/>
  <c r="B19" i="2"/>
  <c r="S18" i="2"/>
  <c r="V18" i="2" s="1"/>
  <c r="R18" i="2"/>
  <c r="K18" i="2"/>
  <c r="N18" i="2" s="1"/>
  <c r="J18" i="2"/>
  <c r="C18" i="2"/>
  <c r="F18" i="2" s="1"/>
  <c r="B18" i="2"/>
  <c r="S17" i="2"/>
  <c r="V17" i="2" s="1"/>
  <c r="R17" i="2"/>
  <c r="K17" i="2"/>
  <c r="N17" i="2" s="1"/>
  <c r="J17" i="2"/>
  <c r="C17" i="2"/>
  <c r="F17" i="2" s="1"/>
  <c r="B17" i="2"/>
  <c r="S16" i="2"/>
  <c r="V16" i="2" s="1"/>
  <c r="R16" i="2"/>
  <c r="K16" i="2"/>
  <c r="N16" i="2" s="1"/>
  <c r="J16" i="2"/>
  <c r="C16" i="2"/>
  <c r="F16" i="2" s="1"/>
  <c r="B16" i="2"/>
  <c r="S15" i="2"/>
  <c r="V15" i="2" s="1"/>
  <c r="R15" i="2"/>
  <c r="K15" i="2"/>
  <c r="N15" i="2" s="1"/>
  <c r="J15" i="2"/>
  <c r="C15" i="2"/>
  <c r="F15" i="2" s="1"/>
  <c r="B15" i="2"/>
  <c r="S14" i="2"/>
  <c r="V14" i="2" s="1"/>
  <c r="R14" i="2"/>
  <c r="K14" i="2"/>
  <c r="N14" i="2" s="1"/>
  <c r="J14" i="2"/>
  <c r="C14" i="2"/>
  <c r="F14" i="2" s="1"/>
  <c r="B14" i="2"/>
  <c r="S13" i="2"/>
  <c r="V13" i="2" s="1"/>
  <c r="R13" i="2"/>
  <c r="K13" i="2"/>
  <c r="N13" i="2" s="1"/>
  <c r="J13" i="2"/>
  <c r="C13" i="2"/>
  <c r="F13" i="2" s="1"/>
  <c r="B13" i="2"/>
  <c r="S12" i="2"/>
  <c r="V12" i="2" s="1"/>
  <c r="R12" i="2"/>
  <c r="K12" i="2"/>
  <c r="N12" i="2" s="1"/>
  <c r="J12" i="2"/>
  <c r="C12" i="2"/>
  <c r="F12" i="2" s="1"/>
  <c r="B12" i="2"/>
  <c r="S11" i="2"/>
  <c r="V11" i="2" s="1"/>
  <c r="R11" i="2"/>
  <c r="K11" i="2"/>
  <c r="N11" i="2" s="1"/>
  <c r="J11" i="2"/>
  <c r="C11" i="2"/>
  <c r="F11" i="2" s="1"/>
  <c r="B11" i="2"/>
  <c r="S10" i="2"/>
  <c r="V10" i="2" s="1"/>
  <c r="R10" i="2"/>
  <c r="K10" i="2"/>
  <c r="N10" i="2" s="1"/>
  <c r="J10" i="2"/>
  <c r="C10" i="2"/>
  <c r="F10" i="2" s="1"/>
  <c r="B10" i="2"/>
  <c r="S9" i="2"/>
  <c r="V9" i="2" s="1"/>
  <c r="R9" i="2"/>
  <c r="K9" i="2"/>
  <c r="N9" i="2" s="1"/>
  <c r="J9" i="2"/>
  <c r="C9" i="2"/>
  <c r="F9" i="2" s="1"/>
  <c r="B9" i="2"/>
  <c r="S8" i="2"/>
  <c r="V8" i="2" s="1"/>
  <c r="R8" i="2"/>
  <c r="K8" i="2"/>
  <c r="N8" i="2" s="1"/>
  <c r="J8" i="2"/>
  <c r="C8" i="2"/>
  <c r="F8" i="2" s="1"/>
  <c r="B8" i="2"/>
  <c r="S7" i="2"/>
  <c r="V7" i="2" s="1"/>
  <c r="R7" i="2"/>
  <c r="K7" i="2"/>
  <c r="N7" i="2" s="1"/>
  <c r="J7" i="2"/>
  <c r="C7" i="2"/>
  <c r="F7" i="2" s="1"/>
  <c r="B7" i="2"/>
  <c r="S6" i="2"/>
  <c r="V6" i="2" s="1"/>
  <c r="R6" i="2"/>
  <c r="K6" i="2"/>
  <c r="N6" i="2" s="1"/>
  <c r="J6" i="2"/>
  <c r="C6" i="2"/>
  <c r="F6" i="2" s="1"/>
  <c r="B6" i="2"/>
  <c r="S5" i="2"/>
  <c r="V5" i="2" s="1"/>
  <c r="R5" i="2"/>
  <c r="K5" i="2"/>
  <c r="N5" i="2" s="1"/>
  <c r="J5" i="2"/>
  <c r="C5" i="2"/>
  <c r="F5" i="2" s="1"/>
  <c r="B5" i="2"/>
  <c r="S4" i="2"/>
  <c r="V4" i="2" s="1"/>
  <c r="R4" i="2"/>
  <c r="K4" i="2"/>
  <c r="N4" i="2" s="1"/>
  <c r="J4" i="2"/>
  <c r="C4" i="2"/>
  <c r="F4" i="2" s="1"/>
  <c r="B4" i="2"/>
  <c r="S3" i="2"/>
  <c r="V3" i="2" s="1"/>
  <c r="R3" i="2"/>
  <c r="K3" i="2"/>
  <c r="N3" i="2" s="1"/>
  <c r="J3" i="2"/>
  <c r="C3" i="2"/>
  <c r="F3" i="2" s="1"/>
  <c r="B3" i="2"/>
  <c r="S2" i="2"/>
  <c r="R2" i="2"/>
  <c r="T2" i="2" s="1"/>
  <c r="K2" i="2"/>
  <c r="J2" i="2"/>
  <c r="L2" i="2" s="1"/>
  <c r="C2" i="2"/>
  <c r="B2" i="2"/>
  <c r="D2" i="2" s="1"/>
  <c r="C23" i="1"/>
  <c r="C22" i="1"/>
  <c r="B22" i="1"/>
  <c r="D22" i="1" s="1"/>
  <c r="E22" i="1" s="1"/>
  <c r="C21" i="1"/>
  <c r="C20" i="1"/>
  <c r="B20" i="1"/>
  <c r="D20" i="1" s="1"/>
  <c r="E20" i="1" s="1"/>
  <c r="C19" i="1"/>
  <c r="C18" i="1"/>
  <c r="B18" i="1"/>
  <c r="D18" i="1" s="1"/>
  <c r="E18" i="1" s="1"/>
  <c r="C17" i="1"/>
  <c r="C16" i="1"/>
  <c r="B16" i="1"/>
  <c r="D16" i="1" s="1"/>
  <c r="E16" i="1" s="1"/>
  <c r="C15" i="1"/>
  <c r="C14" i="1"/>
  <c r="B14" i="1"/>
  <c r="D14" i="1" s="1"/>
  <c r="E14" i="1" s="1"/>
  <c r="C13" i="1"/>
  <c r="C12" i="1"/>
  <c r="B12" i="1"/>
  <c r="D12" i="1" s="1"/>
  <c r="E12" i="1" s="1"/>
  <c r="H7" i="1"/>
  <c r="G7" i="1"/>
  <c r="F7" i="1"/>
  <c r="E7" i="1"/>
  <c r="D7" i="1"/>
  <c r="C7" i="1"/>
  <c r="H6" i="1"/>
  <c r="G6" i="1"/>
  <c r="F6" i="1"/>
  <c r="E6" i="1"/>
  <c r="D6" i="1"/>
  <c r="C6" i="1"/>
  <c r="H5" i="1"/>
  <c r="G5" i="1"/>
  <c r="F5" i="1"/>
  <c r="E5" i="1"/>
  <c r="D5" i="1"/>
  <c r="C5" i="1"/>
  <c r="H4" i="1"/>
  <c r="G4" i="1"/>
  <c r="F4" i="1"/>
  <c r="E4" i="1"/>
  <c r="D4" i="1"/>
  <c r="C9" i="1" s="1"/>
  <c r="C4" i="1"/>
  <c r="H3" i="1"/>
  <c r="G3" i="1"/>
  <c r="F3" i="1"/>
  <c r="E3" i="1"/>
  <c r="D3" i="1"/>
  <c r="C3" i="1"/>
  <c r="H2" i="1"/>
  <c r="G2" i="1"/>
  <c r="F2" i="1"/>
  <c r="E2" i="1"/>
  <c r="D2" i="1"/>
  <c r="C2" i="1"/>
  <c r="AJ1599" i="5" l="1"/>
  <c r="AK1599" i="5"/>
  <c r="Y1599" i="5"/>
  <c r="Z1599" i="5"/>
  <c r="N1599" i="5"/>
  <c r="O1599" i="5"/>
  <c r="AB1598" i="5"/>
  <c r="AB1600" i="5" s="1"/>
  <c r="AA1598" i="5"/>
  <c r="Q1598" i="5"/>
  <c r="Q1600" i="5" s="1"/>
  <c r="P1598" i="5"/>
  <c r="F1598" i="5"/>
  <c r="F1600" i="5" s="1"/>
  <c r="E1598" i="5"/>
  <c r="AH1592" i="5"/>
  <c r="AE1592" i="5"/>
  <c r="AG1592" i="5"/>
  <c r="AD1592" i="5"/>
  <c r="AC1592" i="5"/>
  <c r="W1592" i="5"/>
  <c r="T1592" i="5"/>
  <c r="V1592" i="5"/>
  <c r="S1592" i="5"/>
  <c r="R1592" i="5"/>
  <c r="L1592" i="5"/>
  <c r="I1592" i="5"/>
  <c r="K1592" i="5"/>
  <c r="H1592" i="5"/>
  <c r="G1592" i="5"/>
  <c r="AH1591" i="5"/>
  <c r="AE1591" i="5"/>
  <c r="AG1591" i="5"/>
  <c r="AD1591" i="5"/>
  <c r="AC1591" i="5"/>
  <c r="W1591" i="5"/>
  <c r="T1591" i="5"/>
  <c r="V1591" i="5"/>
  <c r="S1591" i="5"/>
  <c r="R1591" i="5"/>
  <c r="L1591" i="5"/>
  <c r="I1591" i="5"/>
  <c r="K1591" i="5"/>
  <c r="H1591" i="5"/>
  <c r="G1591" i="5"/>
  <c r="AH1590" i="5"/>
  <c r="AE1590" i="5"/>
  <c r="AG1590" i="5"/>
  <c r="AD1590" i="5"/>
  <c r="AC1590" i="5"/>
  <c r="W1590" i="5"/>
  <c r="T1590" i="5"/>
  <c r="V1590" i="5"/>
  <c r="S1590" i="5"/>
  <c r="R1590" i="5"/>
  <c r="L1590" i="5"/>
  <c r="I1590" i="5"/>
  <c r="K1590" i="5"/>
  <c r="H1590" i="5"/>
  <c r="G1590" i="5"/>
  <c r="AH1589" i="5"/>
  <c r="AE1589" i="5"/>
  <c r="AG1589" i="5"/>
  <c r="AD1589" i="5"/>
  <c r="AC1589" i="5"/>
  <c r="W1589" i="5"/>
  <c r="T1589" i="5"/>
  <c r="V1589" i="5"/>
  <c r="S1589" i="5"/>
  <c r="R1589" i="5"/>
  <c r="L1589" i="5"/>
  <c r="I1589" i="5"/>
  <c r="K1589" i="5"/>
  <c r="H1589" i="5"/>
  <c r="G1589" i="5"/>
  <c r="AH1588" i="5"/>
  <c r="AE1588" i="5"/>
  <c r="AG1588" i="5"/>
  <c r="AD1588" i="5"/>
  <c r="AC1588" i="5"/>
  <c r="W1588" i="5"/>
  <c r="T1588" i="5"/>
  <c r="V1588" i="5"/>
  <c r="S1588" i="5"/>
  <c r="R1588" i="5"/>
  <c r="L1588" i="5"/>
  <c r="I1588" i="5"/>
  <c r="K1588" i="5"/>
  <c r="H1588" i="5"/>
  <c r="G1588" i="5"/>
  <c r="AE1587" i="5"/>
  <c r="AH1587" i="5"/>
  <c r="AG1587" i="5"/>
  <c r="AD1587" i="5"/>
  <c r="AC1587" i="5"/>
  <c r="W1587" i="5"/>
  <c r="T1587" i="5"/>
  <c r="V1587" i="5"/>
  <c r="S1587" i="5"/>
  <c r="R1587" i="5"/>
  <c r="L1587" i="5"/>
  <c r="I1587" i="5"/>
  <c r="K1587" i="5"/>
  <c r="H1587" i="5"/>
  <c r="G1587" i="5"/>
  <c r="AH1586" i="5"/>
  <c r="AE1586" i="5"/>
  <c r="AG1586" i="5"/>
  <c r="AD1586" i="5"/>
  <c r="AC1586" i="5"/>
  <c r="T1586" i="5"/>
  <c r="W1586" i="5"/>
  <c r="V1586" i="5"/>
  <c r="S1586" i="5"/>
  <c r="R1586" i="5"/>
  <c r="L1586" i="5"/>
  <c r="I1586" i="5"/>
  <c r="K1586" i="5"/>
  <c r="H1586" i="5"/>
  <c r="G1586" i="5"/>
  <c r="AH1585" i="5"/>
  <c r="AE1585" i="5"/>
  <c r="AG1585" i="5"/>
  <c r="AD1585" i="5"/>
  <c r="AC1585" i="5"/>
  <c r="W1585" i="5"/>
  <c r="T1585" i="5"/>
  <c r="V1585" i="5"/>
  <c r="S1585" i="5"/>
  <c r="R1585" i="5"/>
  <c r="L1585" i="5"/>
  <c r="I1585" i="5"/>
  <c r="G1585" i="5"/>
  <c r="H1585" i="5"/>
  <c r="K1585" i="5"/>
  <c r="AH1584" i="5"/>
  <c r="AE1584" i="5"/>
  <c r="AG1584" i="5"/>
  <c r="AD1584" i="5"/>
  <c r="AC1584" i="5"/>
  <c r="W1584" i="5"/>
  <c r="T1584" i="5"/>
  <c r="V1584" i="5"/>
  <c r="S1584" i="5"/>
  <c r="R1584" i="5"/>
  <c r="L1584" i="5"/>
  <c r="I1584" i="5"/>
  <c r="K1584" i="5"/>
  <c r="H1584" i="5"/>
  <c r="G1584" i="5"/>
  <c r="AH1583" i="5"/>
  <c r="AE1583" i="5"/>
  <c r="AG1583" i="5"/>
  <c r="AD1583" i="5"/>
  <c r="AC1583" i="5"/>
  <c r="W1583" i="5"/>
  <c r="T1583" i="5"/>
  <c r="V1583" i="5"/>
  <c r="S1583" i="5"/>
  <c r="R1583" i="5"/>
  <c r="L1583" i="5"/>
  <c r="I1583" i="5"/>
  <c r="K1583" i="5"/>
  <c r="H1583" i="5"/>
  <c r="G1583" i="5"/>
  <c r="AH1582" i="5"/>
  <c r="AE1582" i="5"/>
  <c r="AG1582" i="5"/>
  <c r="AD1582" i="5"/>
  <c r="AC1582" i="5"/>
  <c r="W1582" i="5"/>
  <c r="T1582" i="5"/>
  <c r="V1582" i="5"/>
  <c r="S1582" i="5"/>
  <c r="R1582" i="5"/>
  <c r="L1582" i="5"/>
  <c r="I1582" i="5"/>
  <c r="H1582" i="5"/>
  <c r="G1582" i="5"/>
  <c r="K1582" i="5"/>
  <c r="AH1581" i="5"/>
  <c r="AE1581" i="5"/>
  <c r="AG1581" i="5"/>
  <c r="AD1581" i="5"/>
  <c r="AC1581" i="5"/>
  <c r="W1581" i="5"/>
  <c r="T1581" i="5"/>
  <c r="V1581" i="5"/>
  <c r="S1581" i="5"/>
  <c r="R1581" i="5"/>
  <c r="L1581" i="5"/>
  <c r="I1581" i="5"/>
  <c r="K1581" i="5"/>
  <c r="H1581" i="5"/>
  <c r="G1581" i="5"/>
  <c r="AH1580" i="5"/>
  <c r="AE1580" i="5"/>
  <c r="AG1580" i="5"/>
  <c r="AD1580" i="5"/>
  <c r="AC1580" i="5"/>
  <c r="T1580" i="5"/>
  <c r="W1580" i="5"/>
  <c r="V1580" i="5"/>
  <c r="S1580" i="5"/>
  <c r="R1580" i="5"/>
  <c r="L1580" i="5"/>
  <c r="I1580" i="5"/>
  <c r="K1580" i="5"/>
  <c r="H1580" i="5"/>
  <c r="G1580" i="5"/>
  <c r="AH1579" i="5"/>
  <c r="AE1579" i="5"/>
  <c r="AG1579" i="5"/>
  <c r="AD1579" i="5"/>
  <c r="AC1579" i="5"/>
  <c r="W1579" i="5"/>
  <c r="T1579" i="5"/>
  <c r="V1579" i="5"/>
  <c r="S1579" i="5"/>
  <c r="R1579" i="5"/>
  <c r="I1579" i="5"/>
  <c r="L1579" i="5"/>
  <c r="K1579" i="5"/>
  <c r="H1579" i="5"/>
  <c r="G1579" i="5"/>
  <c r="AH1578" i="5"/>
  <c r="AE1578" i="5"/>
  <c r="AG1578" i="5"/>
  <c r="AD1578" i="5"/>
  <c r="AC1578" i="5"/>
  <c r="W1578" i="5"/>
  <c r="T1578" i="5"/>
  <c r="V1578" i="5"/>
  <c r="S1578" i="5"/>
  <c r="R1578" i="5"/>
  <c r="L1578" i="5"/>
  <c r="I1578" i="5"/>
  <c r="K1578" i="5"/>
  <c r="H1578" i="5"/>
  <c r="G1578" i="5"/>
  <c r="AH1577" i="5"/>
  <c r="AE1577" i="5"/>
  <c r="AC1577" i="5"/>
  <c r="AD1577" i="5"/>
  <c r="AG1577" i="5"/>
  <c r="W1577" i="5"/>
  <c r="T1577" i="5"/>
  <c r="V1577" i="5"/>
  <c r="S1577" i="5"/>
  <c r="R1577" i="5"/>
  <c r="L1577" i="5"/>
  <c r="I1577" i="5"/>
  <c r="K1577" i="5"/>
  <c r="H1577" i="5"/>
  <c r="G1577" i="5"/>
  <c r="AH1576" i="5"/>
  <c r="AE1576" i="5"/>
  <c r="AG1576" i="5"/>
  <c r="AD1576" i="5"/>
  <c r="AC1576" i="5"/>
  <c r="W1576" i="5"/>
  <c r="T1576" i="5"/>
  <c r="V1576" i="5"/>
  <c r="S1576" i="5"/>
  <c r="R1576" i="5"/>
  <c r="L1576" i="5"/>
  <c r="I1576" i="5"/>
  <c r="K1576" i="5"/>
  <c r="H1576" i="5"/>
  <c r="G1576" i="5"/>
  <c r="AH1575" i="5"/>
  <c r="AE1575" i="5"/>
  <c r="AG1575" i="5"/>
  <c r="AD1575" i="5"/>
  <c r="AC1575" i="5"/>
  <c r="W1575" i="5"/>
  <c r="T1575" i="5"/>
  <c r="V1575" i="5"/>
  <c r="S1575" i="5"/>
  <c r="R1575" i="5"/>
  <c r="L1575" i="5"/>
  <c r="I1575" i="5"/>
  <c r="K1575" i="5"/>
  <c r="H1575" i="5"/>
  <c r="G1575" i="5"/>
  <c r="AE1574" i="5"/>
  <c r="AH1574" i="5"/>
  <c r="AG1574" i="5"/>
  <c r="AD1574" i="5"/>
  <c r="AC1574" i="5"/>
  <c r="W1574" i="5"/>
  <c r="T1574" i="5"/>
  <c r="V1574" i="5"/>
  <c r="S1574" i="5"/>
  <c r="R1574" i="5"/>
  <c r="L1574" i="5"/>
  <c r="I1574" i="5"/>
  <c r="K1574" i="5"/>
  <c r="H1574" i="5"/>
  <c r="G1574" i="5"/>
  <c r="AH1573" i="5"/>
  <c r="AE1573" i="5"/>
  <c r="AG1573" i="5"/>
  <c r="AD1573" i="5"/>
  <c r="AC1573" i="5"/>
  <c r="W1573" i="5"/>
  <c r="T1573" i="5"/>
  <c r="R1573" i="5"/>
  <c r="S1573" i="5"/>
  <c r="V1573" i="5"/>
  <c r="L1573" i="5"/>
  <c r="I1573" i="5"/>
  <c r="K1573" i="5"/>
  <c r="H1573" i="5"/>
  <c r="G1573" i="5"/>
  <c r="AH1572" i="5"/>
  <c r="AE1572" i="5"/>
  <c r="AG1572" i="5"/>
  <c r="AD1572" i="5"/>
  <c r="AC1572" i="5"/>
  <c r="W1572" i="5"/>
  <c r="T1572" i="5"/>
  <c r="V1572" i="5"/>
  <c r="S1572" i="5"/>
  <c r="R1572" i="5"/>
  <c r="L1572" i="5"/>
  <c r="I1572" i="5"/>
  <c r="K1572" i="5"/>
  <c r="H1572" i="5"/>
  <c r="G1572" i="5"/>
  <c r="AH1571" i="5"/>
  <c r="AE1571" i="5"/>
  <c r="AG1571" i="5"/>
  <c r="AD1571" i="5"/>
  <c r="AC1571" i="5"/>
  <c r="W1571" i="5"/>
  <c r="T1571" i="5"/>
  <c r="V1571" i="5"/>
  <c r="S1571" i="5"/>
  <c r="R1571" i="5"/>
  <c r="L1571" i="5"/>
  <c r="I1571" i="5"/>
  <c r="K1571" i="5"/>
  <c r="H1571" i="5"/>
  <c r="G1571" i="5"/>
  <c r="AH1570" i="5"/>
  <c r="AE1570" i="5"/>
  <c r="AG1570" i="5"/>
  <c r="AD1570" i="5"/>
  <c r="AC1570" i="5"/>
  <c r="W1570" i="5"/>
  <c r="T1570" i="5"/>
  <c r="V1570" i="5"/>
  <c r="S1570" i="5"/>
  <c r="R1570" i="5"/>
  <c r="L1570" i="5"/>
  <c r="I1570" i="5"/>
  <c r="K1570" i="5"/>
  <c r="H1570" i="5"/>
  <c r="G1570" i="5"/>
  <c r="AH1569" i="5"/>
  <c r="AE1569" i="5"/>
  <c r="AG1569" i="5"/>
  <c r="AD1569" i="5"/>
  <c r="AC1569" i="5"/>
  <c r="W1569" i="5"/>
  <c r="T1569" i="5"/>
  <c r="V1569" i="5"/>
  <c r="S1569" i="5"/>
  <c r="R1569" i="5"/>
  <c r="L1569" i="5"/>
  <c r="I1569" i="5"/>
  <c r="K1569" i="5"/>
  <c r="H1569" i="5"/>
  <c r="G1569" i="5"/>
  <c r="AH1568" i="5"/>
  <c r="AE1568" i="5"/>
  <c r="AG1568" i="5"/>
  <c r="AD1568" i="5"/>
  <c r="AC1568" i="5"/>
  <c r="W1568" i="5"/>
  <c r="T1568" i="5"/>
  <c r="V1568" i="5"/>
  <c r="S1568" i="5"/>
  <c r="R1568" i="5"/>
  <c r="L1568" i="5"/>
  <c r="I1568" i="5"/>
  <c r="K1568" i="5"/>
  <c r="H1568" i="5"/>
  <c r="G1568" i="5"/>
  <c r="AH1567" i="5"/>
  <c r="AE1567" i="5"/>
  <c r="AG1567" i="5"/>
  <c r="AD1567" i="5"/>
  <c r="AC1567" i="5"/>
  <c r="W1567" i="5"/>
  <c r="T1567" i="5"/>
  <c r="V1567" i="5"/>
  <c r="S1567" i="5"/>
  <c r="R1567" i="5"/>
  <c r="L1567" i="5"/>
  <c r="I1567" i="5"/>
  <c r="K1567" i="5"/>
  <c r="H1567" i="5"/>
  <c r="G1567" i="5"/>
  <c r="AH1566" i="5"/>
  <c r="AE1566" i="5"/>
  <c r="AG1566" i="5"/>
  <c r="AD1566" i="5"/>
  <c r="AC1566" i="5"/>
  <c r="W1566" i="5"/>
  <c r="T1566" i="5"/>
  <c r="V1566" i="5"/>
  <c r="S1566" i="5"/>
  <c r="R1566" i="5"/>
  <c r="L1566" i="5"/>
  <c r="I1566" i="5"/>
  <c r="K1566" i="5"/>
  <c r="H1566" i="5"/>
  <c r="G1566" i="5"/>
  <c r="AH1565" i="5"/>
  <c r="AE1565" i="5"/>
  <c r="AG1565" i="5"/>
  <c r="AD1565" i="5"/>
  <c r="AC1565" i="5"/>
  <c r="W1565" i="5"/>
  <c r="T1565" i="5"/>
  <c r="V1565" i="5"/>
  <c r="S1565" i="5"/>
  <c r="R1565" i="5"/>
  <c r="L1565" i="5"/>
  <c r="I1565" i="5"/>
  <c r="K1565" i="5"/>
  <c r="H1565" i="5"/>
  <c r="G1565" i="5"/>
  <c r="AH1564" i="5"/>
  <c r="AE1564" i="5"/>
  <c r="AC1564" i="5"/>
  <c r="AG1564" i="5"/>
  <c r="AD1564" i="5"/>
  <c r="W1564" i="5"/>
  <c r="T1564" i="5"/>
  <c r="V1564" i="5"/>
  <c r="S1564" i="5"/>
  <c r="R1564" i="5"/>
  <c r="L1564" i="5"/>
  <c r="I1564" i="5"/>
  <c r="K1564" i="5"/>
  <c r="H1564" i="5"/>
  <c r="G1564" i="5"/>
  <c r="AH1563" i="5"/>
  <c r="AE1563" i="5"/>
  <c r="AG1563" i="5"/>
  <c r="AD1563" i="5"/>
  <c r="AC1563" i="5"/>
  <c r="W1563" i="5"/>
  <c r="T1563" i="5"/>
  <c r="V1563" i="5"/>
  <c r="S1563" i="5"/>
  <c r="R1563" i="5"/>
  <c r="L1563" i="5"/>
  <c r="I1563" i="5"/>
  <c r="H1563" i="5"/>
  <c r="G1563" i="5"/>
  <c r="K1563" i="5"/>
  <c r="AH1562" i="5"/>
  <c r="AE1562" i="5"/>
  <c r="AG1562" i="5"/>
  <c r="AD1562" i="5"/>
  <c r="AC1562" i="5"/>
  <c r="W1562" i="5"/>
  <c r="T1562" i="5"/>
  <c r="V1562" i="5"/>
  <c r="S1562" i="5"/>
  <c r="R1562" i="5"/>
  <c r="L1562" i="5"/>
  <c r="I1562" i="5"/>
  <c r="K1562" i="5"/>
  <c r="H1562" i="5"/>
  <c r="G1562" i="5"/>
  <c r="AE1561" i="5"/>
  <c r="AH1561" i="5"/>
  <c r="AG1561" i="5"/>
  <c r="AD1561" i="5"/>
  <c r="AC1561" i="5"/>
  <c r="W1561" i="5"/>
  <c r="T1561" i="5"/>
  <c r="V1561" i="5"/>
  <c r="S1561" i="5"/>
  <c r="R1561" i="5"/>
  <c r="L1561" i="5"/>
  <c r="I1561" i="5"/>
  <c r="K1561" i="5"/>
  <c r="H1561" i="5"/>
  <c r="G1561" i="5"/>
  <c r="AH1560" i="5"/>
  <c r="AE1560" i="5"/>
  <c r="AG1560" i="5"/>
  <c r="AD1560" i="5"/>
  <c r="AC1560" i="5"/>
  <c r="W1560" i="5"/>
  <c r="T1560" i="5"/>
  <c r="R1560" i="5"/>
  <c r="S1560" i="5"/>
  <c r="V1560" i="5"/>
  <c r="L1560" i="5"/>
  <c r="I1560" i="5"/>
  <c r="K1560" i="5"/>
  <c r="H1560" i="5"/>
  <c r="G1560" i="5"/>
  <c r="AH1559" i="5"/>
  <c r="AE1559" i="5"/>
  <c r="AG1559" i="5"/>
  <c r="AD1559" i="5"/>
  <c r="AC1559" i="5"/>
  <c r="W1559" i="5"/>
  <c r="T1559" i="5"/>
  <c r="V1559" i="5"/>
  <c r="S1559" i="5"/>
  <c r="R1559" i="5"/>
  <c r="L1559" i="5"/>
  <c r="I1559" i="5"/>
  <c r="K1559" i="5"/>
  <c r="H1559" i="5"/>
  <c r="G1559" i="5"/>
  <c r="AE1558" i="5"/>
  <c r="AH1558" i="5"/>
  <c r="AG1558" i="5"/>
  <c r="AD1558" i="5"/>
  <c r="AC1558" i="5"/>
  <c r="W1558" i="5"/>
  <c r="T1558" i="5"/>
  <c r="V1558" i="5"/>
  <c r="S1558" i="5"/>
  <c r="R1558" i="5"/>
  <c r="L1558" i="5"/>
  <c r="I1558" i="5"/>
  <c r="K1558" i="5"/>
  <c r="H1558" i="5"/>
  <c r="G1558" i="5"/>
  <c r="AH1557" i="5"/>
  <c r="AE1557" i="5"/>
  <c r="AG1557" i="5"/>
  <c r="AD1557" i="5"/>
  <c r="AC1557" i="5"/>
  <c r="T1557" i="5"/>
  <c r="W1557" i="5"/>
  <c r="V1557" i="5"/>
  <c r="S1557" i="5"/>
  <c r="R1557" i="5"/>
  <c r="L1557" i="5"/>
  <c r="I1557" i="5"/>
  <c r="K1557" i="5"/>
  <c r="H1557" i="5"/>
  <c r="G1557" i="5"/>
  <c r="AH1556" i="5"/>
  <c r="AE1556" i="5"/>
  <c r="AG1556" i="5"/>
  <c r="AD1556" i="5"/>
  <c r="AC1556" i="5"/>
  <c r="W1556" i="5"/>
  <c r="T1556" i="5"/>
  <c r="V1556" i="5"/>
  <c r="S1556" i="5"/>
  <c r="R1556" i="5"/>
  <c r="L1556" i="5"/>
  <c r="I1556" i="5"/>
  <c r="G1556" i="5"/>
  <c r="H1556" i="5"/>
  <c r="K1556" i="5"/>
  <c r="AH1555" i="5"/>
  <c r="AE1555" i="5"/>
  <c r="AG1555" i="5"/>
  <c r="AD1555" i="5"/>
  <c r="AC1555" i="5"/>
  <c r="W1555" i="5"/>
  <c r="T1555" i="5"/>
  <c r="V1555" i="5"/>
  <c r="S1555" i="5"/>
  <c r="R1555" i="5"/>
  <c r="L1555" i="5"/>
  <c r="I1555" i="5"/>
  <c r="K1555" i="5"/>
  <c r="H1555" i="5"/>
  <c r="G1555" i="5"/>
  <c r="AH1554" i="5"/>
  <c r="AE1554" i="5"/>
  <c r="AG1554" i="5"/>
  <c r="AD1554" i="5"/>
  <c r="AC1554" i="5"/>
  <c r="W1554" i="5"/>
  <c r="T1554" i="5"/>
  <c r="V1554" i="5"/>
  <c r="S1554" i="5"/>
  <c r="R1554" i="5"/>
  <c r="L1554" i="5"/>
  <c r="I1554" i="5"/>
  <c r="K1554" i="5"/>
  <c r="H1554" i="5"/>
  <c r="G1554" i="5"/>
  <c r="AH1553" i="5"/>
  <c r="AE1553" i="5"/>
  <c r="AG1553" i="5"/>
  <c r="AD1553" i="5"/>
  <c r="AC1553" i="5"/>
  <c r="W1553" i="5"/>
  <c r="T1553" i="5"/>
  <c r="V1553" i="5"/>
  <c r="S1553" i="5"/>
  <c r="R1553" i="5"/>
  <c r="L1553" i="5"/>
  <c r="I1553" i="5"/>
  <c r="H1553" i="5"/>
  <c r="G1553" i="5"/>
  <c r="K1553" i="5"/>
  <c r="AH1552" i="5"/>
  <c r="AE1552" i="5"/>
  <c r="AG1552" i="5"/>
  <c r="AD1552" i="5"/>
  <c r="AC1552" i="5"/>
  <c r="W1552" i="5"/>
  <c r="T1552" i="5"/>
  <c r="V1552" i="5"/>
  <c r="S1552" i="5"/>
  <c r="R1552" i="5"/>
  <c r="L1552" i="5"/>
  <c r="I1552" i="5"/>
  <c r="K1552" i="5"/>
  <c r="H1552" i="5"/>
  <c r="G1552" i="5"/>
  <c r="AH1551" i="5"/>
  <c r="AE1551" i="5"/>
  <c r="AG1551" i="5"/>
  <c r="AD1551" i="5"/>
  <c r="AC1551" i="5"/>
  <c r="W1551" i="5"/>
  <c r="T1551" i="5"/>
  <c r="S1551" i="5"/>
  <c r="R1551" i="5"/>
  <c r="V1551" i="5"/>
  <c r="L1551" i="5"/>
  <c r="I1551" i="5"/>
  <c r="K1551" i="5"/>
  <c r="H1551" i="5"/>
  <c r="G1551" i="5"/>
  <c r="AH1550" i="5"/>
  <c r="AE1550" i="5"/>
  <c r="AG1550" i="5"/>
  <c r="AD1550" i="5"/>
  <c r="AC1550" i="5"/>
  <c r="W1550" i="5"/>
  <c r="T1550" i="5"/>
  <c r="V1550" i="5"/>
  <c r="S1550" i="5"/>
  <c r="R1550" i="5"/>
  <c r="I1550" i="5"/>
  <c r="L1550" i="5"/>
  <c r="K1550" i="5"/>
  <c r="H1550" i="5"/>
  <c r="G1550" i="5"/>
  <c r="AH1549" i="5"/>
  <c r="AE1549" i="5"/>
  <c r="AG1549" i="5"/>
  <c r="AD1549" i="5"/>
  <c r="AC1549" i="5"/>
  <c r="W1549" i="5"/>
  <c r="T1549" i="5"/>
  <c r="V1549" i="5"/>
  <c r="S1549" i="5"/>
  <c r="R1549" i="5"/>
  <c r="L1549" i="5"/>
  <c r="I1549" i="5"/>
  <c r="K1549" i="5"/>
  <c r="H1549" i="5"/>
  <c r="G1549" i="5"/>
  <c r="AH1548" i="5"/>
  <c r="AE1548" i="5"/>
  <c r="AC1548" i="5"/>
  <c r="AD1548" i="5"/>
  <c r="AG1548" i="5"/>
  <c r="W1548" i="5"/>
  <c r="T1548" i="5"/>
  <c r="V1548" i="5"/>
  <c r="S1548" i="5"/>
  <c r="R1548" i="5"/>
  <c r="L1548" i="5"/>
  <c r="I1548" i="5"/>
  <c r="K1548" i="5"/>
  <c r="H1548" i="5"/>
  <c r="G1548" i="5"/>
  <c r="AH1547" i="5"/>
  <c r="AE1547" i="5"/>
  <c r="AG1547" i="5"/>
  <c r="AD1547" i="5"/>
  <c r="AC1547" i="5"/>
  <c r="W1547" i="5"/>
  <c r="T1547" i="5"/>
  <c r="V1547" i="5"/>
  <c r="S1547" i="5"/>
  <c r="R1547" i="5"/>
  <c r="I1547" i="5"/>
  <c r="L1547" i="5"/>
  <c r="K1547" i="5"/>
  <c r="H1547" i="5"/>
  <c r="G1547" i="5"/>
  <c r="AH1546" i="5"/>
  <c r="AE1546" i="5"/>
  <c r="AG1546" i="5"/>
  <c r="AD1546" i="5"/>
  <c r="AC1546" i="5"/>
  <c r="W1546" i="5"/>
  <c r="T1546" i="5"/>
  <c r="V1546" i="5"/>
  <c r="S1546" i="5"/>
  <c r="R1546" i="5"/>
  <c r="L1546" i="5"/>
  <c r="I1546" i="5"/>
  <c r="K1546" i="5"/>
  <c r="H1546" i="5"/>
  <c r="G1546" i="5"/>
  <c r="AE1545" i="5"/>
  <c r="AH1545" i="5"/>
  <c r="AG1545" i="5"/>
  <c r="AD1545" i="5"/>
  <c r="AC1545" i="5"/>
  <c r="W1545" i="5"/>
  <c r="T1545" i="5"/>
  <c r="V1545" i="5"/>
  <c r="S1545" i="5"/>
  <c r="R1545" i="5"/>
  <c r="L1545" i="5"/>
  <c r="I1545" i="5"/>
  <c r="K1545" i="5"/>
  <c r="H1545" i="5"/>
  <c r="G1545" i="5"/>
  <c r="AH1544" i="5"/>
  <c r="AE1544" i="5"/>
  <c r="AG1544" i="5"/>
  <c r="AD1544" i="5"/>
  <c r="AC1544" i="5"/>
  <c r="W1544" i="5"/>
  <c r="T1544" i="5"/>
  <c r="S1544" i="5"/>
  <c r="R1544" i="5"/>
  <c r="V1544" i="5"/>
  <c r="L1544" i="5"/>
  <c r="I1544" i="5"/>
  <c r="K1544" i="5"/>
  <c r="H1544" i="5"/>
  <c r="G1544" i="5"/>
  <c r="AH1543" i="5"/>
  <c r="AE1543" i="5"/>
  <c r="AG1543" i="5"/>
  <c r="AD1543" i="5"/>
  <c r="AC1543" i="5"/>
  <c r="W1543" i="5"/>
  <c r="T1543" i="5"/>
  <c r="V1543" i="5"/>
  <c r="S1543" i="5"/>
  <c r="R1543" i="5"/>
  <c r="I1543" i="5"/>
  <c r="L1543" i="5"/>
  <c r="G1543" i="5"/>
  <c r="H1543" i="5"/>
  <c r="K1543" i="5"/>
  <c r="AH1542" i="5"/>
  <c r="AE1542" i="5"/>
  <c r="AG1542" i="5"/>
  <c r="AD1542" i="5"/>
  <c r="AC1542" i="5"/>
  <c r="W1542" i="5"/>
  <c r="T1542" i="5"/>
  <c r="V1542" i="5"/>
  <c r="S1542" i="5"/>
  <c r="R1542" i="5"/>
  <c r="L1542" i="5"/>
  <c r="I1542" i="5"/>
  <c r="K1542" i="5"/>
  <c r="H1542" i="5"/>
  <c r="G1542" i="5"/>
  <c r="AH1541" i="5"/>
  <c r="AE1541" i="5"/>
  <c r="AG1541" i="5"/>
  <c r="AD1541" i="5"/>
  <c r="AC1541" i="5"/>
  <c r="T1541" i="5"/>
  <c r="W1541" i="5"/>
  <c r="V1541" i="5"/>
  <c r="S1541" i="5"/>
  <c r="R1541" i="5"/>
  <c r="L1541" i="5"/>
  <c r="I1541" i="5"/>
  <c r="K1541" i="5"/>
  <c r="H1541" i="5"/>
  <c r="G1541" i="5"/>
  <c r="AH1540" i="5"/>
  <c r="AE1540" i="5"/>
  <c r="AG1540" i="5"/>
  <c r="AD1540" i="5"/>
  <c r="AC1540" i="5"/>
  <c r="W1540" i="5"/>
  <c r="T1540" i="5"/>
  <c r="V1540" i="5"/>
  <c r="S1540" i="5"/>
  <c r="R1540" i="5"/>
  <c r="I1540" i="5"/>
  <c r="L1540" i="5"/>
  <c r="K1540" i="5"/>
  <c r="H1540" i="5"/>
  <c r="G1540" i="5"/>
  <c r="AH1539" i="5"/>
  <c r="AE1539" i="5"/>
  <c r="AG1539" i="5"/>
  <c r="AD1539" i="5"/>
  <c r="AC1539" i="5"/>
  <c r="W1539" i="5"/>
  <c r="T1539" i="5"/>
  <c r="V1539" i="5"/>
  <c r="S1539" i="5"/>
  <c r="R1539" i="5"/>
  <c r="L1539" i="5"/>
  <c r="I1539" i="5"/>
  <c r="K1539" i="5"/>
  <c r="H1539" i="5"/>
  <c r="G1539" i="5"/>
  <c r="AH1538" i="5"/>
  <c r="AE1538" i="5"/>
  <c r="AC1538" i="5"/>
  <c r="AD1538" i="5"/>
  <c r="AG1538" i="5"/>
  <c r="W1538" i="5"/>
  <c r="T1538" i="5"/>
  <c r="V1538" i="5"/>
  <c r="S1538" i="5"/>
  <c r="R1538" i="5"/>
  <c r="L1538" i="5"/>
  <c r="I1538" i="5"/>
  <c r="K1538" i="5"/>
  <c r="H1538" i="5"/>
  <c r="G1538" i="5"/>
  <c r="AH1537" i="5"/>
  <c r="AE1537" i="5"/>
  <c r="AG1537" i="5"/>
  <c r="AD1537" i="5"/>
  <c r="AC1537" i="5"/>
  <c r="W1537" i="5"/>
  <c r="T1537" i="5"/>
  <c r="V1537" i="5"/>
  <c r="S1537" i="5"/>
  <c r="R1537" i="5"/>
  <c r="L1537" i="5"/>
  <c r="I1537" i="5"/>
  <c r="K1537" i="5"/>
  <c r="H1537" i="5"/>
  <c r="G1537" i="5"/>
  <c r="AH1536" i="5"/>
  <c r="AE1536" i="5"/>
  <c r="AG1536" i="5"/>
  <c r="AD1536" i="5"/>
  <c r="AC1536" i="5"/>
  <c r="W1536" i="5"/>
  <c r="T1536" i="5"/>
  <c r="V1536" i="5"/>
  <c r="S1536" i="5"/>
  <c r="R1536" i="5"/>
  <c r="L1536" i="5"/>
  <c r="I1536" i="5"/>
  <c r="K1536" i="5"/>
  <c r="H1536" i="5"/>
  <c r="G1536" i="5"/>
  <c r="AH1535" i="5"/>
  <c r="AE1535" i="5"/>
  <c r="AC1535" i="5"/>
  <c r="AG1535" i="5"/>
  <c r="AD1535" i="5"/>
  <c r="W1535" i="5"/>
  <c r="T1535" i="5"/>
  <c r="V1535" i="5"/>
  <c r="S1535" i="5"/>
  <c r="R1535" i="5"/>
  <c r="L1535" i="5"/>
  <c r="I1535" i="5"/>
  <c r="K1535" i="5"/>
  <c r="H1535" i="5"/>
  <c r="G1535" i="5"/>
  <c r="AH1534" i="5"/>
  <c r="AE1534" i="5"/>
  <c r="AG1534" i="5"/>
  <c r="AD1534" i="5"/>
  <c r="AC1534" i="5"/>
  <c r="W1534" i="5"/>
  <c r="T1534" i="5"/>
  <c r="V1534" i="5"/>
  <c r="S1534" i="5"/>
  <c r="R1534" i="5"/>
  <c r="I1534" i="5"/>
  <c r="L1534" i="5"/>
  <c r="K1534" i="5"/>
  <c r="H1534" i="5"/>
  <c r="G1534" i="5"/>
  <c r="AH1533" i="5"/>
  <c r="AE1533" i="5"/>
  <c r="AG1533" i="5"/>
  <c r="AD1533" i="5"/>
  <c r="AC1533" i="5"/>
  <c r="W1533" i="5"/>
  <c r="T1533" i="5"/>
  <c r="V1533" i="5"/>
  <c r="S1533" i="5"/>
  <c r="R1533" i="5"/>
  <c r="L1533" i="5"/>
  <c r="I1533" i="5"/>
  <c r="K1533" i="5"/>
  <c r="H1533" i="5"/>
  <c r="G1533" i="5"/>
  <c r="AE1532" i="5"/>
  <c r="AH1532" i="5"/>
  <c r="AG1532" i="5"/>
  <c r="AD1532" i="5"/>
  <c r="AC1532" i="5"/>
  <c r="W1532" i="5"/>
  <c r="T1532" i="5"/>
  <c r="V1532" i="5"/>
  <c r="S1532" i="5"/>
  <c r="R1532" i="5"/>
  <c r="L1532" i="5"/>
  <c r="I1532" i="5"/>
  <c r="K1532" i="5"/>
  <c r="H1532" i="5"/>
  <c r="G1532" i="5"/>
  <c r="AH1531" i="5"/>
  <c r="AE1531" i="5"/>
  <c r="AG1531" i="5"/>
  <c r="AD1531" i="5"/>
  <c r="AC1531" i="5"/>
  <c r="W1531" i="5"/>
  <c r="T1531" i="5"/>
  <c r="R1531" i="5"/>
  <c r="S1531" i="5"/>
  <c r="V1531" i="5"/>
  <c r="L1531" i="5"/>
  <c r="I1531" i="5"/>
  <c r="K1531" i="5"/>
  <c r="H1531" i="5"/>
  <c r="G1531" i="5"/>
  <c r="AH1530" i="5"/>
  <c r="AE1530" i="5"/>
  <c r="AG1530" i="5"/>
  <c r="AD1530" i="5"/>
  <c r="AC1530" i="5"/>
  <c r="W1530" i="5"/>
  <c r="T1530" i="5"/>
  <c r="V1530" i="5"/>
  <c r="S1530" i="5"/>
  <c r="R1530" i="5"/>
  <c r="L1530" i="5"/>
  <c r="I1530" i="5"/>
  <c r="K1530" i="5"/>
  <c r="H1530" i="5"/>
  <c r="G1530" i="5"/>
  <c r="AH1529" i="5"/>
  <c r="AE1529" i="5"/>
  <c r="AG1529" i="5"/>
  <c r="AD1529" i="5"/>
  <c r="AC1529" i="5"/>
  <c r="W1529" i="5"/>
  <c r="T1529" i="5"/>
  <c r="V1529" i="5"/>
  <c r="S1529" i="5"/>
  <c r="R1529" i="5"/>
  <c r="L1529" i="5"/>
  <c r="I1529" i="5"/>
  <c r="K1529" i="5"/>
  <c r="H1529" i="5"/>
  <c r="G1529" i="5"/>
  <c r="AH1528" i="5"/>
  <c r="AE1528" i="5"/>
  <c r="AG1528" i="5"/>
  <c r="AD1528" i="5"/>
  <c r="AC1528" i="5"/>
  <c r="T1528" i="5"/>
  <c r="W1528" i="5"/>
  <c r="V1528" i="5"/>
  <c r="S1528" i="5"/>
  <c r="R1528" i="5"/>
  <c r="L1528" i="5"/>
  <c r="I1528" i="5"/>
  <c r="K1528" i="5"/>
  <c r="H1528" i="5"/>
  <c r="G1528" i="5"/>
  <c r="AH1527" i="5"/>
  <c r="AE1527" i="5"/>
  <c r="AG1527" i="5"/>
  <c r="AD1527" i="5"/>
  <c r="AC1527" i="5"/>
  <c r="W1527" i="5"/>
  <c r="T1527" i="5"/>
  <c r="V1527" i="5"/>
  <c r="S1527" i="5"/>
  <c r="R1527" i="5"/>
  <c r="L1527" i="5"/>
  <c r="I1527" i="5"/>
  <c r="G1527" i="5"/>
  <c r="H1527" i="5"/>
  <c r="K1527" i="5"/>
  <c r="AH1526" i="5"/>
  <c r="AE1526" i="5"/>
  <c r="AG1526" i="5"/>
  <c r="AD1526" i="5"/>
  <c r="AC1526" i="5"/>
  <c r="W1526" i="5"/>
  <c r="T1526" i="5"/>
  <c r="V1526" i="5"/>
  <c r="S1526" i="5"/>
  <c r="R1526" i="5"/>
  <c r="L1526" i="5"/>
  <c r="I1526" i="5"/>
  <c r="K1526" i="5"/>
  <c r="H1526" i="5"/>
  <c r="G1526" i="5"/>
  <c r="AH1525" i="5"/>
  <c r="AE1525" i="5"/>
  <c r="AG1525" i="5"/>
  <c r="AD1525" i="5"/>
  <c r="AC1525" i="5"/>
  <c r="W1525" i="5"/>
  <c r="T1525" i="5"/>
  <c r="V1525" i="5"/>
  <c r="S1525" i="5"/>
  <c r="R1525" i="5"/>
  <c r="L1525" i="5"/>
  <c r="I1525" i="5"/>
  <c r="K1525" i="5"/>
  <c r="H1525" i="5"/>
  <c r="G1525" i="5"/>
  <c r="AH1524" i="5"/>
  <c r="AE1524" i="5"/>
  <c r="AG1524" i="5"/>
  <c r="AD1524" i="5"/>
  <c r="AC1524" i="5"/>
  <c r="W1524" i="5"/>
  <c r="T1524" i="5"/>
  <c r="V1524" i="5"/>
  <c r="S1524" i="5"/>
  <c r="R1524" i="5"/>
  <c r="L1524" i="5"/>
  <c r="I1524" i="5"/>
  <c r="G1524" i="5"/>
  <c r="H1524" i="5"/>
  <c r="K1524" i="5"/>
  <c r="AH1523" i="5"/>
  <c r="AE1523" i="5"/>
  <c r="AG1523" i="5"/>
  <c r="AD1523" i="5"/>
  <c r="AC1523" i="5"/>
  <c r="W1523" i="5"/>
  <c r="T1523" i="5"/>
  <c r="V1523" i="5"/>
  <c r="S1523" i="5"/>
  <c r="R1523" i="5"/>
  <c r="L1523" i="5"/>
  <c r="I1523" i="5"/>
  <c r="K1523" i="5"/>
  <c r="H1523" i="5"/>
  <c r="G1523" i="5"/>
  <c r="AH1522" i="5"/>
  <c r="AE1522" i="5"/>
  <c r="AC1522" i="5"/>
  <c r="AD1522" i="5"/>
  <c r="AG1522" i="5"/>
  <c r="W1522" i="5"/>
  <c r="T1522" i="5"/>
  <c r="V1522" i="5"/>
  <c r="S1522" i="5"/>
  <c r="R1522" i="5"/>
  <c r="L1522" i="5"/>
  <c r="I1522" i="5"/>
  <c r="K1522" i="5"/>
  <c r="H1522" i="5"/>
  <c r="G1522" i="5"/>
  <c r="AH1521" i="5"/>
  <c r="AE1521" i="5"/>
  <c r="AG1521" i="5"/>
  <c r="AD1521" i="5"/>
  <c r="AC1521" i="5"/>
  <c r="W1521" i="5"/>
  <c r="T1521" i="5"/>
  <c r="V1521" i="5"/>
  <c r="S1521" i="5"/>
  <c r="R1521" i="5"/>
  <c r="I1521" i="5"/>
  <c r="L1521" i="5"/>
  <c r="K1521" i="5"/>
  <c r="H1521" i="5"/>
  <c r="G1521" i="5"/>
  <c r="AH1520" i="5"/>
  <c r="AE1520" i="5"/>
  <c r="AG1520" i="5"/>
  <c r="AD1520" i="5"/>
  <c r="AC1520" i="5"/>
  <c r="W1520" i="5"/>
  <c r="T1520" i="5"/>
  <c r="V1520" i="5"/>
  <c r="S1520" i="5"/>
  <c r="R1520" i="5"/>
  <c r="L1520" i="5"/>
  <c r="I1520" i="5"/>
  <c r="K1520" i="5"/>
  <c r="H1520" i="5"/>
  <c r="G1520" i="5"/>
  <c r="AH1519" i="5"/>
  <c r="AE1519" i="5"/>
  <c r="AD1519" i="5"/>
  <c r="AG1519" i="5"/>
  <c r="AC1519" i="5"/>
  <c r="W1519" i="5"/>
  <c r="T1519" i="5"/>
  <c r="V1519" i="5"/>
  <c r="S1519" i="5"/>
  <c r="R1519" i="5"/>
  <c r="L1519" i="5"/>
  <c r="I1519" i="5"/>
  <c r="K1519" i="5"/>
  <c r="H1519" i="5"/>
  <c r="G1519" i="5"/>
  <c r="AH1518" i="5"/>
  <c r="AE1518" i="5"/>
  <c r="AG1518" i="5"/>
  <c r="AD1518" i="5"/>
  <c r="AC1518" i="5"/>
  <c r="W1518" i="5"/>
  <c r="T1518" i="5"/>
  <c r="V1518" i="5"/>
  <c r="S1518" i="5"/>
  <c r="R1518" i="5"/>
  <c r="L1518" i="5"/>
  <c r="I1518" i="5"/>
  <c r="K1518" i="5"/>
  <c r="H1518" i="5"/>
  <c r="G1518" i="5"/>
  <c r="AH1517" i="5"/>
  <c r="AE1517" i="5"/>
  <c r="AG1517" i="5"/>
  <c r="AD1517" i="5"/>
  <c r="AC1517" i="5"/>
  <c r="W1517" i="5"/>
  <c r="T1517" i="5"/>
  <c r="V1517" i="5"/>
  <c r="S1517" i="5"/>
  <c r="R1517" i="5"/>
  <c r="L1517" i="5"/>
  <c r="I1517" i="5"/>
  <c r="K1517" i="5"/>
  <c r="H1517" i="5"/>
  <c r="G1517" i="5"/>
  <c r="AE1516" i="5"/>
  <c r="AH1516" i="5"/>
  <c r="AG1516" i="5"/>
  <c r="AD1516" i="5"/>
  <c r="AC1516" i="5"/>
  <c r="W1516" i="5"/>
  <c r="T1516" i="5"/>
  <c r="V1516" i="5"/>
  <c r="S1516" i="5"/>
  <c r="R1516" i="5"/>
  <c r="L1516" i="5"/>
  <c r="I1516" i="5"/>
  <c r="K1516" i="5"/>
  <c r="H1516" i="5"/>
  <c r="G1516" i="5"/>
  <c r="AH1515" i="5"/>
  <c r="AE1515" i="5"/>
  <c r="AG1515" i="5"/>
  <c r="AD1515" i="5"/>
  <c r="AC1515" i="5"/>
  <c r="W1515" i="5"/>
  <c r="T1515" i="5"/>
  <c r="R1515" i="5"/>
  <c r="S1515" i="5"/>
  <c r="V1515" i="5"/>
  <c r="L1515" i="5"/>
  <c r="I1515" i="5"/>
  <c r="K1515" i="5"/>
  <c r="H1515" i="5"/>
  <c r="G1515" i="5"/>
  <c r="AH1514" i="5"/>
  <c r="AE1514" i="5"/>
  <c r="AG1514" i="5"/>
  <c r="AD1514" i="5"/>
  <c r="AC1514" i="5"/>
  <c r="W1514" i="5"/>
  <c r="T1514" i="5"/>
  <c r="V1514" i="5"/>
  <c r="S1514" i="5"/>
  <c r="R1514" i="5"/>
  <c r="L1514" i="5"/>
  <c r="I1514" i="5"/>
  <c r="K1514" i="5"/>
  <c r="H1514" i="5"/>
  <c r="G1514" i="5"/>
  <c r="AH1513" i="5"/>
  <c r="AE1513" i="5"/>
  <c r="AG1513" i="5"/>
  <c r="AD1513" i="5"/>
  <c r="AC1513" i="5"/>
  <c r="W1513" i="5"/>
  <c r="T1513" i="5"/>
  <c r="V1513" i="5"/>
  <c r="S1513" i="5"/>
  <c r="R1513" i="5"/>
  <c r="L1513" i="5"/>
  <c r="I1513" i="5"/>
  <c r="K1513" i="5"/>
  <c r="H1513" i="5"/>
  <c r="G1513" i="5"/>
  <c r="AH1512" i="5"/>
  <c r="AE1512" i="5"/>
  <c r="AG1512" i="5"/>
  <c r="AD1512" i="5"/>
  <c r="AC1512" i="5"/>
  <c r="W1512" i="5"/>
  <c r="T1512" i="5"/>
  <c r="V1512" i="5"/>
  <c r="S1512" i="5"/>
  <c r="R1512" i="5"/>
  <c r="L1512" i="5"/>
  <c r="I1512" i="5"/>
  <c r="K1512" i="5"/>
  <c r="H1512" i="5"/>
  <c r="G1512" i="5"/>
  <c r="AH1511" i="5"/>
  <c r="AE1511" i="5"/>
  <c r="AG1511" i="5"/>
  <c r="AD1511" i="5"/>
  <c r="AC1511" i="5"/>
  <c r="W1511" i="5"/>
  <c r="T1511" i="5"/>
  <c r="V1511" i="5"/>
  <c r="S1511" i="5"/>
  <c r="R1511" i="5"/>
  <c r="L1511" i="5"/>
  <c r="I1511" i="5"/>
  <c r="G1511" i="5"/>
  <c r="H1511" i="5"/>
  <c r="K1511" i="5"/>
  <c r="AH1510" i="5"/>
  <c r="AE1510" i="5"/>
  <c r="AG1510" i="5"/>
  <c r="AD1510" i="5"/>
  <c r="AC1510" i="5"/>
  <c r="W1510" i="5"/>
  <c r="T1510" i="5"/>
  <c r="V1510" i="5"/>
  <c r="S1510" i="5"/>
  <c r="R1510" i="5"/>
  <c r="L1510" i="5"/>
  <c r="I1510" i="5"/>
  <c r="K1510" i="5"/>
  <c r="H1510" i="5"/>
  <c r="G1510" i="5"/>
  <c r="AH1509" i="5"/>
  <c r="AE1509" i="5"/>
  <c r="AG1509" i="5"/>
  <c r="AD1509" i="5"/>
  <c r="AC1509" i="5"/>
  <c r="T1509" i="5"/>
  <c r="W1509" i="5"/>
  <c r="V1509" i="5"/>
  <c r="S1509" i="5"/>
  <c r="R1509" i="5"/>
  <c r="L1509" i="5"/>
  <c r="I1509" i="5"/>
  <c r="K1509" i="5"/>
  <c r="H1509" i="5"/>
  <c r="G1509" i="5"/>
  <c r="AH1508" i="5"/>
  <c r="AE1508" i="5"/>
  <c r="AG1508" i="5"/>
  <c r="AD1508" i="5"/>
  <c r="AC1508" i="5"/>
  <c r="W1508" i="5"/>
  <c r="T1508" i="5"/>
  <c r="V1508" i="5"/>
  <c r="S1508" i="5"/>
  <c r="R1508" i="5"/>
  <c r="L1508" i="5"/>
  <c r="I1508" i="5"/>
  <c r="H1508" i="5"/>
  <c r="K1508" i="5"/>
  <c r="G1508" i="5"/>
  <c r="AH1507" i="5"/>
  <c r="AE1507" i="5"/>
  <c r="AG1507" i="5"/>
  <c r="AD1507" i="5"/>
  <c r="AC1507" i="5"/>
  <c r="W1507" i="5"/>
  <c r="T1507" i="5"/>
  <c r="V1507" i="5"/>
  <c r="S1507" i="5"/>
  <c r="R1507" i="5"/>
  <c r="L1507" i="5"/>
  <c r="I1507" i="5"/>
  <c r="K1507" i="5"/>
  <c r="H1507" i="5"/>
  <c r="G1507" i="5"/>
  <c r="AH1506" i="5"/>
  <c r="AE1506" i="5"/>
  <c r="AG1506" i="5"/>
  <c r="AD1506" i="5"/>
  <c r="AC1506" i="5"/>
  <c r="W1506" i="5"/>
  <c r="T1506" i="5"/>
  <c r="V1506" i="5"/>
  <c r="S1506" i="5"/>
  <c r="R1506" i="5"/>
  <c r="L1506" i="5"/>
  <c r="I1506" i="5"/>
  <c r="K1506" i="5"/>
  <c r="H1506" i="5"/>
  <c r="G1506" i="5"/>
  <c r="AH1505" i="5"/>
  <c r="AE1505" i="5"/>
  <c r="AG1505" i="5"/>
  <c r="AD1505" i="5"/>
  <c r="AC1505" i="5"/>
  <c r="W1505" i="5"/>
  <c r="T1505" i="5"/>
  <c r="V1505" i="5"/>
  <c r="S1505" i="5"/>
  <c r="R1505" i="5"/>
  <c r="I1505" i="5"/>
  <c r="L1505" i="5"/>
  <c r="K1505" i="5"/>
  <c r="H1505" i="5"/>
  <c r="G1505" i="5"/>
  <c r="AH1504" i="5"/>
  <c r="AE1504" i="5"/>
  <c r="AG1504" i="5"/>
  <c r="AD1504" i="5"/>
  <c r="AC1504" i="5"/>
  <c r="W1504" i="5"/>
  <c r="T1504" i="5"/>
  <c r="V1504" i="5"/>
  <c r="S1504" i="5"/>
  <c r="R1504" i="5"/>
  <c r="L1504" i="5"/>
  <c r="I1504" i="5"/>
  <c r="K1504" i="5"/>
  <c r="H1504" i="5"/>
  <c r="G1504" i="5"/>
  <c r="AH1503" i="5"/>
  <c r="AE1503" i="5"/>
  <c r="AC1503" i="5"/>
  <c r="AD1503" i="5"/>
  <c r="AG1503" i="5"/>
  <c r="W1503" i="5"/>
  <c r="T1503" i="5"/>
  <c r="V1503" i="5"/>
  <c r="S1503" i="5"/>
  <c r="R1503" i="5"/>
  <c r="L1503" i="5"/>
  <c r="I1503" i="5"/>
  <c r="K1503" i="5"/>
  <c r="H1503" i="5"/>
  <c r="G1503" i="5"/>
  <c r="AH1502" i="5"/>
  <c r="AE1502" i="5"/>
  <c r="AG1502" i="5"/>
  <c r="AD1502" i="5"/>
  <c r="AC1502" i="5"/>
  <c r="W1502" i="5"/>
  <c r="T1502" i="5"/>
  <c r="V1502" i="5"/>
  <c r="S1502" i="5"/>
  <c r="R1502" i="5"/>
  <c r="L1502" i="5"/>
  <c r="I1502" i="5"/>
  <c r="K1502" i="5"/>
  <c r="H1502" i="5"/>
  <c r="G1502" i="5"/>
  <c r="AH1501" i="5"/>
  <c r="AE1501" i="5"/>
  <c r="AG1501" i="5"/>
  <c r="AD1501" i="5"/>
  <c r="AC1501" i="5"/>
  <c r="W1501" i="5"/>
  <c r="T1501" i="5"/>
  <c r="V1501" i="5"/>
  <c r="S1501" i="5"/>
  <c r="R1501" i="5"/>
  <c r="L1501" i="5"/>
  <c r="I1501" i="5"/>
  <c r="K1501" i="5"/>
  <c r="H1501" i="5"/>
  <c r="G1501" i="5"/>
  <c r="AH1500" i="5"/>
  <c r="AE1500" i="5"/>
  <c r="AG1500" i="5"/>
  <c r="AD1500" i="5"/>
  <c r="AC1500" i="5"/>
  <c r="W1500" i="5"/>
  <c r="T1500" i="5"/>
  <c r="V1500" i="5"/>
  <c r="S1500" i="5"/>
  <c r="R1500" i="5"/>
  <c r="L1500" i="5"/>
  <c r="I1500" i="5"/>
  <c r="K1500" i="5"/>
  <c r="H1500" i="5"/>
  <c r="G1500" i="5"/>
  <c r="AH1499" i="5"/>
  <c r="AE1499" i="5"/>
  <c r="AG1499" i="5"/>
  <c r="AD1499" i="5"/>
  <c r="AC1499" i="5"/>
  <c r="W1499" i="5"/>
  <c r="T1499" i="5"/>
  <c r="V1499" i="5"/>
  <c r="S1499" i="5"/>
  <c r="R1499" i="5"/>
  <c r="L1499" i="5"/>
  <c r="I1499" i="5"/>
  <c r="K1499" i="5"/>
  <c r="H1499" i="5"/>
  <c r="G1499" i="5"/>
  <c r="AH1498" i="5"/>
  <c r="AE1498" i="5"/>
  <c r="AG1498" i="5"/>
  <c r="AD1498" i="5"/>
  <c r="AC1498" i="5"/>
  <c r="W1498" i="5"/>
  <c r="T1498" i="5"/>
  <c r="V1498" i="5"/>
  <c r="S1498" i="5"/>
  <c r="R1498" i="5"/>
  <c r="L1498" i="5"/>
  <c r="I1498" i="5"/>
  <c r="K1498" i="5"/>
  <c r="H1498" i="5"/>
  <c r="G1498" i="5"/>
  <c r="AH1497" i="5"/>
  <c r="AE1497" i="5"/>
  <c r="AG1497" i="5"/>
  <c r="AD1497" i="5"/>
  <c r="AC1497" i="5"/>
  <c r="W1497" i="5"/>
  <c r="T1497" i="5"/>
  <c r="V1497" i="5"/>
  <c r="S1497" i="5"/>
  <c r="R1497" i="5"/>
  <c r="L1497" i="5"/>
  <c r="I1497" i="5"/>
  <c r="K1497" i="5"/>
  <c r="H1497" i="5"/>
  <c r="G1497" i="5"/>
  <c r="AH1496" i="5"/>
  <c r="AE1496" i="5"/>
  <c r="AG1496" i="5"/>
  <c r="AD1496" i="5"/>
  <c r="AC1496" i="5"/>
  <c r="W1496" i="5"/>
  <c r="T1496" i="5"/>
  <c r="V1496" i="5"/>
  <c r="S1496" i="5"/>
  <c r="R1496" i="5"/>
  <c r="L1496" i="5"/>
  <c r="I1496" i="5"/>
  <c r="K1496" i="5"/>
  <c r="H1496" i="5"/>
  <c r="G1496" i="5"/>
  <c r="AH1495" i="5"/>
  <c r="AE1495" i="5"/>
  <c r="AG1495" i="5"/>
  <c r="AD1495" i="5"/>
  <c r="AC1495" i="5"/>
  <c r="W1495" i="5"/>
  <c r="T1495" i="5"/>
  <c r="V1495" i="5"/>
  <c r="S1495" i="5"/>
  <c r="R1495" i="5"/>
  <c r="L1495" i="5"/>
  <c r="I1495" i="5"/>
  <c r="G1495" i="5"/>
  <c r="K1495" i="5"/>
  <c r="H1495" i="5"/>
  <c r="AH1494" i="5"/>
  <c r="AE1494" i="5"/>
  <c r="AG1494" i="5"/>
  <c r="AD1494" i="5"/>
  <c r="AC1494" i="5"/>
  <c r="W1494" i="5"/>
  <c r="T1494" i="5"/>
  <c r="V1494" i="5"/>
  <c r="S1494" i="5"/>
  <c r="R1494" i="5"/>
  <c r="L1494" i="5"/>
  <c r="I1494" i="5"/>
  <c r="K1494" i="5"/>
  <c r="H1494" i="5"/>
  <c r="G1494" i="5"/>
  <c r="AH1493" i="5"/>
  <c r="AE1493" i="5"/>
  <c r="AG1493" i="5"/>
  <c r="AD1493" i="5"/>
  <c r="AC1493" i="5"/>
  <c r="W1493" i="5"/>
  <c r="T1493" i="5"/>
  <c r="S1493" i="5"/>
  <c r="R1493" i="5"/>
  <c r="V1493" i="5"/>
  <c r="L1493" i="5"/>
  <c r="I1493" i="5"/>
  <c r="K1493" i="5"/>
  <c r="H1493" i="5"/>
  <c r="G1493" i="5"/>
  <c r="AH1492" i="5"/>
  <c r="AE1492" i="5"/>
  <c r="AG1492" i="5"/>
  <c r="AD1492" i="5"/>
  <c r="AC1492" i="5"/>
  <c r="W1492" i="5"/>
  <c r="T1492" i="5"/>
  <c r="V1492" i="5"/>
  <c r="S1492" i="5"/>
  <c r="R1492" i="5"/>
  <c r="I1492" i="5"/>
  <c r="L1492" i="5"/>
  <c r="K1492" i="5"/>
  <c r="H1492" i="5"/>
  <c r="G1492" i="5"/>
  <c r="AH1491" i="5"/>
  <c r="AE1491" i="5"/>
  <c r="AG1491" i="5"/>
  <c r="AD1491" i="5"/>
  <c r="AC1491" i="5"/>
  <c r="W1491" i="5"/>
  <c r="T1491" i="5"/>
  <c r="V1491" i="5"/>
  <c r="S1491" i="5"/>
  <c r="R1491" i="5"/>
  <c r="L1491" i="5"/>
  <c r="I1491" i="5"/>
  <c r="K1491" i="5"/>
  <c r="H1491" i="5"/>
  <c r="G1491" i="5"/>
  <c r="AH1490" i="5"/>
  <c r="AE1490" i="5"/>
  <c r="AC1490" i="5"/>
  <c r="AD1490" i="5"/>
  <c r="AG1490" i="5"/>
  <c r="W1490" i="5"/>
  <c r="T1490" i="5"/>
  <c r="V1490" i="5"/>
  <c r="S1490" i="5"/>
  <c r="R1490" i="5"/>
  <c r="L1490" i="5"/>
  <c r="I1490" i="5"/>
  <c r="K1490" i="5"/>
  <c r="H1490" i="5"/>
  <c r="G1490" i="5"/>
  <c r="AH1489" i="5"/>
  <c r="AE1489" i="5"/>
  <c r="AG1489" i="5"/>
  <c r="AD1489" i="5"/>
  <c r="AC1489" i="5"/>
  <c r="W1489" i="5"/>
  <c r="T1489" i="5"/>
  <c r="V1489" i="5"/>
  <c r="S1489" i="5"/>
  <c r="R1489" i="5"/>
  <c r="I1489" i="5"/>
  <c r="L1489" i="5"/>
  <c r="K1489" i="5"/>
  <c r="H1489" i="5"/>
  <c r="G1489" i="5"/>
  <c r="AH1488" i="5"/>
  <c r="AE1488" i="5"/>
  <c r="AG1488" i="5"/>
  <c r="AD1488" i="5"/>
  <c r="AC1488" i="5"/>
  <c r="W1488" i="5"/>
  <c r="T1488" i="5"/>
  <c r="V1488" i="5"/>
  <c r="S1488" i="5"/>
  <c r="R1488" i="5"/>
  <c r="L1488" i="5"/>
  <c r="I1488" i="5"/>
  <c r="K1488" i="5"/>
  <c r="H1488" i="5"/>
  <c r="G1488" i="5"/>
  <c r="AE1487" i="5"/>
  <c r="AH1487" i="5"/>
  <c r="AG1487" i="5"/>
  <c r="AD1487" i="5"/>
  <c r="AC1487" i="5"/>
  <c r="W1487" i="5"/>
  <c r="T1487" i="5"/>
  <c r="V1487" i="5"/>
  <c r="S1487" i="5"/>
  <c r="R1487" i="5"/>
  <c r="L1487" i="5"/>
  <c r="I1487" i="5"/>
  <c r="K1487" i="5"/>
  <c r="H1487" i="5"/>
  <c r="G1487" i="5"/>
  <c r="AH1486" i="5"/>
  <c r="AE1486" i="5"/>
  <c r="AG1486" i="5"/>
  <c r="AD1486" i="5"/>
  <c r="AC1486" i="5"/>
  <c r="W1486" i="5"/>
  <c r="T1486" i="5"/>
  <c r="R1486" i="5"/>
  <c r="S1486" i="5"/>
  <c r="V1486" i="5"/>
  <c r="L1486" i="5"/>
  <c r="I1486" i="5"/>
  <c r="K1486" i="5"/>
  <c r="H1486" i="5"/>
  <c r="G1486" i="5"/>
  <c r="AH1485" i="5"/>
  <c r="AE1485" i="5"/>
  <c r="AG1485" i="5"/>
  <c r="AD1485" i="5"/>
  <c r="AC1485" i="5"/>
  <c r="W1485" i="5"/>
  <c r="T1485" i="5"/>
  <c r="V1485" i="5"/>
  <c r="S1485" i="5"/>
  <c r="R1485" i="5"/>
  <c r="L1485" i="5"/>
  <c r="I1485" i="5"/>
  <c r="K1485" i="5"/>
  <c r="H1485" i="5"/>
  <c r="G1485" i="5"/>
  <c r="AH1484" i="5"/>
  <c r="AE1484" i="5"/>
  <c r="AG1484" i="5"/>
  <c r="AD1484" i="5"/>
  <c r="AC1484" i="5"/>
  <c r="W1484" i="5"/>
  <c r="T1484" i="5"/>
  <c r="V1484" i="5"/>
  <c r="S1484" i="5"/>
  <c r="R1484" i="5"/>
  <c r="L1484" i="5"/>
  <c r="I1484" i="5"/>
  <c r="K1484" i="5"/>
  <c r="H1484" i="5"/>
  <c r="G1484" i="5"/>
  <c r="AH1483" i="5"/>
  <c r="AE1483" i="5"/>
  <c r="AG1483" i="5"/>
  <c r="AD1483" i="5"/>
  <c r="AC1483" i="5"/>
  <c r="W1483" i="5"/>
  <c r="T1483" i="5"/>
  <c r="S1483" i="5"/>
  <c r="R1483" i="5"/>
  <c r="V1483" i="5"/>
  <c r="L1483" i="5"/>
  <c r="I1483" i="5"/>
  <c r="K1483" i="5"/>
  <c r="H1483" i="5"/>
  <c r="G1483" i="5"/>
  <c r="AH1482" i="5"/>
  <c r="AE1482" i="5"/>
  <c r="AG1482" i="5"/>
  <c r="AD1482" i="5"/>
  <c r="AC1482" i="5"/>
  <c r="W1482" i="5"/>
  <c r="T1482" i="5"/>
  <c r="V1482" i="5"/>
  <c r="S1482" i="5"/>
  <c r="R1482" i="5"/>
  <c r="L1482" i="5"/>
  <c r="I1482" i="5"/>
  <c r="K1482" i="5"/>
  <c r="H1482" i="5"/>
  <c r="G1482" i="5"/>
  <c r="AH1481" i="5"/>
  <c r="AE1481" i="5"/>
  <c r="AD1481" i="5"/>
  <c r="AC1481" i="5"/>
  <c r="AG1481" i="5"/>
  <c r="W1481" i="5"/>
  <c r="T1481" i="5"/>
  <c r="V1481" i="5"/>
  <c r="S1481" i="5"/>
  <c r="R1481" i="5"/>
  <c r="L1481" i="5"/>
  <c r="I1481" i="5"/>
  <c r="K1481" i="5"/>
  <c r="H1481" i="5"/>
  <c r="G1481" i="5"/>
  <c r="AH1480" i="5"/>
  <c r="AE1480" i="5"/>
  <c r="AG1480" i="5"/>
  <c r="AD1480" i="5"/>
  <c r="AC1480" i="5"/>
  <c r="T1480" i="5"/>
  <c r="W1480" i="5"/>
  <c r="V1480" i="5"/>
  <c r="S1480" i="5"/>
  <c r="R1480" i="5"/>
  <c r="L1480" i="5"/>
  <c r="I1480" i="5"/>
  <c r="K1480" i="5"/>
  <c r="H1480" i="5"/>
  <c r="G1480" i="5"/>
  <c r="AH1479" i="5"/>
  <c r="AE1479" i="5"/>
  <c r="AG1479" i="5"/>
  <c r="AD1479" i="5"/>
  <c r="AC1479" i="5"/>
  <c r="W1479" i="5"/>
  <c r="T1479" i="5"/>
  <c r="V1479" i="5"/>
  <c r="S1479" i="5"/>
  <c r="R1479" i="5"/>
  <c r="L1479" i="5"/>
  <c r="I1479" i="5"/>
  <c r="G1479" i="5"/>
  <c r="H1479" i="5"/>
  <c r="K1479" i="5"/>
  <c r="AH1478" i="5"/>
  <c r="AE1478" i="5"/>
  <c r="AG1478" i="5"/>
  <c r="AD1478" i="5"/>
  <c r="AC1478" i="5"/>
  <c r="W1478" i="5"/>
  <c r="T1478" i="5"/>
  <c r="V1478" i="5"/>
  <c r="S1478" i="5"/>
  <c r="R1478" i="5"/>
  <c r="L1478" i="5"/>
  <c r="I1478" i="5"/>
  <c r="K1478" i="5"/>
  <c r="H1478" i="5"/>
  <c r="G1478" i="5"/>
  <c r="AH1477" i="5"/>
  <c r="AE1477" i="5"/>
  <c r="AG1477" i="5"/>
  <c r="AD1477" i="5"/>
  <c r="AC1477" i="5"/>
  <c r="W1477" i="5"/>
  <c r="T1477" i="5"/>
  <c r="V1477" i="5"/>
  <c r="S1477" i="5"/>
  <c r="R1477" i="5"/>
  <c r="L1477" i="5"/>
  <c r="I1477" i="5"/>
  <c r="K1477" i="5"/>
  <c r="H1477" i="5"/>
  <c r="G1477" i="5"/>
  <c r="AH1476" i="5"/>
  <c r="AE1476" i="5"/>
  <c r="AG1476" i="5"/>
  <c r="AD1476" i="5"/>
  <c r="AC1476" i="5"/>
  <c r="W1476" i="5"/>
  <c r="T1476" i="5"/>
  <c r="V1476" i="5"/>
  <c r="S1476" i="5"/>
  <c r="R1476" i="5"/>
  <c r="I1476" i="5"/>
  <c r="L1476" i="5"/>
  <c r="K1476" i="5"/>
  <c r="H1476" i="5"/>
  <c r="G1476" i="5"/>
  <c r="AH1475" i="5"/>
  <c r="AE1475" i="5"/>
  <c r="AG1475" i="5"/>
  <c r="AD1475" i="5"/>
  <c r="AC1475" i="5"/>
  <c r="W1475" i="5"/>
  <c r="T1475" i="5"/>
  <c r="V1475" i="5"/>
  <c r="S1475" i="5"/>
  <c r="R1475" i="5"/>
  <c r="L1475" i="5"/>
  <c r="I1475" i="5"/>
  <c r="K1475" i="5"/>
  <c r="H1475" i="5"/>
  <c r="G1475" i="5"/>
  <c r="AH1474" i="5"/>
  <c r="AE1474" i="5"/>
  <c r="AD1474" i="5"/>
  <c r="AC1474" i="5"/>
  <c r="AG1474" i="5"/>
  <c r="W1474" i="5"/>
  <c r="T1474" i="5"/>
  <c r="V1474" i="5"/>
  <c r="S1474" i="5"/>
  <c r="R1474" i="5"/>
  <c r="L1474" i="5"/>
  <c r="I1474" i="5"/>
  <c r="K1474" i="5"/>
  <c r="H1474" i="5"/>
  <c r="G1474" i="5"/>
  <c r="AH1473" i="5"/>
  <c r="AE1473" i="5"/>
  <c r="AG1473" i="5"/>
  <c r="AD1473" i="5"/>
  <c r="AC1473" i="5"/>
  <c r="T1473" i="5"/>
  <c r="W1473" i="5"/>
  <c r="R1473" i="5"/>
  <c r="S1473" i="5"/>
  <c r="V1473" i="5"/>
  <c r="L1473" i="5"/>
  <c r="I1473" i="5"/>
  <c r="K1473" i="5"/>
  <c r="H1473" i="5"/>
  <c r="G1473" i="5"/>
  <c r="AH1472" i="5"/>
  <c r="AE1472" i="5"/>
  <c r="AG1472" i="5"/>
  <c r="AD1472" i="5"/>
  <c r="AC1472" i="5"/>
  <c r="W1472" i="5"/>
  <c r="T1472" i="5"/>
  <c r="V1472" i="5"/>
  <c r="S1472" i="5"/>
  <c r="R1472" i="5"/>
  <c r="L1472" i="5"/>
  <c r="I1472" i="5"/>
  <c r="K1472" i="5"/>
  <c r="H1472" i="5"/>
  <c r="G1472" i="5"/>
  <c r="AE1471" i="5"/>
  <c r="AH1471" i="5"/>
  <c r="AG1471" i="5"/>
  <c r="AD1471" i="5"/>
  <c r="AC1471" i="5"/>
  <c r="W1471" i="5"/>
  <c r="T1471" i="5"/>
  <c r="V1471" i="5"/>
  <c r="S1471" i="5"/>
  <c r="R1471" i="5"/>
  <c r="L1471" i="5"/>
  <c r="I1471" i="5"/>
  <c r="K1471" i="5"/>
  <c r="H1471" i="5"/>
  <c r="G1471" i="5"/>
  <c r="AH1470" i="5"/>
  <c r="AE1470" i="5"/>
  <c r="AG1470" i="5"/>
  <c r="AD1470" i="5"/>
  <c r="AC1470" i="5"/>
  <c r="T1470" i="5"/>
  <c r="W1470" i="5"/>
  <c r="V1470" i="5"/>
  <c r="S1470" i="5"/>
  <c r="R1470" i="5"/>
  <c r="L1470" i="5"/>
  <c r="I1470" i="5"/>
  <c r="K1470" i="5"/>
  <c r="H1470" i="5"/>
  <c r="G1470" i="5"/>
  <c r="AH1469" i="5"/>
  <c r="AE1469" i="5"/>
  <c r="AG1469" i="5"/>
  <c r="AD1469" i="5"/>
  <c r="AC1469" i="5"/>
  <c r="W1469" i="5"/>
  <c r="T1469" i="5"/>
  <c r="V1469" i="5"/>
  <c r="S1469" i="5"/>
  <c r="R1469" i="5"/>
  <c r="L1469" i="5"/>
  <c r="I1469" i="5"/>
  <c r="G1469" i="5"/>
  <c r="H1469" i="5"/>
  <c r="K1469" i="5"/>
  <c r="AH1468" i="5"/>
  <c r="AE1468" i="5"/>
  <c r="AG1468" i="5"/>
  <c r="AD1468" i="5"/>
  <c r="AC1468" i="5"/>
  <c r="W1468" i="5"/>
  <c r="T1468" i="5"/>
  <c r="V1468" i="5"/>
  <c r="S1468" i="5"/>
  <c r="R1468" i="5"/>
  <c r="L1468" i="5"/>
  <c r="I1468" i="5"/>
  <c r="K1468" i="5"/>
  <c r="H1468" i="5"/>
  <c r="G1468" i="5"/>
  <c r="AH1467" i="5"/>
  <c r="AE1467" i="5"/>
  <c r="AG1467" i="5"/>
  <c r="AD1467" i="5"/>
  <c r="AC1467" i="5"/>
  <c r="W1467" i="5"/>
  <c r="T1467" i="5"/>
  <c r="V1467" i="5"/>
  <c r="S1467" i="5"/>
  <c r="R1467" i="5"/>
  <c r="L1467" i="5"/>
  <c r="I1467" i="5"/>
  <c r="K1467" i="5"/>
  <c r="H1467" i="5"/>
  <c r="G1467" i="5"/>
  <c r="AH1466" i="5"/>
  <c r="AE1466" i="5"/>
  <c r="AG1466" i="5"/>
  <c r="AD1466" i="5"/>
  <c r="AC1466" i="5"/>
  <c r="W1466" i="5"/>
  <c r="T1466" i="5"/>
  <c r="V1466" i="5"/>
  <c r="S1466" i="5"/>
  <c r="R1466" i="5"/>
  <c r="L1466" i="5"/>
  <c r="I1466" i="5"/>
  <c r="G1466" i="5"/>
  <c r="K1466" i="5"/>
  <c r="H1466" i="5"/>
  <c r="AH1465" i="5"/>
  <c r="AE1465" i="5"/>
  <c r="AG1465" i="5"/>
  <c r="AD1465" i="5"/>
  <c r="AC1465" i="5"/>
  <c r="W1465" i="5"/>
  <c r="T1465" i="5"/>
  <c r="V1465" i="5"/>
  <c r="S1465" i="5"/>
  <c r="R1465" i="5"/>
  <c r="L1465" i="5"/>
  <c r="I1465" i="5"/>
  <c r="K1465" i="5"/>
  <c r="H1465" i="5"/>
  <c r="G1465" i="5"/>
  <c r="AH1464" i="5"/>
  <c r="AE1464" i="5"/>
  <c r="AG1464" i="5"/>
  <c r="AD1464" i="5"/>
  <c r="AC1464" i="5"/>
  <c r="T1464" i="5"/>
  <c r="W1464" i="5"/>
  <c r="V1464" i="5"/>
  <c r="S1464" i="5"/>
  <c r="R1464" i="5"/>
  <c r="L1464" i="5"/>
  <c r="I1464" i="5"/>
  <c r="K1464" i="5"/>
  <c r="H1464" i="5"/>
  <c r="G1464" i="5"/>
  <c r="AH1463" i="5"/>
  <c r="AE1463" i="5"/>
  <c r="AG1463" i="5"/>
  <c r="AD1463" i="5"/>
  <c r="AC1463" i="5"/>
  <c r="W1463" i="5"/>
  <c r="T1463" i="5"/>
  <c r="V1463" i="5"/>
  <c r="S1463" i="5"/>
  <c r="R1463" i="5"/>
  <c r="I1463" i="5"/>
  <c r="L1463" i="5"/>
  <c r="K1463" i="5"/>
  <c r="H1463" i="5"/>
  <c r="G1463" i="5"/>
  <c r="AH1462" i="5"/>
  <c r="AE1462" i="5"/>
  <c r="AG1462" i="5"/>
  <c r="AD1462" i="5"/>
  <c r="AC1462" i="5"/>
  <c r="W1462" i="5"/>
  <c r="T1462" i="5"/>
  <c r="V1462" i="5"/>
  <c r="S1462" i="5"/>
  <c r="R1462" i="5"/>
  <c r="L1462" i="5"/>
  <c r="I1462" i="5"/>
  <c r="K1462" i="5"/>
  <c r="H1462" i="5"/>
  <c r="G1462" i="5"/>
  <c r="AH1461" i="5"/>
  <c r="AE1461" i="5"/>
  <c r="AC1461" i="5"/>
  <c r="AD1461" i="5"/>
  <c r="AG1461" i="5"/>
  <c r="W1461" i="5"/>
  <c r="T1461" i="5"/>
  <c r="V1461" i="5"/>
  <c r="S1461" i="5"/>
  <c r="R1461" i="5"/>
  <c r="L1461" i="5"/>
  <c r="I1461" i="5"/>
  <c r="K1461" i="5"/>
  <c r="H1461" i="5"/>
  <c r="G1461" i="5"/>
  <c r="AH1460" i="5"/>
  <c r="AE1460" i="5"/>
  <c r="AG1460" i="5"/>
  <c r="AD1460" i="5"/>
  <c r="AC1460" i="5"/>
  <c r="W1460" i="5"/>
  <c r="T1460" i="5"/>
  <c r="V1460" i="5"/>
  <c r="S1460" i="5"/>
  <c r="R1460" i="5"/>
  <c r="L1460" i="5"/>
  <c r="I1460" i="5"/>
  <c r="K1460" i="5"/>
  <c r="H1460" i="5"/>
  <c r="G1460" i="5"/>
  <c r="AH1459" i="5"/>
  <c r="AE1459" i="5"/>
  <c r="AG1459" i="5"/>
  <c r="AD1459" i="5"/>
  <c r="AC1459" i="5"/>
  <c r="W1459" i="5"/>
  <c r="T1459" i="5"/>
  <c r="V1459" i="5"/>
  <c r="S1459" i="5"/>
  <c r="R1459" i="5"/>
  <c r="L1459" i="5"/>
  <c r="I1459" i="5"/>
  <c r="K1459" i="5"/>
  <c r="H1459" i="5"/>
  <c r="G1459" i="5"/>
  <c r="AE1458" i="5"/>
  <c r="AH1458" i="5"/>
  <c r="AG1458" i="5"/>
  <c r="AD1458" i="5"/>
  <c r="AC1458" i="5"/>
  <c r="W1458" i="5"/>
  <c r="T1458" i="5"/>
  <c r="V1458" i="5"/>
  <c r="S1458" i="5"/>
  <c r="R1458" i="5"/>
  <c r="L1458" i="5"/>
  <c r="I1458" i="5"/>
  <c r="K1458" i="5"/>
  <c r="H1458" i="5"/>
  <c r="G1458" i="5"/>
  <c r="AH1457" i="5"/>
  <c r="AE1457" i="5"/>
  <c r="AG1457" i="5"/>
  <c r="AD1457" i="5"/>
  <c r="AC1457" i="5"/>
  <c r="W1457" i="5"/>
  <c r="T1457" i="5"/>
  <c r="R1457" i="5"/>
  <c r="S1457" i="5"/>
  <c r="V1457" i="5"/>
  <c r="L1457" i="5"/>
  <c r="I1457" i="5"/>
  <c r="K1457" i="5"/>
  <c r="H1457" i="5"/>
  <c r="G1457" i="5"/>
  <c r="AH1456" i="5"/>
  <c r="AE1456" i="5"/>
  <c r="AG1456" i="5"/>
  <c r="AD1456" i="5"/>
  <c r="AC1456" i="5"/>
  <c r="W1456" i="5"/>
  <c r="T1456" i="5"/>
  <c r="V1456" i="5"/>
  <c r="S1456" i="5"/>
  <c r="R1456" i="5"/>
  <c r="L1456" i="5"/>
  <c r="I1456" i="5"/>
  <c r="K1456" i="5"/>
  <c r="H1456" i="5"/>
  <c r="G1456" i="5"/>
  <c r="AH1455" i="5"/>
  <c r="AE1455" i="5"/>
  <c r="AG1455" i="5"/>
  <c r="AD1455" i="5"/>
  <c r="AC1455" i="5"/>
  <c r="W1455" i="5"/>
  <c r="T1455" i="5"/>
  <c r="V1455" i="5"/>
  <c r="S1455" i="5"/>
  <c r="R1455" i="5"/>
  <c r="L1455" i="5"/>
  <c r="I1455" i="5"/>
  <c r="K1455" i="5"/>
  <c r="H1455" i="5"/>
  <c r="G1455" i="5"/>
  <c r="AH1454" i="5"/>
  <c r="AE1454" i="5"/>
  <c r="AG1454" i="5"/>
  <c r="AD1454" i="5"/>
  <c r="AC1454" i="5"/>
  <c r="W1454" i="5"/>
  <c r="T1454" i="5"/>
  <c r="R1454" i="5"/>
  <c r="S1454" i="5"/>
  <c r="V1454" i="5"/>
  <c r="L1454" i="5"/>
  <c r="I1454" i="5"/>
  <c r="K1454" i="5"/>
  <c r="H1454" i="5"/>
  <c r="G1454" i="5"/>
  <c r="AH1453" i="5"/>
  <c r="AE1453" i="5"/>
  <c r="AG1453" i="5"/>
  <c r="AD1453" i="5"/>
  <c r="AC1453" i="5"/>
  <c r="W1453" i="5"/>
  <c r="T1453" i="5"/>
  <c r="V1453" i="5"/>
  <c r="S1453" i="5"/>
  <c r="R1453" i="5"/>
  <c r="L1453" i="5"/>
  <c r="I1453" i="5"/>
  <c r="G1453" i="5"/>
  <c r="H1453" i="5"/>
  <c r="K1453" i="5"/>
  <c r="AH1452" i="5"/>
  <c r="AE1452" i="5"/>
  <c r="AG1452" i="5"/>
  <c r="AD1452" i="5"/>
  <c r="AC1452" i="5"/>
  <c r="W1452" i="5"/>
  <c r="T1452" i="5"/>
  <c r="V1452" i="5"/>
  <c r="S1452" i="5"/>
  <c r="R1452" i="5"/>
  <c r="L1452" i="5"/>
  <c r="I1452" i="5"/>
  <c r="K1452" i="5"/>
  <c r="H1452" i="5"/>
  <c r="G1452" i="5"/>
  <c r="AH1451" i="5"/>
  <c r="AE1451" i="5"/>
  <c r="AG1451" i="5"/>
  <c r="AD1451" i="5"/>
  <c r="AC1451" i="5"/>
  <c r="W1451" i="5"/>
  <c r="T1451" i="5"/>
  <c r="V1451" i="5"/>
  <c r="S1451" i="5"/>
  <c r="R1451" i="5"/>
  <c r="L1451" i="5"/>
  <c r="I1451" i="5"/>
  <c r="K1451" i="5"/>
  <c r="H1451" i="5"/>
  <c r="G1451" i="5"/>
  <c r="AH1450" i="5"/>
  <c r="AE1450" i="5"/>
  <c r="AG1450" i="5"/>
  <c r="AD1450" i="5"/>
  <c r="AC1450" i="5"/>
  <c r="W1450" i="5"/>
  <c r="T1450" i="5"/>
  <c r="V1450" i="5"/>
  <c r="S1450" i="5"/>
  <c r="R1450" i="5"/>
  <c r="L1450" i="5"/>
  <c r="I1450" i="5"/>
  <c r="K1450" i="5"/>
  <c r="H1450" i="5"/>
  <c r="G1450" i="5"/>
  <c r="AH1449" i="5"/>
  <c r="AE1449" i="5"/>
  <c r="AG1449" i="5"/>
  <c r="AD1449" i="5"/>
  <c r="AC1449" i="5"/>
  <c r="W1449" i="5"/>
  <c r="T1449" i="5"/>
  <c r="V1449" i="5"/>
  <c r="S1449" i="5"/>
  <c r="R1449" i="5"/>
  <c r="L1449" i="5"/>
  <c r="I1449" i="5"/>
  <c r="K1449" i="5"/>
  <c r="H1449" i="5"/>
  <c r="G1449" i="5"/>
  <c r="AH1448" i="5"/>
  <c r="AE1448" i="5"/>
  <c r="AC1448" i="5"/>
  <c r="AG1448" i="5"/>
  <c r="AD1448" i="5"/>
  <c r="W1448" i="5"/>
  <c r="T1448" i="5"/>
  <c r="V1448" i="5"/>
  <c r="S1448" i="5"/>
  <c r="R1448" i="5"/>
  <c r="L1448" i="5"/>
  <c r="I1448" i="5"/>
  <c r="K1448" i="5"/>
  <c r="H1448" i="5"/>
  <c r="G1448" i="5"/>
  <c r="AH1447" i="5"/>
  <c r="AE1447" i="5"/>
  <c r="AG1447" i="5"/>
  <c r="AD1447" i="5"/>
  <c r="AC1447" i="5"/>
  <c r="W1447" i="5"/>
  <c r="T1447" i="5"/>
  <c r="V1447" i="5"/>
  <c r="S1447" i="5"/>
  <c r="R1447" i="5"/>
  <c r="L1447" i="5"/>
  <c r="I1447" i="5"/>
  <c r="H1447" i="5"/>
  <c r="G1447" i="5"/>
  <c r="K1447" i="5"/>
  <c r="AH1446" i="5"/>
  <c r="AE1446" i="5"/>
  <c r="AG1446" i="5"/>
  <c r="AD1446" i="5"/>
  <c r="AC1446" i="5"/>
  <c r="W1446" i="5"/>
  <c r="T1446" i="5"/>
  <c r="V1446" i="5"/>
  <c r="S1446" i="5"/>
  <c r="R1446" i="5"/>
  <c r="L1446" i="5"/>
  <c r="I1446" i="5"/>
  <c r="K1446" i="5"/>
  <c r="H1446" i="5"/>
  <c r="G1446" i="5"/>
  <c r="AE1445" i="5"/>
  <c r="AH1445" i="5"/>
  <c r="AG1445" i="5"/>
  <c r="AD1445" i="5"/>
  <c r="AC1445" i="5"/>
  <c r="W1445" i="5"/>
  <c r="T1445" i="5"/>
  <c r="V1445" i="5"/>
  <c r="S1445" i="5"/>
  <c r="R1445" i="5"/>
  <c r="L1445" i="5"/>
  <c r="I1445" i="5"/>
  <c r="K1445" i="5"/>
  <c r="H1445" i="5"/>
  <c r="G1445" i="5"/>
  <c r="AH1444" i="5"/>
  <c r="AE1444" i="5"/>
  <c r="AG1444" i="5"/>
  <c r="AD1444" i="5"/>
  <c r="AC1444" i="5"/>
  <c r="W1444" i="5"/>
  <c r="T1444" i="5"/>
  <c r="R1444" i="5"/>
  <c r="S1444" i="5"/>
  <c r="V1444" i="5"/>
  <c r="L1444" i="5"/>
  <c r="I1444" i="5"/>
  <c r="K1444" i="5"/>
  <c r="H1444" i="5"/>
  <c r="G1444" i="5"/>
  <c r="AH1443" i="5"/>
  <c r="AE1443" i="5"/>
  <c r="AG1443" i="5"/>
  <c r="AD1443" i="5"/>
  <c r="AC1443" i="5"/>
  <c r="W1443" i="5"/>
  <c r="T1443" i="5"/>
  <c r="V1443" i="5"/>
  <c r="S1443" i="5"/>
  <c r="R1443" i="5"/>
  <c r="L1443" i="5"/>
  <c r="I1443" i="5"/>
  <c r="K1443" i="5"/>
  <c r="H1443" i="5"/>
  <c r="G1443" i="5"/>
  <c r="AE1442" i="5"/>
  <c r="AH1442" i="5"/>
  <c r="AG1442" i="5"/>
  <c r="AD1442" i="5"/>
  <c r="AC1442" i="5"/>
  <c r="W1442" i="5"/>
  <c r="T1442" i="5"/>
  <c r="V1442" i="5"/>
  <c r="S1442" i="5"/>
  <c r="R1442" i="5"/>
  <c r="L1442" i="5"/>
  <c r="I1442" i="5"/>
  <c r="K1442" i="5"/>
  <c r="H1442" i="5"/>
  <c r="G1442" i="5"/>
  <c r="AH1441" i="5"/>
  <c r="AE1441" i="5"/>
  <c r="AG1441" i="5"/>
  <c r="AD1441" i="5"/>
  <c r="AC1441" i="5"/>
  <c r="T1441" i="5"/>
  <c r="W1441" i="5"/>
  <c r="V1441" i="5"/>
  <c r="S1441" i="5"/>
  <c r="R1441" i="5"/>
  <c r="L1441" i="5"/>
  <c r="I1441" i="5"/>
  <c r="K1441" i="5"/>
  <c r="H1441" i="5"/>
  <c r="G1441" i="5"/>
  <c r="AH1440" i="5"/>
  <c r="AE1440" i="5"/>
  <c r="AG1440" i="5"/>
  <c r="AD1440" i="5"/>
  <c r="AC1440" i="5"/>
  <c r="W1440" i="5"/>
  <c r="T1440" i="5"/>
  <c r="V1440" i="5"/>
  <c r="S1440" i="5"/>
  <c r="R1440" i="5"/>
  <c r="L1440" i="5"/>
  <c r="I1440" i="5"/>
  <c r="G1440" i="5"/>
  <c r="H1440" i="5"/>
  <c r="K1440" i="5"/>
  <c r="AH1439" i="5"/>
  <c r="AE1439" i="5"/>
  <c r="AG1439" i="5"/>
  <c r="AD1439" i="5"/>
  <c r="AC1439" i="5"/>
  <c r="W1439" i="5"/>
  <c r="T1439" i="5"/>
  <c r="V1439" i="5"/>
  <c r="S1439" i="5"/>
  <c r="R1439" i="5"/>
  <c r="L1439" i="5"/>
  <c r="I1439" i="5"/>
  <c r="K1439" i="5"/>
  <c r="H1439" i="5"/>
  <c r="G1439" i="5"/>
  <c r="AH1438" i="5"/>
  <c r="AE1438" i="5"/>
  <c r="AG1438" i="5"/>
  <c r="AD1438" i="5"/>
  <c r="AC1438" i="5"/>
  <c r="W1438" i="5"/>
  <c r="T1438" i="5"/>
  <c r="V1438" i="5"/>
  <c r="S1438" i="5"/>
  <c r="R1438" i="5"/>
  <c r="L1438" i="5"/>
  <c r="I1438" i="5"/>
  <c r="K1438" i="5"/>
  <c r="H1438" i="5"/>
  <c r="G1438" i="5"/>
  <c r="AH1437" i="5"/>
  <c r="AE1437" i="5"/>
  <c r="AG1437" i="5"/>
  <c r="AD1437" i="5"/>
  <c r="AC1437" i="5"/>
  <c r="W1437" i="5"/>
  <c r="T1437" i="5"/>
  <c r="V1437" i="5"/>
  <c r="S1437" i="5"/>
  <c r="R1437" i="5"/>
  <c r="L1437" i="5"/>
  <c r="I1437" i="5"/>
  <c r="H1437" i="5"/>
  <c r="G1437" i="5"/>
  <c r="K1437" i="5"/>
  <c r="AH1436" i="5"/>
  <c r="AE1436" i="5"/>
  <c r="AG1436" i="5"/>
  <c r="AD1436" i="5"/>
  <c r="AC1436" i="5"/>
  <c r="W1436" i="5"/>
  <c r="T1436" i="5"/>
  <c r="V1436" i="5"/>
  <c r="S1436" i="5"/>
  <c r="R1436" i="5"/>
  <c r="L1436" i="5"/>
  <c r="I1436" i="5"/>
  <c r="K1436" i="5"/>
  <c r="H1436" i="5"/>
  <c r="G1436" i="5"/>
  <c r="AH1435" i="5"/>
  <c r="AE1435" i="5"/>
  <c r="AG1435" i="5"/>
  <c r="AD1435" i="5"/>
  <c r="AC1435" i="5"/>
  <c r="W1435" i="5"/>
  <c r="T1435" i="5"/>
  <c r="S1435" i="5"/>
  <c r="R1435" i="5"/>
  <c r="V1435" i="5"/>
  <c r="L1435" i="5"/>
  <c r="I1435" i="5"/>
  <c r="K1435" i="5"/>
  <c r="H1435" i="5"/>
  <c r="G1435" i="5"/>
  <c r="AH1434" i="5"/>
  <c r="AE1434" i="5"/>
  <c r="AG1434" i="5"/>
  <c r="AD1434" i="5"/>
  <c r="AC1434" i="5"/>
  <c r="W1434" i="5"/>
  <c r="T1434" i="5"/>
  <c r="V1434" i="5"/>
  <c r="S1434" i="5"/>
  <c r="R1434" i="5"/>
  <c r="I1434" i="5"/>
  <c r="L1434" i="5"/>
  <c r="K1434" i="5"/>
  <c r="H1434" i="5"/>
  <c r="G1434" i="5"/>
  <c r="AH1433" i="5"/>
  <c r="AE1433" i="5"/>
  <c r="AG1433" i="5"/>
  <c r="AD1433" i="5"/>
  <c r="AC1433" i="5"/>
  <c r="W1433" i="5"/>
  <c r="T1433" i="5"/>
  <c r="V1433" i="5"/>
  <c r="S1433" i="5"/>
  <c r="R1433" i="5"/>
  <c r="L1433" i="5"/>
  <c r="I1433" i="5"/>
  <c r="K1433" i="5"/>
  <c r="H1433" i="5"/>
  <c r="G1433" i="5"/>
  <c r="AH1432" i="5"/>
  <c r="AE1432" i="5"/>
  <c r="AC1432" i="5"/>
  <c r="AD1432" i="5"/>
  <c r="AG1432" i="5"/>
  <c r="W1432" i="5"/>
  <c r="T1432" i="5"/>
  <c r="V1432" i="5"/>
  <c r="S1432" i="5"/>
  <c r="R1432" i="5"/>
  <c r="L1432" i="5"/>
  <c r="I1432" i="5"/>
  <c r="K1432" i="5"/>
  <c r="H1432" i="5"/>
  <c r="G1432" i="5"/>
  <c r="AH1431" i="5"/>
  <c r="AE1431" i="5"/>
  <c r="AG1431" i="5"/>
  <c r="AD1431" i="5"/>
  <c r="AC1431" i="5"/>
  <c r="W1431" i="5"/>
  <c r="T1431" i="5"/>
  <c r="V1431" i="5"/>
  <c r="S1431" i="5"/>
  <c r="R1431" i="5"/>
  <c r="I1431" i="5"/>
  <c r="L1431" i="5"/>
  <c r="K1431" i="5"/>
  <c r="H1431" i="5"/>
  <c r="G1431" i="5"/>
  <c r="AH1430" i="5"/>
  <c r="AE1430" i="5"/>
  <c r="AG1430" i="5"/>
  <c r="AD1430" i="5"/>
  <c r="AC1430" i="5"/>
  <c r="W1430" i="5"/>
  <c r="T1430" i="5"/>
  <c r="V1430" i="5"/>
  <c r="S1430" i="5"/>
  <c r="R1430" i="5"/>
  <c r="L1430" i="5"/>
  <c r="I1430" i="5"/>
  <c r="K1430" i="5"/>
  <c r="H1430" i="5"/>
  <c r="G1430" i="5"/>
  <c r="AE1429" i="5"/>
  <c r="AH1429" i="5"/>
  <c r="AG1429" i="5"/>
  <c r="AD1429" i="5"/>
  <c r="AC1429" i="5"/>
  <c r="W1429" i="5"/>
  <c r="T1429" i="5"/>
  <c r="V1429" i="5"/>
  <c r="S1429" i="5"/>
  <c r="R1429" i="5"/>
  <c r="L1429" i="5"/>
  <c r="I1429" i="5"/>
  <c r="K1429" i="5"/>
  <c r="H1429" i="5"/>
  <c r="G1429" i="5"/>
  <c r="AH1428" i="5"/>
  <c r="AE1428" i="5"/>
  <c r="AG1428" i="5"/>
  <c r="AD1428" i="5"/>
  <c r="AC1428" i="5"/>
  <c r="W1428" i="5"/>
  <c r="T1428" i="5"/>
  <c r="R1428" i="5"/>
  <c r="S1428" i="5"/>
  <c r="V1428" i="5"/>
  <c r="L1428" i="5"/>
  <c r="I1428" i="5"/>
  <c r="K1428" i="5"/>
  <c r="H1428" i="5"/>
  <c r="G1428" i="5"/>
  <c r="AH1427" i="5"/>
  <c r="AE1427" i="5"/>
  <c r="AG1427" i="5"/>
  <c r="AD1427" i="5"/>
  <c r="AC1427" i="5"/>
  <c r="W1427" i="5"/>
  <c r="T1427" i="5"/>
  <c r="V1427" i="5"/>
  <c r="S1427" i="5"/>
  <c r="R1427" i="5"/>
  <c r="L1427" i="5"/>
  <c r="I1427" i="5"/>
  <c r="K1427" i="5"/>
  <c r="H1427" i="5"/>
  <c r="G1427" i="5"/>
  <c r="AH1426" i="5"/>
  <c r="AE1426" i="5"/>
  <c r="AG1426" i="5"/>
  <c r="AD1426" i="5"/>
  <c r="AC1426" i="5"/>
  <c r="W1426" i="5"/>
  <c r="T1426" i="5"/>
  <c r="V1426" i="5"/>
  <c r="S1426" i="5"/>
  <c r="R1426" i="5"/>
  <c r="L1426" i="5"/>
  <c r="I1426" i="5"/>
  <c r="K1426" i="5"/>
  <c r="H1426" i="5"/>
  <c r="G1426" i="5"/>
  <c r="AH1425" i="5"/>
  <c r="AE1425" i="5"/>
  <c r="AG1425" i="5"/>
  <c r="AD1425" i="5"/>
  <c r="AC1425" i="5"/>
  <c r="W1425" i="5"/>
  <c r="T1425" i="5"/>
  <c r="S1425" i="5"/>
  <c r="R1425" i="5"/>
  <c r="V1425" i="5"/>
  <c r="L1425" i="5"/>
  <c r="I1425" i="5"/>
  <c r="K1425" i="5"/>
  <c r="H1425" i="5"/>
  <c r="G1425" i="5"/>
  <c r="AH1424" i="5"/>
  <c r="AE1424" i="5"/>
  <c r="AG1424" i="5"/>
  <c r="AD1424" i="5"/>
  <c r="AC1424" i="5"/>
  <c r="W1424" i="5"/>
  <c r="T1424" i="5"/>
  <c r="V1424" i="5"/>
  <c r="S1424" i="5"/>
  <c r="R1424" i="5"/>
  <c r="L1424" i="5"/>
  <c r="I1424" i="5"/>
  <c r="K1424" i="5"/>
  <c r="H1424" i="5"/>
  <c r="G1424" i="5"/>
  <c r="AH1423" i="5"/>
  <c r="AE1423" i="5"/>
  <c r="AD1423" i="5"/>
  <c r="AC1423" i="5"/>
  <c r="AG1423" i="5"/>
  <c r="W1423" i="5"/>
  <c r="T1423" i="5"/>
  <c r="V1423" i="5"/>
  <c r="S1423" i="5"/>
  <c r="R1423" i="5"/>
  <c r="L1423" i="5"/>
  <c r="I1423" i="5"/>
  <c r="K1423" i="5"/>
  <c r="H1423" i="5"/>
  <c r="G1423" i="5"/>
  <c r="AH1422" i="5"/>
  <c r="AE1422" i="5"/>
  <c r="AG1422" i="5"/>
  <c r="AD1422" i="5"/>
  <c r="AC1422" i="5"/>
  <c r="T1422" i="5"/>
  <c r="W1422" i="5"/>
  <c r="V1422" i="5"/>
  <c r="S1422" i="5"/>
  <c r="R1422" i="5"/>
  <c r="L1422" i="5"/>
  <c r="I1422" i="5"/>
  <c r="K1422" i="5"/>
  <c r="H1422" i="5"/>
  <c r="G1422" i="5"/>
  <c r="AH1421" i="5"/>
  <c r="AE1421" i="5"/>
  <c r="AG1421" i="5"/>
  <c r="AD1421" i="5"/>
  <c r="AC1421" i="5"/>
  <c r="W1421" i="5"/>
  <c r="T1421" i="5"/>
  <c r="V1421" i="5"/>
  <c r="S1421" i="5"/>
  <c r="R1421" i="5"/>
  <c r="L1421" i="5"/>
  <c r="I1421" i="5"/>
  <c r="G1421" i="5"/>
  <c r="H1421" i="5"/>
  <c r="K1421" i="5"/>
  <c r="AH1420" i="5"/>
  <c r="AE1420" i="5"/>
  <c r="AG1420" i="5"/>
  <c r="AD1420" i="5"/>
  <c r="AC1420" i="5"/>
  <c r="W1420" i="5"/>
  <c r="T1420" i="5"/>
  <c r="V1420" i="5"/>
  <c r="S1420" i="5"/>
  <c r="R1420" i="5"/>
  <c r="L1420" i="5"/>
  <c r="I1420" i="5"/>
  <c r="K1420" i="5"/>
  <c r="H1420" i="5"/>
  <c r="G1420" i="5"/>
  <c r="AH1419" i="5"/>
  <c r="AE1419" i="5"/>
  <c r="AG1419" i="5"/>
  <c r="AD1419" i="5"/>
  <c r="AC1419" i="5"/>
  <c r="W1419" i="5"/>
  <c r="T1419" i="5"/>
  <c r="V1419" i="5"/>
  <c r="S1419" i="5"/>
  <c r="R1419" i="5"/>
  <c r="L1419" i="5"/>
  <c r="I1419" i="5"/>
  <c r="K1419" i="5"/>
  <c r="H1419" i="5"/>
  <c r="G1419" i="5"/>
  <c r="AH1418" i="5"/>
  <c r="AE1418" i="5"/>
  <c r="AG1418" i="5"/>
  <c r="AD1418" i="5"/>
  <c r="AC1418" i="5"/>
  <c r="W1418" i="5"/>
  <c r="T1418" i="5"/>
  <c r="V1418" i="5"/>
  <c r="S1418" i="5"/>
  <c r="R1418" i="5"/>
  <c r="I1418" i="5"/>
  <c r="L1418" i="5"/>
  <c r="K1418" i="5"/>
  <c r="H1418" i="5"/>
  <c r="G1418" i="5"/>
  <c r="AH1417" i="5"/>
  <c r="AE1417" i="5"/>
  <c r="AG1417" i="5"/>
  <c r="AD1417" i="5"/>
  <c r="AC1417" i="5"/>
  <c r="W1417" i="5"/>
  <c r="T1417" i="5"/>
  <c r="V1417" i="5"/>
  <c r="S1417" i="5"/>
  <c r="R1417" i="5"/>
  <c r="L1417" i="5"/>
  <c r="I1417" i="5"/>
  <c r="K1417" i="5"/>
  <c r="H1417" i="5"/>
  <c r="G1417" i="5"/>
  <c r="AH1416" i="5"/>
  <c r="AE1416" i="5"/>
  <c r="AC1416" i="5"/>
  <c r="AD1416" i="5"/>
  <c r="AG1416" i="5"/>
  <c r="W1416" i="5"/>
  <c r="T1416" i="5"/>
  <c r="V1416" i="5"/>
  <c r="S1416" i="5"/>
  <c r="R1416" i="5"/>
  <c r="L1416" i="5"/>
  <c r="I1416" i="5"/>
  <c r="K1416" i="5"/>
  <c r="H1416" i="5"/>
  <c r="G1416" i="5"/>
  <c r="AH1415" i="5"/>
  <c r="AE1415" i="5"/>
  <c r="AG1415" i="5"/>
  <c r="AD1415" i="5"/>
  <c r="AC1415" i="5"/>
  <c r="W1415" i="5"/>
  <c r="T1415" i="5"/>
  <c r="V1415" i="5"/>
  <c r="S1415" i="5"/>
  <c r="R1415" i="5"/>
  <c r="L1415" i="5"/>
  <c r="I1415" i="5"/>
  <c r="K1415" i="5"/>
  <c r="H1415" i="5"/>
  <c r="G1415" i="5"/>
  <c r="AH1414" i="5"/>
  <c r="AE1414" i="5"/>
  <c r="AG1414" i="5"/>
  <c r="AD1414" i="5"/>
  <c r="AC1414" i="5"/>
  <c r="W1414" i="5"/>
  <c r="T1414" i="5"/>
  <c r="V1414" i="5"/>
  <c r="S1414" i="5"/>
  <c r="R1414" i="5"/>
  <c r="L1414" i="5"/>
  <c r="I1414" i="5"/>
  <c r="K1414" i="5"/>
  <c r="H1414" i="5"/>
  <c r="G1414" i="5"/>
  <c r="AH1413" i="5"/>
  <c r="AE1413" i="5"/>
  <c r="AD1413" i="5"/>
  <c r="AC1413" i="5"/>
  <c r="AG1413" i="5"/>
  <c r="W1413" i="5"/>
  <c r="T1413" i="5"/>
  <c r="V1413" i="5"/>
  <c r="S1413" i="5"/>
  <c r="R1413" i="5"/>
  <c r="L1413" i="5"/>
  <c r="I1413" i="5"/>
  <c r="K1413" i="5"/>
  <c r="H1413" i="5"/>
  <c r="G1413" i="5"/>
  <c r="AH1412" i="5"/>
  <c r="AE1412" i="5"/>
  <c r="AG1412" i="5"/>
  <c r="AD1412" i="5"/>
  <c r="AC1412" i="5"/>
  <c r="W1412" i="5"/>
  <c r="T1412" i="5"/>
  <c r="V1412" i="5"/>
  <c r="S1412" i="5"/>
  <c r="R1412" i="5"/>
  <c r="L1412" i="5"/>
  <c r="I1412" i="5"/>
  <c r="H1412" i="5"/>
  <c r="G1412" i="5"/>
  <c r="K1412" i="5"/>
  <c r="AH1411" i="5"/>
  <c r="AE1411" i="5"/>
  <c r="AG1411" i="5"/>
  <c r="AD1411" i="5"/>
  <c r="AC1411" i="5"/>
  <c r="W1411" i="5"/>
  <c r="T1411" i="5"/>
  <c r="V1411" i="5"/>
  <c r="S1411" i="5"/>
  <c r="R1411" i="5"/>
  <c r="L1411" i="5"/>
  <c r="I1411" i="5"/>
  <c r="K1411" i="5"/>
  <c r="H1411" i="5"/>
  <c r="G1411" i="5"/>
  <c r="AE1410" i="5"/>
  <c r="AH1410" i="5"/>
  <c r="AG1410" i="5"/>
  <c r="AD1410" i="5"/>
  <c r="AC1410" i="5"/>
  <c r="W1410" i="5"/>
  <c r="T1410" i="5"/>
  <c r="V1410" i="5"/>
  <c r="S1410" i="5"/>
  <c r="R1410" i="5"/>
  <c r="L1410" i="5"/>
  <c r="I1410" i="5"/>
  <c r="K1410" i="5"/>
  <c r="H1410" i="5"/>
  <c r="G1410" i="5"/>
  <c r="AH1409" i="5"/>
  <c r="AE1409" i="5"/>
  <c r="AG1409" i="5"/>
  <c r="AD1409" i="5"/>
  <c r="AC1409" i="5"/>
  <c r="W1409" i="5"/>
  <c r="T1409" i="5"/>
  <c r="R1409" i="5"/>
  <c r="S1409" i="5"/>
  <c r="V1409" i="5"/>
  <c r="L1409" i="5"/>
  <c r="I1409" i="5"/>
  <c r="K1409" i="5"/>
  <c r="H1409" i="5"/>
  <c r="G1409" i="5"/>
  <c r="AH1408" i="5"/>
  <c r="AE1408" i="5"/>
  <c r="AG1408" i="5"/>
  <c r="AD1408" i="5"/>
  <c r="AC1408" i="5"/>
  <c r="W1408" i="5"/>
  <c r="T1408" i="5"/>
  <c r="V1408" i="5"/>
  <c r="S1408" i="5"/>
  <c r="R1408" i="5"/>
  <c r="L1408" i="5"/>
  <c r="I1408" i="5"/>
  <c r="K1408" i="5"/>
  <c r="H1408" i="5"/>
  <c r="G1408" i="5"/>
  <c r="AH1407" i="5"/>
  <c r="AE1407" i="5"/>
  <c r="AG1407" i="5"/>
  <c r="AD1407" i="5"/>
  <c r="AC1407" i="5"/>
  <c r="W1407" i="5"/>
  <c r="T1407" i="5"/>
  <c r="V1407" i="5"/>
  <c r="S1407" i="5"/>
  <c r="R1407" i="5"/>
  <c r="L1407" i="5"/>
  <c r="I1407" i="5"/>
  <c r="K1407" i="5"/>
  <c r="H1407" i="5"/>
  <c r="G1407" i="5"/>
  <c r="AH1406" i="5"/>
  <c r="AE1406" i="5"/>
  <c r="AG1406" i="5"/>
  <c r="AD1406" i="5"/>
  <c r="AC1406" i="5"/>
  <c r="W1406" i="5"/>
  <c r="T1406" i="5"/>
  <c r="V1406" i="5"/>
  <c r="S1406" i="5"/>
  <c r="R1406" i="5"/>
  <c r="L1406" i="5"/>
  <c r="I1406" i="5"/>
  <c r="K1406" i="5"/>
  <c r="H1406" i="5"/>
  <c r="G1406" i="5"/>
  <c r="AH1405" i="5"/>
  <c r="AE1405" i="5"/>
  <c r="AG1405" i="5"/>
  <c r="AD1405" i="5"/>
  <c r="AC1405" i="5"/>
  <c r="W1405" i="5"/>
  <c r="T1405" i="5"/>
  <c r="V1405" i="5"/>
  <c r="S1405" i="5"/>
  <c r="R1405" i="5"/>
  <c r="L1405" i="5"/>
  <c r="I1405" i="5"/>
  <c r="K1405" i="5"/>
  <c r="H1405" i="5"/>
  <c r="G1405" i="5"/>
  <c r="AH1404" i="5"/>
  <c r="AE1404" i="5"/>
  <c r="AG1404" i="5"/>
  <c r="AD1404" i="5"/>
  <c r="AC1404" i="5"/>
  <c r="W1404" i="5"/>
  <c r="T1404" i="5"/>
  <c r="V1404" i="5"/>
  <c r="S1404" i="5"/>
  <c r="R1404" i="5"/>
  <c r="L1404" i="5"/>
  <c r="I1404" i="5"/>
  <c r="K1404" i="5"/>
  <c r="H1404" i="5"/>
  <c r="G1404" i="5"/>
  <c r="AH1403" i="5"/>
  <c r="AE1403" i="5"/>
  <c r="AG1403" i="5"/>
  <c r="AD1403" i="5"/>
  <c r="AC1403" i="5"/>
  <c r="W1403" i="5"/>
  <c r="T1403" i="5"/>
  <c r="V1403" i="5"/>
  <c r="S1403" i="5"/>
  <c r="R1403" i="5"/>
  <c r="L1403" i="5"/>
  <c r="I1403" i="5"/>
  <c r="K1403" i="5"/>
  <c r="H1403" i="5"/>
  <c r="G1403" i="5"/>
  <c r="AH1402" i="5"/>
  <c r="AE1402" i="5"/>
  <c r="AG1402" i="5"/>
  <c r="AD1402" i="5"/>
  <c r="AC1402" i="5"/>
  <c r="W1402" i="5"/>
  <c r="T1402" i="5"/>
  <c r="V1402" i="5"/>
  <c r="S1402" i="5"/>
  <c r="R1402" i="5"/>
  <c r="L1402" i="5"/>
  <c r="I1402" i="5"/>
  <c r="K1402" i="5"/>
  <c r="H1402" i="5"/>
  <c r="G1402" i="5"/>
  <c r="AH1401" i="5"/>
  <c r="AE1401" i="5"/>
  <c r="AG1401" i="5"/>
  <c r="AD1401" i="5"/>
  <c r="AC1401" i="5"/>
  <c r="W1401" i="5"/>
  <c r="T1401" i="5"/>
  <c r="V1401" i="5"/>
  <c r="S1401" i="5"/>
  <c r="R1401" i="5"/>
  <c r="L1401" i="5"/>
  <c r="I1401" i="5"/>
  <c r="K1401" i="5"/>
  <c r="H1401" i="5"/>
  <c r="G1401" i="5"/>
  <c r="AH1400" i="5"/>
  <c r="AE1400" i="5"/>
  <c r="AG1400" i="5"/>
  <c r="AD1400" i="5"/>
  <c r="AC1400" i="5"/>
  <c r="W1400" i="5"/>
  <c r="T1400" i="5"/>
  <c r="V1400" i="5"/>
  <c r="S1400" i="5"/>
  <c r="R1400" i="5"/>
  <c r="L1400" i="5"/>
  <c r="I1400" i="5"/>
  <c r="G1400" i="5"/>
  <c r="H1400" i="5"/>
  <c r="K1400" i="5"/>
  <c r="AH1399" i="5"/>
  <c r="AE1399" i="5"/>
  <c r="AG1399" i="5"/>
  <c r="AD1399" i="5"/>
  <c r="AC1399" i="5"/>
  <c r="W1399" i="5"/>
  <c r="T1399" i="5"/>
  <c r="V1399" i="5"/>
  <c r="S1399" i="5"/>
  <c r="R1399" i="5"/>
  <c r="L1399" i="5"/>
  <c r="I1399" i="5"/>
  <c r="K1399" i="5"/>
  <c r="H1399" i="5"/>
  <c r="G1399" i="5"/>
  <c r="AH1398" i="5"/>
  <c r="AE1398" i="5"/>
  <c r="AG1398" i="5"/>
  <c r="AD1398" i="5"/>
  <c r="AC1398" i="5"/>
  <c r="W1398" i="5"/>
  <c r="T1398" i="5"/>
  <c r="S1398" i="5"/>
  <c r="R1398" i="5"/>
  <c r="V1398" i="5"/>
  <c r="I1398" i="5"/>
  <c r="L1398" i="5"/>
  <c r="K1398" i="5"/>
  <c r="H1398" i="5"/>
  <c r="G1398" i="5"/>
  <c r="AH1397" i="5"/>
  <c r="AE1397" i="5"/>
  <c r="AG1397" i="5"/>
  <c r="AD1397" i="5"/>
  <c r="AC1397" i="5"/>
  <c r="T1397" i="5"/>
  <c r="W1397" i="5"/>
  <c r="V1397" i="5"/>
  <c r="S1397" i="5"/>
  <c r="R1397" i="5"/>
  <c r="L1397" i="5"/>
  <c r="I1397" i="5"/>
  <c r="K1397" i="5"/>
  <c r="H1397" i="5"/>
  <c r="G1397" i="5"/>
  <c r="AE1396" i="5"/>
  <c r="AH1396" i="5"/>
  <c r="AG1396" i="5"/>
  <c r="AD1396" i="5"/>
  <c r="AC1396" i="5"/>
  <c r="W1396" i="5"/>
  <c r="T1396" i="5"/>
  <c r="V1396" i="5"/>
  <c r="S1396" i="5"/>
  <c r="R1396" i="5"/>
  <c r="L1396" i="5"/>
  <c r="I1396" i="5"/>
  <c r="K1396" i="5"/>
  <c r="H1396" i="5"/>
  <c r="G1396" i="5"/>
  <c r="AH1395" i="5"/>
  <c r="AE1395" i="5"/>
  <c r="AG1395" i="5"/>
  <c r="AD1395" i="5"/>
  <c r="AC1395" i="5"/>
  <c r="W1395" i="5"/>
  <c r="T1395" i="5"/>
  <c r="V1395" i="5"/>
  <c r="S1395" i="5"/>
  <c r="R1395" i="5"/>
  <c r="L1395" i="5"/>
  <c r="I1395" i="5"/>
  <c r="K1395" i="5"/>
  <c r="H1395" i="5"/>
  <c r="G1395" i="5"/>
  <c r="AH1394" i="5"/>
  <c r="AE1394" i="5"/>
  <c r="AG1394" i="5"/>
  <c r="AD1394" i="5"/>
  <c r="AC1394" i="5"/>
  <c r="W1394" i="5"/>
  <c r="T1394" i="5"/>
  <c r="V1394" i="5"/>
  <c r="S1394" i="5"/>
  <c r="R1394" i="5"/>
  <c r="L1394" i="5"/>
  <c r="I1394" i="5"/>
  <c r="K1394" i="5"/>
  <c r="H1394" i="5"/>
  <c r="G1394" i="5"/>
  <c r="AH1393" i="5"/>
  <c r="AE1393" i="5"/>
  <c r="AC1393" i="5"/>
  <c r="AD1393" i="5"/>
  <c r="AG1393" i="5"/>
  <c r="W1393" i="5"/>
  <c r="T1393" i="5"/>
  <c r="V1393" i="5"/>
  <c r="S1393" i="5"/>
  <c r="R1393" i="5"/>
  <c r="L1393" i="5"/>
  <c r="I1393" i="5"/>
  <c r="K1393" i="5"/>
  <c r="H1393" i="5"/>
  <c r="G1393" i="5"/>
  <c r="AH1392" i="5"/>
  <c r="AE1392" i="5"/>
  <c r="AG1392" i="5"/>
  <c r="AD1392" i="5"/>
  <c r="AC1392" i="5"/>
  <c r="W1392" i="5"/>
  <c r="T1392" i="5"/>
  <c r="V1392" i="5"/>
  <c r="S1392" i="5"/>
  <c r="R1392" i="5"/>
  <c r="L1392" i="5"/>
  <c r="I1392" i="5"/>
  <c r="H1392" i="5"/>
  <c r="K1392" i="5"/>
  <c r="G1392" i="5"/>
  <c r="AH1391" i="5"/>
  <c r="AE1391" i="5"/>
  <c r="AG1391" i="5"/>
  <c r="AD1391" i="5"/>
  <c r="AC1391" i="5"/>
  <c r="W1391" i="5"/>
  <c r="T1391" i="5"/>
  <c r="V1391" i="5"/>
  <c r="S1391" i="5"/>
  <c r="R1391" i="5"/>
  <c r="L1391" i="5"/>
  <c r="I1391" i="5"/>
  <c r="K1391" i="5"/>
  <c r="H1391" i="5"/>
  <c r="G1391" i="5"/>
  <c r="AH1390" i="5"/>
  <c r="AE1390" i="5"/>
  <c r="AG1390" i="5"/>
  <c r="AD1390" i="5"/>
  <c r="AC1390" i="5"/>
  <c r="T1390" i="5"/>
  <c r="W1390" i="5"/>
  <c r="V1390" i="5"/>
  <c r="S1390" i="5"/>
  <c r="R1390" i="5"/>
  <c r="L1390" i="5"/>
  <c r="I1390" i="5"/>
  <c r="K1390" i="5"/>
  <c r="H1390" i="5"/>
  <c r="G1390" i="5"/>
  <c r="AH1389" i="5"/>
  <c r="AE1389" i="5"/>
  <c r="AD1389" i="5"/>
  <c r="AG1389" i="5"/>
  <c r="AC1389" i="5"/>
  <c r="W1389" i="5"/>
  <c r="T1389" i="5"/>
  <c r="V1389" i="5"/>
  <c r="S1389" i="5"/>
  <c r="R1389" i="5"/>
  <c r="L1389" i="5"/>
  <c r="I1389" i="5"/>
  <c r="K1389" i="5"/>
  <c r="H1389" i="5"/>
  <c r="G1389" i="5"/>
  <c r="AH1388" i="5"/>
  <c r="AE1388" i="5"/>
  <c r="AG1388" i="5"/>
  <c r="AD1388" i="5"/>
  <c r="AC1388" i="5"/>
  <c r="W1388" i="5"/>
  <c r="T1388" i="5"/>
  <c r="V1388" i="5"/>
  <c r="S1388" i="5"/>
  <c r="R1388" i="5"/>
  <c r="L1388" i="5"/>
  <c r="I1388" i="5"/>
  <c r="K1388" i="5"/>
  <c r="H1388" i="5"/>
  <c r="G1388" i="5"/>
  <c r="AH1387" i="5"/>
  <c r="AE1387" i="5"/>
  <c r="AG1387" i="5"/>
  <c r="AD1387" i="5"/>
  <c r="AC1387" i="5"/>
  <c r="W1387" i="5"/>
  <c r="T1387" i="5"/>
  <c r="R1387" i="5"/>
  <c r="S1387" i="5"/>
  <c r="V1387" i="5"/>
  <c r="L1387" i="5"/>
  <c r="I1387" i="5"/>
  <c r="K1387" i="5"/>
  <c r="H1387" i="5"/>
  <c r="G1387" i="5"/>
  <c r="AH1386" i="5"/>
  <c r="AE1386" i="5"/>
  <c r="AG1386" i="5"/>
  <c r="AD1386" i="5"/>
  <c r="AC1386" i="5"/>
  <c r="W1386" i="5"/>
  <c r="T1386" i="5"/>
  <c r="V1386" i="5"/>
  <c r="S1386" i="5"/>
  <c r="R1386" i="5"/>
  <c r="L1386" i="5"/>
  <c r="I1386" i="5"/>
  <c r="K1386" i="5"/>
  <c r="H1386" i="5"/>
  <c r="G1386" i="5"/>
  <c r="AH1385" i="5"/>
  <c r="AE1385" i="5"/>
  <c r="AD1385" i="5"/>
  <c r="AC1385" i="5"/>
  <c r="AG1385" i="5"/>
  <c r="T1385" i="5"/>
  <c r="W1385" i="5"/>
  <c r="V1385" i="5"/>
  <c r="S1385" i="5"/>
  <c r="R1385" i="5"/>
  <c r="L1385" i="5"/>
  <c r="I1385" i="5"/>
  <c r="K1385" i="5"/>
  <c r="H1385" i="5"/>
  <c r="G1385" i="5"/>
  <c r="AE1384" i="5"/>
  <c r="AH1384" i="5"/>
  <c r="AG1384" i="5"/>
  <c r="AD1384" i="5"/>
  <c r="AC1384" i="5"/>
  <c r="W1384" i="5"/>
  <c r="T1384" i="5"/>
  <c r="V1384" i="5"/>
  <c r="S1384" i="5"/>
  <c r="R1384" i="5"/>
  <c r="I1384" i="5"/>
  <c r="L1384" i="5"/>
  <c r="K1384" i="5"/>
  <c r="H1384" i="5"/>
  <c r="G1384" i="5"/>
  <c r="AH1383" i="5"/>
  <c r="AE1383" i="5"/>
  <c r="AG1383" i="5"/>
  <c r="AD1383" i="5"/>
  <c r="AC1383" i="5"/>
  <c r="W1383" i="5"/>
  <c r="T1383" i="5"/>
  <c r="V1383" i="5"/>
  <c r="S1383" i="5"/>
  <c r="R1383" i="5"/>
  <c r="L1383" i="5"/>
  <c r="I1383" i="5"/>
  <c r="K1383" i="5"/>
  <c r="H1383" i="5"/>
  <c r="G1383" i="5"/>
  <c r="AH1382" i="5"/>
  <c r="AE1382" i="5"/>
  <c r="AG1382" i="5"/>
  <c r="AD1382" i="5"/>
  <c r="AC1382" i="5"/>
  <c r="W1382" i="5"/>
  <c r="T1382" i="5"/>
  <c r="V1382" i="5"/>
  <c r="S1382" i="5"/>
  <c r="R1382" i="5"/>
  <c r="L1382" i="5"/>
  <c r="I1382" i="5"/>
  <c r="K1382" i="5"/>
  <c r="H1382" i="5"/>
  <c r="G1382" i="5"/>
  <c r="AH1381" i="5"/>
  <c r="AE1381" i="5"/>
  <c r="AG1381" i="5"/>
  <c r="AD1381" i="5"/>
  <c r="AC1381" i="5"/>
  <c r="W1381" i="5"/>
  <c r="T1381" i="5"/>
  <c r="V1381" i="5"/>
  <c r="S1381" i="5"/>
  <c r="R1381" i="5"/>
  <c r="L1381" i="5"/>
  <c r="I1381" i="5"/>
  <c r="K1381" i="5"/>
  <c r="H1381" i="5"/>
  <c r="G1381" i="5"/>
  <c r="AH1380" i="5"/>
  <c r="AE1380" i="5"/>
  <c r="AG1380" i="5"/>
  <c r="AD1380" i="5"/>
  <c r="AC1380" i="5"/>
  <c r="W1380" i="5"/>
  <c r="T1380" i="5"/>
  <c r="V1380" i="5"/>
  <c r="S1380" i="5"/>
  <c r="R1380" i="5"/>
  <c r="L1380" i="5"/>
  <c r="I1380" i="5"/>
  <c r="K1380" i="5"/>
  <c r="H1380" i="5"/>
  <c r="G1380" i="5"/>
  <c r="AH1379" i="5"/>
  <c r="AE1379" i="5"/>
  <c r="AG1379" i="5"/>
  <c r="AD1379" i="5"/>
  <c r="AC1379" i="5"/>
  <c r="W1379" i="5"/>
  <c r="T1379" i="5"/>
  <c r="V1379" i="5"/>
  <c r="S1379" i="5"/>
  <c r="R1379" i="5"/>
  <c r="L1379" i="5"/>
  <c r="I1379" i="5"/>
  <c r="K1379" i="5"/>
  <c r="H1379" i="5"/>
  <c r="G1379" i="5"/>
  <c r="AH1378" i="5"/>
  <c r="AE1378" i="5"/>
  <c r="AG1378" i="5"/>
  <c r="AD1378" i="5"/>
  <c r="AC1378" i="5"/>
  <c r="W1378" i="5"/>
  <c r="T1378" i="5"/>
  <c r="V1378" i="5"/>
  <c r="S1378" i="5"/>
  <c r="R1378" i="5"/>
  <c r="L1378" i="5"/>
  <c r="I1378" i="5"/>
  <c r="K1378" i="5"/>
  <c r="H1378" i="5"/>
  <c r="G1378" i="5"/>
  <c r="AH1377" i="5"/>
  <c r="AE1377" i="5"/>
  <c r="AG1377" i="5"/>
  <c r="AD1377" i="5"/>
  <c r="AC1377" i="5"/>
  <c r="W1377" i="5"/>
  <c r="T1377" i="5"/>
  <c r="V1377" i="5"/>
  <c r="S1377" i="5"/>
  <c r="R1377" i="5"/>
  <c r="L1377" i="5"/>
  <c r="I1377" i="5"/>
  <c r="K1377" i="5"/>
  <c r="H1377" i="5"/>
  <c r="G1377" i="5"/>
  <c r="AH1376" i="5"/>
  <c r="AE1376" i="5"/>
  <c r="AG1376" i="5"/>
  <c r="AD1376" i="5"/>
  <c r="AC1376" i="5"/>
  <c r="W1376" i="5"/>
  <c r="T1376" i="5"/>
  <c r="V1376" i="5"/>
  <c r="S1376" i="5"/>
  <c r="R1376" i="5"/>
  <c r="L1376" i="5"/>
  <c r="I1376" i="5"/>
  <c r="K1376" i="5"/>
  <c r="H1376" i="5"/>
  <c r="G1376" i="5"/>
  <c r="AH1375" i="5"/>
  <c r="AE1375" i="5"/>
  <c r="AG1375" i="5"/>
  <c r="AD1375" i="5"/>
  <c r="AC1375" i="5"/>
  <c r="W1375" i="5"/>
  <c r="T1375" i="5"/>
  <c r="V1375" i="5"/>
  <c r="S1375" i="5"/>
  <c r="R1375" i="5"/>
  <c r="L1375" i="5"/>
  <c r="I1375" i="5"/>
  <c r="K1375" i="5"/>
  <c r="H1375" i="5"/>
  <c r="G1375" i="5"/>
  <c r="AH1374" i="5"/>
  <c r="AE1374" i="5"/>
  <c r="AC1374" i="5"/>
  <c r="AD1374" i="5"/>
  <c r="AG1374" i="5"/>
  <c r="W1374" i="5"/>
  <c r="T1374" i="5"/>
  <c r="V1374" i="5"/>
  <c r="S1374" i="5"/>
  <c r="R1374" i="5"/>
  <c r="L1374" i="5"/>
  <c r="I1374" i="5"/>
  <c r="K1374" i="5"/>
  <c r="H1374" i="5"/>
  <c r="G1374" i="5"/>
  <c r="AH1373" i="5"/>
  <c r="AE1373" i="5"/>
  <c r="AG1373" i="5"/>
  <c r="AD1373" i="5"/>
  <c r="AC1373" i="5"/>
  <c r="W1373" i="5"/>
  <c r="T1373" i="5"/>
  <c r="V1373" i="5"/>
  <c r="S1373" i="5"/>
  <c r="R1373" i="5"/>
  <c r="L1373" i="5"/>
  <c r="I1373" i="5"/>
  <c r="H1373" i="5"/>
  <c r="G1373" i="5"/>
  <c r="K1373" i="5"/>
  <c r="AE1372" i="5"/>
  <c r="AH1372" i="5"/>
  <c r="AG1372" i="5"/>
  <c r="AD1372" i="5"/>
  <c r="AC1372" i="5"/>
  <c r="W1372" i="5"/>
  <c r="T1372" i="5"/>
  <c r="V1372" i="5"/>
  <c r="S1372" i="5"/>
  <c r="R1372" i="5"/>
  <c r="I1372" i="5"/>
  <c r="L1372" i="5"/>
  <c r="K1372" i="5"/>
  <c r="H1372" i="5"/>
  <c r="G1372" i="5"/>
  <c r="AH1371" i="5"/>
  <c r="AE1371" i="5"/>
  <c r="AG1371" i="5"/>
  <c r="AD1371" i="5"/>
  <c r="AC1371" i="5"/>
  <c r="T1371" i="5"/>
  <c r="W1371" i="5"/>
  <c r="V1371" i="5"/>
  <c r="S1371" i="5"/>
  <c r="R1371" i="5"/>
  <c r="L1371" i="5"/>
  <c r="I1371" i="5"/>
  <c r="K1371" i="5"/>
  <c r="H1371" i="5"/>
  <c r="G1371" i="5"/>
  <c r="AH1370" i="5"/>
  <c r="AE1370" i="5"/>
  <c r="AG1370" i="5"/>
  <c r="AD1370" i="5"/>
  <c r="AC1370" i="5"/>
  <c r="W1370" i="5"/>
  <c r="T1370" i="5"/>
  <c r="V1370" i="5"/>
  <c r="S1370" i="5"/>
  <c r="R1370" i="5"/>
  <c r="L1370" i="5"/>
  <c r="I1370" i="5"/>
  <c r="K1370" i="5"/>
  <c r="H1370" i="5"/>
  <c r="G1370" i="5"/>
  <c r="AH1369" i="5"/>
  <c r="AE1369" i="5"/>
  <c r="AG1369" i="5"/>
  <c r="AD1369" i="5"/>
  <c r="AC1369" i="5"/>
  <c r="W1369" i="5"/>
  <c r="T1369" i="5"/>
  <c r="V1369" i="5"/>
  <c r="S1369" i="5"/>
  <c r="R1369" i="5"/>
  <c r="L1369" i="5"/>
  <c r="I1369" i="5"/>
  <c r="K1369" i="5"/>
  <c r="H1369" i="5"/>
  <c r="G1369" i="5"/>
  <c r="AH1368" i="5"/>
  <c r="AE1368" i="5"/>
  <c r="AG1368" i="5"/>
  <c r="AD1368" i="5"/>
  <c r="AC1368" i="5"/>
  <c r="W1368" i="5"/>
  <c r="T1368" i="5"/>
  <c r="R1368" i="5"/>
  <c r="S1368" i="5"/>
  <c r="V1368" i="5"/>
  <c r="L1368" i="5"/>
  <c r="I1368" i="5"/>
  <c r="K1368" i="5"/>
  <c r="H1368" i="5"/>
  <c r="G1368" i="5"/>
  <c r="AH1367" i="5"/>
  <c r="AE1367" i="5"/>
  <c r="AG1367" i="5"/>
  <c r="AD1367" i="5"/>
  <c r="AC1367" i="5"/>
  <c r="W1367" i="5"/>
  <c r="T1367" i="5"/>
  <c r="V1367" i="5"/>
  <c r="S1367" i="5"/>
  <c r="R1367" i="5"/>
  <c r="L1367" i="5"/>
  <c r="I1367" i="5"/>
  <c r="K1367" i="5"/>
  <c r="H1367" i="5"/>
  <c r="G1367" i="5"/>
  <c r="AH1366" i="5"/>
  <c r="AE1366" i="5"/>
  <c r="AD1366" i="5"/>
  <c r="AG1366" i="5"/>
  <c r="AC1366" i="5"/>
  <c r="W1366" i="5"/>
  <c r="T1366" i="5"/>
  <c r="V1366" i="5"/>
  <c r="S1366" i="5"/>
  <c r="R1366" i="5"/>
  <c r="L1366" i="5"/>
  <c r="I1366" i="5"/>
  <c r="K1366" i="5"/>
  <c r="H1366" i="5"/>
  <c r="G1366" i="5"/>
  <c r="AH1365" i="5"/>
  <c r="AE1365" i="5"/>
  <c r="AG1365" i="5"/>
  <c r="AD1365" i="5"/>
  <c r="AC1365" i="5"/>
  <c r="W1365" i="5"/>
  <c r="T1365" i="5"/>
  <c r="V1365" i="5"/>
  <c r="S1365" i="5"/>
  <c r="R1365" i="5"/>
  <c r="I1365" i="5"/>
  <c r="L1365" i="5"/>
  <c r="K1365" i="5"/>
  <c r="H1365" i="5"/>
  <c r="G1365" i="5"/>
  <c r="AH1364" i="5"/>
  <c r="AE1364" i="5"/>
  <c r="AG1364" i="5"/>
  <c r="AD1364" i="5"/>
  <c r="AC1364" i="5"/>
  <c r="W1364" i="5"/>
  <c r="T1364" i="5"/>
  <c r="S1364" i="5"/>
  <c r="V1364" i="5"/>
  <c r="R1364" i="5"/>
  <c r="L1364" i="5"/>
  <c r="I1364" i="5"/>
  <c r="K1364" i="5"/>
  <c r="H1364" i="5"/>
  <c r="G1364" i="5"/>
  <c r="AH1363" i="5"/>
  <c r="AE1363" i="5"/>
  <c r="AG1363" i="5"/>
  <c r="AD1363" i="5"/>
  <c r="AC1363" i="5"/>
  <c r="W1363" i="5"/>
  <c r="T1363" i="5"/>
  <c r="V1363" i="5"/>
  <c r="S1363" i="5"/>
  <c r="R1363" i="5"/>
  <c r="L1363" i="5"/>
  <c r="I1363" i="5"/>
  <c r="K1363" i="5"/>
  <c r="H1363" i="5"/>
  <c r="G1363" i="5"/>
  <c r="AH1362" i="5"/>
  <c r="AE1362" i="5"/>
  <c r="AG1362" i="5"/>
  <c r="AD1362" i="5"/>
  <c r="AC1362" i="5"/>
  <c r="W1362" i="5"/>
  <c r="T1362" i="5"/>
  <c r="V1362" i="5"/>
  <c r="S1362" i="5"/>
  <c r="R1362" i="5"/>
  <c r="L1362" i="5"/>
  <c r="I1362" i="5"/>
  <c r="G1362" i="5"/>
  <c r="H1362" i="5"/>
  <c r="K1362" i="5"/>
  <c r="AH1361" i="5"/>
  <c r="AE1361" i="5"/>
  <c r="AG1361" i="5"/>
  <c r="AD1361" i="5"/>
  <c r="AC1361" i="5"/>
  <c r="W1361" i="5"/>
  <c r="T1361" i="5"/>
  <c r="V1361" i="5"/>
  <c r="S1361" i="5"/>
  <c r="R1361" i="5"/>
  <c r="L1361" i="5"/>
  <c r="I1361" i="5"/>
  <c r="K1361" i="5"/>
  <c r="H1361" i="5"/>
  <c r="G1361" i="5"/>
  <c r="AH1360" i="5"/>
  <c r="AE1360" i="5"/>
  <c r="AG1360" i="5"/>
  <c r="AD1360" i="5"/>
  <c r="AC1360" i="5"/>
  <c r="W1360" i="5"/>
  <c r="T1360" i="5"/>
  <c r="S1360" i="5"/>
  <c r="R1360" i="5"/>
  <c r="V1360" i="5"/>
  <c r="I1360" i="5"/>
  <c r="L1360" i="5"/>
  <c r="K1360" i="5"/>
  <c r="H1360" i="5"/>
  <c r="G1360" i="5"/>
  <c r="AH1359" i="5"/>
  <c r="AE1359" i="5"/>
  <c r="AG1359" i="5"/>
  <c r="AD1359" i="5"/>
  <c r="AC1359" i="5"/>
  <c r="T1359" i="5"/>
  <c r="W1359" i="5"/>
  <c r="V1359" i="5"/>
  <c r="S1359" i="5"/>
  <c r="R1359" i="5"/>
  <c r="L1359" i="5"/>
  <c r="I1359" i="5"/>
  <c r="K1359" i="5"/>
  <c r="H1359" i="5"/>
  <c r="G1359" i="5"/>
  <c r="AE1358" i="5"/>
  <c r="AH1358" i="5"/>
  <c r="AG1358" i="5"/>
  <c r="AD1358" i="5"/>
  <c r="AC1358" i="5"/>
  <c r="W1358" i="5"/>
  <c r="T1358" i="5"/>
  <c r="V1358" i="5"/>
  <c r="S1358" i="5"/>
  <c r="R1358" i="5"/>
  <c r="L1358" i="5"/>
  <c r="I1358" i="5"/>
  <c r="K1358" i="5"/>
  <c r="H1358" i="5"/>
  <c r="G1358" i="5"/>
  <c r="AH1357" i="5"/>
  <c r="AE1357" i="5"/>
  <c r="AG1357" i="5"/>
  <c r="AD1357" i="5"/>
  <c r="AC1357" i="5"/>
  <c r="W1357" i="5"/>
  <c r="T1357" i="5"/>
  <c r="V1357" i="5"/>
  <c r="S1357" i="5"/>
  <c r="R1357" i="5"/>
  <c r="L1357" i="5"/>
  <c r="I1357" i="5"/>
  <c r="K1357" i="5"/>
  <c r="G1357" i="5"/>
  <c r="H1357" i="5"/>
  <c r="AH1356" i="5"/>
  <c r="AE1356" i="5"/>
  <c r="AG1356" i="5"/>
  <c r="AD1356" i="5"/>
  <c r="AC1356" i="5"/>
  <c r="W1356" i="5"/>
  <c r="T1356" i="5"/>
  <c r="V1356" i="5"/>
  <c r="S1356" i="5"/>
  <c r="R1356" i="5"/>
  <c r="I1356" i="5"/>
  <c r="L1356" i="5"/>
  <c r="G1356" i="5"/>
  <c r="H1356" i="5"/>
  <c r="K1356" i="5"/>
  <c r="AE1355" i="5"/>
  <c r="AH1355" i="5"/>
  <c r="AG1355" i="5"/>
  <c r="AD1355" i="5"/>
  <c r="AC1355" i="5"/>
  <c r="W1355" i="5"/>
  <c r="T1355" i="5"/>
  <c r="V1355" i="5"/>
  <c r="S1355" i="5"/>
  <c r="R1355" i="5"/>
  <c r="L1355" i="5"/>
  <c r="I1355" i="5"/>
  <c r="K1355" i="5"/>
  <c r="H1355" i="5"/>
  <c r="G1355" i="5"/>
  <c r="AE1354" i="5"/>
  <c r="AH1354" i="5"/>
  <c r="AG1354" i="5"/>
  <c r="AD1354" i="5"/>
  <c r="AC1354" i="5"/>
  <c r="W1354" i="5"/>
  <c r="T1354" i="5"/>
  <c r="V1354" i="5"/>
  <c r="S1354" i="5"/>
  <c r="R1354" i="5"/>
  <c r="L1354" i="5"/>
  <c r="I1354" i="5"/>
  <c r="K1354" i="5"/>
  <c r="H1354" i="5"/>
  <c r="G1354" i="5"/>
  <c r="AH1353" i="5"/>
  <c r="AE1353" i="5"/>
  <c r="AG1353" i="5"/>
  <c r="AD1353" i="5"/>
  <c r="AC1353" i="5"/>
  <c r="W1353" i="5"/>
  <c r="T1353" i="5"/>
  <c r="V1353" i="5"/>
  <c r="S1353" i="5"/>
  <c r="R1353" i="5"/>
  <c r="L1353" i="5"/>
  <c r="I1353" i="5"/>
  <c r="K1353" i="5"/>
  <c r="H1353" i="5"/>
  <c r="G1353" i="5"/>
  <c r="AH1352" i="5"/>
  <c r="AE1352" i="5"/>
  <c r="AG1352" i="5"/>
  <c r="AD1352" i="5"/>
  <c r="AC1352" i="5"/>
  <c r="W1352" i="5"/>
  <c r="T1352" i="5"/>
  <c r="R1352" i="5"/>
  <c r="S1352" i="5"/>
  <c r="V1352" i="5"/>
  <c r="L1352" i="5"/>
  <c r="I1352" i="5"/>
  <c r="K1352" i="5"/>
  <c r="H1352" i="5"/>
  <c r="G1352" i="5"/>
  <c r="AH1351" i="5"/>
  <c r="AE1351" i="5"/>
  <c r="AG1351" i="5"/>
  <c r="AD1351" i="5"/>
  <c r="AC1351" i="5"/>
  <c r="W1351" i="5"/>
  <c r="T1351" i="5"/>
  <c r="V1351" i="5"/>
  <c r="S1351" i="5"/>
  <c r="R1351" i="5"/>
  <c r="L1351" i="5"/>
  <c r="I1351" i="5"/>
  <c r="K1351" i="5"/>
  <c r="H1351" i="5"/>
  <c r="G1351" i="5"/>
  <c r="AH1350" i="5"/>
  <c r="AE1350" i="5"/>
  <c r="AG1350" i="5"/>
  <c r="AD1350" i="5"/>
  <c r="AC1350" i="5"/>
  <c r="W1350" i="5"/>
  <c r="T1350" i="5"/>
  <c r="V1350" i="5"/>
  <c r="S1350" i="5"/>
  <c r="R1350" i="5"/>
  <c r="L1350" i="5"/>
  <c r="I1350" i="5"/>
  <c r="K1350" i="5"/>
  <c r="H1350" i="5"/>
  <c r="G1350" i="5"/>
  <c r="AH1349" i="5"/>
  <c r="AE1349" i="5"/>
  <c r="AG1349" i="5"/>
  <c r="AD1349" i="5"/>
  <c r="AC1349" i="5"/>
  <c r="W1349" i="5"/>
  <c r="T1349" i="5"/>
  <c r="V1349" i="5"/>
  <c r="S1349" i="5"/>
  <c r="R1349" i="5"/>
  <c r="L1349" i="5"/>
  <c r="I1349" i="5"/>
  <c r="K1349" i="5"/>
  <c r="H1349" i="5"/>
  <c r="G1349" i="5"/>
  <c r="AH1348" i="5"/>
  <c r="AE1348" i="5"/>
  <c r="AG1348" i="5"/>
  <c r="AD1348" i="5"/>
  <c r="AC1348" i="5"/>
  <c r="W1348" i="5"/>
  <c r="T1348" i="5"/>
  <c r="V1348" i="5"/>
  <c r="S1348" i="5"/>
  <c r="R1348" i="5"/>
  <c r="L1348" i="5"/>
  <c r="I1348" i="5"/>
  <c r="K1348" i="5"/>
  <c r="H1348" i="5"/>
  <c r="G1348" i="5"/>
  <c r="AH1347" i="5"/>
  <c r="AE1347" i="5"/>
  <c r="AG1347" i="5"/>
  <c r="AD1347" i="5"/>
  <c r="AC1347" i="5"/>
  <c r="Y1347" i="5"/>
  <c r="Z1347" i="5"/>
  <c r="I1347" i="5"/>
  <c r="L1347" i="5"/>
  <c r="K1347" i="5"/>
  <c r="H1347" i="5"/>
  <c r="G1347" i="5"/>
  <c r="AH1346" i="5"/>
  <c r="AE1346" i="5"/>
  <c r="AG1346" i="5"/>
  <c r="AD1346" i="5"/>
  <c r="AC1346" i="5"/>
  <c r="W1346" i="5"/>
  <c r="T1346" i="5"/>
  <c r="V1346" i="5"/>
  <c r="S1346" i="5"/>
  <c r="R1346" i="5"/>
  <c r="X1347" i="5" s="1"/>
  <c r="L1346" i="5"/>
  <c r="I1346" i="5"/>
  <c r="K1346" i="5"/>
  <c r="H1346" i="5"/>
  <c r="G1346" i="5"/>
  <c r="AE1345" i="5"/>
  <c r="AH1345" i="5"/>
  <c r="AC1345" i="5"/>
  <c r="AD1345" i="5"/>
  <c r="AG1345" i="5"/>
  <c r="T1345" i="5"/>
  <c r="W1345" i="5"/>
  <c r="S1345" i="5"/>
  <c r="R1345" i="5"/>
  <c r="V1345" i="5"/>
  <c r="I1345" i="5"/>
  <c r="L1345" i="5"/>
  <c r="H1345" i="5"/>
  <c r="G1345" i="5"/>
  <c r="K1345" i="5"/>
  <c r="AE1344" i="5"/>
  <c r="AH1344" i="5"/>
  <c r="AD1344" i="5"/>
  <c r="AC1344" i="5"/>
  <c r="AG1344" i="5"/>
  <c r="T1344" i="5"/>
  <c r="W1344" i="5"/>
  <c r="S1344" i="5"/>
  <c r="R1344" i="5"/>
  <c r="V1344" i="5"/>
  <c r="I1344" i="5"/>
  <c r="L1344" i="5"/>
  <c r="H1344" i="5"/>
  <c r="G1344" i="5"/>
  <c r="K1344" i="5"/>
  <c r="AE1343" i="5"/>
  <c r="AH1343" i="5"/>
  <c r="AD1343" i="5"/>
  <c r="AC1343" i="5"/>
  <c r="AG1343" i="5"/>
  <c r="T1343" i="5"/>
  <c r="W1343" i="5"/>
  <c r="S1343" i="5"/>
  <c r="R1343" i="5"/>
  <c r="V1343" i="5"/>
  <c r="I1343" i="5"/>
  <c r="L1343" i="5"/>
  <c r="H1343" i="5"/>
  <c r="G1343" i="5"/>
  <c r="K1343" i="5"/>
  <c r="AE1342" i="5"/>
  <c r="AH1342" i="5"/>
  <c r="AD1342" i="5"/>
  <c r="AC1342" i="5"/>
  <c r="AG1342" i="5"/>
  <c r="T1342" i="5"/>
  <c r="W1342" i="5"/>
  <c r="S1342" i="5"/>
  <c r="R1342" i="5"/>
  <c r="V1342" i="5"/>
  <c r="I1342" i="5"/>
  <c r="L1342" i="5"/>
  <c r="H1342" i="5"/>
  <c r="G1342" i="5"/>
  <c r="K1342" i="5"/>
  <c r="AE1341" i="5"/>
  <c r="AH1341" i="5"/>
  <c r="AD1341" i="5"/>
  <c r="AC1341" i="5"/>
  <c r="AG1341" i="5"/>
  <c r="T1341" i="5"/>
  <c r="W1341" i="5"/>
  <c r="S1341" i="5"/>
  <c r="R1341" i="5"/>
  <c r="V1341" i="5"/>
  <c r="I1341" i="5"/>
  <c r="L1341" i="5"/>
  <c r="H1341" i="5"/>
  <c r="K1341" i="5"/>
  <c r="G1341" i="5"/>
  <c r="AE1340" i="5"/>
  <c r="AH1340" i="5"/>
  <c r="AD1340" i="5"/>
  <c r="AC1340" i="5"/>
  <c r="AG1340" i="5"/>
  <c r="T1340" i="5"/>
  <c r="W1340" i="5"/>
  <c r="S1340" i="5"/>
  <c r="R1340" i="5"/>
  <c r="V1340" i="5"/>
  <c r="I1340" i="5"/>
  <c r="L1340" i="5"/>
  <c r="H1340" i="5"/>
  <c r="G1340" i="5"/>
  <c r="K1340" i="5"/>
  <c r="AE1339" i="5"/>
  <c r="AH1339" i="5"/>
  <c r="AC1339" i="5"/>
  <c r="AD1339" i="5"/>
  <c r="AG1339" i="5"/>
  <c r="W1339" i="5"/>
  <c r="T1339" i="5"/>
  <c r="V1339" i="5"/>
  <c r="S1339" i="5"/>
  <c r="R1339" i="5"/>
  <c r="L1339" i="5"/>
  <c r="I1339" i="5"/>
  <c r="K1339" i="5"/>
  <c r="H1339" i="5"/>
  <c r="G1339" i="5"/>
  <c r="AH1338" i="5"/>
  <c r="AE1338" i="5"/>
  <c r="AG1338" i="5"/>
  <c r="AD1338" i="5"/>
  <c r="AC1338" i="5"/>
  <c r="W1338" i="5"/>
  <c r="T1338" i="5"/>
  <c r="R1338" i="5"/>
  <c r="V1338" i="5"/>
  <c r="S1338" i="5"/>
  <c r="I1338" i="5"/>
  <c r="L1338" i="5"/>
  <c r="G1338" i="5"/>
  <c r="K1338" i="5"/>
  <c r="H1338" i="5"/>
  <c r="AH1337" i="5"/>
  <c r="AE1337" i="5"/>
  <c r="AC1337" i="5"/>
  <c r="AG1337" i="5"/>
  <c r="AD1337" i="5"/>
  <c r="W1337" i="5"/>
  <c r="T1337" i="5"/>
  <c r="R1337" i="5"/>
  <c r="V1337" i="5"/>
  <c r="S1337" i="5"/>
  <c r="L1337" i="5"/>
  <c r="I1337" i="5"/>
  <c r="G1337" i="5"/>
  <c r="K1337" i="5"/>
  <c r="H1337" i="5"/>
  <c r="AH1336" i="5"/>
  <c r="AE1336" i="5"/>
  <c r="AC1336" i="5"/>
  <c r="AG1336" i="5"/>
  <c r="AD1336" i="5"/>
  <c r="W1336" i="5"/>
  <c r="T1336" i="5"/>
  <c r="R1336" i="5"/>
  <c r="V1336" i="5"/>
  <c r="S1336" i="5"/>
  <c r="L1336" i="5"/>
  <c r="I1336" i="5"/>
  <c r="G1336" i="5"/>
  <c r="K1336" i="5"/>
  <c r="H1336" i="5"/>
  <c r="AH1335" i="5"/>
  <c r="AE1335" i="5"/>
  <c r="AC1335" i="5"/>
  <c r="AG1335" i="5"/>
  <c r="AD1335" i="5"/>
  <c r="W1335" i="5"/>
  <c r="T1335" i="5"/>
  <c r="R1335" i="5"/>
  <c r="V1335" i="5"/>
  <c r="S1335" i="5"/>
  <c r="L1335" i="5"/>
  <c r="I1335" i="5"/>
  <c r="H1335" i="5"/>
  <c r="K1335" i="5"/>
  <c r="G1335" i="5"/>
  <c r="AH1334" i="5"/>
  <c r="AE1334" i="5"/>
  <c r="AD1334" i="5"/>
  <c r="AG1334" i="5"/>
  <c r="AC1334" i="5"/>
  <c r="W1334" i="5"/>
  <c r="T1334" i="5"/>
  <c r="V1334" i="5"/>
  <c r="S1334" i="5"/>
  <c r="R1334" i="5"/>
  <c r="L1334" i="5"/>
  <c r="I1334" i="5"/>
  <c r="K1334" i="5"/>
  <c r="H1334" i="5"/>
  <c r="G1334" i="5"/>
  <c r="AH1333" i="5"/>
  <c r="AE1333" i="5"/>
  <c r="AC1333" i="5"/>
  <c r="AG1333" i="5"/>
  <c r="AD1333" i="5"/>
  <c r="T1333" i="5"/>
  <c r="W1333" i="5"/>
  <c r="R1333" i="5"/>
  <c r="V1333" i="5"/>
  <c r="S1333" i="5"/>
  <c r="L1333" i="5"/>
  <c r="I1333" i="5"/>
  <c r="G1333" i="5"/>
  <c r="K1333" i="5"/>
  <c r="H1333" i="5"/>
  <c r="AH1332" i="5"/>
  <c r="AE1332" i="5"/>
  <c r="AC1332" i="5"/>
  <c r="AG1332" i="5"/>
  <c r="AD1332" i="5"/>
  <c r="W1332" i="5"/>
  <c r="T1332" i="5"/>
  <c r="R1332" i="5"/>
  <c r="V1332" i="5"/>
  <c r="S1332" i="5"/>
  <c r="L1332" i="5"/>
  <c r="I1332" i="5"/>
  <c r="H1332" i="5"/>
  <c r="K1332" i="5"/>
  <c r="G1332" i="5"/>
  <c r="AH1331" i="5"/>
  <c r="AE1331" i="5"/>
  <c r="AD1331" i="5"/>
  <c r="AG1331" i="5"/>
  <c r="AC1331" i="5"/>
  <c r="T1331" i="5"/>
  <c r="W1331" i="5"/>
  <c r="V1331" i="5"/>
  <c r="S1331" i="5"/>
  <c r="R1331" i="5"/>
  <c r="L1331" i="5"/>
  <c r="I1331" i="5"/>
  <c r="K1331" i="5"/>
  <c r="H1331" i="5"/>
  <c r="G1331" i="5"/>
  <c r="AE1330" i="5"/>
  <c r="AH1330" i="5"/>
  <c r="AC1330" i="5"/>
  <c r="AG1330" i="5"/>
  <c r="AD1330" i="5"/>
  <c r="W1330" i="5"/>
  <c r="T1330" i="5"/>
  <c r="V1330" i="5"/>
  <c r="S1330" i="5"/>
  <c r="R1330" i="5"/>
  <c r="L1330" i="5"/>
  <c r="I1330" i="5"/>
  <c r="K1330" i="5"/>
  <c r="H1330" i="5"/>
  <c r="G1330" i="5"/>
  <c r="AH1329" i="5"/>
  <c r="AE1329" i="5"/>
  <c r="AC1329" i="5"/>
  <c r="AG1329" i="5"/>
  <c r="AD1329" i="5"/>
  <c r="T1329" i="5"/>
  <c r="W1329" i="5"/>
  <c r="V1329" i="5"/>
  <c r="R1329" i="5"/>
  <c r="S1329" i="5"/>
  <c r="L1329" i="5"/>
  <c r="I1329" i="5"/>
  <c r="K1329" i="5"/>
  <c r="H1329" i="5"/>
  <c r="G1329" i="5"/>
  <c r="AH1328" i="5"/>
  <c r="AE1328" i="5"/>
  <c r="AG1328" i="5"/>
  <c r="AD1328" i="5"/>
  <c r="AC1328" i="5"/>
  <c r="T1328" i="5"/>
  <c r="W1328" i="5"/>
  <c r="S1328" i="5"/>
  <c r="V1328" i="5"/>
  <c r="R1328" i="5"/>
  <c r="L1328" i="5"/>
  <c r="I1328" i="5"/>
  <c r="K1328" i="5"/>
  <c r="H1328" i="5"/>
  <c r="G1328" i="5"/>
  <c r="AH1327" i="5"/>
  <c r="AE1327" i="5"/>
  <c r="AG1327" i="5"/>
  <c r="AD1327" i="5"/>
  <c r="AC1327" i="5"/>
  <c r="W1327" i="5"/>
  <c r="T1327" i="5"/>
  <c r="R1327" i="5"/>
  <c r="V1327" i="5"/>
  <c r="S1327" i="5"/>
  <c r="I1327" i="5"/>
  <c r="L1327" i="5"/>
  <c r="H1327" i="5"/>
  <c r="K1327" i="5"/>
  <c r="G1327" i="5"/>
  <c r="AH1326" i="5"/>
  <c r="AE1326" i="5"/>
  <c r="AG1326" i="5"/>
  <c r="AD1326" i="5"/>
  <c r="AC1326" i="5"/>
  <c r="W1326" i="5"/>
  <c r="T1326" i="5"/>
  <c r="V1326" i="5"/>
  <c r="S1326" i="5"/>
  <c r="R1326" i="5"/>
  <c r="I1326" i="5"/>
  <c r="L1326" i="5"/>
  <c r="H1326" i="5"/>
  <c r="K1326" i="5"/>
  <c r="G1326" i="5"/>
  <c r="AH1325" i="5"/>
  <c r="AE1325" i="5"/>
  <c r="AG1325" i="5"/>
  <c r="AD1325" i="5"/>
  <c r="AC1325" i="5"/>
  <c r="W1325" i="5"/>
  <c r="T1325" i="5"/>
  <c r="V1325" i="5"/>
  <c r="S1325" i="5"/>
  <c r="R1325" i="5"/>
  <c r="L1325" i="5"/>
  <c r="I1325" i="5"/>
  <c r="G1325" i="5"/>
  <c r="K1325" i="5"/>
  <c r="H1325" i="5"/>
  <c r="AE1324" i="5"/>
  <c r="AH1324" i="5"/>
  <c r="AC1324" i="5"/>
  <c r="AG1324" i="5"/>
  <c r="AD1324" i="5"/>
  <c r="W1324" i="5"/>
  <c r="T1324" i="5"/>
  <c r="V1324" i="5"/>
  <c r="S1324" i="5"/>
  <c r="R1324" i="5"/>
  <c r="L1324" i="5"/>
  <c r="I1324" i="5"/>
  <c r="K1324" i="5"/>
  <c r="H1324" i="5"/>
  <c r="G1324" i="5"/>
  <c r="AH1323" i="5"/>
  <c r="AE1323" i="5"/>
  <c r="AG1323" i="5"/>
  <c r="AD1323" i="5"/>
  <c r="AC1323" i="5"/>
  <c r="T1323" i="5"/>
  <c r="W1323" i="5"/>
  <c r="V1323" i="5"/>
  <c r="S1323" i="5"/>
  <c r="R1323" i="5"/>
  <c r="L1323" i="5"/>
  <c r="I1323" i="5"/>
  <c r="K1323" i="5"/>
  <c r="H1323" i="5"/>
  <c r="G1323" i="5"/>
  <c r="AH1322" i="5"/>
  <c r="AE1322" i="5"/>
  <c r="AG1322" i="5"/>
  <c r="AD1322" i="5"/>
  <c r="AC1322" i="5"/>
  <c r="W1322" i="5"/>
  <c r="T1322" i="5"/>
  <c r="S1322" i="5"/>
  <c r="V1322" i="5"/>
  <c r="R1322" i="5"/>
  <c r="L1322" i="5"/>
  <c r="I1322" i="5"/>
  <c r="K1322" i="5"/>
  <c r="H1322" i="5"/>
  <c r="G1322" i="5"/>
  <c r="AH1321" i="5"/>
  <c r="AE1321" i="5"/>
  <c r="AG1321" i="5"/>
  <c r="AD1321" i="5"/>
  <c r="AC1321" i="5"/>
  <c r="W1321" i="5"/>
  <c r="T1321" i="5"/>
  <c r="V1321" i="5"/>
  <c r="S1321" i="5"/>
  <c r="R1321" i="5"/>
  <c r="L1321" i="5"/>
  <c r="I1321" i="5"/>
  <c r="K1321" i="5"/>
  <c r="H1321" i="5"/>
  <c r="G1321" i="5"/>
  <c r="AE1320" i="5"/>
  <c r="AH1320" i="5"/>
  <c r="AC1320" i="5"/>
  <c r="AD1320" i="5"/>
  <c r="AG1320" i="5"/>
  <c r="T1320" i="5"/>
  <c r="W1320" i="5"/>
  <c r="S1320" i="5"/>
  <c r="R1320" i="5"/>
  <c r="V1320" i="5"/>
  <c r="I1320" i="5"/>
  <c r="L1320" i="5"/>
  <c r="H1320" i="5"/>
  <c r="G1320" i="5"/>
  <c r="K1320" i="5"/>
  <c r="AE1319" i="5"/>
  <c r="AH1319" i="5"/>
  <c r="AD1319" i="5"/>
  <c r="AC1319" i="5"/>
  <c r="AG1319" i="5"/>
  <c r="T1319" i="5"/>
  <c r="W1319" i="5"/>
  <c r="S1319" i="5"/>
  <c r="R1319" i="5"/>
  <c r="V1319" i="5"/>
  <c r="I1319" i="5"/>
  <c r="L1319" i="5"/>
  <c r="H1319" i="5"/>
  <c r="G1319" i="5"/>
  <c r="K1319" i="5"/>
  <c r="AE1318" i="5"/>
  <c r="AH1318" i="5"/>
  <c r="AD1318" i="5"/>
  <c r="AC1318" i="5"/>
  <c r="AG1318" i="5"/>
  <c r="T1318" i="5"/>
  <c r="W1318" i="5"/>
  <c r="S1318" i="5"/>
  <c r="R1318" i="5"/>
  <c r="V1318" i="5"/>
  <c r="I1318" i="5"/>
  <c r="L1318" i="5"/>
  <c r="H1318" i="5"/>
  <c r="G1318" i="5"/>
  <c r="K1318" i="5"/>
  <c r="AE1317" i="5"/>
  <c r="AH1317" i="5"/>
  <c r="AD1317" i="5"/>
  <c r="AC1317" i="5"/>
  <c r="AG1317" i="5"/>
  <c r="T1317" i="5"/>
  <c r="W1317" i="5"/>
  <c r="S1317" i="5"/>
  <c r="R1317" i="5"/>
  <c r="V1317" i="5"/>
  <c r="I1317" i="5"/>
  <c r="L1317" i="5"/>
  <c r="H1317" i="5"/>
  <c r="G1317" i="5"/>
  <c r="K1317" i="5"/>
  <c r="AE1316" i="5"/>
  <c r="AH1316" i="5"/>
  <c r="AD1316" i="5"/>
  <c r="AC1316" i="5"/>
  <c r="AG1316" i="5"/>
  <c r="T1316" i="5"/>
  <c r="W1316" i="5"/>
  <c r="S1316" i="5"/>
  <c r="R1316" i="5"/>
  <c r="V1316" i="5"/>
  <c r="I1316" i="5"/>
  <c r="L1316" i="5"/>
  <c r="H1316" i="5"/>
  <c r="G1316" i="5"/>
  <c r="K1316" i="5"/>
  <c r="AE1315" i="5"/>
  <c r="AH1315" i="5"/>
  <c r="AD1315" i="5"/>
  <c r="AC1315" i="5"/>
  <c r="AG1315" i="5"/>
  <c r="T1315" i="5"/>
  <c r="W1315" i="5"/>
  <c r="S1315" i="5"/>
  <c r="R1315" i="5"/>
  <c r="V1315" i="5"/>
  <c r="I1315" i="5"/>
  <c r="L1315" i="5"/>
  <c r="H1315" i="5"/>
  <c r="G1315" i="5"/>
  <c r="K1315" i="5"/>
  <c r="AE1314" i="5"/>
  <c r="AH1314" i="5"/>
  <c r="AG1314" i="5"/>
  <c r="AC1314" i="5"/>
  <c r="AD1314" i="5"/>
  <c r="W1314" i="5"/>
  <c r="T1314" i="5"/>
  <c r="V1314" i="5"/>
  <c r="S1314" i="5"/>
  <c r="R1314" i="5"/>
  <c r="L1314" i="5"/>
  <c r="I1314" i="5"/>
  <c r="K1314" i="5"/>
  <c r="H1314" i="5"/>
  <c r="G1314" i="5"/>
  <c r="AH1313" i="5"/>
  <c r="AE1313" i="5"/>
  <c r="AG1313" i="5"/>
  <c r="AD1313" i="5"/>
  <c r="AC1313" i="5"/>
  <c r="T1313" i="5"/>
  <c r="W1313" i="5"/>
  <c r="R1313" i="5"/>
  <c r="S1313" i="5"/>
  <c r="V1313" i="5"/>
  <c r="I1313" i="5"/>
  <c r="L1313" i="5"/>
  <c r="G1313" i="5"/>
  <c r="K1313" i="5"/>
  <c r="H1313" i="5"/>
  <c r="AE1312" i="5"/>
  <c r="AH1312" i="5"/>
  <c r="AG1312" i="5"/>
  <c r="AD1312" i="5"/>
  <c r="AC1312" i="5"/>
  <c r="T1312" i="5"/>
  <c r="W1312" i="5"/>
  <c r="S1312" i="5"/>
  <c r="R1312" i="5"/>
  <c r="V1312" i="5"/>
  <c r="L1312" i="5"/>
  <c r="I1312" i="5"/>
  <c r="G1312" i="5"/>
  <c r="K1312" i="5"/>
  <c r="H1312" i="5"/>
  <c r="AE1311" i="5"/>
  <c r="AH1311" i="5"/>
  <c r="AG1311" i="5"/>
  <c r="AD1311" i="5"/>
  <c r="AC1311" i="5"/>
  <c r="T1311" i="5"/>
  <c r="W1311" i="5"/>
  <c r="S1311" i="5"/>
  <c r="R1311" i="5"/>
  <c r="V1311" i="5"/>
  <c r="L1311" i="5"/>
  <c r="I1311" i="5"/>
  <c r="G1311" i="5"/>
  <c r="K1311" i="5"/>
  <c r="H1311" i="5"/>
  <c r="AE1310" i="5"/>
  <c r="AH1310" i="5"/>
  <c r="AG1310" i="5"/>
  <c r="AD1310" i="5"/>
  <c r="AC1310" i="5"/>
  <c r="T1310" i="5"/>
  <c r="W1310" i="5"/>
  <c r="S1310" i="5"/>
  <c r="R1310" i="5"/>
  <c r="V1310" i="5"/>
  <c r="L1310" i="5"/>
  <c r="I1310" i="5"/>
  <c r="G1310" i="5"/>
  <c r="K1310" i="5"/>
  <c r="H1310" i="5"/>
  <c r="AE1309" i="5"/>
  <c r="AH1309" i="5"/>
  <c r="AG1309" i="5"/>
  <c r="AD1309" i="5"/>
  <c r="AC1309" i="5"/>
  <c r="T1309" i="5"/>
  <c r="W1309" i="5"/>
  <c r="S1309" i="5"/>
  <c r="R1309" i="5"/>
  <c r="V1309" i="5"/>
  <c r="L1309" i="5"/>
  <c r="I1309" i="5"/>
  <c r="G1309" i="5"/>
  <c r="K1309" i="5"/>
  <c r="H1309" i="5"/>
  <c r="AE1308" i="5"/>
  <c r="AH1308" i="5"/>
  <c r="AG1308" i="5"/>
  <c r="AD1308" i="5"/>
  <c r="AC1308" i="5"/>
  <c r="T1308" i="5"/>
  <c r="W1308" i="5"/>
  <c r="S1308" i="5"/>
  <c r="R1308" i="5"/>
  <c r="V1308" i="5"/>
  <c r="L1308" i="5"/>
  <c r="I1308" i="5"/>
  <c r="G1308" i="5"/>
  <c r="K1308" i="5"/>
  <c r="H1308" i="5"/>
  <c r="AE1307" i="5"/>
  <c r="AH1307" i="5"/>
  <c r="AG1307" i="5"/>
  <c r="AD1307" i="5"/>
  <c r="AC1307" i="5"/>
  <c r="T1307" i="5"/>
  <c r="W1307" i="5"/>
  <c r="S1307" i="5"/>
  <c r="R1307" i="5"/>
  <c r="V1307" i="5"/>
  <c r="I1307" i="5"/>
  <c r="L1307" i="5"/>
  <c r="H1307" i="5"/>
  <c r="G1307" i="5"/>
  <c r="K1307" i="5"/>
  <c r="AH1306" i="5"/>
  <c r="AE1306" i="5"/>
  <c r="AD1306" i="5"/>
  <c r="AC1306" i="5"/>
  <c r="AG1306" i="5"/>
  <c r="W1306" i="5"/>
  <c r="T1306" i="5"/>
  <c r="V1306" i="5"/>
  <c r="R1306" i="5"/>
  <c r="S1306" i="5"/>
  <c r="L1306" i="5"/>
  <c r="I1306" i="5"/>
  <c r="K1306" i="5"/>
  <c r="H1306" i="5"/>
  <c r="G1306" i="5"/>
  <c r="AH1305" i="5"/>
  <c r="AE1305" i="5"/>
  <c r="AG1305" i="5"/>
  <c r="AD1305" i="5"/>
  <c r="AC1305" i="5"/>
  <c r="W1305" i="5"/>
  <c r="T1305" i="5"/>
  <c r="V1305" i="5"/>
  <c r="S1305" i="5"/>
  <c r="R1305" i="5"/>
  <c r="I1305" i="5"/>
  <c r="L1305" i="5"/>
  <c r="K1305" i="5"/>
  <c r="H1305" i="5"/>
  <c r="G1305" i="5"/>
  <c r="AH1304" i="5"/>
  <c r="AE1304" i="5"/>
  <c r="AG1304" i="5"/>
  <c r="AD1304" i="5"/>
  <c r="AC1304" i="5"/>
  <c r="W1304" i="5"/>
  <c r="T1304" i="5"/>
  <c r="V1304" i="5"/>
  <c r="S1304" i="5"/>
  <c r="R1304" i="5"/>
  <c r="L1304" i="5"/>
  <c r="I1304" i="5"/>
  <c r="K1304" i="5"/>
  <c r="H1304" i="5"/>
  <c r="G1304" i="5"/>
  <c r="AH1303" i="5"/>
  <c r="AE1303" i="5"/>
  <c r="AC1303" i="5"/>
  <c r="AG1303" i="5"/>
  <c r="AD1303" i="5"/>
  <c r="T1303" i="5"/>
  <c r="W1303" i="5"/>
  <c r="R1303" i="5"/>
  <c r="V1303" i="5"/>
  <c r="S1303" i="5"/>
  <c r="I1303" i="5"/>
  <c r="L1303" i="5"/>
  <c r="H1303" i="5"/>
  <c r="K1303" i="5"/>
  <c r="G1303" i="5"/>
  <c r="AH1302" i="5"/>
  <c r="AE1302" i="5"/>
  <c r="AG1302" i="5"/>
  <c r="AD1302" i="5"/>
  <c r="AC1302" i="5"/>
  <c r="W1302" i="5"/>
  <c r="T1302" i="5"/>
  <c r="V1302" i="5"/>
  <c r="S1302" i="5"/>
  <c r="R1302" i="5"/>
  <c r="L1302" i="5"/>
  <c r="I1302" i="5"/>
  <c r="G1302" i="5"/>
  <c r="K1302" i="5"/>
  <c r="H1302" i="5"/>
  <c r="AH1301" i="5"/>
  <c r="AE1301" i="5"/>
  <c r="AG1301" i="5"/>
  <c r="AD1301" i="5"/>
  <c r="AC1301" i="5"/>
  <c r="W1301" i="5"/>
  <c r="T1301" i="5"/>
  <c r="V1301" i="5"/>
  <c r="S1301" i="5"/>
  <c r="R1301" i="5"/>
  <c r="L1301" i="5"/>
  <c r="I1301" i="5"/>
  <c r="K1301" i="5"/>
  <c r="H1301" i="5"/>
  <c r="G1301" i="5"/>
  <c r="AE1300" i="5"/>
  <c r="AH1300" i="5"/>
  <c r="AC1300" i="5"/>
  <c r="AG1300" i="5"/>
  <c r="AD1300" i="5"/>
  <c r="T1300" i="5"/>
  <c r="W1300" i="5"/>
  <c r="S1300" i="5"/>
  <c r="V1300" i="5"/>
  <c r="R1300" i="5"/>
  <c r="L1300" i="5"/>
  <c r="I1300" i="5"/>
  <c r="K1300" i="5"/>
  <c r="H1300" i="5"/>
  <c r="G1300" i="5"/>
  <c r="AH1299" i="5"/>
  <c r="AE1299" i="5"/>
  <c r="AG1299" i="5"/>
  <c r="AD1299" i="5"/>
  <c r="AC1299" i="5"/>
  <c r="W1299" i="5"/>
  <c r="T1299" i="5"/>
  <c r="V1299" i="5"/>
  <c r="S1299" i="5"/>
  <c r="R1299" i="5"/>
  <c r="L1299" i="5"/>
  <c r="I1299" i="5"/>
  <c r="K1299" i="5"/>
  <c r="H1299" i="5"/>
  <c r="G1299" i="5"/>
  <c r="AH1298" i="5"/>
  <c r="AE1298" i="5"/>
  <c r="AC1298" i="5"/>
  <c r="AG1298" i="5"/>
  <c r="AD1298" i="5"/>
  <c r="T1298" i="5"/>
  <c r="W1298" i="5"/>
  <c r="R1298" i="5"/>
  <c r="V1298" i="5"/>
  <c r="S1298" i="5"/>
  <c r="L1298" i="5"/>
  <c r="I1298" i="5"/>
  <c r="K1298" i="5"/>
  <c r="H1298" i="5"/>
  <c r="G1298" i="5"/>
  <c r="AH1297" i="5"/>
  <c r="AE1297" i="5"/>
  <c r="AG1297" i="5"/>
  <c r="AD1297" i="5"/>
  <c r="AC1297" i="5"/>
  <c r="W1297" i="5"/>
  <c r="T1297" i="5"/>
  <c r="S1297" i="5"/>
  <c r="V1297" i="5"/>
  <c r="R1297" i="5"/>
  <c r="L1297" i="5"/>
  <c r="I1297" i="5"/>
  <c r="K1297" i="5"/>
  <c r="H1297" i="5"/>
  <c r="G1297" i="5"/>
  <c r="AH1296" i="5"/>
  <c r="AE1296" i="5"/>
  <c r="AG1296" i="5"/>
  <c r="AD1296" i="5"/>
  <c r="AC1296" i="5"/>
  <c r="W1296" i="5"/>
  <c r="T1296" i="5"/>
  <c r="V1296" i="5"/>
  <c r="S1296" i="5"/>
  <c r="R1296" i="5"/>
  <c r="L1296" i="5"/>
  <c r="I1296" i="5"/>
  <c r="G1296" i="5"/>
  <c r="K1296" i="5"/>
  <c r="H1296" i="5"/>
  <c r="AE1295" i="5"/>
  <c r="AH1295" i="5"/>
  <c r="AC1295" i="5"/>
  <c r="AG1295" i="5"/>
  <c r="AD1295" i="5"/>
  <c r="T1295" i="5"/>
  <c r="W1295" i="5"/>
  <c r="V1295" i="5"/>
  <c r="R1295" i="5"/>
  <c r="S1295" i="5"/>
  <c r="I1295" i="5"/>
  <c r="L1295" i="5"/>
  <c r="H1295" i="5"/>
  <c r="K1295" i="5"/>
  <c r="G1295" i="5"/>
  <c r="AH1294" i="5"/>
  <c r="AE1294" i="5"/>
  <c r="AG1294" i="5"/>
  <c r="AD1294" i="5"/>
  <c r="AC1294" i="5"/>
  <c r="W1294" i="5"/>
  <c r="T1294" i="5"/>
  <c r="V1294" i="5"/>
  <c r="S1294" i="5"/>
  <c r="R1294" i="5"/>
  <c r="L1294" i="5"/>
  <c r="I1294" i="5"/>
  <c r="K1294" i="5"/>
  <c r="H1294" i="5"/>
  <c r="G1294" i="5"/>
  <c r="AH1293" i="5"/>
  <c r="AE1293" i="5"/>
  <c r="AC1293" i="5"/>
  <c r="AG1293" i="5"/>
  <c r="AD1293" i="5"/>
  <c r="T1293" i="5"/>
  <c r="W1293" i="5"/>
  <c r="R1293" i="5"/>
  <c r="V1293" i="5"/>
  <c r="S1293" i="5"/>
  <c r="I1293" i="5"/>
  <c r="L1293" i="5"/>
  <c r="G1293" i="5"/>
  <c r="K1293" i="5"/>
  <c r="H1293" i="5"/>
  <c r="AE1292" i="5"/>
  <c r="AH1292" i="5"/>
  <c r="AC1292" i="5"/>
  <c r="AG1292" i="5"/>
  <c r="AD1292" i="5"/>
  <c r="T1292" i="5"/>
  <c r="W1292" i="5"/>
  <c r="R1292" i="5"/>
  <c r="V1292" i="5"/>
  <c r="S1292" i="5"/>
  <c r="I1292" i="5"/>
  <c r="L1292" i="5"/>
  <c r="G1292" i="5"/>
  <c r="K1292" i="5"/>
  <c r="H1292" i="5"/>
  <c r="AE1291" i="5"/>
  <c r="AH1291" i="5"/>
  <c r="AC1291" i="5"/>
  <c r="AG1291" i="5"/>
  <c r="AD1291" i="5"/>
  <c r="T1291" i="5"/>
  <c r="W1291" i="5"/>
  <c r="R1291" i="5"/>
  <c r="V1291" i="5"/>
  <c r="S1291" i="5"/>
  <c r="I1291" i="5"/>
  <c r="L1291" i="5"/>
  <c r="G1291" i="5"/>
  <c r="K1291" i="5"/>
  <c r="H1291" i="5"/>
  <c r="AE1290" i="5"/>
  <c r="AH1290" i="5"/>
  <c r="AC1290" i="5"/>
  <c r="AG1290" i="5"/>
  <c r="AD1290" i="5"/>
  <c r="W1290" i="5"/>
  <c r="T1290" i="5"/>
  <c r="R1290" i="5"/>
  <c r="V1290" i="5"/>
  <c r="S1290" i="5"/>
  <c r="L1290" i="5"/>
  <c r="I1290" i="5"/>
  <c r="K1290" i="5"/>
  <c r="H1290" i="5"/>
  <c r="G1290" i="5"/>
  <c r="AH1289" i="5"/>
  <c r="AE1289" i="5"/>
  <c r="AG1289" i="5"/>
  <c r="AD1289" i="5"/>
  <c r="AC1289" i="5"/>
  <c r="W1289" i="5"/>
  <c r="T1289" i="5"/>
  <c r="V1289" i="5"/>
  <c r="S1289" i="5"/>
  <c r="R1289" i="5"/>
  <c r="L1289" i="5"/>
  <c r="I1289" i="5"/>
  <c r="G1289" i="5"/>
  <c r="K1289" i="5"/>
  <c r="H1289" i="5"/>
  <c r="AE1288" i="5"/>
  <c r="AH1288" i="5"/>
  <c r="AC1288" i="5"/>
  <c r="AG1288" i="5"/>
  <c r="AD1288" i="5"/>
  <c r="T1288" i="5"/>
  <c r="W1288" i="5"/>
  <c r="R1288" i="5"/>
  <c r="V1288" i="5"/>
  <c r="S1288" i="5"/>
  <c r="L1288" i="5"/>
  <c r="I1288" i="5"/>
  <c r="K1288" i="5"/>
  <c r="H1288" i="5"/>
  <c r="G1288" i="5"/>
  <c r="AH1287" i="5"/>
  <c r="AE1287" i="5"/>
  <c r="AG1287" i="5"/>
  <c r="AD1287" i="5"/>
  <c r="AC1287" i="5"/>
  <c r="W1287" i="5"/>
  <c r="T1287" i="5"/>
  <c r="R1287" i="5"/>
  <c r="V1287" i="5"/>
  <c r="S1287" i="5"/>
  <c r="L1287" i="5"/>
  <c r="I1287" i="5"/>
  <c r="K1287" i="5"/>
  <c r="H1287" i="5"/>
  <c r="G1287" i="5"/>
  <c r="AH1286" i="5"/>
  <c r="AE1286" i="5"/>
  <c r="AG1286" i="5"/>
  <c r="AD1286" i="5"/>
  <c r="AC1286" i="5"/>
  <c r="W1286" i="5"/>
  <c r="T1286" i="5"/>
  <c r="V1286" i="5"/>
  <c r="S1286" i="5"/>
  <c r="R1286" i="5"/>
  <c r="I1286" i="5"/>
  <c r="L1286" i="5"/>
  <c r="G1286" i="5"/>
  <c r="K1286" i="5"/>
  <c r="H1286" i="5"/>
  <c r="AE1285" i="5"/>
  <c r="AH1285" i="5"/>
  <c r="AC1285" i="5"/>
  <c r="AG1285" i="5"/>
  <c r="AD1285" i="5"/>
  <c r="T1285" i="5"/>
  <c r="W1285" i="5"/>
  <c r="R1285" i="5"/>
  <c r="V1285" i="5"/>
  <c r="S1285" i="5"/>
  <c r="L1285" i="5"/>
  <c r="I1285" i="5"/>
  <c r="K1285" i="5"/>
  <c r="H1285" i="5"/>
  <c r="G1285" i="5"/>
  <c r="AH1284" i="5"/>
  <c r="AE1284" i="5"/>
  <c r="AD1284" i="5"/>
  <c r="AG1284" i="5"/>
  <c r="AC1284" i="5"/>
  <c r="T1284" i="5"/>
  <c r="W1284" i="5"/>
  <c r="V1284" i="5"/>
  <c r="S1284" i="5"/>
  <c r="R1284" i="5"/>
  <c r="L1284" i="5"/>
  <c r="I1284" i="5"/>
  <c r="K1284" i="5"/>
  <c r="H1284" i="5"/>
  <c r="G1284" i="5"/>
  <c r="AH1283" i="5"/>
  <c r="AE1283" i="5"/>
  <c r="AG1283" i="5"/>
  <c r="AD1283" i="5"/>
  <c r="AC1283" i="5"/>
  <c r="W1283" i="5"/>
  <c r="T1283" i="5"/>
  <c r="R1283" i="5"/>
  <c r="V1283" i="5"/>
  <c r="S1283" i="5"/>
  <c r="I1283" i="5"/>
  <c r="L1283" i="5"/>
  <c r="G1283" i="5"/>
  <c r="K1283" i="5"/>
  <c r="H1283" i="5"/>
  <c r="AE1282" i="5"/>
  <c r="AH1282" i="5"/>
  <c r="AC1282" i="5"/>
  <c r="AG1282" i="5"/>
  <c r="AD1282" i="5"/>
  <c r="T1282" i="5"/>
  <c r="W1282" i="5"/>
  <c r="R1282" i="5"/>
  <c r="V1282" i="5"/>
  <c r="S1282" i="5"/>
  <c r="I1282" i="5"/>
  <c r="L1282" i="5"/>
  <c r="G1282" i="5"/>
  <c r="K1282" i="5"/>
  <c r="H1282" i="5"/>
  <c r="AE1281" i="5"/>
  <c r="AH1281" i="5"/>
  <c r="AC1281" i="5"/>
  <c r="AG1281" i="5"/>
  <c r="AD1281" i="5"/>
  <c r="T1281" i="5"/>
  <c r="W1281" i="5"/>
  <c r="R1281" i="5"/>
  <c r="V1281" i="5"/>
  <c r="S1281" i="5"/>
  <c r="I1281" i="5"/>
  <c r="L1281" i="5"/>
  <c r="G1281" i="5"/>
  <c r="K1281" i="5"/>
  <c r="H1281" i="5"/>
  <c r="AE1280" i="5"/>
  <c r="AH1280" i="5"/>
  <c r="AC1280" i="5"/>
  <c r="AG1280" i="5"/>
  <c r="AD1280" i="5"/>
  <c r="T1280" i="5"/>
  <c r="W1280" i="5"/>
  <c r="R1280" i="5"/>
  <c r="V1280" i="5"/>
  <c r="S1280" i="5"/>
  <c r="I1280" i="5"/>
  <c r="L1280" i="5"/>
  <c r="G1280" i="5"/>
  <c r="K1280" i="5"/>
  <c r="H1280" i="5"/>
  <c r="AE1279" i="5"/>
  <c r="AH1279" i="5"/>
  <c r="AC1279" i="5"/>
  <c r="AG1279" i="5"/>
  <c r="AD1279" i="5"/>
  <c r="T1279" i="5"/>
  <c r="W1279" i="5"/>
  <c r="V1279" i="5"/>
  <c r="R1279" i="5"/>
  <c r="S1279" i="5"/>
  <c r="L1279" i="5"/>
  <c r="I1279" i="5"/>
  <c r="K1279" i="5"/>
  <c r="H1279" i="5"/>
  <c r="G1279" i="5"/>
  <c r="AH1278" i="5"/>
  <c r="AE1278" i="5"/>
  <c r="AG1278" i="5"/>
  <c r="AD1278" i="5"/>
  <c r="AC1278" i="5"/>
  <c r="W1278" i="5"/>
  <c r="T1278" i="5"/>
  <c r="V1278" i="5"/>
  <c r="S1278" i="5"/>
  <c r="R1278" i="5"/>
  <c r="L1278" i="5"/>
  <c r="I1278" i="5"/>
  <c r="G1278" i="5"/>
  <c r="K1278" i="5"/>
  <c r="H1278" i="5"/>
  <c r="AE1277" i="5"/>
  <c r="AH1277" i="5"/>
  <c r="AC1277" i="5"/>
  <c r="AG1277" i="5"/>
  <c r="AD1277" i="5"/>
  <c r="T1277" i="5"/>
  <c r="W1277" i="5"/>
  <c r="R1277" i="5"/>
  <c r="V1277" i="5"/>
  <c r="S1277" i="5"/>
  <c r="L1277" i="5"/>
  <c r="I1277" i="5"/>
  <c r="K1277" i="5"/>
  <c r="H1277" i="5"/>
  <c r="G1277" i="5"/>
  <c r="AH1276" i="5"/>
  <c r="AE1276" i="5"/>
  <c r="AG1276" i="5"/>
  <c r="AD1276" i="5"/>
  <c r="AC1276" i="5"/>
  <c r="W1276" i="5"/>
  <c r="T1276" i="5"/>
  <c r="R1276" i="5"/>
  <c r="V1276" i="5"/>
  <c r="S1276" i="5"/>
  <c r="L1276" i="5"/>
  <c r="I1276" i="5"/>
  <c r="K1276" i="5"/>
  <c r="H1276" i="5"/>
  <c r="G1276" i="5"/>
  <c r="AH1275" i="5"/>
  <c r="AE1275" i="5"/>
  <c r="AG1275" i="5"/>
  <c r="AD1275" i="5"/>
  <c r="AC1275" i="5"/>
  <c r="W1275" i="5"/>
  <c r="T1275" i="5"/>
  <c r="V1275" i="5"/>
  <c r="S1275" i="5"/>
  <c r="R1275" i="5"/>
  <c r="L1275" i="5"/>
  <c r="I1275" i="5"/>
  <c r="H1275" i="5"/>
  <c r="G1275" i="5"/>
  <c r="K1275" i="5"/>
  <c r="AE1274" i="5"/>
  <c r="AH1274" i="5"/>
  <c r="AD1274" i="5"/>
  <c r="AG1274" i="5"/>
  <c r="AC1274" i="5"/>
  <c r="W1274" i="5"/>
  <c r="T1274" i="5"/>
  <c r="R1274" i="5"/>
  <c r="V1274" i="5"/>
  <c r="S1274" i="5"/>
  <c r="I1274" i="5"/>
  <c r="L1274" i="5"/>
  <c r="H1274" i="5"/>
  <c r="K1274" i="5"/>
  <c r="G1274" i="5"/>
  <c r="AH1273" i="5"/>
  <c r="AE1273" i="5"/>
  <c r="AG1273" i="5"/>
  <c r="AD1273" i="5"/>
  <c r="AC1273" i="5"/>
  <c r="W1273" i="5"/>
  <c r="T1273" i="5"/>
  <c r="V1273" i="5"/>
  <c r="S1273" i="5"/>
  <c r="R1273" i="5"/>
  <c r="L1273" i="5"/>
  <c r="I1273" i="5"/>
  <c r="K1273" i="5"/>
  <c r="H1273" i="5"/>
  <c r="G1273" i="5"/>
  <c r="AH1272" i="5"/>
  <c r="AE1272" i="5"/>
  <c r="AD1272" i="5"/>
  <c r="AC1272" i="5"/>
  <c r="AG1272" i="5"/>
  <c r="T1272" i="5"/>
  <c r="W1272" i="5"/>
  <c r="R1272" i="5"/>
  <c r="V1272" i="5"/>
  <c r="S1272" i="5"/>
  <c r="I1272" i="5"/>
  <c r="L1272" i="5"/>
  <c r="G1272" i="5"/>
  <c r="K1272" i="5"/>
  <c r="H1272" i="5"/>
  <c r="AE1271" i="5"/>
  <c r="AH1271" i="5"/>
  <c r="AC1271" i="5"/>
  <c r="AG1271" i="5"/>
  <c r="AD1271" i="5"/>
  <c r="T1271" i="5"/>
  <c r="W1271" i="5"/>
  <c r="R1271" i="5"/>
  <c r="V1271" i="5"/>
  <c r="S1271" i="5"/>
  <c r="I1271" i="5"/>
  <c r="L1271" i="5"/>
  <c r="G1271" i="5"/>
  <c r="K1271" i="5"/>
  <c r="H1271" i="5"/>
  <c r="AE1270" i="5"/>
  <c r="AH1270" i="5"/>
  <c r="AC1270" i="5"/>
  <c r="AG1270" i="5"/>
  <c r="AD1270" i="5"/>
  <c r="T1270" i="5"/>
  <c r="W1270" i="5"/>
  <c r="R1270" i="5"/>
  <c r="V1270" i="5"/>
  <c r="S1270" i="5"/>
  <c r="I1270" i="5"/>
  <c r="L1270" i="5"/>
  <c r="G1270" i="5"/>
  <c r="K1270" i="5"/>
  <c r="H1270" i="5"/>
  <c r="AE1269" i="5"/>
  <c r="AH1269" i="5"/>
  <c r="AD1269" i="5"/>
  <c r="AG1269" i="5"/>
  <c r="AC1269" i="5"/>
  <c r="T1269" i="5"/>
  <c r="W1269" i="5"/>
  <c r="V1269" i="5"/>
  <c r="S1269" i="5"/>
  <c r="R1269" i="5"/>
  <c r="L1269" i="5"/>
  <c r="I1269" i="5"/>
  <c r="K1269" i="5"/>
  <c r="H1269" i="5"/>
  <c r="G1269" i="5"/>
  <c r="AH1268" i="5"/>
  <c r="AE1268" i="5"/>
  <c r="AG1268" i="5"/>
  <c r="AD1268" i="5"/>
  <c r="AC1268" i="5"/>
  <c r="W1268" i="5"/>
  <c r="T1268" i="5"/>
  <c r="R1268" i="5"/>
  <c r="V1268" i="5"/>
  <c r="S1268" i="5"/>
  <c r="I1268" i="5"/>
  <c r="L1268" i="5"/>
  <c r="G1268" i="5"/>
  <c r="K1268" i="5"/>
  <c r="H1268" i="5"/>
  <c r="AH1267" i="5"/>
  <c r="AE1267" i="5"/>
  <c r="AC1267" i="5"/>
  <c r="AG1267" i="5"/>
  <c r="AD1267" i="5"/>
  <c r="W1267" i="5"/>
  <c r="T1267" i="5"/>
  <c r="R1267" i="5"/>
  <c r="V1267" i="5"/>
  <c r="S1267" i="5"/>
  <c r="L1267" i="5"/>
  <c r="I1267" i="5"/>
  <c r="G1267" i="5"/>
  <c r="K1267" i="5"/>
  <c r="H1267" i="5"/>
  <c r="AH1266" i="5"/>
  <c r="AE1266" i="5"/>
  <c r="AC1266" i="5"/>
  <c r="AG1266" i="5"/>
  <c r="AD1266" i="5"/>
  <c r="W1266" i="5"/>
  <c r="T1266" i="5"/>
  <c r="R1266" i="5"/>
  <c r="V1266" i="5"/>
  <c r="S1266" i="5"/>
  <c r="L1266" i="5"/>
  <c r="I1266" i="5"/>
  <c r="G1266" i="5"/>
  <c r="K1266" i="5"/>
  <c r="H1266" i="5"/>
  <c r="AH1265" i="5"/>
  <c r="AE1265" i="5"/>
  <c r="AC1265" i="5"/>
  <c r="AG1265" i="5"/>
  <c r="AD1265" i="5"/>
  <c r="W1265" i="5"/>
  <c r="T1265" i="5"/>
  <c r="R1265" i="5"/>
  <c r="V1265" i="5"/>
  <c r="S1265" i="5"/>
  <c r="L1265" i="5"/>
  <c r="I1265" i="5"/>
  <c r="G1265" i="5"/>
  <c r="K1265" i="5"/>
  <c r="H1265" i="5"/>
  <c r="AE1264" i="5"/>
  <c r="AH1264" i="5"/>
  <c r="AD1264" i="5"/>
  <c r="AC1264" i="5"/>
  <c r="AG1264" i="5"/>
  <c r="T1264" i="5"/>
  <c r="W1264" i="5"/>
  <c r="R1264" i="5"/>
  <c r="V1264" i="5"/>
  <c r="S1264" i="5"/>
  <c r="I1264" i="5"/>
  <c r="L1264" i="5"/>
  <c r="H1264" i="5"/>
  <c r="G1264" i="5"/>
  <c r="K1264" i="5"/>
  <c r="AH1263" i="5"/>
  <c r="AE1263" i="5"/>
  <c r="AG1263" i="5"/>
  <c r="AD1263" i="5"/>
  <c r="AC1263" i="5"/>
  <c r="W1263" i="5"/>
  <c r="T1263" i="5"/>
  <c r="V1263" i="5"/>
  <c r="S1263" i="5"/>
  <c r="R1263" i="5"/>
  <c r="L1263" i="5"/>
  <c r="I1263" i="5"/>
  <c r="H1263" i="5"/>
  <c r="G1263" i="5"/>
  <c r="K1263" i="5"/>
  <c r="AH1262" i="5"/>
  <c r="AE1262" i="5"/>
  <c r="AG1262" i="5"/>
  <c r="AD1262" i="5"/>
  <c r="AC1262" i="5"/>
  <c r="W1262" i="5"/>
  <c r="T1262" i="5"/>
  <c r="V1262" i="5"/>
  <c r="S1262" i="5"/>
  <c r="R1262" i="5"/>
  <c r="L1262" i="5"/>
  <c r="I1262" i="5"/>
  <c r="K1262" i="5"/>
  <c r="H1262" i="5"/>
  <c r="G1262" i="5"/>
  <c r="AH1261" i="5"/>
  <c r="AE1261" i="5"/>
  <c r="AG1261" i="5"/>
  <c r="AD1261" i="5"/>
  <c r="AC1261" i="5"/>
  <c r="W1261" i="5"/>
  <c r="T1261" i="5"/>
  <c r="V1261" i="5"/>
  <c r="S1261" i="5"/>
  <c r="R1261" i="5"/>
  <c r="L1261" i="5"/>
  <c r="I1261" i="5"/>
  <c r="G1261" i="5"/>
  <c r="H1261" i="5"/>
  <c r="K1261" i="5"/>
  <c r="AH1260" i="5"/>
  <c r="AE1260" i="5"/>
  <c r="AG1260" i="5"/>
  <c r="AD1260" i="5"/>
  <c r="AC1260" i="5"/>
  <c r="W1260" i="5"/>
  <c r="T1260" i="5"/>
  <c r="V1260" i="5"/>
  <c r="S1260" i="5"/>
  <c r="R1260" i="5"/>
  <c r="L1260" i="5"/>
  <c r="I1260" i="5"/>
  <c r="K1260" i="5"/>
  <c r="H1260" i="5"/>
  <c r="G1260" i="5"/>
  <c r="AH1259" i="5"/>
  <c r="AE1259" i="5"/>
  <c r="AD1259" i="5"/>
  <c r="AC1259" i="5"/>
  <c r="AG1259" i="5"/>
  <c r="W1259" i="5"/>
  <c r="T1259" i="5"/>
  <c r="V1259" i="5"/>
  <c r="S1259" i="5"/>
  <c r="R1259" i="5"/>
  <c r="L1259" i="5"/>
  <c r="I1259" i="5"/>
  <c r="K1259" i="5"/>
  <c r="H1259" i="5"/>
  <c r="G1259" i="5"/>
  <c r="AH1258" i="5"/>
  <c r="AE1258" i="5"/>
  <c r="AG1258" i="5"/>
  <c r="AD1258" i="5"/>
  <c r="AC1258" i="5"/>
  <c r="W1258" i="5"/>
  <c r="T1258" i="5"/>
  <c r="V1258" i="5"/>
  <c r="S1258" i="5"/>
  <c r="R1258" i="5"/>
  <c r="L1258" i="5"/>
  <c r="I1258" i="5"/>
  <c r="K1258" i="5"/>
  <c r="H1258" i="5"/>
  <c r="G1258" i="5"/>
  <c r="AE1257" i="5"/>
  <c r="AH1257" i="5"/>
  <c r="AD1257" i="5"/>
  <c r="AC1257" i="5"/>
  <c r="AG1257" i="5"/>
  <c r="W1257" i="5"/>
  <c r="T1257" i="5"/>
  <c r="V1257" i="5"/>
  <c r="S1257" i="5"/>
  <c r="R1257" i="5"/>
  <c r="L1257" i="5"/>
  <c r="I1257" i="5"/>
  <c r="K1257" i="5"/>
  <c r="H1257" i="5"/>
  <c r="G1257" i="5"/>
  <c r="AE1256" i="5"/>
  <c r="AH1256" i="5"/>
  <c r="AG1256" i="5"/>
  <c r="AD1256" i="5"/>
  <c r="AC1256" i="5"/>
  <c r="W1256" i="5"/>
  <c r="T1256" i="5"/>
  <c r="V1256" i="5"/>
  <c r="S1256" i="5"/>
  <c r="R1256" i="5"/>
  <c r="L1256" i="5"/>
  <c r="I1256" i="5"/>
  <c r="K1256" i="5"/>
  <c r="H1256" i="5"/>
  <c r="G1256" i="5"/>
  <c r="AE1255" i="5"/>
  <c r="AH1255" i="5"/>
  <c r="AG1255" i="5"/>
  <c r="AD1255" i="5"/>
  <c r="AC1255" i="5"/>
  <c r="W1255" i="5"/>
  <c r="T1255" i="5"/>
  <c r="V1255" i="5"/>
  <c r="S1255" i="5"/>
  <c r="R1255" i="5"/>
  <c r="L1255" i="5"/>
  <c r="I1255" i="5"/>
  <c r="K1255" i="5"/>
  <c r="H1255" i="5"/>
  <c r="G1255" i="5"/>
  <c r="AH1254" i="5"/>
  <c r="AE1254" i="5"/>
  <c r="AD1254" i="5"/>
  <c r="AG1254" i="5"/>
  <c r="AC1254" i="5"/>
  <c r="W1254" i="5"/>
  <c r="T1254" i="5"/>
  <c r="S1254" i="5"/>
  <c r="R1254" i="5"/>
  <c r="V1254" i="5"/>
  <c r="L1254" i="5"/>
  <c r="I1254" i="5"/>
  <c r="G1254" i="5"/>
  <c r="K1254" i="5"/>
  <c r="H1254" i="5"/>
  <c r="AH1253" i="5"/>
  <c r="AE1253" i="5"/>
  <c r="AG1253" i="5"/>
  <c r="AD1253" i="5"/>
  <c r="AC1253" i="5"/>
  <c r="W1253" i="5"/>
  <c r="T1253" i="5"/>
  <c r="V1253" i="5"/>
  <c r="S1253" i="5"/>
  <c r="R1253" i="5"/>
  <c r="L1253" i="5"/>
  <c r="I1253" i="5"/>
  <c r="K1253" i="5"/>
  <c r="H1253" i="5"/>
  <c r="G1253" i="5"/>
  <c r="AH1252" i="5"/>
  <c r="AE1252" i="5"/>
  <c r="AC1252" i="5"/>
  <c r="AD1252" i="5"/>
  <c r="AG1252" i="5"/>
  <c r="W1252" i="5"/>
  <c r="T1252" i="5"/>
  <c r="S1252" i="5"/>
  <c r="R1252" i="5"/>
  <c r="V1252" i="5"/>
  <c r="L1252" i="5"/>
  <c r="I1252" i="5"/>
  <c r="K1252" i="5"/>
  <c r="H1252" i="5"/>
  <c r="G1252" i="5"/>
  <c r="AH1251" i="5"/>
  <c r="AE1251" i="5"/>
  <c r="AG1251" i="5"/>
  <c r="AD1251" i="5"/>
  <c r="AC1251" i="5"/>
  <c r="W1251" i="5"/>
  <c r="T1251" i="5"/>
  <c r="V1251" i="5"/>
  <c r="S1251" i="5"/>
  <c r="R1251" i="5"/>
  <c r="L1251" i="5"/>
  <c r="I1251" i="5"/>
  <c r="H1251" i="5"/>
  <c r="K1251" i="5"/>
  <c r="G1251" i="5"/>
  <c r="AH1250" i="5"/>
  <c r="AE1250" i="5"/>
  <c r="AG1250" i="5"/>
  <c r="AD1250" i="5"/>
  <c r="AC1250" i="5"/>
  <c r="W1250" i="5"/>
  <c r="T1250" i="5"/>
  <c r="V1250" i="5"/>
  <c r="S1250" i="5"/>
  <c r="R1250" i="5"/>
  <c r="L1250" i="5"/>
  <c r="I1250" i="5"/>
  <c r="K1250" i="5"/>
  <c r="H1250" i="5"/>
  <c r="G1250" i="5"/>
  <c r="AH1249" i="5"/>
  <c r="AE1249" i="5"/>
  <c r="AC1249" i="5"/>
  <c r="AD1249" i="5"/>
  <c r="AG1249" i="5"/>
  <c r="T1249" i="5"/>
  <c r="W1249" i="5"/>
  <c r="V1249" i="5"/>
  <c r="S1249" i="5"/>
  <c r="R1249" i="5"/>
  <c r="L1249" i="5"/>
  <c r="I1249" i="5"/>
  <c r="K1249" i="5"/>
  <c r="H1249" i="5"/>
  <c r="G1249" i="5"/>
  <c r="AH1248" i="5"/>
  <c r="AE1248" i="5"/>
  <c r="AG1248" i="5"/>
  <c r="AD1248" i="5"/>
  <c r="AC1248" i="5"/>
  <c r="W1248" i="5"/>
  <c r="T1248" i="5"/>
  <c r="R1248" i="5"/>
  <c r="V1248" i="5"/>
  <c r="S1248" i="5"/>
  <c r="I1248" i="5"/>
  <c r="L1248" i="5"/>
  <c r="K1248" i="5"/>
  <c r="H1248" i="5"/>
  <c r="G1248" i="5"/>
  <c r="AE1247" i="5"/>
  <c r="AH1247" i="5"/>
  <c r="AG1247" i="5"/>
  <c r="AD1247" i="5"/>
  <c r="AC1247" i="5"/>
  <c r="W1247" i="5"/>
  <c r="T1247" i="5"/>
  <c r="V1247" i="5"/>
  <c r="S1247" i="5"/>
  <c r="R1247" i="5"/>
  <c r="L1247" i="5"/>
  <c r="I1247" i="5"/>
  <c r="K1247" i="5"/>
  <c r="H1247" i="5"/>
  <c r="G1247" i="5"/>
  <c r="AH1246" i="5"/>
  <c r="AE1246" i="5"/>
  <c r="AC1246" i="5"/>
  <c r="AD1246" i="5"/>
  <c r="AG1246" i="5"/>
  <c r="W1246" i="5"/>
  <c r="T1246" i="5"/>
  <c r="V1246" i="5"/>
  <c r="S1246" i="5"/>
  <c r="R1246" i="5"/>
  <c r="L1246" i="5"/>
  <c r="I1246" i="5"/>
  <c r="K1246" i="5"/>
  <c r="H1246" i="5"/>
  <c r="G1246" i="5"/>
  <c r="AH1245" i="5"/>
  <c r="AE1245" i="5"/>
  <c r="AG1245" i="5"/>
  <c r="AD1245" i="5"/>
  <c r="AC1245" i="5"/>
  <c r="W1245" i="5"/>
  <c r="T1245" i="5"/>
  <c r="V1245" i="5"/>
  <c r="S1245" i="5"/>
  <c r="R1245" i="5"/>
  <c r="L1245" i="5"/>
  <c r="I1245" i="5"/>
  <c r="H1245" i="5"/>
  <c r="K1245" i="5"/>
  <c r="G1245" i="5"/>
  <c r="AH1244" i="5"/>
  <c r="AE1244" i="5"/>
  <c r="AG1244" i="5"/>
  <c r="AD1244" i="5"/>
  <c r="AC1244" i="5"/>
  <c r="W1244" i="5"/>
  <c r="T1244" i="5"/>
  <c r="V1244" i="5"/>
  <c r="S1244" i="5"/>
  <c r="R1244" i="5"/>
  <c r="L1244" i="5"/>
  <c r="I1244" i="5"/>
  <c r="K1244" i="5"/>
  <c r="H1244" i="5"/>
  <c r="G1244" i="5"/>
  <c r="AH1243" i="5"/>
  <c r="AE1243" i="5"/>
  <c r="AC1243" i="5"/>
  <c r="AD1243" i="5"/>
  <c r="AG1243" i="5"/>
  <c r="T1243" i="5"/>
  <c r="W1243" i="5"/>
  <c r="V1243" i="5"/>
  <c r="S1243" i="5"/>
  <c r="R1243" i="5"/>
  <c r="L1243" i="5"/>
  <c r="I1243" i="5"/>
  <c r="K1243" i="5"/>
  <c r="H1243" i="5"/>
  <c r="G1243" i="5"/>
  <c r="AH1242" i="5"/>
  <c r="AE1242" i="5"/>
  <c r="AG1242" i="5"/>
  <c r="AD1242" i="5"/>
  <c r="AC1242" i="5"/>
  <c r="W1242" i="5"/>
  <c r="T1242" i="5"/>
  <c r="V1242" i="5"/>
  <c r="R1242" i="5"/>
  <c r="S1242" i="5"/>
  <c r="L1242" i="5"/>
  <c r="I1242" i="5"/>
  <c r="K1242" i="5"/>
  <c r="H1242" i="5"/>
  <c r="G1242" i="5"/>
  <c r="AE1241" i="5"/>
  <c r="AH1241" i="5"/>
  <c r="AG1241" i="5"/>
  <c r="AD1241" i="5"/>
  <c r="AC1241" i="5"/>
  <c r="W1241" i="5"/>
  <c r="T1241" i="5"/>
  <c r="V1241" i="5"/>
  <c r="S1241" i="5"/>
  <c r="R1241" i="5"/>
  <c r="I1241" i="5"/>
  <c r="L1241" i="5"/>
  <c r="H1241" i="5"/>
  <c r="K1241" i="5"/>
  <c r="G1241" i="5"/>
  <c r="AH1240" i="5"/>
  <c r="AE1240" i="5"/>
  <c r="AG1240" i="5"/>
  <c r="AD1240" i="5"/>
  <c r="AC1240" i="5"/>
  <c r="W1240" i="5"/>
  <c r="T1240" i="5"/>
  <c r="V1240" i="5"/>
  <c r="S1240" i="5"/>
  <c r="R1240" i="5"/>
  <c r="I1240" i="5"/>
  <c r="L1240" i="5"/>
  <c r="H1240" i="5"/>
  <c r="G1240" i="5"/>
  <c r="K1240" i="5"/>
  <c r="AH1239" i="5"/>
  <c r="AE1239" i="5"/>
  <c r="AG1239" i="5"/>
  <c r="AD1239" i="5"/>
  <c r="AC1239" i="5"/>
  <c r="W1239" i="5"/>
  <c r="T1239" i="5"/>
  <c r="V1239" i="5"/>
  <c r="S1239" i="5"/>
  <c r="R1239" i="5"/>
  <c r="L1239" i="5"/>
  <c r="I1239" i="5"/>
  <c r="H1239" i="5"/>
  <c r="G1239" i="5"/>
  <c r="K1239" i="5"/>
  <c r="AE1238" i="5"/>
  <c r="AH1238" i="5"/>
  <c r="AG1238" i="5"/>
  <c r="AD1238" i="5"/>
  <c r="AC1238" i="5"/>
  <c r="W1238" i="5"/>
  <c r="T1238" i="5"/>
  <c r="V1238" i="5"/>
  <c r="S1238" i="5"/>
  <c r="R1238" i="5"/>
  <c r="L1238" i="5"/>
  <c r="I1238" i="5"/>
  <c r="K1238" i="5"/>
  <c r="H1238" i="5"/>
  <c r="G1238" i="5"/>
  <c r="AE1237" i="5"/>
  <c r="AH1237" i="5"/>
  <c r="AG1237" i="5"/>
  <c r="AD1237" i="5"/>
  <c r="AC1237" i="5"/>
  <c r="W1237" i="5"/>
  <c r="T1237" i="5"/>
  <c r="V1237" i="5"/>
  <c r="S1237" i="5"/>
  <c r="R1237" i="5"/>
  <c r="L1237" i="5"/>
  <c r="I1237" i="5"/>
  <c r="K1237" i="5"/>
  <c r="H1237" i="5"/>
  <c r="G1237" i="5"/>
  <c r="AH1236" i="5"/>
  <c r="AE1236" i="5"/>
  <c r="AG1236" i="5"/>
  <c r="AD1236" i="5"/>
  <c r="AC1236" i="5"/>
  <c r="T1236" i="5"/>
  <c r="W1236" i="5"/>
  <c r="R1236" i="5"/>
  <c r="V1236" i="5"/>
  <c r="S1236" i="5"/>
  <c r="L1236" i="5"/>
  <c r="I1236" i="5"/>
  <c r="K1236" i="5"/>
  <c r="H1236" i="5"/>
  <c r="G1236" i="5"/>
  <c r="AH1235" i="5"/>
  <c r="AE1235" i="5"/>
  <c r="AG1235" i="5"/>
  <c r="AD1235" i="5"/>
  <c r="AC1235" i="5"/>
  <c r="W1235" i="5"/>
  <c r="T1235" i="5"/>
  <c r="V1235" i="5"/>
  <c r="S1235" i="5"/>
  <c r="R1235" i="5"/>
  <c r="L1235" i="5"/>
  <c r="I1235" i="5"/>
  <c r="G1235" i="5"/>
  <c r="H1235" i="5"/>
  <c r="K1235" i="5"/>
  <c r="AH1234" i="5"/>
  <c r="AE1234" i="5"/>
  <c r="AC1234" i="5"/>
  <c r="AD1234" i="5"/>
  <c r="AG1234" i="5"/>
  <c r="W1234" i="5"/>
  <c r="T1234" i="5"/>
  <c r="V1234" i="5"/>
  <c r="S1234" i="5"/>
  <c r="R1234" i="5"/>
  <c r="L1234" i="5"/>
  <c r="I1234" i="5"/>
  <c r="K1234" i="5"/>
  <c r="G1234" i="5"/>
  <c r="H1234" i="5"/>
  <c r="AH1233" i="5"/>
  <c r="AE1233" i="5"/>
  <c r="AG1233" i="5"/>
  <c r="AD1233" i="5"/>
  <c r="AC1233" i="5"/>
  <c r="W1233" i="5"/>
  <c r="T1233" i="5"/>
  <c r="S1233" i="5"/>
  <c r="R1233" i="5"/>
  <c r="V1233" i="5"/>
  <c r="I1233" i="5"/>
  <c r="L1233" i="5"/>
  <c r="K1233" i="5"/>
  <c r="H1233" i="5"/>
  <c r="G1233" i="5"/>
  <c r="AH1232" i="5"/>
  <c r="AE1232" i="5"/>
  <c r="AG1232" i="5"/>
  <c r="AD1232" i="5"/>
  <c r="AC1232" i="5"/>
  <c r="W1232" i="5"/>
  <c r="T1232" i="5"/>
  <c r="V1232" i="5"/>
  <c r="S1232" i="5"/>
  <c r="R1232" i="5"/>
  <c r="L1232" i="5"/>
  <c r="I1232" i="5"/>
  <c r="H1232" i="5"/>
  <c r="G1232" i="5"/>
  <c r="K1232" i="5"/>
  <c r="AE1231" i="5"/>
  <c r="AH1231" i="5"/>
  <c r="AG1231" i="5"/>
  <c r="AC1231" i="5"/>
  <c r="AD1231" i="5"/>
  <c r="W1231" i="5"/>
  <c r="T1231" i="5"/>
  <c r="V1231" i="5"/>
  <c r="S1231" i="5"/>
  <c r="R1231" i="5"/>
  <c r="L1231" i="5"/>
  <c r="I1231" i="5"/>
  <c r="K1231" i="5"/>
  <c r="H1231" i="5"/>
  <c r="G1231" i="5"/>
  <c r="AH1230" i="5"/>
  <c r="AE1230" i="5"/>
  <c r="AC1230" i="5"/>
  <c r="AD1230" i="5"/>
  <c r="AG1230" i="5"/>
  <c r="W1230" i="5"/>
  <c r="T1230" i="5"/>
  <c r="V1230" i="5"/>
  <c r="S1230" i="5"/>
  <c r="R1230" i="5"/>
  <c r="L1230" i="5"/>
  <c r="I1230" i="5"/>
  <c r="G1230" i="5"/>
  <c r="H1230" i="5"/>
  <c r="K1230" i="5"/>
  <c r="AE1229" i="5"/>
  <c r="AH1229" i="5"/>
  <c r="AG1229" i="5"/>
  <c r="AC1229" i="5"/>
  <c r="AD1229" i="5"/>
  <c r="T1229" i="5"/>
  <c r="W1229" i="5"/>
  <c r="V1229" i="5"/>
  <c r="S1229" i="5"/>
  <c r="R1229" i="5"/>
  <c r="L1229" i="5"/>
  <c r="I1229" i="5"/>
  <c r="K1229" i="5"/>
  <c r="G1229" i="5"/>
  <c r="H1229" i="5"/>
  <c r="AH1228" i="5"/>
  <c r="AE1228" i="5"/>
  <c r="AG1228" i="5"/>
  <c r="AD1228" i="5"/>
  <c r="AC1228" i="5"/>
  <c r="W1228" i="5"/>
  <c r="T1228" i="5"/>
  <c r="R1228" i="5"/>
  <c r="S1228" i="5"/>
  <c r="V1228" i="5"/>
  <c r="I1228" i="5"/>
  <c r="L1228" i="5"/>
  <c r="K1228" i="5"/>
  <c r="H1228" i="5"/>
  <c r="G1228" i="5"/>
  <c r="AH1227" i="5"/>
  <c r="AE1227" i="5"/>
  <c r="AG1227" i="5"/>
  <c r="AD1227" i="5"/>
  <c r="AC1227" i="5"/>
  <c r="W1227" i="5"/>
  <c r="T1227" i="5"/>
  <c r="V1227" i="5"/>
  <c r="S1227" i="5"/>
  <c r="R1227" i="5"/>
  <c r="L1227" i="5"/>
  <c r="I1227" i="5"/>
  <c r="K1227" i="5"/>
  <c r="H1227" i="5"/>
  <c r="G1227" i="5"/>
  <c r="AH1226" i="5"/>
  <c r="AE1226" i="5"/>
  <c r="AC1226" i="5"/>
  <c r="AD1226" i="5"/>
  <c r="AG1226" i="5"/>
  <c r="W1226" i="5"/>
  <c r="T1226" i="5"/>
  <c r="V1226" i="5"/>
  <c r="S1226" i="5"/>
  <c r="R1226" i="5"/>
  <c r="L1226" i="5"/>
  <c r="I1226" i="5"/>
  <c r="K1226" i="5"/>
  <c r="H1226" i="5"/>
  <c r="G1226" i="5"/>
  <c r="AH1225" i="5"/>
  <c r="AE1225" i="5"/>
  <c r="AC1225" i="5"/>
  <c r="AG1225" i="5"/>
  <c r="AD1225" i="5"/>
  <c r="W1225" i="5"/>
  <c r="T1225" i="5"/>
  <c r="V1225" i="5"/>
  <c r="S1225" i="5"/>
  <c r="R1225" i="5"/>
  <c r="L1225" i="5"/>
  <c r="I1225" i="5"/>
  <c r="K1225" i="5"/>
  <c r="H1225" i="5"/>
  <c r="G1225" i="5"/>
  <c r="AH1224" i="5"/>
  <c r="AE1224" i="5"/>
  <c r="AG1224" i="5"/>
  <c r="AD1224" i="5"/>
  <c r="AC1224" i="5"/>
  <c r="W1224" i="5"/>
  <c r="T1224" i="5"/>
  <c r="R1224" i="5"/>
  <c r="V1224" i="5"/>
  <c r="S1224" i="5"/>
  <c r="I1224" i="5"/>
  <c r="L1224" i="5"/>
  <c r="K1224" i="5"/>
  <c r="H1224" i="5"/>
  <c r="G1224" i="5"/>
  <c r="AE1223" i="5"/>
  <c r="AH1223" i="5"/>
  <c r="AC1223" i="5"/>
  <c r="AD1223" i="5"/>
  <c r="AG1223" i="5"/>
  <c r="W1223" i="5"/>
  <c r="T1223" i="5"/>
  <c r="V1223" i="5"/>
  <c r="S1223" i="5"/>
  <c r="R1223" i="5"/>
  <c r="L1223" i="5"/>
  <c r="I1223" i="5"/>
  <c r="H1223" i="5"/>
  <c r="G1223" i="5"/>
  <c r="K1223" i="5"/>
  <c r="AH1222" i="5"/>
  <c r="AE1222" i="5"/>
  <c r="AG1222" i="5"/>
  <c r="AD1222" i="5"/>
  <c r="AC1222" i="5"/>
  <c r="W1222" i="5"/>
  <c r="T1222" i="5"/>
  <c r="V1222" i="5"/>
  <c r="S1222" i="5"/>
  <c r="R1222" i="5"/>
  <c r="L1222" i="5"/>
  <c r="I1222" i="5"/>
  <c r="G1222" i="5"/>
  <c r="H1222" i="5"/>
  <c r="K1222" i="5"/>
  <c r="AH1221" i="5"/>
  <c r="AE1221" i="5"/>
  <c r="AG1221" i="5"/>
  <c r="AD1221" i="5"/>
  <c r="AC1221" i="5"/>
  <c r="W1221" i="5"/>
  <c r="T1221" i="5"/>
  <c r="V1221" i="5"/>
  <c r="S1221" i="5"/>
  <c r="R1221" i="5"/>
  <c r="L1221" i="5"/>
  <c r="I1221" i="5"/>
  <c r="K1221" i="5"/>
  <c r="H1221" i="5"/>
  <c r="G1221" i="5"/>
  <c r="AE1220" i="5"/>
  <c r="AH1220" i="5"/>
  <c r="AD1220" i="5"/>
  <c r="AC1220" i="5"/>
  <c r="AG1220" i="5"/>
  <c r="W1220" i="5"/>
  <c r="T1220" i="5"/>
  <c r="V1220" i="5"/>
  <c r="S1220" i="5"/>
  <c r="R1220" i="5"/>
  <c r="L1220" i="5"/>
  <c r="I1220" i="5"/>
  <c r="K1220" i="5"/>
  <c r="H1220" i="5"/>
  <c r="G1220" i="5"/>
  <c r="AH1219" i="5"/>
  <c r="AE1219" i="5"/>
  <c r="AG1219" i="5"/>
  <c r="AD1219" i="5"/>
  <c r="AC1219" i="5"/>
  <c r="W1219" i="5"/>
  <c r="T1219" i="5"/>
  <c r="V1219" i="5"/>
  <c r="S1219" i="5"/>
  <c r="R1219" i="5"/>
  <c r="I1219" i="5"/>
  <c r="L1219" i="5"/>
  <c r="G1219" i="5"/>
  <c r="K1219" i="5"/>
  <c r="H1219" i="5"/>
  <c r="AE1218" i="5"/>
  <c r="AH1218" i="5"/>
  <c r="AC1218" i="5"/>
  <c r="AG1218" i="5"/>
  <c r="AD1218" i="5"/>
  <c r="W1218" i="5"/>
  <c r="T1218" i="5"/>
  <c r="V1218" i="5"/>
  <c r="S1218" i="5"/>
  <c r="R1218" i="5"/>
  <c r="L1218" i="5"/>
  <c r="I1218" i="5"/>
  <c r="K1218" i="5"/>
  <c r="H1218" i="5"/>
  <c r="G1218" i="5"/>
  <c r="AH1217" i="5"/>
  <c r="AE1217" i="5"/>
  <c r="AG1217" i="5"/>
  <c r="AD1217" i="5"/>
  <c r="AC1217" i="5"/>
  <c r="W1217" i="5"/>
  <c r="T1217" i="5"/>
  <c r="S1217" i="5"/>
  <c r="V1217" i="5"/>
  <c r="R1217" i="5"/>
  <c r="I1217" i="5"/>
  <c r="L1217" i="5"/>
  <c r="G1217" i="5"/>
  <c r="H1217" i="5"/>
  <c r="K1217" i="5"/>
  <c r="AH1216" i="5"/>
  <c r="AE1216" i="5"/>
  <c r="AG1216" i="5"/>
  <c r="AD1216" i="5"/>
  <c r="AC1216" i="5"/>
  <c r="W1216" i="5"/>
  <c r="T1216" i="5"/>
  <c r="R1216" i="5"/>
  <c r="V1216" i="5"/>
  <c r="S1216" i="5"/>
  <c r="L1216" i="5"/>
  <c r="I1216" i="5"/>
  <c r="K1216" i="5"/>
  <c r="H1216" i="5"/>
  <c r="G1216" i="5"/>
  <c r="AH1215" i="5"/>
  <c r="AE1215" i="5"/>
  <c r="AG1215" i="5"/>
  <c r="AD1215" i="5"/>
  <c r="AC1215" i="5"/>
  <c r="W1215" i="5"/>
  <c r="T1215" i="5"/>
  <c r="R1215" i="5"/>
  <c r="V1215" i="5"/>
  <c r="S1215" i="5"/>
  <c r="I1215" i="5"/>
  <c r="L1215" i="5"/>
  <c r="K1215" i="5"/>
  <c r="H1215" i="5"/>
  <c r="G1215" i="5"/>
  <c r="AH1214" i="5"/>
  <c r="AE1214" i="5"/>
  <c r="AG1214" i="5"/>
  <c r="AD1214" i="5"/>
  <c r="AC1214" i="5"/>
  <c r="W1214" i="5"/>
  <c r="T1214" i="5"/>
  <c r="V1214" i="5"/>
  <c r="S1214" i="5"/>
  <c r="R1214" i="5"/>
  <c r="L1214" i="5"/>
  <c r="I1214" i="5"/>
  <c r="K1214" i="5"/>
  <c r="H1214" i="5"/>
  <c r="G1214" i="5"/>
  <c r="AE1213" i="5"/>
  <c r="AH1213" i="5"/>
  <c r="AG1213" i="5"/>
  <c r="AD1213" i="5"/>
  <c r="AC1213" i="5"/>
  <c r="W1213" i="5"/>
  <c r="T1213" i="5"/>
  <c r="V1213" i="5"/>
  <c r="S1213" i="5"/>
  <c r="R1213" i="5"/>
  <c r="L1213" i="5"/>
  <c r="I1213" i="5"/>
  <c r="K1213" i="5"/>
  <c r="H1213" i="5"/>
  <c r="G1213" i="5"/>
  <c r="AH1212" i="5"/>
  <c r="AE1212" i="5"/>
  <c r="AG1212" i="5"/>
  <c r="AD1212" i="5"/>
  <c r="AC1212" i="5"/>
  <c r="W1212" i="5"/>
  <c r="T1212" i="5"/>
  <c r="R1212" i="5"/>
  <c r="V1212" i="5"/>
  <c r="S1212" i="5"/>
  <c r="I1212" i="5"/>
  <c r="L1212" i="5"/>
  <c r="G1212" i="5"/>
  <c r="K1212" i="5"/>
  <c r="H1212" i="5"/>
  <c r="AE1211" i="5"/>
  <c r="AH1211" i="5"/>
  <c r="AC1211" i="5"/>
  <c r="AG1211" i="5"/>
  <c r="AD1211" i="5"/>
  <c r="T1211" i="5"/>
  <c r="W1211" i="5"/>
  <c r="R1211" i="5"/>
  <c r="V1211" i="5"/>
  <c r="S1211" i="5"/>
  <c r="I1211" i="5"/>
  <c r="L1211" i="5"/>
  <c r="G1211" i="5"/>
  <c r="K1211" i="5"/>
  <c r="H1211" i="5"/>
  <c r="AH1210" i="5"/>
  <c r="AE1210" i="5"/>
  <c r="AG1210" i="5"/>
  <c r="AD1210" i="5"/>
  <c r="AC1210" i="5"/>
  <c r="W1210" i="5"/>
  <c r="T1210" i="5"/>
  <c r="V1210" i="5"/>
  <c r="S1210" i="5"/>
  <c r="R1210" i="5"/>
  <c r="L1210" i="5"/>
  <c r="I1210" i="5"/>
  <c r="K1210" i="5"/>
  <c r="H1210" i="5"/>
  <c r="G1210" i="5"/>
  <c r="AH1209" i="5"/>
  <c r="AE1209" i="5"/>
  <c r="AD1209" i="5"/>
  <c r="AC1209" i="5"/>
  <c r="AG1209" i="5"/>
  <c r="W1209" i="5"/>
  <c r="T1209" i="5"/>
  <c r="V1209" i="5"/>
  <c r="S1209" i="5"/>
  <c r="R1209" i="5"/>
  <c r="L1209" i="5"/>
  <c r="I1209" i="5"/>
  <c r="K1209" i="5"/>
  <c r="H1209" i="5"/>
  <c r="G1209" i="5"/>
  <c r="AH1208" i="5"/>
  <c r="AE1208" i="5"/>
  <c r="AG1208" i="5"/>
  <c r="AD1208" i="5"/>
  <c r="AC1208" i="5"/>
  <c r="W1208" i="5"/>
  <c r="T1208" i="5"/>
  <c r="V1208" i="5"/>
  <c r="S1208" i="5"/>
  <c r="R1208" i="5"/>
  <c r="L1208" i="5"/>
  <c r="I1208" i="5"/>
  <c r="H1208" i="5"/>
  <c r="K1208" i="5"/>
  <c r="G1208" i="5"/>
  <c r="AH1207" i="5"/>
  <c r="AE1207" i="5"/>
  <c r="AD1207" i="5"/>
  <c r="AG1207" i="5"/>
  <c r="AC1207" i="5"/>
  <c r="W1207" i="5"/>
  <c r="T1207" i="5"/>
  <c r="R1207" i="5"/>
  <c r="S1207" i="5"/>
  <c r="V1207" i="5"/>
  <c r="L1207" i="5"/>
  <c r="I1207" i="5"/>
  <c r="G1207" i="5"/>
  <c r="H1207" i="5"/>
  <c r="K1207" i="5"/>
  <c r="AE1206" i="5"/>
  <c r="AH1206" i="5"/>
  <c r="AG1206" i="5"/>
  <c r="AD1206" i="5"/>
  <c r="AC1206" i="5"/>
  <c r="T1206" i="5"/>
  <c r="W1206" i="5"/>
  <c r="R1206" i="5"/>
  <c r="S1206" i="5"/>
  <c r="V1206" i="5"/>
  <c r="I1206" i="5"/>
  <c r="L1206" i="5"/>
  <c r="G1206" i="5"/>
  <c r="H1206" i="5"/>
  <c r="K1206" i="5"/>
  <c r="AE1205" i="5"/>
  <c r="AH1205" i="5"/>
  <c r="AC1205" i="5"/>
  <c r="AD1205" i="5"/>
  <c r="AG1205" i="5"/>
  <c r="T1205" i="5"/>
  <c r="W1205" i="5"/>
  <c r="R1205" i="5"/>
  <c r="S1205" i="5"/>
  <c r="V1205" i="5"/>
  <c r="I1205" i="5"/>
  <c r="L1205" i="5"/>
  <c r="H1205" i="5"/>
  <c r="G1205" i="5"/>
  <c r="K1205" i="5"/>
  <c r="AE1204" i="5"/>
  <c r="AH1204" i="5"/>
  <c r="AC1204" i="5"/>
  <c r="AG1204" i="5"/>
  <c r="AD1204" i="5"/>
  <c r="T1204" i="5"/>
  <c r="W1204" i="5"/>
  <c r="R1204" i="5"/>
  <c r="V1204" i="5"/>
  <c r="S1204" i="5"/>
  <c r="I1204" i="5"/>
  <c r="L1204" i="5"/>
  <c r="G1204" i="5"/>
  <c r="K1204" i="5"/>
  <c r="H1204" i="5"/>
  <c r="AE1203" i="5"/>
  <c r="AH1203" i="5"/>
  <c r="AC1203" i="5"/>
  <c r="AG1203" i="5"/>
  <c r="AD1203" i="5"/>
  <c r="T1203" i="5"/>
  <c r="W1203" i="5"/>
  <c r="R1203" i="5"/>
  <c r="V1203" i="5"/>
  <c r="S1203" i="5"/>
  <c r="I1203" i="5"/>
  <c r="L1203" i="5"/>
  <c r="G1203" i="5"/>
  <c r="K1203" i="5"/>
  <c r="H1203" i="5"/>
  <c r="AE1202" i="5"/>
  <c r="AH1202" i="5"/>
  <c r="AC1202" i="5"/>
  <c r="AG1202" i="5"/>
  <c r="AD1202" i="5"/>
  <c r="T1202" i="5"/>
  <c r="W1202" i="5"/>
  <c r="R1202" i="5"/>
  <c r="V1202" i="5"/>
  <c r="S1202" i="5"/>
  <c r="I1202" i="5"/>
  <c r="L1202" i="5"/>
  <c r="G1202" i="5"/>
  <c r="K1202" i="5"/>
  <c r="H1202" i="5"/>
  <c r="AE1201" i="5"/>
  <c r="AH1201" i="5"/>
  <c r="AC1201" i="5"/>
  <c r="AG1201" i="5"/>
  <c r="AD1201" i="5"/>
  <c r="T1201" i="5"/>
  <c r="W1201" i="5"/>
  <c r="S1201" i="5"/>
  <c r="V1201" i="5"/>
  <c r="R1201" i="5"/>
  <c r="L1201" i="5"/>
  <c r="I1201" i="5"/>
  <c r="K1201" i="5"/>
  <c r="H1201" i="5"/>
  <c r="G1201" i="5"/>
  <c r="AH1200" i="5"/>
  <c r="AE1200" i="5"/>
  <c r="AG1200" i="5"/>
  <c r="AD1200" i="5"/>
  <c r="AC1200" i="5"/>
  <c r="W1200" i="5"/>
  <c r="T1200" i="5"/>
  <c r="S1200" i="5"/>
  <c r="R1200" i="5"/>
  <c r="V1200" i="5"/>
  <c r="L1200" i="5"/>
  <c r="I1200" i="5"/>
  <c r="K1200" i="5"/>
  <c r="H1200" i="5"/>
  <c r="G1200" i="5"/>
  <c r="AH1199" i="5"/>
  <c r="AE1199" i="5"/>
  <c r="AG1199" i="5"/>
  <c r="AD1199" i="5"/>
  <c r="AC1199" i="5"/>
  <c r="T1199" i="5"/>
  <c r="W1199" i="5"/>
  <c r="V1199" i="5"/>
  <c r="R1199" i="5"/>
  <c r="S1199" i="5"/>
  <c r="L1199" i="5"/>
  <c r="I1199" i="5"/>
  <c r="K1199" i="5"/>
  <c r="H1199" i="5"/>
  <c r="G1199" i="5"/>
  <c r="AH1198" i="5"/>
  <c r="AE1198" i="5"/>
  <c r="AC1198" i="5"/>
  <c r="AG1198" i="5"/>
  <c r="AD1198" i="5"/>
  <c r="W1198" i="5"/>
  <c r="T1198" i="5"/>
  <c r="V1198" i="5"/>
  <c r="S1198" i="5"/>
  <c r="R1198" i="5"/>
  <c r="L1198" i="5"/>
  <c r="I1198" i="5"/>
  <c r="K1198" i="5"/>
  <c r="H1198" i="5"/>
  <c r="G1198" i="5"/>
  <c r="AH1197" i="5"/>
  <c r="AE1197" i="5"/>
  <c r="AC1197" i="5"/>
  <c r="AG1197" i="5"/>
  <c r="AD1197" i="5"/>
  <c r="T1197" i="5"/>
  <c r="W1197" i="5"/>
  <c r="V1197" i="5"/>
  <c r="R1197" i="5"/>
  <c r="S1197" i="5"/>
  <c r="I1197" i="5"/>
  <c r="L1197" i="5"/>
  <c r="G1197" i="5"/>
  <c r="H1197" i="5"/>
  <c r="K1197" i="5"/>
  <c r="AE1196" i="5"/>
  <c r="AH1196" i="5"/>
  <c r="AC1196" i="5"/>
  <c r="AD1196" i="5"/>
  <c r="AG1196" i="5"/>
  <c r="W1196" i="5"/>
  <c r="T1196" i="5"/>
  <c r="V1196" i="5"/>
  <c r="S1196" i="5"/>
  <c r="R1196" i="5"/>
  <c r="L1196" i="5"/>
  <c r="I1196" i="5"/>
  <c r="K1196" i="5"/>
  <c r="H1196" i="5"/>
  <c r="G1196" i="5"/>
  <c r="AH1195" i="5"/>
  <c r="AE1195" i="5"/>
  <c r="AG1195" i="5"/>
  <c r="AD1195" i="5"/>
  <c r="AC1195" i="5"/>
  <c r="W1195" i="5"/>
  <c r="T1195" i="5"/>
  <c r="V1195" i="5"/>
  <c r="S1195" i="5"/>
  <c r="R1195" i="5"/>
  <c r="L1195" i="5"/>
  <c r="I1195" i="5"/>
  <c r="G1195" i="5"/>
  <c r="K1195" i="5"/>
  <c r="H1195" i="5"/>
  <c r="AE1194" i="5"/>
  <c r="AH1194" i="5"/>
  <c r="AD1194" i="5"/>
  <c r="AG1194" i="5"/>
  <c r="AC1194" i="5"/>
  <c r="T1194" i="5"/>
  <c r="W1194" i="5"/>
  <c r="S1194" i="5"/>
  <c r="R1194" i="5"/>
  <c r="V1194" i="5"/>
  <c r="L1194" i="5"/>
  <c r="I1194" i="5"/>
  <c r="K1194" i="5"/>
  <c r="G1194" i="5"/>
  <c r="H1194" i="5"/>
  <c r="AE1193" i="5"/>
  <c r="AH1193" i="5"/>
  <c r="AC1193" i="5"/>
  <c r="AD1193" i="5"/>
  <c r="AG1193" i="5"/>
  <c r="T1193" i="5"/>
  <c r="W1193" i="5"/>
  <c r="R1193" i="5"/>
  <c r="S1193" i="5"/>
  <c r="V1193" i="5"/>
  <c r="L1193" i="5"/>
  <c r="I1193" i="5"/>
  <c r="G1193" i="5"/>
  <c r="K1193" i="5"/>
  <c r="H1193" i="5"/>
  <c r="AH1192" i="5"/>
  <c r="AE1192" i="5"/>
  <c r="AG1192" i="5"/>
  <c r="AD1192" i="5"/>
  <c r="AC1192" i="5"/>
  <c r="T1192" i="5"/>
  <c r="W1192" i="5"/>
  <c r="V1192" i="5"/>
  <c r="S1192" i="5"/>
  <c r="R1192" i="5"/>
  <c r="L1192" i="5"/>
  <c r="I1192" i="5"/>
  <c r="K1192" i="5"/>
  <c r="H1192" i="5"/>
  <c r="G1192" i="5"/>
  <c r="AH1191" i="5"/>
  <c r="AE1191" i="5"/>
  <c r="AC1191" i="5"/>
  <c r="AD1191" i="5"/>
  <c r="AG1191" i="5"/>
  <c r="T1191" i="5"/>
  <c r="W1191" i="5"/>
  <c r="S1191" i="5"/>
  <c r="R1191" i="5"/>
  <c r="V1191" i="5"/>
  <c r="L1191" i="5"/>
  <c r="I1191" i="5"/>
  <c r="K1191" i="5"/>
  <c r="H1191" i="5"/>
  <c r="G1191" i="5"/>
  <c r="AH1190" i="5"/>
  <c r="AE1190" i="5"/>
  <c r="AG1190" i="5"/>
  <c r="AD1190" i="5"/>
  <c r="AC1190" i="5"/>
  <c r="T1190" i="5"/>
  <c r="W1190" i="5"/>
  <c r="S1190" i="5"/>
  <c r="R1190" i="5"/>
  <c r="V1190" i="5"/>
  <c r="L1190" i="5"/>
  <c r="I1190" i="5"/>
  <c r="K1190" i="5"/>
  <c r="H1190" i="5"/>
  <c r="G1190" i="5"/>
  <c r="AE1189" i="5"/>
  <c r="AH1189" i="5"/>
  <c r="AD1189" i="5"/>
  <c r="AC1189" i="5"/>
  <c r="AG1189" i="5"/>
  <c r="W1189" i="5"/>
  <c r="T1189" i="5"/>
  <c r="V1189" i="5"/>
  <c r="S1189" i="5"/>
  <c r="R1189" i="5"/>
  <c r="L1189" i="5"/>
  <c r="I1189" i="5"/>
  <c r="G1189" i="5"/>
  <c r="H1189" i="5"/>
  <c r="K1189" i="5"/>
  <c r="AE1188" i="5"/>
  <c r="AH1188" i="5"/>
  <c r="AC1188" i="5"/>
  <c r="AD1188" i="5"/>
  <c r="AG1188" i="5"/>
  <c r="T1188" i="5"/>
  <c r="W1188" i="5"/>
  <c r="S1188" i="5"/>
  <c r="V1188" i="5"/>
  <c r="R1188" i="5"/>
  <c r="I1188" i="5"/>
  <c r="L1188" i="5"/>
  <c r="G1188" i="5"/>
  <c r="H1188" i="5"/>
  <c r="K1188" i="5"/>
  <c r="AH1187" i="5"/>
  <c r="AE1187" i="5"/>
  <c r="AD1187" i="5"/>
  <c r="AG1187" i="5"/>
  <c r="AC1187" i="5"/>
  <c r="T1187" i="5"/>
  <c r="W1187" i="5"/>
  <c r="S1187" i="5"/>
  <c r="R1187" i="5"/>
  <c r="V1187" i="5"/>
  <c r="L1187" i="5"/>
  <c r="I1187" i="5"/>
  <c r="K1187" i="5"/>
  <c r="H1187" i="5"/>
  <c r="G1187" i="5"/>
  <c r="AH1186" i="5"/>
  <c r="AE1186" i="5"/>
  <c r="AG1186" i="5"/>
  <c r="AD1186" i="5"/>
  <c r="AC1186" i="5"/>
  <c r="W1186" i="5"/>
  <c r="T1186" i="5"/>
  <c r="V1186" i="5"/>
  <c r="R1186" i="5"/>
  <c r="S1186" i="5"/>
  <c r="L1186" i="5"/>
  <c r="I1186" i="5"/>
  <c r="K1186" i="5"/>
  <c r="H1186" i="5"/>
  <c r="G1186" i="5"/>
  <c r="AH1185" i="5"/>
  <c r="AE1185" i="5"/>
  <c r="AG1185" i="5"/>
  <c r="AD1185" i="5"/>
  <c r="AC1185" i="5"/>
  <c r="W1185" i="5"/>
  <c r="T1185" i="5"/>
  <c r="R1185" i="5"/>
  <c r="S1185" i="5"/>
  <c r="V1185" i="5"/>
  <c r="I1185" i="5"/>
  <c r="L1185" i="5"/>
  <c r="G1185" i="5"/>
  <c r="H1185" i="5"/>
  <c r="K1185" i="5"/>
  <c r="AH1184" i="5"/>
  <c r="AE1184" i="5"/>
  <c r="AD1184" i="5"/>
  <c r="AC1184" i="5"/>
  <c r="AG1184" i="5"/>
  <c r="T1184" i="5"/>
  <c r="W1184" i="5"/>
  <c r="R1184" i="5"/>
  <c r="S1184" i="5"/>
  <c r="V1184" i="5"/>
  <c r="I1184" i="5"/>
  <c r="L1184" i="5"/>
  <c r="G1184" i="5"/>
  <c r="H1184" i="5"/>
  <c r="K1184" i="5"/>
  <c r="AE1183" i="5"/>
  <c r="AH1183" i="5"/>
  <c r="AD1183" i="5"/>
  <c r="AG1183" i="5"/>
  <c r="AC1183" i="5"/>
  <c r="T1183" i="5"/>
  <c r="W1183" i="5"/>
  <c r="V1183" i="5"/>
  <c r="S1183" i="5"/>
  <c r="R1183" i="5"/>
  <c r="L1183" i="5"/>
  <c r="I1183" i="5"/>
  <c r="K1183" i="5"/>
  <c r="H1183" i="5"/>
  <c r="G1183" i="5"/>
  <c r="AH1182" i="5"/>
  <c r="AE1182" i="5"/>
  <c r="AD1182" i="5"/>
  <c r="AG1182" i="5"/>
  <c r="AC1182" i="5"/>
  <c r="W1182" i="5"/>
  <c r="T1182" i="5"/>
  <c r="V1182" i="5"/>
  <c r="S1182" i="5"/>
  <c r="R1182" i="5"/>
  <c r="I1182" i="5"/>
  <c r="L1182" i="5"/>
  <c r="G1182" i="5"/>
  <c r="H1182" i="5"/>
  <c r="K1182" i="5"/>
  <c r="AE1181" i="5"/>
  <c r="AH1181" i="5"/>
  <c r="AD1181" i="5"/>
  <c r="AG1181" i="5"/>
  <c r="AC1181" i="5"/>
  <c r="T1181" i="5"/>
  <c r="W1181" i="5"/>
  <c r="R1181" i="5"/>
  <c r="S1181" i="5"/>
  <c r="V1181" i="5"/>
  <c r="I1181" i="5"/>
  <c r="L1181" i="5"/>
  <c r="K1181" i="5"/>
  <c r="G1181" i="5"/>
  <c r="H1181" i="5"/>
  <c r="AE1180" i="5"/>
  <c r="AH1180" i="5"/>
  <c r="AC1180" i="5"/>
  <c r="AD1180" i="5"/>
  <c r="AG1180" i="5"/>
  <c r="W1180" i="5"/>
  <c r="T1180" i="5"/>
  <c r="V1180" i="5"/>
  <c r="R1180" i="5"/>
  <c r="S1180" i="5"/>
  <c r="L1180" i="5"/>
  <c r="I1180" i="5"/>
  <c r="K1180" i="5"/>
  <c r="H1180" i="5"/>
  <c r="G1180" i="5"/>
  <c r="AH1179" i="5"/>
  <c r="AE1179" i="5"/>
  <c r="AC1179" i="5"/>
  <c r="AG1179" i="5"/>
  <c r="AD1179" i="5"/>
  <c r="T1179" i="5"/>
  <c r="W1179" i="5"/>
  <c r="R1179" i="5"/>
  <c r="V1179" i="5"/>
  <c r="S1179" i="5"/>
  <c r="I1179" i="5"/>
  <c r="L1179" i="5"/>
  <c r="G1179" i="5"/>
  <c r="H1179" i="5"/>
  <c r="K1179" i="5"/>
  <c r="AE1178" i="5"/>
  <c r="AH1178" i="5"/>
  <c r="AC1178" i="5"/>
  <c r="AD1178" i="5"/>
  <c r="AG1178" i="5"/>
  <c r="T1178" i="5"/>
  <c r="W1178" i="5"/>
  <c r="R1178" i="5"/>
  <c r="S1178" i="5"/>
  <c r="V1178" i="5"/>
  <c r="I1178" i="5"/>
  <c r="L1178" i="5"/>
  <c r="G1178" i="5"/>
  <c r="H1178" i="5"/>
  <c r="K1178" i="5"/>
  <c r="AH1177" i="5"/>
  <c r="AE1177" i="5"/>
  <c r="AC1177" i="5"/>
  <c r="AD1177" i="5"/>
  <c r="AG1177" i="5"/>
  <c r="T1177" i="5"/>
  <c r="W1177" i="5"/>
  <c r="R1177" i="5"/>
  <c r="S1177" i="5"/>
  <c r="V1177" i="5"/>
  <c r="L1177" i="5"/>
  <c r="I1177" i="5"/>
  <c r="K1177" i="5"/>
  <c r="G1177" i="5"/>
  <c r="H1177" i="5"/>
  <c r="AH1176" i="5"/>
  <c r="AE1176" i="5"/>
  <c r="AG1176" i="5"/>
  <c r="AD1176" i="5"/>
  <c r="AC1176" i="5"/>
  <c r="T1176" i="5"/>
  <c r="W1176" i="5"/>
  <c r="S1176" i="5"/>
  <c r="V1176" i="5"/>
  <c r="R1176" i="5"/>
  <c r="L1176" i="5"/>
  <c r="I1176" i="5"/>
  <c r="G1176" i="5"/>
  <c r="K1176" i="5"/>
  <c r="H1176" i="5"/>
  <c r="AH1175" i="5"/>
  <c r="AE1175" i="5"/>
  <c r="AG1175" i="5"/>
  <c r="AD1175" i="5"/>
  <c r="AC1175" i="5"/>
  <c r="T1175" i="5"/>
  <c r="W1175" i="5"/>
  <c r="V1175" i="5"/>
  <c r="R1175" i="5"/>
  <c r="S1175" i="5"/>
  <c r="I1175" i="5"/>
  <c r="L1175" i="5"/>
  <c r="G1175" i="5"/>
  <c r="H1175" i="5"/>
  <c r="K1175" i="5"/>
  <c r="AE1174" i="5"/>
  <c r="AH1174" i="5"/>
  <c r="AC1174" i="5"/>
  <c r="AD1174" i="5"/>
  <c r="AG1174" i="5"/>
  <c r="T1174" i="5"/>
  <c r="W1174" i="5"/>
  <c r="S1174" i="5"/>
  <c r="R1174" i="5"/>
  <c r="V1174" i="5"/>
  <c r="L1174" i="5"/>
  <c r="I1174" i="5"/>
  <c r="H1174" i="5"/>
  <c r="K1174" i="5"/>
  <c r="G1174" i="5"/>
  <c r="AH1173" i="5"/>
  <c r="AE1173" i="5"/>
  <c r="AC1173" i="5"/>
  <c r="AG1173" i="5"/>
  <c r="AD1173" i="5"/>
  <c r="W1173" i="5"/>
  <c r="T1173" i="5"/>
  <c r="R1173" i="5"/>
  <c r="V1173" i="5"/>
  <c r="S1173" i="5"/>
  <c r="I1173" i="5"/>
  <c r="L1173" i="5"/>
  <c r="H1173" i="5"/>
  <c r="G1173" i="5"/>
  <c r="K1173" i="5"/>
  <c r="AE1172" i="5"/>
  <c r="AH1172" i="5"/>
  <c r="AC1172" i="5"/>
  <c r="AD1172" i="5"/>
  <c r="AG1172" i="5"/>
  <c r="W1172" i="5"/>
  <c r="T1172" i="5"/>
  <c r="V1172" i="5"/>
  <c r="S1172" i="5"/>
  <c r="R1172" i="5"/>
  <c r="I1172" i="5"/>
  <c r="L1172" i="5"/>
  <c r="K1172" i="5"/>
  <c r="H1172" i="5"/>
  <c r="G1172" i="5"/>
  <c r="AH1171" i="5"/>
  <c r="AE1171" i="5"/>
  <c r="AG1171" i="5"/>
  <c r="AD1171" i="5"/>
  <c r="AC1171" i="5"/>
  <c r="T1171" i="5"/>
  <c r="W1171" i="5"/>
  <c r="R1171" i="5"/>
  <c r="V1171" i="5"/>
  <c r="S1171" i="5"/>
  <c r="I1171" i="5"/>
  <c r="L1171" i="5"/>
  <c r="G1171" i="5"/>
  <c r="H1171" i="5"/>
  <c r="K1171" i="5"/>
  <c r="AE1170" i="5"/>
  <c r="AH1170" i="5"/>
  <c r="AC1170" i="5"/>
  <c r="AD1170" i="5"/>
  <c r="AG1170" i="5"/>
  <c r="W1170" i="5"/>
  <c r="T1170" i="5"/>
  <c r="V1170" i="5"/>
  <c r="S1170" i="5"/>
  <c r="R1170" i="5"/>
  <c r="L1170" i="5"/>
  <c r="I1170" i="5"/>
  <c r="H1170" i="5"/>
  <c r="G1170" i="5"/>
  <c r="K1170" i="5"/>
  <c r="AE1169" i="5"/>
  <c r="AH1169" i="5"/>
  <c r="AG1169" i="5"/>
  <c r="AD1169" i="5"/>
  <c r="AC1169" i="5"/>
  <c r="T1169" i="5"/>
  <c r="W1169" i="5"/>
  <c r="V1169" i="5"/>
  <c r="R1169" i="5"/>
  <c r="S1169" i="5"/>
  <c r="L1169" i="5"/>
  <c r="I1169" i="5"/>
  <c r="G1169" i="5"/>
  <c r="K1169" i="5"/>
  <c r="H1169" i="5"/>
  <c r="AE1168" i="5"/>
  <c r="AH1168" i="5"/>
  <c r="AC1168" i="5"/>
  <c r="AD1168" i="5"/>
  <c r="AG1168" i="5"/>
  <c r="T1168" i="5"/>
  <c r="W1168" i="5"/>
  <c r="V1168" i="5"/>
  <c r="S1168" i="5"/>
  <c r="R1168" i="5"/>
  <c r="L1168" i="5"/>
  <c r="I1168" i="5"/>
  <c r="G1168" i="5"/>
  <c r="K1168" i="5"/>
  <c r="H1168" i="5"/>
  <c r="AE1167" i="5"/>
  <c r="AH1167" i="5"/>
  <c r="AD1167" i="5"/>
  <c r="AG1167" i="5"/>
  <c r="AC1167" i="5"/>
  <c r="W1167" i="5"/>
  <c r="T1167" i="5"/>
  <c r="R1167" i="5"/>
  <c r="V1167" i="5"/>
  <c r="S1167" i="5"/>
  <c r="I1167" i="5"/>
  <c r="L1167" i="5"/>
  <c r="H1167" i="5"/>
  <c r="K1167" i="5"/>
  <c r="G1167" i="5"/>
  <c r="AH1166" i="5"/>
  <c r="AE1166" i="5"/>
  <c r="AG1166" i="5"/>
  <c r="AD1166" i="5"/>
  <c r="AC1166" i="5"/>
  <c r="W1166" i="5"/>
  <c r="T1166" i="5"/>
  <c r="V1166" i="5"/>
  <c r="S1166" i="5"/>
  <c r="R1166" i="5"/>
  <c r="L1166" i="5"/>
  <c r="I1166" i="5"/>
  <c r="G1166" i="5"/>
  <c r="K1166" i="5"/>
  <c r="H1166" i="5"/>
  <c r="AH1165" i="5"/>
  <c r="AE1165" i="5"/>
  <c r="AC1165" i="5"/>
  <c r="AD1165" i="5"/>
  <c r="AG1165" i="5"/>
  <c r="W1165" i="5"/>
  <c r="T1165" i="5"/>
  <c r="R1165" i="5"/>
  <c r="S1165" i="5"/>
  <c r="V1165" i="5"/>
  <c r="I1165" i="5"/>
  <c r="L1165" i="5"/>
  <c r="G1165" i="5"/>
  <c r="H1165" i="5"/>
  <c r="K1165" i="5"/>
  <c r="AH1164" i="5"/>
  <c r="AE1164" i="5"/>
  <c r="AC1164" i="5"/>
  <c r="AG1164" i="5"/>
  <c r="AD1164" i="5"/>
  <c r="T1164" i="5"/>
  <c r="W1164" i="5"/>
  <c r="V1164" i="5"/>
  <c r="R1164" i="5"/>
  <c r="S1164" i="5"/>
  <c r="L1164" i="5"/>
  <c r="I1164" i="5"/>
  <c r="G1164" i="5"/>
  <c r="H1164" i="5"/>
  <c r="K1164" i="5"/>
  <c r="AH1163" i="5"/>
  <c r="AE1163" i="5"/>
  <c r="AG1163" i="5"/>
  <c r="AD1163" i="5"/>
  <c r="AC1163" i="5"/>
  <c r="T1163" i="5"/>
  <c r="W1163" i="5"/>
  <c r="R1163" i="5"/>
  <c r="S1163" i="5"/>
  <c r="V1163" i="5"/>
  <c r="L1163" i="5"/>
  <c r="I1163" i="5"/>
  <c r="H1163" i="5"/>
  <c r="K1163" i="5"/>
  <c r="G1163" i="5"/>
  <c r="AH1162" i="5"/>
  <c r="AE1162" i="5"/>
  <c r="AG1162" i="5"/>
  <c r="AD1162" i="5"/>
  <c r="AC1162" i="5"/>
  <c r="T1162" i="5"/>
  <c r="W1162" i="5"/>
  <c r="R1162" i="5"/>
  <c r="S1162" i="5"/>
  <c r="V1162" i="5"/>
  <c r="L1162" i="5"/>
  <c r="I1162" i="5"/>
  <c r="K1162" i="5"/>
  <c r="H1162" i="5"/>
  <c r="G1162" i="5"/>
  <c r="AE1161" i="5"/>
  <c r="AH1161" i="5"/>
  <c r="AC1161" i="5"/>
  <c r="AD1161" i="5"/>
  <c r="AG1161" i="5"/>
  <c r="W1161" i="5"/>
  <c r="T1161" i="5"/>
  <c r="S1161" i="5"/>
  <c r="R1161" i="5"/>
  <c r="V1161" i="5"/>
  <c r="I1161" i="5"/>
  <c r="L1161" i="5"/>
  <c r="K1161" i="5"/>
  <c r="H1161" i="5"/>
  <c r="G1161" i="5"/>
  <c r="AH1160" i="5"/>
  <c r="AE1160" i="5"/>
  <c r="AG1160" i="5"/>
  <c r="AD1160" i="5"/>
  <c r="AC1160" i="5"/>
  <c r="W1160" i="5"/>
  <c r="T1160" i="5"/>
  <c r="V1160" i="5"/>
  <c r="R1160" i="5"/>
  <c r="S1160" i="5"/>
  <c r="I1160" i="5"/>
  <c r="L1160" i="5"/>
  <c r="H1160" i="5"/>
  <c r="G1160" i="5"/>
  <c r="K1160" i="5"/>
  <c r="AE1159" i="5"/>
  <c r="AH1159" i="5"/>
  <c r="AC1159" i="5"/>
  <c r="AD1159" i="5"/>
  <c r="AG1159" i="5"/>
  <c r="T1159" i="5"/>
  <c r="W1159" i="5"/>
  <c r="R1159" i="5"/>
  <c r="S1159" i="5"/>
  <c r="V1159" i="5"/>
  <c r="L1159" i="5"/>
  <c r="I1159" i="5"/>
  <c r="G1159" i="5"/>
  <c r="K1159" i="5"/>
  <c r="H1159" i="5"/>
  <c r="AH1158" i="5"/>
  <c r="AE1158" i="5"/>
  <c r="AD1158" i="5"/>
  <c r="AC1158" i="5"/>
  <c r="AG1158" i="5"/>
  <c r="T1158" i="5"/>
  <c r="W1158" i="5"/>
  <c r="R1158" i="5"/>
  <c r="S1158" i="5"/>
  <c r="V1158" i="5"/>
  <c r="I1158" i="5"/>
  <c r="L1158" i="5"/>
  <c r="G1158" i="5"/>
  <c r="H1158" i="5"/>
  <c r="K1158" i="5"/>
  <c r="AE1157" i="5"/>
  <c r="AH1157" i="5"/>
  <c r="AG1157" i="5"/>
  <c r="AD1157" i="5"/>
  <c r="AC1157" i="5"/>
  <c r="T1157" i="5"/>
  <c r="W1157" i="5"/>
  <c r="R1157" i="5"/>
  <c r="S1157" i="5"/>
  <c r="V1157" i="5"/>
  <c r="L1157" i="5"/>
  <c r="I1157" i="5"/>
  <c r="H1157" i="5"/>
  <c r="K1157" i="5"/>
  <c r="G1157" i="5"/>
  <c r="AH1156" i="5"/>
  <c r="AE1156" i="5"/>
  <c r="AG1156" i="5"/>
  <c r="AD1156" i="5"/>
  <c r="AC1156" i="5"/>
  <c r="W1156" i="5"/>
  <c r="T1156" i="5"/>
  <c r="V1156" i="5"/>
  <c r="S1156" i="5"/>
  <c r="R1156" i="5"/>
  <c r="I1156" i="5"/>
  <c r="L1156" i="5"/>
  <c r="H1156" i="5"/>
  <c r="K1156" i="5"/>
  <c r="G1156" i="5"/>
  <c r="AH1155" i="5"/>
  <c r="AE1155" i="5"/>
  <c r="AG1155" i="5"/>
  <c r="AD1155" i="5"/>
  <c r="AC1155" i="5"/>
  <c r="W1155" i="5"/>
  <c r="T1155" i="5"/>
  <c r="V1155" i="5"/>
  <c r="R1155" i="5"/>
  <c r="S1155" i="5"/>
  <c r="L1155" i="5"/>
  <c r="I1155" i="5"/>
  <c r="G1155" i="5"/>
  <c r="H1155" i="5"/>
  <c r="K1155" i="5"/>
  <c r="AH1154" i="5"/>
  <c r="AE1154" i="5"/>
  <c r="AG1154" i="5"/>
  <c r="AC1154" i="5"/>
  <c r="AD1154" i="5"/>
  <c r="T1154" i="5"/>
  <c r="W1154" i="5"/>
  <c r="V1154" i="5"/>
  <c r="S1154" i="5"/>
  <c r="R1154" i="5"/>
  <c r="L1154" i="5"/>
  <c r="I1154" i="5"/>
  <c r="K1154" i="5"/>
  <c r="G1154" i="5"/>
  <c r="H1154" i="5"/>
  <c r="AE1153" i="5"/>
  <c r="AH1153" i="5"/>
  <c r="AC1153" i="5"/>
  <c r="AD1153" i="5"/>
  <c r="AG1153" i="5"/>
  <c r="W1153" i="5"/>
  <c r="T1153" i="5"/>
  <c r="S1153" i="5"/>
  <c r="V1153" i="5"/>
  <c r="R1153" i="5"/>
  <c r="L1153" i="5"/>
  <c r="I1153" i="5"/>
  <c r="H1153" i="5"/>
  <c r="K1153" i="5"/>
  <c r="G1153" i="5"/>
  <c r="AE1152" i="5"/>
  <c r="AH1152" i="5"/>
  <c r="AG1152" i="5"/>
  <c r="AC1152" i="5"/>
  <c r="AD1152" i="5"/>
  <c r="W1152" i="5"/>
  <c r="T1152" i="5"/>
  <c r="V1152" i="5"/>
  <c r="S1152" i="5"/>
  <c r="R1152" i="5"/>
  <c r="I1152" i="5"/>
  <c r="L1152" i="5"/>
  <c r="G1152" i="5"/>
  <c r="H1152" i="5"/>
  <c r="K1152" i="5"/>
  <c r="AE1151" i="5"/>
  <c r="AH1151" i="5"/>
  <c r="AG1151" i="5"/>
  <c r="AD1151" i="5"/>
  <c r="AC1151" i="5"/>
  <c r="W1151" i="5"/>
  <c r="T1151" i="5"/>
  <c r="V1151" i="5"/>
  <c r="S1151" i="5"/>
  <c r="R1151" i="5"/>
  <c r="L1151" i="5"/>
  <c r="I1151" i="5"/>
  <c r="G1151" i="5"/>
  <c r="K1151" i="5"/>
  <c r="H1151" i="5"/>
  <c r="AH1150" i="5"/>
  <c r="AE1150" i="5"/>
  <c r="AG1150" i="5"/>
  <c r="AC1150" i="5"/>
  <c r="AD1150" i="5"/>
  <c r="W1150" i="5"/>
  <c r="T1150" i="5"/>
  <c r="V1150" i="5"/>
  <c r="S1150" i="5"/>
  <c r="R1150" i="5"/>
  <c r="L1150" i="5"/>
  <c r="I1150" i="5"/>
  <c r="K1150" i="5"/>
  <c r="H1150" i="5"/>
  <c r="G1150" i="5"/>
  <c r="AE1149" i="5"/>
  <c r="AH1149" i="5"/>
  <c r="AC1149" i="5"/>
  <c r="AD1149" i="5"/>
  <c r="AG1149" i="5"/>
  <c r="T1149" i="5"/>
  <c r="W1149" i="5"/>
  <c r="S1149" i="5"/>
  <c r="V1149" i="5"/>
  <c r="R1149" i="5"/>
  <c r="I1149" i="5"/>
  <c r="L1149" i="5"/>
  <c r="K1149" i="5"/>
  <c r="G1149" i="5"/>
  <c r="H1149" i="5"/>
  <c r="AE1148" i="5"/>
  <c r="AH1148" i="5"/>
  <c r="AC1148" i="5"/>
  <c r="AD1148" i="5"/>
  <c r="AG1148" i="5"/>
  <c r="T1148" i="5"/>
  <c r="W1148" i="5"/>
  <c r="S1148" i="5"/>
  <c r="V1148" i="5"/>
  <c r="R1148" i="5"/>
  <c r="I1148" i="5"/>
  <c r="L1148" i="5"/>
  <c r="K1148" i="5"/>
  <c r="H1148" i="5"/>
  <c r="G1148" i="5"/>
  <c r="AE1147" i="5"/>
  <c r="AH1147" i="5"/>
  <c r="AC1147" i="5"/>
  <c r="AD1147" i="5"/>
  <c r="AG1147" i="5"/>
  <c r="W1147" i="5"/>
  <c r="T1147" i="5"/>
  <c r="V1147" i="5"/>
  <c r="S1147" i="5"/>
  <c r="R1147" i="5"/>
  <c r="I1147" i="5"/>
  <c r="L1147" i="5"/>
  <c r="G1147" i="5"/>
  <c r="H1147" i="5"/>
  <c r="K1147" i="5"/>
  <c r="AH1146" i="5"/>
  <c r="AE1146" i="5"/>
  <c r="AG1146" i="5"/>
  <c r="AD1146" i="5"/>
  <c r="AC1146" i="5"/>
  <c r="W1146" i="5"/>
  <c r="T1146" i="5"/>
  <c r="V1146" i="5"/>
  <c r="S1146" i="5"/>
  <c r="R1146" i="5"/>
  <c r="L1146" i="5"/>
  <c r="I1146" i="5"/>
  <c r="K1146" i="5"/>
  <c r="G1146" i="5"/>
  <c r="H1146" i="5"/>
  <c r="AH1145" i="5"/>
  <c r="AE1145" i="5"/>
  <c r="AC1145" i="5"/>
  <c r="AG1145" i="5"/>
  <c r="AD1145" i="5"/>
  <c r="T1145" i="5"/>
  <c r="W1145" i="5"/>
  <c r="V1145" i="5"/>
  <c r="S1145" i="5"/>
  <c r="R1145" i="5"/>
  <c r="L1145" i="5"/>
  <c r="I1145" i="5"/>
  <c r="K1145" i="5"/>
  <c r="G1145" i="5"/>
  <c r="H1145" i="5"/>
  <c r="AH1144" i="5"/>
  <c r="AE1144" i="5"/>
  <c r="AG1144" i="5"/>
  <c r="AD1144" i="5"/>
  <c r="AC1144" i="5"/>
  <c r="W1144" i="5"/>
  <c r="T1144" i="5"/>
  <c r="S1144" i="5"/>
  <c r="R1144" i="5"/>
  <c r="V1144" i="5"/>
  <c r="L1144" i="5"/>
  <c r="I1144" i="5"/>
  <c r="K1144" i="5"/>
  <c r="H1144" i="5"/>
  <c r="G1144" i="5"/>
  <c r="AE1143" i="5"/>
  <c r="AH1143" i="5"/>
  <c r="AG1143" i="5"/>
  <c r="AD1143" i="5"/>
  <c r="AC1143" i="5"/>
  <c r="W1143" i="5"/>
  <c r="T1143" i="5"/>
  <c r="V1143" i="5"/>
  <c r="S1143" i="5"/>
  <c r="R1143" i="5"/>
  <c r="L1143" i="5"/>
  <c r="I1143" i="5"/>
  <c r="K1143" i="5"/>
  <c r="H1143" i="5"/>
  <c r="G1143" i="5"/>
  <c r="AE1142" i="5"/>
  <c r="AH1142" i="5"/>
  <c r="AD1142" i="5"/>
  <c r="AG1142" i="5"/>
  <c r="AC1142" i="5"/>
  <c r="T1142" i="5"/>
  <c r="W1142" i="5"/>
  <c r="V1142" i="5"/>
  <c r="S1142" i="5"/>
  <c r="R1142" i="5"/>
  <c r="I1142" i="5"/>
  <c r="L1142" i="5"/>
  <c r="G1142" i="5"/>
  <c r="H1142" i="5"/>
  <c r="K1142" i="5"/>
  <c r="AH1141" i="5"/>
  <c r="AE1141" i="5"/>
  <c r="AC1141" i="5"/>
  <c r="AG1141" i="5"/>
  <c r="AD1141" i="5"/>
  <c r="T1141" i="5"/>
  <c r="W1141" i="5"/>
  <c r="V1141" i="5"/>
  <c r="R1141" i="5"/>
  <c r="S1141" i="5"/>
  <c r="L1141" i="5"/>
  <c r="I1141" i="5"/>
  <c r="K1141" i="5"/>
  <c r="H1141" i="5"/>
  <c r="G1141" i="5"/>
  <c r="AH1140" i="5"/>
  <c r="AE1140" i="5"/>
  <c r="AC1140" i="5"/>
  <c r="AG1140" i="5"/>
  <c r="AD1140" i="5"/>
  <c r="W1140" i="5"/>
  <c r="T1140" i="5"/>
  <c r="V1140" i="5"/>
  <c r="S1140" i="5"/>
  <c r="R1140" i="5"/>
  <c r="L1140" i="5"/>
  <c r="I1140" i="5"/>
  <c r="H1140" i="5"/>
  <c r="G1140" i="5"/>
  <c r="K1140" i="5"/>
  <c r="AH1139" i="5"/>
  <c r="AE1139" i="5"/>
  <c r="AC1139" i="5"/>
  <c r="AG1139" i="5"/>
  <c r="AD1139" i="5"/>
  <c r="W1139" i="5"/>
  <c r="T1139" i="5"/>
  <c r="V1139" i="5"/>
  <c r="S1139" i="5"/>
  <c r="R1139" i="5"/>
  <c r="L1139" i="5"/>
  <c r="I1139" i="5"/>
  <c r="G1139" i="5"/>
  <c r="H1139" i="5"/>
  <c r="K1139" i="5"/>
  <c r="AE1138" i="5"/>
  <c r="AH1138" i="5"/>
  <c r="AC1138" i="5"/>
  <c r="AD1138" i="5"/>
  <c r="AG1138" i="5"/>
  <c r="T1138" i="5"/>
  <c r="W1138" i="5"/>
  <c r="R1138" i="5"/>
  <c r="S1138" i="5"/>
  <c r="V1138" i="5"/>
  <c r="L1138" i="5"/>
  <c r="I1138" i="5"/>
  <c r="K1138" i="5"/>
  <c r="H1138" i="5"/>
  <c r="G1138" i="5"/>
  <c r="AH1137" i="5"/>
  <c r="AE1137" i="5"/>
  <c r="AG1137" i="5"/>
  <c r="AC1137" i="5"/>
  <c r="AD1137" i="5"/>
  <c r="T1137" i="5"/>
  <c r="W1137" i="5"/>
  <c r="S1137" i="5"/>
  <c r="R1137" i="5"/>
  <c r="V1137" i="5"/>
  <c r="L1137" i="5"/>
  <c r="I1137" i="5"/>
  <c r="K1137" i="5"/>
  <c r="H1137" i="5"/>
  <c r="G1137" i="5"/>
  <c r="AH1136" i="5"/>
  <c r="AE1136" i="5"/>
  <c r="AG1136" i="5"/>
  <c r="AD1136" i="5"/>
  <c r="AC1136" i="5"/>
  <c r="T1136" i="5"/>
  <c r="W1136" i="5"/>
  <c r="R1136" i="5"/>
  <c r="S1136" i="5"/>
  <c r="V1136" i="5"/>
  <c r="L1136" i="5"/>
  <c r="I1136" i="5"/>
  <c r="G1136" i="5"/>
  <c r="K1136" i="5"/>
  <c r="H1136" i="5"/>
  <c r="AH1135" i="5"/>
  <c r="AE1135" i="5"/>
  <c r="AG1135" i="5"/>
  <c r="AD1135" i="5"/>
  <c r="AC1135" i="5"/>
  <c r="W1135" i="5"/>
  <c r="T1135" i="5"/>
  <c r="V1135" i="5"/>
  <c r="S1135" i="5"/>
  <c r="R1135" i="5"/>
  <c r="L1135" i="5"/>
  <c r="I1135" i="5"/>
  <c r="G1135" i="5"/>
  <c r="H1135" i="5"/>
  <c r="K1135" i="5"/>
  <c r="AE1134" i="5"/>
  <c r="AH1134" i="5"/>
  <c r="AC1134" i="5"/>
  <c r="AD1134" i="5"/>
  <c r="AG1134" i="5"/>
  <c r="T1134" i="5"/>
  <c r="W1134" i="5"/>
  <c r="V1134" i="5"/>
  <c r="R1134" i="5"/>
  <c r="S1134" i="5"/>
  <c r="L1134" i="5"/>
  <c r="I1134" i="5"/>
  <c r="K1134" i="5"/>
  <c r="H1134" i="5"/>
  <c r="G1134" i="5"/>
  <c r="AH1133" i="5"/>
  <c r="AE1133" i="5"/>
  <c r="AC1133" i="5"/>
  <c r="AG1133" i="5"/>
  <c r="AD1133" i="5"/>
  <c r="T1133" i="5"/>
  <c r="W1133" i="5"/>
  <c r="R1133" i="5"/>
  <c r="S1133" i="5"/>
  <c r="V1133" i="5"/>
  <c r="I1133" i="5"/>
  <c r="L1133" i="5"/>
  <c r="G1133" i="5"/>
  <c r="H1133" i="5"/>
  <c r="K1133" i="5"/>
  <c r="AH1132" i="5"/>
  <c r="AE1132" i="5"/>
  <c r="AG1132" i="5"/>
  <c r="AC1132" i="5"/>
  <c r="AD1132" i="5"/>
  <c r="W1132" i="5"/>
  <c r="T1132" i="5"/>
  <c r="V1132" i="5"/>
  <c r="S1132" i="5"/>
  <c r="R1132" i="5"/>
  <c r="L1132" i="5"/>
  <c r="I1132" i="5"/>
  <c r="K1132" i="5"/>
  <c r="H1132" i="5"/>
  <c r="G1132" i="5"/>
  <c r="AH1131" i="5"/>
  <c r="AE1131" i="5"/>
  <c r="AC1131" i="5"/>
  <c r="AD1131" i="5"/>
  <c r="AG1131" i="5"/>
  <c r="T1131" i="5"/>
  <c r="W1131" i="5"/>
  <c r="R1131" i="5"/>
  <c r="V1131" i="5"/>
  <c r="S1131" i="5"/>
  <c r="L1131" i="5"/>
  <c r="I1131" i="5"/>
  <c r="H1131" i="5"/>
  <c r="K1131" i="5"/>
  <c r="G1131" i="5"/>
  <c r="AH1130" i="5"/>
  <c r="AE1130" i="5"/>
  <c r="AG1130" i="5"/>
  <c r="AD1130" i="5"/>
  <c r="AC1130" i="5"/>
  <c r="W1130" i="5"/>
  <c r="T1130" i="5"/>
  <c r="V1130" i="5"/>
  <c r="R1130" i="5"/>
  <c r="S1130" i="5"/>
  <c r="I1130" i="5"/>
  <c r="L1130" i="5"/>
  <c r="H1130" i="5"/>
  <c r="K1130" i="5"/>
  <c r="G1130" i="5"/>
  <c r="AE1129" i="5"/>
  <c r="AH1129" i="5"/>
  <c r="AG1129" i="5"/>
  <c r="AD1129" i="5"/>
  <c r="AC1129" i="5"/>
  <c r="T1129" i="5"/>
  <c r="W1129" i="5"/>
  <c r="R1129" i="5"/>
  <c r="V1129" i="5"/>
  <c r="S1129" i="5"/>
  <c r="I1129" i="5"/>
  <c r="L1129" i="5"/>
  <c r="G1129" i="5"/>
  <c r="H1129" i="5"/>
  <c r="K1129" i="5"/>
  <c r="AH1128" i="5"/>
  <c r="AE1128" i="5"/>
  <c r="AG1128" i="5"/>
  <c r="AD1128" i="5"/>
  <c r="AC1128" i="5"/>
  <c r="W1128" i="5"/>
  <c r="T1128" i="5"/>
  <c r="R1128" i="5"/>
  <c r="S1128" i="5"/>
  <c r="V1128" i="5"/>
  <c r="I1128" i="5"/>
  <c r="L1128" i="5"/>
  <c r="G1128" i="5"/>
  <c r="H1128" i="5"/>
  <c r="K1128" i="5"/>
  <c r="AH1127" i="5"/>
  <c r="AE1127" i="5"/>
  <c r="AG1127" i="5"/>
  <c r="AD1127" i="5"/>
  <c r="AC1127" i="5"/>
  <c r="T1127" i="5"/>
  <c r="W1127" i="5"/>
  <c r="R1127" i="5"/>
  <c r="S1127" i="5"/>
  <c r="V1127" i="5"/>
  <c r="I1127" i="5"/>
  <c r="L1127" i="5"/>
  <c r="H1127" i="5"/>
  <c r="G1127" i="5"/>
  <c r="K1127" i="5"/>
  <c r="AH1126" i="5"/>
  <c r="AE1126" i="5"/>
  <c r="AC1126" i="5"/>
  <c r="AD1126" i="5"/>
  <c r="AG1126" i="5"/>
  <c r="T1126" i="5"/>
  <c r="W1126" i="5"/>
  <c r="R1126" i="5"/>
  <c r="S1126" i="5"/>
  <c r="V1126" i="5"/>
  <c r="L1126" i="5"/>
  <c r="I1126" i="5"/>
  <c r="K1126" i="5"/>
  <c r="H1126" i="5"/>
  <c r="G1126" i="5"/>
  <c r="AH1125" i="5"/>
  <c r="AE1125" i="5"/>
  <c r="AG1125" i="5"/>
  <c r="AD1125" i="5"/>
  <c r="AC1125" i="5"/>
  <c r="T1125" i="5"/>
  <c r="W1125" i="5"/>
  <c r="S1125" i="5"/>
  <c r="R1125" i="5"/>
  <c r="V1125" i="5"/>
  <c r="L1125" i="5"/>
  <c r="I1125" i="5"/>
  <c r="K1125" i="5"/>
  <c r="H1125" i="5"/>
  <c r="G1125" i="5"/>
  <c r="AE1124" i="5"/>
  <c r="AH1124" i="5"/>
  <c r="AG1124" i="5"/>
  <c r="AC1124" i="5"/>
  <c r="AD1124" i="5"/>
  <c r="W1124" i="5"/>
  <c r="T1124" i="5"/>
  <c r="R1124" i="5"/>
  <c r="S1124" i="5"/>
  <c r="V1124" i="5"/>
  <c r="L1124" i="5"/>
  <c r="I1124" i="5"/>
  <c r="H1124" i="5"/>
  <c r="K1124" i="5"/>
  <c r="G1124" i="5"/>
  <c r="AE1123" i="5"/>
  <c r="AH1123" i="5"/>
  <c r="AC1123" i="5"/>
  <c r="AD1123" i="5"/>
  <c r="AG1123" i="5"/>
  <c r="W1123" i="5"/>
  <c r="T1123" i="5"/>
  <c r="V1123" i="5"/>
  <c r="R1123" i="5"/>
  <c r="S1123" i="5"/>
  <c r="I1123" i="5"/>
  <c r="L1123" i="5"/>
  <c r="G1123" i="5"/>
  <c r="K1123" i="5"/>
  <c r="H1123" i="5"/>
  <c r="AH1122" i="5"/>
  <c r="AE1122" i="5"/>
  <c r="AG1122" i="5"/>
  <c r="AD1122" i="5"/>
  <c r="AC1122" i="5"/>
  <c r="W1122" i="5"/>
  <c r="T1122" i="5"/>
  <c r="V1122" i="5"/>
  <c r="R1122" i="5"/>
  <c r="S1122" i="5"/>
  <c r="I1122" i="5"/>
  <c r="L1122" i="5"/>
  <c r="G1122" i="5"/>
  <c r="H1122" i="5"/>
  <c r="K1122" i="5"/>
  <c r="AH1121" i="5"/>
  <c r="AE1121" i="5"/>
  <c r="AG1121" i="5"/>
  <c r="AD1121" i="5"/>
  <c r="AC1121" i="5"/>
  <c r="W1121" i="5"/>
  <c r="T1121" i="5"/>
  <c r="S1121" i="5"/>
  <c r="R1121" i="5"/>
  <c r="V1121" i="5"/>
  <c r="L1121" i="5"/>
  <c r="I1121" i="5"/>
  <c r="K1121" i="5"/>
  <c r="H1121" i="5"/>
  <c r="G1121" i="5"/>
  <c r="AE1120" i="5"/>
  <c r="AH1120" i="5"/>
  <c r="AD1120" i="5"/>
  <c r="AC1120" i="5"/>
  <c r="AG1120" i="5"/>
  <c r="W1120" i="5"/>
  <c r="T1120" i="5"/>
  <c r="V1120" i="5"/>
  <c r="S1120" i="5"/>
  <c r="R1120" i="5"/>
  <c r="L1120" i="5"/>
  <c r="I1120" i="5"/>
  <c r="K1120" i="5"/>
  <c r="H1120" i="5"/>
  <c r="G1120" i="5"/>
  <c r="AH1119" i="5"/>
  <c r="AE1119" i="5"/>
  <c r="AD1119" i="5"/>
  <c r="AC1119" i="5"/>
  <c r="AG1119" i="5"/>
  <c r="T1119" i="5"/>
  <c r="W1119" i="5"/>
  <c r="V1119" i="5"/>
  <c r="S1119" i="5"/>
  <c r="R1119" i="5"/>
  <c r="I1119" i="5"/>
  <c r="L1119" i="5"/>
  <c r="G1119" i="5"/>
  <c r="H1119" i="5"/>
  <c r="K1119" i="5"/>
  <c r="AH1118" i="5"/>
  <c r="AE1118" i="5"/>
  <c r="AD1118" i="5"/>
  <c r="AG1118" i="5"/>
  <c r="AC1118" i="5"/>
  <c r="T1118" i="5"/>
  <c r="W1118" i="5"/>
  <c r="R1118" i="5"/>
  <c r="S1118" i="5"/>
  <c r="V1118" i="5"/>
  <c r="I1118" i="5"/>
  <c r="L1118" i="5"/>
  <c r="K1118" i="5"/>
  <c r="G1118" i="5"/>
  <c r="H1118" i="5"/>
  <c r="AE1117" i="5"/>
  <c r="AH1117" i="5"/>
  <c r="AC1117" i="5"/>
  <c r="AD1117" i="5"/>
  <c r="AG1117" i="5"/>
  <c r="W1117" i="5"/>
  <c r="T1117" i="5"/>
  <c r="V1117" i="5"/>
  <c r="S1117" i="5"/>
  <c r="R1117" i="5"/>
  <c r="I1117" i="5"/>
  <c r="L1117" i="5"/>
  <c r="G1117" i="5"/>
  <c r="H1117" i="5"/>
  <c r="K1117" i="5"/>
  <c r="AE1116" i="5"/>
  <c r="AH1116" i="5"/>
  <c r="AC1116" i="5"/>
  <c r="AG1116" i="5"/>
  <c r="AD1116" i="5"/>
  <c r="W1116" i="5"/>
  <c r="T1116" i="5"/>
  <c r="V1116" i="5"/>
  <c r="S1116" i="5"/>
  <c r="R1116" i="5"/>
  <c r="L1116" i="5"/>
  <c r="I1116" i="5"/>
  <c r="K1116" i="5"/>
  <c r="H1116" i="5"/>
  <c r="G1116" i="5"/>
  <c r="AH1115" i="5"/>
  <c r="AE1115" i="5"/>
  <c r="AG1115" i="5"/>
  <c r="AD1115" i="5"/>
  <c r="AC1115" i="5"/>
  <c r="W1115" i="5"/>
  <c r="T1115" i="5"/>
  <c r="R1115" i="5"/>
  <c r="S1115" i="5"/>
  <c r="V1115" i="5"/>
  <c r="L1115" i="5"/>
  <c r="I1115" i="5"/>
  <c r="K1115" i="5"/>
  <c r="H1115" i="5"/>
  <c r="G1115" i="5"/>
  <c r="AH1114" i="5"/>
  <c r="AE1114" i="5"/>
  <c r="AG1114" i="5"/>
  <c r="AD1114" i="5"/>
  <c r="AC1114" i="5"/>
  <c r="W1114" i="5"/>
  <c r="T1114" i="5"/>
  <c r="V1114" i="5"/>
  <c r="S1114" i="5"/>
  <c r="R1114" i="5"/>
  <c r="I1114" i="5"/>
  <c r="L1114" i="5"/>
  <c r="H1114" i="5"/>
  <c r="G1114" i="5"/>
  <c r="K1114" i="5"/>
  <c r="AH1113" i="5"/>
  <c r="AE1113" i="5"/>
  <c r="AG1113" i="5"/>
  <c r="AD1113" i="5"/>
  <c r="AC1113" i="5"/>
  <c r="W1113" i="5"/>
  <c r="T1113" i="5"/>
  <c r="V1113" i="5"/>
  <c r="S1113" i="5"/>
  <c r="R1113" i="5"/>
  <c r="L1113" i="5"/>
  <c r="I1113" i="5"/>
  <c r="K1113" i="5"/>
  <c r="H1113" i="5"/>
  <c r="G1113" i="5"/>
  <c r="AE1112" i="5"/>
  <c r="AH1112" i="5"/>
  <c r="AC1112" i="5"/>
  <c r="AD1112" i="5"/>
  <c r="AG1112" i="5"/>
  <c r="T1112" i="5"/>
  <c r="W1112" i="5"/>
  <c r="V1112" i="5"/>
  <c r="R1112" i="5"/>
  <c r="S1112" i="5"/>
  <c r="I1112" i="5"/>
  <c r="L1112" i="5"/>
  <c r="G1112" i="5"/>
  <c r="H1112" i="5"/>
  <c r="K1112" i="5"/>
  <c r="AE1111" i="5"/>
  <c r="AH1111" i="5"/>
  <c r="AC1111" i="5"/>
  <c r="AD1111" i="5"/>
  <c r="AG1111" i="5"/>
  <c r="T1111" i="5"/>
  <c r="W1111" i="5"/>
  <c r="R1111" i="5"/>
  <c r="S1111" i="5"/>
  <c r="V1111" i="5"/>
  <c r="I1111" i="5"/>
  <c r="L1111" i="5"/>
  <c r="G1111" i="5"/>
  <c r="H1111" i="5"/>
  <c r="K1111" i="5"/>
  <c r="AH1110" i="5"/>
  <c r="AE1110" i="5"/>
  <c r="AC1110" i="5"/>
  <c r="AD1110" i="5"/>
  <c r="AG1110" i="5"/>
  <c r="W1110" i="5"/>
  <c r="T1110" i="5"/>
  <c r="V1110" i="5"/>
  <c r="S1110" i="5"/>
  <c r="R1110" i="5"/>
  <c r="L1110" i="5"/>
  <c r="I1110" i="5"/>
  <c r="K1110" i="5"/>
  <c r="H1110" i="5"/>
  <c r="G1110" i="5"/>
  <c r="AE1109" i="5"/>
  <c r="AH1109" i="5"/>
  <c r="AC1109" i="5"/>
  <c r="AD1109" i="5"/>
  <c r="AG1109" i="5"/>
  <c r="W1109" i="5"/>
  <c r="T1109" i="5"/>
  <c r="V1109" i="5"/>
  <c r="S1109" i="5"/>
  <c r="R1109" i="5"/>
  <c r="L1109" i="5"/>
  <c r="I1109" i="5"/>
  <c r="K1109" i="5"/>
  <c r="H1109" i="5"/>
  <c r="G1109" i="5"/>
  <c r="AH1108" i="5"/>
  <c r="AE1108" i="5"/>
  <c r="AG1108" i="5"/>
  <c r="AD1108" i="5"/>
  <c r="AC1108" i="5"/>
  <c r="W1108" i="5"/>
  <c r="T1108" i="5"/>
  <c r="R1108" i="5"/>
  <c r="S1108" i="5"/>
  <c r="V1108" i="5"/>
  <c r="L1108" i="5"/>
  <c r="I1108" i="5"/>
  <c r="G1108" i="5"/>
  <c r="K1108" i="5"/>
  <c r="H1108" i="5"/>
  <c r="AE1107" i="5"/>
  <c r="AH1107" i="5"/>
  <c r="AC1107" i="5"/>
  <c r="AD1107" i="5"/>
  <c r="AG1107" i="5"/>
  <c r="T1107" i="5"/>
  <c r="W1107" i="5"/>
  <c r="R1107" i="5"/>
  <c r="S1107" i="5"/>
  <c r="V1107" i="5"/>
  <c r="I1107" i="5"/>
  <c r="L1107" i="5"/>
  <c r="H1107" i="5"/>
  <c r="K1107" i="5"/>
  <c r="G1107" i="5"/>
  <c r="AH1106" i="5"/>
  <c r="AE1106" i="5"/>
  <c r="AG1106" i="5"/>
  <c r="AD1106" i="5"/>
  <c r="AC1106" i="5"/>
  <c r="T1106" i="5"/>
  <c r="W1106" i="5"/>
  <c r="S1106" i="5"/>
  <c r="R1106" i="5"/>
  <c r="V1106" i="5"/>
  <c r="L1106" i="5"/>
  <c r="I1106" i="5"/>
  <c r="K1106" i="5"/>
  <c r="H1106" i="5"/>
  <c r="G1106" i="5"/>
  <c r="AH1105" i="5"/>
  <c r="AE1105" i="5"/>
  <c r="AC1105" i="5"/>
  <c r="AG1105" i="5"/>
  <c r="AD1105" i="5"/>
  <c r="T1105" i="5"/>
  <c r="W1105" i="5"/>
  <c r="V1105" i="5"/>
  <c r="S1105" i="5"/>
  <c r="R1105" i="5"/>
  <c r="L1105" i="5"/>
  <c r="I1105" i="5"/>
  <c r="K1105" i="5"/>
  <c r="H1105" i="5"/>
  <c r="G1105" i="5"/>
  <c r="AH1104" i="5"/>
  <c r="AE1104" i="5"/>
  <c r="AG1104" i="5"/>
  <c r="AD1104" i="5"/>
  <c r="AC1104" i="5"/>
  <c r="W1104" i="5"/>
  <c r="T1104" i="5"/>
  <c r="R1104" i="5"/>
  <c r="V1104" i="5"/>
  <c r="S1104" i="5"/>
  <c r="I1104" i="5"/>
  <c r="L1104" i="5"/>
  <c r="K1104" i="5"/>
  <c r="G1104" i="5"/>
  <c r="H1104" i="5"/>
  <c r="AE1103" i="5"/>
  <c r="AH1103" i="5"/>
  <c r="AC1103" i="5"/>
  <c r="AD1103" i="5"/>
  <c r="AG1103" i="5"/>
  <c r="T1103" i="5"/>
  <c r="W1103" i="5"/>
  <c r="R1103" i="5"/>
  <c r="V1103" i="5"/>
  <c r="S1103" i="5"/>
  <c r="I1103" i="5"/>
  <c r="L1103" i="5"/>
  <c r="G1103" i="5"/>
  <c r="H1103" i="5"/>
  <c r="K1103" i="5"/>
  <c r="AE1102" i="5"/>
  <c r="AH1102" i="5"/>
  <c r="AC1102" i="5"/>
  <c r="AD1102" i="5"/>
  <c r="AG1102" i="5"/>
  <c r="T1102" i="5"/>
  <c r="W1102" i="5"/>
  <c r="S1102" i="5"/>
  <c r="R1102" i="5"/>
  <c r="V1102" i="5"/>
  <c r="L1102" i="5"/>
  <c r="I1102" i="5"/>
  <c r="K1102" i="5"/>
  <c r="H1102" i="5"/>
  <c r="G1102" i="5"/>
  <c r="AH1101" i="5"/>
  <c r="AE1101" i="5"/>
  <c r="AG1101" i="5"/>
  <c r="AD1101" i="5"/>
  <c r="AC1101" i="5"/>
  <c r="W1101" i="5"/>
  <c r="T1101" i="5"/>
  <c r="V1101" i="5"/>
  <c r="S1101" i="5"/>
  <c r="R1101" i="5"/>
  <c r="L1101" i="5"/>
  <c r="I1101" i="5"/>
  <c r="K1101" i="5"/>
  <c r="G1101" i="5"/>
  <c r="H1101" i="5"/>
  <c r="AE1100" i="5"/>
  <c r="AH1100" i="5"/>
  <c r="AG1100" i="5"/>
  <c r="AD1100" i="5"/>
  <c r="AC1100" i="5"/>
  <c r="W1100" i="5"/>
  <c r="T1100" i="5"/>
  <c r="V1100" i="5"/>
  <c r="S1100" i="5"/>
  <c r="R1100" i="5"/>
  <c r="I1100" i="5"/>
  <c r="L1100" i="5"/>
  <c r="G1100" i="5"/>
  <c r="K1100" i="5"/>
  <c r="H1100" i="5"/>
  <c r="AH1099" i="5"/>
  <c r="AE1099" i="5"/>
  <c r="AG1099" i="5"/>
  <c r="AD1099" i="5"/>
  <c r="AC1099" i="5"/>
  <c r="W1099" i="5"/>
  <c r="T1099" i="5"/>
  <c r="V1099" i="5"/>
  <c r="S1099" i="5"/>
  <c r="R1099" i="5"/>
  <c r="L1099" i="5"/>
  <c r="I1099" i="5"/>
  <c r="K1099" i="5"/>
  <c r="H1099" i="5"/>
  <c r="G1099" i="5"/>
  <c r="AH1098" i="5"/>
  <c r="AE1098" i="5"/>
  <c r="AG1098" i="5"/>
  <c r="AD1098" i="5"/>
  <c r="AC1098" i="5"/>
  <c r="W1098" i="5"/>
  <c r="T1098" i="5"/>
  <c r="R1098" i="5"/>
  <c r="U1347" i="5" s="1"/>
  <c r="V1098" i="5"/>
  <c r="S1098" i="5"/>
  <c r="I1098" i="5"/>
  <c r="L1098" i="5"/>
  <c r="H1098" i="5"/>
  <c r="K1098" i="5"/>
  <c r="G1098" i="5"/>
  <c r="AE1097" i="5"/>
  <c r="AH1097" i="5"/>
  <c r="AG1097" i="5"/>
  <c r="AD1097" i="5"/>
  <c r="AC1097" i="5"/>
  <c r="W1097" i="5"/>
  <c r="T1097" i="5"/>
  <c r="V1097" i="5"/>
  <c r="S1097" i="5"/>
  <c r="R1097" i="5"/>
  <c r="L1097" i="5"/>
  <c r="I1097" i="5"/>
  <c r="K1097" i="5"/>
  <c r="H1097" i="5"/>
  <c r="G1097" i="5"/>
  <c r="AH1096" i="5"/>
  <c r="AE1096" i="5"/>
  <c r="AG1096" i="5"/>
  <c r="AD1096" i="5"/>
  <c r="AC1096" i="5"/>
  <c r="W1096" i="5"/>
  <c r="T1096" i="5"/>
  <c r="R1096" i="5"/>
  <c r="V1096" i="5"/>
  <c r="S1096" i="5"/>
  <c r="I1096" i="5"/>
  <c r="L1096" i="5"/>
  <c r="K1096" i="5"/>
  <c r="G1096" i="5"/>
  <c r="H1096" i="5"/>
  <c r="AE1095" i="5"/>
  <c r="AH1095" i="5"/>
  <c r="AD1095" i="5"/>
  <c r="AG1095" i="5"/>
  <c r="AC1095" i="5"/>
  <c r="W1095" i="5"/>
  <c r="T1095" i="5"/>
  <c r="V1095" i="5"/>
  <c r="S1095" i="5"/>
  <c r="R1095" i="5"/>
  <c r="L1095" i="5"/>
  <c r="I1095" i="5"/>
  <c r="K1095" i="5"/>
  <c r="H1095" i="5"/>
  <c r="G1095" i="5"/>
  <c r="AH1094" i="5"/>
  <c r="AE1094" i="5"/>
  <c r="AG1094" i="5"/>
  <c r="AD1094" i="5"/>
  <c r="AC1094" i="5"/>
  <c r="W1094" i="5"/>
  <c r="T1094" i="5"/>
  <c r="V1094" i="5"/>
  <c r="S1094" i="5"/>
  <c r="R1094" i="5"/>
  <c r="L1094" i="5"/>
  <c r="I1094" i="5"/>
  <c r="K1094" i="5"/>
  <c r="H1094" i="5"/>
  <c r="G1094" i="5"/>
  <c r="AH1093" i="5"/>
  <c r="AE1093" i="5"/>
  <c r="AC1093" i="5"/>
  <c r="AD1093" i="5"/>
  <c r="AG1093" i="5"/>
  <c r="W1093" i="5"/>
  <c r="T1093" i="5"/>
  <c r="V1093" i="5"/>
  <c r="S1093" i="5"/>
  <c r="R1093" i="5"/>
  <c r="L1093" i="5"/>
  <c r="I1093" i="5"/>
  <c r="K1093" i="5"/>
  <c r="H1093" i="5"/>
  <c r="G1093" i="5"/>
  <c r="AH1092" i="5"/>
  <c r="AE1092" i="5"/>
  <c r="AG1092" i="5"/>
  <c r="AD1092" i="5"/>
  <c r="AC1092" i="5"/>
  <c r="W1092" i="5"/>
  <c r="T1092" i="5"/>
  <c r="V1092" i="5"/>
  <c r="S1092" i="5"/>
  <c r="R1092" i="5"/>
  <c r="L1092" i="5"/>
  <c r="I1092" i="5"/>
  <c r="K1092" i="5"/>
  <c r="H1092" i="5"/>
  <c r="G1092" i="5"/>
  <c r="AH1091" i="5"/>
  <c r="AE1091" i="5"/>
  <c r="AD1091" i="5"/>
  <c r="AC1091" i="5"/>
  <c r="AG1091" i="5"/>
  <c r="W1091" i="5"/>
  <c r="T1091" i="5"/>
  <c r="V1091" i="5"/>
  <c r="R1091" i="5"/>
  <c r="S1091" i="5"/>
  <c r="L1091" i="5"/>
  <c r="I1091" i="5"/>
  <c r="K1091" i="5"/>
  <c r="H1091" i="5"/>
  <c r="G1091" i="5"/>
  <c r="AH1090" i="5"/>
  <c r="AE1090" i="5"/>
  <c r="AG1090" i="5"/>
  <c r="AD1090" i="5"/>
  <c r="AC1090" i="5"/>
  <c r="W1090" i="5"/>
  <c r="T1090" i="5"/>
  <c r="R1090" i="5"/>
  <c r="S1090" i="5"/>
  <c r="V1090" i="5"/>
  <c r="L1090" i="5"/>
  <c r="I1090" i="5"/>
  <c r="K1090" i="5"/>
  <c r="G1090" i="5"/>
  <c r="H1090" i="5"/>
  <c r="AE1089" i="5"/>
  <c r="AH1089" i="5"/>
  <c r="AG1089" i="5"/>
  <c r="AD1089" i="5"/>
  <c r="AC1089" i="5"/>
  <c r="W1089" i="5"/>
  <c r="T1089" i="5"/>
  <c r="V1089" i="5"/>
  <c r="S1089" i="5"/>
  <c r="R1089" i="5"/>
  <c r="L1089" i="5"/>
  <c r="I1089" i="5"/>
  <c r="K1089" i="5"/>
  <c r="H1089" i="5"/>
  <c r="G1089" i="5"/>
  <c r="AH1088" i="5"/>
  <c r="AE1088" i="5"/>
  <c r="AC1088" i="5"/>
  <c r="AD1088" i="5"/>
  <c r="AG1088" i="5"/>
  <c r="T1088" i="5"/>
  <c r="W1088" i="5"/>
  <c r="S1088" i="5"/>
  <c r="R1088" i="5"/>
  <c r="V1088" i="5"/>
  <c r="L1088" i="5"/>
  <c r="I1088" i="5"/>
  <c r="K1088" i="5"/>
  <c r="H1088" i="5"/>
  <c r="G1088" i="5"/>
  <c r="AH1087" i="5"/>
  <c r="AE1087" i="5"/>
  <c r="AG1087" i="5"/>
  <c r="AD1087" i="5"/>
  <c r="AC1087" i="5"/>
  <c r="W1087" i="5"/>
  <c r="T1087" i="5"/>
  <c r="V1087" i="5"/>
  <c r="S1087" i="5"/>
  <c r="R1087" i="5"/>
  <c r="L1087" i="5"/>
  <c r="I1087" i="5"/>
  <c r="G1087" i="5"/>
  <c r="K1087" i="5"/>
  <c r="H1087" i="5"/>
  <c r="AH1086" i="5"/>
  <c r="AE1086" i="5"/>
  <c r="AG1086" i="5"/>
  <c r="AD1086" i="5"/>
  <c r="AC1086" i="5"/>
  <c r="W1086" i="5"/>
  <c r="T1086" i="5"/>
  <c r="V1086" i="5"/>
  <c r="S1086" i="5"/>
  <c r="R1086" i="5"/>
  <c r="I1086" i="5"/>
  <c r="L1086" i="5"/>
  <c r="K1086" i="5"/>
  <c r="H1086" i="5"/>
  <c r="G1086" i="5"/>
  <c r="AH1085" i="5"/>
  <c r="AE1085" i="5"/>
  <c r="AG1085" i="5"/>
  <c r="AD1085" i="5"/>
  <c r="AC1085" i="5"/>
  <c r="W1085" i="5"/>
  <c r="T1085" i="5"/>
  <c r="R1085" i="5"/>
  <c r="V1085" i="5"/>
  <c r="S1085" i="5"/>
  <c r="I1085" i="5"/>
  <c r="L1085" i="5"/>
  <c r="K1085" i="5"/>
  <c r="G1085" i="5"/>
  <c r="H1085" i="5"/>
  <c r="AH1084" i="5"/>
  <c r="AE1084" i="5"/>
  <c r="AG1084" i="5"/>
  <c r="AC1084" i="5"/>
  <c r="AD1084" i="5"/>
  <c r="W1084" i="5"/>
  <c r="T1084" i="5"/>
  <c r="V1084" i="5"/>
  <c r="S1084" i="5"/>
  <c r="R1084" i="5"/>
  <c r="L1084" i="5"/>
  <c r="I1084" i="5"/>
  <c r="K1084" i="5"/>
  <c r="H1084" i="5"/>
  <c r="G1084" i="5"/>
  <c r="AH1083" i="5"/>
  <c r="AE1083" i="5"/>
  <c r="AG1083" i="5"/>
  <c r="AD1083" i="5"/>
  <c r="AC1083" i="5"/>
  <c r="W1083" i="5"/>
  <c r="T1083" i="5"/>
  <c r="V1083" i="5"/>
  <c r="S1083" i="5"/>
  <c r="R1083" i="5"/>
  <c r="L1083" i="5"/>
  <c r="I1083" i="5"/>
  <c r="K1083" i="5"/>
  <c r="H1083" i="5"/>
  <c r="G1083" i="5"/>
  <c r="AH1082" i="5"/>
  <c r="AE1082" i="5"/>
  <c r="AC1082" i="5"/>
  <c r="AG1082" i="5"/>
  <c r="AD1082" i="5"/>
  <c r="W1082" i="5"/>
  <c r="T1082" i="5"/>
  <c r="R1082" i="5"/>
  <c r="V1082" i="5"/>
  <c r="S1082" i="5"/>
  <c r="L1082" i="5"/>
  <c r="I1082" i="5"/>
  <c r="K1082" i="5"/>
  <c r="H1082" i="5"/>
  <c r="G1082" i="5"/>
  <c r="AH1081" i="5"/>
  <c r="AE1081" i="5"/>
  <c r="AG1081" i="5"/>
  <c r="AD1081" i="5"/>
  <c r="AC1081" i="5"/>
  <c r="W1081" i="5"/>
  <c r="T1081" i="5"/>
  <c r="R1081" i="5"/>
  <c r="V1081" i="5"/>
  <c r="S1081" i="5"/>
  <c r="I1081" i="5"/>
  <c r="L1081" i="5"/>
  <c r="G1081" i="5"/>
  <c r="K1081" i="5"/>
  <c r="H1081" i="5"/>
  <c r="AE1080" i="5"/>
  <c r="AH1080" i="5"/>
  <c r="AG1080" i="5"/>
  <c r="AC1080" i="5"/>
  <c r="AD1080" i="5"/>
  <c r="W1080" i="5"/>
  <c r="T1080" i="5"/>
  <c r="V1080" i="5"/>
  <c r="S1080" i="5"/>
  <c r="R1080" i="5"/>
  <c r="L1080" i="5"/>
  <c r="I1080" i="5"/>
  <c r="K1080" i="5"/>
  <c r="H1080" i="5"/>
  <c r="G1080" i="5"/>
  <c r="AH1079" i="5"/>
  <c r="AE1079" i="5"/>
  <c r="AG1079" i="5"/>
  <c r="AD1079" i="5"/>
  <c r="AC1079" i="5"/>
  <c r="W1079" i="5"/>
  <c r="T1079" i="5"/>
  <c r="V1079" i="5"/>
  <c r="S1079" i="5"/>
  <c r="R1079" i="5"/>
  <c r="I1079" i="5"/>
  <c r="L1079" i="5"/>
  <c r="G1079" i="5"/>
  <c r="K1079" i="5"/>
  <c r="H1079" i="5"/>
  <c r="AE1078" i="5"/>
  <c r="AH1078" i="5"/>
  <c r="AG1078" i="5"/>
  <c r="AC1078" i="5"/>
  <c r="AD1078" i="5"/>
  <c r="W1078" i="5"/>
  <c r="T1078" i="5"/>
  <c r="S1078" i="5"/>
  <c r="V1078" i="5"/>
  <c r="R1078" i="5"/>
  <c r="I1078" i="5"/>
  <c r="L1078" i="5"/>
  <c r="K1078" i="5"/>
  <c r="H1078" i="5"/>
  <c r="G1078" i="5"/>
  <c r="AE1077" i="5"/>
  <c r="AH1077" i="5"/>
  <c r="AD1077" i="5"/>
  <c r="AG1077" i="5"/>
  <c r="AC1077" i="5"/>
  <c r="T1077" i="5"/>
  <c r="W1077" i="5"/>
  <c r="R1077" i="5"/>
  <c r="S1077" i="5"/>
  <c r="V1077" i="5"/>
  <c r="L1077" i="5"/>
  <c r="I1077" i="5"/>
  <c r="K1077" i="5"/>
  <c r="H1077" i="5"/>
  <c r="G1077" i="5"/>
  <c r="AE1076" i="5"/>
  <c r="AH1076" i="5"/>
  <c r="AD1076" i="5"/>
  <c r="AC1076" i="5"/>
  <c r="AG1076" i="5"/>
  <c r="W1076" i="5"/>
  <c r="T1076" i="5"/>
  <c r="V1076" i="5"/>
  <c r="S1076" i="5"/>
  <c r="R1076" i="5"/>
  <c r="L1076" i="5"/>
  <c r="I1076" i="5"/>
  <c r="K1076" i="5"/>
  <c r="H1076" i="5"/>
  <c r="G1076" i="5"/>
  <c r="AH1075" i="5"/>
  <c r="AE1075" i="5"/>
  <c r="AC1075" i="5"/>
  <c r="AD1075" i="5"/>
  <c r="AG1075" i="5"/>
  <c r="T1075" i="5"/>
  <c r="W1075" i="5"/>
  <c r="V1075" i="5"/>
  <c r="S1075" i="5"/>
  <c r="R1075" i="5"/>
  <c r="L1075" i="5"/>
  <c r="I1075" i="5"/>
  <c r="K1075" i="5"/>
  <c r="H1075" i="5"/>
  <c r="G1075" i="5"/>
  <c r="AH1074" i="5"/>
  <c r="AE1074" i="5"/>
  <c r="AG1074" i="5"/>
  <c r="AD1074" i="5"/>
  <c r="AC1074" i="5"/>
  <c r="W1074" i="5"/>
  <c r="T1074" i="5"/>
  <c r="S1074" i="5"/>
  <c r="R1074" i="5"/>
  <c r="V1074" i="5"/>
  <c r="I1074" i="5"/>
  <c r="L1074" i="5"/>
  <c r="G1074" i="5"/>
  <c r="H1074" i="5"/>
  <c r="K1074" i="5"/>
  <c r="AH1073" i="5"/>
  <c r="AE1073" i="5"/>
  <c r="AG1073" i="5"/>
  <c r="AC1073" i="5"/>
  <c r="AD1073" i="5"/>
  <c r="W1073" i="5"/>
  <c r="T1073" i="5"/>
  <c r="V1073" i="5"/>
  <c r="S1073" i="5"/>
  <c r="R1073" i="5"/>
  <c r="L1073" i="5"/>
  <c r="I1073" i="5"/>
  <c r="K1073" i="5"/>
  <c r="H1073" i="5"/>
  <c r="G1073" i="5"/>
  <c r="AE1072" i="5"/>
  <c r="AH1072" i="5"/>
  <c r="AG1072" i="5"/>
  <c r="AD1072" i="5"/>
  <c r="AC1072" i="5"/>
  <c r="W1072" i="5"/>
  <c r="T1072" i="5"/>
  <c r="V1072" i="5"/>
  <c r="S1072" i="5"/>
  <c r="R1072" i="5"/>
  <c r="L1072" i="5"/>
  <c r="I1072" i="5"/>
  <c r="K1072" i="5"/>
  <c r="H1072" i="5"/>
  <c r="G1072" i="5"/>
  <c r="AE1071" i="5"/>
  <c r="AH1071" i="5"/>
  <c r="AD1071" i="5"/>
  <c r="AC1071" i="5"/>
  <c r="AG1071" i="5"/>
  <c r="W1071" i="5"/>
  <c r="T1071" i="5"/>
  <c r="V1071" i="5"/>
  <c r="S1071" i="5"/>
  <c r="R1071" i="5"/>
  <c r="L1071" i="5"/>
  <c r="I1071" i="5"/>
  <c r="K1071" i="5"/>
  <c r="H1071" i="5"/>
  <c r="G1071" i="5"/>
  <c r="AE1070" i="5"/>
  <c r="AH1070" i="5"/>
  <c r="AG1070" i="5"/>
  <c r="AD1070" i="5"/>
  <c r="AC1070" i="5"/>
  <c r="W1070" i="5"/>
  <c r="T1070" i="5"/>
  <c r="V1070" i="5"/>
  <c r="S1070" i="5"/>
  <c r="R1070" i="5"/>
  <c r="L1070" i="5"/>
  <c r="I1070" i="5"/>
  <c r="K1070" i="5"/>
  <c r="H1070" i="5"/>
  <c r="G1070" i="5"/>
  <c r="AE1069" i="5"/>
  <c r="AH1069" i="5"/>
  <c r="AG1069" i="5"/>
  <c r="AC1069" i="5"/>
  <c r="AD1069" i="5"/>
  <c r="W1069" i="5"/>
  <c r="T1069" i="5"/>
  <c r="V1069" i="5"/>
  <c r="S1069" i="5"/>
  <c r="R1069" i="5"/>
  <c r="L1069" i="5"/>
  <c r="I1069" i="5"/>
  <c r="K1069" i="5"/>
  <c r="H1069" i="5"/>
  <c r="G1069" i="5"/>
  <c r="AH1068" i="5"/>
  <c r="AE1068" i="5"/>
  <c r="AG1068" i="5"/>
  <c r="AD1068" i="5"/>
  <c r="AC1068" i="5"/>
  <c r="W1068" i="5"/>
  <c r="T1068" i="5"/>
  <c r="R1068" i="5"/>
  <c r="V1068" i="5"/>
  <c r="S1068" i="5"/>
  <c r="I1068" i="5"/>
  <c r="L1068" i="5"/>
  <c r="H1068" i="5"/>
  <c r="K1068" i="5"/>
  <c r="G1068" i="5"/>
  <c r="AH1067" i="5"/>
  <c r="AE1067" i="5"/>
  <c r="AG1067" i="5"/>
  <c r="AD1067" i="5"/>
  <c r="AC1067" i="5"/>
  <c r="W1067" i="5"/>
  <c r="T1067" i="5"/>
  <c r="R1067" i="5"/>
  <c r="V1067" i="5"/>
  <c r="S1067" i="5"/>
  <c r="L1067" i="5"/>
  <c r="I1067" i="5"/>
  <c r="K1067" i="5"/>
  <c r="H1067" i="5"/>
  <c r="G1067" i="5"/>
  <c r="AH1066" i="5"/>
  <c r="AE1066" i="5"/>
  <c r="AG1066" i="5"/>
  <c r="AD1066" i="5"/>
  <c r="AC1066" i="5"/>
  <c r="W1066" i="5"/>
  <c r="T1066" i="5"/>
  <c r="R1066" i="5"/>
  <c r="V1066" i="5"/>
  <c r="S1066" i="5"/>
  <c r="I1066" i="5"/>
  <c r="L1066" i="5"/>
  <c r="G1066" i="5"/>
  <c r="K1066" i="5"/>
  <c r="H1066" i="5"/>
  <c r="AH1065" i="5"/>
  <c r="AE1065" i="5"/>
  <c r="AD1065" i="5"/>
  <c r="AG1065" i="5"/>
  <c r="AC1065" i="5"/>
  <c r="W1065" i="5"/>
  <c r="T1065" i="5"/>
  <c r="V1065" i="5"/>
  <c r="R1065" i="5"/>
  <c r="S1065" i="5"/>
  <c r="L1065" i="5"/>
  <c r="I1065" i="5"/>
  <c r="K1065" i="5"/>
  <c r="H1065" i="5"/>
  <c r="G1065" i="5"/>
  <c r="AH1064" i="5"/>
  <c r="AE1064" i="5"/>
  <c r="AG1064" i="5"/>
  <c r="AD1064" i="5"/>
  <c r="AC1064" i="5"/>
  <c r="W1064" i="5"/>
  <c r="T1064" i="5"/>
  <c r="V1064" i="5"/>
  <c r="S1064" i="5"/>
  <c r="R1064" i="5"/>
  <c r="L1064" i="5"/>
  <c r="I1064" i="5"/>
  <c r="K1064" i="5"/>
  <c r="H1064" i="5"/>
  <c r="G1064" i="5"/>
  <c r="AH1063" i="5"/>
  <c r="AE1063" i="5"/>
  <c r="AG1063" i="5"/>
  <c r="AD1063" i="5"/>
  <c r="AC1063" i="5"/>
  <c r="W1063" i="5"/>
  <c r="T1063" i="5"/>
  <c r="V1063" i="5"/>
  <c r="S1063" i="5"/>
  <c r="R1063" i="5"/>
  <c r="L1063" i="5"/>
  <c r="I1063" i="5"/>
  <c r="H1063" i="5"/>
  <c r="G1063" i="5"/>
  <c r="K1063" i="5"/>
  <c r="AH1062" i="5"/>
  <c r="AE1062" i="5"/>
  <c r="AG1062" i="5"/>
  <c r="AD1062" i="5"/>
  <c r="AC1062" i="5"/>
  <c r="W1062" i="5"/>
  <c r="T1062" i="5"/>
  <c r="V1062" i="5"/>
  <c r="S1062" i="5"/>
  <c r="R1062" i="5"/>
  <c r="I1062" i="5"/>
  <c r="L1062" i="5"/>
  <c r="K1062" i="5"/>
  <c r="H1062" i="5"/>
  <c r="G1062" i="5"/>
  <c r="AH1061" i="5"/>
  <c r="AE1061" i="5"/>
  <c r="AG1061" i="5"/>
  <c r="AD1061" i="5"/>
  <c r="AC1061" i="5"/>
  <c r="W1061" i="5"/>
  <c r="T1061" i="5"/>
  <c r="V1061" i="5"/>
  <c r="S1061" i="5"/>
  <c r="R1061" i="5"/>
  <c r="L1061" i="5"/>
  <c r="I1061" i="5"/>
  <c r="K1061" i="5"/>
  <c r="G1061" i="5"/>
  <c r="H1061" i="5"/>
  <c r="AH1060" i="5"/>
  <c r="AE1060" i="5"/>
  <c r="AD1060" i="5"/>
  <c r="AC1060" i="5"/>
  <c r="AG1060" i="5"/>
  <c r="T1060" i="5"/>
  <c r="W1060" i="5"/>
  <c r="V1060" i="5"/>
  <c r="S1060" i="5"/>
  <c r="R1060" i="5"/>
  <c r="L1060" i="5"/>
  <c r="I1060" i="5"/>
  <c r="K1060" i="5"/>
  <c r="H1060" i="5"/>
  <c r="G1060" i="5"/>
  <c r="AE1059" i="5"/>
  <c r="AH1059" i="5"/>
  <c r="AG1059" i="5"/>
  <c r="AC1059" i="5"/>
  <c r="AD1059" i="5"/>
  <c r="W1059" i="5"/>
  <c r="T1059" i="5"/>
  <c r="V1059" i="5"/>
  <c r="S1059" i="5"/>
  <c r="R1059" i="5"/>
  <c r="L1059" i="5"/>
  <c r="I1059" i="5"/>
  <c r="K1059" i="5"/>
  <c r="H1059" i="5"/>
  <c r="G1059" i="5"/>
  <c r="AE1058" i="5"/>
  <c r="AH1058" i="5"/>
  <c r="AD1058" i="5"/>
  <c r="AC1058" i="5"/>
  <c r="AG1058" i="5"/>
  <c r="W1058" i="5"/>
  <c r="T1058" i="5"/>
  <c r="V1058" i="5"/>
  <c r="S1058" i="5"/>
  <c r="R1058" i="5"/>
  <c r="L1058" i="5"/>
  <c r="I1058" i="5"/>
  <c r="K1058" i="5"/>
  <c r="H1058" i="5"/>
  <c r="G1058" i="5"/>
  <c r="AH1057" i="5"/>
  <c r="AE1057" i="5"/>
  <c r="AC1057" i="5"/>
  <c r="AG1057" i="5"/>
  <c r="AD1057" i="5"/>
  <c r="W1057" i="5"/>
  <c r="T1057" i="5"/>
  <c r="V1057" i="5"/>
  <c r="S1057" i="5"/>
  <c r="R1057" i="5"/>
  <c r="L1057" i="5"/>
  <c r="I1057" i="5"/>
  <c r="K1057" i="5"/>
  <c r="H1057" i="5"/>
  <c r="G1057" i="5"/>
  <c r="AH1056" i="5"/>
  <c r="AE1056" i="5"/>
  <c r="AC1056" i="5"/>
  <c r="AD1056" i="5"/>
  <c r="AG1056" i="5"/>
  <c r="W1056" i="5"/>
  <c r="T1056" i="5"/>
  <c r="V1056" i="5"/>
  <c r="S1056" i="5"/>
  <c r="R1056" i="5"/>
  <c r="L1056" i="5"/>
  <c r="I1056" i="5"/>
  <c r="K1056" i="5"/>
  <c r="H1056" i="5"/>
  <c r="G1056" i="5"/>
  <c r="AH1055" i="5"/>
  <c r="AE1055" i="5"/>
  <c r="AG1055" i="5"/>
  <c r="AD1055" i="5"/>
  <c r="AC1055" i="5"/>
  <c r="W1055" i="5"/>
  <c r="T1055" i="5"/>
  <c r="V1055" i="5"/>
  <c r="S1055" i="5"/>
  <c r="R1055" i="5"/>
  <c r="L1055" i="5"/>
  <c r="I1055" i="5"/>
  <c r="K1055" i="5"/>
  <c r="H1055" i="5"/>
  <c r="G1055" i="5"/>
  <c r="AH1054" i="5"/>
  <c r="AE1054" i="5"/>
  <c r="AG1054" i="5"/>
  <c r="AD1054" i="5"/>
  <c r="AC1054" i="5"/>
  <c r="W1054" i="5"/>
  <c r="T1054" i="5"/>
  <c r="V1054" i="5"/>
  <c r="S1054" i="5"/>
  <c r="R1054" i="5"/>
  <c r="L1054" i="5"/>
  <c r="I1054" i="5"/>
  <c r="K1054" i="5"/>
  <c r="H1054" i="5"/>
  <c r="G1054" i="5"/>
  <c r="AH1053" i="5"/>
  <c r="AE1053" i="5"/>
  <c r="AG1053" i="5"/>
  <c r="AD1053" i="5"/>
  <c r="AC1053" i="5"/>
  <c r="W1053" i="5"/>
  <c r="T1053" i="5"/>
  <c r="V1053" i="5"/>
  <c r="S1053" i="5"/>
  <c r="R1053" i="5"/>
  <c r="L1053" i="5"/>
  <c r="I1053" i="5"/>
  <c r="K1053" i="5"/>
  <c r="H1053" i="5"/>
  <c r="G1053" i="5"/>
  <c r="AH1052" i="5"/>
  <c r="AE1052" i="5"/>
  <c r="AG1052" i="5"/>
  <c r="AD1052" i="5"/>
  <c r="AC1052" i="5"/>
  <c r="W1052" i="5"/>
  <c r="T1052" i="5"/>
  <c r="S1052" i="5"/>
  <c r="V1052" i="5"/>
  <c r="R1052" i="5"/>
  <c r="L1052" i="5"/>
  <c r="I1052" i="5"/>
  <c r="K1052" i="5"/>
  <c r="H1052" i="5"/>
  <c r="G1052" i="5"/>
  <c r="AH1051" i="5"/>
  <c r="AE1051" i="5"/>
  <c r="AG1051" i="5"/>
  <c r="AD1051" i="5"/>
  <c r="AC1051" i="5"/>
  <c r="W1051" i="5"/>
  <c r="T1051" i="5"/>
  <c r="V1051" i="5"/>
  <c r="S1051" i="5"/>
  <c r="R1051" i="5"/>
  <c r="L1051" i="5"/>
  <c r="I1051" i="5"/>
  <c r="K1051" i="5"/>
  <c r="H1051" i="5"/>
  <c r="G1051" i="5"/>
  <c r="AH1050" i="5"/>
  <c r="AE1050" i="5"/>
  <c r="AG1050" i="5"/>
  <c r="AD1050" i="5"/>
  <c r="AC1050" i="5"/>
  <c r="W1050" i="5"/>
  <c r="T1050" i="5"/>
  <c r="V1050" i="5"/>
  <c r="S1050" i="5"/>
  <c r="R1050" i="5"/>
  <c r="L1050" i="5"/>
  <c r="I1050" i="5"/>
  <c r="K1050" i="5"/>
  <c r="H1050" i="5"/>
  <c r="G1050" i="5"/>
  <c r="AH1049" i="5"/>
  <c r="AE1049" i="5"/>
  <c r="AG1049" i="5"/>
  <c r="AD1049" i="5"/>
  <c r="AC1049" i="5"/>
  <c r="W1049" i="5"/>
  <c r="T1049" i="5"/>
  <c r="V1049" i="5"/>
  <c r="S1049" i="5"/>
  <c r="R1049" i="5"/>
  <c r="L1049" i="5"/>
  <c r="I1049" i="5"/>
  <c r="K1049" i="5"/>
  <c r="H1049" i="5"/>
  <c r="G1049" i="5"/>
  <c r="AH1048" i="5"/>
  <c r="AE1048" i="5"/>
  <c r="AG1048" i="5"/>
  <c r="AD1048" i="5"/>
  <c r="AC1048" i="5"/>
  <c r="W1048" i="5"/>
  <c r="T1048" i="5"/>
  <c r="V1048" i="5"/>
  <c r="S1048" i="5"/>
  <c r="R1048" i="5"/>
  <c r="L1048" i="5"/>
  <c r="I1048" i="5"/>
  <c r="G1048" i="5"/>
  <c r="H1048" i="5"/>
  <c r="K1048" i="5"/>
  <c r="AH1047" i="5"/>
  <c r="AE1047" i="5"/>
  <c r="AD1047" i="5"/>
  <c r="AC1047" i="5"/>
  <c r="AG1047" i="5"/>
  <c r="T1047" i="5"/>
  <c r="W1047" i="5"/>
  <c r="V1047" i="5"/>
  <c r="S1047" i="5"/>
  <c r="R1047" i="5"/>
  <c r="L1047" i="5"/>
  <c r="I1047" i="5"/>
  <c r="K1047" i="5"/>
  <c r="H1047" i="5"/>
  <c r="G1047" i="5"/>
  <c r="AE1046" i="5"/>
  <c r="AH1046" i="5"/>
  <c r="AG1046" i="5"/>
  <c r="AC1046" i="5"/>
  <c r="AD1046" i="5"/>
  <c r="W1046" i="5"/>
  <c r="T1046" i="5"/>
  <c r="V1046" i="5"/>
  <c r="S1046" i="5"/>
  <c r="R1046" i="5"/>
  <c r="L1046" i="5"/>
  <c r="I1046" i="5"/>
  <c r="K1046" i="5"/>
  <c r="H1046" i="5"/>
  <c r="G1046" i="5"/>
  <c r="AE1045" i="5"/>
  <c r="AH1045" i="5"/>
  <c r="AG1045" i="5"/>
  <c r="AD1045" i="5"/>
  <c r="AC1045" i="5"/>
  <c r="T1045" i="5"/>
  <c r="W1045" i="5"/>
  <c r="V1045" i="5"/>
  <c r="S1045" i="5"/>
  <c r="R1045" i="5"/>
  <c r="L1045" i="5"/>
  <c r="I1045" i="5"/>
  <c r="K1045" i="5"/>
  <c r="H1045" i="5"/>
  <c r="G1045" i="5"/>
  <c r="AE1044" i="5"/>
  <c r="AH1044" i="5"/>
  <c r="AG1044" i="5"/>
  <c r="AC1044" i="5"/>
  <c r="AD1044" i="5"/>
  <c r="W1044" i="5"/>
  <c r="T1044" i="5"/>
  <c r="V1044" i="5"/>
  <c r="S1044" i="5"/>
  <c r="R1044" i="5"/>
  <c r="L1044" i="5"/>
  <c r="I1044" i="5"/>
  <c r="K1044" i="5"/>
  <c r="H1044" i="5"/>
  <c r="G1044" i="5"/>
  <c r="AH1043" i="5"/>
  <c r="AE1043" i="5"/>
  <c r="AC1043" i="5"/>
  <c r="AD1043" i="5"/>
  <c r="AG1043" i="5"/>
  <c r="W1043" i="5"/>
  <c r="T1043" i="5"/>
  <c r="V1043" i="5"/>
  <c r="S1043" i="5"/>
  <c r="R1043" i="5"/>
  <c r="L1043" i="5"/>
  <c r="I1043" i="5"/>
  <c r="G1043" i="5"/>
  <c r="H1043" i="5"/>
  <c r="K1043" i="5"/>
  <c r="AE1042" i="5"/>
  <c r="AH1042" i="5"/>
  <c r="AG1042" i="5"/>
  <c r="AD1042" i="5"/>
  <c r="AC1042" i="5"/>
  <c r="W1042" i="5"/>
  <c r="T1042" i="5"/>
  <c r="V1042" i="5"/>
  <c r="S1042" i="5"/>
  <c r="R1042" i="5"/>
  <c r="L1042" i="5"/>
  <c r="I1042" i="5"/>
  <c r="H1042" i="5"/>
  <c r="G1042" i="5"/>
  <c r="K1042" i="5"/>
  <c r="AE1041" i="5"/>
  <c r="AH1041" i="5"/>
  <c r="AD1041" i="5"/>
  <c r="AC1041" i="5"/>
  <c r="AG1041" i="5"/>
  <c r="W1041" i="5"/>
  <c r="T1041" i="5"/>
  <c r="S1041" i="5"/>
  <c r="V1041" i="5"/>
  <c r="R1041" i="5"/>
  <c r="I1041" i="5"/>
  <c r="L1041" i="5"/>
  <c r="K1041" i="5"/>
  <c r="H1041" i="5"/>
  <c r="G1041" i="5"/>
  <c r="AH1040" i="5"/>
  <c r="AE1040" i="5"/>
  <c r="AD1040" i="5"/>
  <c r="AC1040" i="5"/>
  <c r="AG1040" i="5"/>
  <c r="W1040" i="5"/>
  <c r="T1040" i="5"/>
  <c r="V1040" i="5"/>
  <c r="S1040" i="5"/>
  <c r="R1040" i="5"/>
  <c r="L1040" i="5"/>
  <c r="I1040" i="5"/>
  <c r="G1040" i="5"/>
  <c r="H1040" i="5"/>
  <c r="K1040" i="5"/>
  <c r="AE1039" i="5"/>
  <c r="AH1039" i="5"/>
  <c r="AD1039" i="5"/>
  <c r="AC1039" i="5"/>
  <c r="AG1039" i="5"/>
  <c r="W1039" i="5"/>
  <c r="T1039" i="5"/>
  <c r="S1039" i="5"/>
  <c r="V1039" i="5"/>
  <c r="R1039" i="5"/>
  <c r="I1039" i="5"/>
  <c r="L1039" i="5"/>
  <c r="K1039" i="5"/>
  <c r="H1039" i="5"/>
  <c r="G1039" i="5"/>
  <c r="AH1038" i="5"/>
  <c r="AE1038" i="5"/>
  <c r="AG1038" i="5"/>
  <c r="AD1038" i="5"/>
  <c r="AC1038" i="5"/>
  <c r="T1038" i="5"/>
  <c r="W1038" i="5"/>
  <c r="S1038" i="5"/>
  <c r="V1038" i="5"/>
  <c r="R1038" i="5"/>
  <c r="L1038" i="5"/>
  <c r="I1038" i="5"/>
  <c r="K1038" i="5"/>
  <c r="H1038" i="5"/>
  <c r="G1038" i="5"/>
  <c r="AH1037" i="5"/>
  <c r="AE1037" i="5"/>
  <c r="AG1037" i="5"/>
  <c r="AD1037" i="5"/>
  <c r="AC1037" i="5"/>
  <c r="W1037" i="5"/>
  <c r="T1037" i="5"/>
  <c r="S1037" i="5"/>
  <c r="V1037" i="5"/>
  <c r="R1037" i="5"/>
  <c r="L1037" i="5"/>
  <c r="I1037" i="5"/>
  <c r="K1037" i="5"/>
  <c r="H1037" i="5"/>
  <c r="G1037" i="5"/>
  <c r="AH1036" i="5"/>
  <c r="AE1036" i="5"/>
  <c r="AG1036" i="5"/>
  <c r="AD1036" i="5"/>
  <c r="AC1036" i="5"/>
  <c r="T1036" i="5"/>
  <c r="W1036" i="5"/>
  <c r="V1036" i="5"/>
  <c r="S1036" i="5"/>
  <c r="R1036" i="5"/>
  <c r="L1036" i="5"/>
  <c r="I1036" i="5"/>
  <c r="K1036" i="5"/>
  <c r="H1036" i="5"/>
  <c r="G1036" i="5"/>
  <c r="AH1035" i="5"/>
  <c r="AE1035" i="5"/>
  <c r="AG1035" i="5"/>
  <c r="AD1035" i="5"/>
  <c r="AC1035" i="5"/>
  <c r="W1035" i="5"/>
  <c r="T1035" i="5"/>
  <c r="R1035" i="5"/>
  <c r="V1035" i="5"/>
  <c r="S1035" i="5"/>
  <c r="L1035" i="5"/>
  <c r="I1035" i="5"/>
  <c r="K1035" i="5"/>
  <c r="G1035" i="5"/>
  <c r="H1035" i="5"/>
  <c r="AH1034" i="5"/>
  <c r="AE1034" i="5"/>
  <c r="AD1034" i="5"/>
  <c r="AC1034" i="5"/>
  <c r="AG1034" i="5"/>
  <c r="W1034" i="5"/>
  <c r="T1034" i="5"/>
  <c r="V1034" i="5"/>
  <c r="S1034" i="5"/>
  <c r="R1034" i="5"/>
  <c r="I1034" i="5"/>
  <c r="L1034" i="5"/>
  <c r="K1034" i="5"/>
  <c r="G1034" i="5"/>
  <c r="H1034" i="5"/>
  <c r="AH1033" i="5"/>
  <c r="AE1033" i="5"/>
  <c r="AG1033" i="5"/>
  <c r="AD1033" i="5"/>
  <c r="AC1033" i="5"/>
  <c r="W1033" i="5"/>
  <c r="T1033" i="5"/>
  <c r="V1033" i="5"/>
  <c r="S1033" i="5"/>
  <c r="R1033" i="5"/>
  <c r="I1033" i="5"/>
  <c r="L1033" i="5"/>
  <c r="K1033" i="5"/>
  <c r="H1033" i="5"/>
  <c r="G1033" i="5"/>
  <c r="AH1032" i="5"/>
  <c r="AE1032" i="5"/>
  <c r="AG1032" i="5"/>
  <c r="AD1032" i="5"/>
  <c r="AC1032" i="5"/>
  <c r="W1032" i="5"/>
  <c r="T1032" i="5"/>
  <c r="V1032" i="5"/>
  <c r="S1032" i="5"/>
  <c r="R1032" i="5"/>
  <c r="I1032" i="5"/>
  <c r="L1032" i="5"/>
  <c r="H1032" i="5"/>
  <c r="G1032" i="5"/>
  <c r="K1032" i="5"/>
  <c r="AH1031" i="5"/>
  <c r="AE1031" i="5"/>
  <c r="AG1031" i="5"/>
  <c r="AD1031" i="5"/>
  <c r="AC1031" i="5"/>
  <c r="W1031" i="5"/>
  <c r="T1031" i="5"/>
  <c r="V1031" i="5"/>
  <c r="S1031" i="5"/>
  <c r="R1031" i="5"/>
  <c r="L1031" i="5"/>
  <c r="I1031" i="5"/>
  <c r="K1031" i="5"/>
  <c r="H1031" i="5"/>
  <c r="G1031" i="5"/>
  <c r="AH1030" i="5"/>
  <c r="AE1030" i="5"/>
  <c r="AC1030" i="5"/>
  <c r="AD1030" i="5"/>
  <c r="AG1030" i="5"/>
  <c r="W1030" i="5"/>
  <c r="T1030" i="5"/>
  <c r="R1030" i="5"/>
  <c r="V1030" i="5"/>
  <c r="S1030" i="5"/>
  <c r="L1030" i="5"/>
  <c r="I1030" i="5"/>
  <c r="H1030" i="5"/>
  <c r="K1030" i="5"/>
  <c r="G1030" i="5"/>
  <c r="AE1029" i="5"/>
  <c r="AH1029" i="5"/>
  <c r="AD1029" i="5"/>
  <c r="AC1029" i="5"/>
  <c r="AG1029" i="5"/>
  <c r="W1029" i="5"/>
  <c r="T1029" i="5"/>
  <c r="V1029" i="5"/>
  <c r="S1029" i="5"/>
  <c r="R1029" i="5"/>
  <c r="L1029" i="5"/>
  <c r="I1029" i="5"/>
  <c r="K1029" i="5"/>
  <c r="H1029" i="5"/>
  <c r="G1029" i="5"/>
  <c r="AH1028" i="5"/>
  <c r="AE1028" i="5"/>
  <c r="AC1028" i="5"/>
  <c r="AD1028" i="5"/>
  <c r="AG1028" i="5"/>
  <c r="W1028" i="5"/>
  <c r="T1028" i="5"/>
  <c r="V1028" i="5"/>
  <c r="S1028" i="5"/>
  <c r="R1028" i="5"/>
  <c r="L1028" i="5"/>
  <c r="I1028" i="5"/>
  <c r="G1028" i="5"/>
  <c r="K1028" i="5"/>
  <c r="H1028" i="5"/>
  <c r="AE1027" i="5"/>
  <c r="AH1027" i="5"/>
  <c r="AG1027" i="5"/>
  <c r="AD1027" i="5"/>
  <c r="AC1027" i="5"/>
  <c r="W1027" i="5"/>
  <c r="T1027" i="5"/>
  <c r="V1027" i="5"/>
  <c r="S1027" i="5"/>
  <c r="R1027" i="5"/>
  <c r="L1027" i="5"/>
  <c r="I1027" i="5"/>
  <c r="K1027" i="5"/>
  <c r="H1027" i="5"/>
  <c r="G1027" i="5"/>
  <c r="AH1026" i="5"/>
  <c r="AE1026" i="5"/>
  <c r="AC1026" i="5"/>
  <c r="AD1026" i="5"/>
  <c r="AG1026" i="5"/>
  <c r="W1026" i="5"/>
  <c r="T1026" i="5"/>
  <c r="S1026" i="5"/>
  <c r="R1026" i="5"/>
  <c r="V1026" i="5"/>
  <c r="L1026" i="5"/>
  <c r="I1026" i="5"/>
  <c r="K1026" i="5"/>
  <c r="H1026" i="5"/>
  <c r="G1026" i="5"/>
  <c r="AH1025" i="5"/>
  <c r="AE1025" i="5"/>
  <c r="AG1025" i="5"/>
  <c r="AD1025" i="5"/>
  <c r="AC1025" i="5"/>
  <c r="W1025" i="5"/>
  <c r="T1025" i="5"/>
  <c r="V1025" i="5"/>
  <c r="S1025" i="5"/>
  <c r="R1025" i="5"/>
  <c r="I1025" i="5"/>
  <c r="L1025" i="5"/>
  <c r="H1025" i="5"/>
  <c r="G1025" i="5"/>
  <c r="K1025" i="5"/>
  <c r="AH1024" i="5"/>
  <c r="AE1024" i="5"/>
  <c r="AG1024" i="5"/>
  <c r="AD1024" i="5"/>
  <c r="AC1024" i="5"/>
  <c r="W1024" i="5"/>
  <c r="T1024" i="5"/>
  <c r="V1024" i="5"/>
  <c r="S1024" i="5"/>
  <c r="R1024" i="5"/>
  <c r="L1024" i="5"/>
  <c r="I1024" i="5"/>
  <c r="K1024" i="5"/>
  <c r="H1024" i="5"/>
  <c r="G1024" i="5"/>
  <c r="AH1023" i="5"/>
  <c r="AE1023" i="5"/>
  <c r="AG1023" i="5"/>
  <c r="AD1023" i="5"/>
  <c r="AC1023" i="5"/>
  <c r="W1023" i="5"/>
  <c r="T1023" i="5"/>
  <c r="V1023" i="5"/>
  <c r="S1023" i="5"/>
  <c r="R1023" i="5"/>
  <c r="L1023" i="5"/>
  <c r="I1023" i="5"/>
  <c r="H1023" i="5"/>
  <c r="G1023" i="5"/>
  <c r="K1023" i="5"/>
  <c r="AH1022" i="5"/>
  <c r="AE1022" i="5"/>
  <c r="AG1022" i="5"/>
  <c r="AD1022" i="5"/>
  <c r="AC1022" i="5"/>
  <c r="W1022" i="5"/>
  <c r="T1022" i="5"/>
  <c r="V1022" i="5"/>
  <c r="R1022" i="5"/>
  <c r="S1022" i="5"/>
  <c r="I1022" i="5"/>
  <c r="L1022" i="5"/>
  <c r="K1022" i="5"/>
  <c r="G1022" i="5"/>
  <c r="H1022" i="5"/>
  <c r="AH1021" i="5"/>
  <c r="AE1021" i="5"/>
  <c r="AG1021" i="5"/>
  <c r="AD1021" i="5"/>
  <c r="AC1021" i="5"/>
  <c r="W1021" i="5"/>
  <c r="T1021" i="5"/>
  <c r="V1021" i="5"/>
  <c r="S1021" i="5"/>
  <c r="R1021" i="5"/>
  <c r="I1021" i="5"/>
  <c r="L1021" i="5"/>
  <c r="K1021" i="5"/>
  <c r="G1021" i="5"/>
  <c r="H1021" i="5"/>
  <c r="AH1020" i="5"/>
  <c r="AE1020" i="5"/>
  <c r="AG1020" i="5"/>
  <c r="AD1020" i="5"/>
  <c r="AC1020" i="5"/>
  <c r="W1020" i="5"/>
  <c r="T1020" i="5"/>
  <c r="V1020" i="5"/>
  <c r="S1020" i="5"/>
  <c r="R1020" i="5"/>
  <c r="I1020" i="5"/>
  <c r="L1020" i="5"/>
  <c r="K1020" i="5"/>
  <c r="H1020" i="5"/>
  <c r="G1020" i="5"/>
  <c r="AH1019" i="5"/>
  <c r="AE1019" i="5"/>
  <c r="AG1019" i="5"/>
  <c r="AD1019" i="5"/>
  <c r="AC1019" i="5"/>
  <c r="W1019" i="5"/>
  <c r="T1019" i="5"/>
  <c r="V1019" i="5"/>
  <c r="S1019" i="5"/>
  <c r="R1019" i="5"/>
  <c r="L1019" i="5"/>
  <c r="I1019" i="5"/>
  <c r="K1019" i="5"/>
  <c r="H1019" i="5"/>
  <c r="G1019" i="5"/>
  <c r="AH1018" i="5"/>
  <c r="AE1018" i="5"/>
  <c r="AG1018" i="5"/>
  <c r="AD1018" i="5"/>
  <c r="AC1018" i="5"/>
  <c r="W1018" i="5"/>
  <c r="T1018" i="5"/>
  <c r="V1018" i="5"/>
  <c r="S1018" i="5"/>
  <c r="R1018" i="5"/>
  <c r="I1018" i="5"/>
  <c r="L1018" i="5"/>
  <c r="K1018" i="5"/>
  <c r="G1018" i="5"/>
  <c r="H1018" i="5"/>
  <c r="AH1017" i="5"/>
  <c r="AE1017" i="5"/>
  <c r="AD1017" i="5"/>
  <c r="AC1017" i="5"/>
  <c r="AG1017" i="5"/>
  <c r="W1017" i="5"/>
  <c r="T1017" i="5"/>
  <c r="V1017" i="5"/>
  <c r="S1017" i="5"/>
  <c r="R1017" i="5"/>
  <c r="I1017" i="5"/>
  <c r="L1017" i="5"/>
  <c r="G1017" i="5"/>
  <c r="H1017" i="5"/>
  <c r="K1017" i="5"/>
  <c r="AH1016" i="5"/>
  <c r="AE1016" i="5"/>
  <c r="AG1016" i="5"/>
  <c r="AD1016" i="5"/>
  <c r="AC1016" i="5"/>
  <c r="W1016" i="5"/>
  <c r="T1016" i="5"/>
  <c r="V1016" i="5"/>
  <c r="S1016" i="5"/>
  <c r="R1016" i="5"/>
  <c r="L1016" i="5"/>
  <c r="I1016" i="5"/>
  <c r="G1016" i="5"/>
  <c r="H1016" i="5"/>
  <c r="K1016" i="5"/>
  <c r="AH1015" i="5"/>
  <c r="AE1015" i="5"/>
  <c r="AG1015" i="5"/>
  <c r="AD1015" i="5"/>
  <c r="AC1015" i="5"/>
  <c r="W1015" i="5"/>
  <c r="T1015" i="5"/>
  <c r="V1015" i="5"/>
  <c r="S1015" i="5"/>
  <c r="R1015" i="5"/>
  <c r="I1015" i="5"/>
  <c r="L1015" i="5"/>
  <c r="K1015" i="5"/>
  <c r="H1015" i="5"/>
  <c r="G1015" i="5"/>
  <c r="AH1014" i="5"/>
  <c r="AE1014" i="5"/>
  <c r="AG1014" i="5"/>
  <c r="AD1014" i="5"/>
  <c r="AC1014" i="5"/>
  <c r="W1014" i="5"/>
  <c r="T1014" i="5"/>
  <c r="V1014" i="5"/>
  <c r="S1014" i="5"/>
  <c r="R1014" i="5"/>
  <c r="L1014" i="5"/>
  <c r="I1014" i="5"/>
  <c r="G1014" i="5"/>
  <c r="H1014" i="5"/>
  <c r="K1014" i="5"/>
  <c r="AE1013" i="5"/>
  <c r="AH1013" i="5"/>
  <c r="AD1013" i="5"/>
  <c r="AC1013" i="5"/>
  <c r="AG1013" i="5"/>
  <c r="T1013" i="5"/>
  <c r="W1013" i="5"/>
  <c r="R1013" i="5"/>
  <c r="S1013" i="5"/>
  <c r="V1013" i="5"/>
  <c r="L1013" i="5"/>
  <c r="I1013" i="5"/>
  <c r="K1013" i="5"/>
  <c r="G1013" i="5"/>
  <c r="H1013" i="5"/>
  <c r="AH1012" i="5"/>
  <c r="AE1012" i="5"/>
  <c r="AG1012" i="5"/>
  <c r="AD1012" i="5"/>
  <c r="AC1012" i="5"/>
  <c r="W1012" i="5"/>
  <c r="T1012" i="5"/>
  <c r="V1012" i="5"/>
  <c r="S1012" i="5"/>
  <c r="R1012" i="5"/>
  <c r="I1012" i="5"/>
  <c r="L1012" i="5"/>
  <c r="K1012" i="5"/>
  <c r="H1012" i="5"/>
  <c r="G1012" i="5"/>
  <c r="AH1011" i="5"/>
  <c r="AE1011" i="5"/>
  <c r="AG1011" i="5"/>
  <c r="AD1011" i="5"/>
  <c r="AC1011" i="5"/>
  <c r="W1011" i="5"/>
  <c r="T1011" i="5"/>
  <c r="V1011" i="5"/>
  <c r="S1011" i="5"/>
  <c r="R1011" i="5"/>
  <c r="I1011" i="5"/>
  <c r="L1011" i="5"/>
  <c r="H1011" i="5"/>
  <c r="G1011" i="5"/>
  <c r="K1011" i="5"/>
  <c r="AH1010" i="5"/>
  <c r="AE1010" i="5"/>
  <c r="AG1010" i="5"/>
  <c r="AD1010" i="5"/>
  <c r="AC1010" i="5"/>
  <c r="W1010" i="5"/>
  <c r="T1010" i="5"/>
  <c r="V1010" i="5"/>
  <c r="S1010" i="5"/>
  <c r="R1010" i="5"/>
  <c r="I1010" i="5"/>
  <c r="L1010" i="5"/>
  <c r="K1010" i="5"/>
  <c r="H1010" i="5"/>
  <c r="G1010" i="5"/>
  <c r="AH1009" i="5"/>
  <c r="AE1009" i="5"/>
  <c r="AG1009" i="5"/>
  <c r="AD1009" i="5"/>
  <c r="AC1009" i="5"/>
  <c r="W1009" i="5"/>
  <c r="T1009" i="5"/>
  <c r="V1009" i="5"/>
  <c r="S1009" i="5"/>
  <c r="R1009" i="5"/>
  <c r="I1009" i="5"/>
  <c r="L1009" i="5"/>
  <c r="K1009" i="5"/>
  <c r="G1009" i="5"/>
  <c r="H1009" i="5"/>
  <c r="AH1008" i="5"/>
  <c r="AE1008" i="5"/>
  <c r="AG1008" i="5"/>
  <c r="AD1008" i="5"/>
  <c r="AC1008" i="5"/>
  <c r="W1008" i="5"/>
  <c r="T1008" i="5"/>
  <c r="V1008" i="5"/>
  <c r="S1008" i="5"/>
  <c r="R1008" i="5"/>
  <c r="L1008" i="5"/>
  <c r="I1008" i="5"/>
  <c r="K1008" i="5"/>
  <c r="H1008" i="5"/>
  <c r="G1008" i="5"/>
  <c r="AH1007" i="5"/>
  <c r="AE1007" i="5"/>
  <c r="AC1007" i="5"/>
  <c r="AG1007" i="5"/>
  <c r="AD1007" i="5"/>
  <c r="T1007" i="5"/>
  <c r="W1007" i="5"/>
  <c r="S1007" i="5"/>
  <c r="V1007" i="5"/>
  <c r="R1007" i="5"/>
  <c r="L1007" i="5"/>
  <c r="I1007" i="5"/>
  <c r="K1007" i="5"/>
  <c r="H1007" i="5"/>
  <c r="G1007" i="5"/>
  <c r="AH1006" i="5"/>
  <c r="AE1006" i="5"/>
  <c r="AC1006" i="5"/>
  <c r="AG1006" i="5"/>
  <c r="AD1006" i="5"/>
  <c r="W1006" i="5"/>
  <c r="T1006" i="5"/>
  <c r="V1006" i="5"/>
  <c r="S1006" i="5"/>
  <c r="R1006" i="5"/>
  <c r="L1006" i="5"/>
  <c r="I1006" i="5"/>
  <c r="K1006" i="5"/>
  <c r="H1006" i="5"/>
  <c r="G1006" i="5"/>
  <c r="AH1005" i="5"/>
  <c r="AE1005" i="5"/>
  <c r="AC1005" i="5"/>
  <c r="AG1005" i="5"/>
  <c r="AD1005" i="5"/>
  <c r="T1005" i="5"/>
  <c r="W1005" i="5"/>
  <c r="R1005" i="5"/>
  <c r="V1005" i="5"/>
  <c r="S1005" i="5"/>
  <c r="L1005" i="5"/>
  <c r="I1005" i="5"/>
  <c r="H1005" i="5"/>
  <c r="K1005" i="5"/>
  <c r="G1005" i="5"/>
  <c r="AH1004" i="5"/>
  <c r="AE1004" i="5"/>
  <c r="AC1004" i="5"/>
  <c r="AG1004" i="5"/>
  <c r="AD1004" i="5"/>
  <c r="W1004" i="5"/>
  <c r="T1004" i="5"/>
  <c r="V1004" i="5"/>
  <c r="S1004" i="5"/>
  <c r="R1004" i="5"/>
  <c r="I1004" i="5"/>
  <c r="L1004" i="5"/>
  <c r="K1004" i="5"/>
  <c r="G1004" i="5"/>
  <c r="H1004" i="5"/>
  <c r="AE1003" i="5"/>
  <c r="AH1003" i="5"/>
  <c r="AC1003" i="5"/>
  <c r="AG1003" i="5"/>
  <c r="AD1003" i="5"/>
  <c r="W1003" i="5"/>
  <c r="T1003" i="5"/>
  <c r="V1003" i="5"/>
  <c r="S1003" i="5"/>
  <c r="R1003" i="5"/>
  <c r="L1003" i="5"/>
  <c r="I1003" i="5"/>
  <c r="H1003" i="5"/>
  <c r="G1003" i="5"/>
  <c r="K1003" i="5"/>
  <c r="AH1002" i="5"/>
  <c r="AE1002" i="5"/>
  <c r="AC1002" i="5"/>
  <c r="AD1002" i="5"/>
  <c r="AG1002" i="5"/>
  <c r="W1002" i="5"/>
  <c r="T1002" i="5"/>
  <c r="V1002" i="5"/>
  <c r="S1002" i="5"/>
  <c r="R1002" i="5"/>
  <c r="L1002" i="5"/>
  <c r="I1002" i="5"/>
  <c r="G1002" i="5"/>
  <c r="K1002" i="5"/>
  <c r="H1002" i="5"/>
  <c r="AH1001" i="5"/>
  <c r="AE1001" i="5"/>
  <c r="AG1001" i="5"/>
  <c r="AD1001" i="5"/>
  <c r="AC1001" i="5"/>
  <c r="W1001" i="5"/>
  <c r="T1001" i="5"/>
  <c r="V1001" i="5"/>
  <c r="S1001" i="5"/>
  <c r="R1001" i="5"/>
  <c r="L1001" i="5"/>
  <c r="I1001" i="5"/>
  <c r="G1001" i="5"/>
  <c r="K1001" i="5"/>
  <c r="H1001" i="5"/>
  <c r="AE1000" i="5"/>
  <c r="AH1000" i="5"/>
  <c r="AC1000" i="5"/>
  <c r="AG1000" i="5"/>
  <c r="AD1000" i="5"/>
  <c r="T1000" i="5"/>
  <c r="W1000" i="5"/>
  <c r="S1000" i="5"/>
  <c r="V1000" i="5"/>
  <c r="R1000" i="5"/>
  <c r="L1000" i="5"/>
  <c r="I1000" i="5"/>
  <c r="K1000" i="5"/>
  <c r="H1000" i="5"/>
  <c r="G1000" i="5"/>
  <c r="AH999" i="5"/>
  <c r="AE999" i="5"/>
  <c r="AG999" i="5"/>
  <c r="AD999" i="5"/>
  <c r="AC999" i="5"/>
  <c r="T999" i="5"/>
  <c r="W999" i="5"/>
  <c r="R999" i="5"/>
  <c r="V999" i="5"/>
  <c r="S999" i="5"/>
  <c r="L999" i="5"/>
  <c r="I999" i="5"/>
  <c r="K999" i="5"/>
  <c r="H999" i="5"/>
  <c r="G999" i="5"/>
  <c r="AH998" i="5"/>
  <c r="AE998" i="5"/>
  <c r="AG998" i="5"/>
  <c r="AD998" i="5"/>
  <c r="AC998" i="5"/>
  <c r="T998" i="5"/>
  <c r="W998" i="5"/>
  <c r="S998" i="5"/>
  <c r="R998" i="5"/>
  <c r="V998" i="5"/>
  <c r="L998" i="5"/>
  <c r="I998" i="5"/>
  <c r="K998" i="5"/>
  <c r="H998" i="5"/>
  <c r="G998" i="5"/>
  <c r="AH997" i="5"/>
  <c r="AE997" i="5"/>
  <c r="AG997" i="5"/>
  <c r="AD997" i="5"/>
  <c r="AC997" i="5"/>
  <c r="T997" i="5"/>
  <c r="W997" i="5"/>
  <c r="R997" i="5"/>
  <c r="V997" i="5"/>
  <c r="S997" i="5"/>
  <c r="L997" i="5"/>
  <c r="I997" i="5"/>
  <c r="K997" i="5"/>
  <c r="H997" i="5"/>
  <c r="G997" i="5"/>
  <c r="AH996" i="5"/>
  <c r="AE996" i="5"/>
  <c r="AG996" i="5"/>
  <c r="AD996" i="5"/>
  <c r="AC996" i="5"/>
  <c r="T996" i="5"/>
  <c r="W996" i="5"/>
  <c r="R996" i="5"/>
  <c r="S996" i="5"/>
  <c r="V996" i="5"/>
  <c r="L996" i="5"/>
  <c r="I996" i="5"/>
  <c r="G996" i="5"/>
  <c r="H996" i="5"/>
  <c r="K996" i="5"/>
  <c r="AE995" i="5"/>
  <c r="AH995" i="5"/>
  <c r="AD995" i="5"/>
  <c r="AC995" i="5"/>
  <c r="AG995" i="5"/>
  <c r="W995" i="5"/>
  <c r="T995" i="5"/>
  <c r="V995" i="5"/>
  <c r="S995" i="5"/>
  <c r="R995" i="5"/>
  <c r="L995" i="5"/>
  <c r="I995" i="5"/>
  <c r="K995" i="5"/>
  <c r="H995" i="5"/>
  <c r="G995" i="5"/>
  <c r="AH994" i="5"/>
  <c r="AE994" i="5"/>
  <c r="AG994" i="5"/>
  <c r="AD994" i="5"/>
  <c r="AC994" i="5"/>
  <c r="W994" i="5"/>
  <c r="T994" i="5"/>
  <c r="V994" i="5"/>
  <c r="S994" i="5"/>
  <c r="R994" i="5"/>
  <c r="L994" i="5"/>
  <c r="I994" i="5"/>
  <c r="K994" i="5"/>
  <c r="H994" i="5"/>
  <c r="G994" i="5"/>
  <c r="AH993" i="5"/>
  <c r="AE993" i="5"/>
  <c r="AD993" i="5"/>
  <c r="AC993" i="5"/>
  <c r="AG993" i="5"/>
  <c r="W993" i="5"/>
  <c r="T993" i="5"/>
  <c r="V993" i="5"/>
  <c r="S993" i="5"/>
  <c r="R993" i="5"/>
  <c r="L993" i="5"/>
  <c r="I993" i="5"/>
  <c r="K993" i="5"/>
  <c r="H993" i="5"/>
  <c r="G993" i="5"/>
  <c r="AH992" i="5"/>
  <c r="AE992" i="5"/>
  <c r="AG992" i="5"/>
  <c r="AD992" i="5"/>
  <c r="AC992" i="5"/>
  <c r="W992" i="5"/>
  <c r="T992" i="5"/>
  <c r="V992" i="5"/>
  <c r="S992" i="5"/>
  <c r="R992" i="5"/>
  <c r="L992" i="5"/>
  <c r="I992" i="5"/>
  <c r="K992" i="5"/>
  <c r="H992" i="5"/>
  <c r="G992" i="5"/>
  <c r="AH991" i="5"/>
  <c r="AE991" i="5"/>
  <c r="AC991" i="5"/>
  <c r="AD991" i="5"/>
  <c r="AG991" i="5"/>
  <c r="W991" i="5"/>
  <c r="T991" i="5"/>
  <c r="V991" i="5"/>
  <c r="R991" i="5"/>
  <c r="S991" i="5"/>
  <c r="I991" i="5"/>
  <c r="L991" i="5"/>
  <c r="K991" i="5"/>
  <c r="H991" i="5"/>
  <c r="G991" i="5"/>
  <c r="AH990" i="5"/>
  <c r="AE990" i="5"/>
  <c r="AG990" i="5"/>
  <c r="AD990" i="5"/>
  <c r="AC990" i="5"/>
  <c r="W990" i="5"/>
  <c r="T990" i="5"/>
  <c r="R990" i="5"/>
  <c r="V990" i="5"/>
  <c r="S990" i="5"/>
  <c r="L990" i="5"/>
  <c r="I990" i="5"/>
  <c r="K990" i="5"/>
  <c r="H990" i="5"/>
  <c r="G990" i="5"/>
  <c r="AH989" i="5"/>
  <c r="AE989" i="5"/>
  <c r="AG989" i="5"/>
  <c r="AD989" i="5"/>
  <c r="AC989" i="5"/>
  <c r="W989" i="5"/>
  <c r="T989" i="5"/>
  <c r="R989" i="5"/>
  <c r="S989" i="5"/>
  <c r="V989" i="5"/>
  <c r="L989" i="5"/>
  <c r="I989" i="5"/>
  <c r="K989" i="5"/>
  <c r="G989" i="5"/>
  <c r="H989" i="5"/>
  <c r="AE988" i="5"/>
  <c r="AH988" i="5"/>
  <c r="AG988" i="5"/>
  <c r="AD988" i="5"/>
  <c r="AC988" i="5"/>
  <c r="W988" i="5"/>
  <c r="T988" i="5"/>
  <c r="V988" i="5"/>
  <c r="S988" i="5"/>
  <c r="R988" i="5"/>
  <c r="I988" i="5"/>
  <c r="L988" i="5"/>
  <c r="H988" i="5"/>
  <c r="K988" i="5"/>
  <c r="G988" i="5"/>
  <c r="AH987" i="5"/>
  <c r="AE987" i="5"/>
  <c r="AG987" i="5"/>
  <c r="AD987" i="5"/>
  <c r="AC987" i="5"/>
  <c r="W987" i="5"/>
  <c r="T987" i="5"/>
  <c r="V987" i="5"/>
  <c r="S987" i="5"/>
  <c r="R987" i="5"/>
  <c r="L987" i="5"/>
  <c r="I987" i="5"/>
  <c r="G987" i="5"/>
  <c r="K987" i="5"/>
  <c r="H987" i="5"/>
  <c r="AH986" i="5"/>
  <c r="AE986" i="5"/>
  <c r="AG986" i="5"/>
  <c r="AC986" i="5"/>
  <c r="AD986" i="5"/>
  <c r="W986" i="5"/>
  <c r="T986" i="5"/>
  <c r="V986" i="5"/>
  <c r="S986" i="5"/>
  <c r="R986" i="5"/>
  <c r="L986" i="5"/>
  <c r="I986" i="5"/>
  <c r="K986" i="5"/>
  <c r="H986" i="5"/>
  <c r="G986" i="5"/>
  <c r="AH985" i="5"/>
  <c r="AE985" i="5"/>
  <c r="AG985" i="5"/>
  <c r="AD985" i="5"/>
  <c r="AC985" i="5"/>
  <c r="W985" i="5"/>
  <c r="T985" i="5"/>
  <c r="R985" i="5"/>
  <c r="V985" i="5"/>
  <c r="S985" i="5"/>
  <c r="I985" i="5"/>
  <c r="L985" i="5"/>
  <c r="G985" i="5"/>
  <c r="K985" i="5"/>
  <c r="H985" i="5"/>
  <c r="AH984" i="5"/>
  <c r="AE984" i="5"/>
  <c r="AG984" i="5"/>
  <c r="AD984" i="5"/>
  <c r="AC984" i="5"/>
  <c r="W984" i="5"/>
  <c r="T984" i="5"/>
  <c r="V984" i="5"/>
  <c r="S984" i="5"/>
  <c r="R984" i="5"/>
  <c r="I984" i="5"/>
  <c r="L984" i="5"/>
  <c r="K984" i="5"/>
  <c r="H984" i="5"/>
  <c r="G984" i="5"/>
  <c r="AH983" i="5"/>
  <c r="AE983" i="5"/>
  <c r="AG983" i="5"/>
  <c r="AD983" i="5"/>
  <c r="AC983" i="5"/>
  <c r="W983" i="5"/>
  <c r="T983" i="5"/>
  <c r="R983" i="5"/>
  <c r="V983" i="5"/>
  <c r="S983" i="5"/>
  <c r="I983" i="5"/>
  <c r="L983" i="5"/>
  <c r="G983" i="5"/>
  <c r="K983" i="5"/>
  <c r="H983" i="5"/>
  <c r="AE982" i="5"/>
  <c r="AH982" i="5"/>
  <c r="AC982" i="5"/>
  <c r="AG982" i="5"/>
  <c r="AD982" i="5"/>
  <c r="W982" i="5"/>
  <c r="T982" i="5"/>
  <c r="V982" i="5"/>
  <c r="S982" i="5"/>
  <c r="R982" i="5"/>
  <c r="L982" i="5"/>
  <c r="I982" i="5"/>
  <c r="G982" i="5"/>
  <c r="K982" i="5"/>
  <c r="H982" i="5"/>
  <c r="AH981" i="5"/>
  <c r="AE981" i="5"/>
  <c r="AG981" i="5"/>
  <c r="AD981" i="5"/>
  <c r="AC981" i="5"/>
  <c r="W981" i="5"/>
  <c r="T981" i="5"/>
  <c r="V981" i="5"/>
  <c r="S981" i="5"/>
  <c r="R981" i="5"/>
  <c r="L981" i="5"/>
  <c r="I981" i="5"/>
  <c r="G981" i="5"/>
  <c r="K981" i="5"/>
  <c r="H981" i="5"/>
  <c r="AE980" i="5"/>
  <c r="AH980" i="5"/>
  <c r="AD980" i="5"/>
  <c r="AG980" i="5"/>
  <c r="AC980" i="5"/>
  <c r="W980" i="5"/>
  <c r="T980" i="5"/>
  <c r="V980" i="5"/>
  <c r="S980" i="5"/>
  <c r="R980" i="5"/>
  <c r="L980" i="5"/>
  <c r="I980" i="5"/>
  <c r="K980" i="5"/>
  <c r="H980" i="5"/>
  <c r="G980" i="5"/>
  <c r="AE979" i="5"/>
  <c r="AH979" i="5"/>
  <c r="AD979" i="5"/>
  <c r="AG979" i="5"/>
  <c r="AC979" i="5"/>
  <c r="W979" i="5"/>
  <c r="T979" i="5"/>
  <c r="V979" i="5"/>
  <c r="S979" i="5"/>
  <c r="R979" i="5"/>
  <c r="L979" i="5"/>
  <c r="I979" i="5"/>
  <c r="K979" i="5"/>
  <c r="H979" i="5"/>
  <c r="G979" i="5"/>
  <c r="AH978" i="5"/>
  <c r="AE978" i="5"/>
  <c r="AC978" i="5"/>
  <c r="AG978" i="5"/>
  <c r="AD978" i="5"/>
  <c r="W978" i="5"/>
  <c r="T978" i="5"/>
  <c r="R978" i="5"/>
  <c r="S978" i="5"/>
  <c r="V978" i="5"/>
  <c r="I978" i="5"/>
  <c r="L978" i="5"/>
  <c r="G978" i="5"/>
  <c r="H978" i="5"/>
  <c r="K978" i="5"/>
  <c r="AH977" i="5"/>
  <c r="AE977" i="5"/>
  <c r="AG977" i="5"/>
  <c r="AD977" i="5"/>
  <c r="AC977" i="5"/>
  <c r="W977" i="5"/>
  <c r="T977" i="5"/>
  <c r="V977" i="5"/>
  <c r="S977" i="5"/>
  <c r="R977" i="5"/>
  <c r="L977" i="5"/>
  <c r="I977" i="5"/>
  <c r="K977" i="5"/>
  <c r="H977" i="5"/>
  <c r="G977" i="5"/>
  <c r="AH976" i="5"/>
  <c r="AE976" i="5"/>
  <c r="AG976" i="5"/>
  <c r="AD976" i="5"/>
  <c r="AC976" i="5"/>
  <c r="W976" i="5"/>
  <c r="T976" i="5"/>
  <c r="V976" i="5"/>
  <c r="S976" i="5"/>
  <c r="R976" i="5"/>
  <c r="L976" i="5"/>
  <c r="I976" i="5"/>
  <c r="K976" i="5"/>
  <c r="H976" i="5"/>
  <c r="G976" i="5"/>
  <c r="AH975" i="5"/>
  <c r="AE975" i="5"/>
  <c r="AG975" i="5"/>
  <c r="AD975" i="5"/>
  <c r="AC975" i="5"/>
  <c r="W975" i="5"/>
  <c r="T975" i="5"/>
  <c r="V975" i="5"/>
  <c r="S975" i="5"/>
  <c r="R975" i="5"/>
  <c r="L975" i="5"/>
  <c r="I975" i="5"/>
  <c r="K975" i="5"/>
  <c r="H975" i="5"/>
  <c r="G975" i="5"/>
  <c r="AH974" i="5"/>
  <c r="AE974" i="5"/>
  <c r="AG974" i="5"/>
  <c r="AD974" i="5"/>
  <c r="AC974" i="5"/>
  <c r="W974" i="5"/>
  <c r="T974" i="5"/>
  <c r="V974" i="5"/>
  <c r="S974" i="5"/>
  <c r="R974" i="5"/>
  <c r="L974" i="5"/>
  <c r="I974" i="5"/>
  <c r="K974" i="5"/>
  <c r="H974" i="5"/>
  <c r="G974" i="5"/>
  <c r="AH973" i="5"/>
  <c r="AE973" i="5"/>
  <c r="AG973" i="5"/>
  <c r="AD973" i="5"/>
  <c r="AC973" i="5"/>
  <c r="W973" i="5"/>
  <c r="T973" i="5"/>
  <c r="V973" i="5"/>
  <c r="S973" i="5"/>
  <c r="R973" i="5"/>
  <c r="I973" i="5"/>
  <c r="L973" i="5"/>
  <c r="K973" i="5"/>
  <c r="H973" i="5"/>
  <c r="G973" i="5"/>
  <c r="AH972" i="5"/>
  <c r="AE972" i="5"/>
  <c r="AG972" i="5"/>
  <c r="AD972" i="5"/>
  <c r="AC972" i="5"/>
  <c r="W972" i="5"/>
  <c r="T972" i="5"/>
  <c r="R972" i="5"/>
  <c r="V972" i="5"/>
  <c r="S972" i="5"/>
  <c r="I972" i="5"/>
  <c r="L972" i="5"/>
  <c r="G972" i="5"/>
  <c r="K972" i="5"/>
  <c r="H972" i="5"/>
  <c r="AE971" i="5"/>
  <c r="AH971" i="5"/>
  <c r="AG971" i="5"/>
  <c r="AD971" i="5"/>
  <c r="AC971" i="5"/>
  <c r="W971" i="5"/>
  <c r="T971" i="5"/>
  <c r="V971" i="5"/>
  <c r="S971" i="5"/>
  <c r="R971" i="5"/>
  <c r="L971" i="5"/>
  <c r="I971" i="5"/>
  <c r="G971" i="5"/>
  <c r="K971" i="5"/>
  <c r="H971" i="5"/>
  <c r="AE970" i="5"/>
  <c r="AH970" i="5"/>
  <c r="AG970" i="5"/>
  <c r="AD970" i="5"/>
  <c r="AC970" i="5"/>
  <c r="W970" i="5"/>
  <c r="T970" i="5"/>
  <c r="V970" i="5"/>
  <c r="S970" i="5"/>
  <c r="R970" i="5"/>
  <c r="L970" i="5"/>
  <c r="I970" i="5"/>
  <c r="K970" i="5"/>
  <c r="H970" i="5"/>
  <c r="G970" i="5"/>
  <c r="AE969" i="5"/>
  <c r="AH969" i="5"/>
  <c r="AC969" i="5"/>
  <c r="AD969" i="5"/>
  <c r="AG969" i="5"/>
  <c r="W969" i="5"/>
  <c r="T969" i="5"/>
  <c r="S969" i="5"/>
  <c r="R969" i="5"/>
  <c r="V969" i="5"/>
  <c r="L969" i="5"/>
  <c r="I969" i="5"/>
  <c r="K969" i="5"/>
  <c r="H969" i="5"/>
  <c r="G969" i="5"/>
  <c r="AH968" i="5"/>
  <c r="AE968" i="5"/>
  <c r="AG968" i="5"/>
  <c r="AD968" i="5"/>
  <c r="AC968" i="5"/>
  <c r="W968" i="5"/>
  <c r="T968" i="5"/>
  <c r="V968" i="5"/>
  <c r="S968" i="5"/>
  <c r="R968" i="5"/>
  <c r="I968" i="5"/>
  <c r="L968" i="5"/>
  <c r="H968" i="5"/>
  <c r="G968" i="5"/>
  <c r="K968" i="5"/>
  <c r="AH967" i="5"/>
  <c r="AE967" i="5"/>
  <c r="AG967" i="5"/>
  <c r="AD967" i="5"/>
  <c r="AC967" i="5"/>
  <c r="W967" i="5"/>
  <c r="T967" i="5"/>
  <c r="V967" i="5"/>
  <c r="S967" i="5"/>
  <c r="R967" i="5"/>
  <c r="I967" i="5"/>
  <c r="L967" i="5"/>
  <c r="K967" i="5"/>
  <c r="H967" i="5"/>
  <c r="G967" i="5"/>
  <c r="AH966" i="5"/>
  <c r="AE966" i="5"/>
  <c r="AG966" i="5"/>
  <c r="AD966" i="5"/>
  <c r="AC966" i="5"/>
  <c r="W966" i="5"/>
  <c r="T966" i="5"/>
  <c r="V966" i="5"/>
  <c r="S966" i="5"/>
  <c r="R966" i="5"/>
  <c r="L966" i="5"/>
  <c r="I966" i="5"/>
  <c r="K966" i="5"/>
  <c r="H966" i="5"/>
  <c r="G966" i="5"/>
  <c r="AH965" i="5"/>
  <c r="AE965" i="5"/>
  <c r="AG965" i="5"/>
  <c r="AD965" i="5"/>
  <c r="AC965" i="5"/>
  <c r="W965" i="5"/>
  <c r="T965" i="5"/>
  <c r="V965" i="5"/>
  <c r="S965" i="5"/>
  <c r="R965" i="5"/>
  <c r="L965" i="5"/>
  <c r="I965" i="5"/>
  <c r="G965" i="5"/>
  <c r="K965" i="5"/>
  <c r="H965" i="5"/>
  <c r="AH964" i="5"/>
  <c r="AE964" i="5"/>
  <c r="AG964" i="5"/>
  <c r="AD964" i="5"/>
  <c r="AC964" i="5"/>
  <c r="W964" i="5"/>
  <c r="T964" i="5"/>
  <c r="V964" i="5"/>
  <c r="S964" i="5"/>
  <c r="R964" i="5"/>
  <c r="I964" i="5"/>
  <c r="L964" i="5"/>
  <c r="K964" i="5"/>
  <c r="H964" i="5"/>
  <c r="G964" i="5"/>
  <c r="AH963" i="5"/>
  <c r="AE963" i="5"/>
  <c r="AG963" i="5"/>
  <c r="AD963" i="5"/>
  <c r="AC963" i="5"/>
  <c r="W963" i="5"/>
  <c r="T963" i="5"/>
  <c r="V963" i="5"/>
  <c r="S963" i="5"/>
  <c r="R963" i="5"/>
  <c r="I963" i="5"/>
  <c r="L963" i="5"/>
  <c r="H963" i="5"/>
  <c r="G963" i="5"/>
  <c r="K963" i="5"/>
  <c r="AH962" i="5"/>
  <c r="AE962" i="5"/>
  <c r="AG962" i="5"/>
  <c r="AD962" i="5"/>
  <c r="AC962" i="5"/>
  <c r="W962" i="5"/>
  <c r="T962" i="5"/>
  <c r="V962" i="5"/>
  <c r="S962" i="5"/>
  <c r="R962" i="5"/>
  <c r="I962" i="5"/>
  <c r="L962" i="5"/>
  <c r="K962" i="5"/>
  <c r="H962" i="5"/>
  <c r="G962" i="5"/>
  <c r="AH961" i="5"/>
  <c r="AE961" i="5"/>
  <c r="AG961" i="5"/>
  <c r="AD961" i="5"/>
  <c r="AC961" i="5"/>
  <c r="W961" i="5"/>
  <c r="T961" i="5"/>
  <c r="V961" i="5"/>
  <c r="S961" i="5"/>
  <c r="R961" i="5"/>
  <c r="L961" i="5"/>
  <c r="I961" i="5"/>
  <c r="G961" i="5"/>
  <c r="H961" i="5"/>
  <c r="K961" i="5"/>
  <c r="AH960" i="5"/>
  <c r="AE960" i="5"/>
  <c r="AC960" i="5"/>
  <c r="AG960" i="5"/>
  <c r="AD960" i="5"/>
  <c r="W960" i="5"/>
  <c r="T960" i="5"/>
  <c r="V960" i="5"/>
  <c r="S960" i="5"/>
  <c r="R960" i="5"/>
  <c r="L960" i="5"/>
  <c r="I960" i="5"/>
  <c r="K960" i="5"/>
  <c r="H960" i="5"/>
  <c r="G960" i="5"/>
  <c r="AH959" i="5"/>
  <c r="AE959" i="5"/>
  <c r="AD959" i="5"/>
  <c r="AC959" i="5"/>
  <c r="AG959" i="5"/>
  <c r="W959" i="5"/>
  <c r="T959" i="5"/>
  <c r="V959" i="5"/>
  <c r="S959" i="5"/>
  <c r="R959" i="5"/>
  <c r="L959" i="5"/>
  <c r="I959" i="5"/>
  <c r="K959" i="5"/>
  <c r="H959" i="5"/>
  <c r="G959" i="5"/>
  <c r="AH958" i="5"/>
  <c r="AE958" i="5"/>
  <c r="AG958" i="5"/>
  <c r="AC958" i="5"/>
  <c r="AD958" i="5"/>
  <c r="T958" i="5"/>
  <c r="W958" i="5"/>
  <c r="V958" i="5"/>
  <c r="S958" i="5"/>
  <c r="R958" i="5"/>
  <c r="L958" i="5"/>
  <c r="I958" i="5"/>
  <c r="K958" i="5"/>
  <c r="H958" i="5"/>
  <c r="G958" i="5"/>
  <c r="AH957" i="5"/>
  <c r="AE957" i="5"/>
  <c r="AG957" i="5"/>
  <c r="AD957" i="5"/>
  <c r="AC957" i="5"/>
  <c r="W957" i="5"/>
  <c r="T957" i="5"/>
  <c r="V957" i="5"/>
  <c r="S957" i="5"/>
  <c r="R957" i="5"/>
  <c r="L957" i="5"/>
  <c r="I957" i="5"/>
  <c r="G957" i="5"/>
  <c r="K957" i="5"/>
  <c r="H957" i="5"/>
  <c r="AH956" i="5"/>
  <c r="AE956" i="5"/>
  <c r="AG956" i="5"/>
  <c r="AD956" i="5"/>
  <c r="AC956" i="5"/>
  <c r="W956" i="5"/>
  <c r="T956" i="5"/>
  <c r="R956" i="5"/>
  <c r="V956" i="5"/>
  <c r="S956" i="5"/>
  <c r="L956" i="5"/>
  <c r="I956" i="5"/>
  <c r="G956" i="5"/>
  <c r="H956" i="5"/>
  <c r="K956" i="5"/>
  <c r="AH955" i="5"/>
  <c r="AE955" i="5"/>
  <c r="AG955" i="5"/>
  <c r="AD955" i="5"/>
  <c r="AC955" i="5"/>
  <c r="W955" i="5"/>
  <c r="T955" i="5"/>
  <c r="V955" i="5"/>
  <c r="S955" i="5"/>
  <c r="R955" i="5"/>
  <c r="L955" i="5"/>
  <c r="I955" i="5"/>
  <c r="G955" i="5"/>
  <c r="H955" i="5"/>
  <c r="K955" i="5"/>
  <c r="AH954" i="5"/>
  <c r="AE954" i="5"/>
  <c r="AG954" i="5"/>
  <c r="AD954" i="5"/>
  <c r="AC954" i="5"/>
  <c r="W954" i="5"/>
  <c r="T954" i="5"/>
  <c r="V954" i="5"/>
  <c r="S954" i="5"/>
  <c r="R954" i="5"/>
  <c r="I954" i="5"/>
  <c r="L954" i="5"/>
  <c r="G954" i="5"/>
  <c r="K954" i="5"/>
  <c r="H954" i="5"/>
  <c r="AH953" i="5"/>
  <c r="AE953" i="5"/>
  <c r="AG953" i="5"/>
  <c r="AD953" i="5"/>
  <c r="AC953" i="5"/>
  <c r="W953" i="5"/>
  <c r="T953" i="5"/>
  <c r="V953" i="5"/>
  <c r="S953" i="5"/>
  <c r="R953" i="5"/>
  <c r="L953" i="5"/>
  <c r="I953" i="5"/>
  <c r="K953" i="5"/>
  <c r="H953" i="5"/>
  <c r="G953" i="5"/>
  <c r="AH952" i="5"/>
  <c r="AE952" i="5"/>
  <c r="AC952" i="5"/>
  <c r="AG952" i="5"/>
  <c r="AD952" i="5"/>
  <c r="T952" i="5"/>
  <c r="W952" i="5"/>
  <c r="R952" i="5"/>
  <c r="V952" i="5"/>
  <c r="S952" i="5"/>
  <c r="I952" i="5"/>
  <c r="L952" i="5"/>
  <c r="G952" i="5"/>
  <c r="K952" i="5"/>
  <c r="H952" i="5"/>
  <c r="AH951" i="5"/>
  <c r="AE951" i="5"/>
  <c r="AC951" i="5"/>
  <c r="AD951" i="5"/>
  <c r="AG951" i="5"/>
  <c r="T951" i="5"/>
  <c r="W951" i="5"/>
  <c r="V951" i="5"/>
  <c r="S951" i="5"/>
  <c r="R951" i="5"/>
  <c r="L951" i="5"/>
  <c r="I951" i="5"/>
  <c r="K951" i="5"/>
  <c r="H951" i="5"/>
  <c r="G951" i="5"/>
  <c r="AH950" i="5"/>
  <c r="AE950" i="5"/>
  <c r="AC950" i="5"/>
  <c r="AG950" i="5"/>
  <c r="AD950" i="5"/>
  <c r="T950" i="5"/>
  <c r="W950" i="5"/>
  <c r="S950" i="5"/>
  <c r="R950" i="5"/>
  <c r="V950" i="5"/>
  <c r="L950" i="5"/>
  <c r="I950" i="5"/>
  <c r="K950" i="5"/>
  <c r="H950" i="5"/>
  <c r="G950" i="5"/>
  <c r="AE949" i="5"/>
  <c r="AH949" i="5"/>
  <c r="AG949" i="5"/>
  <c r="AD949" i="5"/>
  <c r="AC949" i="5"/>
  <c r="W949" i="5"/>
  <c r="T949" i="5"/>
  <c r="V949" i="5"/>
  <c r="S949" i="5"/>
  <c r="R949" i="5"/>
  <c r="L949" i="5"/>
  <c r="I949" i="5"/>
  <c r="G949" i="5"/>
  <c r="H949" i="5"/>
  <c r="K949" i="5"/>
  <c r="AH948" i="5"/>
  <c r="AE948" i="5"/>
  <c r="AG948" i="5"/>
  <c r="AD948" i="5"/>
  <c r="AC948" i="5"/>
  <c r="W948" i="5"/>
  <c r="T948" i="5"/>
  <c r="V948" i="5"/>
  <c r="S948" i="5"/>
  <c r="R948" i="5"/>
  <c r="L948" i="5"/>
  <c r="I948" i="5"/>
  <c r="H948" i="5"/>
  <c r="G948" i="5"/>
  <c r="K948" i="5"/>
  <c r="AE947" i="5"/>
  <c r="AH947" i="5"/>
  <c r="AC947" i="5"/>
  <c r="AD947" i="5"/>
  <c r="AG947" i="5"/>
  <c r="T947" i="5"/>
  <c r="W947" i="5"/>
  <c r="R947" i="5"/>
  <c r="S947" i="5"/>
  <c r="V947" i="5"/>
  <c r="I947" i="5"/>
  <c r="L947" i="5"/>
  <c r="G947" i="5"/>
  <c r="H947" i="5"/>
  <c r="K947" i="5"/>
  <c r="AE946" i="5"/>
  <c r="AH946" i="5"/>
  <c r="AC946" i="5"/>
  <c r="AD946" i="5"/>
  <c r="AG946" i="5"/>
  <c r="W946" i="5"/>
  <c r="T946" i="5"/>
  <c r="S946" i="5"/>
  <c r="V946" i="5"/>
  <c r="R946" i="5"/>
  <c r="I946" i="5"/>
  <c r="L946" i="5"/>
  <c r="K946" i="5"/>
  <c r="H946" i="5"/>
  <c r="G946" i="5"/>
  <c r="AH945" i="5"/>
  <c r="AE945" i="5"/>
  <c r="AG945" i="5"/>
  <c r="AD945" i="5"/>
  <c r="AC945" i="5"/>
  <c r="W945" i="5"/>
  <c r="T945" i="5"/>
  <c r="V945" i="5"/>
  <c r="S945" i="5"/>
  <c r="R945" i="5"/>
  <c r="L945" i="5"/>
  <c r="I945" i="5"/>
  <c r="G945" i="5"/>
  <c r="K945" i="5"/>
  <c r="H945" i="5"/>
  <c r="AE944" i="5"/>
  <c r="AH944" i="5"/>
  <c r="AG944" i="5"/>
  <c r="AD944" i="5"/>
  <c r="AC944" i="5"/>
  <c r="W944" i="5"/>
  <c r="T944" i="5"/>
  <c r="V944" i="5"/>
  <c r="S944" i="5"/>
  <c r="R944" i="5"/>
  <c r="L944" i="5"/>
  <c r="I944" i="5"/>
  <c r="K944" i="5"/>
  <c r="H944" i="5"/>
  <c r="G944" i="5"/>
  <c r="AE943" i="5"/>
  <c r="AH943" i="5"/>
  <c r="AD943" i="5"/>
  <c r="AG943" i="5"/>
  <c r="AC943" i="5"/>
  <c r="W943" i="5"/>
  <c r="T943" i="5"/>
  <c r="V943" i="5"/>
  <c r="S943" i="5"/>
  <c r="R943" i="5"/>
  <c r="L943" i="5"/>
  <c r="I943" i="5"/>
  <c r="K943" i="5"/>
  <c r="H943" i="5"/>
  <c r="G943" i="5"/>
  <c r="AE942" i="5"/>
  <c r="AH942" i="5"/>
  <c r="AG942" i="5"/>
  <c r="AD942" i="5"/>
  <c r="AC942" i="5"/>
  <c r="W942" i="5"/>
  <c r="T942" i="5"/>
  <c r="V942" i="5"/>
  <c r="S942" i="5"/>
  <c r="R942" i="5"/>
  <c r="I942" i="5"/>
  <c r="L942" i="5"/>
  <c r="G942" i="5"/>
  <c r="K942" i="5"/>
  <c r="H942" i="5"/>
  <c r="AH941" i="5"/>
  <c r="AE941" i="5"/>
  <c r="AG941" i="5"/>
  <c r="AD941" i="5"/>
  <c r="AC941" i="5"/>
  <c r="W941" i="5"/>
  <c r="T941" i="5"/>
  <c r="V941" i="5"/>
  <c r="S941" i="5"/>
  <c r="R941" i="5"/>
  <c r="I941" i="5"/>
  <c r="L941" i="5"/>
  <c r="K941" i="5"/>
  <c r="H941" i="5"/>
  <c r="G941" i="5"/>
  <c r="AH940" i="5"/>
  <c r="AE940" i="5"/>
  <c r="AG940" i="5"/>
  <c r="AD940" i="5"/>
  <c r="AC940" i="5"/>
  <c r="W940" i="5"/>
  <c r="T940" i="5"/>
  <c r="R940" i="5"/>
  <c r="S940" i="5"/>
  <c r="V940" i="5"/>
  <c r="L940" i="5"/>
  <c r="I940" i="5"/>
  <c r="K940" i="5"/>
  <c r="H940" i="5"/>
  <c r="G940" i="5"/>
  <c r="AH939" i="5"/>
  <c r="AE939" i="5"/>
  <c r="AG939" i="5"/>
  <c r="AD939" i="5"/>
  <c r="AC939" i="5"/>
  <c r="W939" i="5"/>
  <c r="T939" i="5"/>
  <c r="R939" i="5"/>
  <c r="S939" i="5"/>
  <c r="V939" i="5"/>
  <c r="I939" i="5"/>
  <c r="L939" i="5"/>
  <c r="G939" i="5"/>
  <c r="K939" i="5"/>
  <c r="H939" i="5"/>
  <c r="AH938" i="5"/>
  <c r="AE938" i="5"/>
  <c r="AG938" i="5"/>
  <c r="AD938" i="5"/>
  <c r="AC938" i="5"/>
  <c r="W938" i="5"/>
  <c r="T938" i="5"/>
  <c r="V938" i="5"/>
  <c r="S938" i="5"/>
  <c r="R938" i="5"/>
  <c r="L938" i="5"/>
  <c r="I938" i="5"/>
  <c r="K938" i="5"/>
  <c r="H938" i="5"/>
  <c r="G938" i="5"/>
  <c r="AH937" i="5"/>
  <c r="AE937" i="5"/>
  <c r="AC937" i="5"/>
  <c r="AG937" i="5"/>
  <c r="AD937" i="5"/>
  <c r="T937" i="5"/>
  <c r="W937" i="5"/>
  <c r="R937" i="5"/>
  <c r="V937" i="5"/>
  <c r="S937" i="5"/>
  <c r="L937" i="5"/>
  <c r="I937" i="5"/>
  <c r="K937" i="5"/>
  <c r="H937" i="5"/>
  <c r="G937" i="5"/>
  <c r="AH936" i="5"/>
  <c r="AE936" i="5"/>
  <c r="AG936" i="5"/>
  <c r="AD936" i="5"/>
  <c r="AC936" i="5"/>
  <c r="T936" i="5"/>
  <c r="W936" i="5"/>
  <c r="V936" i="5"/>
  <c r="S936" i="5"/>
  <c r="R936" i="5"/>
  <c r="L936" i="5"/>
  <c r="I936" i="5"/>
  <c r="K936" i="5"/>
  <c r="H936" i="5"/>
  <c r="G936" i="5"/>
  <c r="AH935" i="5"/>
  <c r="AE935" i="5"/>
  <c r="AC935" i="5"/>
  <c r="AG935" i="5"/>
  <c r="AD935" i="5"/>
  <c r="T935" i="5"/>
  <c r="W935" i="5"/>
  <c r="R935" i="5"/>
  <c r="V935" i="5"/>
  <c r="S935" i="5"/>
  <c r="I935" i="5"/>
  <c r="L935" i="5"/>
  <c r="H935" i="5"/>
  <c r="K935" i="5"/>
  <c r="G935" i="5"/>
  <c r="AH934" i="5"/>
  <c r="AE934" i="5"/>
  <c r="AG934" i="5"/>
  <c r="AC934" i="5"/>
  <c r="AD934" i="5"/>
  <c r="W934" i="5"/>
  <c r="T934" i="5"/>
  <c r="V934" i="5"/>
  <c r="S934" i="5"/>
  <c r="R934" i="5"/>
  <c r="L934" i="5"/>
  <c r="I934" i="5"/>
  <c r="K934" i="5"/>
  <c r="H934" i="5"/>
  <c r="G934" i="5"/>
  <c r="AH933" i="5"/>
  <c r="AE933" i="5"/>
  <c r="AG933" i="5"/>
  <c r="AD933" i="5"/>
  <c r="AC933" i="5"/>
  <c r="W933" i="5"/>
  <c r="T933" i="5"/>
  <c r="R933" i="5"/>
  <c r="V933" i="5"/>
  <c r="S933" i="5"/>
  <c r="I933" i="5"/>
  <c r="L933" i="5"/>
  <c r="H933" i="5"/>
  <c r="K933" i="5"/>
  <c r="G933" i="5"/>
  <c r="AH932" i="5"/>
  <c r="AE932" i="5"/>
  <c r="AG932" i="5"/>
  <c r="AD932" i="5"/>
  <c r="AC932" i="5"/>
  <c r="W932" i="5"/>
  <c r="T932" i="5"/>
  <c r="R932" i="5"/>
  <c r="V932" i="5"/>
  <c r="S932" i="5"/>
  <c r="L932" i="5"/>
  <c r="I932" i="5"/>
  <c r="K932" i="5"/>
  <c r="H932" i="5"/>
  <c r="G932" i="5"/>
  <c r="AH931" i="5"/>
  <c r="AE931" i="5"/>
  <c r="AG931" i="5"/>
  <c r="AD931" i="5"/>
  <c r="AC931" i="5"/>
  <c r="W931" i="5"/>
  <c r="T931" i="5"/>
  <c r="R931" i="5"/>
  <c r="V931" i="5"/>
  <c r="S931" i="5"/>
  <c r="I931" i="5"/>
  <c r="L931" i="5"/>
  <c r="G931" i="5"/>
  <c r="K931" i="5"/>
  <c r="H931" i="5"/>
  <c r="AE930" i="5"/>
  <c r="AH930" i="5"/>
  <c r="AC930" i="5"/>
  <c r="AG930" i="5"/>
  <c r="AD930" i="5"/>
  <c r="W930" i="5"/>
  <c r="T930" i="5"/>
  <c r="S930" i="5"/>
  <c r="R930" i="5"/>
  <c r="V930" i="5"/>
  <c r="L930" i="5"/>
  <c r="I930" i="5"/>
  <c r="K930" i="5"/>
  <c r="H930" i="5"/>
  <c r="G930" i="5"/>
  <c r="AH929" i="5"/>
  <c r="AE929" i="5"/>
  <c r="AG929" i="5"/>
  <c r="AD929" i="5"/>
  <c r="AC929" i="5"/>
  <c r="W929" i="5"/>
  <c r="T929" i="5"/>
  <c r="V929" i="5"/>
  <c r="S929" i="5"/>
  <c r="R929" i="5"/>
  <c r="I929" i="5"/>
  <c r="L929" i="5"/>
  <c r="H929" i="5"/>
  <c r="G929" i="5"/>
  <c r="K929" i="5"/>
  <c r="AH928" i="5"/>
  <c r="AE928" i="5"/>
  <c r="AG928" i="5"/>
  <c r="AD928" i="5"/>
  <c r="AC928" i="5"/>
  <c r="W928" i="5"/>
  <c r="T928" i="5"/>
  <c r="V928" i="5"/>
  <c r="S928" i="5"/>
  <c r="R928" i="5"/>
  <c r="I928" i="5"/>
  <c r="L928" i="5"/>
  <c r="K928" i="5"/>
  <c r="H928" i="5"/>
  <c r="G928" i="5"/>
  <c r="AH927" i="5"/>
  <c r="AE927" i="5"/>
  <c r="AG927" i="5"/>
  <c r="AD927" i="5"/>
  <c r="AC927" i="5"/>
  <c r="W927" i="5"/>
  <c r="T927" i="5"/>
  <c r="V927" i="5"/>
  <c r="S927" i="5"/>
  <c r="R927" i="5"/>
  <c r="L927" i="5"/>
  <c r="I927" i="5"/>
  <c r="K927" i="5"/>
  <c r="H927" i="5"/>
  <c r="G927" i="5"/>
  <c r="AH926" i="5"/>
  <c r="AE926" i="5"/>
  <c r="AG926" i="5"/>
  <c r="AD926" i="5"/>
  <c r="AC926" i="5"/>
  <c r="W926" i="5"/>
  <c r="T926" i="5"/>
  <c r="V926" i="5"/>
  <c r="S926" i="5"/>
  <c r="R926" i="5"/>
  <c r="L926" i="5"/>
  <c r="I926" i="5"/>
  <c r="G926" i="5"/>
  <c r="K926" i="5"/>
  <c r="H926" i="5"/>
  <c r="AH925" i="5"/>
  <c r="AE925" i="5"/>
  <c r="AG925" i="5"/>
  <c r="AD925" i="5"/>
  <c r="AC925" i="5"/>
  <c r="W925" i="5"/>
  <c r="T925" i="5"/>
  <c r="V925" i="5"/>
  <c r="S925" i="5"/>
  <c r="R925" i="5"/>
  <c r="I925" i="5"/>
  <c r="L925" i="5"/>
  <c r="K925" i="5"/>
  <c r="H925" i="5"/>
  <c r="G925" i="5"/>
  <c r="AH924" i="5"/>
  <c r="AE924" i="5"/>
  <c r="AG924" i="5"/>
  <c r="AD924" i="5"/>
  <c r="AC924" i="5"/>
  <c r="W924" i="5"/>
  <c r="T924" i="5"/>
  <c r="V924" i="5"/>
  <c r="S924" i="5"/>
  <c r="R924" i="5"/>
  <c r="I924" i="5"/>
  <c r="L924" i="5"/>
  <c r="H924" i="5"/>
  <c r="G924" i="5"/>
  <c r="K924" i="5"/>
  <c r="AH923" i="5"/>
  <c r="AE923" i="5"/>
  <c r="AG923" i="5"/>
  <c r="AD923" i="5"/>
  <c r="AC923" i="5"/>
  <c r="W923" i="5"/>
  <c r="T923" i="5"/>
  <c r="V923" i="5"/>
  <c r="S923" i="5"/>
  <c r="R923" i="5"/>
  <c r="I923" i="5"/>
  <c r="L923" i="5"/>
  <c r="K923" i="5"/>
  <c r="H923" i="5"/>
  <c r="G923" i="5"/>
  <c r="AH922" i="5"/>
  <c r="AE922" i="5"/>
  <c r="AG922" i="5"/>
  <c r="AD922" i="5"/>
  <c r="AC922" i="5"/>
  <c r="W922" i="5"/>
  <c r="T922" i="5"/>
  <c r="V922" i="5"/>
  <c r="S922" i="5"/>
  <c r="R922" i="5"/>
  <c r="L922" i="5"/>
  <c r="I922" i="5"/>
  <c r="G922" i="5"/>
  <c r="H922" i="5"/>
  <c r="K922" i="5"/>
  <c r="AH921" i="5"/>
  <c r="AE921" i="5"/>
  <c r="AC921" i="5"/>
  <c r="AG921" i="5"/>
  <c r="AD921" i="5"/>
  <c r="W921" i="5"/>
  <c r="T921" i="5"/>
  <c r="V921" i="5"/>
  <c r="S921" i="5"/>
  <c r="R921" i="5"/>
  <c r="L921" i="5"/>
  <c r="I921" i="5"/>
  <c r="K921" i="5"/>
  <c r="H921" i="5"/>
  <c r="G921" i="5"/>
  <c r="AH920" i="5"/>
  <c r="AE920" i="5"/>
  <c r="AG920" i="5"/>
  <c r="AD920" i="5"/>
  <c r="AC920" i="5"/>
  <c r="W920" i="5"/>
  <c r="T920" i="5"/>
  <c r="V920" i="5"/>
  <c r="S920" i="5"/>
  <c r="R920" i="5"/>
  <c r="I920" i="5"/>
  <c r="L920" i="5"/>
  <c r="H920" i="5"/>
  <c r="G920" i="5"/>
  <c r="K920" i="5"/>
  <c r="AE919" i="5"/>
  <c r="AH919" i="5"/>
  <c r="AG919" i="5"/>
  <c r="AD919" i="5"/>
  <c r="AC919" i="5"/>
  <c r="W919" i="5"/>
  <c r="T919" i="5"/>
  <c r="V919" i="5"/>
  <c r="S919" i="5"/>
  <c r="R919" i="5"/>
  <c r="L919" i="5"/>
  <c r="I919" i="5"/>
  <c r="H919" i="5"/>
  <c r="G919" i="5"/>
  <c r="K919" i="5"/>
  <c r="AH918" i="5"/>
  <c r="AE918" i="5"/>
  <c r="AG918" i="5"/>
  <c r="AD918" i="5"/>
  <c r="AC918" i="5"/>
  <c r="W918" i="5"/>
  <c r="T918" i="5"/>
  <c r="S918" i="5"/>
  <c r="R918" i="5"/>
  <c r="V918" i="5"/>
  <c r="I918" i="5"/>
  <c r="L918" i="5"/>
  <c r="K918" i="5"/>
  <c r="G918" i="5"/>
  <c r="H918" i="5"/>
  <c r="AH917" i="5"/>
  <c r="AE917" i="5"/>
  <c r="AG917" i="5"/>
  <c r="AD917" i="5"/>
  <c r="AC917" i="5"/>
  <c r="W917" i="5"/>
  <c r="T917" i="5"/>
  <c r="V917" i="5"/>
  <c r="S917" i="5"/>
  <c r="R917" i="5"/>
  <c r="I917" i="5"/>
  <c r="L917" i="5"/>
  <c r="K917" i="5"/>
  <c r="H917" i="5"/>
  <c r="G917" i="5"/>
  <c r="AH916" i="5"/>
  <c r="AE916" i="5"/>
  <c r="AD916" i="5"/>
  <c r="AC916" i="5"/>
  <c r="AG916" i="5"/>
  <c r="W916" i="5"/>
  <c r="T916" i="5"/>
  <c r="V916" i="5"/>
  <c r="S916" i="5"/>
  <c r="R916" i="5"/>
  <c r="L916" i="5"/>
  <c r="I916" i="5"/>
  <c r="K916" i="5"/>
  <c r="H916" i="5"/>
  <c r="G916" i="5"/>
  <c r="AH915" i="5"/>
  <c r="AE915" i="5"/>
  <c r="AG915" i="5"/>
  <c r="AD915" i="5"/>
  <c r="AC915" i="5"/>
  <c r="W915" i="5"/>
  <c r="T915" i="5"/>
  <c r="S915" i="5"/>
  <c r="R915" i="5"/>
  <c r="V915" i="5"/>
  <c r="L915" i="5"/>
  <c r="I915" i="5"/>
  <c r="K915" i="5"/>
  <c r="H915" i="5"/>
  <c r="G915" i="5"/>
  <c r="AH914" i="5"/>
  <c r="AE914" i="5"/>
  <c r="AG914" i="5"/>
  <c r="AD914" i="5"/>
  <c r="AC914" i="5"/>
  <c r="W914" i="5"/>
  <c r="T914" i="5"/>
  <c r="V914" i="5"/>
  <c r="S914" i="5"/>
  <c r="R914" i="5"/>
  <c r="I914" i="5"/>
  <c r="L914" i="5"/>
  <c r="H914" i="5"/>
  <c r="G914" i="5"/>
  <c r="K914" i="5"/>
  <c r="AH913" i="5"/>
  <c r="AE913" i="5"/>
  <c r="AG913" i="5"/>
  <c r="AD913" i="5"/>
  <c r="AC913" i="5"/>
  <c r="W913" i="5"/>
  <c r="T913" i="5"/>
  <c r="V913" i="5"/>
  <c r="S913" i="5"/>
  <c r="R913" i="5"/>
  <c r="L913" i="5"/>
  <c r="I913" i="5"/>
  <c r="G913" i="5"/>
  <c r="H913" i="5"/>
  <c r="K913" i="5"/>
  <c r="AE912" i="5"/>
  <c r="AH912" i="5"/>
  <c r="AG912" i="5"/>
  <c r="AD912" i="5"/>
  <c r="AC912" i="5"/>
  <c r="W912" i="5"/>
  <c r="T912" i="5"/>
  <c r="S912" i="5"/>
  <c r="R912" i="5"/>
  <c r="V912" i="5"/>
  <c r="L912" i="5"/>
  <c r="I912" i="5"/>
  <c r="K912" i="5"/>
  <c r="H912" i="5"/>
  <c r="G912" i="5"/>
  <c r="AE911" i="5"/>
  <c r="AH911" i="5"/>
  <c r="AC911" i="5"/>
  <c r="AD911" i="5"/>
  <c r="AG911" i="5"/>
  <c r="W911" i="5"/>
  <c r="T911" i="5"/>
  <c r="V911" i="5"/>
  <c r="S911" i="5"/>
  <c r="R911" i="5"/>
  <c r="L911" i="5"/>
  <c r="I911" i="5"/>
  <c r="K911" i="5"/>
  <c r="H911" i="5"/>
  <c r="G911" i="5"/>
  <c r="AH910" i="5"/>
  <c r="AE910" i="5"/>
  <c r="AC910" i="5"/>
  <c r="AD910" i="5"/>
  <c r="AG910" i="5"/>
  <c r="T910" i="5"/>
  <c r="W910" i="5"/>
  <c r="V910" i="5"/>
  <c r="S910" i="5"/>
  <c r="R910" i="5"/>
  <c r="L910" i="5"/>
  <c r="I910" i="5"/>
  <c r="K910" i="5"/>
  <c r="H910" i="5"/>
  <c r="G910" i="5"/>
  <c r="AH909" i="5"/>
  <c r="AE909" i="5"/>
  <c r="AG909" i="5"/>
  <c r="AD909" i="5"/>
  <c r="AC909" i="5"/>
  <c r="W909" i="5"/>
  <c r="T909" i="5"/>
  <c r="S909" i="5"/>
  <c r="R909" i="5"/>
  <c r="V909" i="5"/>
  <c r="L909" i="5"/>
  <c r="I909" i="5"/>
  <c r="K909" i="5"/>
  <c r="H909" i="5"/>
  <c r="G909" i="5"/>
  <c r="AH908" i="5"/>
  <c r="AE908" i="5"/>
  <c r="AG908" i="5"/>
  <c r="AD908" i="5"/>
  <c r="AC908" i="5"/>
  <c r="W908" i="5"/>
  <c r="T908" i="5"/>
  <c r="V908" i="5"/>
  <c r="S908" i="5"/>
  <c r="R908" i="5"/>
  <c r="I908" i="5"/>
  <c r="L908" i="5"/>
  <c r="H908" i="5"/>
  <c r="G908" i="5"/>
  <c r="K908" i="5"/>
  <c r="AH907" i="5"/>
  <c r="AE907" i="5"/>
  <c r="AG907" i="5"/>
  <c r="AD907" i="5"/>
  <c r="AC907" i="5"/>
  <c r="W907" i="5"/>
  <c r="T907" i="5"/>
  <c r="V907" i="5"/>
  <c r="S907" i="5"/>
  <c r="R907" i="5"/>
  <c r="I907" i="5"/>
  <c r="L907" i="5"/>
  <c r="K907" i="5"/>
  <c r="H907" i="5"/>
  <c r="G907" i="5"/>
  <c r="AH906" i="5"/>
  <c r="AE906" i="5"/>
  <c r="AG906" i="5"/>
  <c r="AD906" i="5"/>
  <c r="AC906" i="5"/>
  <c r="W906" i="5"/>
  <c r="T906" i="5"/>
  <c r="V906" i="5"/>
  <c r="S906" i="5"/>
  <c r="R906" i="5"/>
  <c r="L906" i="5"/>
  <c r="I906" i="5"/>
  <c r="K906" i="5"/>
  <c r="H906" i="5"/>
  <c r="G906" i="5"/>
  <c r="AH905" i="5"/>
  <c r="AE905" i="5"/>
  <c r="AG905" i="5"/>
  <c r="AD905" i="5"/>
  <c r="AC905" i="5"/>
  <c r="W905" i="5"/>
  <c r="T905" i="5"/>
  <c r="V905" i="5"/>
  <c r="S905" i="5"/>
  <c r="R905" i="5"/>
  <c r="L905" i="5"/>
  <c r="I905" i="5"/>
  <c r="G905" i="5"/>
  <c r="K905" i="5"/>
  <c r="H905" i="5"/>
  <c r="AH904" i="5"/>
  <c r="AE904" i="5"/>
  <c r="AG904" i="5"/>
  <c r="AD904" i="5"/>
  <c r="AC904" i="5"/>
  <c r="W904" i="5"/>
  <c r="T904" i="5"/>
  <c r="V904" i="5"/>
  <c r="S904" i="5"/>
  <c r="R904" i="5"/>
  <c r="I904" i="5"/>
  <c r="L904" i="5"/>
  <c r="K904" i="5"/>
  <c r="H904" i="5"/>
  <c r="G904" i="5"/>
  <c r="AH903" i="5"/>
  <c r="AE903" i="5"/>
  <c r="AG903" i="5"/>
  <c r="AD903" i="5"/>
  <c r="AC903" i="5"/>
  <c r="W903" i="5"/>
  <c r="T903" i="5"/>
  <c r="V903" i="5"/>
  <c r="S903" i="5"/>
  <c r="R903" i="5"/>
  <c r="I903" i="5"/>
  <c r="L903" i="5"/>
  <c r="H903" i="5"/>
  <c r="G903" i="5"/>
  <c r="K903" i="5"/>
  <c r="AH902" i="5"/>
  <c r="AE902" i="5"/>
  <c r="AG902" i="5"/>
  <c r="AD902" i="5"/>
  <c r="AC902" i="5"/>
  <c r="W902" i="5"/>
  <c r="T902" i="5"/>
  <c r="V902" i="5"/>
  <c r="S902" i="5"/>
  <c r="R902" i="5"/>
  <c r="I902" i="5"/>
  <c r="L902" i="5"/>
  <c r="K902" i="5"/>
  <c r="H902" i="5"/>
  <c r="G902" i="5"/>
  <c r="AH901" i="5"/>
  <c r="AE901" i="5"/>
  <c r="AG901" i="5"/>
  <c r="AD901" i="5"/>
  <c r="AC901" i="5"/>
  <c r="W901" i="5"/>
  <c r="T901" i="5"/>
  <c r="V901" i="5"/>
  <c r="S901" i="5"/>
  <c r="R901" i="5"/>
  <c r="L901" i="5"/>
  <c r="I901" i="5"/>
  <c r="G901" i="5"/>
  <c r="H901" i="5"/>
  <c r="K901" i="5"/>
  <c r="AH900" i="5"/>
  <c r="AE900" i="5"/>
  <c r="AC900" i="5"/>
  <c r="AD900" i="5"/>
  <c r="AG900" i="5"/>
  <c r="T900" i="5"/>
  <c r="W900" i="5"/>
  <c r="S900" i="5"/>
  <c r="R900" i="5"/>
  <c r="V900" i="5"/>
  <c r="L900" i="5"/>
  <c r="I900" i="5"/>
  <c r="K900" i="5"/>
  <c r="H900" i="5"/>
  <c r="G900" i="5"/>
  <c r="AH899" i="5"/>
  <c r="AE899" i="5"/>
  <c r="AG899" i="5"/>
  <c r="AD899" i="5"/>
  <c r="AC899" i="5"/>
  <c r="W899" i="5"/>
  <c r="T899" i="5"/>
  <c r="V899" i="5"/>
  <c r="S899" i="5"/>
  <c r="R899" i="5"/>
  <c r="L899" i="5"/>
  <c r="I899" i="5"/>
  <c r="K899" i="5"/>
  <c r="H899" i="5"/>
  <c r="G899" i="5"/>
  <c r="AH898" i="5"/>
  <c r="AE898" i="5"/>
  <c r="AG898" i="5"/>
  <c r="AD898" i="5"/>
  <c r="AC898" i="5"/>
  <c r="W898" i="5"/>
  <c r="T898" i="5"/>
  <c r="S898" i="5"/>
  <c r="R898" i="5"/>
  <c r="V898" i="5"/>
  <c r="L898" i="5"/>
  <c r="I898" i="5"/>
  <c r="K898" i="5"/>
  <c r="H898" i="5"/>
  <c r="G898" i="5"/>
  <c r="AH897" i="5"/>
  <c r="AE897" i="5"/>
  <c r="AG897" i="5"/>
  <c r="AD897" i="5"/>
  <c r="AC897" i="5"/>
  <c r="W897" i="5"/>
  <c r="T897" i="5"/>
  <c r="V897" i="5"/>
  <c r="S897" i="5"/>
  <c r="R897" i="5"/>
  <c r="L897" i="5"/>
  <c r="I897" i="5"/>
  <c r="K897" i="5"/>
  <c r="H897" i="5"/>
  <c r="G897" i="5"/>
  <c r="AH896" i="5"/>
  <c r="AE896" i="5"/>
  <c r="AG896" i="5"/>
  <c r="AD896" i="5"/>
  <c r="AC896" i="5"/>
  <c r="W896" i="5"/>
  <c r="T896" i="5"/>
  <c r="R896" i="5"/>
  <c r="S896" i="5"/>
  <c r="V896" i="5"/>
  <c r="L896" i="5"/>
  <c r="I896" i="5"/>
  <c r="K896" i="5"/>
  <c r="G896" i="5"/>
  <c r="H896" i="5"/>
  <c r="AE895" i="5"/>
  <c r="AH895" i="5"/>
  <c r="AG895" i="5"/>
  <c r="AD895" i="5"/>
  <c r="AC895" i="5"/>
  <c r="W895" i="5"/>
  <c r="T895" i="5"/>
  <c r="V895" i="5"/>
  <c r="S895" i="5"/>
  <c r="R895" i="5"/>
  <c r="L895" i="5"/>
  <c r="I895" i="5"/>
  <c r="G895" i="5"/>
  <c r="K895" i="5"/>
  <c r="H895" i="5"/>
  <c r="AH894" i="5"/>
  <c r="AE894" i="5"/>
  <c r="AG894" i="5"/>
  <c r="AD894" i="5"/>
  <c r="AC894" i="5"/>
  <c r="W894" i="5"/>
  <c r="T894" i="5"/>
  <c r="V894" i="5"/>
  <c r="S894" i="5"/>
  <c r="R894" i="5"/>
  <c r="L894" i="5"/>
  <c r="I894" i="5"/>
  <c r="G894" i="5"/>
  <c r="H894" i="5"/>
  <c r="K894" i="5"/>
  <c r="AH893" i="5"/>
  <c r="AE893" i="5"/>
  <c r="AG893" i="5"/>
  <c r="AC893" i="5"/>
  <c r="AD893" i="5"/>
  <c r="T893" i="5"/>
  <c r="W893" i="5"/>
  <c r="V893" i="5"/>
  <c r="S893" i="5"/>
  <c r="R893" i="5"/>
  <c r="L893" i="5"/>
  <c r="I893" i="5"/>
  <c r="K893" i="5"/>
  <c r="H893" i="5"/>
  <c r="G893" i="5"/>
  <c r="AE892" i="5"/>
  <c r="AH892" i="5"/>
  <c r="AD892" i="5"/>
  <c r="AG892" i="5"/>
  <c r="AC892" i="5"/>
  <c r="W892" i="5"/>
  <c r="T892" i="5"/>
  <c r="V892" i="5"/>
  <c r="S892" i="5"/>
  <c r="R892" i="5"/>
  <c r="L892" i="5"/>
  <c r="I892" i="5"/>
  <c r="K892" i="5"/>
  <c r="H892" i="5"/>
  <c r="G892" i="5"/>
  <c r="AH891" i="5"/>
  <c r="AE891" i="5"/>
  <c r="AC891" i="5"/>
  <c r="AG891" i="5"/>
  <c r="AD891" i="5"/>
  <c r="W891" i="5"/>
  <c r="T891" i="5"/>
  <c r="V891" i="5"/>
  <c r="R891" i="5"/>
  <c r="S891" i="5"/>
  <c r="L891" i="5"/>
  <c r="I891" i="5"/>
  <c r="K891" i="5"/>
  <c r="H891" i="5"/>
  <c r="G891" i="5"/>
  <c r="AH890" i="5"/>
  <c r="AE890" i="5"/>
  <c r="AG890" i="5"/>
  <c r="AD890" i="5"/>
  <c r="AC890" i="5"/>
  <c r="W890" i="5"/>
  <c r="T890" i="5"/>
  <c r="V890" i="5"/>
  <c r="S890" i="5"/>
  <c r="R890" i="5"/>
  <c r="L890" i="5"/>
  <c r="I890" i="5"/>
  <c r="G890" i="5"/>
  <c r="K890" i="5"/>
  <c r="H890" i="5"/>
  <c r="AE889" i="5"/>
  <c r="AH889" i="5"/>
  <c r="AC889" i="5"/>
  <c r="AG889" i="5"/>
  <c r="AD889" i="5"/>
  <c r="W889" i="5"/>
  <c r="T889" i="5"/>
  <c r="V889" i="5"/>
  <c r="S889" i="5"/>
  <c r="R889" i="5"/>
  <c r="L889" i="5"/>
  <c r="I889" i="5"/>
  <c r="K889" i="5"/>
  <c r="H889" i="5"/>
  <c r="G889" i="5"/>
  <c r="AE888" i="5"/>
  <c r="AH888" i="5"/>
  <c r="AG888" i="5"/>
  <c r="AD888" i="5"/>
  <c r="AC888" i="5"/>
  <c r="W888" i="5"/>
  <c r="T888" i="5"/>
  <c r="V888" i="5"/>
  <c r="S888" i="5"/>
  <c r="R888" i="5"/>
  <c r="L888" i="5"/>
  <c r="I888" i="5"/>
  <c r="G888" i="5"/>
  <c r="K888" i="5"/>
  <c r="H888" i="5"/>
  <c r="AE887" i="5"/>
  <c r="AH887" i="5"/>
  <c r="AC887" i="5"/>
  <c r="AG887" i="5"/>
  <c r="AD887" i="5"/>
  <c r="T887" i="5"/>
  <c r="W887" i="5"/>
  <c r="R887" i="5"/>
  <c r="V887" i="5"/>
  <c r="S887" i="5"/>
  <c r="L887" i="5"/>
  <c r="I887" i="5"/>
  <c r="K887" i="5"/>
  <c r="H887" i="5"/>
  <c r="G887" i="5"/>
  <c r="AH886" i="5"/>
  <c r="AE886" i="5"/>
  <c r="AC886" i="5"/>
  <c r="AG886" i="5"/>
  <c r="AD886" i="5"/>
  <c r="W886" i="5"/>
  <c r="T886" i="5"/>
  <c r="V886" i="5"/>
  <c r="S886" i="5"/>
  <c r="R886" i="5"/>
  <c r="L886" i="5"/>
  <c r="I886" i="5"/>
  <c r="K886" i="5"/>
  <c r="H886" i="5"/>
  <c r="G886" i="5"/>
  <c r="AH885" i="5"/>
  <c r="AE885" i="5"/>
  <c r="AC885" i="5"/>
  <c r="AG885" i="5"/>
  <c r="AD885" i="5"/>
  <c r="T885" i="5"/>
  <c r="W885" i="5"/>
  <c r="S885" i="5"/>
  <c r="V885" i="5"/>
  <c r="R885" i="5"/>
  <c r="L885" i="5"/>
  <c r="I885" i="5"/>
  <c r="K885" i="5"/>
  <c r="H885" i="5"/>
  <c r="G885" i="5"/>
  <c r="AH884" i="5"/>
  <c r="AE884" i="5"/>
  <c r="AG884" i="5"/>
  <c r="AD884" i="5"/>
  <c r="AC884" i="5"/>
  <c r="T884" i="5"/>
  <c r="W884" i="5"/>
  <c r="S884" i="5"/>
  <c r="V884" i="5"/>
  <c r="R884" i="5"/>
  <c r="L884" i="5"/>
  <c r="I884" i="5"/>
  <c r="K884" i="5"/>
  <c r="H884" i="5"/>
  <c r="G884" i="5"/>
  <c r="AH883" i="5"/>
  <c r="AE883" i="5"/>
  <c r="AG883" i="5"/>
  <c r="AD883" i="5"/>
  <c r="AC883" i="5"/>
  <c r="W883" i="5"/>
  <c r="T883" i="5"/>
  <c r="R883" i="5"/>
  <c r="V883" i="5"/>
  <c r="S883" i="5"/>
  <c r="L883" i="5"/>
  <c r="I883" i="5"/>
  <c r="G883" i="5"/>
  <c r="H883" i="5"/>
  <c r="K883" i="5"/>
  <c r="AE882" i="5"/>
  <c r="AH882" i="5"/>
  <c r="AC882" i="5"/>
  <c r="AD882" i="5"/>
  <c r="AG882" i="5"/>
  <c r="W882" i="5"/>
  <c r="T882" i="5"/>
  <c r="V882" i="5"/>
  <c r="S882" i="5"/>
  <c r="R882" i="5"/>
  <c r="L882" i="5"/>
  <c r="I882" i="5"/>
  <c r="K882" i="5"/>
  <c r="H882" i="5"/>
  <c r="G882" i="5"/>
  <c r="AH881" i="5"/>
  <c r="AE881" i="5"/>
  <c r="AG881" i="5"/>
  <c r="AD881" i="5"/>
  <c r="AC881" i="5"/>
  <c r="W881" i="5"/>
  <c r="T881" i="5"/>
  <c r="V881" i="5"/>
  <c r="S881" i="5"/>
  <c r="R881" i="5"/>
  <c r="L881" i="5"/>
  <c r="I881" i="5"/>
  <c r="K881" i="5"/>
  <c r="H881" i="5"/>
  <c r="G881" i="5"/>
  <c r="AH880" i="5"/>
  <c r="AE880" i="5"/>
  <c r="AG880" i="5"/>
  <c r="AD880" i="5"/>
  <c r="AC880" i="5"/>
  <c r="W880" i="5"/>
  <c r="T880" i="5"/>
  <c r="V880" i="5"/>
  <c r="S880" i="5"/>
  <c r="R880" i="5"/>
  <c r="L880" i="5"/>
  <c r="I880" i="5"/>
  <c r="K880" i="5"/>
  <c r="H880" i="5"/>
  <c r="G880" i="5"/>
  <c r="AH879" i="5"/>
  <c r="AE879" i="5"/>
  <c r="AG879" i="5"/>
  <c r="AD879" i="5"/>
  <c r="AC879" i="5"/>
  <c r="W879" i="5"/>
  <c r="T879" i="5"/>
  <c r="V879" i="5"/>
  <c r="S879" i="5"/>
  <c r="R879" i="5"/>
  <c r="L879" i="5"/>
  <c r="I879" i="5"/>
  <c r="K879" i="5"/>
  <c r="H879" i="5"/>
  <c r="G879" i="5"/>
  <c r="AH878" i="5"/>
  <c r="AE878" i="5"/>
  <c r="AG878" i="5"/>
  <c r="AD878" i="5"/>
  <c r="AC878" i="5"/>
  <c r="W878" i="5"/>
  <c r="T878" i="5"/>
  <c r="V878" i="5"/>
  <c r="S878" i="5"/>
  <c r="R878" i="5"/>
  <c r="L878" i="5"/>
  <c r="I878" i="5"/>
  <c r="K878" i="5"/>
  <c r="H878" i="5"/>
  <c r="G878" i="5"/>
  <c r="AE877" i="5"/>
  <c r="AH877" i="5"/>
  <c r="AG877" i="5"/>
  <c r="AD877" i="5"/>
  <c r="AC877" i="5"/>
  <c r="W877" i="5"/>
  <c r="T877" i="5"/>
  <c r="V877" i="5"/>
  <c r="S877" i="5"/>
  <c r="R877" i="5"/>
  <c r="L877" i="5"/>
  <c r="I877" i="5"/>
  <c r="G877" i="5"/>
  <c r="K877" i="5"/>
  <c r="H877" i="5"/>
  <c r="AE876" i="5"/>
  <c r="AH876" i="5"/>
  <c r="AC876" i="5"/>
  <c r="AG876" i="5"/>
  <c r="AD876" i="5"/>
  <c r="T876" i="5"/>
  <c r="W876" i="5"/>
  <c r="V876" i="5"/>
  <c r="S876" i="5"/>
  <c r="R876" i="5"/>
  <c r="L876" i="5"/>
  <c r="I876" i="5"/>
  <c r="K876" i="5"/>
  <c r="H876" i="5"/>
  <c r="G876" i="5"/>
  <c r="AH875" i="5"/>
  <c r="AE875" i="5"/>
  <c r="AC875" i="5"/>
  <c r="AG875" i="5"/>
  <c r="AD875" i="5"/>
  <c r="T875" i="5"/>
  <c r="W875" i="5"/>
  <c r="V875" i="5"/>
  <c r="S875" i="5"/>
  <c r="R875" i="5"/>
  <c r="L875" i="5"/>
  <c r="I875" i="5"/>
  <c r="K875" i="5"/>
  <c r="H875" i="5"/>
  <c r="G875" i="5"/>
  <c r="AH874" i="5"/>
  <c r="AE874" i="5"/>
  <c r="AG874" i="5"/>
  <c r="AD874" i="5"/>
  <c r="AC874" i="5"/>
  <c r="T874" i="5"/>
  <c r="W874" i="5"/>
  <c r="R874" i="5"/>
  <c r="S874" i="5"/>
  <c r="V874" i="5"/>
  <c r="L874" i="5"/>
  <c r="I874" i="5"/>
  <c r="H874" i="5"/>
  <c r="G874" i="5"/>
  <c r="K874" i="5"/>
  <c r="AH873" i="5"/>
  <c r="AE873" i="5"/>
  <c r="AG873" i="5"/>
  <c r="AD873" i="5"/>
  <c r="AC873" i="5"/>
  <c r="W873" i="5"/>
  <c r="T873" i="5"/>
  <c r="V873" i="5"/>
  <c r="S873" i="5"/>
  <c r="R873" i="5"/>
  <c r="L873" i="5"/>
  <c r="I873" i="5"/>
  <c r="K873" i="5"/>
  <c r="H873" i="5"/>
  <c r="G873" i="5"/>
  <c r="AE872" i="5"/>
  <c r="AH872" i="5"/>
  <c r="AD872" i="5"/>
  <c r="AC872" i="5"/>
  <c r="AG872" i="5"/>
  <c r="W872" i="5"/>
  <c r="T872" i="5"/>
  <c r="V872" i="5"/>
  <c r="S872" i="5"/>
  <c r="R872" i="5"/>
  <c r="L872" i="5"/>
  <c r="I872" i="5"/>
  <c r="K872" i="5"/>
  <c r="H872" i="5"/>
  <c r="G872" i="5"/>
  <c r="AE871" i="5"/>
  <c r="AH871" i="5"/>
  <c r="AG871" i="5"/>
  <c r="AD871" i="5"/>
  <c r="AC871" i="5"/>
  <c r="W871" i="5"/>
  <c r="T871" i="5"/>
  <c r="V871" i="5"/>
  <c r="S871" i="5"/>
  <c r="R871" i="5"/>
  <c r="L871" i="5"/>
  <c r="I871" i="5"/>
  <c r="K871" i="5"/>
  <c r="H871" i="5"/>
  <c r="G871" i="5"/>
  <c r="AH870" i="5"/>
  <c r="AE870" i="5"/>
  <c r="AG870" i="5"/>
  <c r="AD870" i="5"/>
  <c r="AC870" i="5"/>
  <c r="W870" i="5"/>
  <c r="T870" i="5"/>
  <c r="V870" i="5"/>
  <c r="S870" i="5"/>
  <c r="R870" i="5"/>
  <c r="L870" i="5"/>
  <c r="I870" i="5"/>
  <c r="K870" i="5"/>
  <c r="H870" i="5"/>
  <c r="G870" i="5"/>
  <c r="AH869" i="5"/>
  <c r="AE869" i="5"/>
  <c r="AC869" i="5"/>
  <c r="AG869" i="5"/>
  <c r="AD869" i="5"/>
  <c r="W869" i="5"/>
  <c r="T869" i="5"/>
  <c r="V869" i="5"/>
  <c r="S869" i="5"/>
  <c r="R869" i="5"/>
  <c r="L869" i="5"/>
  <c r="I869" i="5"/>
  <c r="K869" i="5"/>
  <c r="H869" i="5"/>
  <c r="G869" i="5"/>
  <c r="AE868" i="5"/>
  <c r="AH868" i="5"/>
  <c r="AG868" i="5"/>
  <c r="AD868" i="5"/>
  <c r="AC868" i="5"/>
  <c r="W868" i="5"/>
  <c r="T868" i="5"/>
  <c r="V868" i="5"/>
  <c r="S868" i="5"/>
  <c r="R868" i="5"/>
  <c r="L868" i="5"/>
  <c r="I868" i="5"/>
  <c r="K868" i="5"/>
  <c r="H868" i="5"/>
  <c r="G868" i="5"/>
  <c r="AE867" i="5"/>
  <c r="AH867" i="5"/>
  <c r="AD867" i="5"/>
  <c r="AC867" i="5"/>
  <c r="AG867" i="5"/>
  <c r="W867" i="5"/>
  <c r="T867" i="5"/>
  <c r="V867" i="5"/>
  <c r="S867" i="5"/>
  <c r="R867" i="5"/>
  <c r="L867" i="5"/>
  <c r="I867" i="5"/>
  <c r="K867" i="5"/>
  <c r="H867" i="5"/>
  <c r="G867" i="5"/>
  <c r="AE866" i="5"/>
  <c r="AH866" i="5"/>
  <c r="AG866" i="5"/>
  <c r="AD866" i="5"/>
  <c r="AC866" i="5"/>
  <c r="W866" i="5"/>
  <c r="T866" i="5"/>
  <c r="V866" i="5"/>
  <c r="S866" i="5"/>
  <c r="R866" i="5"/>
  <c r="L866" i="5"/>
  <c r="I866" i="5"/>
  <c r="K866" i="5"/>
  <c r="H866" i="5"/>
  <c r="G866" i="5"/>
  <c r="AH865" i="5"/>
  <c r="AE865" i="5"/>
  <c r="AC865" i="5"/>
  <c r="AD865" i="5"/>
  <c r="AG865" i="5"/>
  <c r="W865" i="5"/>
  <c r="T865" i="5"/>
  <c r="R865" i="5"/>
  <c r="V865" i="5"/>
  <c r="S865" i="5"/>
  <c r="L865" i="5"/>
  <c r="I865" i="5"/>
  <c r="K865" i="5"/>
  <c r="H865" i="5"/>
  <c r="G865" i="5"/>
  <c r="AH864" i="5"/>
  <c r="AE864" i="5"/>
  <c r="AG864" i="5"/>
  <c r="AD864" i="5"/>
  <c r="AC864" i="5"/>
  <c r="W864" i="5"/>
  <c r="T864" i="5"/>
  <c r="V864" i="5"/>
  <c r="S864" i="5"/>
  <c r="R864" i="5"/>
  <c r="L864" i="5"/>
  <c r="I864" i="5"/>
  <c r="K864" i="5"/>
  <c r="H864" i="5"/>
  <c r="G864" i="5"/>
  <c r="AE863" i="5"/>
  <c r="AH863" i="5"/>
  <c r="AC863" i="5"/>
  <c r="AD863" i="5"/>
  <c r="AG863" i="5"/>
  <c r="W863" i="5"/>
  <c r="T863" i="5"/>
  <c r="V863" i="5"/>
  <c r="S863" i="5"/>
  <c r="R863" i="5"/>
  <c r="L863" i="5"/>
  <c r="I863" i="5"/>
  <c r="K863" i="5"/>
  <c r="H863" i="5"/>
  <c r="G863" i="5"/>
  <c r="AH862" i="5"/>
  <c r="AE862" i="5"/>
  <c r="AG862" i="5"/>
  <c r="AD862" i="5"/>
  <c r="AC862" i="5"/>
  <c r="W862" i="5"/>
  <c r="T862" i="5"/>
  <c r="S862" i="5"/>
  <c r="V862" i="5"/>
  <c r="R862" i="5"/>
  <c r="I862" i="5"/>
  <c r="L862" i="5"/>
  <c r="K862" i="5"/>
  <c r="H862" i="5"/>
  <c r="G862" i="5"/>
  <c r="AH861" i="5"/>
  <c r="AE861" i="5"/>
  <c r="AG861" i="5"/>
  <c r="AD861" i="5"/>
  <c r="AC861" i="5"/>
  <c r="W861" i="5"/>
  <c r="T861" i="5"/>
  <c r="V861" i="5"/>
  <c r="S861" i="5"/>
  <c r="R861" i="5"/>
  <c r="L861" i="5"/>
  <c r="I861" i="5"/>
  <c r="K861" i="5"/>
  <c r="H861" i="5"/>
  <c r="G861" i="5"/>
  <c r="AE860" i="5"/>
  <c r="AH860" i="5"/>
  <c r="AD860" i="5"/>
  <c r="AC860" i="5"/>
  <c r="AG860" i="5"/>
  <c r="W860" i="5"/>
  <c r="T860" i="5"/>
  <c r="V860" i="5"/>
  <c r="S860" i="5"/>
  <c r="R860" i="5"/>
  <c r="L860" i="5"/>
  <c r="I860" i="5"/>
  <c r="K860" i="5"/>
  <c r="H860" i="5"/>
  <c r="G860" i="5"/>
  <c r="AH859" i="5"/>
  <c r="AE859" i="5"/>
  <c r="AG859" i="5"/>
  <c r="AD859" i="5"/>
  <c r="AC859" i="5"/>
  <c r="T859" i="5"/>
  <c r="W859" i="5"/>
  <c r="S859" i="5"/>
  <c r="V859" i="5"/>
  <c r="R859" i="5"/>
  <c r="L859" i="5"/>
  <c r="I859" i="5"/>
  <c r="K859" i="5"/>
  <c r="H859" i="5"/>
  <c r="G859" i="5"/>
  <c r="AH858" i="5"/>
  <c r="AE858" i="5"/>
  <c r="AG858" i="5"/>
  <c r="AD858" i="5"/>
  <c r="AC858" i="5"/>
  <c r="W858" i="5"/>
  <c r="T858" i="5"/>
  <c r="V858" i="5"/>
  <c r="S858" i="5"/>
  <c r="R858" i="5"/>
  <c r="L858" i="5"/>
  <c r="I858" i="5"/>
  <c r="K858" i="5"/>
  <c r="H858" i="5"/>
  <c r="G858" i="5"/>
  <c r="AH857" i="5"/>
  <c r="AE857" i="5"/>
  <c r="AG857" i="5"/>
  <c r="AD857" i="5"/>
  <c r="AC857" i="5"/>
  <c r="W857" i="5"/>
  <c r="T857" i="5"/>
  <c r="V857" i="5"/>
  <c r="S857" i="5"/>
  <c r="R857" i="5"/>
  <c r="L857" i="5"/>
  <c r="I857" i="5"/>
  <c r="K857" i="5"/>
  <c r="H857" i="5"/>
  <c r="G857" i="5"/>
  <c r="AH856" i="5"/>
  <c r="AE856" i="5"/>
  <c r="AG856" i="5"/>
  <c r="AD856" i="5"/>
  <c r="AC856" i="5"/>
  <c r="W856" i="5"/>
  <c r="T856" i="5"/>
  <c r="S856" i="5"/>
  <c r="V856" i="5"/>
  <c r="R856" i="5"/>
  <c r="L856" i="5"/>
  <c r="I856" i="5"/>
  <c r="K856" i="5"/>
  <c r="H856" i="5"/>
  <c r="G856" i="5"/>
  <c r="AH855" i="5"/>
  <c r="AE855" i="5"/>
  <c r="AG855" i="5"/>
  <c r="AD855" i="5"/>
  <c r="AC855" i="5"/>
  <c r="W855" i="5"/>
  <c r="T855" i="5"/>
  <c r="V855" i="5"/>
  <c r="S855" i="5"/>
  <c r="R855" i="5"/>
  <c r="L855" i="5"/>
  <c r="I855" i="5"/>
  <c r="K855" i="5"/>
  <c r="H855" i="5"/>
  <c r="G855" i="5"/>
  <c r="AH854" i="5"/>
  <c r="AE854" i="5"/>
  <c r="AD854" i="5"/>
  <c r="AC854" i="5"/>
  <c r="AG854" i="5"/>
  <c r="W854" i="5"/>
  <c r="T854" i="5"/>
  <c r="V854" i="5"/>
  <c r="S854" i="5"/>
  <c r="R854" i="5"/>
  <c r="L854" i="5"/>
  <c r="I854" i="5"/>
  <c r="K854" i="5"/>
  <c r="H854" i="5"/>
  <c r="G854" i="5"/>
  <c r="AK853" i="5"/>
  <c r="AJ853" i="5"/>
  <c r="T853" i="5"/>
  <c r="W853" i="5"/>
  <c r="S853" i="5"/>
  <c r="V853" i="5"/>
  <c r="R853" i="5"/>
  <c r="I853" i="5"/>
  <c r="L853" i="5"/>
  <c r="K853" i="5"/>
  <c r="G853" i="5"/>
  <c r="H853" i="5"/>
  <c r="AH852" i="5"/>
  <c r="AE852" i="5"/>
  <c r="AG852" i="5"/>
  <c r="AD852" i="5"/>
  <c r="AC852" i="5"/>
  <c r="AI853" i="5" s="1"/>
  <c r="W852" i="5"/>
  <c r="T852" i="5"/>
  <c r="V852" i="5"/>
  <c r="S852" i="5"/>
  <c r="R852" i="5"/>
  <c r="L852" i="5"/>
  <c r="I852" i="5"/>
  <c r="K852" i="5"/>
  <c r="H852" i="5"/>
  <c r="G852" i="5"/>
  <c r="AH851" i="5"/>
  <c r="AE851" i="5"/>
  <c r="AC851" i="5"/>
  <c r="AG851" i="5"/>
  <c r="AD851" i="5"/>
  <c r="T851" i="5"/>
  <c r="W851" i="5"/>
  <c r="S851" i="5"/>
  <c r="V851" i="5"/>
  <c r="R851" i="5"/>
  <c r="L851" i="5"/>
  <c r="I851" i="5"/>
  <c r="K851" i="5"/>
  <c r="H851" i="5"/>
  <c r="G851" i="5"/>
  <c r="AH850" i="5"/>
  <c r="AE850" i="5"/>
  <c r="AC850" i="5"/>
  <c r="AG850" i="5"/>
  <c r="AD850" i="5"/>
  <c r="W850" i="5"/>
  <c r="T850" i="5"/>
  <c r="V850" i="5"/>
  <c r="S850" i="5"/>
  <c r="R850" i="5"/>
  <c r="L850" i="5"/>
  <c r="I850" i="5"/>
  <c r="K850" i="5"/>
  <c r="H850" i="5"/>
  <c r="G850" i="5"/>
  <c r="AH849" i="5"/>
  <c r="AE849" i="5"/>
  <c r="AC849" i="5"/>
  <c r="AG849" i="5"/>
  <c r="AD849" i="5"/>
  <c r="W849" i="5"/>
  <c r="T849" i="5"/>
  <c r="V849" i="5"/>
  <c r="S849" i="5"/>
  <c r="R849" i="5"/>
  <c r="I849" i="5"/>
  <c r="L849" i="5"/>
  <c r="K849" i="5"/>
  <c r="H849" i="5"/>
  <c r="G849" i="5"/>
  <c r="AH848" i="5"/>
  <c r="AE848" i="5"/>
  <c r="AG848" i="5"/>
  <c r="AD848" i="5"/>
  <c r="AC848" i="5"/>
  <c r="W848" i="5"/>
  <c r="T848" i="5"/>
  <c r="V848" i="5"/>
  <c r="S848" i="5"/>
  <c r="R848" i="5"/>
  <c r="L848" i="5"/>
  <c r="I848" i="5"/>
  <c r="K848" i="5"/>
  <c r="H848" i="5"/>
  <c r="G848" i="5"/>
  <c r="AH847" i="5"/>
  <c r="AE847" i="5"/>
  <c r="AC847" i="5"/>
  <c r="AG847" i="5"/>
  <c r="AD847" i="5"/>
  <c r="T847" i="5"/>
  <c r="W847" i="5"/>
  <c r="R847" i="5"/>
  <c r="V847" i="5"/>
  <c r="S847" i="5"/>
  <c r="L847" i="5"/>
  <c r="I847" i="5"/>
  <c r="K847" i="5"/>
  <c r="H847" i="5"/>
  <c r="G847" i="5"/>
  <c r="AH846" i="5"/>
  <c r="AE846" i="5"/>
  <c r="AG846" i="5"/>
  <c r="AD846" i="5"/>
  <c r="AC846" i="5"/>
  <c r="W846" i="5"/>
  <c r="T846" i="5"/>
  <c r="S846" i="5"/>
  <c r="V846" i="5"/>
  <c r="R846" i="5"/>
  <c r="L846" i="5"/>
  <c r="I846" i="5"/>
  <c r="K846" i="5"/>
  <c r="H846" i="5"/>
  <c r="G846" i="5"/>
  <c r="AH845" i="5"/>
  <c r="AE845" i="5"/>
  <c r="AG845" i="5"/>
  <c r="AD845" i="5"/>
  <c r="AC845" i="5"/>
  <c r="W845" i="5"/>
  <c r="T845" i="5"/>
  <c r="V845" i="5"/>
  <c r="S845" i="5"/>
  <c r="R845" i="5"/>
  <c r="L845" i="5"/>
  <c r="I845" i="5"/>
  <c r="H845" i="5"/>
  <c r="K845" i="5"/>
  <c r="G845" i="5"/>
  <c r="AH844" i="5"/>
  <c r="AE844" i="5"/>
  <c r="AG844" i="5"/>
  <c r="AD844" i="5"/>
  <c r="AC844" i="5"/>
  <c r="W844" i="5"/>
  <c r="T844" i="5"/>
  <c r="R844" i="5"/>
  <c r="V844" i="5"/>
  <c r="S844" i="5"/>
  <c r="L844" i="5"/>
  <c r="I844" i="5"/>
  <c r="K844" i="5"/>
  <c r="H844" i="5"/>
  <c r="G844" i="5"/>
  <c r="AH843" i="5"/>
  <c r="AE843" i="5"/>
  <c r="AG843" i="5"/>
  <c r="AD843" i="5"/>
  <c r="AC843" i="5"/>
  <c r="W843" i="5"/>
  <c r="T843" i="5"/>
  <c r="V843" i="5"/>
  <c r="S843" i="5"/>
  <c r="R843" i="5"/>
  <c r="L843" i="5"/>
  <c r="I843" i="5"/>
  <c r="H843" i="5"/>
  <c r="K843" i="5"/>
  <c r="G843" i="5"/>
  <c r="AE842" i="5"/>
  <c r="AH842" i="5"/>
  <c r="AC842" i="5"/>
  <c r="AD842" i="5"/>
  <c r="AG842" i="5"/>
  <c r="W842" i="5"/>
  <c r="T842" i="5"/>
  <c r="V842" i="5"/>
  <c r="S842" i="5"/>
  <c r="R842" i="5"/>
  <c r="L842" i="5"/>
  <c r="I842" i="5"/>
  <c r="K842" i="5"/>
  <c r="H842" i="5"/>
  <c r="G842" i="5"/>
  <c r="AH841" i="5"/>
  <c r="AE841" i="5"/>
  <c r="AG841" i="5"/>
  <c r="AD841" i="5"/>
  <c r="AC841" i="5"/>
  <c r="W841" i="5"/>
  <c r="T841" i="5"/>
  <c r="R841" i="5"/>
  <c r="V841" i="5"/>
  <c r="S841" i="5"/>
  <c r="L841" i="5"/>
  <c r="I841" i="5"/>
  <c r="K841" i="5"/>
  <c r="H841" i="5"/>
  <c r="G841" i="5"/>
  <c r="AH840" i="5"/>
  <c r="AE840" i="5"/>
  <c r="AG840" i="5"/>
  <c r="AD840" i="5"/>
  <c r="AC840" i="5"/>
  <c r="W840" i="5"/>
  <c r="T840" i="5"/>
  <c r="V840" i="5"/>
  <c r="S840" i="5"/>
  <c r="R840" i="5"/>
  <c r="L840" i="5"/>
  <c r="I840" i="5"/>
  <c r="G840" i="5"/>
  <c r="H840" i="5"/>
  <c r="K840" i="5"/>
  <c r="AH839" i="5"/>
  <c r="AE839" i="5"/>
  <c r="AG839" i="5"/>
  <c r="AD839" i="5"/>
  <c r="AC839" i="5"/>
  <c r="W839" i="5"/>
  <c r="T839" i="5"/>
  <c r="V839" i="5"/>
  <c r="S839" i="5"/>
  <c r="R839" i="5"/>
  <c r="L839" i="5"/>
  <c r="I839" i="5"/>
  <c r="K839" i="5"/>
  <c r="H839" i="5"/>
  <c r="G839" i="5"/>
  <c r="AH838" i="5"/>
  <c r="AE838" i="5"/>
  <c r="AC838" i="5"/>
  <c r="AD838" i="5"/>
  <c r="AG838" i="5"/>
  <c r="T838" i="5"/>
  <c r="W838" i="5"/>
  <c r="V838" i="5"/>
  <c r="S838" i="5"/>
  <c r="R838" i="5"/>
  <c r="I838" i="5"/>
  <c r="L838" i="5"/>
  <c r="H838" i="5"/>
  <c r="G838" i="5"/>
  <c r="K838" i="5"/>
  <c r="AH837" i="5"/>
  <c r="AE837" i="5"/>
  <c r="AC837" i="5"/>
  <c r="AG837" i="5"/>
  <c r="AD837" i="5"/>
  <c r="W837" i="5"/>
  <c r="T837" i="5"/>
  <c r="V837" i="5"/>
  <c r="S837" i="5"/>
  <c r="R837" i="5"/>
  <c r="L837" i="5"/>
  <c r="I837" i="5"/>
  <c r="G837" i="5"/>
  <c r="H837" i="5"/>
  <c r="K837" i="5"/>
  <c r="AH836" i="5"/>
  <c r="AE836" i="5"/>
  <c r="AD836" i="5"/>
  <c r="AC836" i="5"/>
  <c r="AG836" i="5"/>
  <c r="W836" i="5"/>
  <c r="T836" i="5"/>
  <c r="V836" i="5"/>
  <c r="S836" i="5"/>
  <c r="R836" i="5"/>
  <c r="L836" i="5"/>
  <c r="I836" i="5"/>
  <c r="K836" i="5"/>
  <c r="G836" i="5"/>
  <c r="H836" i="5"/>
  <c r="AH835" i="5"/>
  <c r="AE835" i="5"/>
  <c r="AG835" i="5"/>
  <c r="AD835" i="5"/>
  <c r="AC835" i="5"/>
  <c r="T835" i="5"/>
  <c r="W835" i="5"/>
  <c r="V835" i="5"/>
  <c r="S835" i="5"/>
  <c r="R835" i="5"/>
  <c r="L835" i="5"/>
  <c r="I835" i="5"/>
  <c r="K835" i="5"/>
  <c r="H835" i="5"/>
  <c r="G835" i="5"/>
  <c r="AH834" i="5"/>
  <c r="AE834" i="5"/>
  <c r="AD834" i="5"/>
  <c r="AC834" i="5"/>
  <c r="AG834" i="5"/>
  <c r="W834" i="5"/>
  <c r="T834" i="5"/>
  <c r="V834" i="5"/>
  <c r="S834" i="5"/>
  <c r="R834" i="5"/>
  <c r="L834" i="5"/>
  <c r="I834" i="5"/>
  <c r="K834" i="5"/>
  <c r="H834" i="5"/>
  <c r="G834" i="5"/>
  <c r="AH833" i="5"/>
  <c r="AE833" i="5"/>
  <c r="AG833" i="5"/>
  <c r="AD833" i="5"/>
  <c r="AC833" i="5"/>
  <c r="W833" i="5"/>
  <c r="T833" i="5"/>
  <c r="V833" i="5"/>
  <c r="S833" i="5"/>
  <c r="R833" i="5"/>
  <c r="L833" i="5"/>
  <c r="I833" i="5"/>
  <c r="K833" i="5"/>
  <c r="H833" i="5"/>
  <c r="G833" i="5"/>
  <c r="AE832" i="5"/>
  <c r="AH832" i="5"/>
  <c r="AD832" i="5"/>
  <c r="AC832" i="5"/>
  <c r="AG832" i="5"/>
  <c r="W832" i="5"/>
  <c r="T832" i="5"/>
  <c r="V832" i="5"/>
  <c r="S832" i="5"/>
  <c r="R832" i="5"/>
  <c r="L832" i="5"/>
  <c r="I832" i="5"/>
  <c r="K832" i="5"/>
  <c r="H832" i="5"/>
  <c r="G832" i="5"/>
  <c r="AH831" i="5"/>
  <c r="AE831" i="5"/>
  <c r="AG831" i="5"/>
  <c r="AD831" i="5"/>
  <c r="AC831" i="5"/>
  <c r="W831" i="5"/>
  <c r="T831" i="5"/>
  <c r="V831" i="5"/>
  <c r="S831" i="5"/>
  <c r="R831" i="5"/>
  <c r="I831" i="5"/>
  <c r="L831" i="5"/>
  <c r="K831" i="5"/>
  <c r="H831" i="5"/>
  <c r="G831" i="5"/>
  <c r="AH830" i="5"/>
  <c r="AE830" i="5"/>
  <c r="AG830" i="5"/>
  <c r="AD830" i="5"/>
  <c r="AC830" i="5"/>
  <c r="W830" i="5"/>
  <c r="T830" i="5"/>
  <c r="R830" i="5"/>
  <c r="V830" i="5"/>
  <c r="S830" i="5"/>
  <c r="I830" i="5"/>
  <c r="L830" i="5"/>
  <c r="H830" i="5"/>
  <c r="K830" i="5"/>
  <c r="G830" i="5"/>
  <c r="AH829" i="5"/>
  <c r="AE829" i="5"/>
  <c r="AG829" i="5"/>
  <c r="AD829" i="5"/>
  <c r="AC829" i="5"/>
  <c r="W829" i="5"/>
  <c r="T829" i="5"/>
  <c r="V829" i="5"/>
  <c r="S829" i="5"/>
  <c r="R829" i="5"/>
  <c r="I829" i="5"/>
  <c r="L829" i="5"/>
  <c r="K829" i="5"/>
  <c r="H829" i="5"/>
  <c r="G829" i="5"/>
  <c r="AH828" i="5"/>
  <c r="AE828" i="5"/>
  <c r="AG828" i="5"/>
  <c r="AD828" i="5"/>
  <c r="AC828" i="5"/>
  <c r="W828" i="5"/>
  <c r="T828" i="5"/>
  <c r="V828" i="5"/>
  <c r="S828" i="5"/>
  <c r="R828" i="5"/>
  <c r="I828" i="5"/>
  <c r="L828" i="5"/>
  <c r="H828" i="5"/>
  <c r="K828" i="5"/>
  <c r="G828" i="5"/>
  <c r="AE827" i="5"/>
  <c r="AH827" i="5"/>
  <c r="AC827" i="5"/>
  <c r="AD827" i="5"/>
  <c r="AG827" i="5"/>
  <c r="T827" i="5"/>
  <c r="W827" i="5"/>
  <c r="S827" i="5"/>
  <c r="V827" i="5"/>
  <c r="R827" i="5"/>
  <c r="L827" i="5"/>
  <c r="I827" i="5"/>
  <c r="K827" i="5"/>
  <c r="H827" i="5"/>
  <c r="G827" i="5"/>
  <c r="AH826" i="5"/>
  <c r="AE826" i="5"/>
  <c r="AG826" i="5"/>
  <c r="AD826" i="5"/>
  <c r="AC826" i="5"/>
  <c r="T826" i="5"/>
  <c r="W826" i="5"/>
  <c r="V826" i="5"/>
  <c r="S826" i="5"/>
  <c r="R826" i="5"/>
  <c r="L826" i="5"/>
  <c r="I826" i="5"/>
  <c r="K826" i="5"/>
  <c r="H826" i="5"/>
  <c r="G826" i="5"/>
  <c r="AH825" i="5"/>
  <c r="AE825" i="5"/>
  <c r="AG825" i="5"/>
  <c r="AD825" i="5"/>
  <c r="AC825" i="5"/>
  <c r="T825" i="5"/>
  <c r="W825" i="5"/>
  <c r="V825" i="5"/>
  <c r="S825" i="5"/>
  <c r="R825" i="5"/>
  <c r="L825" i="5"/>
  <c r="I825" i="5"/>
  <c r="K825" i="5"/>
  <c r="H825" i="5"/>
  <c r="G825" i="5"/>
  <c r="AH824" i="5"/>
  <c r="AE824" i="5"/>
  <c r="AG824" i="5"/>
  <c r="AD824" i="5"/>
  <c r="AC824" i="5"/>
  <c r="W824" i="5"/>
  <c r="T824" i="5"/>
  <c r="V824" i="5"/>
  <c r="S824" i="5"/>
  <c r="R824" i="5"/>
  <c r="L824" i="5"/>
  <c r="I824" i="5"/>
  <c r="G824" i="5"/>
  <c r="K824" i="5"/>
  <c r="H824" i="5"/>
  <c r="AE823" i="5"/>
  <c r="AH823" i="5"/>
  <c r="AC823" i="5"/>
  <c r="AG823" i="5"/>
  <c r="AD823" i="5"/>
  <c r="T823" i="5"/>
  <c r="W823" i="5"/>
  <c r="S823" i="5"/>
  <c r="R823" i="5"/>
  <c r="V823" i="5"/>
  <c r="L823" i="5"/>
  <c r="I823" i="5"/>
  <c r="H823" i="5"/>
  <c r="K823" i="5"/>
  <c r="G823" i="5"/>
  <c r="AE822" i="5"/>
  <c r="AH822" i="5"/>
  <c r="AG822" i="5"/>
  <c r="AD822" i="5"/>
  <c r="AC822" i="5"/>
  <c r="T822" i="5"/>
  <c r="W822" i="5"/>
  <c r="V822" i="5"/>
  <c r="S822" i="5"/>
  <c r="R822" i="5"/>
  <c r="L822" i="5"/>
  <c r="I822" i="5"/>
  <c r="K822" i="5"/>
  <c r="H822" i="5"/>
  <c r="G822" i="5"/>
  <c r="AH821" i="5"/>
  <c r="AE821" i="5"/>
  <c r="AD821" i="5"/>
  <c r="AC821" i="5"/>
  <c r="AG821" i="5"/>
  <c r="T821" i="5"/>
  <c r="W821" i="5"/>
  <c r="V821" i="5"/>
  <c r="S821" i="5"/>
  <c r="R821" i="5"/>
  <c r="L821" i="5"/>
  <c r="I821" i="5"/>
  <c r="K821" i="5"/>
  <c r="H821" i="5"/>
  <c r="G821" i="5"/>
  <c r="AH820" i="5"/>
  <c r="AE820" i="5"/>
  <c r="AD820" i="5"/>
  <c r="AG820" i="5"/>
  <c r="AC820" i="5"/>
  <c r="W820" i="5"/>
  <c r="T820" i="5"/>
  <c r="V820" i="5"/>
  <c r="S820" i="5"/>
  <c r="R820" i="5"/>
  <c r="I820" i="5"/>
  <c r="L820" i="5"/>
  <c r="K820" i="5"/>
  <c r="H820" i="5"/>
  <c r="G820" i="5"/>
  <c r="AH819" i="5"/>
  <c r="AE819" i="5"/>
  <c r="AG819" i="5"/>
  <c r="AD819" i="5"/>
  <c r="AC819" i="5"/>
  <c r="W819" i="5"/>
  <c r="T819" i="5"/>
  <c r="S819" i="5"/>
  <c r="R819" i="5"/>
  <c r="V819" i="5"/>
  <c r="I819" i="5"/>
  <c r="L819" i="5"/>
  <c r="K819" i="5"/>
  <c r="H819" i="5"/>
  <c r="G819" i="5"/>
  <c r="AH818" i="5"/>
  <c r="AE818" i="5"/>
  <c r="AG818" i="5"/>
  <c r="AD818" i="5"/>
  <c r="AC818" i="5"/>
  <c r="W818" i="5"/>
  <c r="T818" i="5"/>
  <c r="R818" i="5"/>
  <c r="S818" i="5"/>
  <c r="V818" i="5"/>
  <c r="I818" i="5"/>
  <c r="L818" i="5"/>
  <c r="K818" i="5"/>
  <c r="G818" i="5"/>
  <c r="H818" i="5"/>
  <c r="AH817" i="5"/>
  <c r="AE817" i="5"/>
  <c r="AC817" i="5"/>
  <c r="AD817" i="5"/>
  <c r="AG817" i="5"/>
  <c r="W817" i="5"/>
  <c r="T817" i="5"/>
  <c r="R817" i="5"/>
  <c r="S817" i="5"/>
  <c r="V817" i="5"/>
  <c r="I817" i="5"/>
  <c r="L817" i="5"/>
  <c r="G817" i="5"/>
  <c r="H817" i="5"/>
  <c r="K817" i="5"/>
  <c r="AH816" i="5"/>
  <c r="AE816" i="5"/>
  <c r="AC816" i="5"/>
  <c r="AG816" i="5"/>
  <c r="AD816" i="5"/>
  <c r="T816" i="5"/>
  <c r="W816" i="5"/>
  <c r="R816" i="5"/>
  <c r="V816" i="5"/>
  <c r="S816" i="5"/>
  <c r="I816" i="5"/>
  <c r="L816" i="5"/>
  <c r="G816" i="5"/>
  <c r="K816" i="5"/>
  <c r="H816" i="5"/>
  <c r="AE815" i="5"/>
  <c r="AH815" i="5"/>
  <c r="AC815" i="5"/>
  <c r="AG815" i="5"/>
  <c r="AD815" i="5"/>
  <c r="T815" i="5"/>
  <c r="W815" i="5"/>
  <c r="R815" i="5"/>
  <c r="V815" i="5"/>
  <c r="S815" i="5"/>
  <c r="I815" i="5"/>
  <c r="L815" i="5"/>
  <c r="G815" i="5"/>
  <c r="K815" i="5"/>
  <c r="H815" i="5"/>
  <c r="AE814" i="5"/>
  <c r="AH814" i="5"/>
  <c r="AC814" i="5"/>
  <c r="AG814" i="5"/>
  <c r="AD814" i="5"/>
  <c r="T814" i="5"/>
  <c r="W814" i="5"/>
  <c r="R814" i="5"/>
  <c r="V814" i="5"/>
  <c r="S814" i="5"/>
  <c r="I814" i="5"/>
  <c r="L814" i="5"/>
  <c r="G814" i="5"/>
  <c r="K814" i="5"/>
  <c r="H814" i="5"/>
  <c r="AE813" i="5"/>
  <c r="AH813" i="5"/>
  <c r="AC813" i="5"/>
  <c r="AG813" i="5"/>
  <c r="AD813" i="5"/>
  <c r="T813" i="5"/>
  <c r="W813" i="5"/>
  <c r="R813" i="5"/>
  <c r="V813" i="5"/>
  <c r="S813" i="5"/>
  <c r="I813" i="5"/>
  <c r="L813" i="5"/>
  <c r="G813" i="5"/>
  <c r="K813" i="5"/>
  <c r="H813" i="5"/>
  <c r="AE812" i="5"/>
  <c r="AH812" i="5"/>
  <c r="AC812" i="5"/>
  <c r="AG812" i="5"/>
  <c r="AD812" i="5"/>
  <c r="T812" i="5"/>
  <c r="W812" i="5"/>
  <c r="R812" i="5"/>
  <c r="V812" i="5"/>
  <c r="S812" i="5"/>
  <c r="I812" i="5"/>
  <c r="L812" i="5"/>
  <c r="G812" i="5"/>
  <c r="K812" i="5"/>
  <c r="H812" i="5"/>
  <c r="AE811" i="5"/>
  <c r="AH811" i="5"/>
  <c r="AC811" i="5"/>
  <c r="AG811" i="5"/>
  <c r="AD811" i="5"/>
  <c r="T811" i="5"/>
  <c r="W811" i="5"/>
  <c r="R811" i="5"/>
  <c r="V811" i="5"/>
  <c r="S811" i="5"/>
  <c r="I811" i="5"/>
  <c r="L811" i="5"/>
  <c r="G811" i="5"/>
  <c r="K811" i="5"/>
  <c r="H811" i="5"/>
  <c r="AE810" i="5"/>
  <c r="AH810" i="5"/>
  <c r="AG810" i="5"/>
  <c r="AC810" i="5"/>
  <c r="AD810" i="5"/>
  <c r="W810" i="5"/>
  <c r="T810" i="5"/>
  <c r="V810" i="5"/>
  <c r="S810" i="5"/>
  <c r="R810" i="5"/>
  <c r="L810" i="5"/>
  <c r="I810" i="5"/>
  <c r="K810" i="5"/>
  <c r="H810" i="5"/>
  <c r="G810" i="5"/>
  <c r="AH809" i="5"/>
  <c r="AE809" i="5"/>
  <c r="AG809" i="5"/>
  <c r="AD809" i="5"/>
  <c r="AC809" i="5"/>
  <c r="W809" i="5"/>
  <c r="T809" i="5"/>
  <c r="R809" i="5"/>
  <c r="V809" i="5"/>
  <c r="S809" i="5"/>
  <c r="I809" i="5"/>
  <c r="L809" i="5"/>
  <c r="G809" i="5"/>
  <c r="K809" i="5"/>
  <c r="H809" i="5"/>
  <c r="AE808" i="5"/>
  <c r="AH808" i="5"/>
  <c r="AC808" i="5"/>
  <c r="AG808" i="5"/>
  <c r="AD808" i="5"/>
  <c r="T808" i="5"/>
  <c r="W808" i="5"/>
  <c r="S808" i="5"/>
  <c r="V808" i="5"/>
  <c r="R808" i="5"/>
  <c r="L808" i="5"/>
  <c r="I808" i="5"/>
  <c r="K808" i="5"/>
  <c r="H808" i="5"/>
  <c r="G808" i="5"/>
  <c r="AH807" i="5"/>
  <c r="AE807" i="5"/>
  <c r="AG807" i="5"/>
  <c r="AD807" i="5"/>
  <c r="AC807" i="5"/>
  <c r="W807" i="5"/>
  <c r="T807" i="5"/>
  <c r="S807" i="5"/>
  <c r="R807" i="5"/>
  <c r="V807" i="5"/>
  <c r="L807" i="5"/>
  <c r="I807" i="5"/>
  <c r="K807" i="5"/>
  <c r="H807" i="5"/>
  <c r="G807" i="5"/>
  <c r="AH806" i="5"/>
  <c r="AE806" i="5"/>
  <c r="AG806" i="5"/>
  <c r="AD806" i="5"/>
  <c r="AC806" i="5"/>
  <c r="W806" i="5"/>
  <c r="T806" i="5"/>
  <c r="V806" i="5"/>
  <c r="S806" i="5"/>
  <c r="R806" i="5"/>
  <c r="L806" i="5"/>
  <c r="I806" i="5"/>
  <c r="K806" i="5"/>
  <c r="H806" i="5"/>
  <c r="G806" i="5"/>
  <c r="AH805" i="5"/>
  <c r="AE805" i="5"/>
  <c r="AC805" i="5"/>
  <c r="AG805" i="5"/>
  <c r="AD805" i="5"/>
  <c r="W805" i="5"/>
  <c r="T805" i="5"/>
  <c r="V805" i="5"/>
  <c r="S805" i="5"/>
  <c r="R805" i="5"/>
  <c r="L805" i="5"/>
  <c r="I805" i="5"/>
  <c r="K805" i="5"/>
  <c r="H805" i="5"/>
  <c r="G805" i="5"/>
  <c r="AE804" i="5"/>
  <c r="AH804" i="5"/>
  <c r="AC804" i="5"/>
  <c r="AG804" i="5"/>
  <c r="AD804" i="5"/>
  <c r="W804" i="5"/>
  <c r="T804" i="5"/>
  <c r="V804" i="5"/>
  <c r="S804" i="5"/>
  <c r="R804" i="5"/>
  <c r="L804" i="5"/>
  <c r="I804" i="5"/>
  <c r="K804" i="5"/>
  <c r="H804" i="5"/>
  <c r="G804" i="5"/>
  <c r="AH803" i="5"/>
  <c r="AE803" i="5"/>
  <c r="AC803" i="5"/>
  <c r="AG803" i="5"/>
  <c r="AD803" i="5"/>
  <c r="T803" i="5"/>
  <c r="W803" i="5"/>
  <c r="R803" i="5"/>
  <c r="V803" i="5"/>
  <c r="S803" i="5"/>
  <c r="I803" i="5"/>
  <c r="L803" i="5"/>
  <c r="G803" i="5"/>
  <c r="K803" i="5"/>
  <c r="H803" i="5"/>
  <c r="AH802" i="5"/>
  <c r="AE802" i="5"/>
  <c r="AG802" i="5"/>
  <c r="AD802" i="5"/>
  <c r="AC802" i="5"/>
  <c r="W802" i="5"/>
  <c r="T802" i="5"/>
  <c r="V802" i="5"/>
  <c r="S802" i="5"/>
  <c r="R802" i="5"/>
  <c r="I802" i="5"/>
  <c r="L802" i="5"/>
  <c r="G802" i="5"/>
  <c r="K802" i="5"/>
  <c r="H802" i="5"/>
  <c r="AH801" i="5"/>
  <c r="AE801" i="5"/>
  <c r="AG801" i="5"/>
  <c r="AD801" i="5"/>
  <c r="AC801" i="5"/>
  <c r="W801" i="5"/>
  <c r="T801" i="5"/>
  <c r="V801" i="5"/>
  <c r="S801" i="5"/>
  <c r="R801" i="5"/>
  <c r="L801" i="5"/>
  <c r="I801" i="5"/>
  <c r="K801" i="5"/>
  <c r="H801" i="5"/>
  <c r="G801" i="5"/>
  <c r="AE800" i="5"/>
  <c r="AH800" i="5"/>
  <c r="AC800" i="5"/>
  <c r="AG800" i="5"/>
  <c r="AD800" i="5"/>
  <c r="T800" i="5"/>
  <c r="W800" i="5"/>
  <c r="R800" i="5"/>
  <c r="V800" i="5"/>
  <c r="S800" i="5"/>
  <c r="I800" i="5"/>
  <c r="L800" i="5"/>
  <c r="G800" i="5"/>
  <c r="K800" i="5"/>
  <c r="H800" i="5"/>
  <c r="AE799" i="5"/>
  <c r="AH799" i="5"/>
  <c r="AC799" i="5"/>
  <c r="AG799" i="5"/>
  <c r="AD799" i="5"/>
  <c r="T799" i="5"/>
  <c r="W799" i="5"/>
  <c r="R799" i="5"/>
  <c r="V799" i="5"/>
  <c r="S799" i="5"/>
  <c r="I799" i="5"/>
  <c r="L799" i="5"/>
  <c r="G799" i="5"/>
  <c r="K799" i="5"/>
  <c r="H799" i="5"/>
  <c r="AE798" i="5"/>
  <c r="AH798" i="5"/>
  <c r="AC798" i="5"/>
  <c r="AG798" i="5"/>
  <c r="AD798" i="5"/>
  <c r="T798" i="5"/>
  <c r="W798" i="5"/>
  <c r="R798" i="5"/>
  <c r="V798" i="5"/>
  <c r="S798" i="5"/>
  <c r="L798" i="5"/>
  <c r="I798" i="5"/>
  <c r="G798" i="5"/>
  <c r="K798" i="5"/>
  <c r="H798" i="5"/>
  <c r="AE797" i="5"/>
  <c r="AH797" i="5"/>
  <c r="AC797" i="5"/>
  <c r="AG797" i="5"/>
  <c r="AD797" i="5"/>
  <c r="T797" i="5"/>
  <c r="W797" i="5"/>
  <c r="R797" i="5"/>
  <c r="V797" i="5"/>
  <c r="S797" i="5"/>
  <c r="I797" i="5"/>
  <c r="L797" i="5"/>
  <c r="G797" i="5"/>
  <c r="K797" i="5"/>
  <c r="H797" i="5"/>
  <c r="AE796" i="5"/>
  <c r="AH796" i="5"/>
  <c r="AC796" i="5"/>
  <c r="AG796" i="5"/>
  <c r="AD796" i="5"/>
  <c r="T796" i="5"/>
  <c r="W796" i="5"/>
  <c r="R796" i="5"/>
  <c r="V796" i="5"/>
  <c r="S796" i="5"/>
  <c r="I796" i="5"/>
  <c r="L796" i="5"/>
  <c r="G796" i="5"/>
  <c r="K796" i="5"/>
  <c r="H796" i="5"/>
  <c r="AE795" i="5"/>
  <c r="AH795" i="5"/>
  <c r="AD795" i="5"/>
  <c r="AC795" i="5"/>
  <c r="AG795" i="5"/>
  <c r="W795" i="5"/>
  <c r="T795" i="5"/>
  <c r="V795" i="5"/>
  <c r="S795" i="5"/>
  <c r="R795" i="5"/>
  <c r="L795" i="5"/>
  <c r="I795" i="5"/>
  <c r="K795" i="5"/>
  <c r="H795" i="5"/>
  <c r="G795" i="5"/>
  <c r="AH794" i="5"/>
  <c r="AE794" i="5"/>
  <c r="AD794" i="5"/>
  <c r="AG794" i="5"/>
  <c r="AC794" i="5"/>
  <c r="W794" i="5"/>
  <c r="T794" i="5"/>
  <c r="V794" i="5"/>
  <c r="S794" i="5"/>
  <c r="R794" i="5"/>
  <c r="L794" i="5"/>
  <c r="I794" i="5"/>
  <c r="K794" i="5"/>
  <c r="H794" i="5"/>
  <c r="G794" i="5"/>
  <c r="AH793" i="5"/>
  <c r="AE793" i="5"/>
  <c r="AG793" i="5"/>
  <c r="AD793" i="5"/>
  <c r="AC793" i="5"/>
  <c r="T793" i="5"/>
  <c r="W793" i="5"/>
  <c r="S793" i="5"/>
  <c r="V793" i="5"/>
  <c r="R793" i="5"/>
  <c r="L793" i="5"/>
  <c r="I793" i="5"/>
  <c r="K793" i="5"/>
  <c r="H793" i="5"/>
  <c r="G793" i="5"/>
  <c r="AH792" i="5"/>
  <c r="AE792" i="5"/>
  <c r="AG792" i="5"/>
  <c r="AD792" i="5"/>
  <c r="AC792" i="5"/>
  <c r="W792" i="5"/>
  <c r="T792" i="5"/>
  <c r="V792" i="5"/>
  <c r="S792" i="5"/>
  <c r="R792" i="5"/>
  <c r="L792" i="5"/>
  <c r="I792" i="5"/>
  <c r="H792" i="5"/>
  <c r="G792" i="5"/>
  <c r="K792" i="5"/>
  <c r="AE791" i="5"/>
  <c r="AH791" i="5"/>
  <c r="AC791" i="5"/>
  <c r="AG791" i="5"/>
  <c r="AD791" i="5"/>
  <c r="T791" i="5"/>
  <c r="W791" i="5"/>
  <c r="R791" i="5"/>
  <c r="V791" i="5"/>
  <c r="S791" i="5"/>
  <c r="I791" i="5"/>
  <c r="L791" i="5"/>
  <c r="G791" i="5"/>
  <c r="K791" i="5"/>
  <c r="H791" i="5"/>
  <c r="AE790" i="5"/>
  <c r="AH790" i="5"/>
  <c r="AC790" i="5"/>
  <c r="AG790" i="5"/>
  <c r="AD790" i="5"/>
  <c r="T790" i="5"/>
  <c r="W790" i="5"/>
  <c r="R790" i="5"/>
  <c r="V790" i="5"/>
  <c r="S790" i="5"/>
  <c r="I790" i="5"/>
  <c r="L790" i="5"/>
  <c r="G790" i="5"/>
  <c r="K790" i="5"/>
  <c r="H790" i="5"/>
  <c r="AE789" i="5"/>
  <c r="AH789" i="5"/>
  <c r="AC789" i="5"/>
  <c r="AG789" i="5"/>
  <c r="AD789" i="5"/>
  <c r="T789" i="5"/>
  <c r="W789" i="5"/>
  <c r="R789" i="5"/>
  <c r="V789" i="5"/>
  <c r="S789" i="5"/>
  <c r="I789" i="5"/>
  <c r="L789" i="5"/>
  <c r="G789" i="5"/>
  <c r="K789" i="5"/>
  <c r="H789" i="5"/>
  <c r="AE788" i="5"/>
  <c r="AH788" i="5"/>
  <c r="AC788" i="5"/>
  <c r="AG788" i="5"/>
  <c r="AD788" i="5"/>
  <c r="T788" i="5"/>
  <c r="W788" i="5"/>
  <c r="R788" i="5"/>
  <c r="V788" i="5"/>
  <c r="S788" i="5"/>
  <c r="I788" i="5"/>
  <c r="L788" i="5"/>
  <c r="G788" i="5"/>
  <c r="H788" i="5"/>
  <c r="K788" i="5"/>
  <c r="AH787" i="5"/>
  <c r="AE787" i="5"/>
  <c r="AD787" i="5"/>
  <c r="AC787" i="5"/>
  <c r="AG787" i="5"/>
  <c r="T787" i="5"/>
  <c r="W787" i="5"/>
  <c r="V787" i="5"/>
  <c r="S787" i="5"/>
  <c r="R787" i="5"/>
  <c r="L787" i="5"/>
  <c r="I787" i="5"/>
  <c r="K787" i="5"/>
  <c r="H787" i="5"/>
  <c r="G787" i="5"/>
  <c r="AH786" i="5"/>
  <c r="AE786" i="5"/>
  <c r="AC786" i="5"/>
  <c r="AD786" i="5"/>
  <c r="AG786" i="5"/>
  <c r="W786" i="5"/>
  <c r="T786" i="5"/>
  <c r="V786" i="5"/>
  <c r="S786" i="5"/>
  <c r="R786" i="5"/>
  <c r="L786" i="5"/>
  <c r="I786" i="5"/>
  <c r="K786" i="5"/>
  <c r="H786" i="5"/>
  <c r="G786" i="5"/>
  <c r="AH785" i="5"/>
  <c r="AE785" i="5"/>
  <c r="AG785" i="5"/>
  <c r="AD785" i="5"/>
  <c r="AC785" i="5"/>
  <c r="T785" i="5"/>
  <c r="W785" i="5"/>
  <c r="V785" i="5"/>
  <c r="S785" i="5"/>
  <c r="R785" i="5"/>
  <c r="I785" i="5"/>
  <c r="L785" i="5"/>
  <c r="H785" i="5"/>
  <c r="G785" i="5"/>
  <c r="K785" i="5"/>
  <c r="AH784" i="5"/>
  <c r="AE784" i="5"/>
  <c r="AG784" i="5"/>
  <c r="AD784" i="5"/>
  <c r="AC784" i="5"/>
  <c r="W784" i="5"/>
  <c r="T784" i="5"/>
  <c r="V784" i="5"/>
  <c r="S784" i="5"/>
  <c r="R784" i="5"/>
  <c r="I784" i="5"/>
  <c r="L784" i="5"/>
  <c r="G784" i="5"/>
  <c r="H784" i="5"/>
  <c r="K784" i="5"/>
  <c r="AH783" i="5"/>
  <c r="AE783" i="5"/>
  <c r="AG783" i="5"/>
  <c r="AD783" i="5"/>
  <c r="AC783" i="5"/>
  <c r="W783" i="5"/>
  <c r="T783" i="5"/>
  <c r="V783" i="5"/>
  <c r="S783" i="5"/>
  <c r="R783" i="5"/>
  <c r="I783" i="5"/>
  <c r="L783" i="5"/>
  <c r="K783" i="5"/>
  <c r="H783" i="5"/>
  <c r="G783" i="5"/>
  <c r="AH782" i="5"/>
  <c r="AE782" i="5"/>
  <c r="AG782" i="5"/>
  <c r="AC782" i="5"/>
  <c r="AD782" i="5"/>
  <c r="W782" i="5"/>
  <c r="T782" i="5"/>
  <c r="V782" i="5"/>
  <c r="R782" i="5"/>
  <c r="S782" i="5"/>
  <c r="L782" i="5"/>
  <c r="I782" i="5"/>
  <c r="K782" i="5"/>
  <c r="G782" i="5"/>
  <c r="H782" i="5"/>
  <c r="AE781" i="5"/>
  <c r="AH781" i="5"/>
  <c r="AG781" i="5"/>
  <c r="AD781" i="5"/>
  <c r="AC781" i="5"/>
  <c r="W781" i="5"/>
  <c r="T781" i="5"/>
  <c r="V781" i="5"/>
  <c r="R781" i="5"/>
  <c r="S781" i="5"/>
  <c r="L781" i="5"/>
  <c r="I781" i="5"/>
  <c r="K781" i="5"/>
  <c r="H781" i="5"/>
  <c r="G781" i="5"/>
  <c r="AH780" i="5"/>
  <c r="AE780" i="5"/>
  <c r="AC780" i="5"/>
  <c r="AG780" i="5"/>
  <c r="AD780" i="5"/>
  <c r="T780" i="5"/>
  <c r="W780" i="5"/>
  <c r="V780" i="5"/>
  <c r="R780" i="5"/>
  <c r="S780" i="5"/>
  <c r="I780" i="5"/>
  <c r="L780" i="5"/>
  <c r="K780" i="5"/>
  <c r="H780" i="5"/>
  <c r="G780" i="5"/>
  <c r="AH779" i="5"/>
  <c r="AE779" i="5"/>
  <c r="AG779" i="5"/>
  <c r="AD779" i="5"/>
  <c r="AC779" i="5"/>
  <c r="W779" i="5"/>
  <c r="T779" i="5"/>
  <c r="V779" i="5"/>
  <c r="S779" i="5"/>
  <c r="R779" i="5"/>
  <c r="L779" i="5"/>
  <c r="I779" i="5"/>
  <c r="K779" i="5"/>
  <c r="H779" i="5"/>
  <c r="G779" i="5"/>
  <c r="AE778" i="5"/>
  <c r="AH778" i="5"/>
  <c r="AG778" i="5"/>
  <c r="AC778" i="5"/>
  <c r="AD778" i="5"/>
  <c r="T778" i="5"/>
  <c r="W778" i="5"/>
  <c r="V778" i="5"/>
  <c r="S778" i="5"/>
  <c r="R778" i="5"/>
  <c r="L778" i="5"/>
  <c r="I778" i="5"/>
  <c r="K778" i="5"/>
  <c r="H778" i="5"/>
  <c r="G778" i="5"/>
  <c r="AH777" i="5"/>
  <c r="AE777" i="5"/>
  <c r="AC777" i="5"/>
  <c r="AD777" i="5"/>
  <c r="AG777" i="5"/>
  <c r="T777" i="5"/>
  <c r="W777" i="5"/>
  <c r="V777" i="5"/>
  <c r="S777" i="5"/>
  <c r="R777" i="5"/>
  <c r="L777" i="5"/>
  <c r="I777" i="5"/>
  <c r="K777" i="5"/>
  <c r="H777" i="5"/>
  <c r="G777" i="5"/>
  <c r="AH776" i="5"/>
  <c r="AE776" i="5"/>
  <c r="AG776" i="5"/>
  <c r="AC776" i="5"/>
  <c r="AD776" i="5"/>
  <c r="T776" i="5"/>
  <c r="W776" i="5"/>
  <c r="V776" i="5"/>
  <c r="S776" i="5"/>
  <c r="R776" i="5"/>
  <c r="L776" i="5"/>
  <c r="I776" i="5"/>
  <c r="K776" i="5"/>
  <c r="H776" i="5"/>
  <c r="G776" i="5"/>
  <c r="AH775" i="5"/>
  <c r="AE775" i="5"/>
  <c r="AG775" i="5"/>
  <c r="AD775" i="5"/>
  <c r="AC775" i="5"/>
  <c r="W775" i="5"/>
  <c r="T775" i="5"/>
  <c r="V775" i="5"/>
  <c r="S775" i="5"/>
  <c r="R775" i="5"/>
  <c r="I775" i="5"/>
  <c r="L775" i="5"/>
  <c r="H775" i="5"/>
  <c r="K775" i="5"/>
  <c r="G775" i="5"/>
  <c r="AH774" i="5"/>
  <c r="AE774" i="5"/>
  <c r="AG774" i="5"/>
  <c r="AC774" i="5"/>
  <c r="AD774" i="5"/>
  <c r="T774" i="5"/>
  <c r="W774" i="5"/>
  <c r="V774" i="5"/>
  <c r="R774" i="5"/>
  <c r="S774" i="5"/>
  <c r="I774" i="5"/>
  <c r="L774" i="5"/>
  <c r="K774" i="5"/>
  <c r="H774" i="5"/>
  <c r="G774" i="5"/>
  <c r="AH773" i="5"/>
  <c r="AE773" i="5"/>
  <c r="AG773" i="5"/>
  <c r="AC773" i="5"/>
  <c r="AD773" i="5"/>
  <c r="W773" i="5"/>
  <c r="T773" i="5"/>
  <c r="V773" i="5"/>
  <c r="S773" i="5"/>
  <c r="R773" i="5"/>
  <c r="L773" i="5"/>
  <c r="I773" i="5"/>
  <c r="H773" i="5"/>
  <c r="K773" i="5"/>
  <c r="G773" i="5"/>
  <c r="AH772" i="5"/>
  <c r="AE772" i="5"/>
  <c r="AG772" i="5"/>
  <c r="AC772" i="5"/>
  <c r="AD772" i="5"/>
  <c r="T772" i="5"/>
  <c r="W772" i="5"/>
  <c r="V772" i="5"/>
  <c r="S772" i="5"/>
  <c r="R772" i="5"/>
  <c r="L772" i="5"/>
  <c r="I772" i="5"/>
  <c r="K772" i="5"/>
  <c r="G772" i="5"/>
  <c r="H772" i="5"/>
  <c r="AH771" i="5"/>
  <c r="AE771" i="5"/>
  <c r="AG771" i="5"/>
  <c r="AD771" i="5"/>
  <c r="AC771" i="5"/>
  <c r="W771" i="5"/>
  <c r="T771" i="5"/>
  <c r="R771" i="5"/>
  <c r="V771" i="5"/>
  <c r="S771" i="5"/>
  <c r="L771" i="5"/>
  <c r="I771" i="5"/>
  <c r="K771" i="5"/>
  <c r="G771" i="5"/>
  <c r="H771" i="5"/>
  <c r="AE770" i="5"/>
  <c r="AH770" i="5"/>
  <c r="AG770" i="5"/>
  <c r="AC770" i="5"/>
  <c r="AD770" i="5"/>
  <c r="T770" i="5"/>
  <c r="W770" i="5"/>
  <c r="V770" i="5"/>
  <c r="S770" i="5"/>
  <c r="R770" i="5"/>
  <c r="L770" i="5"/>
  <c r="I770" i="5"/>
  <c r="K770" i="5"/>
  <c r="G770" i="5"/>
  <c r="H770" i="5"/>
  <c r="AH769" i="5"/>
  <c r="AE769" i="5"/>
  <c r="AG769" i="5"/>
  <c r="AD769" i="5"/>
  <c r="AC769" i="5"/>
  <c r="W769" i="5"/>
  <c r="T769" i="5"/>
  <c r="S769" i="5"/>
  <c r="V769" i="5"/>
  <c r="R769" i="5"/>
  <c r="L769" i="5"/>
  <c r="I769" i="5"/>
  <c r="K769" i="5"/>
  <c r="G769" i="5"/>
  <c r="H769" i="5"/>
  <c r="AE768" i="5"/>
  <c r="AH768" i="5"/>
  <c r="AG768" i="5"/>
  <c r="AD768" i="5"/>
  <c r="AC768" i="5"/>
  <c r="W768" i="5"/>
  <c r="T768" i="5"/>
  <c r="V768" i="5"/>
  <c r="R768" i="5"/>
  <c r="S768" i="5"/>
  <c r="L768" i="5"/>
  <c r="I768" i="5"/>
  <c r="K768" i="5"/>
  <c r="H768" i="5"/>
  <c r="G768" i="5"/>
  <c r="AH767" i="5"/>
  <c r="AE767" i="5"/>
  <c r="AG767" i="5"/>
  <c r="AD767" i="5"/>
  <c r="AC767" i="5"/>
  <c r="T767" i="5"/>
  <c r="W767" i="5"/>
  <c r="V767" i="5"/>
  <c r="R767" i="5"/>
  <c r="S767" i="5"/>
  <c r="L767" i="5"/>
  <c r="I767" i="5"/>
  <c r="K767" i="5"/>
  <c r="H767" i="5"/>
  <c r="G767" i="5"/>
  <c r="AE766" i="5"/>
  <c r="AH766" i="5"/>
  <c r="AG766" i="5"/>
  <c r="AD766" i="5"/>
  <c r="AC766" i="5"/>
  <c r="W766" i="5"/>
  <c r="T766" i="5"/>
  <c r="V766" i="5"/>
  <c r="S766" i="5"/>
  <c r="R766" i="5"/>
  <c r="L766" i="5"/>
  <c r="I766" i="5"/>
  <c r="K766" i="5"/>
  <c r="H766" i="5"/>
  <c r="G766" i="5"/>
  <c r="AH765" i="5"/>
  <c r="AE765" i="5"/>
  <c r="AD765" i="5"/>
  <c r="AC765" i="5"/>
  <c r="AG765" i="5"/>
  <c r="T765" i="5"/>
  <c r="W765" i="5"/>
  <c r="V765" i="5"/>
  <c r="S765" i="5"/>
  <c r="R765" i="5"/>
  <c r="L765" i="5"/>
  <c r="I765" i="5"/>
  <c r="K765" i="5"/>
  <c r="H765" i="5"/>
  <c r="G765" i="5"/>
  <c r="AH764" i="5"/>
  <c r="AE764" i="5"/>
  <c r="AG764" i="5"/>
  <c r="AD764" i="5"/>
  <c r="AC764" i="5"/>
  <c r="W764" i="5"/>
  <c r="T764" i="5"/>
  <c r="R764" i="5"/>
  <c r="V764" i="5"/>
  <c r="S764" i="5"/>
  <c r="I764" i="5"/>
  <c r="L764" i="5"/>
  <c r="K764" i="5"/>
  <c r="H764" i="5"/>
  <c r="G764" i="5"/>
  <c r="AE763" i="5"/>
  <c r="AH763" i="5"/>
  <c r="AG763" i="5"/>
  <c r="AD763" i="5"/>
  <c r="AC763" i="5"/>
  <c r="W763" i="5"/>
  <c r="T763" i="5"/>
  <c r="V763" i="5"/>
  <c r="S763" i="5"/>
  <c r="R763" i="5"/>
  <c r="L763" i="5"/>
  <c r="I763" i="5"/>
  <c r="K763" i="5"/>
  <c r="H763" i="5"/>
  <c r="G763" i="5"/>
  <c r="AH762" i="5"/>
  <c r="AE762" i="5"/>
  <c r="AC762" i="5"/>
  <c r="AD762" i="5"/>
  <c r="AG762" i="5"/>
  <c r="W762" i="5"/>
  <c r="T762" i="5"/>
  <c r="V762" i="5"/>
  <c r="S762" i="5"/>
  <c r="R762" i="5"/>
  <c r="L762" i="5"/>
  <c r="I762" i="5"/>
  <c r="K762" i="5"/>
  <c r="H762" i="5"/>
  <c r="G762" i="5"/>
  <c r="AH761" i="5"/>
  <c r="AE761" i="5"/>
  <c r="AG761" i="5"/>
  <c r="AD761" i="5"/>
  <c r="AC761" i="5"/>
  <c r="W761" i="5"/>
  <c r="T761" i="5"/>
  <c r="V761" i="5"/>
  <c r="S761" i="5"/>
  <c r="R761" i="5"/>
  <c r="L761" i="5"/>
  <c r="I761" i="5"/>
  <c r="H761" i="5"/>
  <c r="G761" i="5"/>
  <c r="K761" i="5"/>
  <c r="AH760" i="5"/>
  <c r="AE760" i="5"/>
  <c r="AG760" i="5"/>
  <c r="AD760" i="5"/>
  <c r="AC760" i="5"/>
  <c r="W760" i="5"/>
  <c r="T760" i="5"/>
  <c r="V760" i="5"/>
  <c r="S760" i="5"/>
  <c r="R760" i="5"/>
  <c r="I760" i="5"/>
  <c r="L760" i="5"/>
  <c r="H760" i="5"/>
  <c r="G760" i="5"/>
  <c r="K760" i="5"/>
  <c r="AH759" i="5"/>
  <c r="AE759" i="5"/>
  <c r="AG759" i="5"/>
  <c r="AD759" i="5"/>
  <c r="AC759" i="5"/>
  <c r="W759" i="5"/>
  <c r="T759" i="5"/>
  <c r="V759" i="5"/>
  <c r="S759" i="5"/>
  <c r="R759" i="5"/>
  <c r="L759" i="5"/>
  <c r="I759" i="5"/>
  <c r="K759" i="5"/>
  <c r="H759" i="5"/>
  <c r="G759" i="5"/>
  <c r="AE758" i="5"/>
  <c r="AH758" i="5"/>
  <c r="AC758" i="5"/>
  <c r="AD758" i="5"/>
  <c r="AG758" i="5"/>
  <c r="W758" i="5"/>
  <c r="T758" i="5"/>
  <c r="V758" i="5"/>
  <c r="S758" i="5"/>
  <c r="R758" i="5"/>
  <c r="L758" i="5"/>
  <c r="I758" i="5"/>
  <c r="K758" i="5"/>
  <c r="H758" i="5"/>
  <c r="G758" i="5"/>
  <c r="AH757" i="5"/>
  <c r="AE757" i="5"/>
  <c r="AG757" i="5"/>
  <c r="AD757" i="5"/>
  <c r="AC757" i="5"/>
  <c r="W757" i="5"/>
  <c r="T757" i="5"/>
  <c r="V757" i="5"/>
  <c r="S757" i="5"/>
  <c r="R757" i="5"/>
  <c r="I757" i="5"/>
  <c r="L757" i="5"/>
  <c r="H757" i="5"/>
  <c r="G757" i="5"/>
  <c r="K757" i="5"/>
  <c r="AH756" i="5"/>
  <c r="AE756" i="5"/>
  <c r="AG756" i="5"/>
  <c r="AD756" i="5"/>
  <c r="AC756" i="5"/>
  <c r="W756" i="5"/>
  <c r="T756" i="5"/>
  <c r="S756" i="5"/>
  <c r="R756" i="5"/>
  <c r="V756" i="5"/>
  <c r="L756" i="5"/>
  <c r="I756" i="5"/>
  <c r="K756" i="5"/>
  <c r="H756" i="5"/>
  <c r="G756" i="5"/>
  <c r="AE755" i="5"/>
  <c r="AH755" i="5"/>
  <c r="AC755" i="5"/>
  <c r="AD755" i="5"/>
  <c r="AG755" i="5"/>
  <c r="T755" i="5"/>
  <c r="W755" i="5"/>
  <c r="R755" i="5"/>
  <c r="S755" i="5"/>
  <c r="V755" i="5"/>
  <c r="L755" i="5"/>
  <c r="I755" i="5"/>
  <c r="K755" i="5"/>
  <c r="H755" i="5"/>
  <c r="G755" i="5"/>
  <c r="AE754" i="5"/>
  <c r="AH754" i="5"/>
  <c r="AG754" i="5"/>
  <c r="AD754" i="5"/>
  <c r="AC754" i="5"/>
  <c r="W754" i="5"/>
  <c r="T754" i="5"/>
  <c r="V754" i="5"/>
  <c r="S754" i="5"/>
  <c r="R754" i="5"/>
  <c r="I754" i="5"/>
  <c r="L754" i="5"/>
  <c r="G754" i="5"/>
  <c r="K754" i="5"/>
  <c r="H754" i="5"/>
  <c r="AE753" i="5"/>
  <c r="AH753" i="5"/>
  <c r="AG753" i="5"/>
  <c r="AD753" i="5"/>
  <c r="AC753" i="5"/>
  <c r="W753" i="5"/>
  <c r="T753" i="5"/>
  <c r="V753" i="5"/>
  <c r="S753" i="5"/>
  <c r="R753" i="5"/>
  <c r="L753" i="5"/>
  <c r="I753" i="5"/>
  <c r="G753" i="5"/>
  <c r="K753" i="5"/>
  <c r="H753" i="5"/>
  <c r="AH752" i="5"/>
  <c r="AE752" i="5"/>
  <c r="AD752" i="5"/>
  <c r="AC752" i="5"/>
  <c r="AG752" i="5"/>
  <c r="W752" i="5"/>
  <c r="T752" i="5"/>
  <c r="S752" i="5"/>
  <c r="R752" i="5"/>
  <c r="V752" i="5"/>
  <c r="L752" i="5"/>
  <c r="I752" i="5"/>
  <c r="K752" i="5"/>
  <c r="H752" i="5"/>
  <c r="G752" i="5"/>
  <c r="AH751" i="5"/>
  <c r="AE751" i="5"/>
  <c r="AG751" i="5"/>
  <c r="AC751" i="5"/>
  <c r="AD751" i="5"/>
  <c r="W751" i="5"/>
  <c r="T751" i="5"/>
  <c r="V751" i="5"/>
  <c r="R751" i="5"/>
  <c r="S751" i="5"/>
  <c r="I751" i="5"/>
  <c r="L751" i="5"/>
  <c r="K751" i="5"/>
  <c r="H751" i="5"/>
  <c r="G751" i="5"/>
  <c r="AE750" i="5"/>
  <c r="AH750" i="5"/>
  <c r="AG750" i="5"/>
  <c r="AD750" i="5"/>
  <c r="AC750" i="5"/>
  <c r="W750" i="5"/>
  <c r="T750" i="5"/>
  <c r="V750" i="5"/>
  <c r="S750" i="5"/>
  <c r="R750" i="5"/>
  <c r="L750" i="5"/>
  <c r="I750" i="5"/>
  <c r="G750" i="5"/>
  <c r="K750" i="5"/>
  <c r="H750" i="5"/>
  <c r="AH749" i="5"/>
  <c r="AE749" i="5"/>
  <c r="AG749" i="5"/>
  <c r="AD749" i="5"/>
  <c r="AC749" i="5"/>
  <c r="W749" i="5"/>
  <c r="T749" i="5"/>
  <c r="S749" i="5"/>
  <c r="V749" i="5"/>
  <c r="R749" i="5"/>
  <c r="L749" i="5"/>
  <c r="I749" i="5"/>
  <c r="K749" i="5"/>
  <c r="H749" i="5"/>
  <c r="G749" i="5"/>
  <c r="AE748" i="5"/>
  <c r="AH748" i="5"/>
  <c r="AG748" i="5"/>
  <c r="AD748" i="5"/>
  <c r="AC748" i="5"/>
  <c r="W748" i="5"/>
  <c r="T748" i="5"/>
  <c r="V748" i="5"/>
  <c r="S748" i="5"/>
  <c r="R748" i="5"/>
  <c r="L748" i="5"/>
  <c r="I748" i="5"/>
  <c r="G748" i="5"/>
  <c r="K748" i="5"/>
  <c r="H748" i="5"/>
  <c r="AH747" i="5"/>
  <c r="AE747" i="5"/>
  <c r="AG747" i="5"/>
  <c r="AD747" i="5"/>
  <c r="AC747" i="5"/>
  <c r="W747" i="5"/>
  <c r="T747" i="5"/>
  <c r="R747" i="5"/>
  <c r="S747" i="5"/>
  <c r="V747" i="5"/>
  <c r="L747" i="5"/>
  <c r="I747" i="5"/>
  <c r="K747" i="5"/>
  <c r="H747" i="5"/>
  <c r="G747" i="5"/>
  <c r="AE746" i="5"/>
  <c r="AH746" i="5"/>
  <c r="AG746" i="5"/>
  <c r="AD746" i="5"/>
  <c r="AC746" i="5"/>
  <c r="W746" i="5"/>
  <c r="T746" i="5"/>
  <c r="V746" i="5"/>
  <c r="S746" i="5"/>
  <c r="R746" i="5"/>
  <c r="I746" i="5"/>
  <c r="L746" i="5"/>
  <c r="H746" i="5"/>
  <c r="K746" i="5"/>
  <c r="G746" i="5"/>
  <c r="AH745" i="5"/>
  <c r="AE745" i="5"/>
  <c r="AG745" i="5"/>
  <c r="AD745" i="5"/>
  <c r="AC745" i="5"/>
  <c r="W745" i="5"/>
  <c r="T745" i="5"/>
  <c r="V745" i="5"/>
  <c r="S745" i="5"/>
  <c r="R745" i="5"/>
  <c r="I745" i="5"/>
  <c r="L745" i="5"/>
  <c r="H745" i="5"/>
  <c r="G745" i="5"/>
  <c r="K745" i="5"/>
  <c r="AH744" i="5"/>
  <c r="AE744" i="5"/>
  <c r="AG744" i="5"/>
  <c r="AD744" i="5"/>
  <c r="AC744" i="5"/>
  <c r="W744" i="5"/>
  <c r="T744" i="5"/>
  <c r="V744" i="5"/>
  <c r="S744" i="5"/>
  <c r="R744" i="5"/>
  <c r="L744" i="5"/>
  <c r="I744" i="5"/>
  <c r="H744" i="5"/>
  <c r="G744" i="5"/>
  <c r="K744" i="5"/>
  <c r="AE743" i="5"/>
  <c r="AH743" i="5"/>
  <c r="AG743" i="5"/>
  <c r="AD743" i="5"/>
  <c r="AC743" i="5"/>
  <c r="W743" i="5"/>
  <c r="T743" i="5"/>
  <c r="V743" i="5"/>
  <c r="R743" i="5"/>
  <c r="S743" i="5"/>
  <c r="L743" i="5"/>
  <c r="I743" i="5"/>
  <c r="H743" i="5"/>
  <c r="K743" i="5"/>
  <c r="G743" i="5"/>
  <c r="AH742" i="5"/>
  <c r="AE742" i="5"/>
  <c r="AG742" i="5"/>
  <c r="AD742" i="5"/>
  <c r="AC742" i="5"/>
  <c r="T742" i="5"/>
  <c r="W742" i="5"/>
  <c r="V742" i="5"/>
  <c r="S742" i="5"/>
  <c r="R742" i="5"/>
  <c r="L742" i="5"/>
  <c r="I742" i="5"/>
  <c r="K742" i="5"/>
  <c r="H742" i="5"/>
  <c r="G742" i="5"/>
  <c r="AE741" i="5"/>
  <c r="AH741" i="5"/>
  <c r="AD741" i="5"/>
  <c r="AG741" i="5"/>
  <c r="AC741" i="5"/>
  <c r="W741" i="5"/>
  <c r="T741" i="5"/>
  <c r="V741" i="5"/>
  <c r="S741" i="5"/>
  <c r="R741" i="5"/>
  <c r="L741" i="5"/>
  <c r="I741" i="5"/>
  <c r="K741" i="5"/>
  <c r="H741" i="5"/>
  <c r="G741" i="5"/>
  <c r="AE740" i="5"/>
  <c r="AH740" i="5"/>
  <c r="AG740" i="5"/>
  <c r="AD740" i="5"/>
  <c r="AC740" i="5"/>
  <c r="T740" i="5"/>
  <c r="W740" i="5"/>
  <c r="S740" i="5"/>
  <c r="R740" i="5"/>
  <c r="V740" i="5"/>
  <c r="L740" i="5"/>
  <c r="I740" i="5"/>
  <c r="K740" i="5"/>
  <c r="H740" i="5"/>
  <c r="G740" i="5"/>
  <c r="AH739" i="5"/>
  <c r="AE739" i="5"/>
  <c r="AC739" i="5"/>
  <c r="AG739" i="5"/>
  <c r="AD739" i="5"/>
  <c r="T739" i="5"/>
  <c r="W739" i="5"/>
  <c r="V739" i="5"/>
  <c r="S739" i="5"/>
  <c r="R739" i="5"/>
  <c r="L739" i="5"/>
  <c r="I739" i="5"/>
  <c r="K739" i="5"/>
  <c r="H739" i="5"/>
  <c r="G739" i="5"/>
  <c r="AE738" i="5"/>
  <c r="AH738" i="5"/>
  <c r="AC738" i="5"/>
  <c r="AG738" i="5"/>
  <c r="AD738" i="5"/>
  <c r="T738" i="5"/>
  <c r="W738" i="5"/>
  <c r="V738" i="5"/>
  <c r="S738" i="5"/>
  <c r="R738" i="5"/>
  <c r="L738" i="5"/>
  <c r="I738" i="5"/>
  <c r="K738" i="5"/>
  <c r="H738" i="5"/>
  <c r="G738" i="5"/>
  <c r="AH737" i="5"/>
  <c r="AE737" i="5"/>
  <c r="AC737" i="5"/>
  <c r="AD737" i="5"/>
  <c r="AG737" i="5"/>
  <c r="T737" i="5"/>
  <c r="W737" i="5"/>
  <c r="V737" i="5"/>
  <c r="S737" i="5"/>
  <c r="R737" i="5"/>
  <c r="L737" i="5"/>
  <c r="I737" i="5"/>
  <c r="K737" i="5"/>
  <c r="H737" i="5"/>
  <c r="G737" i="5"/>
  <c r="AH736" i="5"/>
  <c r="AE736" i="5"/>
  <c r="AC736" i="5"/>
  <c r="AG736" i="5"/>
  <c r="AD736" i="5"/>
  <c r="W736" i="5"/>
  <c r="T736" i="5"/>
  <c r="S736" i="5"/>
  <c r="R736" i="5"/>
  <c r="V736" i="5"/>
  <c r="L736" i="5"/>
  <c r="I736" i="5"/>
  <c r="K736" i="5"/>
  <c r="H736" i="5"/>
  <c r="G736" i="5"/>
  <c r="AH735" i="5"/>
  <c r="AE735" i="5"/>
  <c r="AG735" i="5"/>
  <c r="AD735" i="5"/>
  <c r="AC735" i="5"/>
  <c r="W735" i="5"/>
  <c r="T735" i="5"/>
  <c r="R735" i="5"/>
  <c r="S735" i="5"/>
  <c r="V735" i="5"/>
  <c r="L735" i="5"/>
  <c r="I735" i="5"/>
  <c r="K735" i="5"/>
  <c r="H735" i="5"/>
  <c r="G735" i="5"/>
  <c r="AH734" i="5"/>
  <c r="AE734" i="5"/>
  <c r="AG734" i="5"/>
  <c r="AD734" i="5"/>
  <c r="AC734" i="5"/>
  <c r="W734" i="5"/>
  <c r="T734" i="5"/>
  <c r="V734" i="5"/>
  <c r="R734" i="5"/>
  <c r="S734" i="5"/>
  <c r="I734" i="5"/>
  <c r="L734" i="5"/>
  <c r="H734" i="5"/>
  <c r="G734" i="5"/>
  <c r="K734" i="5"/>
  <c r="AE733" i="5"/>
  <c r="AH733" i="5"/>
  <c r="AG733" i="5"/>
  <c r="AD733" i="5"/>
  <c r="AC733" i="5"/>
  <c r="T733" i="5"/>
  <c r="W733" i="5"/>
  <c r="V733" i="5"/>
  <c r="S733" i="5"/>
  <c r="R733" i="5"/>
  <c r="L733" i="5"/>
  <c r="I733" i="5"/>
  <c r="K733" i="5"/>
  <c r="H733" i="5"/>
  <c r="G733" i="5"/>
  <c r="AH732" i="5"/>
  <c r="AE732" i="5"/>
  <c r="AC732" i="5"/>
  <c r="AG732" i="5"/>
  <c r="AD732" i="5"/>
  <c r="W732" i="5"/>
  <c r="T732" i="5"/>
  <c r="V732" i="5"/>
  <c r="S732" i="5"/>
  <c r="R732" i="5"/>
  <c r="L732" i="5"/>
  <c r="I732" i="5"/>
  <c r="G732" i="5"/>
  <c r="K732" i="5"/>
  <c r="H732" i="5"/>
  <c r="AH731" i="5"/>
  <c r="AE731" i="5"/>
  <c r="AG731" i="5"/>
  <c r="AD731" i="5"/>
  <c r="AC731" i="5"/>
  <c r="T731" i="5"/>
  <c r="W731" i="5"/>
  <c r="V731" i="5"/>
  <c r="S731" i="5"/>
  <c r="R731" i="5"/>
  <c r="L731" i="5"/>
  <c r="I731" i="5"/>
  <c r="K731" i="5"/>
  <c r="H731" i="5"/>
  <c r="G731" i="5"/>
  <c r="AH730" i="5"/>
  <c r="AE730" i="5"/>
  <c r="AC730" i="5"/>
  <c r="AG730" i="5"/>
  <c r="AD730" i="5"/>
  <c r="W730" i="5"/>
  <c r="T730" i="5"/>
  <c r="V730" i="5"/>
  <c r="S730" i="5"/>
  <c r="R730" i="5"/>
  <c r="L730" i="5"/>
  <c r="I730" i="5"/>
  <c r="G730" i="5"/>
  <c r="K730" i="5"/>
  <c r="H730" i="5"/>
  <c r="AH729" i="5"/>
  <c r="AE729" i="5"/>
  <c r="AG729" i="5"/>
  <c r="AC729" i="5"/>
  <c r="AD729" i="5"/>
  <c r="W729" i="5"/>
  <c r="T729" i="5"/>
  <c r="V729" i="5"/>
  <c r="R729" i="5"/>
  <c r="S729" i="5"/>
  <c r="I729" i="5"/>
  <c r="L729" i="5"/>
  <c r="K729" i="5"/>
  <c r="H729" i="5"/>
  <c r="G729" i="5"/>
  <c r="AH728" i="5"/>
  <c r="AE728" i="5"/>
  <c r="AG728" i="5"/>
  <c r="AD728" i="5"/>
  <c r="AC728" i="5"/>
  <c r="W728" i="5"/>
  <c r="T728" i="5"/>
  <c r="V728" i="5"/>
  <c r="S728" i="5"/>
  <c r="R728" i="5"/>
  <c r="L728" i="5"/>
  <c r="I728" i="5"/>
  <c r="K728" i="5"/>
  <c r="H728" i="5"/>
  <c r="G728" i="5"/>
  <c r="AE727" i="5"/>
  <c r="AH727" i="5"/>
  <c r="AC727" i="5"/>
  <c r="AG727" i="5"/>
  <c r="AD727" i="5"/>
  <c r="T727" i="5"/>
  <c r="W727" i="5"/>
  <c r="S727" i="5"/>
  <c r="R727" i="5"/>
  <c r="V727" i="5"/>
  <c r="L727" i="5"/>
  <c r="I727" i="5"/>
  <c r="K727" i="5"/>
  <c r="H727" i="5"/>
  <c r="G727" i="5"/>
  <c r="AH726" i="5"/>
  <c r="AE726" i="5"/>
  <c r="AC726" i="5"/>
  <c r="AG726" i="5"/>
  <c r="AD726" i="5"/>
  <c r="T726" i="5"/>
  <c r="W726" i="5"/>
  <c r="V726" i="5"/>
  <c r="S726" i="5"/>
  <c r="R726" i="5"/>
  <c r="L726" i="5"/>
  <c r="I726" i="5"/>
  <c r="K726" i="5"/>
  <c r="H726" i="5"/>
  <c r="G726" i="5"/>
  <c r="AE725" i="5"/>
  <c r="AH725" i="5"/>
  <c r="AC725" i="5"/>
  <c r="AG725" i="5"/>
  <c r="AD725" i="5"/>
  <c r="T725" i="5"/>
  <c r="W725" i="5"/>
  <c r="V725" i="5"/>
  <c r="S725" i="5"/>
  <c r="R725" i="5"/>
  <c r="I725" i="5"/>
  <c r="L725" i="5"/>
  <c r="K725" i="5"/>
  <c r="G725" i="5"/>
  <c r="H725" i="5"/>
  <c r="AE724" i="5"/>
  <c r="AH724" i="5"/>
  <c r="AG724" i="5"/>
  <c r="AC724" i="5"/>
  <c r="AD724" i="5"/>
  <c r="T724" i="5"/>
  <c r="W724" i="5"/>
  <c r="V724" i="5"/>
  <c r="S724" i="5"/>
  <c r="R724" i="5"/>
  <c r="L724" i="5"/>
  <c r="I724" i="5"/>
  <c r="K724" i="5"/>
  <c r="H724" i="5"/>
  <c r="G724" i="5"/>
  <c r="AH723" i="5"/>
  <c r="AE723" i="5"/>
  <c r="AG723" i="5"/>
  <c r="AD723" i="5"/>
  <c r="AC723" i="5"/>
  <c r="W723" i="5"/>
  <c r="T723" i="5"/>
  <c r="V723" i="5"/>
  <c r="S723" i="5"/>
  <c r="R723" i="5"/>
  <c r="L723" i="5"/>
  <c r="I723" i="5"/>
  <c r="H723" i="5"/>
  <c r="K723" i="5"/>
  <c r="G723" i="5"/>
  <c r="AE722" i="5"/>
  <c r="AH722" i="5"/>
  <c r="AG722" i="5"/>
  <c r="AD722" i="5"/>
  <c r="AC722" i="5"/>
  <c r="W722" i="5"/>
  <c r="T722" i="5"/>
  <c r="V722" i="5"/>
  <c r="S722" i="5"/>
  <c r="R722" i="5"/>
  <c r="I722" i="5"/>
  <c r="L722" i="5"/>
  <c r="G722" i="5"/>
  <c r="K722" i="5"/>
  <c r="H722" i="5"/>
  <c r="AH721" i="5"/>
  <c r="AE721" i="5"/>
  <c r="AG721" i="5"/>
  <c r="AD721" i="5"/>
  <c r="AC721" i="5"/>
  <c r="W721" i="5"/>
  <c r="T721" i="5"/>
  <c r="S721" i="5"/>
  <c r="V721" i="5"/>
  <c r="R721" i="5"/>
  <c r="I721" i="5"/>
  <c r="L721" i="5"/>
  <c r="K721" i="5"/>
  <c r="G721" i="5"/>
  <c r="H721" i="5"/>
  <c r="AH720" i="5"/>
  <c r="AE720" i="5"/>
  <c r="AG720" i="5"/>
  <c r="AC720" i="5"/>
  <c r="AD720" i="5"/>
  <c r="T720" i="5"/>
  <c r="W720" i="5"/>
  <c r="V720" i="5"/>
  <c r="S720" i="5"/>
  <c r="R720" i="5"/>
  <c r="L720" i="5"/>
  <c r="I720" i="5"/>
  <c r="K720" i="5"/>
  <c r="H720" i="5"/>
  <c r="G720" i="5"/>
  <c r="AH719" i="5"/>
  <c r="AE719" i="5"/>
  <c r="AG719" i="5"/>
  <c r="AD719" i="5"/>
  <c r="AC719" i="5"/>
  <c r="W719" i="5"/>
  <c r="T719" i="5"/>
  <c r="V719" i="5"/>
  <c r="S719" i="5"/>
  <c r="R719" i="5"/>
  <c r="I719" i="5"/>
  <c r="L719" i="5"/>
  <c r="G719" i="5"/>
  <c r="K719" i="5"/>
  <c r="H719" i="5"/>
  <c r="AE718" i="5"/>
  <c r="AH718" i="5"/>
  <c r="AD718" i="5"/>
  <c r="AC718" i="5"/>
  <c r="AG718" i="5"/>
  <c r="W718" i="5"/>
  <c r="T718" i="5"/>
  <c r="V718" i="5"/>
  <c r="S718" i="5"/>
  <c r="R718" i="5"/>
  <c r="L718" i="5"/>
  <c r="I718" i="5"/>
  <c r="G718" i="5"/>
  <c r="K718" i="5"/>
  <c r="H718" i="5"/>
  <c r="AE717" i="5"/>
  <c r="AH717" i="5"/>
  <c r="AG717" i="5"/>
  <c r="AD717" i="5"/>
  <c r="AC717" i="5"/>
  <c r="W717" i="5"/>
  <c r="T717" i="5"/>
  <c r="V717" i="5"/>
  <c r="S717" i="5"/>
  <c r="R717" i="5"/>
  <c r="L717" i="5"/>
  <c r="I717" i="5"/>
  <c r="H717" i="5"/>
  <c r="K717" i="5"/>
  <c r="G717" i="5"/>
  <c r="AH716" i="5"/>
  <c r="AE716" i="5"/>
  <c r="AD716" i="5"/>
  <c r="AG716" i="5"/>
  <c r="AC716" i="5"/>
  <c r="W716" i="5"/>
  <c r="T716" i="5"/>
  <c r="V716" i="5"/>
  <c r="R716" i="5"/>
  <c r="S716" i="5"/>
  <c r="I716" i="5"/>
  <c r="L716" i="5"/>
  <c r="K716" i="5"/>
  <c r="H716" i="5"/>
  <c r="G716" i="5"/>
  <c r="AE715" i="5"/>
  <c r="AH715" i="5"/>
  <c r="AG715" i="5"/>
  <c r="AD715" i="5"/>
  <c r="AC715" i="5"/>
  <c r="W715" i="5"/>
  <c r="T715" i="5"/>
  <c r="V715" i="5"/>
  <c r="S715" i="5"/>
  <c r="R715" i="5"/>
  <c r="L715" i="5"/>
  <c r="I715" i="5"/>
  <c r="G715" i="5"/>
  <c r="K715" i="5"/>
  <c r="H715" i="5"/>
  <c r="AH714" i="5"/>
  <c r="AE714" i="5"/>
  <c r="AG714" i="5"/>
  <c r="AD714" i="5"/>
  <c r="AC714" i="5"/>
  <c r="W714" i="5"/>
  <c r="T714" i="5"/>
  <c r="R714" i="5"/>
  <c r="V714" i="5"/>
  <c r="S714" i="5"/>
  <c r="L714" i="5"/>
  <c r="I714" i="5"/>
  <c r="K714" i="5"/>
  <c r="H714" i="5"/>
  <c r="G714" i="5"/>
  <c r="AE713" i="5"/>
  <c r="AH713" i="5"/>
  <c r="AG713" i="5"/>
  <c r="AD713" i="5"/>
  <c r="AC713" i="5"/>
  <c r="W713" i="5"/>
  <c r="T713" i="5"/>
  <c r="V713" i="5"/>
  <c r="S713" i="5"/>
  <c r="R713" i="5"/>
  <c r="L713" i="5"/>
  <c r="I713" i="5"/>
  <c r="G713" i="5"/>
  <c r="K713" i="5"/>
  <c r="H713" i="5"/>
  <c r="AH712" i="5"/>
  <c r="AE712" i="5"/>
  <c r="AG712" i="5"/>
  <c r="AD712" i="5"/>
  <c r="AC712" i="5"/>
  <c r="W712" i="5"/>
  <c r="T712" i="5"/>
  <c r="S712" i="5"/>
  <c r="V712" i="5"/>
  <c r="R712" i="5"/>
  <c r="L712" i="5"/>
  <c r="I712" i="5"/>
  <c r="K712" i="5"/>
  <c r="G712" i="5"/>
  <c r="H712" i="5"/>
  <c r="AH711" i="5"/>
  <c r="AE711" i="5"/>
  <c r="AG711" i="5"/>
  <c r="AC711" i="5"/>
  <c r="AD711" i="5"/>
  <c r="T711" i="5"/>
  <c r="W711" i="5"/>
  <c r="V711" i="5"/>
  <c r="S711" i="5"/>
  <c r="R711" i="5"/>
  <c r="L711" i="5"/>
  <c r="I711" i="5"/>
  <c r="K711" i="5"/>
  <c r="H711" i="5"/>
  <c r="G711" i="5"/>
  <c r="AH710" i="5"/>
  <c r="AE710" i="5"/>
  <c r="AG710" i="5"/>
  <c r="AD710" i="5"/>
  <c r="AC710" i="5"/>
  <c r="W710" i="5"/>
  <c r="T710" i="5"/>
  <c r="V710" i="5"/>
  <c r="S710" i="5"/>
  <c r="R710" i="5"/>
  <c r="I710" i="5"/>
  <c r="L710" i="5"/>
  <c r="G710" i="5"/>
  <c r="K710" i="5"/>
  <c r="H710" i="5"/>
  <c r="AE709" i="5"/>
  <c r="AH709" i="5"/>
  <c r="AD709" i="5"/>
  <c r="AC709" i="5"/>
  <c r="AG709" i="5"/>
  <c r="W709" i="5"/>
  <c r="T709" i="5"/>
  <c r="V709" i="5"/>
  <c r="S709" i="5"/>
  <c r="R709" i="5"/>
  <c r="L709" i="5"/>
  <c r="I709" i="5"/>
  <c r="G709" i="5"/>
  <c r="K709" i="5"/>
  <c r="H709" i="5"/>
  <c r="AE708" i="5"/>
  <c r="AH708" i="5"/>
  <c r="AG708" i="5"/>
  <c r="AD708" i="5"/>
  <c r="AC708" i="5"/>
  <c r="W708" i="5"/>
  <c r="T708" i="5"/>
  <c r="V708" i="5"/>
  <c r="S708" i="5"/>
  <c r="R708" i="5"/>
  <c r="I708" i="5"/>
  <c r="L708" i="5"/>
  <c r="G708" i="5"/>
  <c r="K708" i="5"/>
  <c r="H708" i="5"/>
  <c r="AH707" i="5"/>
  <c r="AE707" i="5"/>
  <c r="AG707" i="5"/>
  <c r="AD707" i="5"/>
  <c r="AC707" i="5"/>
  <c r="W707" i="5"/>
  <c r="T707" i="5"/>
  <c r="V707" i="5"/>
  <c r="R707" i="5"/>
  <c r="S707" i="5"/>
  <c r="I707" i="5"/>
  <c r="L707" i="5"/>
  <c r="H707" i="5"/>
  <c r="G707" i="5"/>
  <c r="K707" i="5"/>
  <c r="AH706" i="5"/>
  <c r="AE706" i="5"/>
  <c r="AG706" i="5"/>
  <c r="AD706" i="5"/>
  <c r="AC706" i="5"/>
  <c r="W706" i="5"/>
  <c r="T706" i="5"/>
  <c r="R706" i="5"/>
  <c r="V706" i="5"/>
  <c r="S706" i="5"/>
  <c r="I706" i="5"/>
  <c r="L706" i="5"/>
  <c r="K706" i="5"/>
  <c r="H706" i="5"/>
  <c r="G706" i="5"/>
  <c r="AH705" i="5"/>
  <c r="AE705" i="5"/>
  <c r="AG705" i="5"/>
  <c r="AD705" i="5"/>
  <c r="AC705" i="5"/>
  <c r="W705" i="5"/>
  <c r="T705" i="5"/>
  <c r="V705" i="5"/>
  <c r="S705" i="5"/>
  <c r="R705" i="5"/>
  <c r="I705" i="5"/>
  <c r="L705" i="5"/>
  <c r="K705" i="5"/>
  <c r="H705" i="5"/>
  <c r="G705" i="5"/>
  <c r="AH704" i="5"/>
  <c r="AE704" i="5"/>
  <c r="AG704" i="5"/>
  <c r="AD704" i="5"/>
  <c r="AC704" i="5"/>
  <c r="T704" i="5"/>
  <c r="W704" i="5"/>
  <c r="R704" i="5"/>
  <c r="V704" i="5"/>
  <c r="S704" i="5"/>
  <c r="L704" i="5"/>
  <c r="I704" i="5"/>
  <c r="K704" i="5"/>
  <c r="H704" i="5"/>
  <c r="G704" i="5"/>
  <c r="AH703" i="5"/>
  <c r="AE703" i="5"/>
  <c r="AC703" i="5"/>
  <c r="AG703" i="5"/>
  <c r="AD703" i="5"/>
  <c r="W703" i="5"/>
  <c r="T703" i="5"/>
  <c r="S703" i="5"/>
  <c r="V703" i="5"/>
  <c r="R703" i="5"/>
  <c r="I703" i="5"/>
  <c r="L703" i="5"/>
  <c r="K703" i="5"/>
  <c r="H703" i="5"/>
  <c r="G703" i="5"/>
  <c r="AE702" i="5"/>
  <c r="AH702" i="5"/>
  <c r="AG702" i="5"/>
  <c r="AD702" i="5"/>
  <c r="AC702" i="5"/>
  <c r="W702" i="5"/>
  <c r="T702" i="5"/>
  <c r="V702" i="5"/>
  <c r="S702" i="5"/>
  <c r="R702" i="5"/>
  <c r="L702" i="5"/>
  <c r="I702" i="5"/>
  <c r="G702" i="5"/>
  <c r="K702" i="5"/>
  <c r="H702" i="5"/>
  <c r="AH701" i="5"/>
  <c r="AE701" i="5"/>
  <c r="AG701" i="5"/>
  <c r="AD701" i="5"/>
  <c r="AC701" i="5"/>
  <c r="W701" i="5"/>
  <c r="T701" i="5"/>
  <c r="S701" i="5"/>
  <c r="V701" i="5"/>
  <c r="R701" i="5"/>
  <c r="L701" i="5"/>
  <c r="I701" i="5"/>
  <c r="K701" i="5"/>
  <c r="H701" i="5"/>
  <c r="G701" i="5"/>
  <c r="AE700" i="5"/>
  <c r="AH700" i="5"/>
  <c r="AG700" i="5"/>
  <c r="AD700" i="5"/>
  <c r="AC700" i="5"/>
  <c r="W700" i="5"/>
  <c r="T700" i="5"/>
  <c r="V700" i="5"/>
  <c r="S700" i="5"/>
  <c r="R700" i="5"/>
  <c r="L700" i="5"/>
  <c r="I700" i="5"/>
  <c r="G700" i="5"/>
  <c r="K700" i="5"/>
  <c r="H700" i="5"/>
  <c r="AH699" i="5"/>
  <c r="AE699" i="5"/>
  <c r="AG699" i="5"/>
  <c r="AD699" i="5"/>
  <c r="AC699" i="5"/>
  <c r="W699" i="5"/>
  <c r="T699" i="5"/>
  <c r="V699" i="5"/>
  <c r="R699" i="5"/>
  <c r="S699" i="5"/>
  <c r="I699" i="5"/>
  <c r="L699" i="5"/>
  <c r="K699" i="5"/>
  <c r="H699" i="5"/>
  <c r="G699" i="5"/>
  <c r="AE698" i="5"/>
  <c r="AH698" i="5"/>
  <c r="AG698" i="5"/>
  <c r="AC698" i="5"/>
  <c r="AD698" i="5"/>
  <c r="W698" i="5"/>
  <c r="T698" i="5"/>
  <c r="V698" i="5"/>
  <c r="R698" i="5"/>
  <c r="S698" i="5"/>
  <c r="I698" i="5"/>
  <c r="L698" i="5"/>
  <c r="K698" i="5"/>
  <c r="H698" i="5"/>
  <c r="G698" i="5"/>
  <c r="AH697" i="5"/>
  <c r="AE697" i="5"/>
  <c r="AG697" i="5"/>
  <c r="AD697" i="5"/>
  <c r="AC697" i="5"/>
  <c r="W697" i="5"/>
  <c r="T697" i="5"/>
  <c r="V697" i="5"/>
  <c r="S697" i="5"/>
  <c r="R697" i="5"/>
  <c r="L697" i="5"/>
  <c r="I697" i="5"/>
  <c r="K697" i="5"/>
  <c r="H697" i="5"/>
  <c r="G697" i="5"/>
  <c r="AE696" i="5"/>
  <c r="AH696" i="5"/>
  <c r="AC696" i="5"/>
  <c r="AG696" i="5"/>
  <c r="AD696" i="5"/>
  <c r="T696" i="5"/>
  <c r="W696" i="5"/>
  <c r="S696" i="5"/>
  <c r="R696" i="5"/>
  <c r="V696" i="5"/>
  <c r="L696" i="5"/>
  <c r="I696" i="5"/>
  <c r="K696" i="5"/>
  <c r="H696" i="5"/>
  <c r="G696" i="5"/>
  <c r="AH695" i="5"/>
  <c r="AE695" i="5"/>
  <c r="AC695" i="5"/>
  <c r="AG695" i="5"/>
  <c r="AD695" i="5"/>
  <c r="T695" i="5"/>
  <c r="W695" i="5"/>
  <c r="V695" i="5"/>
  <c r="S695" i="5"/>
  <c r="R695" i="5"/>
  <c r="L695" i="5"/>
  <c r="I695" i="5"/>
  <c r="K695" i="5"/>
  <c r="H695" i="5"/>
  <c r="G695" i="5"/>
  <c r="AH694" i="5"/>
  <c r="AE694" i="5"/>
  <c r="AD694" i="5"/>
  <c r="AC694" i="5"/>
  <c r="AG694" i="5"/>
  <c r="T694" i="5"/>
  <c r="W694" i="5"/>
  <c r="V694" i="5"/>
  <c r="S694" i="5"/>
  <c r="R694" i="5"/>
  <c r="I694" i="5"/>
  <c r="L694" i="5"/>
  <c r="K694" i="5"/>
  <c r="H694" i="5"/>
  <c r="G694" i="5"/>
  <c r="AH693" i="5"/>
  <c r="AE693" i="5"/>
  <c r="AG693" i="5"/>
  <c r="AD693" i="5"/>
  <c r="AC693" i="5"/>
  <c r="W693" i="5"/>
  <c r="T693" i="5"/>
  <c r="R693" i="5"/>
  <c r="V693" i="5"/>
  <c r="S693" i="5"/>
  <c r="L693" i="5"/>
  <c r="I693" i="5"/>
  <c r="K693" i="5"/>
  <c r="H693" i="5"/>
  <c r="G693" i="5"/>
  <c r="AH692" i="5"/>
  <c r="AE692" i="5"/>
  <c r="AC692" i="5"/>
  <c r="AG692" i="5"/>
  <c r="AD692" i="5"/>
  <c r="W692" i="5"/>
  <c r="T692" i="5"/>
  <c r="V692" i="5"/>
  <c r="S692" i="5"/>
  <c r="R692" i="5"/>
  <c r="I692" i="5"/>
  <c r="L692" i="5"/>
  <c r="K692" i="5"/>
  <c r="H692" i="5"/>
  <c r="G692" i="5"/>
  <c r="AH691" i="5"/>
  <c r="AE691" i="5"/>
  <c r="AG691" i="5"/>
  <c r="AD691" i="5"/>
  <c r="AC691" i="5"/>
  <c r="W691" i="5"/>
  <c r="T691" i="5"/>
  <c r="R691" i="5"/>
  <c r="V691" i="5"/>
  <c r="S691" i="5"/>
  <c r="L691" i="5"/>
  <c r="I691" i="5"/>
  <c r="K691" i="5"/>
  <c r="H691" i="5"/>
  <c r="G691" i="5"/>
  <c r="AH690" i="5"/>
  <c r="AE690" i="5"/>
  <c r="AC690" i="5"/>
  <c r="AD690" i="5"/>
  <c r="AG690" i="5"/>
  <c r="W690" i="5"/>
  <c r="T690" i="5"/>
  <c r="R690" i="5"/>
  <c r="V690" i="5"/>
  <c r="S690" i="5"/>
  <c r="L690" i="5"/>
  <c r="I690" i="5"/>
  <c r="K690" i="5"/>
  <c r="H690" i="5"/>
  <c r="G690" i="5"/>
  <c r="AH689" i="5"/>
  <c r="AE689" i="5"/>
  <c r="AC689" i="5"/>
  <c r="AD689" i="5"/>
  <c r="AG689" i="5"/>
  <c r="W689" i="5"/>
  <c r="T689" i="5"/>
  <c r="S689" i="5"/>
  <c r="R689" i="5"/>
  <c r="V689" i="5"/>
  <c r="L689" i="5"/>
  <c r="I689" i="5"/>
  <c r="K689" i="5"/>
  <c r="H689" i="5"/>
  <c r="G689" i="5"/>
  <c r="AH688" i="5"/>
  <c r="AE688" i="5"/>
  <c r="AD688" i="5"/>
  <c r="AG688" i="5"/>
  <c r="AC688" i="5"/>
  <c r="W688" i="5"/>
  <c r="T688" i="5"/>
  <c r="V688" i="5"/>
  <c r="S688" i="5"/>
  <c r="R688" i="5"/>
  <c r="L688" i="5"/>
  <c r="I688" i="5"/>
  <c r="G688" i="5"/>
  <c r="K688" i="5"/>
  <c r="H688" i="5"/>
  <c r="AH687" i="5"/>
  <c r="AE687" i="5"/>
  <c r="AG687" i="5"/>
  <c r="AD687" i="5"/>
  <c r="AC687" i="5"/>
  <c r="W687" i="5"/>
  <c r="T687" i="5"/>
  <c r="V687" i="5"/>
  <c r="S687" i="5"/>
  <c r="R687" i="5"/>
  <c r="L687" i="5"/>
  <c r="I687" i="5"/>
  <c r="G687" i="5"/>
  <c r="K687" i="5"/>
  <c r="H687" i="5"/>
  <c r="AE686" i="5"/>
  <c r="AH686" i="5"/>
  <c r="AC686" i="5"/>
  <c r="AG686" i="5"/>
  <c r="AD686" i="5"/>
  <c r="T686" i="5"/>
  <c r="W686" i="5"/>
  <c r="V686" i="5"/>
  <c r="S686" i="5"/>
  <c r="R686" i="5"/>
  <c r="L686" i="5"/>
  <c r="I686" i="5"/>
  <c r="K686" i="5"/>
  <c r="H686" i="5"/>
  <c r="G686" i="5"/>
  <c r="AH685" i="5"/>
  <c r="AE685" i="5"/>
  <c r="AG685" i="5"/>
  <c r="AD685" i="5"/>
  <c r="AC685" i="5"/>
  <c r="T685" i="5"/>
  <c r="W685" i="5"/>
  <c r="S685" i="5"/>
  <c r="V685" i="5"/>
  <c r="R685" i="5"/>
  <c r="L685" i="5"/>
  <c r="I685" i="5"/>
  <c r="K685" i="5"/>
  <c r="H685" i="5"/>
  <c r="G685" i="5"/>
  <c r="AH684" i="5"/>
  <c r="AE684" i="5"/>
  <c r="AG684" i="5"/>
  <c r="AD684" i="5"/>
  <c r="AC684" i="5"/>
  <c r="T684" i="5"/>
  <c r="W684" i="5"/>
  <c r="V684" i="5"/>
  <c r="R684" i="5"/>
  <c r="S684" i="5"/>
  <c r="L684" i="5"/>
  <c r="I684" i="5"/>
  <c r="K684" i="5"/>
  <c r="H684" i="5"/>
  <c r="G684" i="5"/>
  <c r="AH683" i="5"/>
  <c r="AE683" i="5"/>
  <c r="AG683" i="5"/>
  <c r="AD683" i="5"/>
  <c r="AC683" i="5"/>
  <c r="T683" i="5"/>
  <c r="W683" i="5"/>
  <c r="S683" i="5"/>
  <c r="V683" i="5"/>
  <c r="R683" i="5"/>
  <c r="L683" i="5"/>
  <c r="I683" i="5"/>
  <c r="K683" i="5"/>
  <c r="H683" i="5"/>
  <c r="G683" i="5"/>
  <c r="AH682" i="5"/>
  <c r="AE682" i="5"/>
  <c r="AG682" i="5"/>
  <c r="AD682" i="5"/>
  <c r="AC682" i="5"/>
  <c r="W682" i="5"/>
  <c r="T682" i="5"/>
  <c r="R682" i="5"/>
  <c r="V682" i="5"/>
  <c r="S682" i="5"/>
  <c r="I682" i="5"/>
  <c r="L682" i="5"/>
  <c r="K682" i="5"/>
  <c r="H682" i="5"/>
  <c r="G682" i="5"/>
  <c r="AH681" i="5"/>
  <c r="AE681" i="5"/>
  <c r="AG681" i="5"/>
  <c r="AD681" i="5"/>
  <c r="AC681" i="5"/>
  <c r="W681" i="5"/>
  <c r="T681" i="5"/>
  <c r="V681" i="5"/>
  <c r="S681" i="5"/>
  <c r="R681" i="5"/>
  <c r="I681" i="5"/>
  <c r="L681" i="5"/>
  <c r="G681" i="5"/>
  <c r="K681" i="5"/>
  <c r="H681" i="5"/>
  <c r="AH680" i="5"/>
  <c r="AE680" i="5"/>
  <c r="AG680" i="5"/>
  <c r="AD680" i="5"/>
  <c r="AC680" i="5"/>
  <c r="W680" i="5"/>
  <c r="T680" i="5"/>
  <c r="V680" i="5"/>
  <c r="S680" i="5"/>
  <c r="R680" i="5"/>
  <c r="L680" i="5"/>
  <c r="I680" i="5"/>
  <c r="G680" i="5"/>
  <c r="K680" i="5"/>
  <c r="H680" i="5"/>
  <c r="AE679" i="5"/>
  <c r="AH679" i="5"/>
  <c r="AC679" i="5"/>
  <c r="AD679" i="5"/>
  <c r="AG679" i="5"/>
  <c r="W679" i="5"/>
  <c r="T679" i="5"/>
  <c r="V679" i="5"/>
  <c r="S679" i="5"/>
  <c r="R679" i="5"/>
  <c r="L679" i="5"/>
  <c r="I679" i="5"/>
  <c r="K679" i="5"/>
  <c r="H679" i="5"/>
  <c r="G679" i="5"/>
  <c r="AE678" i="5"/>
  <c r="AH678" i="5"/>
  <c r="AC678" i="5"/>
  <c r="AG678" i="5"/>
  <c r="AD678" i="5"/>
  <c r="W678" i="5"/>
  <c r="T678" i="5"/>
  <c r="V678" i="5"/>
  <c r="S678" i="5"/>
  <c r="R678" i="5"/>
  <c r="L678" i="5"/>
  <c r="I678" i="5"/>
  <c r="K678" i="5"/>
  <c r="H678" i="5"/>
  <c r="G678" i="5"/>
  <c r="AH677" i="5"/>
  <c r="AE677" i="5"/>
  <c r="AG677" i="5"/>
  <c r="AD677" i="5"/>
  <c r="AC677" i="5"/>
  <c r="T677" i="5"/>
  <c r="W677" i="5"/>
  <c r="S677" i="5"/>
  <c r="V677" i="5"/>
  <c r="R677" i="5"/>
  <c r="L677" i="5"/>
  <c r="I677" i="5"/>
  <c r="K677" i="5"/>
  <c r="H677" i="5"/>
  <c r="G677" i="5"/>
  <c r="AH676" i="5"/>
  <c r="AE676" i="5"/>
  <c r="AG676" i="5"/>
  <c r="AD676" i="5"/>
  <c r="AC676" i="5"/>
  <c r="W676" i="5"/>
  <c r="T676" i="5"/>
  <c r="V676" i="5"/>
  <c r="S676" i="5"/>
  <c r="R676" i="5"/>
  <c r="L676" i="5"/>
  <c r="I676" i="5"/>
  <c r="K676" i="5"/>
  <c r="H676" i="5"/>
  <c r="G676" i="5"/>
  <c r="AH675" i="5"/>
  <c r="AE675" i="5"/>
  <c r="AC675" i="5"/>
  <c r="AG675" i="5"/>
  <c r="AD675" i="5"/>
  <c r="T675" i="5"/>
  <c r="W675" i="5"/>
  <c r="R675" i="5"/>
  <c r="V675" i="5"/>
  <c r="S675" i="5"/>
  <c r="I675" i="5"/>
  <c r="L675" i="5"/>
  <c r="G675" i="5"/>
  <c r="K675" i="5"/>
  <c r="H675" i="5"/>
  <c r="AE674" i="5"/>
  <c r="AH674" i="5"/>
  <c r="AC674" i="5"/>
  <c r="AG674" i="5"/>
  <c r="AD674" i="5"/>
  <c r="T674" i="5"/>
  <c r="W674" i="5"/>
  <c r="R674" i="5"/>
  <c r="V674" i="5"/>
  <c r="S674" i="5"/>
  <c r="I674" i="5"/>
  <c r="L674" i="5"/>
  <c r="G674" i="5"/>
  <c r="K674" i="5"/>
  <c r="H674" i="5"/>
  <c r="AE673" i="5"/>
  <c r="AH673" i="5"/>
  <c r="AC673" i="5"/>
  <c r="AG673" i="5"/>
  <c r="AD673" i="5"/>
  <c r="T673" i="5"/>
  <c r="W673" i="5"/>
  <c r="S673" i="5"/>
  <c r="V673" i="5"/>
  <c r="R673" i="5"/>
  <c r="L673" i="5"/>
  <c r="I673" i="5"/>
  <c r="K673" i="5"/>
  <c r="H673" i="5"/>
  <c r="G673" i="5"/>
  <c r="AH672" i="5"/>
  <c r="AE672" i="5"/>
  <c r="AG672" i="5"/>
  <c r="AD672" i="5"/>
  <c r="AC672" i="5"/>
  <c r="W672" i="5"/>
  <c r="T672" i="5"/>
  <c r="V672" i="5"/>
  <c r="S672" i="5"/>
  <c r="R672" i="5"/>
  <c r="L672" i="5"/>
  <c r="I672" i="5"/>
  <c r="H672" i="5"/>
  <c r="G672" i="5"/>
  <c r="K672" i="5"/>
  <c r="AE671" i="5"/>
  <c r="AH671" i="5"/>
  <c r="AC671" i="5"/>
  <c r="AG671" i="5"/>
  <c r="AD671" i="5"/>
  <c r="W671" i="5"/>
  <c r="T671" i="5"/>
  <c r="V671" i="5"/>
  <c r="S671" i="5"/>
  <c r="R671" i="5"/>
  <c r="L671" i="5"/>
  <c r="I671" i="5"/>
  <c r="K671" i="5"/>
  <c r="H671" i="5"/>
  <c r="G671" i="5"/>
  <c r="AH670" i="5"/>
  <c r="AE670" i="5"/>
  <c r="AG670" i="5"/>
  <c r="AD670" i="5"/>
  <c r="AC670" i="5"/>
  <c r="W670" i="5"/>
  <c r="T670" i="5"/>
  <c r="S670" i="5"/>
  <c r="R670" i="5"/>
  <c r="V670" i="5"/>
  <c r="I670" i="5"/>
  <c r="L670" i="5"/>
  <c r="G670" i="5"/>
  <c r="K670" i="5"/>
  <c r="H670" i="5"/>
  <c r="AE669" i="5"/>
  <c r="AH669" i="5"/>
  <c r="AC669" i="5"/>
  <c r="AG669" i="5"/>
  <c r="AD669" i="5"/>
  <c r="T669" i="5"/>
  <c r="W669" i="5"/>
  <c r="R669" i="5"/>
  <c r="V669" i="5"/>
  <c r="S669" i="5"/>
  <c r="I669" i="5"/>
  <c r="L669" i="5"/>
  <c r="G669" i="5"/>
  <c r="H669" i="5"/>
  <c r="K669" i="5"/>
  <c r="AH668" i="5"/>
  <c r="AE668" i="5"/>
  <c r="AG668" i="5"/>
  <c r="AD668" i="5"/>
  <c r="AC668" i="5"/>
  <c r="W668" i="5"/>
  <c r="T668" i="5"/>
  <c r="V668" i="5"/>
  <c r="S668" i="5"/>
  <c r="R668" i="5"/>
  <c r="L668" i="5"/>
  <c r="I668" i="5"/>
  <c r="K668" i="5"/>
  <c r="H668" i="5"/>
  <c r="G668" i="5"/>
  <c r="AH667" i="5"/>
  <c r="AE667" i="5"/>
  <c r="AC667" i="5"/>
  <c r="AG667" i="5"/>
  <c r="AD667" i="5"/>
  <c r="T667" i="5"/>
  <c r="W667" i="5"/>
  <c r="R667" i="5"/>
  <c r="V667" i="5"/>
  <c r="S667" i="5"/>
  <c r="I667" i="5"/>
  <c r="L667" i="5"/>
  <c r="G667" i="5"/>
  <c r="K667" i="5"/>
  <c r="H667" i="5"/>
  <c r="AE666" i="5"/>
  <c r="AH666" i="5"/>
  <c r="AC666" i="5"/>
  <c r="AG666" i="5"/>
  <c r="AD666" i="5"/>
  <c r="T666" i="5"/>
  <c r="W666" i="5"/>
  <c r="R666" i="5"/>
  <c r="V666" i="5"/>
  <c r="S666" i="5"/>
  <c r="I666" i="5"/>
  <c r="L666" i="5"/>
  <c r="G666" i="5"/>
  <c r="K666" i="5"/>
  <c r="H666" i="5"/>
  <c r="AE665" i="5"/>
  <c r="AH665" i="5"/>
  <c r="AD665" i="5"/>
  <c r="AG665" i="5"/>
  <c r="AC665" i="5"/>
  <c r="W665" i="5"/>
  <c r="T665" i="5"/>
  <c r="V665" i="5"/>
  <c r="S665" i="5"/>
  <c r="R665" i="5"/>
  <c r="L665" i="5"/>
  <c r="I665" i="5"/>
  <c r="K665" i="5"/>
  <c r="H665" i="5"/>
  <c r="G665" i="5"/>
  <c r="AH664" i="5"/>
  <c r="AE664" i="5"/>
  <c r="AG664" i="5"/>
  <c r="AD664" i="5"/>
  <c r="AC664" i="5"/>
  <c r="W664" i="5"/>
  <c r="T664" i="5"/>
  <c r="R664" i="5"/>
  <c r="V664" i="5"/>
  <c r="S664" i="5"/>
  <c r="I664" i="5"/>
  <c r="L664" i="5"/>
  <c r="H664" i="5"/>
  <c r="K664" i="5"/>
  <c r="G664" i="5"/>
  <c r="AH663" i="5"/>
  <c r="AE663" i="5"/>
  <c r="AG663" i="5"/>
  <c r="AD663" i="5"/>
  <c r="AC663" i="5"/>
  <c r="W663" i="5"/>
  <c r="T663" i="5"/>
  <c r="S663" i="5"/>
  <c r="R663" i="5"/>
  <c r="V663" i="5"/>
  <c r="L663" i="5"/>
  <c r="I663" i="5"/>
  <c r="K663" i="5"/>
  <c r="H663" i="5"/>
  <c r="G663" i="5"/>
  <c r="AH662" i="5"/>
  <c r="AE662" i="5"/>
  <c r="AG662" i="5"/>
  <c r="AD662" i="5"/>
  <c r="AC662" i="5"/>
  <c r="W662" i="5"/>
  <c r="T662" i="5"/>
  <c r="R662" i="5"/>
  <c r="V662" i="5"/>
  <c r="S662" i="5"/>
  <c r="I662" i="5"/>
  <c r="L662" i="5"/>
  <c r="K662" i="5"/>
  <c r="H662" i="5"/>
  <c r="G662" i="5"/>
  <c r="AH661" i="5"/>
  <c r="AE661" i="5"/>
  <c r="AG661" i="5"/>
  <c r="AD661" i="5"/>
  <c r="AC661" i="5"/>
  <c r="W661" i="5"/>
  <c r="T661" i="5"/>
  <c r="V661" i="5"/>
  <c r="S661" i="5"/>
  <c r="R661" i="5"/>
  <c r="L661" i="5"/>
  <c r="I661" i="5"/>
  <c r="G661" i="5"/>
  <c r="K661" i="5"/>
  <c r="H661" i="5"/>
  <c r="AE660" i="5"/>
  <c r="AH660" i="5"/>
  <c r="AG660" i="5"/>
  <c r="AD660" i="5"/>
  <c r="AC660" i="5"/>
  <c r="W660" i="5"/>
  <c r="T660" i="5"/>
  <c r="V660" i="5"/>
  <c r="S660" i="5"/>
  <c r="R660" i="5"/>
  <c r="L660" i="5"/>
  <c r="I660" i="5"/>
  <c r="K660" i="5"/>
  <c r="H660" i="5"/>
  <c r="G660" i="5"/>
  <c r="AH659" i="5"/>
  <c r="AE659" i="5"/>
  <c r="AG659" i="5"/>
  <c r="AD659" i="5"/>
  <c r="AC659" i="5"/>
  <c r="W659" i="5"/>
  <c r="T659" i="5"/>
  <c r="S659" i="5"/>
  <c r="R659" i="5"/>
  <c r="V659" i="5"/>
  <c r="I659" i="5"/>
  <c r="L659" i="5"/>
  <c r="G659" i="5"/>
  <c r="K659" i="5"/>
  <c r="H659" i="5"/>
  <c r="AE658" i="5"/>
  <c r="AH658" i="5"/>
  <c r="AC658" i="5"/>
  <c r="AG658" i="5"/>
  <c r="AD658" i="5"/>
  <c r="T658" i="5"/>
  <c r="W658" i="5"/>
  <c r="R658" i="5"/>
  <c r="V658" i="5"/>
  <c r="S658" i="5"/>
  <c r="I658" i="5"/>
  <c r="L658" i="5"/>
  <c r="G658" i="5"/>
  <c r="K658" i="5"/>
  <c r="H658" i="5"/>
  <c r="AE657" i="5"/>
  <c r="AH657" i="5"/>
  <c r="AC657" i="5"/>
  <c r="AG657" i="5"/>
  <c r="AD657" i="5"/>
  <c r="T657" i="5"/>
  <c r="W657" i="5"/>
  <c r="R657" i="5"/>
  <c r="V657" i="5"/>
  <c r="S657" i="5"/>
  <c r="I657" i="5"/>
  <c r="L657" i="5"/>
  <c r="G657" i="5"/>
  <c r="K657" i="5"/>
  <c r="H657" i="5"/>
  <c r="AE656" i="5"/>
  <c r="AH656" i="5"/>
  <c r="AC656" i="5"/>
  <c r="AG656" i="5"/>
  <c r="AD656" i="5"/>
  <c r="T656" i="5"/>
  <c r="W656" i="5"/>
  <c r="R656" i="5"/>
  <c r="V656" i="5"/>
  <c r="S656" i="5"/>
  <c r="I656" i="5"/>
  <c r="L656" i="5"/>
  <c r="G656" i="5"/>
  <c r="K656" i="5"/>
  <c r="H656" i="5"/>
  <c r="AE655" i="5"/>
  <c r="AH655" i="5"/>
  <c r="AC655" i="5"/>
  <c r="AG655" i="5"/>
  <c r="AD655" i="5"/>
  <c r="T655" i="5"/>
  <c r="W655" i="5"/>
  <c r="R655" i="5"/>
  <c r="V655" i="5"/>
  <c r="S655" i="5"/>
  <c r="I655" i="5"/>
  <c r="L655" i="5"/>
  <c r="G655" i="5"/>
  <c r="K655" i="5"/>
  <c r="H655" i="5"/>
  <c r="AE654" i="5"/>
  <c r="AH654" i="5"/>
  <c r="AC654" i="5"/>
  <c r="AG654" i="5"/>
  <c r="AD654" i="5"/>
  <c r="T654" i="5"/>
  <c r="W654" i="5"/>
  <c r="R654" i="5"/>
  <c r="V654" i="5"/>
  <c r="S654" i="5"/>
  <c r="I654" i="5"/>
  <c r="L654" i="5"/>
  <c r="H654" i="5"/>
  <c r="K654" i="5"/>
  <c r="G654" i="5"/>
  <c r="AH653" i="5"/>
  <c r="AE653" i="5"/>
  <c r="AG653" i="5"/>
  <c r="AD653" i="5"/>
  <c r="AC653" i="5"/>
  <c r="W653" i="5"/>
  <c r="T653" i="5"/>
  <c r="V653" i="5"/>
  <c r="S653" i="5"/>
  <c r="R653" i="5"/>
  <c r="L653" i="5"/>
  <c r="I653" i="5"/>
  <c r="K653" i="5"/>
  <c r="H653" i="5"/>
  <c r="G653" i="5"/>
  <c r="AH652" i="5"/>
  <c r="AE652" i="5"/>
  <c r="AD652" i="5"/>
  <c r="AC652" i="5"/>
  <c r="AG652" i="5"/>
  <c r="T652" i="5"/>
  <c r="W652" i="5"/>
  <c r="R652" i="5"/>
  <c r="V652" i="5"/>
  <c r="S652" i="5"/>
  <c r="I652" i="5"/>
  <c r="L652" i="5"/>
  <c r="G652" i="5"/>
  <c r="K652" i="5"/>
  <c r="H652" i="5"/>
  <c r="AE651" i="5"/>
  <c r="AH651" i="5"/>
  <c r="AC651" i="5"/>
  <c r="AG651" i="5"/>
  <c r="AD651" i="5"/>
  <c r="T651" i="5"/>
  <c r="W651" i="5"/>
  <c r="R651" i="5"/>
  <c r="V651" i="5"/>
  <c r="S651" i="5"/>
  <c r="I651" i="5"/>
  <c r="L651" i="5"/>
  <c r="G651" i="5"/>
  <c r="K651" i="5"/>
  <c r="H651" i="5"/>
  <c r="AE650" i="5"/>
  <c r="AH650" i="5"/>
  <c r="AC650" i="5"/>
  <c r="AG650" i="5"/>
  <c r="AD650" i="5"/>
  <c r="T650" i="5"/>
  <c r="W650" i="5"/>
  <c r="R650" i="5"/>
  <c r="V650" i="5"/>
  <c r="S650" i="5"/>
  <c r="I650" i="5"/>
  <c r="L650" i="5"/>
  <c r="G650" i="5"/>
  <c r="K650" i="5"/>
  <c r="H650" i="5"/>
  <c r="AE649" i="5"/>
  <c r="AH649" i="5"/>
  <c r="AC649" i="5"/>
  <c r="AG649" i="5"/>
  <c r="AD649" i="5"/>
  <c r="T649" i="5"/>
  <c r="W649" i="5"/>
  <c r="R649" i="5"/>
  <c r="V649" i="5"/>
  <c r="S649" i="5"/>
  <c r="I649" i="5"/>
  <c r="L649" i="5"/>
  <c r="G649" i="5"/>
  <c r="K649" i="5"/>
  <c r="H649" i="5"/>
  <c r="AE648" i="5"/>
  <c r="AH648" i="5"/>
  <c r="AC648" i="5"/>
  <c r="AG648" i="5"/>
  <c r="AD648" i="5"/>
  <c r="T648" i="5"/>
  <c r="W648" i="5"/>
  <c r="R648" i="5"/>
  <c r="V648" i="5"/>
  <c r="S648" i="5"/>
  <c r="I648" i="5"/>
  <c r="L648" i="5"/>
  <c r="G648" i="5"/>
  <c r="K648" i="5"/>
  <c r="H648" i="5"/>
  <c r="AE647" i="5"/>
  <c r="AH647" i="5"/>
  <c r="AC647" i="5"/>
  <c r="AG647" i="5"/>
  <c r="AD647" i="5"/>
  <c r="T647" i="5"/>
  <c r="W647" i="5"/>
  <c r="R647" i="5"/>
  <c r="V647" i="5"/>
  <c r="S647" i="5"/>
  <c r="I647" i="5"/>
  <c r="L647" i="5"/>
  <c r="G647" i="5"/>
  <c r="K647" i="5"/>
  <c r="H647" i="5"/>
  <c r="AE646" i="5"/>
  <c r="AH646" i="5"/>
  <c r="AG646" i="5"/>
  <c r="AD646" i="5"/>
  <c r="AC646" i="5"/>
  <c r="W646" i="5"/>
  <c r="T646" i="5"/>
  <c r="V646" i="5"/>
  <c r="S646" i="5"/>
  <c r="R646" i="5"/>
  <c r="L646" i="5"/>
  <c r="I646" i="5"/>
  <c r="K646" i="5"/>
  <c r="H646" i="5"/>
  <c r="G646" i="5"/>
  <c r="AE645" i="5"/>
  <c r="AH645" i="5"/>
  <c r="AD645" i="5"/>
  <c r="AG645" i="5"/>
  <c r="AC645" i="5"/>
  <c r="W645" i="5"/>
  <c r="T645" i="5"/>
  <c r="V645" i="5"/>
  <c r="S645" i="5"/>
  <c r="R645" i="5"/>
  <c r="L645" i="5"/>
  <c r="I645" i="5"/>
  <c r="K645" i="5"/>
  <c r="H645" i="5"/>
  <c r="G645" i="5"/>
  <c r="AH644" i="5"/>
  <c r="AE644" i="5"/>
  <c r="AG644" i="5"/>
  <c r="AD644" i="5"/>
  <c r="AC644" i="5"/>
  <c r="T644" i="5"/>
  <c r="W644" i="5"/>
  <c r="R644" i="5"/>
  <c r="S644" i="5"/>
  <c r="V644" i="5"/>
  <c r="I644" i="5"/>
  <c r="L644" i="5"/>
  <c r="G644" i="5"/>
  <c r="H644" i="5"/>
  <c r="K644" i="5"/>
  <c r="AE643" i="5"/>
  <c r="AH643" i="5"/>
  <c r="AC643" i="5"/>
  <c r="AD643" i="5"/>
  <c r="AG643" i="5"/>
  <c r="W643" i="5"/>
  <c r="T643" i="5"/>
  <c r="V643" i="5"/>
  <c r="R643" i="5"/>
  <c r="S643" i="5"/>
  <c r="I643" i="5"/>
  <c r="L643" i="5"/>
  <c r="G643" i="5"/>
  <c r="H643" i="5"/>
  <c r="K643" i="5"/>
  <c r="AE642" i="5"/>
  <c r="AH642" i="5"/>
  <c r="AC642" i="5"/>
  <c r="AD642" i="5"/>
  <c r="AG642" i="5"/>
  <c r="T642" i="5"/>
  <c r="W642" i="5"/>
  <c r="V642" i="5"/>
  <c r="R642" i="5"/>
  <c r="S642" i="5"/>
  <c r="I642" i="5"/>
  <c r="L642" i="5"/>
  <c r="G642" i="5"/>
  <c r="H642" i="5"/>
  <c r="K642" i="5"/>
  <c r="AE641" i="5"/>
  <c r="AH641" i="5"/>
  <c r="AC641" i="5"/>
  <c r="AD641" i="5"/>
  <c r="AG641" i="5"/>
  <c r="W641" i="5"/>
  <c r="T641" i="5"/>
  <c r="R641" i="5"/>
  <c r="V641" i="5"/>
  <c r="S641" i="5"/>
  <c r="I641" i="5"/>
  <c r="L641" i="5"/>
  <c r="G641" i="5"/>
  <c r="K641" i="5"/>
  <c r="H641" i="5"/>
  <c r="AE640" i="5"/>
  <c r="AH640" i="5"/>
  <c r="AC640" i="5"/>
  <c r="AG640" i="5"/>
  <c r="AD640" i="5"/>
  <c r="T640" i="5"/>
  <c r="W640" i="5"/>
  <c r="R640" i="5"/>
  <c r="V640" i="5"/>
  <c r="S640" i="5"/>
  <c r="I640" i="5"/>
  <c r="L640" i="5"/>
  <c r="G640" i="5"/>
  <c r="K640" i="5"/>
  <c r="H640" i="5"/>
  <c r="AE639" i="5"/>
  <c r="AH639" i="5"/>
  <c r="AC639" i="5"/>
  <c r="AG639" i="5"/>
  <c r="AD639" i="5"/>
  <c r="T639" i="5"/>
  <c r="W639" i="5"/>
  <c r="R639" i="5"/>
  <c r="V639" i="5"/>
  <c r="S639" i="5"/>
  <c r="I639" i="5"/>
  <c r="L639" i="5"/>
  <c r="G639" i="5"/>
  <c r="K639" i="5"/>
  <c r="H639" i="5"/>
  <c r="AE638" i="5"/>
  <c r="AH638" i="5"/>
  <c r="AC638" i="5"/>
  <c r="AG638" i="5"/>
  <c r="AD638" i="5"/>
  <c r="T638" i="5"/>
  <c r="W638" i="5"/>
  <c r="R638" i="5"/>
  <c r="V638" i="5"/>
  <c r="S638" i="5"/>
  <c r="I638" i="5"/>
  <c r="L638" i="5"/>
  <c r="G638" i="5"/>
  <c r="K638" i="5"/>
  <c r="H638" i="5"/>
  <c r="AE637" i="5"/>
  <c r="AH637" i="5"/>
  <c r="AC637" i="5"/>
  <c r="AG637" i="5"/>
  <c r="AD637" i="5"/>
  <c r="T637" i="5"/>
  <c r="W637" i="5"/>
  <c r="R637" i="5"/>
  <c r="V637" i="5"/>
  <c r="S637" i="5"/>
  <c r="I637" i="5"/>
  <c r="L637" i="5"/>
  <c r="G637" i="5"/>
  <c r="K637" i="5"/>
  <c r="H637" i="5"/>
  <c r="AE636" i="5"/>
  <c r="AH636" i="5"/>
  <c r="AC636" i="5"/>
  <c r="AG636" i="5"/>
  <c r="AD636" i="5"/>
  <c r="T636" i="5"/>
  <c r="W636" i="5"/>
  <c r="S636" i="5"/>
  <c r="V636" i="5"/>
  <c r="R636" i="5"/>
  <c r="L636" i="5"/>
  <c r="I636" i="5"/>
  <c r="K636" i="5"/>
  <c r="H636" i="5"/>
  <c r="G636" i="5"/>
  <c r="AH635" i="5"/>
  <c r="AE635" i="5"/>
  <c r="AG635" i="5"/>
  <c r="AD635" i="5"/>
  <c r="AC635" i="5"/>
  <c r="W635" i="5"/>
  <c r="T635" i="5"/>
  <c r="R635" i="5"/>
  <c r="V635" i="5"/>
  <c r="S635" i="5"/>
  <c r="I635" i="5"/>
  <c r="L635" i="5"/>
  <c r="K635" i="5"/>
  <c r="G635" i="5"/>
  <c r="H635" i="5"/>
  <c r="AH634" i="5"/>
  <c r="AE634" i="5"/>
  <c r="AG634" i="5"/>
  <c r="AD634" i="5"/>
  <c r="AC634" i="5"/>
  <c r="W634" i="5"/>
  <c r="T634" i="5"/>
  <c r="V634" i="5"/>
  <c r="S634" i="5"/>
  <c r="R634" i="5"/>
  <c r="L634" i="5"/>
  <c r="I634" i="5"/>
  <c r="K634" i="5"/>
  <c r="H634" i="5"/>
  <c r="G634" i="5"/>
  <c r="AH633" i="5"/>
  <c r="AE633" i="5"/>
  <c r="AD633" i="5"/>
  <c r="AC633" i="5"/>
  <c r="AG633" i="5"/>
  <c r="T633" i="5"/>
  <c r="W633" i="5"/>
  <c r="R633" i="5"/>
  <c r="V633" i="5"/>
  <c r="S633" i="5"/>
  <c r="I633" i="5"/>
  <c r="L633" i="5"/>
  <c r="G633" i="5"/>
  <c r="K633" i="5"/>
  <c r="H633" i="5"/>
  <c r="AE632" i="5"/>
  <c r="AH632" i="5"/>
  <c r="AC632" i="5"/>
  <c r="AG632" i="5"/>
  <c r="AD632" i="5"/>
  <c r="T632" i="5"/>
  <c r="W632" i="5"/>
  <c r="R632" i="5"/>
  <c r="V632" i="5"/>
  <c r="S632" i="5"/>
  <c r="I632" i="5"/>
  <c r="L632" i="5"/>
  <c r="G632" i="5"/>
  <c r="K632" i="5"/>
  <c r="H632" i="5"/>
  <c r="AH631" i="5"/>
  <c r="AE631" i="5"/>
  <c r="AG631" i="5"/>
  <c r="AD631" i="5"/>
  <c r="AC631" i="5"/>
  <c r="W631" i="5"/>
  <c r="T631" i="5"/>
  <c r="V631" i="5"/>
  <c r="S631" i="5"/>
  <c r="R631" i="5"/>
  <c r="L631" i="5"/>
  <c r="I631" i="5"/>
  <c r="K631" i="5"/>
  <c r="H631" i="5"/>
  <c r="G631" i="5"/>
  <c r="AH630" i="5"/>
  <c r="AE630" i="5"/>
  <c r="AG630" i="5"/>
  <c r="AD630" i="5"/>
  <c r="AC630" i="5"/>
  <c r="W630" i="5"/>
  <c r="T630" i="5"/>
  <c r="R630" i="5"/>
  <c r="V630" i="5"/>
  <c r="S630" i="5"/>
  <c r="I630" i="5"/>
  <c r="L630" i="5"/>
  <c r="G630" i="5"/>
  <c r="K630" i="5"/>
  <c r="H630" i="5"/>
  <c r="AE629" i="5"/>
  <c r="AH629" i="5"/>
  <c r="AC629" i="5"/>
  <c r="AG629" i="5"/>
  <c r="AD629" i="5"/>
  <c r="T629" i="5"/>
  <c r="W629" i="5"/>
  <c r="R629" i="5"/>
  <c r="V629" i="5"/>
  <c r="S629" i="5"/>
  <c r="I629" i="5"/>
  <c r="L629" i="5"/>
  <c r="G629" i="5"/>
  <c r="K629" i="5"/>
  <c r="H629" i="5"/>
  <c r="AE628" i="5"/>
  <c r="AH628" i="5"/>
  <c r="AC628" i="5"/>
  <c r="AG628" i="5"/>
  <c r="AD628" i="5"/>
  <c r="W628" i="5"/>
  <c r="T628" i="5"/>
  <c r="R628" i="5"/>
  <c r="V628" i="5"/>
  <c r="S628" i="5"/>
  <c r="L628" i="5"/>
  <c r="I628" i="5"/>
  <c r="K628" i="5"/>
  <c r="H628" i="5"/>
  <c r="G628" i="5"/>
  <c r="AH627" i="5"/>
  <c r="AE627" i="5"/>
  <c r="AG627" i="5"/>
  <c r="AD627" i="5"/>
  <c r="AC627" i="5"/>
  <c r="W627" i="5"/>
  <c r="T627" i="5"/>
  <c r="V627" i="5"/>
  <c r="S627" i="5"/>
  <c r="R627" i="5"/>
  <c r="L627" i="5"/>
  <c r="I627" i="5"/>
  <c r="K627" i="5"/>
  <c r="H627" i="5"/>
  <c r="G627" i="5"/>
  <c r="AH626" i="5"/>
  <c r="AE626" i="5"/>
  <c r="AC626" i="5"/>
  <c r="AG626" i="5"/>
  <c r="AD626" i="5"/>
  <c r="T626" i="5"/>
  <c r="W626" i="5"/>
  <c r="R626" i="5"/>
  <c r="V626" i="5"/>
  <c r="S626" i="5"/>
  <c r="I626" i="5"/>
  <c r="L626" i="5"/>
  <c r="G626" i="5"/>
  <c r="K626" i="5"/>
  <c r="H626" i="5"/>
  <c r="AE625" i="5"/>
  <c r="AH625" i="5"/>
  <c r="AD625" i="5"/>
  <c r="AG625" i="5"/>
  <c r="AC625" i="5"/>
  <c r="W625" i="5"/>
  <c r="T625" i="5"/>
  <c r="V625" i="5"/>
  <c r="S625" i="5"/>
  <c r="R625" i="5"/>
  <c r="L625" i="5"/>
  <c r="I625" i="5"/>
  <c r="K625" i="5"/>
  <c r="H625" i="5"/>
  <c r="G625" i="5"/>
  <c r="AH624" i="5"/>
  <c r="AE624" i="5"/>
  <c r="AG624" i="5"/>
  <c r="AD624" i="5"/>
  <c r="AC624" i="5"/>
  <c r="W624" i="5"/>
  <c r="T624" i="5"/>
  <c r="S624" i="5"/>
  <c r="R624" i="5"/>
  <c r="V624" i="5"/>
  <c r="I624" i="5"/>
  <c r="L624" i="5"/>
  <c r="G624" i="5"/>
  <c r="K624" i="5"/>
  <c r="H624" i="5"/>
  <c r="AE623" i="5"/>
  <c r="AH623" i="5"/>
  <c r="AC623" i="5"/>
  <c r="AG623" i="5"/>
  <c r="AD623" i="5"/>
  <c r="T623" i="5"/>
  <c r="W623" i="5"/>
  <c r="R623" i="5"/>
  <c r="V623" i="5"/>
  <c r="S623" i="5"/>
  <c r="I623" i="5"/>
  <c r="L623" i="5"/>
  <c r="G623" i="5"/>
  <c r="K623" i="5"/>
  <c r="H623" i="5"/>
  <c r="AE622" i="5"/>
  <c r="AH622" i="5"/>
  <c r="AC622" i="5"/>
  <c r="AG622" i="5"/>
  <c r="AD622" i="5"/>
  <c r="T622" i="5"/>
  <c r="W622" i="5"/>
  <c r="V622" i="5"/>
  <c r="S622" i="5"/>
  <c r="R622" i="5"/>
  <c r="L622" i="5"/>
  <c r="I622" i="5"/>
  <c r="K622" i="5"/>
  <c r="H622" i="5"/>
  <c r="G622" i="5"/>
  <c r="AH621" i="5"/>
  <c r="AE621" i="5"/>
  <c r="AG621" i="5"/>
  <c r="AD621" i="5"/>
  <c r="AC621" i="5"/>
  <c r="W621" i="5"/>
  <c r="T621" i="5"/>
  <c r="S621" i="5"/>
  <c r="R621" i="5"/>
  <c r="V621" i="5"/>
  <c r="I621" i="5"/>
  <c r="L621" i="5"/>
  <c r="G621" i="5"/>
  <c r="K621" i="5"/>
  <c r="H621" i="5"/>
  <c r="AE620" i="5"/>
  <c r="AH620" i="5"/>
  <c r="AC620" i="5"/>
  <c r="AG620" i="5"/>
  <c r="AD620" i="5"/>
  <c r="T620" i="5"/>
  <c r="W620" i="5"/>
  <c r="R620" i="5"/>
  <c r="V620" i="5"/>
  <c r="S620" i="5"/>
  <c r="I620" i="5"/>
  <c r="L620" i="5"/>
  <c r="G620" i="5"/>
  <c r="K620" i="5"/>
  <c r="H620" i="5"/>
  <c r="AE619" i="5"/>
  <c r="AH619" i="5"/>
  <c r="AC619" i="5"/>
  <c r="AG619" i="5"/>
  <c r="AD619" i="5"/>
  <c r="T619" i="5"/>
  <c r="W619" i="5"/>
  <c r="R619" i="5"/>
  <c r="V619" i="5"/>
  <c r="S619" i="5"/>
  <c r="I619" i="5"/>
  <c r="L619" i="5"/>
  <c r="H619" i="5"/>
  <c r="K619" i="5"/>
  <c r="G619" i="5"/>
  <c r="AH618" i="5"/>
  <c r="AE618" i="5"/>
  <c r="AG618" i="5"/>
  <c r="AD618" i="5"/>
  <c r="AC618" i="5"/>
  <c r="W618" i="5"/>
  <c r="T618" i="5"/>
  <c r="V618" i="5"/>
  <c r="S618" i="5"/>
  <c r="R618" i="5"/>
  <c r="L618" i="5"/>
  <c r="I618" i="5"/>
  <c r="K618" i="5"/>
  <c r="H618" i="5"/>
  <c r="G618" i="5"/>
  <c r="AH617" i="5"/>
  <c r="AE617" i="5"/>
  <c r="AD617" i="5"/>
  <c r="AC617" i="5"/>
  <c r="AG617" i="5"/>
  <c r="T617" i="5"/>
  <c r="W617" i="5"/>
  <c r="R617" i="5"/>
  <c r="V617" i="5"/>
  <c r="S617" i="5"/>
  <c r="I617" i="5"/>
  <c r="L617" i="5"/>
  <c r="G617" i="5"/>
  <c r="K617" i="5"/>
  <c r="H617" i="5"/>
  <c r="AE616" i="5"/>
  <c r="AH616" i="5"/>
  <c r="AC616" i="5"/>
  <c r="AG616" i="5"/>
  <c r="AD616" i="5"/>
  <c r="T616" i="5"/>
  <c r="W616" i="5"/>
  <c r="R616" i="5"/>
  <c r="V616" i="5"/>
  <c r="S616" i="5"/>
  <c r="I616" i="5"/>
  <c r="L616" i="5"/>
  <c r="G616" i="5"/>
  <c r="K616" i="5"/>
  <c r="H616" i="5"/>
  <c r="AE615" i="5"/>
  <c r="AH615" i="5"/>
  <c r="AC615" i="5"/>
  <c r="AG615" i="5"/>
  <c r="AD615" i="5"/>
  <c r="T615" i="5"/>
  <c r="W615" i="5"/>
  <c r="R615" i="5"/>
  <c r="V615" i="5"/>
  <c r="S615" i="5"/>
  <c r="I615" i="5"/>
  <c r="L615" i="5"/>
  <c r="G615" i="5"/>
  <c r="K615" i="5"/>
  <c r="H615" i="5"/>
  <c r="AE614" i="5"/>
  <c r="AH614" i="5"/>
  <c r="AC614" i="5"/>
  <c r="AG614" i="5"/>
  <c r="AD614" i="5"/>
  <c r="T614" i="5"/>
  <c r="W614" i="5"/>
  <c r="R614" i="5"/>
  <c r="V614" i="5"/>
  <c r="S614" i="5"/>
  <c r="I614" i="5"/>
  <c r="L614" i="5"/>
  <c r="G614" i="5"/>
  <c r="K614" i="5"/>
  <c r="H614" i="5"/>
  <c r="AE613" i="5"/>
  <c r="AH613" i="5"/>
  <c r="AC613" i="5"/>
  <c r="AG613" i="5"/>
  <c r="AD613" i="5"/>
  <c r="T613" i="5"/>
  <c r="W613" i="5"/>
  <c r="R613" i="5"/>
  <c r="V613" i="5"/>
  <c r="S613" i="5"/>
  <c r="I613" i="5"/>
  <c r="L613" i="5"/>
  <c r="G613" i="5"/>
  <c r="K613" i="5"/>
  <c r="H613" i="5"/>
  <c r="AE612" i="5"/>
  <c r="AH612" i="5"/>
  <c r="AC612" i="5"/>
  <c r="AG612" i="5"/>
  <c r="AD612" i="5"/>
  <c r="T612" i="5"/>
  <c r="W612" i="5"/>
  <c r="R612" i="5"/>
  <c r="V612" i="5"/>
  <c r="S612" i="5"/>
  <c r="I612" i="5"/>
  <c r="L612" i="5"/>
  <c r="G612" i="5"/>
  <c r="K612" i="5"/>
  <c r="H612" i="5"/>
  <c r="AE611" i="5"/>
  <c r="AH611" i="5"/>
  <c r="AC611" i="5"/>
  <c r="AD611" i="5"/>
  <c r="AG611" i="5"/>
  <c r="W611" i="5"/>
  <c r="T611" i="5"/>
  <c r="V611" i="5"/>
  <c r="S611" i="5"/>
  <c r="R611" i="5"/>
  <c r="L611" i="5"/>
  <c r="I611" i="5"/>
  <c r="K611" i="5"/>
  <c r="H611" i="5"/>
  <c r="G611" i="5"/>
  <c r="AH610" i="5"/>
  <c r="AE610" i="5"/>
  <c r="AG610" i="5"/>
  <c r="AD610" i="5"/>
  <c r="AC610" i="5"/>
  <c r="W610" i="5"/>
  <c r="T610" i="5"/>
  <c r="R610" i="5"/>
  <c r="S610" i="5"/>
  <c r="V610" i="5"/>
  <c r="I610" i="5"/>
  <c r="L610" i="5"/>
  <c r="K610" i="5"/>
  <c r="H610" i="5"/>
  <c r="G610" i="5"/>
  <c r="AH609" i="5"/>
  <c r="AE609" i="5"/>
  <c r="AG609" i="5"/>
  <c r="AD609" i="5"/>
  <c r="AC609" i="5"/>
  <c r="W609" i="5"/>
  <c r="T609" i="5"/>
  <c r="V609" i="5"/>
  <c r="S609" i="5"/>
  <c r="R609" i="5"/>
  <c r="L609" i="5"/>
  <c r="I609" i="5"/>
  <c r="K609" i="5"/>
  <c r="G609" i="5"/>
  <c r="H609" i="5"/>
  <c r="AE608" i="5"/>
  <c r="AH608" i="5"/>
  <c r="AG608" i="5"/>
  <c r="AD608" i="5"/>
  <c r="AC608" i="5"/>
  <c r="W608" i="5"/>
  <c r="T608" i="5"/>
  <c r="V608" i="5"/>
  <c r="S608" i="5"/>
  <c r="R608" i="5"/>
  <c r="L608" i="5"/>
  <c r="I608" i="5"/>
  <c r="K608" i="5"/>
  <c r="H608" i="5"/>
  <c r="G608" i="5"/>
  <c r="AH607" i="5"/>
  <c r="AE607" i="5"/>
  <c r="AG607" i="5"/>
  <c r="AC607" i="5"/>
  <c r="AD607" i="5"/>
  <c r="W607" i="5"/>
  <c r="T607" i="5"/>
  <c r="V607" i="5"/>
  <c r="S607" i="5"/>
  <c r="R607" i="5"/>
  <c r="L607" i="5"/>
  <c r="I607" i="5"/>
  <c r="K607" i="5"/>
  <c r="H607" i="5"/>
  <c r="G607" i="5"/>
  <c r="AD606" i="5"/>
  <c r="AG606" i="5"/>
  <c r="AC606" i="5"/>
  <c r="W606" i="5"/>
  <c r="T606" i="5"/>
  <c r="V606" i="5"/>
  <c r="S606" i="5"/>
  <c r="R606" i="5"/>
  <c r="L606" i="5"/>
  <c r="I606" i="5"/>
  <c r="K606" i="5"/>
  <c r="H606" i="5"/>
  <c r="G606" i="5"/>
  <c r="AH605" i="5"/>
  <c r="AE605" i="5"/>
  <c r="AG605" i="5"/>
  <c r="AD605" i="5"/>
  <c r="AC605" i="5"/>
  <c r="T605" i="5"/>
  <c r="W605" i="5"/>
  <c r="V605" i="5"/>
  <c r="S605" i="5"/>
  <c r="R605" i="5"/>
  <c r="L605" i="5"/>
  <c r="I605" i="5"/>
  <c r="K605" i="5"/>
  <c r="H605" i="5"/>
  <c r="G605" i="5"/>
  <c r="AH604" i="5"/>
  <c r="AE604" i="5"/>
  <c r="AG604" i="5"/>
  <c r="AD604" i="5"/>
  <c r="AC604" i="5"/>
  <c r="AF853" i="5" s="1"/>
  <c r="W604" i="5"/>
  <c r="T604" i="5"/>
  <c r="V604" i="5"/>
  <c r="S604" i="5"/>
  <c r="R604" i="5"/>
  <c r="L604" i="5"/>
  <c r="I604" i="5"/>
  <c r="H604" i="5"/>
  <c r="G604" i="5"/>
  <c r="K604" i="5"/>
  <c r="AH603" i="5"/>
  <c r="AE603" i="5"/>
  <c r="AG603" i="5"/>
  <c r="AD603" i="5"/>
  <c r="AC603" i="5"/>
  <c r="W603" i="5"/>
  <c r="T603" i="5"/>
  <c r="V603" i="5"/>
  <c r="S603" i="5"/>
  <c r="R603" i="5"/>
  <c r="L603" i="5"/>
  <c r="I603" i="5"/>
  <c r="K603" i="5"/>
  <c r="H603" i="5"/>
  <c r="G603" i="5"/>
  <c r="AE602" i="5"/>
  <c r="AH602" i="5"/>
  <c r="AG602" i="5"/>
  <c r="AD602" i="5"/>
  <c r="AC602" i="5"/>
  <c r="W602" i="5"/>
  <c r="T602" i="5"/>
  <c r="V602" i="5"/>
  <c r="S602" i="5"/>
  <c r="R602" i="5"/>
  <c r="L602" i="5"/>
  <c r="I602" i="5"/>
  <c r="K602" i="5"/>
  <c r="H602" i="5"/>
  <c r="G602" i="5"/>
  <c r="AH601" i="5"/>
  <c r="AE601" i="5"/>
  <c r="AG601" i="5"/>
  <c r="AD601" i="5"/>
  <c r="AC601" i="5"/>
  <c r="T601" i="5"/>
  <c r="W601" i="5"/>
  <c r="V601" i="5"/>
  <c r="S601" i="5"/>
  <c r="R601" i="5"/>
  <c r="L601" i="5"/>
  <c r="I601" i="5"/>
  <c r="K601" i="5"/>
  <c r="H601" i="5"/>
  <c r="G601" i="5"/>
  <c r="AH600" i="5"/>
  <c r="AE600" i="5"/>
  <c r="AG600" i="5"/>
  <c r="AD600" i="5"/>
  <c r="AC600" i="5"/>
  <c r="W600" i="5"/>
  <c r="T600" i="5"/>
  <c r="S600" i="5"/>
  <c r="V600" i="5"/>
  <c r="R600" i="5"/>
  <c r="L600" i="5"/>
  <c r="I600" i="5"/>
  <c r="K600" i="5"/>
  <c r="H600" i="5"/>
  <c r="G600" i="5"/>
  <c r="AH599" i="5"/>
  <c r="AE599" i="5"/>
  <c r="AG599" i="5"/>
  <c r="AD599" i="5"/>
  <c r="AC599" i="5"/>
  <c r="W599" i="5"/>
  <c r="T599" i="5"/>
  <c r="V599" i="5"/>
  <c r="R599" i="5"/>
  <c r="S599" i="5"/>
  <c r="L599" i="5"/>
  <c r="I599" i="5"/>
  <c r="G599" i="5"/>
  <c r="K599" i="5"/>
  <c r="H599" i="5"/>
  <c r="AE598" i="5"/>
  <c r="AH598" i="5"/>
  <c r="AG598" i="5"/>
  <c r="AD598" i="5"/>
  <c r="AC598" i="5"/>
  <c r="T598" i="5"/>
  <c r="W598" i="5"/>
  <c r="S598" i="5"/>
  <c r="R598" i="5"/>
  <c r="V598" i="5"/>
  <c r="L598" i="5"/>
  <c r="I598" i="5"/>
  <c r="G598" i="5"/>
  <c r="K598" i="5"/>
  <c r="H598" i="5"/>
  <c r="AE597" i="5"/>
  <c r="AH597" i="5"/>
  <c r="AG597" i="5"/>
  <c r="AC597" i="5"/>
  <c r="AD597" i="5"/>
  <c r="T597" i="5"/>
  <c r="W597" i="5"/>
  <c r="V597" i="5"/>
  <c r="S597" i="5"/>
  <c r="R597" i="5"/>
  <c r="I597" i="5"/>
  <c r="L597" i="5"/>
  <c r="K597" i="5"/>
  <c r="G597" i="5"/>
  <c r="H597" i="5"/>
  <c r="AE596" i="5"/>
  <c r="AH596" i="5"/>
  <c r="AG596" i="5"/>
  <c r="AD596" i="5"/>
  <c r="AC596" i="5"/>
  <c r="T596" i="5"/>
  <c r="W596" i="5"/>
  <c r="S596" i="5"/>
  <c r="R596" i="5"/>
  <c r="V596" i="5"/>
  <c r="I596" i="5"/>
  <c r="L596" i="5"/>
  <c r="K596" i="5"/>
  <c r="H596" i="5"/>
  <c r="G596" i="5"/>
  <c r="AH595" i="5"/>
  <c r="AE595" i="5"/>
  <c r="AG595" i="5"/>
  <c r="AD595" i="5"/>
  <c r="AC595" i="5"/>
  <c r="W595" i="5"/>
  <c r="T595" i="5"/>
  <c r="V595" i="5"/>
  <c r="S595" i="5"/>
  <c r="R595" i="5"/>
  <c r="L595" i="5"/>
  <c r="I595" i="5"/>
  <c r="K595" i="5"/>
  <c r="H595" i="5"/>
  <c r="G595" i="5"/>
  <c r="AH594" i="5"/>
  <c r="AE594" i="5"/>
  <c r="AG594" i="5"/>
  <c r="AD594" i="5"/>
  <c r="AC594" i="5"/>
  <c r="W594" i="5"/>
  <c r="T594" i="5"/>
  <c r="V594" i="5"/>
  <c r="S594" i="5"/>
  <c r="R594" i="5"/>
  <c r="I594" i="5"/>
  <c r="L594" i="5"/>
  <c r="K594" i="5"/>
  <c r="H594" i="5"/>
  <c r="G594" i="5"/>
  <c r="AH593" i="5"/>
  <c r="AE593" i="5"/>
  <c r="AD593" i="5"/>
  <c r="AG593" i="5"/>
  <c r="AC593" i="5"/>
  <c r="T593" i="5"/>
  <c r="W593" i="5"/>
  <c r="V593" i="5"/>
  <c r="S593" i="5"/>
  <c r="R593" i="5"/>
  <c r="L593" i="5"/>
  <c r="I593" i="5"/>
  <c r="K593" i="5"/>
  <c r="H593" i="5"/>
  <c r="G593" i="5"/>
  <c r="AE592" i="5"/>
  <c r="AH592" i="5"/>
  <c r="AC592" i="5"/>
  <c r="AD592" i="5"/>
  <c r="AG592" i="5"/>
  <c r="T592" i="5"/>
  <c r="W592" i="5"/>
  <c r="V592" i="5"/>
  <c r="S592" i="5"/>
  <c r="R592" i="5"/>
  <c r="L592" i="5"/>
  <c r="I592" i="5"/>
  <c r="K592" i="5"/>
  <c r="H592" i="5"/>
  <c r="G592" i="5"/>
  <c r="AH591" i="5"/>
  <c r="AE591" i="5"/>
  <c r="AG591" i="5"/>
  <c r="AD591" i="5"/>
  <c r="AC591" i="5"/>
  <c r="W591" i="5"/>
  <c r="T591" i="5"/>
  <c r="V591" i="5"/>
  <c r="S591" i="5"/>
  <c r="R591" i="5"/>
  <c r="L591" i="5"/>
  <c r="I591" i="5"/>
  <c r="K591" i="5"/>
  <c r="H591" i="5"/>
  <c r="G591" i="5"/>
  <c r="AH590" i="5"/>
  <c r="AE590" i="5"/>
  <c r="AG590" i="5"/>
  <c r="AD590" i="5"/>
  <c r="AC590" i="5"/>
  <c r="T590" i="5"/>
  <c r="W590" i="5"/>
  <c r="V590" i="5"/>
  <c r="S590" i="5"/>
  <c r="R590" i="5"/>
  <c r="L590" i="5"/>
  <c r="I590" i="5"/>
  <c r="K590" i="5"/>
  <c r="H590" i="5"/>
  <c r="G590" i="5"/>
  <c r="AH589" i="5"/>
  <c r="AE589" i="5"/>
  <c r="AG589" i="5"/>
  <c r="AD589" i="5"/>
  <c r="AC589" i="5"/>
  <c r="W589" i="5"/>
  <c r="T589" i="5"/>
  <c r="V589" i="5"/>
  <c r="S589" i="5"/>
  <c r="R589" i="5"/>
  <c r="L589" i="5"/>
  <c r="I589" i="5"/>
  <c r="H589" i="5"/>
  <c r="G589" i="5"/>
  <c r="K589" i="5"/>
  <c r="AH588" i="5"/>
  <c r="AE588" i="5"/>
  <c r="AG588" i="5"/>
  <c r="AD588" i="5"/>
  <c r="AC588" i="5"/>
  <c r="W588" i="5"/>
  <c r="T588" i="5"/>
  <c r="V588" i="5"/>
  <c r="S588" i="5"/>
  <c r="R588" i="5"/>
  <c r="L588" i="5"/>
  <c r="I588" i="5"/>
  <c r="K588" i="5"/>
  <c r="H588" i="5"/>
  <c r="G588" i="5"/>
  <c r="AE587" i="5"/>
  <c r="AH587" i="5"/>
  <c r="AG587" i="5"/>
  <c r="AD587" i="5"/>
  <c r="AC587" i="5"/>
  <c r="W587" i="5"/>
  <c r="T587" i="5"/>
  <c r="V587" i="5"/>
  <c r="S587" i="5"/>
  <c r="R587" i="5"/>
  <c r="L587" i="5"/>
  <c r="I587" i="5"/>
  <c r="K587" i="5"/>
  <c r="H587" i="5"/>
  <c r="G587" i="5"/>
  <c r="AH586" i="5"/>
  <c r="AE586" i="5"/>
  <c r="AG586" i="5"/>
  <c r="AD586" i="5"/>
  <c r="AC586" i="5"/>
  <c r="W586" i="5"/>
  <c r="T586" i="5"/>
  <c r="S586" i="5"/>
  <c r="V586" i="5"/>
  <c r="R586" i="5"/>
  <c r="L586" i="5"/>
  <c r="I586" i="5"/>
  <c r="K586" i="5"/>
  <c r="H586" i="5"/>
  <c r="G586" i="5"/>
  <c r="AH585" i="5"/>
  <c r="AE585" i="5"/>
  <c r="AG585" i="5"/>
  <c r="AD585" i="5"/>
  <c r="AC585" i="5"/>
  <c r="T585" i="5"/>
  <c r="W585" i="5"/>
  <c r="R585" i="5"/>
  <c r="V585" i="5"/>
  <c r="S585" i="5"/>
  <c r="L585" i="5"/>
  <c r="I585" i="5"/>
  <c r="K585" i="5"/>
  <c r="H585" i="5"/>
  <c r="G585" i="5"/>
  <c r="AH584" i="5"/>
  <c r="AE584" i="5"/>
  <c r="AG584" i="5"/>
  <c r="AD584" i="5"/>
  <c r="AC584" i="5"/>
  <c r="W584" i="5"/>
  <c r="T584" i="5"/>
  <c r="R584" i="5"/>
  <c r="V584" i="5"/>
  <c r="S584" i="5"/>
  <c r="I584" i="5"/>
  <c r="L584" i="5"/>
  <c r="G584" i="5"/>
  <c r="K584" i="5"/>
  <c r="H584" i="5"/>
  <c r="AE583" i="5"/>
  <c r="AH583" i="5"/>
  <c r="AG583" i="5"/>
  <c r="AC583" i="5"/>
  <c r="AD583" i="5"/>
  <c r="W583" i="5"/>
  <c r="T583" i="5"/>
  <c r="V583" i="5"/>
  <c r="S583" i="5"/>
  <c r="R583" i="5"/>
  <c r="L583" i="5"/>
  <c r="I583" i="5"/>
  <c r="K583" i="5"/>
  <c r="H583" i="5"/>
  <c r="G583" i="5"/>
  <c r="AE582" i="5"/>
  <c r="AH582" i="5"/>
  <c r="AD582" i="5"/>
  <c r="AG582" i="5"/>
  <c r="AC582" i="5"/>
  <c r="W582" i="5"/>
  <c r="T582" i="5"/>
  <c r="V582" i="5"/>
  <c r="S582" i="5"/>
  <c r="R582" i="5"/>
  <c r="L582" i="5"/>
  <c r="I582" i="5"/>
  <c r="K582" i="5"/>
  <c r="H582" i="5"/>
  <c r="G582" i="5"/>
  <c r="AH581" i="5"/>
  <c r="AE581" i="5"/>
  <c r="AC581" i="5"/>
  <c r="AG581" i="5"/>
  <c r="AD581" i="5"/>
  <c r="T581" i="5"/>
  <c r="W581" i="5"/>
  <c r="S581" i="5"/>
  <c r="V581" i="5"/>
  <c r="R581" i="5"/>
  <c r="I581" i="5"/>
  <c r="L581" i="5"/>
  <c r="K581" i="5"/>
  <c r="H581" i="5"/>
  <c r="G581" i="5"/>
  <c r="AH580" i="5"/>
  <c r="AE580" i="5"/>
  <c r="AG580" i="5"/>
  <c r="AD580" i="5"/>
  <c r="AC580" i="5"/>
  <c r="T580" i="5"/>
  <c r="W580" i="5"/>
  <c r="S580" i="5"/>
  <c r="V580" i="5"/>
  <c r="R580" i="5"/>
  <c r="L580" i="5"/>
  <c r="I580" i="5"/>
  <c r="K580" i="5"/>
  <c r="H580" i="5"/>
  <c r="G580" i="5"/>
  <c r="AH579" i="5"/>
  <c r="AE579" i="5"/>
  <c r="AG579" i="5"/>
  <c r="AD579" i="5"/>
  <c r="AC579" i="5"/>
  <c r="T579" i="5"/>
  <c r="W579" i="5"/>
  <c r="S579" i="5"/>
  <c r="R579" i="5"/>
  <c r="V579" i="5"/>
  <c r="I579" i="5"/>
  <c r="L579" i="5"/>
  <c r="H579" i="5"/>
  <c r="G579" i="5"/>
  <c r="K579" i="5"/>
  <c r="AE578" i="5"/>
  <c r="AH578" i="5"/>
  <c r="AD578" i="5"/>
  <c r="AC578" i="5"/>
  <c r="AG578" i="5"/>
  <c r="W578" i="5"/>
  <c r="T578" i="5"/>
  <c r="S578" i="5"/>
  <c r="R578" i="5"/>
  <c r="V578" i="5"/>
  <c r="L578" i="5"/>
  <c r="I578" i="5"/>
  <c r="H578" i="5"/>
  <c r="G578" i="5"/>
  <c r="K578" i="5"/>
  <c r="AH577" i="5"/>
  <c r="AE577" i="5"/>
  <c r="AD577" i="5"/>
  <c r="AC577" i="5"/>
  <c r="AG577" i="5"/>
  <c r="W577" i="5"/>
  <c r="T577" i="5"/>
  <c r="V577" i="5"/>
  <c r="R577" i="5"/>
  <c r="S577" i="5"/>
  <c r="I577" i="5"/>
  <c r="L577" i="5"/>
  <c r="G577" i="5"/>
  <c r="K577" i="5"/>
  <c r="H577" i="5"/>
  <c r="AH576" i="5"/>
  <c r="AE576" i="5"/>
  <c r="AC576" i="5"/>
  <c r="AD576" i="5"/>
  <c r="AG576" i="5"/>
  <c r="T576" i="5"/>
  <c r="W576" i="5"/>
  <c r="V576" i="5"/>
  <c r="S576" i="5"/>
  <c r="R576" i="5"/>
  <c r="I576" i="5"/>
  <c r="L576" i="5"/>
  <c r="H576" i="5"/>
  <c r="K576" i="5"/>
  <c r="G576" i="5"/>
  <c r="AH575" i="5"/>
  <c r="AE575" i="5"/>
  <c r="AG575" i="5"/>
  <c r="AD575" i="5"/>
  <c r="AC575" i="5"/>
  <c r="W575" i="5"/>
  <c r="T575" i="5"/>
  <c r="R575" i="5"/>
  <c r="V575" i="5"/>
  <c r="S575" i="5"/>
  <c r="I575" i="5"/>
  <c r="L575" i="5"/>
  <c r="K575" i="5"/>
  <c r="H575" i="5"/>
  <c r="G575" i="5"/>
  <c r="AH574" i="5"/>
  <c r="AE574" i="5"/>
  <c r="AG574" i="5"/>
  <c r="AD574" i="5"/>
  <c r="AC574" i="5"/>
  <c r="W574" i="5"/>
  <c r="T574" i="5"/>
  <c r="R574" i="5"/>
  <c r="V574" i="5"/>
  <c r="S574" i="5"/>
  <c r="I574" i="5"/>
  <c r="L574" i="5"/>
  <c r="H574" i="5"/>
  <c r="K574" i="5"/>
  <c r="G574" i="5"/>
  <c r="AE573" i="5"/>
  <c r="AH573" i="5"/>
  <c r="AG573" i="5"/>
  <c r="AD573" i="5"/>
  <c r="AC573" i="5"/>
  <c r="W573" i="5"/>
  <c r="T573" i="5"/>
  <c r="V573" i="5"/>
  <c r="S573" i="5"/>
  <c r="R573" i="5"/>
  <c r="L573" i="5"/>
  <c r="I573" i="5"/>
  <c r="K573" i="5"/>
  <c r="G573" i="5"/>
  <c r="H573" i="5"/>
  <c r="AH572" i="5"/>
  <c r="AE572" i="5"/>
  <c r="AG572" i="5"/>
  <c r="AD572" i="5"/>
  <c r="AC572" i="5"/>
  <c r="W572" i="5"/>
  <c r="T572" i="5"/>
  <c r="V572" i="5"/>
  <c r="R572" i="5"/>
  <c r="S572" i="5"/>
  <c r="L572" i="5"/>
  <c r="I572" i="5"/>
  <c r="K572" i="5"/>
  <c r="H572" i="5"/>
  <c r="G572" i="5"/>
  <c r="AH571" i="5"/>
  <c r="AE571" i="5"/>
  <c r="AG571" i="5"/>
  <c r="AD571" i="5"/>
  <c r="AC571" i="5"/>
  <c r="W571" i="5"/>
  <c r="T571" i="5"/>
  <c r="R571" i="5"/>
  <c r="V571" i="5"/>
  <c r="S571" i="5"/>
  <c r="I571" i="5"/>
  <c r="L571" i="5"/>
  <c r="G571" i="5"/>
  <c r="K571" i="5"/>
  <c r="H571" i="5"/>
  <c r="AH570" i="5"/>
  <c r="AE570" i="5"/>
  <c r="AD570" i="5"/>
  <c r="AC570" i="5"/>
  <c r="AG570" i="5"/>
  <c r="W570" i="5"/>
  <c r="T570" i="5"/>
  <c r="V570" i="5"/>
  <c r="S570" i="5"/>
  <c r="R570" i="5"/>
  <c r="I570" i="5"/>
  <c r="L570" i="5"/>
  <c r="H570" i="5"/>
  <c r="K570" i="5"/>
  <c r="G570" i="5"/>
  <c r="AH569" i="5"/>
  <c r="AE569" i="5"/>
  <c r="AG569" i="5"/>
  <c r="AD569" i="5"/>
  <c r="AC569" i="5"/>
  <c r="W569" i="5"/>
  <c r="T569" i="5"/>
  <c r="V569" i="5"/>
  <c r="S569" i="5"/>
  <c r="R569" i="5"/>
  <c r="L569" i="5"/>
  <c r="I569" i="5"/>
  <c r="G569" i="5"/>
  <c r="K569" i="5"/>
  <c r="H569" i="5"/>
  <c r="AE568" i="5"/>
  <c r="AH568" i="5"/>
  <c r="AC568" i="5"/>
  <c r="AG568" i="5"/>
  <c r="AD568" i="5"/>
  <c r="T568" i="5"/>
  <c r="W568" i="5"/>
  <c r="R568" i="5"/>
  <c r="V568" i="5"/>
  <c r="S568" i="5"/>
  <c r="L568" i="5"/>
  <c r="I568" i="5"/>
  <c r="K568" i="5"/>
  <c r="H568" i="5"/>
  <c r="G568" i="5"/>
  <c r="AH567" i="5"/>
  <c r="AE567" i="5"/>
  <c r="AG567" i="5"/>
  <c r="AD567" i="5"/>
  <c r="AC567" i="5"/>
  <c r="W567" i="5"/>
  <c r="T567" i="5"/>
  <c r="V567" i="5"/>
  <c r="S567" i="5"/>
  <c r="R567" i="5"/>
  <c r="I567" i="5"/>
  <c r="L567" i="5"/>
  <c r="H567" i="5"/>
  <c r="K567" i="5"/>
  <c r="G567" i="5"/>
  <c r="AH566" i="5"/>
  <c r="AE566" i="5"/>
  <c r="AG566" i="5"/>
  <c r="AD566" i="5"/>
  <c r="AC566" i="5"/>
  <c r="W566" i="5"/>
  <c r="T566" i="5"/>
  <c r="V566" i="5"/>
  <c r="S566" i="5"/>
  <c r="R566" i="5"/>
  <c r="L566" i="5"/>
  <c r="I566" i="5"/>
  <c r="K566" i="5"/>
  <c r="H566" i="5"/>
  <c r="G566" i="5"/>
  <c r="AH565" i="5"/>
  <c r="AE565" i="5"/>
  <c r="AC565" i="5"/>
  <c r="AD565" i="5"/>
  <c r="AG565" i="5"/>
  <c r="T565" i="5"/>
  <c r="W565" i="5"/>
  <c r="R565" i="5"/>
  <c r="S565" i="5"/>
  <c r="V565" i="5"/>
  <c r="I565" i="5"/>
  <c r="L565" i="5"/>
  <c r="H565" i="5"/>
  <c r="K565" i="5"/>
  <c r="G565" i="5"/>
  <c r="AH564" i="5"/>
  <c r="AE564" i="5"/>
  <c r="AG564" i="5"/>
  <c r="AD564" i="5"/>
  <c r="AC564" i="5"/>
  <c r="W564" i="5"/>
  <c r="T564" i="5"/>
  <c r="V564" i="5"/>
  <c r="S564" i="5"/>
  <c r="R564" i="5"/>
  <c r="L564" i="5"/>
  <c r="I564" i="5"/>
  <c r="K564" i="5"/>
  <c r="H564" i="5"/>
  <c r="G564" i="5"/>
  <c r="AH563" i="5"/>
  <c r="AE563" i="5"/>
  <c r="AD563" i="5"/>
  <c r="AG563" i="5"/>
  <c r="AC563" i="5"/>
  <c r="T563" i="5"/>
  <c r="W563" i="5"/>
  <c r="R563" i="5"/>
  <c r="S563" i="5"/>
  <c r="V563" i="5"/>
  <c r="L563" i="5"/>
  <c r="I563" i="5"/>
  <c r="K563" i="5"/>
  <c r="H563" i="5"/>
  <c r="G563" i="5"/>
  <c r="AH562" i="5"/>
  <c r="AE562" i="5"/>
  <c r="AG562" i="5"/>
  <c r="AD562" i="5"/>
  <c r="AC562" i="5"/>
  <c r="T562" i="5"/>
  <c r="W562" i="5"/>
  <c r="R562" i="5"/>
  <c r="S562" i="5"/>
  <c r="V562" i="5"/>
  <c r="L562" i="5"/>
  <c r="I562" i="5"/>
  <c r="K562" i="5"/>
  <c r="H562" i="5"/>
  <c r="G562" i="5"/>
  <c r="AH561" i="5"/>
  <c r="AE561" i="5"/>
  <c r="AG561" i="5"/>
  <c r="AD561" i="5"/>
  <c r="AC561" i="5"/>
  <c r="W561" i="5"/>
  <c r="T561" i="5"/>
  <c r="S561" i="5"/>
  <c r="V561" i="5"/>
  <c r="R561" i="5"/>
  <c r="L561" i="5"/>
  <c r="I561" i="5"/>
  <c r="K561" i="5"/>
  <c r="H561" i="5"/>
  <c r="G561" i="5"/>
  <c r="AE560" i="5"/>
  <c r="AH560" i="5"/>
  <c r="AD560" i="5"/>
  <c r="AC560" i="5"/>
  <c r="AG560" i="5"/>
  <c r="W560" i="5"/>
  <c r="T560" i="5"/>
  <c r="V560" i="5"/>
  <c r="S560" i="5"/>
  <c r="R560" i="5"/>
  <c r="L560" i="5"/>
  <c r="I560" i="5"/>
  <c r="K560" i="5"/>
  <c r="H560" i="5"/>
  <c r="G560" i="5"/>
  <c r="AE559" i="5"/>
  <c r="AH559" i="5"/>
  <c r="AC559" i="5"/>
  <c r="AD559" i="5"/>
  <c r="AG559" i="5"/>
  <c r="W559" i="5"/>
  <c r="T559" i="5"/>
  <c r="V559" i="5"/>
  <c r="S559" i="5"/>
  <c r="R559" i="5"/>
  <c r="L559" i="5"/>
  <c r="I559" i="5"/>
  <c r="K559" i="5"/>
  <c r="H559" i="5"/>
  <c r="G559" i="5"/>
  <c r="AH558" i="5"/>
  <c r="AE558" i="5"/>
  <c r="AG558" i="5"/>
  <c r="AD558" i="5"/>
  <c r="AC558" i="5"/>
  <c r="T558" i="5"/>
  <c r="W558" i="5"/>
  <c r="V558" i="5"/>
  <c r="S558" i="5"/>
  <c r="R558" i="5"/>
  <c r="L558" i="5"/>
  <c r="I558" i="5"/>
  <c r="K558" i="5"/>
  <c r="H558" i="5"/>
  <c r="G558" i="5"/>
  <c r="AH557" i="5"/>
  <c r="AE557" i="5"/>
  <c r="AG557" i="5"/>
  <c r="AD557" i="5"/>
  <c r="AC557" i="5"/>
  <c r="T557" i="5"/>
  <c r="W557" i="5"/>
  <c r="R557" i="5"/>
  <c r="S557" i="5"/>
  <c r="V557" i="5"/>
  <c r="L557" i="5"/>
  <c r="I557" i="5"/>
  <c r="K557" i="5"/>
  <c r="H557" i="5"/>
  <c r="G557" i="5"/>
  <c r="AH556" i="5"/>
  <c r="AE556" i="5"/>
  <c r="AG556" i="5"/>
  <c r="AD556" i="5"/>
  <c r="AC556" i="5"/>
  <c r="T556" i="5"/>
  <c r="W556" i="5"/>
  <c r="S556" i="5"/>
  <c r="V556" i="5"/>
  <c r="R556" i="5"/>
  <c r="L556" i="5"/>
  <c r="I556" i="5"/>
  <c r="H556" i="5"/>
  <c r="K556" i="5"/>
  <c r="G556" i="5"/>
  <c r="AH555" i="5"/>
  <c r="AE555" i="5"/>
  <c r="AG555" i="5"/>
  <c r="AD555" i="5"/>
  <c r="AC555" i="5"/>
  <c r="W555" i="5"/>
  <c r="T555" i="5"/>
  <c r="V555" i="5"/>
  <c r="S555" i="5"/>
  <c r="R555" i="5"/>
  <c r="I555" i="5"/>
  <c r="L555" i="5"/>
  <c r="G555" i="5"/>
  <c r="H555" i="5"/>
  <c r="K555" i="5"/>
  <c r="AH554" i="5"/>
  <c r="AE554" i="5"/>
  <c r="AG554" i="5"/>
  <c r="AD554" i="5"/>
  <c r="AC554" i="5"/>
  <c r="W554" i="5"/>
  <c r="T554" i="5"/>
  <c r="V554" i="5"/>
  <c r="S554" i="5"/>
  <c r="R554" i="5"/>
  <c r="L554" i="5"/>
  <c r="I554" i="5"/>
  <c r="G554" i="5"/>
  <c r="K554" i="5"/>
  <c r="H554" i="5"/>
  <c r="AE553" i="5"/>
  <c r="AH553" i="5"/>
  <c r="AC553" i="5"/>
  <c r="AG553" i="5"/>
  <c r="AD553" i="5"/>
  <c r="W553" i="5"/>
  <c r="T553" i="5"/>
  <c r="V553" i="5"/>
  <c r="S553" i="5"/>
  <c r="R553" i="5"/>
  <c r="L553" i="5"/>
  <c r="I553" i="5"/>
  <c r="K553" i="5"/>
  <c r="H553" i="5"/>
  <c r="G553" i="5"/>
  <c r="AE552" i="5"/>
  <c r="AH552" i="5"/>
  <c r="AD552" i="5"/>
  <c r="AG552" i="5"/>
  <c r="AC552" i="5"/>
  <c r="W552" i="5"/>
  <c r="T552" i="5"/>
  <c r="V552" i="5"/>
  <c r="S552" i="5"/>
  <c r="R552" i="5"/>
  <c r="L552" i="5"/>
  <c r="I552" i="5"/>
  <c r="K552" i="5"/>
  <c r="H552" i="5"/>
  <c r="G552" i="5"/>
  <c r="AH551" i="5"/>
  <c r="AE551" i="5"/>
  <c r="AC551" i="5"/>
  <c r="AG551" i="5"/>
  <c r="AD551" i="5"/>
  <c r="T551" i="5"/>
  <c r="W551" i="5"/>
  <c r="R551" i="5"/>
  <c r="V551" i="5"/>
  <c r="S551" i="5"/>
  <c r="L551" i="5"/>
  <c r="I551" i="5"/>
  <c r="G551" i="5"/>
  <c r="H551" i="5"/>
  <c r="K551" i="5"/>
  <c r="AH550" i="5"/>
  <c r="AE550" i="5"/>
  <c r="AG550" i="5"/>
  <c r="AD550" i="5"/>
  <c r="AC550" i="5"/>
  <c r="W550" i="5"/>
  <c r="T550" i="5"/>
  <c r="V550" i="5"/>
  <c r="S550" i="5"/>
  <c r="R550" i="5"/>
  <c r="L550" i="5"/>
  <c r="I550" i="5"/>
  <c r="K550" i="5"/>
  <c r="H550" i="5"/>
  <c r="G550" i="5"/>
  <c r="AH549" i="5"/>
  <c r="AE549" i="5"/>
  <c r="AG549" i="5"/>
  <c r="AD549" i="5"/>
  <c r="AC549" i="5"/>
  <c r="W549" i="5"/>
  <c r="T549" i="5"/>
  <c r="R549" i="5"/>
  <c r="V549" i="5"/>
  <c r="S549" i="5"/>
  <c r="I549" i="5"/>
  <c r="L549" i="5"/>
  <c r="K549" i="5"/>
  <c r="H549" i="5"/>
  <c r="G549" i="5"/>
  <c r="AE548" i="5"/>
  <c r="AH548" i="5"/>
  <c r="AD548" i="5"/>
  <c r="AC548" i="5"/>
  <c r="AG548" i="5"/>
  <c r="W548" i="5"/>
  <c r="T548" i="5"/>
  <c r="R548" i="5"/>
  <c r="V548" i="5"/>
  <c r="S548" i="5"/>
  <c r="I548" i="5"/>
  <c r="L548" i="5"/>
  <c r="K548" i="5"/>
  <c r="H548" i="5"/>
  <c r="G548" i="5"/>
  <c r="AE547" i="5"/>
  <c r="AH547" i="5"/>
  <c r="AD547" i="5"/>
  <c r="AC547" i="5"/>
  <c r="AG547" i="5"/>
  <c r="W547" i="5"/>
  <c r="T547" i="5"/>
  <c r="V547" i="5"/>
  <c r="S547" i="5"/>
  <c r="R547" i="5"/>
  <c r="L547" i="5"/>
  <c r="I547" i="5"/>
  <c r="K547" i="5"/>
  <c r="H547" i="5"/>
  <c r="G547" i="5"/>
  <c r="AH546" i="5"/>
  <c r="AE546" i="5"/>
  <c r="AC546" i="5"/>
  <c r="AD546" i="5"/>
  <c r="AG546" i="5"/>
  <c r="W546" i="5"/>
  <c r="T546" i="5"/>
  <c r="V546" i="5"/>
  <c r="S546" i="5"/>
  <c r="R546" i="5"/>
  <c r="L546" i="5"/>
  <c r="I546" i="5"/>
  <c r="K546" i="5"/>
  <c r="H546" i="5"/>
  <c r="G546" i="5"/>
  <c r="AH545" i="5"/>
  <c r="AE545" i="5"/>
  <c r="AC545" i="5"/>
  <c r="AG545" i="5"/>
  <c r="AD545" i="5"/>
  <c r="W545" i="5"/>
  <c r="T545" i="5"/>
  <c r="V545" i="5"/>
  <c r="S545" i="5"/>
  <c r="R545" i="5"/>
  <c r="L545" i="5"/>
  <c r="I545" i="5"/>
  <c r="K545" i="5"/>
  <c r="H545" i="5"/>
  <c r="G545" i="5"/>
  <c r="AH544" i="5"/>
  <c r="AE544" i="5"/>
  <c r="AG544" i="5"/>
  <c r="AD544" i="5"/>
  <c r="AC544" i="5"/>
  <c r="W544" i="5"/>
  <c r="T544" i="5"/>
  <c r="V544" i="5"/>
  <c r="S544" i="5"/>
  <c r="R544" i="5"/>
  <c r="I544" i="5"/>
  <c r="L544" i="5"/>
  <c r="H544" i="5"/>
  <c r="K544" i="5"/>
  <c r="G544" i="5"/>
  <c r="AH543" i="5"/>
  <c r="AE543" i="5"/>
  <c r="AC543" i="5"/>
  <c r="AG543" i="5"/>
  <c r="AD543" i="5"/>
  <c r="W543" i="5"/>
  <c r="T543" i="5"/>
  <c r="V543" i="5"/>
  <c r="S543" i="5"/>
  <c r="R543" i="5"/>
  <c r="I543" i="5"/>
  <c r="L543" i="5"/>
  <c r="K543" i="5"/>
  <c r="H543" i="5"/>
  <c r="G543" i="5"/>
  <c r="AH542" i="5"/>
  <c r="AE542" i="5"/>
  <c r="AG542" i="5"/>
  <c r="AD542" i="5"/>
  <c r="AC542" i="5"/>
  <c r="W542" i="5"/>
  <c r="T542" i="5"/>
  <c r="V542" i="5"/>
  <c r="R542" i="5"/>
  <c r="S542" i="5"/>
  <c r="L542" i="5"/>
  <c r="I542" i="5"/>
  <c r="K542" i="5"/>
  <c r="H542" i="5"/>
  <c r="G542" i="5"/>
  <c r="AH541" i="5"/>
  <c r="AE541" i="5"/>
  <c r="AG541" i="5"/>
  <c r="AD541" i="5"/>
  <c r="AC541" i="5"/>
  <c r="W541" i="5"/>
  <c r="T541" i="5"/>
  <c r="V541" i="5"/>
  <c r="S541" i="5"/>
  <c r="R541" i="5"/>
  <c r="L541" i="5"/>
  <c r="I541" i="5"/>
  <c r="H541" i="5"/>
  <c r="G541" i="5"/>
  <c r="K541" i="5"/>
  <c r="AE540" i="5"/>
  <c r="AH540" i="5"/>
  <c r="AC540" i="5"/>
  <c r="AG540" i="5"/>
  <c r="AD540" i="5"/>
  <c r="T540" i="5"/>
  <c r="W540" i="5"/>
  <c r="R540" i="5"/>
  <c r="V540" i="5"/>
  <c r="S540" i="5"/>
  <c r="I540" i="5"/>
  <c r="L540" i="5"/>
  <c r="G540" i="5"/>
  <c r="K540" i="5"/>
  <c r="H540" i="5"/>
  <c r="AE539" i="5"/>
  <c r="AH539" i="5"/>
  <c r="AC539" i="5"/>
  <c r="AG539" i="5"/>
  <c r="AD539" i="5"/>
  <c r="T539" i="5"/>
  <c r="W539" i="5"/>
  <c r="R539" i="5"/>
  <c r="V539" i="5"/>
  <c r="S539" i="5"/>
  <c r="I539" i="5"/>
  <c r="L539" i="5"/>
  <c r="G539" i="5"/>
  <c r="K539" i="5"/>
  <c r="H539" i="5"/>
  <c r="AE538" i="5"/>
  <c r="AH538" i="5"/>
  <c r="AC538" i="5"/>
  <c r="AG538" i="5"/>
  <c r="AD538" i="5"/>
  <c r="T538" i="5"/>
  <c r="W538" i="5"/>
  <c r="V538" i="5"/>
  <c r="R538" i="5"/>
  <c r="S538" i="5"/>
  <c r="L538" i="5"/>
  <c r="I538" i="5"/>
  <c r="K538" i="5"/>
  <c r="H538" i="5"/>
  <c r="G538" i="5"/>
  <c r="AE537" i="5"/>
  <c r="AH537" i="5"/>
  <c r="AD537" i="5"/>
  <c r="AG537" i="5"/>
  <c r="AC537" i="5"/>
  <c r="W537" i="5"/>
  <c r="T537" i="5"/>
  <c r="V537" i="5"/>
  <c r="S537" i="5"/>
  <c r="R537" i="5"/>
  <c r="L537" i="5"/>
  <c r="I537" i="5"/>
  <c r="K537" i="5"/>
  <c r="H537" i="5"/>
  <c r="G537" i="5"/>
  <c r="AH536" i="5"/>
  <c r="AE536" i="5"/>
  <c r="AD536" i="5"/>
  <c r="AG536" i="5"/>
  <c r="AC536" i="5"/>
  <c r="W536" i="5"/>
  <c r="T536" i="5"/>
  <c r="S536" i="5"/>
  <c r="R536" i="5"/>
  <c r="V536" i="5"/>
  <c r="L536" i="5"/>
  <c r="I536" i="5"/>
  <c r="K536" i="5"/>
  <c r="H536" i="5"/>
  <c r="G536" i="5"/>
  <c r="AH535" i="5"/>
  <c r="AE535" i="5"/>
  <c r="AG535" i="5"/>
  <c r="AD535" i="5"/>
  <c r="AC535" i="5"/>
  <c r="T535" i="5"/>
  <c r="W535" i="5"/>
  <c r="R535" i="5"/>
  <c r="S535" i="5"/>
  <c r="V535" i="5"/>
  <c r="L535" i="5"/>
  <c r="I535" i="5"/>
  <c r="K535" i="5"/>
  <c r="H535" i="5"/>
  <c r="G535" i="5"/>
  <c r="AH534" i="5"/>
  <c r="AE534" i="5"/>
  <c r="AG534" i="5"/>
  <c r="AD534" i="5"/>
  <c r="AC534" i="5"/>
  <c r="W534" i="5"/>
  <c r="T534" i="5"/>
  <c r="V534" i="5"/>
  <c r="S534" i="5"/>
  <c r="R534" i="5"/>
  <c r="I534" i="5"/>
  <c r="L534" i="5"/>
  <c r="H534" i="5"/>
  <c r="G534" i="5"/>
  <c r="K534" i="5"/>
  <c r="AH533" i="5"/>
  <c r="AE533" i="5"/>
  <c r="AD533" i="5"/>
  <c r="AC533" i="5"/>
  <c r="AG533" i="5"/>
  <c r="W533" i="5"/>
  <c r="T533" i="5"/>
  <c r="V533" i="5"/>
  <c r="S533" i="5"/>
  <c r="R533" i="5"/>
  <c r="I533" i="5"/>
  <c r="L533" i="5"/>
  <c r="G533" i="5"/>
  <c r="H533" i="5"/>
  <c r="K533" i="5"/>
  <c r="AH532" i="5"/>
  <c r="AE532" i="5"/>
  <c r="AD532" i="5"/>
  <c r="AC532" i="5"/>
  <c r="AG532" i="5"/>
  <c r="W532" i="5"/>
  <c r="T532" i="5"/>
  <c r="V532" i="5"/>
  <c r="S532" i="5"/>
  <c r="R532" i="5"/>
  <c r="L532" i="5"/>
  <c r="I532" i="5"/>
  <c r="K532" i="5"/>
  <c r="H532" i="5"/>
  <c r="G532" i="5"/>
  <c r="AE531" i="5"/>
  <c r="AH531" i="5"/>
  <c r="AC531" i="5"/>
  <c r="AG531" i="5"/>
  <c r="AD531" i="5"/>
  <c r="W531" i="5"/>
  <c r="T531" i="5"/>
  <c r="R531" i="5"/>
  <c r="S531" i="5"/>
  <c r="V531" i="5"/>
  <c r="L531" i="5"/>
  <c r="I531" i="5"/>
  <c r="G531" i="5"/>
  <c r="K531" i="5"/>
  <c r="H531" i="5"/>
  <c r="AH530" i="5"/>
  <c r="AE530" i="5"/>
  <c r="AG530" i="5"/>
  <c r="AD530" i="5"/>
  <c r="AC530" i="5"/>
  <c r="W530" i="5"/>
  <c r="T530" i="5"/>
  <c r="V530" i="5"/>
  <c r="S530" i="5"/>
  <c r="R530" i="5"/>
  <c r="L530" i="5"/>
  <c r="I530" i="5"/>
  <c r="K530" i="5"/>
  <c r="H530" i="5"/>
  <c r="G530" i="5"/>
  <c r="AH529" i="5"/>
  <c r="AE529" i="5"/>
  <c r="AC529" i="5"/>
  <c r="AG529" i="5"/>
  <c r="AD529" i="5"/>
  <c r="W529" i="5"/>
  <c r="T529" i="5"/>
  <c r="V529" i="5"/>
  <c r="S529" i="5"/>
  <c r="R529" i="5"/>
  <c r="L529" i="5"/>
  <c r="I529" i="5"/>
  <c r="K529" i="5"/>
  <c r="H529" i="5"/>
  <c r="G529" i="5"/>
  <c r="AH528" i="5"/>
  <c r="AE528" i="5"/>
  <c r="AG528" i="5"/>
  <c r="AD528" i="5"/>
  <c r="AC528" i="5"/>
  <c r="W528" i="5"/>
  <c r="T528" i="5"/>
  <c r="V528" i="5"/>
  <c r="S528" i="5"/>
  <c r="R528" i="5"/>
  <c r="I528" i="5"/>
  <c r="L528" i="5"/>
  <c r="G528" i="5"/>
  <c r="K528" i="5"/>
  <c r="H528" i="5"/>
  <c r="AE527" i="5"/>
  <c r="AH527" i="5"/>
  <c r="AC527" i="5"/>
  <c r="AG527" i="5"/>
  <c r="AD527" i="5"/>
  <c r="W527" i="5"/>
  <c r="T527" i="5"/>
  <c r="V527" i="5"/>
  <c r="S527" i="5"/>
  <c r="R527" i="5"/>
  <c r="L527" i="5"/>
  <c r="I527" i="5"/>
  <c r="K527" i="5"/>
  <c r="H527" i="5"/>
  <c r="G527" i="5"/>
  <c r="AH526" i="5"/>
  <c r="AE526" i="5"/>
  <c r="AG526" i="5"/>
  <c r="AD526" i="5"/>
  <c r="AC526" i="5"/>
  <c r="W526" i="5"/>
  <c r="T526" i="5"/>
  <c r="V526" i="5"/>
  <c r="S526" i="5"/>
  <c r="R526" i="5"/>
  <c r="I526" i="5"/>
  <c r="L526" i="5"/>
  <c r="G526" i="5"/>
  <c r="H526" i="5"/>
  <c r="K526" i="5"/>
  <c r="AH525" i="5"/>
  <c r="AE525" i="5"/>
  <c r="AG525" i="5"/>
  <c r="AD525" i="5"/>
  <c r="AC525" i="5"/>
  <c r="W525" i="5"/>
  <c r="T525" i="5"/>
  <c r="R525" i="5"/>
  <c r="V525" i="5"/>
  <c r="S525" i="5"/>
  <c r="L525" i="5"/>
  <c r="I525" i="5"/>
  <c r="K525" i="5"/>
  <c r="H525" i="5"/>
  <c r="G525" i="5"/>
  <c r="AH524" i="5"/>
  <c r="AE524" i="5"/>
  <c r="AG524" i="5"/>
  <c r="AD524" i="5"/>
  <c r="AC524" i="5"/>
  <c r="W524" i="5"/>
  <c r="T524" i="5"/>
  <c r="R524" i="5"/>
  <c r="V524" i="5"/>
  <c r="S524" i="5"/>
  <c r="I524" i="5"/>
  <c r="L524" i="5"/>
  <c r="G524" i="5"/>
  <c r="K524" i="5"/>
  <c r="H524" i="5"/>
  <c r="AE523" i="5"/>
  <c r="AH523" i="5"/>
  <c r="AC523" i="5"/>
  <c r="AG523" i="5"/>
  <c r="AD523" i="5"/>
  <c r="W523" i="5"/>
  <c r="T523" i="5"/>
  <c r="V523" i="5"/>
  <c r="S523" i="5"/>
  <c r="R523" i="5"/>
  <c r="L523" i="5"/>
  <c r="I523" i="5"/>
  <c r="K523" i="5"/>
  <c r="H523" i="5"/>
  <c r="G523" i="5"/>
  <c r="AH522" i="5"/>
  <c r="AE522" i="5"/>
  <c r="AG522" i="5"/>
  <c r="AD522" i="5"/>
  <c r="AC522" i="5"/>
  <c r="W522" i="5"/>
  <c r="T522" i="5"/>
  <c r="R522" i="5"/>
  <c r="V522" i="5"/>
  <c r="S522" i="5"/>
  <c r="I522" i="5"/>
  <c r="L522" i="5"/>
  <c r="H522" i="5"/>
  <c r="K522" i="5"/>
  <c r="G522" i="5"/>
  <c r="AH521" i="5"/>
  <c r="AE521" i="5"/>
  <c r="AG521" i="5"/>
  <c r="AD521" i="5"/>
  <c r="AC521" i="5"/>
  <c r="W521" i="5"/>
  <c r="T521" i="5"/>
  <c r="R521" i="5"/>
  <c r="V521" i="5"/>
  <c r="S521" i="5"/>
  <c r="L521" i="5"/>
  <c r="I521" i="5"/>
  <c r="K521" i="5"/>
  <c r="H521" i="5"/>
  <c r="G521" i="5"/>
  <c r="AH520" i="5"/>
  <c r="AE520" i="5"/>
  <c r="AG520" i="5"/>
  <c r="AD520" i="5"/>
  <c r="AC520" i="5"/>
  <c r="W520" i="5"/>
  <c r="T520" i="5"/>
  <c r="R520" i="5"/>
  <c r="V520" i="5"/>
  <c r="S520" i="5"/>
  <c r="I520" i="5"/>
  <c r="L520" i="5"/>
  <c r="H520" i="5"/>
  <c r="K520" i="5"/>
  <c r="G520" i="5"/>
  <c r="AH519" i="5"/>
  <c r="AE519" i="5"/>
  <c r="AG519" i="5"/>
  <c r="AD519" i="5"/>
  <c r="AC519" i="5"/>
  <c r="W519" i="5"/>
  <c r="T519" i="5"/>
  <c r="V519" i="5"/>
  <c r="S519" i="5"/>
  <c r="R519" i="5"/>
  <c r="L519" i="5"/>
  <c r="I519" i="5"/>
  <c r="K519" i="5"/>
  <c r="H519" i="5"/>
  <c r="G519" i="5"/>
  <c r="AH518" i="5"/>
  <c r="AE518" i="5"/>
  <c r="AC518" i="5"/>
  <c r="AG518" i="5"/>
  <c r="AD518" i="5"/>
  <c r="T518" i="5"/>
  <c r="W518" i="5"/>
  <c r="R518" i="5"/>
  <c r="V518" i="5"/>
  <c r="S518" i="5"/>
  <c r="L518" i="5"/>
  <c r="I518" i="5"/>
  <c r="K518" i="5"/>
  <c r="H518" i="5"/>
  <c r="G518" i="5"/>
  <c r="AH517" i="5"/>
  <c r="AE517" i="5"/>
  <c r="AG517" i="5"/>
  <c r="AD517" i="5"/>
  <c r="AC517" i="5"/>
  <c r="T517" i="5"/>
  <c r="W517" i="5"/>
  <c r="V517" i="5"/>
  <c r="S517" i="5"/>
  <c r="R517" i="5"/>
  <c r="L517" i="5"/>
  <c r="I517" i="5"/>
  <c r="K517" i="5"/>
  <c r="H517" i="5"/>
  <c r="G517" i="5"/>
  <c r="AH516" i="5"/>
  <c r="AE516" i="5"/>
  <c r="AC516" i="5"/>
  <c r="AG516" i="5"/>
  <c r="AD516" i="5"/>
  <c r="T516" i="5"/>
  <c r="W516" i="5"/>
  <c r="S516" i="5"/>
  <c r="V516" i="5"/>
  <c r="R516" i="5"/>
  <c r="L516" i="5"/>
  <c r="I516" i="5"/>
  <c r="H516" i="5"/>
  <c r="K516" i="5"/>
  <c r="G516" i="5"/>
  <c r="AE515" i="5"/>
  <c r="AH515" i="5"/>
  <c r="AG515" i="5"/>
  <c r="AC515" i="5"/>
  <c r="AD515" i="5"/>
  <c r="T515" i="5"/>
  <c r="W515" i="5"/>
  <c r="V515" i="5"/>
  <c r="S515" i="5"/>
  <c r="R515" i="5"/>
  <c r="L515" i="5"/>
  <c r="I515" i="5"/>
  <c r="K515" i="5"/>
  <c r="H515" i="5"/>
  <c r="G515" i="5"/>
  <c r="AH514" i="5"/>
  <c r="AE514" i="5"/>
  <c r="AG514" i="5"/>
  <c r="AD514" i="5"/>
  <c r="AC514" i="5"/>
  <c r="T514" i="5"/>
  <c r="W514" i="5"/>
  <c r="S514" i="5"/>
  <c r="V514" i="5"/>
  <c r="R514" i="5"/>
  <c r="L514" i="5"/>
  <c r="I514" i="5"/>
  <c r="K514" i="5"/>
  <c r="H514" i="5"/>
  <c r="G514" i="5"/>
  <c r="AH513" i="5"/>
  <c r="AE513" i="5"/>
  <c r="AG513" i="5"/>
  <c r="AD513" i="5"/>
  <c r="AC513" i="5"/>
  <c r="W513" i="5"/>
  <c r="T513" i="5"/>
  <c r="V513" i="5"/>
  <c r="S513" i="5"/>
  <c r="R513" i="5"/>
  <c r="L513" i="5"/>
  <c r="I513" i="5"/>
  <c r="G513" i="5"/>
  <c r="H513" i="5"/>
  <c r="K513" i="5"/>
  <c r="AH512" i="5"/>
  <c r="AE512" i="5"/>
  <c r="AC512" i="5"/>
  <c r="AG512" i="5"/>
  <c r="AD512" i="5"/>
  <c r="W512" i="5"/>
  <c r="T512" i="5"/>
  <c r="V512" i="5"/>
  <c r="S512" i="5"/>
  <c r="R512" i="5"/>
  <c r="L512" i="5"/>
  <c r="I512" i="5"/>
  <c r="K512" i="5"/>
  <c r="H512" i="5"/>
  <c r="G512" i="5"/>
  <c r="AH511" i="5"/>
  <c r="AE511" i="5"/>
  <c r="AG511" i="5"/>
  <c r="AD511" i="5"/>
  <c r="AC511" i="5"/>
  <c r="T511" i="5"/>
  <c r="W511" i="5"/>
  <c r="V511" i="5"/>
  <c r="R511" i="5"/>
  <c r="S511" i="5"/>
  <c r="L511" i="5"/>
  <c r="I511" i="5"/>
  <c r="K511" i="5"/>
  <c r="H511" i="5"/>
  <c r="G511" i="5"/>
  <c r="AH510" i="5"/>
  <c r="AE510" i="5"/>
  <c r="AG510" i="5"/>
  <c r="AD510" i="5"/>
  <c r="AC510" i="5"/>
  <c r="W510" i="5"/>
  <c r="T510" i="5"/>
  <c r="V510" i="5"/>
  <c r="S510" i="5"/>
  <c r="R510" i="5"/>
  <c r="L510" i="5"/>
  <c r="I510" i="5"/>
  <c r="G510" i="5"/>
  <c r="H510" i="5"/>
  <c r="K510" i="5"/>
  <c r="AH509" i="5"/>
  <c r="AE509" i="5"/>
  <c r="AD509" i="5"/>
  <c r="AG509" i="5"/>
  <c r="AC509" i="5"/>
  <c r="W509" i="5"/>
  <c r="T509" i="5"/>
  <c r="V509" i="5"/>
  <c r="S509" i="5"/>
  <c r="R509" i="5"/>
  <c r="L509" i="5"/>
  <c r="I509" i="5"/>
  <c r="K509" i="5"/>
  <c r="H509" i="5"/>
  <c r="G509" i="5"/>
  <c r="AH508" i="5"/>
  <c r="AE508" i="5"/>
  <c r="AG508" i="5"/>
  <c r="AD508" i="5"/>
  <c r="AC508" i="5"/>
  <c r="W508" i="5"/>
  <c r="T508" i="5"/>
  <c r="S508" i="5"/>
  <c r="R508" i="5"/>
  <c r="V508" i="5"/>
  <c r="L508" i="5"/>
  <c r="I508" i="5"/>
  <c r="H508" i="5"/>
  <c r="G508" i="5"/>
  <c r="K508" i="5"/>
  <c r="AH507" i="5"/>
  <c r="AE507" i="5"/>
  <c r="AG507" i="5"/>
  <c r="AD507" i="5"/>
  <c r="AC507" i="5"/>
  <c r="W507" i="5"/>
  <c r="T507" i="5"/>
  <c r="V507" i="5"/>
  <c r="S507" i="5"/>
  <c r="R507" i="5"/>
  <c r="L507" i="5"/>
  <c r="I507" i="5"/>
  <c r="K507" i="5"/>
  <c r="H507" i="5"/>
  <c r="G507" i="5"/>
  <c r="AE506" i="5"/>
  <c r="AH506" i="5"/>
  <c r="AG506" i="5"/>
  <c r="AD506" i="5"/>
  <c r="AC506" i="5"/>
  <c r="W506" i="5"/>
  <c r="T506" i="5"/>
  <c r="V506" i="5"/>
  <c r="S506" i="5"/>
  <c r="R506" i="5"/>
  <c r="L506" i="5"/>
  <c r="I506" i="5"/>
  <c r="K506" i="5"/>
  <c r="H506" i="5"/>
  <c r="G506" i="5"/>
  <c r="AE505" i="5"/>
  <c r="AH505" i="5"/>
  <c r="AD505" i="5"/>
  <c r="AC505" i="5"/>
  <c r="AG505" i="5"/>
  <c r="W505" i="5"/>
  <c r="T505" i="5"/>
  <c r="V505" i="5"/>
  <c r="S505" i="5"/>
  <c r="R505" i="5"/>
  <c r="L505" i="5"/>
  <c r="I505" i="5"/>
  <c r="K505" i="5"/>
  <c r="G505" i="5"/>
  <c r="H505" i="5"/>
  <c r="AH504" i="5"/>
  <c r="AE504" i="5"/>
  <c r="AG504" i="5"/>
  <c r="AD504" i="5"/>
  <c r="AC504" i="5"/>
  <c r="W504" i="5"/>
  <c r="T504" i="5"/>
  <c r="V504" i="5"/>
  <c r="S504" i="5"/>
  <c r="R504" i="5"/>
  <c r="L504" i="5"/>
  <c r="I504" i="5"/>
  <c r="K504" i="5"/>
  <c r="H504" i="5"/>
  <c r="G504" i="5"/>
  <c r="AH503" i="5"/>
  <c r="AE503" i="5"/>
  <c r="AD503" i="5"/>
  <c r="AG503" i="5"/>
  <c r="AC503" i="5"/>
  <c r="W503" i="5"/>
  <c r="T503" i="5"/>
  <c r="V503" i="5"/>
  <c r="S503" i="5"/>
  <c r="R503" i="5"/>
  <c r="L503" i="5"/>
  <c r="I503" i="5"/>
  <c r="K503" i="5"/>
  <c r="H503" i="5"/>
  <c r="G503" i="5"/>
  <c r="AH502" i="5"/>
  <c r="AE502" i="5"/>
  <c r="AG502" i="5"/>
  <c r="AD502" i="5"/>
  <c r="AC502" i="5"/>
  <c r="T502" i="5"/>
  <c r="W502" i="5"/>
  <c r="S502" i="5"/>
  <c r="R502" i="5"/>
  <c r="V502" i="5"/>
  <c r="I502" i="5"/>
  <c r="L502" i="5"/>
  <c r="K502" i="5"/>
  <c r="H502" i="5"/>
  <c r="G502" i="5"/>
  <c r="AH501" i="5"/>
  <c r="AE501" i="5"/>
  <c r="AG501" i="5"/>
  <c r="AD501" i="5"/>
  <c r="AC501" i="5"/>
  <c r="W501" i="5"/>
  <c r="T501" i="5"/>
  <c r="V501" i="5"/>
  <c r="S501" i="5"/>
  <c r="R501" i="5"/>
  <c r="L501" i="5"/>
  <c r="I501" i="5"/>
  <c r="K501" i="5"/>
  <c r="H501" i="5"/>
  <c r="G501" i="5"/>
  <c r="AH500" i="5"/>
  <c r="AE500" i="5"/>
  <c r="AG500" i="5"/>
  <c r="AD500" i="5"/>
  <c r="AC500" i="5"/>
  <c r="W500" i="5"/>
  <c r="T500" i="5"/>
  <c r="V500" i="5"/>
  <c r="S500" i="5"/>
  <c r="R500" i="5"/>
  <c r="L500" i="5"/>
  <c r="I500" i="5"/>
  <c r="K500" i="5"/>
  <c r="H500" i="5"/>
  <c r="G500" i="5"/>
  <c r="AH499" i="5"/>
  <c r="AE499" i="5"/>
  <c r="AG499" i="5"/>
  <c r="AD499" i="5"/>
  <c r="AC499" i="5"/>
  <c r="W499" i="5"/>
  <c r="T499" i="5"/>
  <c r="V499" i="5"/>
  <c r="S499" i="5"/>
  <c r="R499" i="5"/>
  <c r="L499" i="5"/>
  <c r="I499" i="5"/>
  <c r="K499" i="5"/>
  <c r="H499" i="5"/>
  <c r="G499" i="5"/>
  <c r="AH498" i="5"/>
  <c r="AE498" i="5"/>
  <c r="AG498" i="5"/>
  <c r="AD498" i="5"/>
  <c r="AC498" i="5"/>
  <c r="W498" i="5"/>
  <c r="T498" i="5"/>
  <c r="V498" i="5"/>
  <c r="S498" i="5"/>
  <c r="R498" i="5"/>
  <c r="L498" i="5"/>
  <c r="I498" i="5"/>
  <c r="K498" i="5"/>
  <c r="H498" i="5"/>
  <c r="G498" i="5"/>
  <c r="AH497" i="5"/>
  <c r="AE497" i="5"/>
  <c r="AC497" i="5"/>
  <c r="AD497" i="5"/>
  <c r="AG497" i="5"/>
  <c r="T497" i="5"/>
  <c r="W497" i="5"/>
  <c r="V497" i="5"/>
  <c r="S497" i="5"/>
  <c r="R497" i="5"/>
  <c r="L497" i="5"/>
  <c r="I497" i="5"/>
  <c r="K497" i="5"/>
  <c r="H497" i="5"/>
  <c r="G497" i="5"/>
  <c r="AH496" i="5"/>
  <c r="AE496" i="5"/>
  <c r="AG496" i="5"/>
  <c r="AD496" i="5"/>
  <c r="AC496" i="5"/>
  <c r="W496" i="5"/>
  <c r="T496" i="5"/>
  <c r="V496" i="5"/>
  <c r="S496" i="5"/>
  <c r="R496" i="5"/>
  <c r="I496" i="5"/>
  <c r="L496" i="5"/>
  <c r="H496" i="5"/>
  <c r="G496" i="5"/>
  <c r="K496" i="5"/>
  <c r="AH495" i="5"/>
  <c r="AE495" i="5"/>
  <c r="AG495" i="5"/>
  <c r="AD495" i="5"/>
  <c r="AC495" i="5"/>
  <c r="T495" i="5"/>
  <c r="W495" i="5"/>
  <c r="V495" i="5"/>
  <c r="R495" i="5"/>
  <c r="S495" i="5"/>
  <c r="L495" i="5"/>
  <c r="I495" i="5"/>
  <c r="K495" i="5"/>
  <c r="H495" i="5"/>
  <c r="G495" i="5"/>
  <c r="AH494" i="5"/>
  <c r="AE494" i="5"/>
  <c r="AG494" i="5"/>
  <c r="AD494" i="5"/>
  <c r="AC494" i="5"/>
  <c r="W494" i="5"/>
  <c r="T494" i="5"/>
  <c r="V494" i="5"/>
  <c r="S494" i="5"/>
  <c r="R494" i="5"/>
  <c r="L494" i="5"/>
  <c r="I494" i="5"/>
  <c r="K494" i="5"/>
  <c r="H494" i="5"/>
  <c r="G494" i="5"/>
  <c r="AH493" i="5"/>
  <c r="AE493" i="5"/>
  <c r="AD493" i="5"/>
  <c r="AC493" i="5"/>
  <c r="AG493" i="5"/>
  <c r="W493" i="5"/>
  <c r="T493" i="5"/>
  <c r="V493" i="5"/>
  <c r="S493" i="5"/>
  <c r="R493" i="5"/>
  <c r="L493" i="5"/>
  <c r="I493" i="5"/>
  <c r="K493" i="5"/>
  <c r="H493" i="5"/>
  <c r="G493" i="5"/>
  <c r="AH492" i="5"/>
  <c r="AE492" i="5"/>
  <c r="AG492" i="5"/>
  <c r="AD492" i="5"/>
  <c r="AC492" i="5"/>
  <c r="W492" i="5"/>
  <c r="T492" i="5"/>
  <c r="V492" i="5"/>
  <c r="R492" i="5"/>
  <c r="S492" i="5"/>
  <c r="L492" i="5"/>
  <c r="I492" i="5"/>
  <c r="K492" i="5"/>
  <c r="G492" i="5"/>
  <c r="H492" i="5"/>
  <c r="AH491" i="5"/>
  <c r="AE491" i="5"/>
  <c r="AG491" i="5"/>
  <c r="AD491" i="5"/>
  <c r="AC491" i="5"/>
  <c r="W491" i="5"/>
  <c r="T491" i="5"/>
  <c r="V491" i="5"/>
  <c r="S491" i="5"/>
  <c r="R491" i="5"/>
  <c r="L491" i="5"/>
  <c r="I491" i="5"/>
  <c r="K491" i="5"/>
  <c r="H491" i="5"/>
  <c r="G491" i="5"/>
  <c r="AH490" i="5"/>
  <c r="AE490" i="5"/>
  <c r="AG490" i="5"/>
  <c r="AD490" i="5"/>
  <c r="AC490" i="5"/>
  <c r="T490" i="5"/>
  <c r="W490" i="5"/>
  <c r="V490" i="5"/>
  <c r="R490" i="5"/>
  <c r="S490" i="5"/>
  <c r="L490" i="5"/>
  <c r="I490" i="5"/>
  <c r="K490" i="5"/>
  <c r="H490" i="5"/>
  <c r="G490" i="5"/>
  <c r="AH489" i="5"/>
  <c r="AE489" i="5"/>
  <c r="AG489" i="5"/>
  <c r="AD489" i="5"/>
  <c r="AC489" i="5"/>
  <c r="W489" i="5"/>
  <c r="T489" i="5"/>
  <c r="V489" i="5"/>
  <c r="S489" i="5"/>
  <c r="R489" i="5"/>
  <c r="L489" i="5"/>
  <c r="I489" i="5"/>
  <c r="K489" i="5"/>
  <c r="H489" i="5"/>
  <c r="G489" i="5"/>
  <c r="AH488" i="5"/>
  <c r="AE488" i="5"/>
  <c r="AG488" i="5"/>
  <c r="AC488" i="5"/>
  <c r="AD488" i="5"/>
  <c r="W488" i="5"/>
  <c r="T488" i="5"/>
  <c r="V488" i="5"/>
  <c r="S488" i="5"/>
  <c r="R488" i="5"/>
  <c r="L488" i="5"/>
  <c r="I488" i="5"/>
  <c r="K488" i="5"/>
  <c r="H488" i="5"/>
  <c r="G488" i="5"/>
  <c r="AH487" i="5"/>
  <c r="AE487" i="5"/>
  <c r="AG487" i="5"/>
  <c r="AD487" i="5"/>
  <c r="AC487" i="5"/>
  <c r="W487" i="5"/>
  <c r="T487" i="5"/>
  <c r="R487" i="5"/>
  <c r="V487" i="5"/>
  <c r="S487" i="5"/>
  <c r="I487" i="5"/>
  <c r="L487" i="5"/>
  <c r="G487" i="5"/>
  <c r="K487" i="5"/>
  <c r="H487" i="5"/>
  <c r="AE486" i="5"/>
  <c r="AH486" i="5"/>
  <c r="AC486" i="5"/>
  <c r="AG486" i="5"/>
  <c r="AD486" i="5"/>
  <c r="T486" i="5"/>
  <c r="W486" i="5"/>
  <c r="R486" i="5"/>
  <c r="V486" i="5"/>
  <c r="S486" i="5"/>
  <c r="I486" i="5"/>
  <c r="L486" i="5"/>
  <c r="G486" i="5"/>
  <c r="K486" i="5"/>
  <c r="H486" i="5"/>
  <c r="AE485" i="5"/>
  <c r="AH485" i="5"/>
  <c r="AD485" i="5"/>
  <c r="AG485" i="5"/>
  <c r="AC485" i="5"/>
  <c r="W485" i="5"/>
  <c r="T485" i="5"/>
  <c r="V485" i="5"/>
  <c r="S485" i="5"/>
  <c r="R485" i="5"/>
  <c r="L485" i="5"/>
  <c r="I485" i="5"/>
  <c r="K485" i="5"/>
  <c r="H485" i="5"/>
  <c r="G485" i="5"/>
  <c r="AH484" i="5"/>
  <c r="AE484" i="5"/>
  <c r="AG484" i="5"/>
  <c r="AD484" i="5"/>
  <c r="AC484" i="5"/>
  <c r="W484" i="5"/>
  <c r="T484" i="5"/>
  <c r="R484" i="5"/>
  <c r="S484" i="5"/>
  <c r="V484" i="5"/>
  <c r="I484" i="5"/>
  <c r="L484" i="5"/>
  <c r="H484" i="5"/>
  <c r="G484" i="5"/>
  <c r="K484" i="5"/>
  <c r="AH483" i="5"/>
  <c r="AE483" i="5"/>
  <c r="AG483" i="5"/>
  <c r="AD483" i="5"/>
  <c r="AC483" i="5"/>
  <c r="T483" i="5"/>
  <c r="W483" i="5"/>
  <c r="R483" i="5"/>
  <c r="S483" i="5"/>
  <c r="V483" i="5"/>
  <c r="L483" i="5"/>
  <c r="I483" i="5"/>
  <c r="K483" i="5"/>
  <c r="H483" i="5"/>
  <c r="G483" i="5"/>
  <c r="AH482" i="5"/>
  <c r="AE482" i="5"/>
  <c r="AG482" i="5"/>
  <c r="AD482" i="5"/>
  <c r="AC482" i="5"/>
  <c r="W482" i="5"/>
  <c r="T482" i="5"/>
  <c r="V482" i="5"/>
  <c r="S482" i="5"/>
  <c r="R482" i="5"/>
  <c r="L482" i="5"/>
  <c r="I482" i="5"/>
  <c r="K482" i="5"/>
  <c r="H482" i="5"/>
  <c r="G482" i="5"/>
  <c r="AH481" i="5"/>
  <c r="AE481" i="5"/>
  <c r="AG481" i="5"/>
  <c r="AD481" i="5"/>
  <c r="AC481" i="5"/>
  <c r="W481" i="5"/>
  <c r="T481" i="5"/>
  <c r="V481" i="5"/>
  <c r="S481" i="5"/>
  <c r="R481" i="5"/>
  <c r="L481" i="5"/>
  <c r="I481" i="5"/>
  <c r="K481" i="5"/>
  <c r="H481" i="5"/>
  <c r="G481" i="5"/>
  <c r="AH480" i="5"/>
  <c r="AE480" i="5"/>
  <c r="AG480" i="5"/>
  <c r="AD480" i="5"/>
  <c r="AC480" i="5"/>
  <c r="W480" i="5"/>
  <c r="T480" i="5"/>
  <c r="V480" i="5"/>
  <c r="S480" i="5"/>
  <c r="R480" i="5"/>
  <c r="L480" i="5"/>
  <c r="I480" i="5"/>
  <c r="K480" i="5"/>
  <c r="H480" i="5"/>
  <c r="G480" i="5"/>
  <c r="AH479" i="5"/>
  <c r="AE479" i="5"/>
  <c r="AG479" i="5"/>
  <c r="AD479" i="5"/>
  <c r="AC479" i="5"/>
  <c r="W479" i="5"/>
  <c r="T479" i="5"/>
  <c r="V479" i="5"/>
  <c r="S479" i="5"/>
  <c r="R479" i="5"/>
  <c r="L479" i="5"/>
  <c r="I479" i="5"/>
  <c r="K479" i="5"/>
  <c r="H479" i="5"/>
  <c r="G479" i="5"/>
  <c r="AH478" i="5"/>
  <c r="AE478" i="5"/>
  <c r="AG478" i="5"/>
  <c r="AD478" i="5"/>
  <c r="AC478" i="5"/>
  <c r="W478" i="5"/>
  <c r="T478" i="5"/>
  <c r="V478" i="5"/>
  <c r="S478" i="5"/>
  <c r="R478" i="5"/>
  <c r="L478" i="5"/>
  <c r="I478" i="5"/>
  <c r="K478" i="5"/>
  <c r="H478" i="5"/>
  <c r="G478" i="5"/>
  <c r="AH477" i="5"/>
  <c r="AE477" i="5"/>
  <c r="AC477" i="5"/>
  <c r="AD477" i="5"/>
  <c r="AG477" i="5"/>
  <c r="W477" i="5"/>
  <c r="T477" i="5"/>
  <c r="V477" i="5"/>
  <c r="S477" i="5"/>
  <c r="R477" i="5"/>
  <c r="L477" i="5"/>
  <c r="I477" i="5"/>
  <c r="K477" i="5"/>
  <c r="H477" i="5"/>
  <c r="G477" i="5"/>
  <c r="AH476" i="5"/>
  <c r="AE476" i="5"/>
  <c r="AG476" i="5"/>
  <c r="AD476" i="5"/>
  <c r="AC476" i="5"/>
  <c r="W476" i="5"/>
  <c r="T476" i="5"/>
  <c r="V476" i="5"/>
  <c r="S476" i="5"/>
  <c r="R476" i="5"/>
  <c r="L476" i="5"/>
  <c r="I476" i="5"/>
  <c r="G476" i="5"/>
  <c r="H476" i="5"/>
  <c r="K476" i="5"/>
  <c r="AH475" i="5"/>
  <c r="AE475" i="5"/>
  <c r="AG475" i="5"/>
  <c r="AD475" i="5"/>
  <c r="AC475" i="5"/>
  <c r="W475" i="5"/>
  <c r="T475" i="5"/>
  <c r="V475" i="5"/>
  <c r="S475" i="5"/>
  <c r="R475" i="5"/>
  <c r="L475" i="5"/>
  <c r="I475" i="5"/>
  <c r="K475" i="5"/>
  <c r="H475" i="5"/>
  <c r="G475" i="5"/>
  <c r="AH474" i="5"/>
  <c r="AE474" i="5"/>
  <c r="AG474" i="5"/>
  <c r="AD474" i="5"/>
  <c r="AC474" i="5"/>
  <c r="T474" i="5"/>
  <c r="W474" i="5"/>
  <c r="V474" i="5"/>
  <c r="S474" i="5"/>
  <c r="R474" i="5"/>
  <c r="L474" i="5"/>
  <c r="I474" i="5"/>
  <c r="K474" i="5"/>
  <c r="H474" i="5"/>
  <c r="G474" i="5"/>
  <c r="AH473" i="5"/>
  <c r="AE473" i="5"/>
  <c r="AD473" i="5"/>
  <c r="AG473" i="5"/>
  <c r="AC473" i="5"/>
  <c r="W473" i="5"/>
  <c r="T473" i="5"/>
  <c r="V473" i="5"/>
  <c r="S473" i="5"/>
  <c r="R473" i="5"/>
  <c r="L473" i="5"/>
  <c r="I473" i="5"/>
  <c r="K473" i="5"/>
  <c r="H473" i="5"/>
  <c r="G473" i="5"/>
  <c r="AH472" i="5"/>
  <c r="AE472" i="5"/>
  <c r="AG472" i="5"/>
  <c r="AD472" i="5"/>
  <c r="AC472" i="5"/>
  <c r="W472" i="5"/>
  <c r="T472" i="5"/>
  <c r="V472" i="5"/>
  <c r="S472" i="5"/>
  <c r="R472" i="5"/>
  <c r="L472" i="5"/>
  <c r="I472" i="5"/>
  <c r="K472" i="5"/>
  <c r="H472" i="5"/>
  <c r="G472" i="5"/>
  <c r="AH471" i="5"/>
  <c r="AE471" i="5"/>
  <c r="AG471" i="5"/>
  <c r="AD471" i="5"/>
  <c r="AC471" i="5"/>
  <c r="W471" i="5"/>
  <c r="T471" i="5"/>
  <c r="R471" i="5"/>
  <c r="S471" i="5"/>
  <c r="V471" i="5"/>
  <c r="L471" i="5"/>
  <c r="I471" i="5"/>
  <c r="K471" i="5"/>
  <c r="H471" i="5"/>
  <c r="G471" i="5"/>
  <c r="AH470" i="5"/>
  <c r="AE470" i="5"/>
  <c r="AG470" i="5"/>
  <c r="AD470" i="5"/>
  <c r="AC470" i="5"/>
  <c r="W470" i="5"/>
  <c r="T470" i="5"/>
  <c r="V470" i="5"/>
  <c r="S470" i="5"/>
  <c r="R470" i="5"/>
  <c r="L470" i="5"/>
  <c r="I470" i="5"/>
  <c r="K470" i="5"/>
  <c r="H470" i="5"/>
  <c r="G470" i="5"/>
  <c r="AH469" i="5"/>
  <c r="AE469" i="5"/>
  <c r="AC469" i="5"/>
  <c r="AG469" i="5"/>
  <c r="AD469" i="5"/>
  <c r="W469" i="5"/>
  <c r="T469" i="5"/>
  <c r="V469" i="5"/>
  <c r="S469" i="5"/>
  <c r="R469" i="5"/>
  <c r="L469" i="5"/>
  <c r="I469" i="5"/>
  <c r="K469" i="5"/>
  <c r="H469" i="5"/>
  <c r="G469" i="5"/>
  <c r="AH468" i="5"/>
  <c r="AE468" i="5"/>
  <c r="AG468" i="5"/>
  <c r="AD468" i="5"/>
  <c r="AC468" i="5"/>
  <c r="W468" i="5"/>
  <c r="T468" i="5"/>
  <c r="V468" i="5"/>
  <c r="S468" i="5"/>
  <c r="R468" i="5"/>
  <c r="I468" i="5"/>
  <c r="L468" i="5"/>
  <c r="H468" i="5"/>
  <c r="K468" i="5"/>
  <c r="G468" i="5"/>
  <c r="AH467" i="5"/>
  <c r="AE467" i="5"/>
  <c r="AG467" i="5"/>
  <c r="AD467" i="5"/>
  <c r="AC467" i="5"/>
  <c r="W467" i="5"/>
  <c r="T467" i="5"/>
  <c r="R467" i="5"/>
  <c r="S467" i="5"/>
  <c r="V467" i="5"/>
  <c r="I467" i="5"/>
  <c r="L467" i="5"/>
  <c r="K467" i="5"/>
  <c r="H467" i="5"/>
  <c r="G467" i="5"/>
  <c r="AH466" i="5"/>
  <c r="AE466" i="5"/>
  <c r="AG466" i="5"/>
  <c r="AD466" i="5"/>
  <c r="AC466" i="5"/>
  <c r="T466" i="5"/>
  <c r="W466" i="5"/>
  <c r="V466" i="5"/>
  <c r="S466" i="5"/>
  <c r="R466" i="5"/>
  <c r="L466" i="5"/>
  <c r="I466" i="5"/>
  <c r="K466" i="5"/>
  <c r="H466" i="5"/>
  <c r="G466" i="5"/>
  <c r="AH465" i="5"/>
  <c r="AE465" i="5"/>
  <c r="AG465" i="5"/>
  <c r="AD465" i="5"/>
  <c r="AC465" i="5"/>
  <c r="W465" i="5"/>
  <c r="T465" i="5"/>
  <c r="V465" i="5"/>
  <c r="S465" i="5"/>
  <c r="R465" i="5"/>
  <c r="L465" i="5"/>
  <c r="I465" i="5"/>
  <c r="K465" i="5"/>
  <c r="H465" i="5"/>
  <c r="G465" i="5"/>
  <c r="AE464" i="5"/>
  <c r="AH464" i="5"/>
  <c r="AG464" i="5"/>
  <c r="AD464" i="5"/>
  <c r="AC464" i="5"/>
  <c r="W464" i="5"/>
  <c r="T464" i="5"/>
  <c r="V464" i="5"/>
  <c r="S464" i="5"/>
  <c r="R464" i="5"/>
  <c r="L464" i="5"/>
  <c r="I464" i="5"/>
  <c r="H464" i="5"/>
  <c r="K464" i="5"/>
  <c r="G464" i="5"/>
  <c r="AH463" i="5"/>
  <c r="AE463" i="5"/>
  <c r="AG463" i="5"/>
  <c r="AD463" i="5"/>
  <c r="AC463" i="5"/>
  <c r="W463" i="5"/>
  <c r="T463" i="5"/>
  <c r="V463" i="5"/>
  <c r="S463" i="5"/>
  <c r="R463" i="5"/>
  <c r="L463" i="5"/>
  <c r="I463" i="5"/>
  <c r="K463" i="5"/>
  <c r="H463" i="5"/>
  <c r="G463" i="5"/>
  <c r="AH462" i="5"/>
  <c r="AE462" i="5"/>
  <c r="AG462" i="5"/>
  <c r="AD462" i="5"/>
  <c r="AC462" i="5"/>
  <c r="W462" i="5"/>
  <c r="T462" i="5"/>
  <c r="V462" i="5"/>
  <c r="S462" i="5"/>
  <c r="R462" i="5"/>
  <c r="L462" i="5"/>
  <c r="I462" i="5"/>
  <c r="K462" i="5"/>
  <c r="H462" i="5"/>
  <c r="G462" i="5"/>
  <c r="AH461" i="5"/>
  <c r="AE461" i="5"/>
  <c r="AG461" i="5"/>
  <c r="AD461" i="5"/>
  <c r="AC461" i="5"/>
  <c r="W461" i="5"/>
  <c r="T461" i="5"/>
  <c r="V461" i="5"/>
  <c r="S461" i="5"/>
  <c r="R461" i="5"/>
  <c r="L461" i="5"/>
  <c r="I461" i="5"/>
  <c r="K461" i="5"/>
  <c r="H461" i="5"/>
  <c r="G461" i="5"/>
  <c r="AH460" i="5"/>
  <c r="AE460" i="5"/>
  <c r="AG460" i="5"/>
  <c r="AD460" i="5"/>
  <c r="AC460" i="5"/>
  <c r="W460" i="5"/>
  <c r="T460" i="5"/>
  <c r="V460" i="5"/>
  <c r="S460" i="5"/>
  <c r="R460" i="5"/>
  <c r="L460" i="5"/>
  <c r="I460" i="5"/>
  <c r="K460" i="5"/>
  <c r="H460" i="5"/>
  <c r="G460" i="5"/>
  <c r="AH459" i="5"/>
  <c r="AE459" i="5"/>
  <c r="AG459" i="5"/>
  <c r="AD459" i="5"/>
  <c r="AC459" i="5"/>
  <c r="W459" i="5"/>
  <c r="T459" i="5"/>
  <c r="V459" i="5"/>
  <c r="S459" i="5"/>
  <c r="R459" i="5"/>
  <c r="L459" i="5"/>
  <c r="I459" i="5"/>
  <c r="K459" i="5"/>
  <c r="H459" i="5"/>
  <c r="G459" i="5"/>
  <c r="AH458" i="5"/>
  <c r="AE458" i="5"/>
  <c r="AD458" i="5"/>
  <c r="AG458" i="5"/>
  <c r="AC458" i="5"/>
  <c r="W458" i="5"/>
  <c r="T458" i="5"/>
  <c r="V458" i="5"/>
  <c r="S458" i="5"/>
  <c r="R458" i="5"/>
  <c r="L458" i="5"/>
  <c r="I458" i="5"/>
  <c r="K458" i="5"/>
  <c r="H458" i="5"/>
  <c r="G458" i="5"/>
  <c r="AH457" i="5"/>
  <c r="AE457" i="5"/>
  <c r="AG457" i="5"/>
  <c r="AD457" i="5"/>
  <c r="AC457" i="5"/>
  <c r="W457" i="5"/>
  <c r="T457" i="5"/>
  <c r="V457" i="5"/>
  <c r="S457" i="5"/>
  <c r="R457" i="5"/>
  <c r="L457" i="5"/>
  <c r="I457" i="5"/>
  <c r="K457" i="5"/>
  <c r="H457" i="5"/>
  <c r="G457" i="5"/>
  <c r="AH456" i="5"/>
  <c r="AE456" i="5"/>
  <c r="AG456" i="5"/>
  <c r="AD456" i="5"/>
  <c r="AC456" i="5"/>
  <c r="W456" i="5"/>
  <c r="T456" i="5"/>
  <c r="V456" i="5"/>
  <c r="S456" i="5"/>
  <c r="R456" i="5"/>
  <c r="L456" i="5"/>
  <c r="I456" i="5"/>
  <c r="K456" i="5"/>
  <c r="H456" i="5"/>
  <c r="G456" i="5"/>
  <c r="AH455" i="5"/>
  <c r="AE455" i="5"/>
  <c r="AG455" i="5"/>
  <c r="AD455" i="5"/>
  <c r="AC455" i="5"/>
  <c r="W455" i="5"/>
  <c r="T455" i="5"/>
  <c r="V455" i="5"/>
  <c r="S455" i="5"/>
  <c r="R455" i="5"/>
  <c r="L455" i="5"/>
  <c r="I455" i="5"/>
  <c r="K455" i="5"/>
  <c r="H455" i="5"/>
  <c r="G455" i="5"/>
  <c r="AH454" i="5"/>
  <c r="AE454" i="5"/>
  <c r="AG454" i="5"/>
  <c r="AD454" i="5"/>
  <c r="AC454" i="5"/>
  <c r="W454" i="5"/>
  <c r="T454" i="5"/>
  <c r="V454" i="5"/>
  <c r="S454" i="5"/>
  <c r="R454" i="5"/>
  <c r="L454" i="5"/>
  <c r="I454" i="5"/>
  <c r="K454" i="5"/>
  <c r="H454" i="5"/>
  <c r="G454" i="5"/>
  <c r="AH453" i="5"/>
  <c r="AE453" i="5"/>
  <c r="AG453" i="5"/>
  <c r="AD453" i="5"/>
  <c r="AC453" i="5"/>
  <c r="W453" i="5"/>
  <c r="T453" i="5"/>
  <c r="V453" i="5"/>
  <c r="S453" i="5"/>
  <c r="R453" i="5"/>
  <c r="L453" i="5"/>
  <c r="I453" i="5"/>
  <c r="K453" i="5"/>
  <c r="H453" i="5"/>
  <c r="G453" i="5"/>
  <c r="AH452" i="5"/>
  <c r="AE452" i="5"/>
  <c r="AD452" i="5"/>
  <c r="AG452" i="5"/>
  <c r="AC452" i="5"/>
  <c r="W452" i="5"/>
  <c r="T452" i="5"/>
  <c r="V452" i="5"/>
  <c r="S452" i="5"/>
  <c r="R452" i="5"/>
  <c r="L452" i="5"/>
  <c r="I452" i="5"/>
  <c r="K452" i="5"/>
  <c r="H452" i="5"/>
  <c r="G452" i="5"/>
  <c r="AH451" i="5"/>
  <c r="AE451" i="5"/>
  <c r="AG451" i="5"/>
  <c r="AD451" i="5"/>
  <c r="AC451" i="5"/>
  <c r="W451" i="5"/>
  <c r="T451" i="5"/>
  <c r="V451" i="5"/>
  <c r="S451" i="5"/>
  <c r="R451" i="5"/>
  <c r="I451" i="5"/>
  <c r="L451" i="5"/>
  <c r="K451" i="5"/>
  <c r="G451" i="5"/>
  <c r="H451" i="5"/>
  <c r="AE450" i="5"/>
  <c r="AH450" i="5"/>
  <c r="AD450" i="5"/>
  <c r="AG450" i="5"/>
  <c r="AC450" i="5"/>
  <c r="W450" i="5"/>
  <c r="T450" i="5"/>
  <c r="V450" i="5"/>
  <c r="S450" i="5"/>
  <c r="R450" i="5"/>
  <c r="L450" i="5"/>
  <c r="I450" i="5"/>
  <c r="K450" i="5"/>
  <c r="H450" i="5"/>
  <c r="G450" i="5"/>
  <c r="AH449" i="5"/>
  <c r="AE449" i="5"/>
  <c r="AG449" i="5"/>
  <c r="AD449" i="5"/>
  <c r="AC449" i="5"/>
  <c r="W449" i="5"/>
  <c r="T449" i="5"/>
  <c r="V449" i="5"/>
  <c r="S449" i="5"/>
  <c r="R449" i="5"/>
  <c r="L449" i="5"/>
  <c r="I449" i="5"/>
  <c r="K449" i="5"/>
  <c r="H449" i="5"/>
  <c r="G449" i="5"/>
  <c r="AE448" i="5"/>
  <c r="AH448" i="5"/>
  <c r="AG448" i="5"/>
  <c r="AC448" i="5"/>
  <c r="AD448" i="5"/>
  <c r="W448" i="5"/>
  <c r="T448" i="5"/>
  <c r="R448" i="5"/>
  <c r="V448" i="5"/>
  <c r="S448" i="5"/>
  <c r="I448" i="5"/>
  <c r="L448" i="5"/>
  <c r="G448" i="5"/>
  <c r="H448" i="5"/>
  <c r="K448" i="5"/>
  <c r="AE447" i="5"/>
  <c r="AH447" i="5"/>
  <c r="AC447" i="5"/>
  <c r="AD447" i="5"/>
  <c r="AG447" i="5"/>
  <c r="W447" i="5"/>
  <c r="T447" i="5"/>
  <c r="V447" i="5"/>
  <c r="R447" i="5"/>
  <c r="S447" i="5"/>
  <c r="L447" i="5"/>
  <c r="I447" i="5"/>
  <c r="H447" i="5"/>
  <c r="G447" i="5"/>
  <c r="K447" i="5"/>
  <c r="AH446" i="5"/>
  <c r="AE446" i="5"/>
  <c r="AG446" i="5"/>
  <c r="AD446" i="5"/>
  <c r="AC446" i="5"/>
  <c r="W446" i="5"/>
  <c r="T446" i="5"/>
  <c r="V446" i="5"/>
  <c r="S446" i="5"/>
  <c r="R446" i="5"/>
  <c r="L446" i="5"/>
  <c r="I446" i="5"/>
  <c r="G446" i="5"/>
  <c r="K446" i="5"/>
  <c r="H446" i="5"/>
  <c r="AH445" i="5"/>
  <c r="AE445" i="5"/>
  <c r="AG445" i="5"/>
  <c r="AD445" i="5"/>
  <c r="AC445" i="5"/>
  <c r="T445" i="5"/>
  <c r="W445" i="5"/>
  <c r="R445" i="5"/>
  <c r="S445" i="5"/>
  <c r="V445" i="5"/>
  <c r="L445" i="5"/>
  <c r="I445" i="5"/>
  <c r="H445" i="5"/>
  <c r="K445" i="5"/>
  <c r="G445" i="5"/>
  <c r="AH444" i="5"/>
  <c r="AE444" i="5"/>
  <c r="AG444" i="5"/>
  <c r="AD444" i="5"/>
  <c r="AC444" i="5"/>
  <c r="W444" i="5"/>
  <c r="T444" i="5"/>
  <c r="V444" i="5"/>
  <c r="S444" i="5"/>
  <c r="R444" i="5"/>
  <c r="L444" i="5"/>
  <c r="I444" i="5"/>
  <c r="K444" i="5"/>
  <c r="H444" i="5"/>
  <c r="G444" i="5"/>
  <c r="AH443" i="5"/>
  <c r="AE443" i="5"/>
  <c r="AC443" i="5"/>
  <c r="AD443" i="5"/>
  <c r="AG443" i="5"/>
  <c r="T443" i="5"/>
  <c r="W443" i="5"/>
  <c r="S443" i="5"/>
  <c r="R443" i="5"/>
  <c r="V443" i="5"/>
  <c r="I443" i="5"/>
  <c r="L443" i="5"/>
  <c r="K443" i="5"/>
  <c r="H443" i="5"/>
  <c r="G443" i="5"/>
  <c r="AH442" i="5"/>
  <c r="AE442" i="5"/>
  <c r="AG442" i="5"/>
  <c r="AC442" i="5"/>
  <c r="AD442" i="5"/>
  <c r="W442" i="5"/>
  <c r="T442" i="5"/>
  <c r="V442" i="5"/>
  <c r="S442" i="5"/>
  <c r="R442" i="5"/>
  <c r="L442" i="5"/>
  <c r="I442" i="5"/>
  <c r="K442" i="5"/>
  <c r="H442" i="5"/>
  <c r="G442" i="5"/>
  <c r="AH441" i="5"/>
  <c r="AE441" i="5"/>
  <c r="AG441" i="5"/>
  <c r="AD441" i="5"/>
  <c r="AC441" i="5"/>
  <c r="W441" i="5"/>
  <c r="T441" i="5"/>
  <c r="V441" i="5"/>
  <c r="S441" i="5"/>
  <c r="R441" i="5"/>
  <c r="L441" i="5"/>
  <c r="I441" i="5"/>
  <c r="G441" i="5"/>
  <c r="K441" i="5"/>
  <c r="H441" i="5"/>
  <c r="AE440" i="5"/>
  <c r="AH440" i="5"/>
  <c r="AG440" i="5"/>
  <c r="AD440" i="5"/>
  <c r="AC440" i="5"/>
  <c r="W440" i="5"/>
  <c r="T440" i="5"/>
  <c r="V440" i="5"/>
  <c r="S440" i="5"/>
  <c r="R440" i="5"/>
  <c r="L440" i="5"/>
  <c r="I440" i="5"/>
  <c r="K440" i="5"/>
  <c r="H440" i="5"/>
  <c r="G440" i="5"/>
  <c r="AH439" i="5"/>
  <c r="AE439" i="5"/>
  <c r="AC439" i="5"/>
  <c r="AG439" i="5"/>
  <c r="AD439" i="5"/>
  <c r="T439" i="5"/>
  <c r="W439" i="5"/>
  <c r="R439" i="5"/>
  <c r="V439" i="5"/>
  <c r="S439" i="5"/>
  <c r="I439" i="5"/>
  <c r="L439" i="5"/>
  <c r="H439" i="5"/>
  <c r="K439" i="5"/>
  <c r="G439" i="5"/>
  <c r="AE438" i="5"/>
  <c r="AH438" i="5"/>
  <c r="AG438" i="5"/>
  <c r="AD438" i="5"/>
  <c r="AC438" i="5"/>
  <c r="T438" i="5"/>
  <c r="W438" i="5"/>
  <c r="S438" i="5"/>
  <c r="R438" i="5"/>
  <c r="V438" i="5"/>
  <c r="L438" i="5"/>
  <c r="I438" i="5"/>
  <c r="K438" i="5"/>
  <c r="H438" i="5"/>
  <c r="G438" i="5"/>
  <c r="AH437" i="5"/>
  <c r="AE437" i="5"/>
  <c r="AG437" i="5"/>
  <c r="AD437" i="5"/>
  <c r="AC437" i="5"/>
  <c r="T437" i="5"/>
  <c r="W437" i="5"/>
  <c r="S437" i="5"/>
  <c r="R437" i="5"/>
  <c r="V437" i="5"/>
  <c r="L437" i="5"/>
  <c r="I437" i="5"/>
  <c r="K437" i="5"/>
  <c r="H437" i="5"/>
  <c r="G437" i="5"/>
  <c r="AH436" i="5"/>
  <c r="AE436" i="5"/>
  <c r="AC436" i="5"/>
  <c r="AG436" i="5"/>
  <c r="AD436" i="5"/>
  <c r="W436" i="5"/>
  <c r="T436" i="5"/>
  <c r="S436" i="5"/>
  <c r="R436" i="5"/>
  <c r="V436" i="5"/>
  <c r="I436" i="5"/>
  <c r="L436" i="5"/>
  <c r="K436" i="5"/>
  <c r="H436" i="5"/>
  <c r="G436" i="5"/>
  <c r="AH435" i="5"/>
  <c r="AE435" i="5"/>
  <c r="AG435" i="5"/>
  <c r="AD435" i="5"/>
  <c r="AC435" i="5"/>
  <c r="T435" i="5"/>
  <c r="W435" i="5"/>
  <c r="S435" i="5"/>
  <c r="V435" i="5"/>
  <c r="R435" i="5"/>
  <c r="L435" i="5"/>
  <c r="I435" i="5"/>
  <c r="K435" i="5"/>
  <c r="H435" i="5"/>
  <c r="G435" i="5"/>
  <c r="AH434" i="5"/>
  <c r="AE434" i="5"/>
  <c r="AG434" i="5"/>
  <c r="AD434" i="5"/>
  <c r="AC434" i="5"/>
  <c r="W434" i="5"/>
  <c r="T434" i="5"/>
  <c r="S434" i="5"/>
  <c r="R434" i="5"/>
  <c r="V434" i="5"/>
  <c r="L434" i="5"/>
  <c r="I434" i="5"/>
  <c r="H434" i="5"/>
  <c r="G434" i="5"/>
  <c r="K434" i="5"/>
  <c r="AE433" i="5"/>
  <c r="AH433" i="5"/>
  <c r="AG433" i="5"/>
  <c r="AD433" i="5"/>
  <c r="AC433" i="5"/>
  <c r="W433" i="5"/>
  <c r="T433" i="5"/>
  <c r="V433" i="5"/>
  <c r="S433" i="5"/>
  <c r="R433" i="5"/>
  <c r="L433" i="5"/>
  <c r="I433" i="5"/>
  <c r="H433" i="5"/>
  <c r="G433" i="5"/>
  <c r="K433" i="5"/>
  <c r="AH432" i="5"/>
  <c r="AE432" i="5"/>
  <c r="AC432" i="5"/>
  <c r="AG432" i="5"/>
  <c r="AD432" i="5"/>
  <c r="T432" i="5"/>
  <c r="W432" i="5"/>
  <c r="S432" i="5"/>
  <c r="R432" i="5"/>
  <c r="V432" i="5"/>
  <c r="I432" i="5"/>
  <c r="L432" i="5"/>
  <c r="K432" i="5"/>
  <c r="H432" i="5"/>
  <c r="G432" i="5"/>
  <c r="AE431" i="5"/>
  <c r="AH431" i="5"/>
  <c r="AC431" i="5"/>
  <c r="AG431" i="5"/>
  <c r="AD431" i="5"/>
  <c r="W431" i="5"/>
  <c r="T431" i="5"/>
  <c r="R431" i="5"/>
  <c r="V431" i="5"/>
  <c r="S431" i="5"/>
  <c r="I431" i="5"/>
  <c r="L431" i="5"/>
  <c r="H431" i="5"/>
  <c r="G431" i="5"/>
  <c r="K431" i="5"/>
  <c r="AH430" i="5"/>
  <c r="AE430" i="5"/>
  <c r="AC430" i="5"/>
  <c r="AG430" i="5"/>
  <c r="AD430" i="5"/>
  <c r="T430" i="5"/>
  <c r="W430" i="5"/>
  <c r="R430" i="5"/>
  <c r="S430" i="5"/>
  <c r="V430" i="5"/>
  <c r="I430" i="5"/>
  <c r="L430" i="5"/>
  <c r="G430" i="5"/>
  <c r="H430" i="5"/>
  <c r="K430" i="5"/>
  <c r="AH429" i="5"/>
  <c r="AE429" i="5"/>
  <c r="AD429" i="5"/>
  <c r="AG429" i="5"/>
  <c r="AC429" i="5"/>
  <c r="W429" i="5"/>
  <c r="T429" i="5"/>
  <c r="S429" i="5"/>
  <c r="V429" i="5"/>
  <c r="R429" i="5"/>
  <c r="I429" i="5"/>
  <c r="L429" i="5"/>
  <c r="G429" i="5"/>
  <c r="H429" i="5"/>
  <c r="K429" i="5"/>
  <c r="AE428" i="5"/>
  <c r="AH428" i="5"/>
  <c r="AG428" i="5"/>
  <c r="AC428" i="5"/>
  <c r="AD428" i="5"/>
  <c r="T428" i="5"/>
  <c r="W428" i="5"/>
  <c r="R428" i="5"/>
  <c r="S428" i="5"/>
  <c r="V428" i="5"/>
  <c r="L428" i="5"/>
  <c r="I428" i="5"/>
  <c r="K428" i="5"/>
  <c r="H428" i="5"/>
  <c r="G428" i="5"/>
  <c r="AH427" i="5"/>
  <c r="AE427" i="5"/>
  <c r="AG427" i="5"/>
  <c r="AD427" i="5"/>
  <c r="AC427" i="5"/>
  <c r="W427" i="5"/>
  <c r="T427" i="5"/>
  <c r="V427" i="5"/>
  <c r="S427" i="5"/>
  <c r="R427" i="5"/>
  <c r="L427" i="5"/>
  <c r="I427" i="5"/>
  <c r="K427" i="5"/>
  <c r="H427" i="5"/>
  <c r="G427" i="5"/>
  <c r="AH426" i="5"/>
  <c r="AE426" i="5"/>
  <c r="AG426" i="5"/>
  <c r="AD426" i="5"/>
  <c r="AC426" i="5"/>
  <c r="T426" i="5"/>
  <c r="W426" i="5"/>
  <c r="R426" i="5"/>
  <c r="V426" i="5"/>
  <c r="S426" i="5"/>
  <c r="I426" i="5"/>
  <c r="L426" i="5"/>
  <c r="K426" i="5"/>
  <c r="G426" i="5"/>
  <c r="H426" i="5"/>
  <c r="AH425" i="5"/>
  <c r="AE425" i="5"/>
  <c r="AG425" i="5"/>
  <c r="AD425" i="5"/>
  <c r="AC425" i="5"/>
  <c r="W425" i="5"/>
  <c r="T425" i="5"/>
  <c r="R425" i="5"/>
  <c r="S425" i="5"/>
  <c r="V425" i="5"/>
  <c r="I425" i="5"/>
  <c r="L425" i="5"/>
  <c r="G425" i="5"/>
  <c r="H425" i="5"/>
  <c r="K425" i="5"/>
  <c r="AE424" i="5"/>
  <c r="AH424" i="5"/>
  <c r="AD424" i="5"/>
  <c r="AC424" i="5"/>
  <c r="AG424" i="5"/>
  <c r="T424" i="5"/>
  <c r="W424" i="5"/>
  <c r="S424" i="5"/>
  <c r="V424" i="5"/>
  <c r="R424" i="5"/>
  <c r="I424" i="5"/>
  <c r="L424" i="5"/>
  <c r="G424" i="5"/>
  <c r="H424" i="5"/>
  <c r="K424" i="5"/>
  <c r="AH423" i="5"/>
  <c r="AE423" i="5"/>
  <c r="AD423" i="5"/>
  <c r="AC423" i="5"/>
  <c r="AG423" i="5"/>
  <c r="W423" i="5"/>
  <c r="T423" i="5"/>
  <c r="V423" i="5"/>
  <c r="S423" i="5"/>
  <c r="R423" i="5"/>
  <c r="L423" i="5"/>
  <c r="I423" i="5"/>
  <c r="G423" i="5"/>
  <c r="K423" i="5"/>
  <c r="H423" i="5"/>
  <c r="AH422" i="5"/>
  <c r="AE422" i="5"/>
  <c r="AG422" i="5"/>
  <c r="AD422" i="5"/>
  <c r="AC422" i="5"/>
  <c r="W422" i="5"/>
  <c r="T422" i="5"/>
  <c r="R422" i="5"/>
  <c r="S422" i="5"/>
  <c r="V422" i="5"/>
  <c r="L422" i="5"/>
  <c r="I422" i="5"/>
  <c r="K422" i="5"/>
  <c r="H422" i="5"/>
  <c r="G422" i="5"/>
  <c r="AH421" i="5"/>
  <c r="AE421" i="5"/>
  <c r="AC421" i="5"/>
  <c r="AG421" i="5"/>
  <c r="AD421" i="5"/>
  <c r="T421" i="5"/>
  <c r="W421" i="5"/>
  <c r="R421" i="5"/>
  <c r="S421" i="5"/>
  <c r="V421" i="5"/>
  <c r="I421" i="5"/>
  <c r="L421" i="5"/>
  <c r="G421" i="5"/>
  <c r="H421" i="5"/>
  <c r="K421" i="5"/>
  <c r="AE420" i="5"/>
  <c r="AH420" i="5"/>
  <c r="AD420" i="5"/>
  <c r="AG420" i="5"/>
  <c r="AC420" i="5"/>
  <c r="W420" i="5"/>
  <c r="T420" i="5"/>
  <c r="R420" i="5"/>
  <c r="V420" i="5"/>
  <c r="S420" i="5"/>
  <c r="L420" i="5"/>
  <c r="I420" i="5"/>
  <c r="K420" i="5"/>
  <c r="H420" i="5"/>
  <c r="G420" i="5"/>
  <c r="AH419" i="5"/>
  <c r="AE419" i="5"/>
  <c r="AC419" i="5"/>
  <c r="AD419" i="5"/>
  <c r="AG419" i="5"/>
  <c r="T419" i="5"/>
  <c r="W419" i="5"/>
  <c r="R419" i="5"/>
  <c r="S419" i="5"/>
  <c r="V419" i="5"/>
  <c r="L419" i="5"/>
  <c r="I419" i="5"/>
  <c r="K419" i="5"/>
  <c r="H419" i="5"/>
  <c r="G419" i="5"/>
  <c r="AE418" i="5"/>
  <c r="AH418" i="5"/>
  <c r="AC418" i="5"/>
  <c r="AG418" i="5"/>
  <c r="AD418" i="5"/>
  <c r="T418" i="5"/>
  <c r="W418" i="5"/>
  <c r="R418" i="5"/>
  <c r="S418" i="5"/>
  <c r="V418" i="5"/>
  <c r="I418" i="5"/>
  <c r="L418" i="5"/>
  <c r="K418" i="5"/>
  <c r="G418" i="5"/>
  <c r="H418" i="5"/>
  <c r="AE417" i="5"/>
  <c r="AH417" i="5"/>
  <c r="AD417" i="5"/>
  <c r="AC417" i="5"/>
  <c r="AG417" i="5"/>
  <c r="W417" i="5"/>
  <c r="T417" i="5"/>
  <c r="R417" i="5"/>
  <c r="S417" i="5"/>
  <c r="V417" i="5"/>
  <c r="I417" i="5"/>
  <c r="L417" i="5"/>
  <c r="K417" i="5"/>
  <c r="H417" i="5"/>
  <c r="G417" i="5"/>
  <c r="AE416" i="5"/>
  <c r="AH416" i="5"/>
  <c r="AD416" i="5"/>
  <c r="AG416" i="5"/>
  <c r="AC416" i="5"/>
  <c r="W416" i="5"/>
  <c r="T416" i="5"/>
  <c r="V416" i="5"/>
  <c r="S416" i="5"/>
  <c r="R416" i="5"/>
  <c r="L416" i="5"/>
  <c r="I416" i="5"/>
  <c r="K416" i="5"/>
  <c r="H416" i="5"/>
  <c r="G416" i="5"/>
  <c r="AE415" i="5"/>
  <c r="AH415" i="5"/>
  <c r="AC415" i="5"/>
  <c r="AD415" i="5"/>
  <c r="AG415" i="5"/>
  <c r="W415" i="5"/>
  <c r="T415" i="5"/>
  <c r="V415" i="5"/>
  <c r="R415" i="5"/>
  <c r="S415" i="5"/>
  <c r="L415" i="5"/>
  <c r="I415" i="5"/>
  <c r="K415" i="5"/>
  <c r="H415" i="5"/>
  <c r="G415" i="5"/>
  <c r="AH414" i="5"/>
  <c r="AE414" i="5"/>
  <c r="AG414" i="5"/>
  <c r="AC414" i="5"/>
  <c r="AD414" i="5"/>
  <c r="W414" i="5"/>
  <c r="T414" i="5"/>
  <c r="R414" i="5"/>
  <c r="V414" i="5"/>
  <c r="S414" i="5"/>
  <c r="I414" i="5"/>
  <c r="L414" i="5"/>
  <c r="K414" i="5"/>
  <c r="H414" i="5"/>
  <c r="G414" i="5"/>
  <c r="AE413" i="5"/>
  <c r="AH413" i="5"/>
  <c r="AC413" i="5"/>
  <c r="AD413" i="5"/>
  <c r="AG413" i="5"/>
  <c r="T413" i="5"/>
  <c r="W413" i="5"/>
  <c r="S413" i="5"/>
  <c r="R413" i="5"/>
  <c r="V413" i="5"/>
  <c r="L413" i="5"/>
  <c r="I413" i="5"/>
  <c r="G413" i="5"/>
  <c r="H413" i="5"/>
  <c r="K413" i="5"/>
  <c r="AE412" i="5"/>
  <c r="AH412" i="5"/>
  <c r="AC412" i="5"/>
  <c r="AD412" i="5"/>
  <c r="AG412" i="5"/>
  <c r="T412" i="5"/>
  <c r="W412" i="5"/>
  <c r="R412" i="5"/>
  <c r="S412" i="5"/>
  <c r="V412" i="5"/>
  <c r="L412" i="5"/>
  <c r="I412" i="5"/>
  <c r="H412" i="5"/>
  <c r="G412" i="5"/>
  <c r="K412" i="5"/>
  <c r="AE411" i="5"/>
  <c r="AH411" i="5"/>
  <c r="AG411" i="5"/>
  <c r="AC411" i="5"/>
  <c r="AD411" i="5"/>
  <c r="W411" i="5"/>
  <c r="T411" i="5"/>
  <c r="S411" i="5"/>
  <c r="V411" i="5"/>
  <c r="R411" i="5"/>
  <c r="L411" i="5"/>
  <c r="I411" i="5"/>
  <c r="G411" i="5"/>
  <c r="H411" i="5"/>
  <c r="K411" i="5"/>
  <c r="AE410" i="5"/>
  <c r="AH410" i="5"/>
  <c r="AC410" i="5"/>
  <c r="AD410" i="5"/>
  <c r="AG410" i="5"/>
  <c r="T410" i="5"/>
  <c r="W410" i="5"/>
  <c r="S410" i="5"/>
  <c r="R410" i="5"/>
  <c r="V410" i="5"/>
  <c r="I410" i="5"/>
  <c r="L410" i="5"/>
  <c r="K410" i="5"/>
  <c r="G410" i="5"/>
  <c r="H410" i="5"/>
  <c r="AE409" i="5"/>
  <c r="AH409" i="5"/>
  <c r="AC409" i="5"/>
  <c r="AG409" i="5"/>
  <c r="AD409" i="5"/>
  <c r="T409" i="5"/>
  <c r="W409" i="5"/>
  <c r="V409" i="5"/>
  <c r="S409" i="5"/>
  <c r="R409" i="5"/>
  <c r="L409" i="5"/>
  <c r="I409" i="5"/>
  <c r="K409" i="5"/>
  <c r="H409" i="5"/>
  <c r="G409" i="5"/>
  <c r="AE408" i="5"/>
  <c r="AH408" i="5"/>
  <c r="AC408" i="5"/>
  <c r="AG408" i="5"/>
  <c r="AD408" i="5"/>
  <c r="W408" i="5"/>
  <c r="T408" i="5"/>
  <c r="S408" i="5"/>
  <c r="R408" i="5"/>
  <c r="V408" i="5"/>
  <c r="L408" i="5"/>
  <c r="I408" i="5"/>
  <c r="K408" i="5"/>
  <c r="G408" i="5"/>
  <c r="H408" i="5"/>
  <c r="AH407" i="5"/>
  <c r="AE407" i="5"/>
  <c r="AD407" i="5"/>
  <c r="AG407" i="5"/>
  <c r="AC407" i="5"/>
  <c r="W407" i="5"/>
  <c r="T407" i="5"/>
  <c r="V407" i="5"/>
  <c r="R407" i="5"/>
  <c r="S407" i="5"/>
  <c r="I407" i="5"/>
  <c r="L407" i="5"/>
  <c r="G407" i="5"/>
  <c r="H407" i="5"/>
  <c r="K407" i="5"/>
  <c r="AH406" i="5"/>
  <c r="AE406" i="5"/>
  <c r="AG406" i="5"/>
  <c r="AD406" i="5"/>
  <c r="AC406" i="5"/>
  <c r="T406" i="5"/>
  <c r="W406" i="5"/>
  <c r="V406" i="5"/>
  <c r="S406" i="5"/>
  <c r="R406" i="5"/>
  <c r="L406" i="5"/>
  <c r="I406" i="5"/>
  <c r="G406" i="5"/>
  <c r="K406" i="5"/>
  <c r="H406" i="5"/>
  <c r="AE405" i="5"/>
  <c r="AH405" i="5"/>
  <c r="AC405" i="5"/>
  <c r="AG405" i="5"/>
  <c r="AD405" i="5"/>
  <c r="T405" i="5"/>
  <c r="W405" i="5"/>
  <c r="R405" i="5"/>
  <c r="S405" i="5"/>
  <c r="V405" i="5"/>
  <c r="I405" i="5"/>
  <c r="L405" i="5"/>
  <c r="G405" i="5"/>
  <c r="H405" i="5"/>
  <c r="K405" i="5"/>
  <c r="AE404" i="5"/>
  <c r="AH404" i="5"/>
  <c r="AD404" i="5"/>
  <c r="AC404" i="5"/>
  <c r="AG404" i="5"/>
  <c r="W404" i="5"/>
  <c r="T404" i="5"/>
  <c r="V404" i="5"/>
  <c r="S404" i="5"/>
  <c r="R404" i="5"/>
  <c r="I404" i="5"/>
  <c r="L404" i="5"/>
  <c r="K404" i="5"/>
  <c r="G404" i="5"/>
  <c r="H404" i="5"/>
  <c r="AE403" i="5"/>
  <c r="AH403" i="5"/>
  <c r="AC403" i="5"/>
  <c r="AD403" i="5"/>
  <c r="AG403" i="5"/>
  <c r="W403" i="5"/>
  <c r="T403" i="5"/>
  <c r="R403" i="5"/>
  <c r="S403" i="5"/>
  <c r="V403" i="5"/>
  <c r="I403" i="5"/>
  <c r="L403" i="5"/>
  <c r="G403" i="5"/>
  <c r="H403" i="5"/>
  <c r="K403" i="5"/>
  <c r="AH402" i="5"/>
  <c r="AE402" i="5"/>
  <c r="AG402" i="5"/>
  <c r="AD402" i="5"/>
  <c r="AC402" i="5"/>
  <c r="W402" i="5"/>
  <c r="T402" i="5"/>
  <c r="V402" i="5"/>
  <c r="S402" i="5"/>
  <c r="R402" i="5"/>
  <c r="L402" i="5"/>
  <c r="I402" i="5"/>
  <c r="K402" i="5"/>
  <c r="H402" i="5"/>
  <c r="G402" i="5"/>
  <c r="AE401" i="5"/>
  <c r="AH401" i="5"/>
  <c r="AC401" i="5"/>
  <c r="AG401" i="5"/>
  <c r="AD401" i="5"/>
  <c r="W401" i="5"/>
  <c r="T401" i="5"/>
  <c r="V401" i="5"/>
  <c r="R401" i="5"/>
  <c r="S401" i="5"/>
  <c r="I401" i="5"/>
  <c r="L401" i="5"/>
  <c r="K401" i="5"/>
  <c r="G401" i="5"/>
  <c r="H401" i="5"/>
  <c r="AH400" i="5"/>
  <c r="AE400" i="5"/>
  <c r="AD400" i="5"/>
  <c r="AC400" i="5"/>
  <c r="AG400" i="5"/>
  <c r="T400" i="5"/>
  <c r="W400" i="5"/>
  <c r="R400" i="5"/>
  <c r="S400" i="5"/>
  <c r="V400" i="5"/>
  <c r="L400" i="5"/>
  <c r="I400" i="5"/>
  <c r="G400" i="5"/>
  <c r="H400" i="5"/>
  <c r="K400" i="5"/>
  <c r="AH399" i="5"/>
  <c r="AE399" i="5"/>
  <c r="AG399" i="5"/>
  <c r="AD399" i="5"/>
  <c r="AC399" i="5"/>
  <c r="W399" i="5"/>
  <c r="T399" i="5"/>
  <c r="R399" i="5"/>
  <c r="V399" i="5"/>
  <c r="S399" i="5"/>
  <c r="L399" i="5"/>
  <c r="I399" i="5"/>
  <c r="K399" i="5"/>
  <c r="H399" i="5"/>
  <c r="G399" i="5"/>
  <c r="AH398" i="5"/>
  <c r="AE398" i="5"/>
  <c r="AG398" i="5"/>
  <c r="AD398" i="5"/>
  <c r="AC398" i="5"/>
  <c r="W398" i="5"/>
  <c r="T398" i="5"/>
  <c r="V398" i="5"/>
  <c r="S398" i="5"/>
  <c r="R398" i="5"/>
  <c r="L398" i="5"/>
  <c r="I398" i="5"/>
  <c r="K398" i="5"/>
  <c r="H398" i="5"/>
  <c r="G398" i="5"/>
  <c r="AH397" i="5"/>
  <c r="AE397" i="5"/>
  <c r="AG397" i="5"/>
  <c r="AD397" i="5"/>
  <c r="AC397" i="5"/>
  <c r="T397" i="5"/>
  <c r="W397" i="5"/>
  <c r="S397" i="5"/>
  <c r="R397" i="5"/>
  <c r="V397" i="5"/>
  <c r="L397" i="5"/>
  <c r="I397" i="5"/>
  <c r="K397" i="5"/>
  <c r="H397" i="5"/>
  <c r="G397" i="5"/>
  <c r="AE396" i="5"/>
  <c r="AH396" i="5"/>
  <c r="AG396" i="5"/>
  <c r="AC396" i="5"/>
  <c r="AD396" i="5"/>
  <c r="T396" i="5"/>
  <c r="W396" i="5"/>
  <c r="R396" i="5"/>
  <c r="S396" i="5"/>
  <c r="V396" i="5"/>
  <c r="L396" i="5"/>
  <c r="I396" i="5"/>
  <c r="G396" i="5"/>
  <c r="H396" i="5"/>
  <c r="K396" i="5"/>
  <c r="AH395" i="5"/>
  <c r="AE395" i="5"/>
  <c r="AG395" i="5"/>
  <c r="AD395" i="5"/>
  <c r="AC395" i="5"/>
  <c r="W395" i="5"/>
  <c r="T395" i="5"/>
  <c r="S395" i="5"/>
  <c r="R395" i="5"/>
  <c r="V395" i="5"/>
  <c r="I395" i="5"/>
  <c r="L395" i="5"/>
  <c r="G395" i="5"/>
  <c r="H395" i="5"/>
  <c r="K395" i="5"/>
  <c r="AE394" i="5"/>
  <c r="AH394" i="5"/>
  <c r="AD394" i="5"/>
  <c r="AG394" i="5"/>
  <c r="AC394" i="5"/>
  <c r="T394" i="5"/>
  <c r="W394" i="5"/>
  <c r="S394" i="5"/>
  <c r="R394" i="5"/>
  <c r="V394" i="5"/>
  <c r="L394" i="5"/>
  <c r="I394" i="5"/>
  <c r="K394" i="5"/>
  <c r="H394" i="5"/>
  <c r="G394" i="5"/>
  <c r="AH393" i="5"/>
  <c r="AE393" i="5"/>
  <c r="AG393" i="5"/>
  <c r="AC393" i="5"/>
  <c r="AD393" i="5"/>
  <c r="W393" i="5"/>
  <c r="T393" i="5"/>
  <c r="R393" i="5"/>
  <c r="S393" i="5"/>
  <c r="V393" i="5"/>
  <c r="L393" i="5"/>
  <c r="I393" i="5"/>
  <c r="H393" i="5"/>
  <c r="K393" i="5"/>
  <c r="G393" i="5"/>
  <c r="AH392" i="5"/>
  <c r="AE392" i="5"/>
  <c r="AD392" i="5"/>
  <c r="AG392" i="5"/>
  <c r="AC392" i="5"/>
  <c r="T392" i="5"/>
  <c r="W392" i="5"/>
  <c r="R392" i="5"/>
  <c r="S392" i="5"/>
  <c r="V392" i="5"/>
  <c r="I392" i="5"/>
  <c r="L392" i="5"/>
  <c r="H392" i="5"/>
  <c r="K392" i="5"/>
  <c r="G392" i="5"/>
  <c r="AH391" i="5"/>
  <c r="AE391" i="5"/>
  <c r="AD391" i="5"/>
  <c r="AC391" i="5"/>
  <c r="AG391" i="5"/>
  <c r="W391" i="5"/>
  <c r="T391" i="5"/>
  <c r="V391" i="5"/>
  <c r="S391" i="5"/>
  <c r="R391" i="5"/>
  <c r="I391" i="5"/>
  <c r="L391" i="5"/>
  <c r="G391" i="5"/>
  <c r="H391" i="5"/>
  <c r="K391" i="5"/>
  <c r="AE390" i="5"/>
  <c r="AH390" i="5"/>
  <c r="AG390" i="5"/>
  <c r="AD390" i="5"/>
  <c r="AC390" i="5"/>
  <c r="T390" i="5"/>
  <c r="W390" i="5"/>
  <c r="R390" i="5"/>
  <c r="S390" i="5"/>
  <c r="V390" i="5"/>
  <c r="L390" i="5"/>
  <c r="I390" i="5"/>
  <c r="K390" i="5"/>
  <c r="H390" i="5"/>
  <c r="G390" i="5"/>
  <c r="AE389" i="5"/>
  <c r="AH389" i="5"/>
  <c r="AC389" i="5"/>
  <c r="AG389" i="5"/>
  <c r="AD389" i="5"/>
  <c r="W389" i="5"/>
  <c r="T389" i="5"/>
  <c r="V389" i="5"/>
  <c r="S389" i="5"/>
  <c r="R389" i="5"/>
  <c r="I389" i="5"/>
  <c r="L389" i="5"/>
  <c r="G389" i="5"/>
  <c r="K389" i="5"/>
  <c r="H389" i="5"/>
  <c r="AE388" i="5"/>
  <c r="AH388" i="5"/>
  <c r="AG388" i="5"/>
  <c r="AD388" i="5"/>
  <c r="AC388" i="5"/>
  <c r="W388" i="5"/>
  <c r="T388" i="5"/>
  <c r="V388" i="5"/>
  <c r="S388" i="5"/>
  <c r="R388" i="5"/>
  <c r="L388" i="5"/>
  <c r="I388" i="5"/>
  <c r="K388" i="5"/>
  <c r="H388" i="5"/>
  <c r="G388" i="5"/>
  <c r="AH387" i="5"/>
  <c r="AE387" i="5"/>
  <c r="AD387" i="5"/>
  <c r="AC387" i="5"/>
  <c r="AG387" i="5"/>
  <c r="W387" i="5"/>
  <c r="T387" i="5"/>
  <c r="V387" i="5"/>
  <c r="R387" i="5"/>
  <c r="S387" i="5"/>
  <c r="I387" i="5"/>
  <c r="L387" i="5"/>
  <c r="G387" i="5"/>
  <c r="H387" i="5"/>
  <c r="K387" i="5"/>
  <c r="AE386" i="5"/>
  <c r="AH386" i="5"/>
  <c r="AC386" i="5"/>
  <c r="AD386" i="5"/>
  <c r="AG386" i="5"/>
  <c r="W386" i="5"/>
  <c r="T386" i="5"/>
  <c r="S386" i="5"/>
  <c r="V386" i="5"/>
  <c r="R386" i="5"/>
  <c r="I386" i="5"/>
  <c r="L386" i="5"/>
  <c r="G386" i="5"/>
  <c r="H386" i="5"/>
  <c r="K386" i="5"/>
  <c r="AH385" i="5"/>
  <c r="AE385" i="5"/>
  <c r="AG385" i="5"/>
  <c r="AD385" i="5"/>
  <c r="AC385" i="5"/>
  <c r="W385" i="5"/>
  <c r="T385" i="5"/>
  <c r="V385" i="5"/>
  <c r="S385" i="5"/>
  <c r="R385" i="5"/>
  <c r="L385" i="5"/>
  <c r="I385" i="5"/>
  <c r="K385" i="5"/>
  <c r="H385" i="5"/>
  <c r="G385" i="5"/>
  <c r="AH384" i="5"/>
  <c r="AE384" i="5"/>
  <c r="AD384" i="5"/>
  <c r="AG384" i="5"/>
  <c r="AC384" i="5"/>
  <c r="T384" i="5"/>
  <c r="W384" i="5"/>
  <c r="V384" i="5"/>
  <c r="R384" i="5"/>
  <c r="S384" i="5"/>
  <c r="L384" i="5"/>
  <c r="I384" i="5"/>
  <c r="K384" i="5"/>
  <c r="H384" i="5"/>
  <c r="G384" i="5"/>
  <c r="AH383" i="5"/>
  <c r="AE383" i="5"/>
  <c r="AG383" i="5"/>
  <c r="AD383" i="5"/>
  <c r="AC383" i="5"/>
  <c r="W383" i="5"/>
  <c r="T383" i="5"/>
  <c r="V383" i="5"/>
  <c r="S383" i="5"/>
  <c r="R383" i="5"/>
  <c r="L383" i="5"/>
  <c r="I383" i="5"/>
  <c r="K383" i="5"/>
  <c r="H383" i="5"/>
  <c r="G383" i="5"/>
  <c r="AE382" i="5"/>
  <c r="AH382" i="5"/>
  <c r="AC382" i="5"/>
  <c r="AG382" i="5"/>
  <c r="AD382" i="5"/>
  <c r="T382" i="5"/>
  <c r="W382" i="5"/>
  <c r="V382" i="5"/>
  <c r="S382" i="5"/>
  <c r="R382" i="5"/>
  <c r="L382" i="5"/>
  <c r="I382" i="5"/>
  <c r="K382" i="5"/>
  <c r="H382" i="5"/>
  <c r="G382" i="5"/>
  <c r="AH381" i="5"/>
  <c r="AE381" i="5"/>
  <c r="AG381" i="5"/>
  <c r="AD381" i="5"/>
  <c r="AC381" i="5"/>
  <c r="W381" i="5"/>
  <c r="T381" i="5"/>
  <c r="V381" i="5"/>
  <c r="S381" i="5"/>
  <c r="R381" i="5"/>
  <c r="I381" i="5"/>
  <c r="L381" i="5"/>
  <c r="G381" i="5"/>
  <c r="H381" i="5"/>
  <c r="K381" i="5"/>
  <c r="AE380" i="5"/>
  <c r="AH380" i="5"/>
  <c r="AD380" i="5"/>
  <c r="AG380" i="5"/>
  <c r="AC380" i="5"/>
  <c r="W380" i="5"/>
  <c r="T380" i="5"/>
  <c r="V380" i="5"/>
  <c r="S380" i="5"/>
  <c r="R380" i="5"/>
  <c r="L380" i="5"/>
  <c r="I380" i="5"/>
  <c r="K380" i="5"/>
  <c r="H380" i="5"/>
  <c r="G380" i="5"/>
  <c r="AH379" i="5"/>
  <c r="AE379" i="5"/>
  <c r="AG379" i="5"/>
  <c r="AD379" i="5"/>
  <c r="AC379" i="5"/>
  <c r="T379" i="5"/>
  <c r="W379" i="5"/>
  <c r="S379" i="5"/>
  <c r="R379" i="5"/>
  <c r="V379" i="5"/>
  <c r="L379" i="5"/>
  <c r="I379" i="5"/>
  <c r="G379" i="5"/>
  <c r="K379" i="5"/>
  <c r="H379" i="5"/>
  <c r="AH378" i="5"/>
  <c r="AE378" i="5"/>
  <c r="AD378" i="5"/>
  <c r="AG378" i="5"/>
  <c r="AC378" i="5"/>
  <c r="W378" i="5"/>
  <c r="T378" i="5"/>
  <c r="R378" i="5"/>
  <c r="S378" i="5"/>
  <c r="V378" i="5"/>
  <c r="L378" i="5"/>
  <c r="I378" i="5"/>
  <c r="H378" i="5"/>
  <c r="K378" i="5"/>
  <c r="G378" i="5"/>
  <c r="AH377" i="5"/>
  <c r="AE377" i="5"/>
  <c r="AG377" i="5"/>
  <c r="AD377" i="5"/>
  <c r="AC377" i="5"/>
  <c r="W377" i="5"/>
  <c r="T377" i="5"/>
  <c r="V377" i="5"/>
  <c r="S377" i="5"/>
  <c r="R377" i="5"/>
  <c r="L377" i="5"/>
  <c r="I377" i="5"/>
  <c r="K377" i="5"/>
  <c r="H377" i="5"/>
  <c r="G377" i="5"/>
  <c r="AE376" i="5"/>
  <c r="AH376" i="5"/>
  <c r="AC376" i="5"/>
  <c r="AG376" i="5"/>
  <c r="AD376" i="5"/>
  <c r="W376" i="5"/>
  <c r="T376" i="5"/>
  <c r="V376" i="5"/>
  <c r="S376" i="5"/>
  <c r="R376" i="5"/>
  <c r="I376" i="5"/>
  <c r="L376" i="5"/>
  <c r="G376" i="5"/>
  <c r="H376" i="5"/>
  <c r="K376" i="5"/>
  <c r="AH375" i="5"/>
  <c r="AE375" i="5"/>
  <c r="AD375" i="5"/>
  <c r="AG375" i="5"/>
  <c r="AC375" i="5"/>
  <c r="W375" i="5"/>
  <c r="T375" i="5"/>
  <c r="S375" i="5"/>
  <c r="R375" i="5"/>
  <c r="V375" i="5"/>
  <c r="L375" i="5"/>
  <c r="I375" i="5"/>
  <c r="K375" i="5"/>
  <c r="H375" i="5"/>
  <c r="G375" i="5"/>
  <c r="AH374" i="5"/>
  <c r="AE374" i="5"/>
  <c r="AG374" i="5"/>
  <c r="AD374" i="5"/>
  <c r="AC374" i="5"/>
  <c r="T374" i="5"/>
  <c r="W374" i="5"/>
  <c r="V374" i="5"/>
  <c r="S374" i="5"/>
  <c r="R374" i="5"/>
  <c r="I374" i="5"/>
  <c r="L374" i="5"/>
  <c r="K374" i="5"/>
  <c r="H374" i="5"/>
  <c r="G374" i="5"/>
  <c r="AH373" i="5"/>
  <c r="AE373" i="5"/>
  <c r="AG373" i="5"/>
  <c r="AD373" i="5"/>
  <c r="AC373" i="5"/>
  <c r="W373" i="5"/>
  <c r="T373" i="5"/>
  <c r="R373" i="5"/>
  <c r="S373" i="5"/>
  <c r="V373" i="5"/>
  <c r="L373" i="5"/>
  <c r="I373" i="5"/>
  <c r="K373" i="5"/>
  <c r="H373" i="5"/>
  <c r="G373" i="5"/>
  <c r="AE372" i="5"/>
  <c r="AH372" i="5"/>
  <c r="AC372" i="5"/>
  <c r="AD372" i="5"/>
  <c r="AG372" i="5"/>
  <c r="T372" i="5"/>
  <c r="W372" i="5"/>
  <c r="R372" i="5"/>
  <c r="V372" i="5"/>
  <c r="S372" i="5"/>
  <c r="I372" i="5"/>
  <c r="L372" i="5"/>
  <c r="G372" i="5"/>
  <c r="H372" i="5"/>
  <c r="K372" i="5"/>
  <c r="AE371" i="5"/>
  <c r="AH371" i="5"/>
  <c r="AG371" i="5"/>
  <c r="AD371" i="5"/>
  <c r="AC371" i="5"/>
  <c r="T371" i="5"/>
  <c r="W371" i="5"/>
  <c r="S371" i="5"/>
  <c r="R371" i="5"/>
  <c r="V371" i="5"/>
  <c r="L371" i="5"/>
  <c r="I371" i="5"/>
  <c r="K371" i="5"/>
  <c r="H371" i="5"/>
  <c r="G371" i="5"/>
  <c r="AE370" i="5"/>
  <c r="AH370" i="5"/>
  <c r="AC370" i="5"/>
  <c r="AG370" i="5"/>
  <c r="AD370" i="5"/>
  <c r="W370" i="5"/>
  <c r="T370" i="5"/>
  <c r="S370" i="5"/>
  <c r="V370" i="5"/>
  <c r="R370" i="5"/>
  <c r="L370" i="5"/>
  <c r="I370" i="5"/>
  <c r="K370" i="5"/>
  <c r="H370" i="5"/>
  <c r="G370" i="5"/>
  <c r="AH369" i="5"/>
  <c r="AE369" i="5"/>
  <c r="AG369" i="5"/>
  <c r="AD369" i="5"/>
  <c r="AC369" i="5"/>
  <c r="W369" i="5"/>
  <c r="T369" i="5"/>
  <c r="R369" i="5"/>
  <c r="S369" i="5"/>
  <c r="V369" i="5"/>
  <c r="L369" i="5"/>
  <c r="I369" i="5"/>
  <c r="G369" i="5"/>
  <c r="H369" i="5"/>
  <c r="K369" i="5"/>
  <c r="AH368" i="5"/>
  <c r="AE368" i="5"/>
  <c r="AG368" i="5"/>
  <c r="AD368" i="5"/>
  <c r="AC368" i="5"/>
  <c r="T368" i="5"/>
  <c r="W368" i="5"/>
  <c r="V368" i="5"/>
  <c r="S368" i="5"/>
  <c r="R368" i="5"/>
  <c r="L368" i="5"/>
  <c r="I368" i="5"/>
  <c r="K368" i="5"/>
  <c r="H368" i="5"/>
  <c r="G368" i="5"/>
  <c r="AH367" i="5"/>
  <c r="AE367" i="5"/>
  <c r="AC367" i="5"/>
  <c r="AD367" i="5"/>
  <c r="AG367" i="5"/>
  <c r="W367" i="5"/>
  <c r="T367" i="5"/>
  <c r="V367" i="5"/>
  <c r="S367" i="5"/>
  <c r="R367" i="5"/>
  <c r="I367" i="5"/>
  <c r="L367" i="5"/>
  <c r="G367" i="5"/>
  <c r="H367" i="5"/>
  <c r="K367" i="5"/>
  <c r="AH366" i="5"/>
  <c r="AE366" i="5"/>
  <c r="AG366" i="5"/>
  <c r="AD366" i="5"/>
  <c r="AC366" i="5"/>
  <c r="W366" i="5"/>
  <c r="T366" i="5"/>
  <c r="S366" i="5"/>
  <c r="V366" i="5"/>
  <c r="R366" i="5"/>
  <c r="I366" i="5"/>
  <c r="L366" i="5"/>
  <c r="H366" i="5"/>
  <c r="G366" i="5"/>
  <c r="K366" i="5"/>
  <c r="AH365" i="5"/>
  <c r="AE365" i="5"/>
  <c r="AD365" i="5"/>
  <c r="AC365" i="5"/>
  <c r="AG365" i="5"/>
  <c r="T365" i="5"/>
  <c r="W365" i="5"/>
  <c r="V365" i="5"/>
  <c r="S365" i="5"/>
  <c r="R365" i="5"/>
  <c r="L365" i="5"/>
  <c r="I365" i="5"/>
  <c r="K365" i="5"/>
  <c r="H365" i="5"/>
  <c r="G365" i="5"/>
  <c r="AH364" i="5"/>
  <c r="AE364" i="5"/>
  <c r="AC364" i="5"/>
  <c r="AG364" i="5"/>
  <c r="AD364" i="5"/>
  <c r="W364" i="5"/>
  <c r="T364" i="5"/>
  <c r="S364" i="5"/>
  <c r="R364" i="5"/>
  <c r="V364" i="5"/>
  <c r="I364" i="5"/>
  <c r="L364" i="5"/>
  <c r="G364" i="5"/>
  <c r="H364" i="5"/>
  <c r="K364" i="5"/>
  <c r="AH363" i="5"/>
  <c r="AE363" i="5"/>
  <c r="AG363" i="5"/>
  <c r="AD363" i="5"/>
  <c r="AC363" i="5"/>
  <c r="W363" i="5"/>
  <c r="T363" i="5"/>
  <c r="S363" i="5"/>
  <c r="R363" i="5"/>
  <c r="V363" i="5"/>
  <c r="I363" i="5"/>
  <c r="L363" i="5"/>
  <c r="G363" i="5"/>
  <c r="H363" i="5"/>
  <c r="K363" i="5"/>
  <c r="AH362" i="5"/>
  <c r="AE362" i="5"/>
  <c r="AC362" i="5"/>
  <c r="AD362" i="5"/>
  <c r="AG362" i="5"/>
  <c r="T362" i="5"/>
  <c r="W362" i="5"/>
  <c r="V362" i="5"/>
  <c r="S362" i="5"/>
  <c r="R362" i="5"/>
  <c r="L362" i="5"/>
  <c r="I362" i="5"/>
  <c r="K362" i="5"/>
  <c r="H362" i="5"/>
  <c r="G362" i="5"/>
  <c r="AE361" i="5"/>
  <c r="AH361" i="5"/>
  <c r="AD361" i="5"/>
  <c r="AG361" i="5"/>
  <c r="AC361" i="5"/>
  <c r="T361" i="5"/>
  <c r="W361" i="5"/>
  <c r="V361" i="5"/>
  <c r="S361" i="5"/>
  <c r="R361" i="5"/>
  <c r="L361" i="5"/>
  <c r="I361" i="5"/>
  <c r="K361" i="5"/>
  <c r="H361" i="5"/>
  <c r="G361" i="5"/>
  <c r="AH360" i="5"/>
  <c r="AE360" i="5"/>
  <c r="AD360" i="5"/>
  <c r="AC360" i="5"/>
  <c r="AG360" i="5"/>
  <c r="T360" i="5"/>
  <c r="W360" i="5"/>
  <c r="V360" i="5"/>
  <c r="S360" i="5"/>
  <c r="R360" i="5"/>
  <c r="L360" i="5"/>
  <c r="I360" i="5"/>
  <c r="G360" i="5"/>
  <c r="AH359" i="5"/>
  <c r="AE359" i="5"/>
  <c r="AC359" i="5"/>
  <c r="AD359" i="5"/>
  <c r="AG359" i="5"/>
  <c r="T359" i="5"/>
  <c r="W359" i="5"/>
  <c r="R359" i="5"/>
  <c r="S359" i="5"/>
  <c r="V359" i="5"/>
  <c r="I359" i="5"/>
  <c r="L359" i="5"/>
  <c r="G359" i="5"/>
  <c r="H359" i="5"/>
  <c r="K359" i="5"/>
  <c r="AE358" i="5"/>
  <c r="AH358" i="5"/>
  <c r="AC358" i="5"/>
  <c r="AD358" i="5"/>
  <c r="AG358" i="5"/>
  <c r="T358" i="5"/>
  <c r="W358" i="5"/>
  <c r="S358" i="5"/>
  <c r="R358" i="5"/>
  <c r="V358" i="5"/>
  <c r="L358" i="5"/>
  <c r="I358" i="5"/>
  <c r="K358" i="5"/>
  <c r="H358" i="5"/>
  <c r="G358" i="5"/>
  <c r="AH357" i="5"/>
  <c r="AE357" i="5"/>
  <c r="AG357" i="5"/>
  <c r="AD357" i="5"/>
  <c r="AC357" i="5"/>
  <c r="W357" i="5"/>
  <c r="T357" i="5"/>
  <c r="V357" i="5"/>
  <c r="S357" i="5"/>
  <c r="R357" i="5"/>
  <c r="I357" i="5"/>
  <c r="L357" i="5"/>
  <c r="G357" i="5"/>
  <c r="H357" i="5"/>
  <c r="K357" i="5"/>
  <c r="AE356" i="5"/>
  <c r="AH356" i="5"/>
  <c r="AG356" i="5"/>
  <c r="AD356" i="5"/>
  <c r="AC356" i="5"/>
  <c r="W356" i="5"/>
  <c r="T356" i="5"/>
  <c r="V356" i="5"/>
  <c r="S356" i="5"/>
  <c r="R356" i="5"/>
  <c r="L356" i="5"/>
  <c r="I356" i="5"/>
  <c r="K356" i="5"/>
  <c r="H356" i="5"/>
  <c r="G356" i="5"/>
  <c r="AE355" i="5"/>
  <c r="AH355" i="5"/>
  <c r="AG355" i="5"/>
  <c r="AD355" i="5"/>
  <c r="AC355" i="5"/>
  <c r="W355" i="5"/>
  <c r="T355" i="5"/>
  <c r="V355" i="5"/>
  <c r="R355" i="5"/>
  <c r="S355" i="5"/>
  <c r="I355" i="5"/>
  <c r="L355" i="5"/>
  <c r="K355" i="5"/>
  <c r="G355" i="5"/>
  <c r="H355" i="5"/>
  <c r="AE354" i="5"/>
  <c r="AH354" i="5"/>
  <c r="AG354" i="5"/>
  <c r="AD354" i="5"/>
  <c r="AC354" i="5"/>
  <c r="W354" i="5"/>
  <c r="T354" i="5"/>
  <c r="V354" i="5"/>
  <c r="S354" i="5"/>
  <c r="R354" i="5"/>
  <c r="I354" i="5"/>
  <c r="L354" i="5"/>
  <c r="K354" i="5"/>
  <c r="H354" i="5"/>
  <c r="G354" i="5"/>
  <c r="AE353" i="5"/>
  <c r="AH353" i="5"/>
  <c r="AG353" i="5"/>
  <c r="AD353" i="5"/>
  <c r="AC353" i="5"/>
  <c r="W353" i="5"/>
  <c r="T353" i="5"/>
  <c r="V353" i="5"/>
  <c r="S353" i="5"/>
  <c r="R353" i="5"/>
  <c r="L353" i="5"/>
  <c r="I353" i="5"/>
  <c r="K353" i="5"/>
  <c r="H353" i="5"/>
  <c r="G353" i="5"/>
  <c r="AE352" i="5"/>
  <c r="AH352" i="5"/>
  <c r="AG352" i="5"/>
  <c r="AD352" i="5"/>
  <c r="AC352" i="5"/>
  <c r="T352" i="5"/>
  <c r="W352" i="5"/>
  <c r="R352" i="5"/>
  <c r="S352" i="5"/>
  <c r="V352" i="5"/>
  <c r="I352" i="5"/>
  <c r="L352" i="5"/>
  <c r="G352" i="5"/>
  <c r="H352" i="5"/>
  <c r="K352" i="5"/>
  <c r="AE351" i="5"/>
  <c r="AH351" i="5"/>
  <c r="AC351" i="5"/>
  <c r="AD351" i="5"/>
  <c r="AG351" i="5"/>
  <c r="T351" i="5"/>
  <c r="W351" i="5"/>
  <c r="R351" i="5"/>
  <c r="V351" i="5"/>
  <c r="S351" i="5"/>
  <c r="L351" i="5"/>
  <c r="I351" i="5"/>
  <c r="K351" i="5"/>
  <c r="H351" i="5"/>
  <c r="G351" i="5"/>
  <c r="AH350" i="5"/>
  <c r="AE350" i="5"/>
  <c r="AG350" i="5"/>
  <c r="AD350" i="5"/>
  <c r="AC350" i="5"/>
  <c r="W350" i="5"/>
  <c r="T350" i="5"/>
  <c r="V350" i="5"/>
  <c r="S350" i="5"/>
  <c r="R350" i="5"/>
  <c r="L350" i="5"/>
  <c r="I350" i="5"/>
  <c r="H350" i="5"/>
  <c r="G350" i="5"/>
  <c r="K350" i="5"/>
  <c r="AE349" i="5"/>
  <c r="AH349" i="5"/>
  <c r="AG349" i="5"/>
  <c r="AD349" i="5"/>
  <c r="AC349" i="5"/>
  <c r="W349" i="5"/>
  <c r="T349" i="5"/>
  <c r="V349" i="5"/>
  <c r="S349" i="5"/>
  <c r="R349" i="5"/>
  <c r="L349" i="5"/>
  <c r="I349" i="5"/>
  <c r="G349" i="5"/>
  <c r="H349" i="5"/>
  <c r="K349" i="5"/>
  <c r="AE348" i="5"/>
  <c r="AH348" i="5"/>
  <c r="AC348" i="5"/>
  <c r="AG348" i="5"/>
  <c r="AD348" i="5"/>
  <c r="T348" i="5"/>
  <c r="W348" i="5"/>
  <c r="V348" i="5"/>
  <c r="S348" i="5"/>
  <c r="R348" i="5"/>
  <c r="L348" i="5"/>
  <c r="I348" i="5"/>
  <c r="G348" i="5"/>
  <c r="K348" i="5"/>
  <c r="H348" i="5"/>
  <c r="AE347" i="5"/>
  <c r="AH347" i="5"/>
  <c r="AG347" i="5"/>
  <c r="AD347" i="5"/>
  <c r="AC347" i="5"/>
  <c r="W347" i="5"/>
  <c r="T347" i="5"/>
  <c r="R347" i="5"/>
  <c r="V347" i="5"/>
  <c r="S347" i="5"/>
  <c r="I347" i="5"/>
  <c r="L347" i="5"/>
  <c r="K347" i="5"/>
  <c r="H347" i="5"/>
  <c r="G347" i="5"/>
  <c r="AH346" i="5"/>
  <c r="AE346" i="5"/>
  <c r="AC346" i="5"/>
  <c r="AG346" i="5"/>
  <c r="AD346" i="5"/>
  <c r="T346" i="5"/>
  <c r="W346" i="5"/>
  <c r="V346" i="5"/>
  <c r="S346" i="5"/>
  <c r="R346" i="5"/>
  <c r="L346" i="5"/>
  <c r="I346" i="5"/>
  <c r="G346" i="5"/>
  <c r="K346" i="5"/>
  <c r="H346" i="5"/>
  <c r="AE345" i="5"/>
  <c r="AH345" i="5"/>
  <c r="AG345" i="5"/>
  <c r="AD345" i="5"/>
  <c r="AC345" i="5"/>
  <c r="W345" i="5"/>
  <c r="T345" i="5"/>
  <c r="R345" i="5"/>
  <c r="V345" i="5"/>
  <c r="S345" i="5"/>
  <c r="I345" i="5"/>
  <c r="L345" i="5"/>
  <c r="K345" i="5"/>
  <c r="H345" i="5"/>
  <c r="G345" i="5"/>
  <c r="AH344" i="5"/>
  <c r="AE344" i="5"/>
  <c r="AC344" i="5"/>
  <c r="AG344" i="5"/>
  <c r="AD344" i="5"/>
  <c r="T344" i="5"/>
  <c r="W344" i="5"/>
  <c r="V344" i="5"/>
  <c r="S344" i="5"/>
  <c r="R344" i="5"/>
  <c r="L344" i="5"/>
  <c r="I344" i="5"/>
  <c r="G344" i="5"/>
  <c r="K344" i="5"/>
  <c r="H344" i="5"/>
  <c r="AE343" i="5"/>
  <c r="AH343" i="5"/>
  <c r="AG343" i="5"/>
  <c r="AD343" i="5"/>
  <c r="AC343" i="5"/>
  <c r="W343" i="5"/>
  <c r="T343" i="5"/>
  <c r="R343" i="5"/>
  <c r="V343" i="5"/>
  <c r="S343" i="5"/>
  <c r="I343" i="5"/>
  <c r="L343" i="5"/>
  <c r="K343" i="5"/>
  <c r="H343" i="5"/>
  <c r="G343" i="5"/>
  <c r="AH342" i="5"/>
  <c r="AE342" i="5"/>
  <c r="AC342" i="5"/>
  <c r="AG342" i="5"/>
  <c r="AD342" i="5"/>
  <c r="T342" i="5"/>
  <c r="W342" i="5"/>
  <c r="V342" i="5"/>
  <c r="S342" i="5"/>
  <c r="R342" i="5"/>
  <c r="L342" i="5"/>
  <c r="I342" i="5"/>
  <c r="H342" i="5"/>
  <c r="K342" i="5"/>
  <c r="G342" i="5"/>
  <c r="AH341" i="5"/>
  <c r="AE341" i="5"/>
  <c r="AG341" i="5"/>
  <c r="AD341" i="5"/>
  <c r="AC341" i="5"/>
  <c r="W341" i="5"/>
  <c r="T341" i="5"/>
  <c r="V341" i="5"/>
  <c r="S341" i="5"/>
  <c r="R341" i="5"/>
  <c r="L341" i="5"/>
  <c r="I341" i="5"/>
  <c r="G341" i="5"/>
  <c r="H341" i="5"/>
  <c r="K341" i="5"/>
  <c r="AE340" i="5"/>
  <c r="AH340" i="5"/>
  <c r="AC340" i="5"/>
  <c r="AG340" i="5"/>
  <c r="AD340" i="5"/>
  <c r="T340" i="5"/>
  <c r="W340" i="5"/>
  <c r="V340" i="5"/>
  <c r="S340" i="5"/>
  <c r="R340" i="5"/>
  <c r="L340" i="5"/>
  <c r="I340" i="5"/>
  <c r="G340" i="5"/>
  <c r="K340" i="5"/>
  <c r="H340" i="5"/>
  <c r="AE339" i="5"/>
  <c r="AH339" i="5"/>
  <c r="AG339" i="5"/>
  <c r="AD339" i="5"/>
  <c r="AC339" i="5"/>
  <c r="W339" i="5"/>
  <c r="T339" i="5"/>
  <c r="R339" i="5"/>
  <c r="V339" i="5"/>
  <c r="S339" i="5"/>
  <c r="I339" i="5"/>
  <c r="L339" i="5"/>
  <c r="G339" i="5"/>
  <c r="H339" i="5"/>
  <c r="K339" i="5"/>
  <c r="AH338" i="5"/>
  <c r="AE338" i="5"/>
  <c r="AG338" i="5"/>
  <c r="AD338" i="5"/>
  <c r="AC338" i="5"/>
  <c r="T338" i="5"/>
  <c r="W338" i="5"/>
  <c r="S338" i="5"/>
  <c r="R338" i="5"/>
  <c r="V338" i="5"/>
  <c r="L338" i="5"/>
  <c r="I338" i="5"/>
  <c r="K338" i="5"/>
  <c r="H338" i="5"/>
  <c r="G338" i="5"/>
  <c r="AH337" i="5"/>
  <c r="AE337" i="5"/>
  <c r="AG337" i="5"/>
  <c r="AD337" i="5"/>
  <c r="AC337" i="5"/>
  <c r="W337" i="5"/>
  <c r="T337" i="5"/>
  <c r="V337" i="5"/>
  <c r="R337" i="5"/>
  <c r="S337" i="5"/>
  <c r="L337" i="5"/>
  <c r="I337" i="5"/>
  <c r="K337" i="5"/>
  <c r="H337" i="5"/>
  <c r="G337" i="5"/>
  <c r="AH336" i="5"/>
  <c r="AE336" i="5"/>
  <c r="AG336" i="5"/>
  <c r="AD336" i="5"/>
  <c r="AC336" i="5"/>
  <c r="W336" i="5"/>
  <c r="T336" i="5"/>
  <c r="V336" i="5"/>
  <c r="S336" i="5"/>
  <c r="R336" i="5"/>
  <c r="L336" i="5"/>
  <c r="I336" i="5"/>
  <c r="K336" i="5"/>
  <c r="H336" i="5"/>
  <c r="G336" i="5"/>
  <c r="AH335" i="5"/>
  <c r="AE335" i="5"/>
  <c r="AD335" i="5"/>
  <c r="AG335" i="5"/>
  <c r="AC335" i="5"/>
  <c r="W335" i="5"/>
  <c r="T335" i="5"/>
  <c r="V335" i="5"/>
  <c r="S335" i="5"/>
  <c r="R335" i="5"/>
  <c r="L335" i="5"/>
  <c r="I335" i="5"/>
  <c r="K335" i="5"/>
  <c r="H335" i="5"/>
  <c r="G335" i="5"/>
  <c r="AH334" i="5"/>
  <c r="AE334" i="5"/>
  <c r="AG334" i="5"/>
  <c r="AD334" i="5"/>
  <c r="AC334" i="5"/>
  <c r="T334" i="5"/>
  <c r="W334" i="5"/>
  <c r="R334" i="5"/>
  <c r="S334" i="5"/>
  <c r="V334" i="5"/>
  <c r="L334" i="5"/>
  <c r="I334" i="5"/>
  <c r="K334" i="5"/>
  <c r="H334" i="5"/>
  <c r="G334" i="5"/>
  <c r="AH333" i="5"/>
  <c r="AE333" i="5"/>
  <c r="AG333" i="5"/>
  <c r="AD333" i="5"/>
  <c r="AC333" i="5"/>
  <c r="W333" i="5"/>
  <c r="T333" i="5"/>
  <c r="S333" i="5"/>
  <c r="V333" i="5"/>
  <c r="R333" i="5"/>
  <c r="L333" i="5"/>
  <c r="I333" i="5"/>
  <c r="G333" i="5"/>
  <c r="H333" i="5"/>
  <c r="K333" i="5"/>
  <c r="AH332" i="5"/>
  <c r="AE332" i="5"/>
  <c r="AG332" i="5"/>
  <c r="AD332" i="5"/>
  <c r="AC332" i="5"/>
  <c r="W332" i="5"/>
  <c r="T332" i="5"/>
  <c r="V332" i="5"/>
  <c r="S332" i="5"/>
  <c r="R332" i="5"/>
  <c r="L332" i="5"/>
  <c r="I332" i="5"/>
  <c r="H332" i="5"/>
  <c r="G332" i="5"/>
  <c r="K332" i="5"/>
  <c r="AE331" i="5"/>
  <c r="AH331" i="5"/>
  <c r="AG331" i="5"/>
  <c r="AD331" i="5"/>
  <c r="AC331" i="5"/>
  <c r="W331" i="5"/>
  <c r="T331" i="5"/>
  <c r="V331" i="5"/>
  <c r="R331" i="5"/>
  <c r="S331" i="5"/>
  <c r="L331" i="5"/>
  <c r="I331" i="5"/>
  <c r="K331" i="5"/>
  <c r="G331" i="5"/>
  <c r="H331" i="5"/>
  <c r="AH330" i="5"/>
  <c r="AE330" i="5"/>
  <c r="AG330" i="5"/>
  <c r="AD330" i="5"/>
  <c r="AC330" i="5"/>
  <c r="W330" i="5"/>
  <c r="T330" i="5"/>
  <c r="R330" i="5"/>
  <c r="S330" i="5"/>
  <c r="V330" i="5"/>
  <c r="I330" i="5"/>
  <c r="L330" i="5"/>
  <c r="H330" i="5"/>
  <c r="G330" i="5"/>
  <c r="K330" i="5"/>
  <c r="AH329" i="5"/>
  <c r="AE329" i="5"/>
  <c r="AG329" i="5"/>
  <c r="AD329" i="5"/>
  <c r="AC329" i="5"/>
  <c r="W329" i="5"/>
  <c r="T329" i="5"/>
  <c r="V329" i="5"/>
  <c r="S329" i="5"/>
  <c r="R329" i="5"/>
  <c r="I329" i="5"/>
  <c r="L329" i="5"/>
  <c r="K329" i="5"/>
  <c r="G329" i="5"/>
  <c r="H329" i="5"/>
  <c r="AE328" i="5"/>
  <c r="AH328" i="5"/>
  <c r="AD328" i="5"/>
  <c r="AC328" i="5"/>
  <c r="AG328" i="5"/>
  <c r="W328" i="5"/>
  <c r="T328" i="5"/>
  <c r="V328" i="5"/>
  <c r="R328" i="5"/>
  <c r="S328" i="5"/>
  <c r="L328" i="5"/>
  <c r="I328" i="5"/>
  <c r="K328" i="5"/>
  <c r="H328" i="5"/>
  <c r="G328" i="5"/>
  <c r="AE327" i="5"/>
  <c r="AH327" i="5"/>
  <c r="AD327" i="5"/>
  <c r="AG327" i="5"/>
  <c r="AC327" i="5"/>
  <c r="T327" i="5"/>
  <c r="W327" i="5"/>
  <c r="V327" i="5"/>
  <c r="S327" i="5"/>
  <c r="R327" i="5"/>
  <c r="L327" i="5"/>
  <c r="I327" i="5"/>
  <c r="K327" i="5"/>
  <c r="H327" i="5"/>
  <c r="G327" i="5"/>
  <c r="AE326" i="5"/>
  <c r="AH326" i="5"/>
  <c r="AD326" i="5"/>
  <c r="AC326" i="5"/>
  <c r="AG326" i="5"/>
  <c r="W326" i="5"/>
  <c r="T326" i="5"/>
  <c r="V326" i="5"/>
  <c r="S326" i="5"/>
  <c r="R326" i="5"/>
  <c r="I326" i="5"/>
  <c r="L326" i="5"/>
  <c r="K326" i="5"/>
  <c r="H326" i="5"/>
  <c r="G326" i="5"/>
  <c r="AH325" i="5"/>
  <c r="AE325" i="5"/>
  <c r="AC325" i="5"/>
  <c r="AD325" i="5"/>
  <c r="AG325" i="5"/>
  <c r="T325" i="5"/>
  <c r="W325" i="5"/>
  <c r="V325" i="5"/>
  <c r="R325" i="5"/>
  <c r="S325" i="5"/>
  <c r="I325" i="5"/>
  <c r="L325" i="5"/>
  <c r="K325" i="5"/>
  <c r="H325" i="5"/>
  <c r="G325" i="5"/>
  <c r="AH324" i="5"/>
  <c r="AE324" i="5"/>
  <c r="AG324" i="5"/>
  <c r="AD324" i="5"/>
  <c r="AC324" i="5"/>
  <c r="W324" i="5"/>
  <c r="T324" i="5"/>
  <c r="V324" i="5"/>
  <c r="S324" i="5"/>
  <c r="R324" i="5"/>
  <c r="L324" i="5"/>
  <c r="I324" i="5"/>
  <c r="G324" i="5"/>
  <c r="H324" i="5"/>
  <c r="K324" i="5"/>
  <c r="AH323" i="5"/>
  <c r="AE323" i="5"/>
  <c r="AD323" i="5"/>
  <c r="AC323" i="5"/>
  <c r="AG323" i="5"/>
  <c r="W323" i="5"/>
  <c r="T323" i="5"/>
  <c r="R323" i="5"/>
  <c r="V323" i="5"/>
  <c r="S323" i="5"/>
  <c r="L323" i="5"/>
  <c r="I323" i="5"/>
  <c r="G323" i="5"/>
  <c r="H323" i="5"/>
  <c r="K323" i="5"/>
  <c r="AE322" i="5"/>
  <c r="AH322" i="5"/>
  <c r="AD322" i="5"/>
  <c r="AC322" i="5"/>
  <c r="AG322" i="5"/>
  <c r="W322" i="5"/>
  <c r="T322" i="5"/>
  <c r="V322" i="5"/>
  <c r="S322" i="5"/>
  <c r="R322" i="5"/>
  <c r="L322" i="5"/>
  <c r="I322" i="5"/>
  <c r="G322" i="5"/>
  <c r="K322" i="5"/>
  <c r="H322" i="5"/>
  <c r="AE321" i="5"/>
  <c r="AH321" i="5"/>
  <c r="AG321" i="5"/>
  <c r="AD321" i="5"/>
  <c r="AC321" i="5"/>
  <c r="W321" i="5"/>
  <c r="T321" i="5"/>
  <c r="V321" i="5"/>
  <c r="S321" i="5"/>
  <c r="R321" i="5"/>
  <c r="I321" i="5"/>
  <c r="L321" i="5"/>
  <c r="G321" i="5"/>
  <c r="K321" i="5"/>
  <c r="H321" i="5"/>
  <c r="AE320" i="5"/>
  <c r="AH320" i="5"/>
  <c r="AG320" i="5"/>
  <c r="AD320" i="5"/>
  <c r="AC320" i="5"/>
  <c r="W320" i="5"/>
  <c r="T320" i="5"/>
  <c r="V320" i="5"/>
  <c r="S320" i="5"/>
  <c r="R320" i="5"/>
  <c r="I320" i="5"/>
  <c r="L320" i="5"/>
  <c r="G320" i="5"/>
  <c r="K320" i="5"/>
  <c r="H320" i="5"/>
  <c r="AH319" i="5"/>
  <c r="AE319" i="5"/>
  <c r="AG319" i="5"/>
  <c r="AD319" i="5"/>
  <c r="AC319" i="5"/>
  <c r="W319" i="5"/>
  <c r="T319" i="5"/>
  <c r="R319" i="5"/>
  <c r="S319" i="5"/>
  <c r="V319" i="5"/>
  <c r="L319" i="5"/>
  <c r="I319" i="5"/>
  <c r="G319" i="5"/>
  <c r="K319" i="5"/>
  <c r="H319" i="5"/>
  <c r="AE318" i="5"/>
  <c r="AH318" i="5"/>
  <c r="AG318" i="5"/>
  <c r="AD318" i="5"/>
  <c r="AC318" i="5"/>
  <c r="T318" i="5"/>
  <c r="W318" i="5"/>
  <c r="V318" i="5"/>
  <c r="S318" i="5"/>
  <c r="R318" i="5"/>
  <c r="L318" i="5"/>
  <c r="I318" i="5"/>
  <c r="K318" i="5"/>
  <c r="H318" i="5"/>
  <c r="G318" i="5"/>
  <c r="AH317" i="5"/>
  <c r="AE317" i="5"/>
  <c r="AC317" i="5"/>
  <c r="AG317" i="5"/>
  <c r="AD317" i="5"/>
  <c r="W317" i="5"/>
  <c r="T317" i="5"/>
  <c r="V317" i="5"/>
  <c r="S317" i="5"/>
  <c r="R317" i="5"/>
  <c r="L317" i="5"/>
  <c r="I317" i="5"/>
  <c r="G317" i="5"/>
  <c r="K317" i="5"/>
  <c r="H317" i="5"/>
  <c r="AE316" i="5"/>
  <c r="AH316" i="5"/>
  <c r="AG316" i="5"/>
  <c r="AD316" i="5"/>
  <c r="AC316" i="5"/>
  <c r="T316" i="5"/>
  <c r="W316" i="5"/>
  <c r="V316" i="5"/>
  <c r="S316" i="5"/>
  <c r="R316" i="5"/>
  <c r="L316" i="5"/>
  <c r="I316" i="5"/>
  <c r="K316" i="5"/>
  <c r="H316" i="5"/>
  <c r="G316" i="5"/>
  <c r="AE315" i="5"/>
  <c r="AH315" i="5"/>
  <c r="AD315" i="5"/>
  <c r="AG315" i="5"/>
  <c r="AC315" i="5"/>
  <c r="W315" i="5"/>
  <c r="T315" i="5"/>
  <c r="V315" i="5"/>
  <c r="S315" i="5"/>
  <c r="R315" i="5"/>
  <c r="L315" i="5"/>
  <c r="I315" i="5"/>
  <c r="K315" i="5"/>
  <c r="H315" i="5"/>
  <c r="G315" i="5"/>
  <c r="AE314" i="5"/>
  <c r="AH314" i="5"/>
  <c r="AG314" i="5"/>
  <c r="AD314" i="5"/>
  <c r="AC314" i="5"/>
  <c r="W314" i="5"/>
  <c r="T314" i="5"/>
  <c r="S314" i="5"/>
  <c r="R314" i="5"/>
  <c r="V314" i="5"/>
  <c r="L314" i="5"/>
  <c r="I314" i="5"/>
  <c r="K314" i="5"/>
  <c r="H314" i="5"/>
  <c r="G314" i="5"/>
  <c r="AH313" i="5"/>
  <c r="AE313" i="5"/>
  <c r="AD313" i="5"/>
  <c r="AC313" i="5"/>
  <c r="AG313" i="5"/>
  <c r="T313" i="5"/>
  <c r="W313" i="5"/>
  <c r="V313" i="5"/>
  <c r="S313" i="5"/>
  <c r="R313" i="5"/>
  <c r="L313" i="5"/>
  <c r="I313" i="5"/>
  <c r="K313" i="5"/>
  <c r="H313" i="5"/>
  <c r="G313" i="5"/>
  <c r="AE312" i="5"/>
  <c r="AH312" i="5"/>
  <c r="AD312" i="5"/>
  <c r="AC312" i="5"/>
  <c r="AG312" i="5"/>
  <c r="W312" i="5"/>
  <c r="T312" i="5"/>
  <c r="S312" i="5"/>
  <c r="R312" i="5"/>
  <c r="V312" i="5"/>
  <c r="L312" i="5"/>
  <c r="I312" i="5"/>
  <c r="K312" i="5"/>
  <c r="H312" i="5"/>
  <c r="G312" i="5"/>
  <c r="AH311" i="5"/>
  <c r="AE311" i="5"/>
  <c r="AD311" i="5"/>
  <c r="AC311" i="5"/>
  <c r="AG311" i="5"/>
  <c r="W311" i="5"/>
  <c r="T311" i="5"/>
  <c r="V311" i="5"/>
  <c r="S311" i="5"/>
  <c r="R311" i="5"/>
  <c r="L311" i="5"/>
  <c r="I311" i="5"/>
  <c r="G311" i="5"/>
  <c r="K311" i="5"/>
  <c r="H311" i="5"/>
  <c r="AH310" i="5"/>
  <c r="AE310" i="5"/>
  <c r="AG310" i="5"/>
  <c r="AD310" i="5"/>
  <c r="AC310" i="5"/>
  <c r="W310" i="5"/>
  <c r="T310" i="5"/>
  <c r="V310" i="5"/>
  <c r="S310" i="5"/>
  <c r="R310" i="5"/>
  <c r="L310" i="5"/>
  <c r="I310" i="5"/>
  <c r="K310" i="5"/>
  <c r="H310" i="5"/>
  <c r="G310" i="5"/>
  <c r="AH309" i="5"/>
  <c r="AE309" i="5"/>
  <c r="AC309" i="5"/>
  <c r="AG309" i="5"/>
  <c r="AD309" i="5"/>
  <c r="T309" i="5"/>
  <c r="W309" i="5"/>
  <c r="R309" i="5"/>
  <c r="V309" i="5"/>
  <c r="S309" i="5"/>
  <c r="I309" i="5"/>
  <c r="L309" i="5"/>
  <c r="G309" i="5"/>
  <c r="K309" i="5"/>
  <c r="H309" i="5"/>
  <c r="AE308" i="5"/>
  <c r="AH308" i="5"/>
  <c r="AC308" i="5"/>
  <c r="AG308" i="5"/>
  <c r="AD308" i="5"/>
  <c r="T308" i="5"/>
  <c r="W308" i="5"/>
  <c r="R308" i="5"/>
  <c r="V308" i="5"/>
  <c r="S308" i="5"/>
  <c r="I308" i="5"/>
  <c r="L308" i="5"/>
  <c r="G308" i="5"/>
  <c r="K308" i="5"/>
  <c r="H308" i="5"/>
  <c r="AE307" i="5"/>
  <c r="AH307" i="5"/>
  <c r="AC307" i="5"/>
  <c r="AG307" i="5"/>
  <c r="AD307" i="5"/>
  <c r="T307" i="5"/>
  <c r="W307" i="5"/>
  <c r="R307" i="5"/>
  <c r="V307" i="5"/>
  <c r="S307" i="5"/>
  <c r="L307" i="5"/>
  <c r="I307" i="5"/>
  <c r="K307" i="5"/>
  <c r="H307" i="5"/>
  <c r="G307" i="5"/>
  <c r="AH306" i="5"/>
  <c r="AE306" i="5"/>
  <c r="AG306" i="5"/>
  <c r="AD306" i="5"/>
  <c r="AC306" i="5"/>
  <c r="W306" i="5"/>
  <c r="T306" i="5"/>
  <c r="V306" i="5"/>
  <c r="S306" i="5"/>
  <c r="R306" i="5"/>
  <c r="L306" i="5"/>
  <c r="I306" i="5"/>
  <c r="H306" i="5"/>
  <c r="G306" i="5"/>
  <c r="K306" i="5"/>
  <c r="AE305" i="5"/>
  <c r="AH305" i="5"/>
  <c r="AC305" i="5"/>
  <c r="AG305" i="5"/>
  <c r="AD305" i="5"/>
  <c r="T305" i="5"/>
  <c r="W305" i="5"/>
  <c r="V305" i="5"/>
  <c r="S305" i="5"/>
  <c r="R305" i="5"/>
  <c r="I305" i="5"/>
  <c r="L305" i="5"/>
  <c r="K305" i="5"/>
  <c r="H305" i="5"/>
  <c r="G305" i="5"/>
  <c r="AH304" i="5"/>
  <c r="AE304" i="5"/>
  <c r="AG304" i="5"/>
  <c r="AD304" i="5"/>
  <c r="AC304" i="5"/>
  <c r="T304" i="5"/>
  <c r="W304" i="5"/>
  <c r="S304" i="5"/>
  <c r="V304" i="5"/>
  <c r="R304" i="5"/>
  <c r="L304" i="5"/>
  <c r="I304" i="5"/>
  <c r="K304" i="5"/>
  <c r="H304" i="5"/>
  <c r="G304" i="5"/>
  <c r="AH303" i="5"/>
  <c r="AE303" i="5"/>
  <c r="AG303" i="5"/>
  <c r="AD303" i="5"/>
  <c r="AC303" i="5"/>
  <c r="W303" i="5"/>
  <c r="T303" i="5"/>
  <c r="V303" i="5"/>
  <c r="S303" i="5"/>
  <c r="R303" i="5"/>
  <c r="L303" i="5"/>
  <c r="I303" i="5"/>
  <c r="K303" i="5"/>
  <c r="H303" i="5"/>
  <c r="G303" i="5"/>
  <c r="AH302" i="5"/>
  <c r="AE302" i="5"/>
  <c r="AG302" i="5"/>
  <c r="AD302" i="5"/>
  <c r="AC302" i="5"/>
  <c r="T302" i="5"/>
  <c r="W302" i="5"/>
  <c r="S302" i="5"/>
  <c r="V302" i="5"/>
  <c r="R302" i="5"/>
  <c r="L302" i="5"/>
  <c r="I302" i="5"/>
  <c r="K302" i="5"/>
  <c r="H302" i="5"/>
  <c r="G302" i="5"/>
  <c r="AH301" i="5"/>
  <c r="AE301" i="5"/>
  <c r="AG301" i="5"/>
  <c r="AD301" i="5"/>
  <c r="AC301" i="5"/>
  <c r="T301" i="5"/>
  <c r="W301" i="5"/>
  <c r="V301" i="5"/>
  <c r="R301" i="5"/>
  <c r="S301" i="5"/>
  <c r="I301" i="5"/>
  <c r="L301" i="5"/>
  <c r="G301" i="5"/>
  <c r="K301" i="5"/>
  <c r="H301" i="5"/>
  <c r="AE300" i="5"/>
  <c r="AH300" i="5"/>
  <c r="AC300" i="5"/>
  <c r="AG300" i="5"/>
  <c r="AD300" i="5"/>
  <c r="T300" i="5"/>
  <c r="W300" i="5"/>
  <c r="R300" i="5"/>
  <c r="V300" i="5"/>
  <c r="S300" i="5"/>
  <c r="I300" i="5"/>
  <c r="L300" i="5"/>
  <c r="G300" i="5"/>
  <c r="K300" i="5"/>
  <c r="H300" i="5"/>
  <c r="AE299" i="5"/>
  <c r="AH299" i="5"/>
  <c r="AC299" i="5"/>
  <c r="AG299" i="5"/>
  <c r="AD299" i="5"/>
  <c r="T299" i="5"/>
  <c r="W299" i="5"/>
  <c r="R299" i="5"/>
  <c r="V299" i="5"/>
  <c r="S299" i="5"/>
  <c r="I299" i="5"/>
  <c r="L299" i="5"/>
  <c r="G299" i="5"/>
  <c r="K299" i="5"/>
  <c r="H299" i="5"/>
  <c r="AE298" i="5"/>
  <c r="AH298" i="5"/>
  <c r="AC298" i="5"/>
  <c r="AG298" i="5"/>
  <c r="AD298" i="5"/>
  <c r="T298" i="5"/>
  <c r="W298" i="5"/>
  <c r="R298" i="5"/>
  <c r="V298" i="5"/>
  <c r="S298" i="5"/>
  <c r="I298" i="5"/>
  <c r="L298" i="5"/>
  <c r="G298" i="5"/>
  <c r="K298" i="5"/>
  <c r="H298" i="5"/>
  <c r="AE297" i="5"/>
  <c r="AH297" i="5"/>
  <c r="AD297" i="5"/>
  <c r="AG297" i="5"/>
  <c r="AC297" i="5"/>
  <c r="T297" i="5"/>
  <c r="W297" i="5"/>
  <c r="R297" i="5"/>
  <c r="V297" i="5"/>
  <c r="S297" i="5"/>
  <c r="I297" i="5"/>
  <c r="L297" i="5"/>
  <c r="G297" i="5"/>
  <c r="K297" i="5"/>
  <c r="H297" i="5"/>
  <c r="AE296" i="5"/>
  <c r="AH296" i="5"/>
  <c r="AC296" i="5"/>
  <c r="AG296" i="5"/>
  <c r="AD296" i="5"/>
  <c r="T296" i="5"/>
  <c r="W296" i="5"/>
  <c r="R296" i="5"/>
  <c r="V296" i="5"/>
  <c r="S296" i="5"/>
  <c r="I296" i="5"/>
  <c r="L296" i="5"/>
  <c r="G296" i="5"/>
  <c r="K296" i="5"/>
  <c r="H296" i="5"/>
  <c r="AE295" i="5"/>
  <c r="AH295" i="5"/>
  <c r="AC295" i="5"/>
  <c r="AG295" i="5"/>
  <c r="AD295" i="5"/>
  <c r="T295" i="5"/>
  <c r="W295" i="5"/>
  <c r="V295" i="5"/>
  <c r="S295" i="5"/>
  <c r="R295" i="5"/>
  <c r="I295" i="5"/>
  <c r="L295" i="5"/>
  <c r="K295" i="5"/>
  <c r="H295" i="5"/>
  <c r="G295" i="5"/>
  <c r="AH294" i="5"/>
  <c r="AE294" i="5"/>
  <c r="AG294" i="5"/>
  <c r="AD294" i="5"/>
  <c r="AC294" i="5"/>
  <c r="W294" i="5"/>
  <c r="T294" i="5"/>
  <c r="R294" i="5"/>
  <c r="V294" i="5"/>
  <c r="S294" i="5"/>
  <c r="L294" i="5"/>
  <c r="I294" i="5"/>
  <c r="K294" i="5"/>
  <c r="H294" i="5"/>
  <c r="G294" i="5"/>
  <c r="AH293" i="5"/>
  <c r="AE293" i="5"/>
  <c r="AG293" i="5"/>
  <c r="AD293" i="5"/>
  <c r="AC293" i="5"/>
  <c r="W293" i="5"/>
  <c r="T293" i="5"/>
  <c r="V293" i="5"/>
  <c r="S293" i="5"/>
  <c r="R293" i="5"/>
  <c r="L293" i="5"/>
  <c r="I293" i="5"/>
  <c r="K293" i="5"/>
  <c r="H293" i="5"/>
  <c r="G293" i="5"/>
  <c r="AH292" i="5"/>
  <c r="AE292" i="5"/>
  <c r="AG292" i="5"/>
  <c r="AD292" i="5"/>
  <c r="AC292" i="5"/>
  <c r="T292" i="5"/>
  <c r="W292" i="5"/>
  <c r="S292" i="5"/>
  <c r="R292" i="5"/>
  <c r="V292" i="5"/>
  <c r="L292" i="5"/>
  <c r="I292" i="5"/>
  <c r="K292" i="5"/>
  <c r="H292" i="5"/>
  <c r="G292" i="5"/>
  <c r="AH291" i="5"/>
  <c r="AE291" i="5"/>
  <c r="AG291" i="5"/>
  <c r="AC291" i="5"/>
  <c r="AD291" i="5"/>
  <c r="W291" i="5"/>
  <c r="T291" i="5"/>
  <c r="V291" i="5"/>
  <c r="S291" i="5"/>
  <c r="R291" i="5"/>
  <c r="L291" i="5"/>
  <c r="I291" i="5"/>
  <c r="G291" i="5"/>
  <c r="K291" i="5"/>
  <c r="H291" i="5"/>
  <c r="AH290" i="5"/>
  <c r="AE290" i="5"/>
  <c r="AG290" i="5"/>
  <c r="AD290" i="5"/>
  <c r="AC290" i="5"/>
  <c r="W290" i="5"/>
  <c r="T290" i="5"/>
  <c r="V290" i="5"/>
  <c r="S290" i="5"/>
  <c r="R290" i="5"/>
  <c r="L290" i="5"/>
  <c r="I290" i="5"/>
  <c r="G290" i="5"/>
  <c r="K290" i="5"/>
  <c r="H290" i="5"/>
  <c r="AE289" i="5"/>
  <c r="AH289" i="5"/>
  <c r="AD289" i="5"/>
  <c r="AG289" i="5"/>
  <c r="AC289" i="5"/>
  <c r="W289" i="5"/>
  <c r="T289" i="5"/>
  <c r="V289" i="5"/>
  <c r="S289" i="5"/>
  <c r="R289" i="5"/>
  <c r="L289" i="5"/>
  <c r="I289" i="5"/>
  <c r="K289" i="5"/>
  <c r="H289" i="5"/>
  <c r="G289" i="5"/>
  <c r="AE288" i="5"/>
  <c r="AH288" i="5"/>
  <c r="AD288" i="5"/>
  <c r="AG288" i="5"/>
  <c r="AC288" i="5"/>
  <c r="W288" i="5"/>
  <c r="T288" i="5"/>
  <c r="V288" i="5"/>
  <c r="S288" i="5"/>
  <c r="R288" i="5"/>
  <c r="L288" i="5"/>
  <c r="I288" i="5"/>
  <c r="K288" i="5"/>
  <c r="H288" i="5"/>
  <c r="G288" i="5"/>
  <c r="AH287" i="5"/>
  <c r="AE287" i="5"/>
  <c r="AC287" i="5"/>
  <c r="AG287" i="5"/>
  <c r="AD287" i="5"/>
  <c r="T287" i="5"/>
  <c r="W287" i="5"/>
  <c r="R287" i="5"/>
  <c r="V287" i="5"/>
  <c r="S287" i="5"/>
  <c r="L287" i="5"/>
  <c r="I287" i="5"/>
  <c r="K287" i="5"/>
  <c r="H287" i="5"/>
  <c r="G287" i="5"/>
  <c r="AH286" i="5"/>
  <c r="AE286" i="5"/>
  <c r="AG286" i="5"/>
  <c r="AD286" i="5"/>
  <c r="AC286" i="5"/>
  <c r="T286" i="5"/>
  <c r="W286" i="5"/>
  <c r="V286" i="5"/>
  <c r="S286" i="5"/>
  <c r="R286" i="5"/>
  <c r="L286" i="5"/>
  <c r="I286" i="5"/>
  <c r="K286" i="5"/>
  <c r="H286" i="5"/>
  <c r="G286" i="5"/>
  <c r="AH285" i="5"/>
  <c r="AE285" i="5"/>
  <c r="AC285" i="5"/>
  <c r="AG285" i="5"/>
  <c r="AD285" i="5"/>
  <c r="T285" i="5"/>
  <c r="W285" i="5"/>
  <c r="R285" i="5"/>
  <c r="V285" i="5"/>
  <c r="S285" i="5"/>
  <c r="I285" i="5"/>
  <c r="L285" i="5"/>
  <c r="K285" i="5"/>
  <c r="H285" i="5"/>
  <c r="G285" i="5"/>
  <c r="AH284" i="5"/>
  <c r="AE284" i="5"/>
  <c r="AG284" i="5"/>
  <c r="AD284" i="5"/>
  <c r="AC284" i="5"/>
  <c r="W284" i="5"/>
  <c r="T284" i="5"/>
  <c r="R284" i="5"/>
  <c r="V284" i="5"/>
  <c r="S284" i="5"/>
  <c r="I284" i="5"/>
  <c r="L284" i="5"/>
  <c r="K284" i="5"/>
  <c r="H284" i="5"/>
  <c r="G284" i="5"/>
  <c r="AH283" i="5"/>
  <c r="AE283" i="5"/>
  <c r="AG283" i="5"/>
  <c r="AD283" i="5"/>
  <c r="AC283" i="5"/>
  <c r="W283" i="5"/>
  <c r="T283" i="5"/>
  <c r="V283" i="5"/>
  <c r="S283" i="5"/>
  <c r="R283" i="5"/>
  <c r="L283" i="5"/>
  <c r="I283" i="5"/>
  <c r="G283" i="5"/>
  <c r="K283" i="5"/>
  <c r="H283" i="5"/>
  <c r="AE282" i="5"/>
  <c r="AH282" i="5"/>
  <c r="AC282" i="5"/>
  <c r="AG282" i="5"/>
  <c r="AD282" i="5"/>
  <c r="W282" i="5"/>
  <c r="T282" i="5"/>
  <c r="V282" i="5"/>
  <c r="S282" i="5"/>
  <c r="R282" i="5"/>
  <c r="L282" i="5"/>
  <c r="I282" i="5"/>
  <c r="K282" i="5"/>
  <c r="H282" i="5"/>
  <c r="G282" i="5"/>
  <c r="AE281" i="5"/>
  <c r="AH281" i="5"/>
  <c r="AG281" i="5"/>
  <c r="AD281" i="5"/>
  <c r="AC281" i="5"/>
  <c r="W281" i="5"/>
  <c r="T281" i="5"/>
  <c r="V281" i="5"/>
  <c r="S281" i="5"/>
  <c r="R281" i="5"/>
  <c r="L281" i="5"/>
  <c r="I281" i="5"/>
  <c r="G281" i="5"/>
  <c r="K281" i="5"/>
  <c r="H281" i="5"/>
  <c r="AE280" i="5"/>
  <c r="AH280" i="5"/>
  <c r="AC280" i="5"/>
  <c r="AG280" i="5"/>
  <c r="AD280" i="5"/>
  <c r="T280" i="5"/>
  <c r="W280" i="5"/>
  <c r="V280" i="5"/>
  <c r="S280" i="5"/>
  <c r="R280" i="5"/>
  <c r="L280" i="5"/>
  <c r="I280" i="5"/>
  <c r="K280" i="5"/>
  <c r="H280" i="5"/>
  <c r="G280" i="5"/>
  <c r="AH279" i="5"/>
  <c r="AE279" i="5"/>
  <c r="AC279" i="5"/>
  <c r="AG279" i="5"/>
  <c r="AD279" i="5"/>
  <c r="T279" i="5"/>
  <c r="W279" i="5"/>
  <c r="V279" i="5"/>
  <c r="S279" i="5"/>
  <c r="R279" i="5"/>
  <c r="L279" i="5"/>
  <c r="I279" i="5"/>
  <c r="K279" i="5"/>
  <c r="H279" i="5"/>
  <c r="G279" i="5"/>
  <c r="AH278" i="5"/>
  <c r="AE278" i="5"/>
  <c r="AG278" i="5"/>
  <c r="AD278" i="5"/>
  <c r="AC278" i="5"/>
  <c r="W278" i="5"/>
  <c r="T278" i="5"/>
  <c r="R278" i="5"/>
  <c r="V278" i="5"/>
  <c r="S278" i="5"/>
  <c r="I278" i="5"/>
  <c r="L278" i="5"/>
  <c r="H278" i="5"/>
  <c r="K278" i="5"/>
  <c r="G278" i="5"/>
  <c r="AH277" i="5"/>
  <c r="AE277" i="5"/>
  <c r="AG277" i="5"/>
  <c r="AD277" i="5"/>
  <c r="AC277" i="5"/>
  <c r="W277" i="5"/>
  <c r="T277" i="5"/>
  <c r="V277" i="5"/>
  <c r="S277" i="5"/>
  <c r="R277" i="5"/>
  <c r="I277" i="5"/>
  <c r="L277" i="5"/>
  <c r="G277" i="5"/>
  <c r="K277" i="5"/>
  <c r="H277" i="5"/>
  <c r="AH276" i="5"/>
  <c r="AE276" i="5"/>
  <c r="AG276" i="5"/>
  <c r="AD276" i="5"/>
  <c r="AC276" i="5"/>
  <c r="W276" i="5"/>
  <c r="T276" i="5"/>
  <c r="V276" i="5"/>
  <c r="S276" i="5"/>
  <c r="R276" i="5"/>
  <c r="L276" i="5"/>
  <c r="I276" i="5"/>
  <c r="K276" i="5"/>
  <c r="H276" i="5"/>
  <c r="G276" i="5"/>
  <c r="AE275" i="5"/>
  <c r="AH275" i="5"/>
  <c r="AG275" i="5"/>
  <c r="AC275" i="5"/>
  <c r="AD275" i="5"/>
  <c r="W275" i="5"/>
  <c r="T275" i="5"/>
  <c r="V275" i="5"/>
  <c r="S275" i="5"/>
  <c r="R275" i="5"/>
  <c r="L275" i="5"/>
  <c r="I275" i="5"/>
  <c r="K275" i="5"/>
  <c r="H275" i="5"/>
  <c r="G275" i="5"/>
  <c r="AE274" i="5"/>
  <c r="AH274" i="5"/>
  <c r="AD274" i="5"/>
  <c r="AG274" i="5"/>
  <c r="AC274" i="5"/>
  <c r="W274" i="5"/>
  <c r="T274" i="5"/>
  <c r="V274" i="5"/>
  <c r="S274" i="5"/>
  <c r="R274" i="5"/>
  <c r="L274" i="5"/>
  <c r="I274" i="5"/>
  <c r="K274" i="5"/>
  <c r="H274" i="5"/>
  <c r="G274" i="5"/>
  <c r="AH273" i="5"/>
  <c r="AE273" i="5"/>
  <c r="AC273" i="5"/>
  <c r="AG273" i="5"/>
  <c r="AD273" i="5"/>
  <c r="T273" i="5"/>
  <c r="W273" i="5"/>
  <c r="S273" i="5"/>
  <c r="R273" i="5"/>
  <c r="V273" i="5"/>
  <c r="L273" i="5"/>
  <c r="I273" i="5"/>
  <c r="K273" i="5"/>
  <c r="H273" i="5"/>
  <c r="G273" i="5"/>
  <c r="AH272" i="5"/>
  <c r="AE272" i="5"/>
  <c r="AG272" i="5"/>
  <c r="AD272" i="5"/>
  <c r="AC272" i="5"/>
  <c r="W272" i="5"/>
  <c r="T272" i="5"/>
  <c r="V272" i="5"/>
  <c r="S272" i="5"/>
  <c r="R272" i="5"/>
  <c r="L272" i="5"/>
  <c r="I272" i="5"/>
  <c r="G272" i="5"/>
  <c r="K272" i="5"/>
  <c r="H272" i="5"/>
  <c r="AE271" i="5"/>
  <c r="AH271" i="5"/>
  <c r="AC271" i="5"/>
  <c r="AG271" i="5"/>
  <c r="AD271" i="5"/>
  <c r="T271" i="5"/>
  <c r="W271" i="5"/>
  <c r="R271" i="5"/>
  <c r="V271" i="5"/>
  <c r="S271" i="5"/>
  <c r="I271" i="5"/>
  <c r="L271" i="5"/>
  <c r="G271" i="5"/>
  <c r="K271" i="5"/>
  <c r="H271" i="5"/>
  <c r="AE270" i="5"/>
  <c r="AH270" i="5"/>
  <c r="AC270" i="5"/>
  <c r="AG270" i="5"/>
  <c r="AD270" i="5"/>
  <c r="T270" i="5"/>
  <c r="W270" i="5"/>
  <c r="R270" i="5"/>
  <c r="V270" i="5"/>
  <c r="S270" i="5"/>
  <c r="I270" i="5"/>
  <c r="L270" i="5"/>
  <c r="G270" i="5"/>
  <c r="K270" i="5"/>
  <c r="H270" i="5"/>
  <c r="AE269" i="5"/>
  <c r="AH269" i="5"/>
  <c r="AC269" i="5"/>
  <c r="AG269" i="5"/>
  <c r="AD269" i="5"/>
  <c r="T269" i="5"/>
  <c r="W269" i="5"/>
  <c r="S269" i="5"/>
  <c r="V269" i="5"/>
  <c r="R269" i="5"/>
  <c r="L269" i="5"/>
  <c r="I269" i="5"/>
  <c r="H269" i="5"/>
  <c r="K269" i="5"/>
  <c r="G269" i="5"/>
  <c r="AE268" i="5"/>
  <c r="AH268" i="5"/>
  <c r="AD268" i="5"/>
  <c r="AC268" i="5"/>
  <c r="AG268" i="5"/>
  <c r="T268" i="5"/>
  <c r="W268" i="5"/>
  <c r="V268" i="5"/>
  <c r="S268" i="5"/>
  <c r="R268" i="5"/>
  <c r="L268" i="5"/>
  <c r="I268" i="5"/>
  <c r="K268" i="5"/>
  <c r="H268" i="5"/>
  <c r="G268" i="5"/>
  <c r="AH267" i="5"/>
  <c r="AE267" i="5"/>
  <c r="AG267" i="5"/>
  <c r="AD267" i="5"/>
  <c r="AC267" i="5"/>
  <c r="W267" i="5"/>
  <c r="T267" i="5"/>
  <c r="S267" i="5"/>
  <c r="R267" i="5"/>
  <c r="V267" i="5"/>
  <c r="I267" i="5"/>
  <c r="L267" i="5"/>
  <c r="H267" i="5"/>
  <c r="G267" i="5"/>
  <c r="K267" i="5"/>
  <c r="AH266" i="5"/>
  <c r="AE266" i="5"/>
  <c r="AG266" i="5"/>
  <c r="AD266" i="5"/>
  <c r="AC266" i="5"/>
  <c r="W266" i="5"/>
  <c r="T266" i="5"/>
  <c r="R266" i="5"/>
  <c r="V266" i="5"/>
  <c r="S266" i="5"/>
  <c r="I266" i="5"/>
  <c r="L266" i="5"/>
  <c r="K266" i="5"/>
  <c r="H266" i="5"/>
  <c r="G266" i="5"/>
  <c r="AH265" i="5"/>
  <c r="AE265" i="5"/>
  <c r="AD265" i="5"/>
  <c r="AC265" i="5"/>
  <c r="AG265" i="5"/>
  <c r="W265" i="5"/>
  <c r="T265" i="5"/>
  <c r="V265" i="5"/>
  <c r="S265" i="5"/>
  <c r="R265" i="5"/>
  <c r="L265" i="5"/>
  <c r="I265" i="5"/>
  <c r="K265" i="5"/>
  <c r="H265" i="5"/>
  <c r="G265" i="5"/>
  <c r="AH264" i="5"/>
  <c r="AE264" i="5"/>
  <c r="AC264" i="5"/>
  <c r="AD264" i="5"/>
  <c r="AG264" i="5"/>
  <c r="T264" i="5"/>
  <c r="W264" i="5"/>
  <c r="S264" i="5"/>
  <c r="R264" i="5"/>
  <c r="V264" i="5"/>
  <c r="L264" i="5"/>
  <c r="I264" i="5"/>
  <c r="K264" i="5"/>
  <c r="H264" i="5"/>
  <c r="G264" i="5"/>
  <c r="AH263" i="5"/>
  <c r="AE263" i="5"/>
  <c r="AC263" i="5"/>
  <c r="AG263" i="5"/>
  <c r="AD263" i="5"/>
  <c r="W263" i="5"/>
  <c r="T263" i="5"/>
  <c r="R263" i="5"/>
  <c r="V263" i="5"/>
  <c r="S263" i="5"/>
  <c r="I263" i="5"/>
  <c r="L263" i="5"/>
  <c r="K263" i="5"/>
  <c r="H263" i="5"/>
  <c r="G263" i="5"/>
  <c r="AH262" i="5"/>
  <c r="AE262" i="5"/>
  <c r="AG262" i="5"/>
  <c r="AD262" i="5"/>
  <c r="AC262" i="5"/>
  <c r="W262" i="5"/>
  <c r="T262" i="5"/>
  <c r="S262" i="5"/>
  <c r="R262" i="5"/>
  <c r="V262" i="5"/>
  <c r="I262" i="5"/>
  <c r="L262" i="5"/>
  <c r="H262" i="5"/>
  <c r="G262" i="5"/>
  <c r="K262" i="5"/>
  <c r="AH261" i="5"/>
  <c r="AE261" i="5"/>
  <c r="AC261" i="5"/>
  <c r="AG261" i="5"/>
  <c r="AD261" i="5"/>
  <c r="T261" i="5"/>
  <c r="W261" i="5"/>
  <c r="S261" i="5"/>
  <c r="R261" i="5"/>
  <c r="V261" i="5"/>
  <c r="L261" i="5"/>
  <c r="I261" i="5"/>
  <c r="K261" i="5"/>
  <c r="H261" i="5"/>
  <c r="G261" i="5"/>
  <c r="AH260" i="5"/>
  <c r="AE260" i="5"/>
  <c r="AG260" i="5"/>
  <c r="AD260" i="5"/>
  <c r="AC260" i="5"/>
  <c r="W260" i="5"/>
  <c r="T260" i="5"/>
  <c r="R260" i="5"/>
  <c r="S260" i="5"/>
  <c r="V260" i="5"/>
  <c r="I260" i="5"/>
  <c r="L260" i="5"/>
  <c r="K260" i="5"/>
  <c r="H260" i="5"/>
  <c r="G260" i="5"/>
  <c r="AH259" i="5"/>
  <c r="AE259" i="5"/>
  <c r="AG259" i="5"/>
  <c r="AD259" i="5"/>
  <c r="AC259" i="5"/>
  <c r="W259" i="5"/>
  <c r="T259" i="5"/>
  <c r="V259" i="5"/>
  <c r="S259" i="5"/>
  <c r="R259" i="5"/>
  <c r="L259" i="5"/>
  <c r="I259" i="5"/>
  <c r="G259" i="5"/>
  <c r="K259" i="5"/>
  <c r="H259" i="5"/>
  <c r="AE258" i="5"/>
  <c r="AH258" i="5"/>
  <c r="AG258" i="5"/>
  <c r="AD258" i="5"/>
  <c r="AC258" i="5"/>
  <c r="W258" i="5"/>
  <c r="T258" i="5"/>
  <c r="V258" i="5"/>
  <c r="S258" i="5"/>
  <c r="R258" i="5"/>
  <c r="L258" i="5"/>
  <c r="I258" i="5"/>
  <c r="G258" i="5"/>
  <c r="K258" i="5"/>
  <c r="H258" i="5"/>
  <c r="AH257" i="5"/>
  <c r="AE257" i="5"/>
  <c r="AG257" i="5"/>
  <c r="AD257" i="5"/>
  <c r="AC257" i="5"/>
  <c r="W257" i="5"/>
  <c r="T257" i="5"/>
  <c r="V257" i="5"/>
  <c r="S257" i="5"/>
  <c r="R257" i="5"/>
  <c r="L257" i="5"/>
  <c r="I257" i="5"/>
  <c r="K257" i="5"/>
  <c r="H257" i="5"/>
  <c r="G257" i="5"/>
  <c r="AH256" i="5"/>
  <c r="AE256" i="5"/>
  <c r="AC256" i="5"/>
  <c r="AG256" i="5"/>
  <c r="AD256" i="5"/>
  <c r="W256" i="5"/>
  <c r="T256" i="5"/>
  <c r="V256" i="5"/>
  <c r="S256" i="5"/>
  <c r="R256" i="5"/>
  <c r="I256" i="5"/>
  <c r="L256" i="5"/>
  <c r="H256" i="5"/>
  <c r="G256" i="5"/>
  <c r="K256" i="5"/>
  <c r="AH255" i="5"/>
  <c r="AE255" i="5"/>
  <c r="AG255" i="5"/>
  <c r="AD255" i="5"/>
  <c r="AC255" i="5"/>
  <c r="T255" i="5"/>
  <c r="W255" i="5"/>
  <c r="S255" i="5"/>
  <c r="R255" i="5"/>
  <c r="V255" i="5"/>
  <c r="L255" i="5"/>
  <c r="I255" i="5"/>
  <c r="H255" i="5"/>
  <c r="G255" i="5"/>
  <c r="K255" i="5"/>
  <c r="AH254" i="5"/>
  <c r="AE254" i="5"/>
  <c r="AG254" i="5"/>
  <c r="AD254" i="5"/>
  <c r="AC254" i="5"/>
  <c r="T254" i="5"/>
  <c r="W254" i="5"/>
  <c r="S254" i="5"/>
  <c r="V254" i="5"/>
  <c r="R254" i="5"/>
  <c r="L254" i="5"/>
  <c r="I254" i="5"/>
  <c r="K254" i="5"/>
  <c r="H254" i="5"/>
  <c r="G254" i="5"/>
  <c r="AH253" i="5"/>
  <c r="AE253" i="5"/>
  <c r="AG253" i="5"/>
  <c r="AD253" i="5"/>
  <c r="AC253" i="5"/>
  <c r="W253" i="5"/>
  <c r="T253" i="5"/>
  <c r="V253" i="5"/>
  <c r="S253" i="5"/>
  <c r="R253" i="5"/>
  <c r="L253" i="5"/>
  <c r="I253" i="5"/>
  <c r="G253" i="5"/>
  <c r="K253" i="5"/>
  <c r="H253" i="5"/>
  <c r="AE252" i="5"/>
  <c r="AH252" i="5"/>
  <c r="AC252" i="5"/>
  <c r="AG252" i="5"/>
  <c r="AD252" i="5"/>
  <c r="T252" i="5"/>
  <c r="W252" i="5"/>
  <c r="R252" i="5"/>
  <c r="V252" i="5"/>
  <c r="S252" i="5"/>
  <c r="I252" i="5"/>
  <c r="L252" i="5"/>
  <c r="G252" i="5"/>
  <c r="K252" i="5"/>
  <c r="H252" i="5"/>
  <c r="AE251" i="5"/>
  <c r="AH251" i="5"/>
  <c r="AD251" i="5"/>
  <c r="AG251" i="5"/>
  <c r="AC251" i="5"/>
  <c r="W251" i="5"/>
  <c r="T251" i="5"/>
  <c r="V251" i="5"/>
  <c r="S251" i="5"/>
  <c r="R251" i="5"/>
  <c r="L251" i="5"/>
  <c r="I251" i="5"/>
  <c r="K251" i="5"/>
  <c r="H251" i="5"/>
  <c r="G251" i="5"/>
  <c r="AH250" i="5"/>
  <c r="AE250" i="5"/>
  <c r="AG250" i="5"/>
  <c r="AD250" i="5"/>
  <c r="AC250" i="5"/>
  <c r="W250" i="5"/>
  <c r="T250" i="5"/>
  <c r="S250" i="5"/>
  <c r="V250" i="5"/>
  <c r="R250" i="5"/>
  <c r="L250" i="5"/>
  <c r="I250" i="5"/>
  <c r="K250" i="5"/>
  <c r="H250" i="5"/>
  <c r="G250" i="5"/>
  <c r="AH249" i="5"/>
  <c r="AE249" i="5"/>
  <c r="AD249" i="5"/>
  <c r="AG249" i="5"/>
  <c r="AC249" i="5"/>
  <c r="W249" i="5"/>
  <c r="T249" i="5"/>
  <c r="V249" i="5"/>
  <c r="S249" i="5"/>
  <c r="R249" i="5"/>
  <c r="L249" i="5"/>
  <c r="I249" i="5"/>
  <c r="G249" i="5"/>
  <c r="K249" i="5"/>
  <c r="H249" i="5"/>
  <c r="AE248" i="5"/>
  <c r="AH248" i="5"/>
  <c r="AC248" i="5"/>
  <c r="AG248" i="5"/>
  <c r="AD248" i="5"/>
  <c r="T248" i="5"/>
  <c r="W248" i="5"/>
  <c r="R248" i="5"/>
  <c r="V248" i="5"/>
  <c r="S248" i="5"/>
  <c r="I248" i="5"/>
  <c r="L248" i="5"/>
  <c r="G248" i="5"/>
  <c r="K248" i="5"/>
  <c r="H248" i="5"/>
  <c r="AE247" i="5"/>
  <c r="AH247" i="5"/>
  <c r="AC247" i="5"/>
  <c r="AG247" i="5"/>
  <c r="AD247" i="5"/>
  <c r="T247" i="5"/>
  <c r="W247" i="5"/>
  <c r="R247" i="5"/>
  <c r="V247" i="5"/>
  <c r="S247" i="5"/>
  <c r="I247" i="5"/>
  <c r="L247" i="5"/>
  <c r="K247" i="5"/>
  <c r="H247" i="5"/>
  <c r="G247" i="5"/>
  <c r="AE246" i="5"/>
  <c r="AH246" i="5"/>
  <c r="AG246" i="5"/>
  <c r="AD246" i="5"/>
  <c r="AC246" i="5"/>
  <c r="W246" i="5"/>
  <c r="T246" i="5"/>
  <c r="V246" i="5"/>
  <c r="S246" i="5"/>
  <c r="R246" i="5"/>
  <c r="I246" i="5"/>
  <c r="L246" i="5"/>
  <c r="K246" i="5"/>
  <c r="H246" i="5"/>
  <c r="G246" i="5"/>
  <c r="AH245" i="5"/>
  <c r="AE245" i="5"/>
  <c r="AG245" i="5"/>
  <c r="AD245" i="5"/>
  <c r="AC245" i="5"/>
  <c r="W245" i="5"/>
  <c r="T245" i="5"/>
  <c r="V245" i="5"/>
  <c r="S245" i="5"/>
  <c r="R245" i="5"/>
  <c r="I245" i="5"/>
  <c r="L245" i="5"/>
  <c r="H245" i="5"/>
  <c r="G245" i="5"/>
  <c r="K245" i="5"/>
  <c r="AH244" i="5"/>
  <c r="AE244" i="5"/>
  <c r="AG244" i="5"/>
  <c r="AD244" i="5"/>
  <c r="AC244" i="5"/>
  <c r="W244" i="5"/>
  <c r="T244" i="5"/>
  <c r="V244" i="5"/>
  <c r="S244" i="5"/>
  <c r="R244" i="5"/>
  <c r="I244" i="5"/>
  <c r="L244" i="5"/>
  <c r="K244" i="5"/>
  <c r="H244" i="5"/>
  <c r="G244" i="5"/>
  <c r="AH243" i="5"/>
  <c r="AE243" i="5"/>
  <c r="AG243" i="5"/>
  <c r="AD243" i="5"/>
  <c r="AC243" i="5"/>
  <c r="W243" i="5"/>
  <c r="T243" i="5"/>
  <c r="V243" i="5"/>
  <c r="S243" i="5"/>
  <c r="R243" i="5"/>
  <c r="L243" i="5"/>
  <c r="I243" i="5"/>
  <c r="H243" i="5"/>
  <c r="G243" i="5"/>
  <c r="K243" i="5"/>
  <c r="AH242" i="5"/>
  <c r="AE242" i="5"/>
  <c r="AG242" i="5"/>
  <c r="AD242" i="5"/>
  <c r="AC242" i="5"/>
  <c r="W242" i="5"/>
  <c r="T242" i="5"/>
  <c r="V242" i="5"/>
  <c r="S242" i="5"/>
  <c r="R242" i="5"/>
  <c r="I242" i="5"/>
  <c r="L242" i="5"/>
  <c r="K242" i="5"/>
  <c r="H242" i="5"/>
  <c r="G242" i="5"/>
  <c r="AH241" i="5"/>
  <c r="AE241" i="5"/>
  <c r="AG241" i="5"/>
  <c r="AD241" i="5"/>
  <c r="AC241" i="5"/>
  <c r="W241" i="5"/>
  <c r="T241" i="5"/>
  <c r="V241" i="5"/>
  <c r="S241" i="5"/>
  <c r="R241" i="5"/>
  <c r="L241" i="5"/>
  <c r="I241" i="5"/>
  <c r="G241" i="5"/>
  <c r="K241" i="5"/>
  <c r="H241" i="5"/>
  <c r="AH240" i="5"/>
  <c r="AE240" i="5"/>
  <c r="AG240" i="5"/>
  <c r="AD240" i="5"/>
  <c r="AC240" i="5"/>
  <c r="W240" i="5"/>
  <c r="T240" i="5"/>
  <c r="V240" i="5"/>
  <c r="S240" i="5"/>
  <c r="R240" i="5"/>
  <c r="I240" i="5"/>
  <c r="L240" i="5"/>
  <c r="G240" i="5"/>
  <c r="H240" i="5"/>
  <c r="K240" i="5"/>
  <c r="AH239" i="5"/>
  <c r="AE239" i="5"/>
  <c r="AG239" i="5"/>
  <c r="AD239" i="5"/>
  <c r="AC239" i="5"/>
  <c r="W239" i="5"/>
  <c r="T239" i="5"/>
  <c r="V239" i="5"/>
  <c r="R239" i="5"/>
  <c r="S239" i="5"/>
  <c r="L239" i="5"/>
  <c r="I239" i="5"/>
  <c r="G239" i="5"/>
  <c r="K239" i="5"/>
  <c r="H239" i="5"/>
  <c r="AH238" i="5"/>
  <c r="AE238" i="5"/>
  <c r="AG238" i="5"/>
  <c r="AD238" i="5"/>
  <c r="AC238" i="5"/>
  <c r="W238" i="5"/>
  <c r="T238" i="5"/>
  <c r="V238" i="5"/>
  <c r="S238" i="5"/>
  <c r="R238" i="5"/>
  <c r="L238" i="5"/>
  <c r="I238" i="5"/>
  <c r="K238" i="5"/>
  <c r="H238" i="5"/>
  <c r="G238" i="5"/>
  <c r="AH237" i="5"/>
  <c r="AE237" i="5"/>
  <c r="AG237" i="5"/>
  <c r="AD237" i="5"/>
  <c r="AC237" i="5"/>
  <c r="W237" i="5"/>
  <c r="T237" i="5"/>
  <c r="V237" i="5"/>
  <c r="S237" i="5"/>
  <c r="R237" i="5"/>
  <c r="L237" i="5"/>
  <c r="I237" i="5"/>
  <c r="G237" i="5"/>
  <c r="H237" i="5"/>
  <c r="K237" i="5"/>
  <c r="AH236" i="5"/>
  <c r="AE236" i="5"/>
  <c r="AG236" i="5"/>
  <c r="AD236" i="5"/>
  <c r="AC236" i="5"/>
  <c r="W236" i="5"/>
  <c r="T236" i="5"/>
  <c r="V236" i="5"/>
  <c r="S236" i="5"/>
  <c r="R236" i="5"/>
  <c r="I236" i="5"/>
  <c r="L236" i="5"/>
  <c r="K236" i="5"/>
  <c r="H236" i="5"/>
  <c r="G236" i="5"/>
  <c r="AH235" i="5"/>
  <c r="AE235" i="5"/>
  <c r="AG235" i="5"/>
  <c r="AD235" i="5"/>
  <c r="AC235" i="5"/>
  <c r="W235" i="5"/>
  <c r="T235" i="5"/>
  <c r="V235" i="5"/>
  <c r="S235" i="5"/>
  <c r="R235" i="5"/>
  <c r="I235" i="5"/>
  <c r="L235" i="5"/>
  <c r="K235" i="5"/>
  <c r="H235" i="5"/>
  <c r="G235" i="5"/>
  <c r="AH234" i="5"/>
  <c r="AE234" i="5"/>
  <c r="AG234" i="5"/>
  <c r="AD234" i="5"/>
  <c r="AC234" i="5"/>
  <c r="W234" i="5"/>
  <c r="T234" i="5"/>
  <c r="V234" i="5"/>
  <c r="S234" i="5"/>
  <c r="R234" i="5"/>
  <c r="L234" i="5"/>
  <c r="I234" i="5"/>
  <c r="K234" i="5"/>
  <c r="H234" i="5"/>
  <c r="G234" i="5"/>
  <c r="AH233" i="5"/>
  <c r="AE233" i="5"/>
  <c r="AG233" i="5"/>
  <c r="AD233" i="5"/>
  <c r="AC233" i="5"/>
  <c r="W233" i="5"/>
  <c r="T233" i="5"/>
  <c r="V233" i="5"/>
  <c r="S233" i="5"/>
  <c r="R233" i="5"/>
  <c r="L233" i="5"/>
  <c r="I233" i="5"/>
  <c r="K233" i="5"/>
  <c r="H233" i="5"/>
  <c r="G233" i="5"/>
  <c r="AH232" i="5"/>
  <c r="AE232" i="5"/>
  <c r="AG232" i="5"/>
  <c r="AD232" i="5"/>
  <c r="AC232" i="5"/>
  <c r="W232" i="5"/>
  <c r="T232" i="5"/>
  <c r="V232" i="5"/>
  <c r="S232" i="5"/>
  <c r="R232" i="5"/>
  <c r="L232" i="5"/>
  <c r="I232" i="5"/>
  <c r="K232" i="5"/>
  <c r="H232" i="5"/>
  <c r="G232" i="5"/>
  <c r="AH231" i="5"/>
  <c r="AE231" i="5"/>
  <c r="AG231" i="5"/>
  <c r="AC231" i="5"/>
  <c r="AD231" i="5"/>
  <c r="T231" i="5"/>
  <c r="W231" i="5"/>
  <c r="S231" i="5"/>
  <c r="R231" i="5"/>
  <c r="V231" i="5"/>
  <c r="L231" i="5"/>
  <c r="I231" i="5"/>
  <c r="K231" i="5"/>
  <c r="H231" i="5"/>
  <c r="G231" i="5"/>
  <c r="AH230" i="5"/>
  <c r="AE230" i="5"/>
  <c r="AG230" i="5"/>
  <c r="AD230" i="5"/>
  <c r="AC230" i="5"/>
  <c r="W230" i="5"/>
  <c r="T230" i="5"/>
  <c r="V230" i="5"/>
  <c r="S230" i="5"/>
  <c r="R230" i="5"/>
  <c r="I230" i="5"/>
  <c r="L230" i="5"/>
  <c r="G230" i="5"/>
  <c r="H230" i="5"/>
  <c r="K230" i="5"/>
  <c r="AH229" i="5"/>
  <c r="AE229" i="5"/>
  <c r="AG229" i="5"/>
  <c r="AD229" i="5"/>
  <c r="AC229" i="5"/>
  <c r="W229" i="5"/>
  <c r="T229" i="5"/>
  <c r="V229" i="5"/>
  <c r="S229" i="5"/>
  <c r="R229" i="5"/>
  <c r="L229" i="5"/>
  <c r="I229" i="5"/>
  <c r="K229" i="5"/>
  <c r="H229" i="5"/>
  <c r="G229" i="5"/>
  <c r="AE228" i="5"/>
  <c r="AH228" i="5"/>
  <c r="AD228" i="5"/>
  <c r="AC228" i="5"/>
  <c r="AG228" i="5"/>
  <c r="W228" i="5"/>
  <c r="T228" i="5"/>
  <c r="V228" i="5"/>
  <c r="S228" i="5"/>
  <c r="R228" i="5"/>
  <c r="L228" i="5"/>
  <c r="I228" i="5"/>
  <c r="K228" i="5"/>
  <c r="H228" i="5"/>
  <c r="G228" i="5"/>
  <c r="AE227" i="5"/>
  <c r="AH227" i="5"/>
  <c r="AC227" i="5"/>
  <c r="AD227" i="5"/>
  <c r="AG227" i="5"/>
  <c r="W227" i="5"/>
  <c r="T227" i="5"/>
  <c r="V227" i="5"/>
  <c r="S227" i="5"/>
  <c r="R227" i="5"/>
  <c r="L227" i="5"/>
  <c r="I227" i="5"/>
  <c r="K227" i="5"/>
  <c r="H227" i="5"/>
  <c r="G227" i="5"/>
  <c r="AH226" i="5"/>
  <c r="AE226" i="5"/>
  <c r="AG226" i="5"/>
  <c r="AD226" i="5"/>
  <c r="AC226" i="5"/>
  <c r="W226" i="5"/>
  <c r="T226" i="5"/>
  <c r="R226" i="5"/>
  <c r="S226" i="5"/>
  <c r="V226" i="5"/>
  <c r="L226" i="5"/>
  <c r="I226" i="5"/>
  <c r="K226" i="5"/>
  <c r="H226" i="5"/>
  <c r="G226" i="5"/>
  <c r="AH225" i="5"/>
  <c r="AE225" i="5"/>
  <c r="AG225" i="5"/>
  <c r="AD225" i="5"/>
  <c r="AC225" i="5"/>
  <c r="W225" i="5"/>
  <c r="T225" i="5"/>
  <c r="V225" i="5"/>
  <c r="S225" i="5"/>
  <c r="R225" i="5"/>
  <c r="L225" i="5"/>
  <c r="I225" i="5"/>
  <c r="K225" i="5"/>
  <c r="H225" i="5"/>
  <c r="G225" i="5"/>
  <c r="AH224" i="5"/>
  <c r="AE224" i="5"/>
  <c r="AG224" i="5"/>
  <c r="AD224" i="5"/>
  <c r="AC224" i="5"/>
  <c r="W224" i="5"/>
  <c r="T224" i="5"/>
  <c r="V224" i="5"/>
  <c r="S224" i="5"/>
  <c r="R224" i="5"/>
  <c r="L224" i="5"/>
  <c r="I224" i="5"/>
  <c r="G224" i="5"/>
  <c r="K224" i="5"/>
  <c r="H224" i="5"/>
  <c r="AH223" i="5"/>
  <c r="AE223" i="5"/>
  <c r="AG223" i="5"/>
  <c r="AD223" i="5"/>
  <c r="AC223" i="5"/>
  <c r="W223" i="5"/>
  <c r="T223" i="5"/>
  <c r="V223" i="5"/>
  <c r="S223" i="5"/>
  <c r="R223" i="5"/>
  <c r="L223" i="5"/>
  <c r="I223" i="5"/>
  <c r="K223" i="5"/>
  <c r="H223" i="5"/>
  <c r="G223" i="5"/>
  <c r="AE222" i="5"/>
  <c r="AH222" i="5"/>
  <c r="AG222" i="5"/>
  <c r="AD222" i="5"/>
  <c r="AC222" i="5"/>
  <c r="W222" i="5"/>
  <c r="T222" i="5"/>
  <c r="V222" i="5"/>
  <c r="S222" i="5"/>
  <c r="R222" i="5"/>
  <c r="L222" i="5"/>
  <c r="I222" i="5"/>
  <c r="K222" i="5"/>
  <c r="H222" i="5"/>
  <c r="G222" i="5"/>
  <c r="AH221" i="5"/>
  <c r="AE221" i="5"/>
  <c r="AG221" i="5"/>
  <c r="AD221" i="5"/>
  <c r="AC221" i="5"/>
  <c r="W221" i="5"/>
  <c r="T221" i="5"/>
  <c r="V221" i="5"/>
  <c r="S221" i="5"/>
  <c r="R221" i="5"/>
  <c r="L221" i="5"/>
  <c r="I221" i="5"/>
  <c r="K221" i="5"/>
  <c r="H221" i="5"/>
  <c r="G221" i="5"/>
  <c r="AH220" i="5"/>
  <c r="AE220" i="5"/>
  <c r="AG220" i="5"/>
  <c r="AD220" i="5"/>
  <c r="AC220" i="5"/>
  <c r="W220" i="5"/>
  <c r="T220" i="5"/>
  <c r="V220" i="5"/>
  <c r="S220" i="5"/>
  <c r="R220" i="5"/>
  <c r="L220" i="5"/>
  <c r="I220" i="5"/>
  <c r="K220" i="5"/>
  <c r="H220" i="5"/>
  <c r="G220" i="5"/>
  <c r="AH219" i="5"/>
  <c r="AE219" i="5"/>
  <c r="AG219" i="5"/>
  <c r="AD219" i="5"/>
  <c r="AC219" i="5"/>
  <c r="W219" i="5"/>
  <c r="T219" i="5"/>
  <c r="V219" i="5"/>
  <c r="S219" i="5"/>
  <c r="R219" i="5"/>
  <c r="L219" i="5"/>
  <c r="I219" i="5"/>
  <c r="K219" i="5"/>
  <c r="H219" i="5"/>
  <c r="G219" i="5"/>
  <c r="AH218" i="5"/>
  <c r="AE218" i="5"/>
  <c r="AG218" i="5"/>
  <c r="AD218" i="5"/>
  <c r="AC218" i="5"/>
  <c r="W218" i="5"/>
  <c r="T218" i="5"/>
  <c r="V218" i="5"/>
  <c r="S218" i="5"/>
  <c r="R218" i="5"/>
  <c r="L218" i="5"/>
  <c r="I218" i="5"/>
  <c r="K218" i="5"/>
  <c r="H218" i="5"/>
  <c r="G218" i="5"/>
  <c r="AH217" i="5"/>
  <c r="AE217" i="5"/>
  <c r="AG217" i="5"/>
  <c r="AD217" i="5"/>
  <c r="AC217" i="5"/>
  <c r="W217" i="5"/>
  <c r="T217" i="5"/>
  <c r="V217" i="5"/>
  <c r="S217" i="5"/>
  <c r="R217" i="5"/>
  <c r="L217" i="5"/>
  <c r="I217" i="5"/>
  <c r="K217" i="5"/>
  <c r="H217" i="5"/>
  <c r="G217" i="5"/>
  <c r="AH216" i="5"/>
  <c r="AE216" i="5"/>
  <c r="AG216" i="5"/>
  <c r="AD216" i="5"/>
  <c r="AC216" i="5"/>
  <c r="W216" i="5"/>
  <c r="T216" i="5"/>
  <c r="V216" i="5"/>
  <c r="S216" i="5"/>
  <c r="R216" i="5"/>
  <c r="L216" i="5"/>
  <c r="I216" i="5"/>
  <c r="K216" i="5"/>
  <c r="H216" i="5"/>
  <c r="G216" i="5"/>
  <c r="AH215" i="5"/>
  <c r="AE215" i="5"/>
  <c r="AG215" i="5"/>
  <c r="AD215" i="5"/>
  <c r="AC215" i="5"/>
  <c r="W215" i="5"/>
  <c r="T215" i="5"/>
  <c r="V215" i="5"/>
  <c r="S215" i="5"/>
  <c r="R215" i="5"/>
  <c r="L215" i="5"/>
  <c r="I215" i="5"/>
  <c r="K215" i="5"/>
  <c r="H215" i="5"/>
  <c r="G215" i="5"/>
  <c r="AH214" i="5"/>
  <c r="AE214" i="5"/>
  <c r="AG214" i="5"/>
  <c r="AD214" i="5"/>
  <c r="AC214" i="5"/>
  <c r="W214" i="5"/>
  <c r="T214" i="5"/>
  <c r="V214" i="5"/>
  <c r="S214" i="5"/>
  <c r="R214" i="5"/>
  <c r="L214" i="5"/>
  <c r="I214" i="5"/>
  <c r="K214" i="5"/>
  <c r="H214" i="5"/>
  <c r="G214" i="5"/>
  <c r="AH213" i="5"/>
  <c r="AE213" i="5"/>
  <c r="AG213" i="5"/>
  <c r="AD213" i="5"/>
  <c r="AC213" i="5"/>
  <c r="W213" i="5"/>
  <c r="T213" i="5"/>
  <c r="V213" i="5"/>
  <c r="S213" i="5"/>
  <c r="R213" i="5"/>
  <c r="L213" i="5"/>
  <c r="I213" i="5"/>
  <c r="K213" i="5"/>
  <c r="H213" i="5"/>
  <c r="G213" i="5"/>
  <c r="AH212" i="5"/>
  <c r="AE212" i="5"/>
  <c r="AG212" i="5"/>
  <c r="AD212" i="5"/>
  <c r="AC212" i="5"/>
  <c r="W212" i="5"/>
  <c r="T212" i="5"/>
  <c r="V212" i="5"/>
  <c r="S212" i="5"/>
  <c r="R212" i="5"/>
  <c r="L212" i="5"/>
  <c r="I212" i="5"/>
  <c r="K212" i="5"/>
  <c r="H212" i="5"/>
  <c r="G212" i="5"/>
  <c r="AH211" i="5"/>
  <c r="AE211" i="5"/>
  <c r="AG211" i="5"/>
  <c r="AD211" i="5"/>
  <c r="AC211" i="5"/>
  <c r="W211" i="5"/>
  <c r="T211" i="5"/>
  <c r="V211" i="5"/>
  <c r="S211" i="5"/>
  <c r="R211" i="5"/>
  <c r="L211" i="5"/>
  <c r="I211" i="5"/>
  <c r="K211" i="5"/>
  <c r="H211" i="5"/>
  <c r="G211" i="5"/>
  <c r="AH210" i="5"/>
  <c r="AE210" i="5"/>
  <c r="AG210" i="5"/>
  <c r="AD210" i="5"/>
  <c r="AC210" i="5"/>
  <c r="W210" i="5"/>
  <c r="T210" i="5"/>
  <c r="V210" i="5"/>
  <c r="S210" i="5"/>
  <c r="R210" i="5"/>
  <c r="L210" i="5"/>
  <c r="I210" i="5"/>
  <c r="K210" i="5"/>
  <c r="H210" i="5"/>
  <c r="G210" i="5"/>
  <c r="AH209" i="5"/>
  <c r="AE209" i="5"/>
  <c r="AG209" i="5"/>
  <c r="AD209" i="5"/>
  <c r="AC209" i="5"/>
  <c r="W209" i="5"/>
  <c r="T209" i="5"/>
  <c r="V209" i="5"/>
  <c r="S209" i="5"/>
  <c r="R209" i="5"/>
  <c r="L209" i="5"/>
  <c r="I209" i="5"/>
  <c r="K209" i="5"/>
  <c r="H209" i="5"/>
  <c r="G209" i="5"/>
  <c r="AH208" i="5"/>
  <c r="AE208" i="5"/>
  <c r="AG208" i="5"/>
  <c r="AD208" i="5"/>
  <c r="AC208" i="5"/>
  <c r="W208" i="5"/>
  <c r="T208" i="5"/>
  <c r="V208" i="5"/>
  <c r="S208" i="5"/>
  <c r="R208" i="5"/>
  <c r="L208" i="5"/>
  <c r="I208" i="5"/>
  <c r="K208" i="5"/>
  <c r="H208" i="5"/>
  <c r="G208" i="5"/>
  <c r="AH207" i="5"/>
  <c r="AE207" i="5"/>
  <c r="AG207" i="5"/>
  <c r="AD207" i="5"/>
  <c r="AC207" i="5"/>
  <c r="W207" i="5"/>
  <c r="T207" i="5"/>
  <c r="V207" i="5"/>
  <c r="S207" i="5"/>
  <c r="R207" i="5"/>
  <c r="L207" i="5"/>
  <c r="I207" i="5"/>
  <c r="K207" i="5"/>
  <c r="H207" i="5"/>
  <c r="G207" i="5"/>
  <c r="AH206" i="5"/>
  <c r="AE206" i="5"/>
  <c r="AG206" i="5"/>
  <c r="AD206" i="5"/>
  <c r="AC206" i="5"/>
  <c r="W206" i="5"/>
  <c r="T206" i="5"/>
  <c r="V206" i="5"/>
  <c r="S206" i="5"/>
  <c r="R206" i="5"/>
  <c r="L206" i="5"/>
  <c r="I206" i="5"/>
  <c r="K206" i="5"/>
  <c r="H206" i="5"/>
  <c r="G206" i="5"/>
  <c r="AH205" i="5"/>
  <c r="AE205" i="5"/>
  <c r="AG205" i="5"/>
  <c r="AD205" i="5"/>
  <c r="AC205" i="5"/>
  <c r="W205" i="5"/>
  <c r="T205" i="5"/>
  <c r="V205" i="5"/>
  <c r="S205" i="5"/>
  <c r="R205" i="5"/>
  <c r="L205" i="5"/>
  <c r="I205" i="5"/>
  <c r="K205" i="5"/>
  <c r="H205" i="5"/>
  <c r="G205" i="5"/>
  <c r="AH204" i="5"/>
  <c r="AE204" i="5"/>
  <c r="AG204" i="5"/>
  <c r="AD204" i="5"/>
  <c r="AC204" i="5"/>
  <c r="W204" i="5"/>
  <c r="T204" i="5"/>
  <c r="V204" i="5"/>
  <c r="S204" i="5"/>
  <c r="R204" i="5"/>
  <c r="L204" i="5"/>
  <c r="I204" i="5"/>
  <c r="K204" i="5"/>
  <c r="H204" i="5"/>
  <c r="G204" i="5"/>
  <c r="AH203" i="5"/>
  <c r="AE203" i="5"/>
  <c r="AG203" i="5"/>
  <c r="AD203" i="5"/>
  <c r="AC203" i="5"/>
  <c r="W203" i="5"/>
  <c r="T203" i="5"/>
  <c r="V203" i="5"/>
  <c r="S203" i="5"/>
  <c r="R203" i="5"/>
  <c r="L203" i="5"/>
  <c r="I203" i="5"/>
  <c r="K203" i="5"/>
  <c r="H203" i="5"/>
  <c r="G203" i="5"/>
  <c r="AE202" i="5"/>
  <c r="AH202" i="5"/>
  <c r="AG202" i="5"/>
  <c r="AD202" i="5"/>
  <c r="AC202" i="5"/>
  <c r="W202" i="5"/>
  <c r="T202" i="5"/>
  <c r="V202" i="5"/>
  <c r="S202" i="5"/>
  <c r="R202" i="5"/>
  <c r="L202" i="5"/>
  <c r="I202" i="5"/>
  <c r="K202" i="5"/>
  <c r="H202" i="5"/>
  <c r="G202" i="5"/>
  <c r="AH201" i="5"/>
  <c r="AE201" i="5"/>
  <c r="AG201" i="5"/>
  <c r="AD201" i="5"/>
  <c r="AC201" i="5"/>
  <c r="W201" i="5"/>
  <c r="T201" i="5"/>
  <c r="V201" i="5"/>
  <c r="S201" i="5"/>
  <c r="R201" i="5"/>
  <c r="L201" i="5"/>
  <c r="I201" i="5"/>
  <c r="K201" i="5"/>
  <c r="H201" i="5"/>
  <c r="G201" i="5"/>
  <c r="AH200" i="5"/>
  <c r="AE200" i="5"/>
  <c r="AG200" i="5"/>
  <c r="AD200" i="5"/>
  <c r="AC200" i="5"/>
  <c r="W200" i="5"/>
  <c r="T200" i="5"/>
  <c r="V200" i="5"/>
  <c r="S200" i="5"/>
  <c r="R200" i="5"/>
  <c r="L200" i="5"/>
  <c r="I200" i="5"/>
  <c r="K200" i="5"/>
  <c r="H200" i="5"/>
  <c r="G200" i="5"/>
  <c r="AH199" i="5"/>
  <c r="AE199" i="5"/>
  <c r="AG199" i="5"/>
  <c r="AD199" i="5"/>
  <c r="AC199" i="5"/>
  <c r="W199" i="5"/>
  <c r="T199" i="5"/>
  <c r="V199" i="5"/>
  <c r="S199" i="5"/>
  <c r="R199" i="5"/>
  <c r="L199" i="5"/>
  <c r="I199" i="5"/>
  <c r="K199" i="5"/>
  <c r="H199" i="5"/>
  <c r="G199" i="5"/>
  <c r="AH198" i="5"/>
  <c r="AE198" i="5"/>
  <c r="AG198" i="5"/>
  <c r="AD198" i="5"/>
  <c r="AC198" i="5"/>
  <c r="W198" i="5"/>
  <c r="T198" i="5"/>
  <c r="V198" i="5"/>
  <c r="S198" i="5"/>
  <c r="R198" i="5"/>
  <c r="I198" i="5"/>
  <c r="L198" i="5"/>
  <c r="K198" i="5"/>
  <c r="H198" i="5"/>
  <c r="G198" i="5"/>
  <c r="AH197" i="5"/>
  <c r="AE197" i="5"/>
  <c r="AG197" i="5"/>
  <c r="AD197" i="5"/>
  <c r="AC197" i="5"/>
  <c r="W197" i="5"/>
  <c r="T197" i="5"/>
  <c r="V197" i="5"/>
  <c r="S197" i="5"/>
  <c r="R197" i="5"/>
  <c r="L197" i="5"/>
  <c r="I197" i="5"/>
  <c r="K197" i="5"/>
  <c r="H197" i="5"/>
  <c r="G197" i="5"/>
  <c r="AH196" i="5"/>
  <c r="AE196" i="5"/>
  <c r="AG196" i="5"/>
  <c r="AD196" i="5"/>
  <c r="AC196" i="5"/>
  <c r="W196" i="5"/>
  <c r="T196" i="5"/>
  <c r="V196" i="5"/>
  <c r="R196" i="5"/>
  <c r="S196" i="5"/>
  <c r="I196" i="5"/>
  <c r="L196" i="5"/>
  <c r="G196" i="5"/>
  <c r="K196" i="5"/>
  <c r="H196" i="5"/>
  <c r="AH195" i="5"/>
  <c r="AE195" i="5"/>
  <c r="AG195" i="5"/>
  <c r="AD195" i="5"/>
  <c r="AC195" i="5"/>
  <c r="W195" i="5"/>
  <c r="T195" i="5"/>
  <c r="V195" i="5"/>
  <c r="S195" i="5"/>
  <c r="R195" i="5"/>
  <c r="L195" i="5"/>
  <c r="I195" i="5"/>
  <c r="G195" i="5"/>
  <c r="K195" i="5"/>
  <c r="H195" i="5"/>
  <c r="AE194" i="5"/>
  <c r="AH194" i="5"/>
  <c r="AG194" i="5"/>
  <c r="AD194" i="5"/>
  <c r="AC194" i="5"/>
  <c r="W194" i="5"/>
  <c r="T194" i="5"/>
  <c r="V194" i="5"/>
  <c r="S194" i="5"/>
  <c r="R194" i="5"/>
  <c r="L194" i="5"/>
  <c r="I194" i="5"/>
  <c r="K194" i="5"/>
  <c r="H194" i="5"/>
  <c r="G194" i="5"/>
  <c r="AH193" i="5"/>
  <c r="AE193" i="5"/>
  <c r="AD193" i="5"/>
  <c r="AC193" i="5"/>
  <c r="AG193" i="5"/>
  <c r="T193" i="5"/>
  <c r="W193" i="5"/>
  <c r="V193" i="5"/>
  <c r="R193" i="5"/>
  <c r="S193" i="5"/>
  <c r="I193" i="5"/>
  <c r="L193" i="5"/>
  <c r="K193" i="5"/>
  <c r="H193" i="5"/>
  <c r="G193" i="5"/>
  <c r="AH192" i="5"/>
  <c r="AE192" i="5"/>
  <c r="AG192" i="5"/>
  <c r="AD192" i="5"/>
  <c r="AC192" i="5"/>
  <c r="W192" i="5"/>
  <c r="T192" i="5"/>
  <c r="V192" i="5"/>
  <c r="S192" i="5"/>
  <c r="R192" i="5"/>
  <c r="L192" i="5"/>
  <c r="I192" i="5"/>
  <c r="K192" i="5"/>
  <c r="H192" i="5"/>
  <c r="G192" i="5"/>
  <c r="AH191" i="5"/>
  <c r="AE191" i="5"/>
  <c r="AG191" i="5"/>
  <c r="AD191" i="5"/>
  <c r="AC191" i="5"/>
  <c r="W191" i="5"/>
  <c r="T191" i="5"/>
  <c r="S191" i="5"/>
  <c r="R191" i="5"/>
  <c r="V191" i="5"/>
  <c r="L191" i="5"/>
  <c r="I191" i="5"/>
  <c r="K191" i="5"/>
  <c r="H191" i="5"/>
  <c r="G191" i="5"/>
  <c r="AH190" i="5"/>
  <c r="AE190" i="5"/>
  <c r="AG190" i="5"/>
  <c r="AD190" i="5"/>
  <c r="AC190" i="5"/>
  <c r="W190" i="5"/>
  <c r="T190" i="5"/>
  <c r="V190" i="5"/>
  <c r="S190" i="5"/>
  <c r="R190" i="5"/>
  <c r="L190" i="5"/>
  <c r="I190" i="5"/>
  <c r="K190" i="5"/>
  <c r="H190" i="5"/>
  <c r="G190" i="5"/>
  <c r="AE189" i="5"/>
  <c r="AH189" i="5"/>
  <c r="AC189" i="5"/>
  <c r="AG189" i="5"/>
  <c r="AD189" i="5"/>
  <c r="W189" i="5"/>
  <c r="T189" i="5"/>
  <c r="V189" i="5"/>
  <c r="S189" i="5"/>
  <c r="R189" i="5"/>
  <c r="L189" i="5"/>
  <c r="I189" i="5"/>
  <c r="K189" i="5"/>
  <c r="H189" i="5"/>
  <c r="G189" i="5"/>
  <c r="AH188" i="5"/>
  <c r="AE188" i="5"/>
  <c r="AG188" i="5"/>
  <c r="AD188" i="5"/>
  <c r="AC188" i="5"/>
  <c r="W188" i="5"/>
  <c r="T188" i="5"/>
  <c r="R188" i="5"/>
  <c r="V188" i="5"/>
  <c r="S188" i="5"/>
  <c r="I188" i="5"/>
  <c r="L188" i="5"/>
  <c r="G188" i="5"/>
  <c r="K188" i="5"/>
  <c r="H188" i="5"/>
  <c r="AE187" i="5"/>
  <c r="AH187" i="5"/>
  <c r="AC187" i="5"/>
  <c r="AG187" i="5"/>
  <c r="AD187" i="5"/>
  <c r="T187" i="5"/>
  <c r="W187" i="5"/>
  <c r="R187" i="5"/>
  <c r="V187" i="5"/>
  <c r="S187" i="5"/>
  <c r="I187" i="5"/>
  <c r="L187" i="5"/>
  <c r="G187" i="5"/>
  <c r="K187" i="5"/>
  <c r="H187" i="5"/>
  <c r="AE186" i="5"/>
  <c r="AH186" i="5"/>
  <c r="AC186" i="5"/>
  <c r="AG186" i="5"/>
  <c r="AD186" i="5"/>
  <c r="T186" i="5"/>
  <c r="W186" i="5"/>
  <c r="R186" i="5"/>
  <c r="V186" i="5"/>
  <c r="S186" i="5"/>
  <c r="I186" i="5"/>
  <c r="L186" i="5"/>
  <c r="G186" i="5"/>
  <c r="K186" i="5"/>
  <c r="H186" i="5"/>
  <c r="AH185" i="5"/>
  <c r="AE185" i="5"/>
  <c r="AG185" i="5"/>
  <c r="AD185" i="5"/>
  <c r="AC185" i="5"/>
  <c r="W185" i="5"/>
  <c r="T185" i="5"/>
  <c r="V185" i="5"/>
  <c r="S185" i="5"/>
  <c r="R185" i="5"/>
  <c r="L185" i="5"/>
  <c r="I185" i="5"/>
  <c r="K185" i="5"/>
  <c r="H185" i="5"/>
  <c r="G185" i="5"/>
  <c r="AH184" i="5"/>
  <c r="AE184" i="5"/>
  <c r="AC184" i="5"/>
  <c r="AG184" i="5"/>
  <c r="AD184" i="5"/>
  <c r="T184" i="5"/>
  <c r="W184" i="5"/>
  <c r="R184" i="5"/>
  <c r="V184" i="5"/>
  <c r="S184" i="5"/>
  <c r="I184" i="5"/>
  <c r="L184" i="5"/>
  <c r="H184" i="5"/>
  <c r="K184" i="5"/>
  <c r="G184" i="5"/>
  <c r="AH183" i="5"/>
  <c r="AE183" i="5"/>
  <c r="AG183" i="5"/>
  <c r="AD183" i="5"/>
  <c r="AC183" i="5"/>
  <c r="W183" i="5"/>
  <c r="T183" i="5"/>
  <c r="S183" i="5"/>
  <c r="V183" i="5"/>
  <c r="R183" i="5"/>
  <c r="L183" i="5"/>
  <c r="I183" i="5"/>
  <c r="K183" i="5"/>
  <c r="H183" i="5"/>
  <c r="G183" i="5"/>
  <c r="AH182" i="5"/>
  <c r="AE182" i="5"/>
  <c r="AG182" i="5"/>
  <c r="AD182" i="5"/>
  <c r="AC182" i="5"/>
  <c r="W182" i="5"/>
  <c r="T182" i="5"/>
  <c r="V182" i="5"/>
  <c r="S182" i="5"/>
  <c r="R182" i="5"/>
  <c r="L182" i="5"/>
  <c r="I182" i="5"/>
  <c r="K182" i="5"/>
  <c r="H182" i="5"/>
  <c r="G182" i="5"/>
  <c r="AH181" i="5"/>
  <c r="AE181" i="5"/>
  <c r="AD181" i="5"/>
  <c r="AC181" i="5"/>
  <c r="AG181" i="5"/>
  <c r="T181" i="5"/>
  <c r="W181" i="5"/>
  <c r="V181" i="5"/>
  <c r="S181" i="5"/>
  <c r="R181" i="5"/>
  <c r="L181" i="5"/>
  <c r="I181" i="5"/>
  <c r="K181" i="5"/>
  <c r="H181" i="5"/>
  <c r="G181" i="5"/>
  <c r="AH180" i="5"/>
  <c r="AE180" i="5"/>
  <c r="AG180" i="5"/>
  <c r="AD180" i="5"/>
  <c r="AC180" i="5"/>
  <c r="W180" i="5"/>
  <c r="T180" i="5"/>
  <c r="V180" i="5"/>
  <c r="S180" i="5"/>
  <c r="R180" i="5"/>
  <c r="L180" i="5"/>
  <c r="I180" i="5"/>
  <c r="G180" i="5"/>
  <c r="K180" i="5"/>
  <c r="H180" i="5"/>
  <c r="AE179" i="5"/>
  <c r="AH179" i="5"/>
  <c r="AC179" i="5"/>
  <c r="AG179" i="5"/>
  <c r="AD179" i="5"/>
  <c r="T179" i="5"/>
  <c r="W179" i="5"/>
  <c r="R179" i="5"/>
  <c r="V179" i="5"/>
  <c r="S179" i="5"/>
  <c r="I179" i="5"/>
  <c r="L179" i="5"/>
  <c r="G179" i="5"/>
  <c r="K179" i="5"/>
  <c r="H179" i="5"/>
  <c r="AH178" i="5"/>
  <c r="AE178" i="5"/>
  <c r="AG178" i="5"/>
  <c r="AD178" i="5"/>
  <c r="AC178" i="5"/>
  <c r="W178" i="5"/>
  <c r="T178" i="5"/>
  <c r="V178" i="5"/>
  <c r="S178" i="5"/>
  <c r="R178" i="5"/>
  <c r="L178" i="5"/>
  <c r="I178" i="5"/>
  <c r="K178" i="5"/>
  <c r="H178" i="5"/>
  <c r="G178" i="5"/>
  <c r="AH177" i="5"/>
  <c r="AE177" i="5"/>
  <c r="AC177" i="5"/>
  <c r="AG177" i="5"/>
  <c r="AD177" i="5"/>
  <c r="W177" i="5"/>
  <c r="T177" i="5"/>
  <c r="V177" i="5"/>
  <c r="S177" i="5"/>
  <c r="R177" i="5"/>
  <c r="L177" i="5"/>
  <c r="I177" i="5"/>
  <c r="G177" i="5"/>
  <c r="K177" i="5"/>
  <c r="H177" i="5"/>
  <c r="AH176" i="5"/>
  <c r="AE176" i="5"/>
  <c r="AG176" i="5"/>
  <c r="AD176" i="5"/>
  <c r="AC176" i="5"/>
  <c r="W176" i="5"/>
  <c r="T176" i="5"/>
  <c r="V176" i="5"/>
  <c r="S176" i="5"/>
  <c r="R176" i="5"/>
  <c r="I176" i="5"/>
  <c r="L176" i="5"/>
  <c r="H176" i="5"/>
  <c r="K176" i="5"/>
  <c r="G176" i="5"/>
  <c r="AH175" i="5"/>
  <c r="AE175" i="5"/>
  <c r="AC175" i="5"/>
  <c r="AG175" i="5"/>
  <c r="AD175" i="5"/>
  <c r="T175" i="5"/>
  <c r="W175" i="5"/>
  <c r="R175" i="5"/>
  <c r="V175" i="5"/>
  <c r="S175" i="5"/>
  <c r="I175" i="5"/>
  <c r="L175" i="5"/>
  <c r="G175" i="5"/>
  <c r="K175" i="5"/>
  <c r="H175" i="5"/>
  <c r="AE174" i="5"/>
  <c r="AH174" i="5"/>
  <c r="AC174" i="5"/>
  <c r="AG174" i="5"/>
  <c r="AD174" i="5"/>
  <c r="T174" i="5"/>
  <c r="W174" i="5"/>
  <c r="R174" i="5"/>
  <c r="V174" i="5"/>
  <c r="S174" i="5"/>
  <c r="I174" i="5"/>
  <c r="L174" i="5"/>
  <c r="G174" i="5"/>
  <c r="K174" i="5"/>
  <c r="H174" i="5"/>
  <c r="AE173" i="5"/>
  <c r="AH173" i="5"/>
  <c r="AC173" i="5"/>
  <c r="AD173" i="5"/>
  <c r="AG173" i="5"/>
  <c r="W173" i="5"/>
  <c r="T173" i="5"/>
  <c r="S173" i="5"/>
  <c r="R173" i="5"/>
  <c r="V173" i="5"/>
  <c r="L173" i="5"/>
  <c r="I173" i="5"/>
  <c r="K173" i="5"/>
  <c r="H173" i="5"/>
  <c r="G173" i="5"/>
  <c r="AH172" i="5"/>
  <c r="AE172" i="5"/>
  <c r="AD172" i="5"/>
  <c r="AC172" i="5"/>
  <c r="AG172" i="5"/>
  <c r="T172" i="5"/>
  <c r="W172" i="5"/>
  <c r="V172" i="5"/>
  <c r="S172" i="5"/>
  <c r="R172" i="5"/>
  <c r="L172" i="5"/>
  <c r="I172" i="5"/>
  <c r="K172" i="5"/>
  <c r="H172" i="5"/>
  <c r="G172" i="5"/>
  <c r="AE171" i="5"/>
  <c r="AH171" i="5"/>
  <c r="AG171" i="5"/>
  <c r="AC171" i="5"/>
  <c r="AD171" i="5"/>
  <c r="W171" i="5"/>
  <c r="T171" i="5"/>
  <c r="V171" i="5"/>
  <c r="S171" i="5"/>
  <c r="R171" i="5"/>
  <c r="L171" i="5"/>
  <c r="I171" i="5"/>
  <c r="K171" i="5"/>
  <c r="H171" i="5"/>
  <c r="G171" i="5"/>
  <c r="AH170" i="5"/>
  <c r="AE170" i="5"/>
  <c r="AG170" i="5"/>
  <c r="AC170" i="5"/>
  <c r="AD170" i="5"/>
  <c r="W170" i="5"/>
  <c r="T170" i="5"/>
  <c r="V170" i="5"/>
  <c r="S170" i="5"/>
  <c r="R170" i="5"/>
  <c r="L170" i="5"/>
  <c r="I170" i="5"/>
  <c r="K170" i="5"/>
  <c r="H170" i="5"/>
  <c r="G170" i="5"/>
  <c r="AH169" i="5"/>
  <c r="AE169" i="5"/>
  <c r="AG169" i="5"/>
  <c r="AD169" i="5"/>
  <c r="AC169" i="5"/>
  <c r="W169" i="5"/>
  <c r="T169" i="5"/>
  <c r="V169" i="5"/>
  <c r="S169" i="5"/>
  <c r="R169" i="5"/>
  <c r="L169" i="5"/>
  <c r="I169" i="5"/>
  <c r="K169" i="5"/>
  <c r="H169" i="5"/>
  <c r="G169" i="5"/>
  <c r="AH168" i="5"/>
  <c r="AE168" i="5"/>
  <c r="AG168" i="5"/>
  <c r="AD168" i="5"/>
  <c r="AC168" i="5"/>
  <c r="W168" i="5"/>
  <c r="T168" i="5"/>
  <c r="V168" i="5"/>
  <c r="S168" i="5"/>
  <c r="R168" i="5"/>
  <c r="L168" i="5"/>
  <c r="I168" i="5"/>
  <c r="K168" i="5"/>
  <c r="H168" i="5"/>
  <c r="G168" i="5"/>
  <c r="AH167" i="5"/>
  <c r="AE167" i="5"/>
  <c r="AG167" i="5"/>
  <c r="AD167" i="5"/>
  <c r="AC167" i="5"/>
  <c r="W167" i="5"/>
  <c r="T167" i="5"/>
  <c r="V167" i="5"/>
  <c r="S167" i="5"/>
  <c r="R167" i="5"/>
  <c r="L167" i="5"/>
  <c r="I167" i="5"/>
  <c r="K167" i="5"/>
  <c r="H167" i="5"/>
  <c r="G167" i="5"/>
  <c r="AH166" i="5"/>
  <c r="AE166" i="5"/>
  <c r="AG166" i="5"/>
  <c r="AD166" i="5"/>
  <c r="AC166" i="5"/>
  <c r="W166" i="5"/>
  <c r="T166" i="5"/>
  <c r="V166" i="5"/>
  <c r="S166" i="5"/>
  <c r="R166" i="5"/>
  <c r="L166" i="5"/>
  <c r="I166" i="5"/>
  <c r="K166" i="5"/>
  <c r="H166" i="5"/>
  <c r="G166" i="5"/>
  <c r="AH165" i="5"/>
  <c r="AE165" i="5"/>
  <c r="AC165" i="5"/>
  <c r="AD165" i="5"/>
  <c r="AG165" i="5"/>
  <c r="W165" i="5"/>
  <c r="T165" i="5"/>
  <c r="V165" i="5"/>
  <c r="S165" i="5"/>
  <c r="R165" i="5"/>
  <c r="L165" i="5"/>
  <c r="I165" i="5"/>
  <c r="K165" i="5"/>
  <c r="H165" i="5"/>
  <c r="G165" i="5"/>
  <c r="AH164" i="5"/>
  <c r="AE164" i="5"/>
  <c r="AG164" i="5"/>
  <c r="AD164" i="5"/>
  <c r="AC164" i="5"/>
  <c r="W164" i="5"/>
  <c r="T164" i="5"/>
  <c r="V164" i="5"/>
  <c r="S164" i="5"/>
  <c r="R164" i="5"/>
  <c r="L164" i="5"/>
  <c r="I164" i="5"/>
  <c r="K164" i="5"/>
  <c r="H164" i="5"/>
  <c r="G164" i="5"/>
  <c r="AH163" i="5"/>
  <c r="AE163" i="5"/>
  <c r="AG163" i="5"/>
  <c r="AD163" i="5"/>
  <c r="AC163" i="5"/>
  <c r="T163" i="5"/>
  <c r="W163" i="5"/>
  <c r="R163" i="5"/>
  <c r="S163" i="5"/>
  <c r="V163" i="5"/>
  <c r="L163" i="5"/>
  <c r="I163" i="5"/>
  <c r="K163" i="5"/>
  <c r="H163" i="5"/>
  <c r="G163" i="5"/>
  <c r="AH162" i="5"/>
  <c r="AE162" i="5"/>
  <c r="AG162" i="5"/>
  <c r="AD162" i="5"/>
  <c r="AC162" i="5"/>
  <c r="T162" i="5"/>
  <c r="W162" i="5"/>
  <c r="R162" i="5"/>
  <c r="S162" i="5"/>
  <c r="V162" i="5"/>
  <c r="I162" i="5"/>
  <c r="L162" i="5"/>
  <c r="K162" i="5"/>
  <c r="H162" i="5"/>
  <c r="G162" i="5"/>
  <c r="AH161" i="5"/>
  <c r="AE161" i="5"/>
  <c r="AG161" i="5"/>
  <c r="AD161" i="5"/>
  <c r="AC161" i="5"/>
  <c r="W161" i="5"/>
  <c r="T161" i="5"/>
  <c r="V161" i="5"/>
  <c r="S161" i="5"/>
  <c r="R161" i="5"/>
  <c r="I161" i="5"/>
  <c r="L161" i="5"/>
  <c r="H161" i="5"/>
  <c r="G161" i="5"/>
  <c r="K161" i="5"/>
  <c r="AH160" i="5"/>
  <c r="AE160" i="5"/>
  <c r="AD160" i="5"/>
  <c r="AC160" i="5"/>
  <c r="AG160" i="5"/>
  <c r="W160" i="5"/>
  <c r="T160" i="5"/>
  <c r="V160" i="5"/>
  <c r="S160" i="5"/>
  <c r="R160" i="5"/>
  <c r="L160" i="5"/>
  <c r="I160" i="5"/>
  <c r="K160" i="5"/>
  <c r="H160" i="5"/>
  <c r="G160" i="5"/>
  <c r="AE159" i="5"/>
  <c r="AH159" i="5"/>
  <c r="AG159" i="5"/>
  <c r="AD159" i="5"/>
  <c r="AC159" i="5"/>
  <c r="W159" i="5"/>
  <c r="T159" i="5"/>
  <c r="V159" i="5"/>
  <c r="S159" i="5"/>
  <c r="R159" i="5"/>
  <c r="L159" i="5"/>
  <c r="I159" i="5"/>
  <c r="K159" i="5"/>
  <c r="H159" i="5"/>
  <c r="G159" i="5"/>
  <c r="AH158" i="5"/>
  <c r="AE158" i="5"/>
  <c r="AD158" i="5"/>
  <c r="AC158" i="5"/>
  <c r="AG158" i="5"/>
  <c r="W158" i="5"/>
  <c r="T158" i="5"/>
  <c r="V158" i="5"/>
  <c r="S158" i="5"/>
  <c r="R158" i="5"/>
  <c r="L158" i="5"/>
  <c r="I158" i="5"/>
  <c r="K158" i="5"/>
  <c r="H158" i="5"/>
  <c r="G158" i="5"/>
  <c r="AE157" i="5"/>
  <c r="AH157" i="5"/>
  <c r="AC157" i="5"/>
  <c r="AD157" i="5"/>
  <c r="AG157" i="5"/>
  <c r="W157" i="5"/>
  <c r="T157" i="5"/>
  <c r="V157" i="5"/>
  <c r="S157" i="5"/>
  <c r="R157" i="5"/>
  <c r="L157" i="5"/>
  <c r="I157" i="5"/>
  <c r="K157" i="5"/>
  <c r="H157" i="5"/>
  <c r="G157" i="5"/>
  <c r="AH156" i="5"/>
  <c r="AE156" i="5"/>
  <c r="AG156" i="5"/>
  <c r="AD156" i="5"/>
  <c r="AC156" i="5"/>
  <c r="W156" i="5"/>
  <c r="T156" i="5"/>
  <c r="S156" i="5"/>
  <c r="R156" i="5"/>
  <c r="V156" i="5"/>
  <c r="L156" i="5"/>
  <c r="I156" i="5"/>
  <c r="K156" i="5"/>
  <c r="H156" i="5"/>
  <c r="G156" i="5"/>
  <c r="AH155" i="5"/>
  <c r="AE155" i="5"/>
  <c r="AG155" i="5"/>
  <c r="AD155" i="5"/>
  <c r="AC155" i="5"/>
  <c r="T155" i="5"/>
  <c r="W155" i="5"/>
  <c r="V155" i="5"/>
  <c r="S155" i="5"/>
  <c r="R155" i="5"/>
  <c r="L155" i="5"/>
  <c r="I155" i="5"/>
  <c r="K155" i="5"/>
  <c r="H155" i="5"/>
  <c r="G155" i="5"/>
  <c r="AH154" i="5"/>
  <c r="AE154" i="5"/>
  <c r="AG154" i="5"/>
  <c r="AD154" i="5"/>
  <c r="AC154" i="5"/>
  <c r="W154" i="5"/>
  <c r="T154" i="5"/>
  <c r="R154" i="5"/>
  <c r="S154" i="5"/>
  <c r="V154" i="5"/>
  <c r="L154" i="5"/>
  <c r="I154" i="5"/>
  <c r="K154" i="5"/>
  <c r="H154" i="5"/>
  <c r="G154" i="5"/>
  <c r="AH153" i="5"/>
  <c r="AE153" i="5"/>
  <c r="AG153" i="5"/>
  <c r="AD153" i="5"/>
  <c r="AC153" i="5"/>
  <c r="W153" i="5"/>
  <c r="T153" i="5"/>
  <c r="V153" i="5"/>
  <c r="S153" i="5"/>
  <c r="R153" i="5"/>
  <c r="L153" i="5"/>
  <c r="I153" i="5"/>
  <c r="K153" i="5"/>
  <c r="H153" i="5"/>
  <c r="G153" i="5"/>
  <c r="AH152" i="5"/>
  <c r="AE152" i="5"/>
  <c r="AG152" i="5"/>
  <c r="AD152" i="5"/>
  <c r="AC152" i="5"/>
  <c r="W152" i="5"/>
  <c r="T152" i="5"/>
  <c r="V152" i="5"/>
  <c r="S152" i="5"/>
  <c r="R152" i="5"/>
  <c r="I152" i="5"/>
  <c r="L152" i="5"/>
  <c r="K152" i="5"/>
  <c r="H152" i="5"/>
  <c r="G152" i="5"/>
  <c r="AH151" i="5"/>
  <c r="AE151" i="5"/>
  <c r="AG151" i="5"/>
  <c r="AD151" i="5"/>
  <c r="AC151" i="5"/>
  <c r="W151" i="5"/>
  <c r="T151" i="5"/>
  <c r="V151" i="5"/>
  <c r="S151" i="5"/>
  <c r="R151" i="5"/>
  <c r="L151" i="5"/>
  <c r="I151" i="5"/>
  <c r="K151" i="5"/>
  <c r="H151" i="5"/>
  <c r="G151" i="5"/>
  <c r="AH150" i="5"/>
  <c r="AE150" i="5"/>
  <c r="AC150" i="5"/>
  <c r="AG150" i="5"/>
  <c r="AD150" i="5"/>
  <c r="T150" i="5"/>
  <c r="W150" i="5"/>
  <c r="S150" i="5"/>
  <c r="V150" i="5"/>
  <c r="R150" i="5"/>
  <c r="L150" i="5"/>
  <c r="I150" i="5"/>
  <c r="K150" i="5"/>
  <c r="H150" i="5"/>
  <c r="G150" i="5"/>
  <c r="AH149" i="5"/>
  <c r="AE149" i="5"/>
  <c r="AC149" i="5"/>
  <c r="AG149" i="5"/>
  <c r="AD149" i="5"/>
  <c r="W149" i="5"/>
  <c r="T149" i="5"/>
  <c r="V149" i="5"/>
  <c r="S149" i="5"/>
  <c r="R149" i="5"/>
  <c r="L149" i="5"/>
  <c r="I149" i="5"/>
  <c r="K149" i="5"/>
  <c r="H149" i="5"/>
  <c r="G149" i="5"/>
  <c r="AH148" i="5"/>
  <c r="AE148" i="5"/>
  <c r="AC148" i="5"/>
  <c r="AG148" i="5"/>
  <c r="AD148" i="5"/>
  <c r="T148" i="5"/>
  <c r="W148" i="5"/>
  <c r="R148" i="5"/>
  <c r="S148" i="5"/>
  <c r="V148" i="5"/>
  <c r="I148" i="5"/>
  <c r="L148" i="5"/>
  <c r="K148" i="5"/>
  <c r="H148" i="5"/>
  <c r="G148" i="5"/>
  <c r="AE147" i="5"/>
  <c r="AH147" i="5"/>
  <c r="AD147" i="5"/>
  <c r="AC147" i="5"/>
  <c r="AG147" i="5"/>
  <c r="W147" i="5"/>
  <c r="T147" i="5"/>
  <c r="V147" i="5"/>
  <c r="S147" i="5"/>
  <c r="R147" i="5"/>
  <c r="L147" i="5"/>
  <c r="I147" i="5"/>
  <c r="K147" i="5"/>
  <c r="H147" i="5"/>
  <c r="G147" i="5"/>
  <c r="AH146" i="5"/>
  <c r="AE146" i="5"/>
  <c r="AC146" i="5"/>
  <c r="AD146" i="5"/>
  <c r="AG146" i="5"/>
  <c r="T146" i="5"/>
  <c r="W146" i="5"/>
  <c r="S146" i="5"/>
  <c r="R146" i="5"/>
  <c r="V146" i="5"/>
  <c r="L146" i="5"/>
  <c r="I146" i="5"/>
  <c r="K146" i="5"/>
  <c r="H146" i="5"/>
  <c r="G146" i="5"/>
  <c r="AH145" i="5"/>
  <c r="AE145" i="5"/>
  <c r="AG145" i="5"/>
  <c r="AD145" i="5"/>
  <c r="AC145" i="5"/>
  <c r="W145" i="5"/>
  <c r="T145" i="5"/>
  <c r="R145" i="5"/>
  <c r="S145" i="5"/>
  <c r="V145" i="5"/>
  <c r="L145" i="5"/>
  <c r="I145" i="5"/>
  <c r="K145" i="5"/>
  <c r="G145" i="5"/>
  <c r="H145" i="5"/>
  <c r="AE144" i="5"/>
  <c r="AH144" i="5"/>
  <c r="AD144" i="5"/>
  <c r="AC144" i="5"/>
  <c r="AG144" i="5"/>
  <c r="W144" i="5"/>
  <c r="T144" i="5"/>
  <c r="V144" i="5"/>
  <c r="S144" i="5"/>
  <c r="R144" i="5"/>
  <c r="L144" i="5"/>
  <c r="I144" i="5"/>
  <c r="K144" i="5"/>
  <c r="H144" i="5"/>
  <c r="G144" i="5"/>
  <c r="AH143" i="5"/>
  <c r="AE143" i="5"/>
  <c r="AG143" i="5"/>
  <c r="AC143" i="5"/>
  <c r="AD143" i="5"/>
  <c r="T143" i="5"/>
  <c r="W143" i="5"/>
  <c r="S143" i="5"/>
  <c r="R143" i="5"/>
  <c r="V143" i="5"/>
  <c r="L143" i="5"/>
  <c r="I143" i="5"/>
  <c r="K143" i="5"/>
  <c r="H143" i="5"/>
  <c r="G143" i="5"/>
  <c r="AH142" i="5"/>
  <c r="AE142" i="5"/>
  <c r="AD142" i="5"/>
  <c r="AG142" i="5"/>
  <c r="AC142" i="5"/>
  <c r="T142" i="5"/>
  <c r="W142" i="5"/>
  <c r="V142" i="5"/>
  <c r="S142" i="5"/>
  <c r="R142" i="5"/>
  <c r="L142" i="5"/>
  <c r="I142" i="5"/>
  <c r="K142" i="5"/>
  <c r="H142" i="5"/>
  <c r="G142" i="5"/>
  <c r="AH141" i="5"/>
  <c r="AE141" i="5"/>
  <c r="AG141" i="5"/>
  <c r="AD141" i="5"/>
  <c r="AC141" i="5"/>
  <c r="W141" i="5"/>
  <c r="T141" i="5"/>
  <c r="R141" i="5"/>
  <c r="S141" i="5"/>
  <c r="V141" i="5"/>
  <c r="L141" i="5"/>
  <c r="I141" i="5"/>
  <c r="K141" i="5"/>
  <c r="H141" i="5"/>
  <c r="G141" i="5"/>
  <c r="AH140" i="5"/>
  <c r="AE140" i="5"/>
  <c r="AD140" i="5"/>
  <c r="AG140" i="5"/>
  <c r="AC140" i="5"/>
  <c r="T140" i="5"/>
  <c r="W140" i="5"/>
  <c r="V140" i="5"/>
  <c r="S140" i="5"/>
  <c r="R140" i="5"/>
  <c r="L140" i="5"/>
  <c r="I140" i="5"/>
  <c r="K140" i="5"/>
  <c r="H140" i="5"/>
  <c r="G140" i="5"/>
  <c r="AH139" i="5"/>
  <c r="AE139" i="5"/>
  <c r="AG139" i="5"/>
  <c r="AD139" i="5"/>
  <c r="AC139" i="5"/>
  <c r="W139" i="5"/>
  <c r="T139" i="5"/>
  <c r="S139" i="5"/>
  <c r="R139" i="5"/>
  <c r="V139" i="5"/>
  <c r="L139" i="5"/>
  <c r="I139" i="5"/>
  <c r="K139" i="5"/>
  <c r="H139" i="5"/>
  <c r="G139" i="5"/>
  <c r="AH138" i="5"/>
  <c r="AE138" i="5"/>
  <c r="AG138" i="5"/>
  <c r="AD138" i="5"/>
  <c r="AC138" i="5"/>
  <c r="W138" i="5"/>
  <c r="T138" i="5"/>
  <c r="V138" i="5"/>
  <c r="S138" i="5"/>
  <c r="R138" i="5"/>
  <c r="L138" i="5"/>
  <c r="I138" i="5"/>
  <c r="K138" i="5"/>
  <c r="G138" i="5"/>
  <c r="H138" i="5"/>
  <c r="AH137" i="5"/>
  <c r="AE137" i="5"/>
  <c r="AG137" i="5"/>
  <c r="AD137" i="5"/>
  <c r="AC137" i="5"/>
  <c r="W137" i="5"/>
  <c r="T137" i="5"/>
  <c r="V137" i="5"/>
  <c r="S137" i="5"/>
  <c r="R137" i="5"/>
  <c r="L137" i="5"/>
  <c r="I137" i="5"/>
  <c r="H137" i="5"/>
  <c r="G137" i="5"/>
  <c r="K137" i="5"/>
  <c r="AH136" i="5"/>
  <c r="AE136" i="5"/>
  <c r="AG136" i="5"/>
  <c r="AD136" i="5"/>
  <c r="AC136" i="5"/>
  <c r="W136" i="5"/>
  <c r="T136" i="5"/>
  <c r="V136" i="5"/>
  <c r="S136" i="5"/>
  <c r="R136" i="5"/>
  <c r="L136" i="5"/>
  <c r="I136" i="5"/>
  <c r="K136" i="5"/>
  <c r="H136" i="5"/>
  <c r="G136" i="5"/>
  <c r="AH135" i="5"/>
  <c r="AE135" i="5"/>
  <c r="AG135" i="5"/>
  <c r="AC135" i="5"/>
  <c r="AD135" i="5"/>
  <c r="T135" i="5"/>
  <c r="W135" i="5"/>
  <c r="S135" i="5"/>
  <c r="R135" i="5"/>
  <c r="V135" i="5"/>
  <c r="L135" i="5"/>
  <c r="I135" i="5"/>
  <c r="K135" i="5"/>
  <c r="H135" i="5"/>
  <c r="G135" i="5"/>
  <c r="AH134" i="5"/>
  <c r="AE134" i="5"/>
  <c r="AD134" i="5"/>
  <c r="AC134" i="5"/>
  <c r="AG134" i="5"/>
  <c r="T134" i="5"/>
  <c r="W134" i="5"/>
  <c r="V134" i="5"/>
  <c r="S134" i="5"/>
  <c r="R134" i="5"/>
  <c r="L134" i="5"/>
  <c r="I134" i="5"/>
  <c r="K134" i="5"/>
  <c r="H134" i="5"/>
  <c r="G134" i="5"/>
  <c r="AH133" i="5"/>
  <c r="AE133" i="5"/>
  <c r="AG133" i="5"/>
  <c r="AD133" i="5"/>
  <c r="AC133" i="5"/>
  <c r="W133" i="5"/>
  <c r="T133" i="5"/>
  <c r="V133" i="5"/>
  <c r="S133" i="5"/>
  <c r="R133" i="5"/>
  <c r="L133" i="5"/>
  <c r="I133" i="5"/>
  <c r="K133" i="5"/>
  <c r="H133" i="5"/>
  <c r="G133" i="5"/>
  <c r="AH132" i="5"/>
  <c r="AE132" i="5"/>
  <c r="AG132" i="5"/>
  <c r="AD132" i="5"/>
  <c r="AC132" i="5"/>
  <c r="W132" i="5"/>
  <c r="T132" i="5"/>
  <c r="R132" i="5"/>
  <c r="V132" i="5"/>
  <c r="S132" i="5"/>
  <c r="I132" i="5"/>
  <c r="L132" i="5"/>
  <c r="G132" i="5"/>
  <c r="K132" i="5"/>
  <c r="H132" i="5"/>
  <c r="AE131" i="5"/>
  <c r="AH131" i="5"/>
  <c r="AC131" i="5"/>
  <c r="AG131" i="5"/>
  <c r="AD131" i="5"/>
  <c r="T131" i="5"/>
  <c r="W131" i="5"/>
  <c r="R131" i="5"/>
  <c r="V131" i="5"/>
  <c r="S131" i="5"/>
  <c r="I131" i="5"/>
  <c r="L131" i="5"/>
  <c r="G131" i="5"/>
  <c r="K131" i="5"/>
  <c r="H131" i="5"/>
  <c r="AE130" i="5"/>
  <c r="AH130" i="5"/>
  <c r="AC130" i="5"/>
  <c r="AG130" i="5"/>
  <c r="AD130" i="5"/>
  <c r="T130" i="5"/>
  <c r="W130" i="5"/>
  <c r="R130" i="5"/>
  <c r="V130" i="5"/>
  <c r="S130" i="5"/>
  <c r="L130" i="5"/>
  <c r="I130" i="5"/>
  <c r="K130" i="5"/>
  <c r="H130" i="5"/>
  <c r="G130" i="5"/>
  <c r="AH129" i="5"/>
  <c r="AE129" i="5"/>
  <c r="AG129" i="5"/>
  <c r="AD129" i="5"/>
  <c r="AC129" i="5"/>
  <c r="W129" i="5"/>
  <c r="T129" i="5"/>
  <c r="V129" i="5"/>
  <c r="S129" i="5"/>
  <c r="R129" i="5"/>
  <c r="L129" i="5"/>
  <c r="I129" i="5"/>
  <c r="H129" i="5"/>
  <c r="G129" i="5"/>
  <c r="K129" i="5"/>
  <c r="AE128" i="5"/>
  <c r="AH128" i="5"/>
  <c r="AC128" i="5"/>
  <c r="AG128" i="5"/>
  <c r="AD128" i="5"/>
  <c r="W128" i="5"/>
  <c r="T128" i="5"/>
  <c r="V128" i="5"/>
  <c r="S128" i="5"/>
  <c r="R128" i="5"/>
  <c r="L128" i="5"/>
  <c r="I128" i="5"/>
  <c r="K128" i="5"/>
  <c r="H128" i="5"/>
  <c r="G128" i="5"/>
  <c r="AH127" i="5"/>
  <c r="AE127" i="5"/>
  <c r="AG127" i="5"/>
  <c r="AD127" i="5"/>
  <c r="AC127" i="5"/>
  <c r="W127" i="5"/>
  <c r="T127" i="5"/>
  <c r="V127" i="5"/>
  <c r="S127" i="5"/>
  <c r="R127" i="5"/>
  <c r="L127" i="5"/>
  <c r="I127" i="5"/>
  <c r="G127" i="5"/>
  <c r="K127" i="5"/>
  <c r="H127" i="5"/>
  <c r="AE126" i="5"/>
  <c r="AH126" i="5"/>
  <c r="AC126" i="5"/>
  <c r="AG126" i="5"/>
  <c r="AD126" i="5"/>
  <c r="T126" i="5"/>
  <c r="W126" i="5"/>
  <c r="S126" i="5"/>
  <c r="V126" i="5"/>
  <c r="R126" i="5"/>
  <c r="I126" i="5"/>
  <c r="L126" i="5"/>
  <c r="G126" i="5"/>
  <c r="H126" i="5"/>
  <c r="K126" i="5"/>
  <c r="AH125" i="5"/>
  <c r="AE125" i="5"/>
  <c r="AG125" i="5"/>
  <c r="AD125" i="5"/>
  <c r="AC125" i="5"/>
  <c r="W125" i="5"/>
  <c r="T125" i="5"/>
  <c r="V125" i="5"/>
  <c r="S125" i="5"/>
  <c r="R125" i="5"/>
  <c r="L125" i="5"/>
  <c r="I125" i="5"/>
  <c r="K125" i="5"/>
  <c r="H125" i="5"/>
  <c r="G125" i="5"/>
  <c r="AH124" i="5"/>
  <c r="AE124" i="5"/>
  <c r="AG124" i="5"/>
  <c r="AD124" i="5"/>
  <c r="AC124" i="5"/>
  <c r="W124" i="5"/>
  <c r="T124" i="5"/>
  <c r="S124" i="5"/>
  <c r="V124" i="5"/>
  <c r="R124" i="5"/>
  <c r="L124" i="5"/>
  <c r="I124" i="5"/>
  <c r="K124" i="5"/>
  <c r="H124" i="5"/>
  <c r="G124" i="5"/>
  <c r="AH123" i="5"/>
  <c r="AE123" i="5"/>
  <c r="AC123" i="5"/>
  <c r="AG123" i="5"/>
  <c r="AD123" i="5"/>
  <c r="W123" i="5"/>
  <c r="T123" i="5"/>
  <c r="V123" i="5"/>
  <c r="S123" i="5"/>
  <c r="R123" i="5"/>
  <c r="L123" i="5"/>
  <c r="I123" i="5"/>
  <c r="K123" i="5"/>
  <c r="H123" i="5"/>
  <c r="G123" i="5"/>
  <c r="AE122" i="5"/>
  <c r="AH122" i="5"/>
  <c r="AC122" i="5"/>
  <c r="AG122" i="5"/>
  <c r="AD122" i="5"/>
  <c r="W122" i="5"/>
  <c r="T122" i="5"/>
  <c r="V122" i="5"/>
  <c r="S122" i="5"/>
  <c r="R122" i="5"/>
  <c r="L122" i="5"/>
  <c r="I122" i="5"/>
  <c r="K122" i="5"/>
  <c r="H122" i="5"/>
  <c r="G122" i="5"/>
  <c r="AH121" i="5"/>
  <c r="AE121" i="5"/>
  <c r="AG121" i="5"/>
  <c r="AD121" i="5"/>
  <c r="AC121" i="5"/>
  <c r="W121" i="5"/>
  <c r="T121" i="5"/>
  <c r="V121" i="5"/>
  <c r="S121" i="5"/>
  <c r="R121" i="5"/>
  <c r="L121" i="5"/>
  <c r="I121" i="5"/>
  <c r="G121" i="5"/>
  <c r="K121" i="5"/>
  <c r="H121" i="5"/>
  <c r="AE120" i="5"/>
  <c r="AH120" i="5"/>
  <c r="AG120" i="5"/>
  <c r="AD120" i="5"/>
  <c r="AC120" i="5"/>
  <c r="W120" i="5"/>
  <c r="T120" i="5"/>
  <c r="V120" i="5"/>
  <c r="S120" i="5"/>
  <c r="R120" i="5"/>
  <c r="L120" i="5"/>
  <c r="I120" i="5"/>
  <c r="K120" i="5"/>
  <c r="H120" i="5"/>
  <c r="G120" i="5"/>
  <c r="AH119" i="5"/>
  <c r="AE119" i="5"/>
  <c r="AG119" i="5"/>
  <c r="AD119" i="5"/>
  <c r="AC119" i="5"/>
  <c r="W119" i="5"/>
  <c r="T119" i="5"/>
  <c r="S119" i="5"/>
  <c r="R119" i="5"/>
  <c r="V119" i="5"/>
  <c r="I119" i="5"/>
  <c r="L119" i="5"/>
  <c r="H119" i="5"/>
  <c r="K119" i="5"/>
  <c r="G119" i="5"/>
  <c r="AE118" i="5"/>
  <c r="AH118" i="5"/>
  <c r="AG118" i="5"/>
  <c r="AD118" i="5"/>
  <c r="AC118" i="5"/>
  <c r="W118" i="5"/>
  <c r="T118" i="5"/>
  <c r="V118" i="5"/>
  <c r="S118" i="5"/>
  <c r="R118" i="5"/>
  <c r="L118" i="5"/>
  <c r="I118" i="5"/>
  <c r="K118" i="5"/>
  <c r="H118" i="5"/>
  <c r="G118" i="5"/>
  <c r="AE117" i="5"/>
  <c r="AH117" i="5"/>
  <c r="AD117" i="5"/>
  <c r="AC117" i="5"/>
  <c r="AG117" i="5"/>
  <c r="W117" i="5"/>
  <c r="T117" i="5"/>
  <c r="V117" i="5"/>
  <c r="S117" i="5"/>
  <c r="R117" i="5"/>
  <c r="L117" i="5"/>
  <c r="I117" i="5"/>
  <c r="K117" i="5"/>
  <c r="H117" i="5"/>
  <c r="G117" i="5"/>
  <c r="AE116" i="5"/>
  <c r="AH116" i="5"/>
  <c r="AG116" i="5"/>
  <c r="AD116" i="5"/>
  <c r="AC116" i="5"/>
  <c r="W116" i="5"/>
  <c r="T116" i="5"/>
  <c r="V116" i="5"/>
  <c r="S116" i="5"/>
  <c r="R116" i="5"/>
  <c r="L116" i="5"/>
  <c r="I116" i="5"/>
  <c r="K116" i="5"/>
  <c r="H116" i="5"/>
  <c r="G116" i="5"/>
  <c r="AH115" i="5"/>
  <c r="AE115" i="5"/>
  <c r="AG115" i="5"/>
  <c r="AD115" i="5"/>
  <c r="AC115" i="5"/>
  <c r="W115" i="5"/>
  <c r="T115" i="5"/>
  <c r="V115" i="5"/>
  <c r="S115" i="5"/>
  <c r="R115" i="5"/>
  <c r="L115" i="5"/>
  <c r="I115" i="5"/>
  <c r="K115" i="5"/>
  <c r="H115" i="5"/>
  <c r="G115" i="5"/>
  <c r="AH114" i="5"/>
  <c r="AE114" i="5"/>
  <c r="AD114" i="5"/>
  <c r="AG114" i="5"/>
  <c r="AC114" i="5"/>
  <c r="W114" i="5"/>
  <c r="T114" i="5"/>
  <c r="V114" i="5"/>
  <c r="S114" i="5"/>
  <c r="R114" i="5"/>
  <c r="L114" i="5"/>
  <c r="I114" i="5"/>
  <c r="K114" i="5"/>
  <c r="H114" i="5"/>
  <c r="G114" i="5"/>
  <c r="AH113" i="5"/>
  <c r="AE113" i="5"/>
  <c r="AG113" i="5"/>
  <c r="AD113" i="5"/>
  <c r="AC113" i="5"/>
  <c r="T113" i="5"/>
  <c r="W113" i="5"/>
  <c r="V113" i="5"/>
  <c r="R113" i="5"/>
  <c r="S113" i="5"/>
  <c r="G113" i="5"/>
  <c r="H113" i="5"/>
  <c r="AH112" i="5"/>
  <c r="AE112" i="5"/>
  <c r="AG112" i="5"/>
  <c r="AD112" i="5"/>
  <c r="AC112" i="5"/>
  <c r="W112" i="5"/>
  <c r="T112" i="5"/>
  <c r="V112" i="5"/>
  <c r="S112" i="5"/>
  <c r="R112" i="5"/>
  <c r="L112" i="5"/>
  <c r="I112" i="5"/>
  <c r="K112" i="5"/>
  <c r="G112" i="5"/>
  <c r="H112" i="5"/>
  <c r="AE111" i="5"/>
  <c r="AH111" i="5"/>
  <c r="AG111" i="5"/>
  <c r="AD111" i="5"/>
  <c r="AC111" i="5"/>
  <c r="W111" i="5"/>
  <c r="T111" i="5"/>
  <c r="R111" i="5"/>
  <c r="V111" i="5"/>
  <c r="S111" i="5"/>
  <c r="I111" i="5"/>
  <c r="L111" i="5"/>
  <c r="K111" i="5"/>
  <c r="H111" i="5"/>
  <c r="G111" i="5"/>
  <c r="AH110" i="5"/>
  <c r="AE110" i="5"/>
  <c r="AG110" i="5"/>
  <c r="AD110" i="5"/>
  <c r="AC110" i="5"/>
  <c r="T110" i="5"/>
  <c r="W110" i="5"/>
  <c r="R110" i="5"/>
  <c r="V110" i="5"/>
  <c r="S110" i="5"/>
  <c r="L110" i="5"/>
  <c r="I110" i="5"/>
  <c r="G110" i="5"/>
  <c r="H110" i="5"/>
  <c r="K110" i="5"/>
  <c r="AE109" i="5"/>
  <c r="AH109" i="5"/>
  <c r="AC109" i="5"/>
  <c r="AD109" i="5"/>
  <c r="AG109" i="5"/>
  <c r="T109" i="5"/>
  <c r="W109" i="5"/>
  <c r="R109" i="5"/>
  <c r="S109" i="5"/>
  <c r="V109" i="5"/>
  <c r="I109" i="5"/>
  <c r="L109" i="5"/>
  <c r="G109" i="5"/>
  <c r="H109" i="5"/>
  <c r="K109" i="5"/>
  <c r="AE108" i="5"/>
  <c r="AH108" i="5"/>
  <c r="AG108" i="5"/>
  <c r="AC108" i="5"/>
  <c r="AD108" i="5"/>
  <c r="T108" i="5"/>
  <c r="W108" i="5"/>
  <c r="R108" i="5"/>
  <c r="S108" i="5"/>
  <c r="V108" i="5"/>
  <c r="I108" i="5"/>
  <c r="L108" i="5"/>
  <c r="G108" i="5"/>
  <c r="H108" i="5"/>
  <c r="K108" i="5"/>
  <c r="AE107" i="5"/>
  <c r="AH107" i="5"/>
  <c r="AC107" i="5"/>
  <c r="AD107" i="5"/>
  <c r="AG107" i="5"/>
  <c r="W107" i="5"/>
  <c r="T107" i="5"/>
  <c r="S107" i="5"/>
  <c r="V107" i="5"/>
  <c r="R107" i="5"/>
  <c r="I107" i="5"/>
  <c r="L107" i="5"/>
  <c r="K107" i="5"/>
  <c r="H107" i="5"/>
  <c r="G107" i="5"/>
  <c r="AE106" i="5"/>
  <c r="AH106" i="5"/>
  <c r="AC106" i="5"/>
  <c r="AD106" i="5"/>
  <c r="AG106" i="5"/>
  <c r="T106" i="5"/>
  <c r="W106" i="5"/>
  <c r="R106" i="5"/>
  <c r="S106" i="5"/>
  <c r="V106" i="5"/>
  <c r="I106" i="5"/>
  <c r="L106" i="5"/>
  <c r="G106" i="5"/>
  <c r="H106" i="5"/>
  <c r="K106" i="5"/>
  <c r="AH105" i="5"/>
  <c r="AE105" i="5"/>
  <c r="AG105" i="5"/>
  <c r="AD105" i="5"/>
  <c r="AC105" i="5"/>
  <c r="W105" i="5"/>
  <c r="T105" i="5"/>
  <c r="R105" i="5"/>
  <c r="S105" i="5"/>
  <c r="V105" i="5"/>
  <c r="I105" i="5"/>
  <c r="L105" i="5"/>
  <c r="G105" i="5"/>
  <c r="H105" i="5"/>
  <c r="K105" i="5"/>
  <c r="AE104" i="5"/>
  <c r="AH104" i="5"/>
  <c r="AD104" i="5"/>
  <c r="AG104" i="5"/>
  <c r="AC104" i="5"/>
  <c r="T104" i="5"/>
  <c r="W104" i="5"/>
  <c r="R104" i="5"/>
  <c r="S104" i="5"/>
  <c r="V104" i="5"/>
  <c r="L104" i="5"/>
  <c r="I104" i="5"/>
  <c r="G104" i="5"/>
  <c r="K104" i="5"/>
  <c r="H104" i="5"/>
  <c r="AE103" i="5"/>
  <c r="AH103" i="5"/>
  <c r="AC103" i="5"/>
  <c r="AD103" i="5"/>
  <c r="AG103" i="5"/>
  <c r="T103" i="5"/>
  <c r="W103" i="5"/>
  <c r="R103" i="5"/>
  <c r="S103" i="5"/>
  <c r="V103" i="5"/>
  <c r="I103" i="5"/>
  <c r="L103" i="5"/>
  <c r="G103" i="5"/>
  <c r="H103" i="5"/>
  <c r="K103" i="5"/>
  <c r="AE102" i="5"/>
  <c r="AH102" i="5"/>
  <c r="AC102" i="5"/>
  <c r="AD102" i="5"/>
  <c r="AG102" i="5"/>
  <c r="T102" i="5"/>
  <c r="W102" i="5"/>
  <c r="R102" i="5"/>
  <c r="V102" i="5"/>
  <c r="S102" i="5"/>
  <c r="L102" i="5"/>
  <c r="I102" i="5"/>
  <c r="H102" i="5"/>
  <c r="G102" i="5"/>
  <c r="K102" i="5"/>
  <c r="AH101" i="5"/>
  <c r="AE101" i="5"/>
  <c r="AC101" i="5"/>
  <c r="AG101" i="5"/>
  <c r="AD101" i="5"/>
  <c r="T101" i="5"/>
  <c r="W101" i="5"/>
  <c r="R101" i="5"/>
  <c r="V101" i="5"/>
  <c r="S101" i="5"/>
  <c r="L101" i="5"/>
  <c r="I101" i="5"/>
  <c r="K101" i="5"/>
  <c r="H101" i="5"/>
  <c r="G101" i="5"/>
  <c r="AH100" i="5"/>
  <c r="AE100" i="5"/>
  <c r="AG100" i="5"/>
  <c r="AD100" i="5"/>
  <c r="AC100" i="5"/>
  <c r="T100" i="5"/>
  <c r="W100" i="5"/>
  <c r="V100" i="5"/>
  <c r="R100" i="5"/>
  <c r="S100" i="5"/>
  <c r="L100" i="5"/>
  <c r="I100" i="5"/>
  <c r="K100" i="5"/>
  <c r="G100" i="5"/>
  <c r="H100" i="5"/>
  <c r="AE99" i="5"/>
  <c r="AH99" i="5"/>
  <c r="AC99" i="5"/>
  <c r="AD99" i="5"/>
  <c r="AG99" i="5"/>
  <c r="W99" i="5"/>
  <c r="T99" i="5"/>
  <c r="R99" i="5"/>
  <c r="S99" i="5"/>
  <c r="V99" i="5"/>
  <c r="I99" i="5"/>
  <c r="L99" i="5"/>
  <c r="G99" i="5"/>
  <c r="H99" i="5"/>
  <c r="K99" i="5"/>
  <c r="AH98" i="5"/>
  <c r="AE98" i="5"/>
  <c r="AG98" i="5"/>
  <c r="AC98" i="5"/>
  <c r="AD98" i="5"/>
  <c r="T98" i="5"/>
  <c r="W98" i="5"/>
  <c r="V98" i="5"/>
  <c r="S98" i="5"/>
  <c r="R98" i="5"/>
  <c r="L98" i="5"/>
  <c r="I98" i="5"/>
  <c r="K98" i="5"/>
  <c r="H98" i="5"/>
  <c r="G98" i="5"/>
  <c r="AH97" i="5"/>
  <c r="AE97" i="5"/>
  <c r="AC97" i="5"/>
  <c r="AG97" i="5"/>
  <c r="AD97" i="5"/>
  <c r="W97" i="5"/>
  <c r="T97" i="5"/>
  <c r="V97" i="5"/>
  <c r="S97" i="5"/>
  <c r="R97" i="5"/>
  <c r="L97" i="5"/>
  <c r="I97" i="5"/>
  <c r="K97" i="5"/>
  <c r="H97" i="5"/>
  <c r="G97" i="5"/>
  <c r="AH96" i="5"/>
  <c r="AE96" i="5"/>
  <c r="AG96" i="5"/>
  <c r="AD96" i="5"/>
  <c r="AC96" i="5"/>
  <c r="T96" i="5"/>
  <c r="W96" i="5"/>
  <c r="R96" i="5"/>
  <c r="S96" i="5"/>
  <c r="V96" i="5"/>
  <c r="I96" i="5"/>
  <c r="L96" i="5"/>
  <c r="G96" i="5"/>
  <c r="H96" i="5"/>
  <c r="K96" i="5"/>
  <c r="AE95" i="5"/>
  <c r="AH95" i="5"/>
  <c r="AC95" i="5"/>
  <c r="AD95" i="5"/>
  <c r="AG95" i="5"/>
  <c r="T95" i="5"/>
  <c r="W95" i="5"/>
  <c r="S95" i="5"/>
  <c r="R95" i="5"/>
  <c r="V95" i="5"/>
  <c r="I95" i="5"/>
  <c r="L95" i="5"/>
  <c r="H95" i="5"/>
  <c r="G95" i="5"/>
  <c r="K95" i="5"/>
  <c r="AH94" i="5"/>
  <c r="AE94" i="5"/>
  <c r="AG94" i="5"/>
  <c r="AD94" i="5"/>
  <c r="AC94" i="5"/>
  <c r="W94" i="5"/>
  <c r="T94" i="5"/>
  <c r="R94" i="5"/>
  <c r="V94" i="5"/>
  <c r="S94" i="5"/>
  <c r="I94" i="5"/>
  <c r="L94" i="5"/>
  <c r="G94" i="5"/>
  <c r="H94" i="5"/>
  <c r="K94" i="5"/>
  <c r="AH93" i="5"/>
  <c r="AE93" i="5"/>
  <c r="AG93" i="5"/>
  <c r="AC93" i="5"/>
  <c r="AD93" i="5"/>
  <c r="T93" i="5"/>
  <c r="W93" i="5"/>
  <c r="R93" i="5"/>
  <c r="S93" i="5"/>
  <c r="V93" i="5"/>
  <c r="L93" i="5"/>
  <c r="I93" i="5"/>
  <c r="G93" i="5"/>
  <c r="H93" i="5"/>
  <c r="K93" i="5"/>
  <c r="AE92" i="5"/>
  <c r="AH92" i="5"/>
  <c r="AC92" i="5"/>
  <c r="AD92" i="5"/>
  <c r="AG92" i="5"/>
  <c r="T92" i="5"/>
  <c r="W92" i="5"/>
  <c r="V92" i="5"/>
  <c r="S92" i="5"/>
  <c r="R92" i="5"/>
  <c r="L92" i="5"/>
  <c r="I92" i="5"/>
  <c r="K92" i="5"/>
  <c r="H92" i="5"/>
  <c r="G92" i="5"/>
  <c r="AH91" i="5"/>
  <c r="AE91" i="5"/>
  <c r="AC91" i="5"/>
  <c r="AG91" i="5"/>
  <c r="AD91" i="5"/>
  <c r="W91" i="5"/>
  <c r="T91" i="5"/>
  <c r="V91" i="5"/>
  <c r="S91" i="5"/>
  <c r="R91" i="5"/>
  <c r="I91" i="5"/>
  <c r="L91" i="5"/>
  <c r="H91" i="5"/>
  <c r="K91" i="5"/>
  <c r="G91" i="5"/>
  <c r="AH90" i="5"/>
  <c r="AE90" i="5"/>
  <c r="AG90" i="5"/>
  <c r="AD90" i="5"/>
  <c r="AC90" i="5"/>
  <c r="W90" i="5"/>
  <c r="T90" i="5"/>
  <c r="S90" i="5"/>
  <c r="V90" i="5"/>
  <c r="R90" i="5"/>
  <c r="L90" i="5"/>
  <c r="I90" i="5"/>
  <c r="K90" i="5"/>
  <c r="H90" i="5"/>
  <c r="G90" i="5"/>
  <c r="AH89" i="5"/>
  <c r="AE89" i="5"/>
  <c r="AG89" i="5"/>
  <c r="AD89" i="5"/>
  <c r="AC89" i="5"/>
  <c r="T89" i="5"/>
  <c r="W89" i="5"/>
  <c r="S89" i="5"/>
  <c r="R89" i="5"/>
  <c r="V89" i="5"/>
  <c r="I89" i="5"/>
  <c r="L89" i="5"/>
  <c r="G89" i="5"/>
  <c r="H89" i="5"/>
  <c r="K89" i="5"/>
  <c r="AE88" i="5"/>
  <c r="AH88" i="5"/>
  <c r="AC88" i="5"/>
  <c r="AD88" i="5"/>
  <c r="AG88" i="5"/>
  <c r="T88" i="5"/>
  <c r="W88" i="5"/>
  <c r="R88" i="5"/>
  <c r="S88" i="5"/>
  <c r="V88" i="5"/>
  <c r="I88" i="5"/>
  <c r="L88" i="5"/>
  <c r="G88" i="5"/>
  <c r="H88" i="5"/>
  <c r="K88" i="5"/>
  <c r="AH87" i="5"/>
  <c r="AE87" i="5"/>
  <c r="AG87" i="5"/>
  <c r="AD87" i="5"/>
  <c r="AC87" i="5"/>
  <c r="T87" i="5"/>
  <c r="W87" i="5"/>
  <c r="R87" i="5"/>
  <c r="S87" i="5"/>
  <c r="V87" i="5"/>
  <c r="I87" i="5"/>
  <c r="L87" i="5"/>
  <c r="G87" i="5"/>
  <c r="H87" i="5"/>
  <c r="K87" i="5"/>
  <c r="AE86" i="5"/>
  <c r="AH86" i="5"/>
  <c r="AC86" i="5"/>
  <c r="AD86" i="5"/>
  <c r="AG86" i="5"/>
  <c r="W86" i="5"/>
  <c r="T86" i="5"/>
  <c r="V86" i="5"/>
  <c r="R86" i="5"/>
  <c r="S86" i="5"/>
  <c r="I86" i="5"/>
  <c r="L86" i="5"/>
  <c r="H86" i="5"/>
  <c r="K86" i="5"/>
  <c r="G86" i="5"/>
  <c r="AE85" i="5"/>
  <c r="AH85" i="5"/>
  <c r="AC85" i="5"/>
  <c r="AD85" i="5"/>
  <c r="AG85" i="5"/>
  <c r="T85" i="5"/>
  <c r="W85" i="5"/>
  <c r="R85" i="5"/>
  <c r="V85" i="5"/>
  <c r="S85" i="5"/>
  <c r="L85" i="5"/>
  <c r="I85" i="5"/>
  <c r="K85" i="5"/>
  <c r="H85" i="5"/>
  <c r="G85" i="5"/>
  <c r="AH84" i="5"/>
  <c r="AE84" i="5"/>
  <c r="AG84" i="5"/>
  <c r="AD84" i="5"/>
  <c r="AC84" i="5"/>
  <c r="W84" i="5"/>
  <c r="T84" i="5"/>
  <c r="V84" i="5"/>
  <c r="S84" i="5"/>
  <c r="R84" i="5"/>
  <c r="L84" i="5"/>
  <c r="I84" i="5"/>
  <c r="G84" i="5"/>
  <c r="K84" i="5"/>
  <c r="H84" i="5"/>
  <c r="AH83" i="5"/>
  <c r="AE83" i="5"/>
  <c r="AG83" i="5"/>
  <c r="AD83" i="5"/>
  <c r="AC83" i="5"/>
  <c r="W83" i="5"/>
  <c r="T83" i="5"/>
  <c r="V83" i="5"/>
  <c r="S83" i="5"/>
  <c r="R83" i="5"/>
  <c r="L83" i="5"/>
  <c r="I83" i="5"/>
  <c r="K83" i="5"/>
  <c r="H83" i="5"/>
  <c r="G83" i="5"/>
  <c r="AH82" i="5"/>
  <c r="AE82" i="5"/>
  <c r="AG82" i="5"/>
  <c r="AD82" i="5"/>
  <c r="AC82" i="5"/>
  <c r="W82" i="5"/>
  <c r="T82" i="5"/>
  <c r="R82" i="5"/>
  <c r="V82" i="5"/>
  <c r="S82" i="5"/>
  <c r="I82" i="5"/>
  <c r="L82" i="5"/>
  <c r="K82" i="5"/>
  <c r="G82" i="5"/>
  <c r="H82" i="5"/>
  <c r="AE81" i="5"/>
  <c r="AH81" i="5"/>
  <c r="AC81" i="5"/>
  <c r="AD81" i="5"/>
  <c r="AG81" i="5"/>
  <c r="T81" i="5"/>
  <c r="W81" i="5"/>
  <c r="R81" i="5"/>
  <c r="V81" i="5"/>
  <c r="S81" i="5"/>
  <c r="I81" i="5"/>
  <c r="L81" i="5"/>
  <c r="G81" i="5"/>
  <c r="H81" i="5"/>
  <c r="K81" i="5"/>
  <c r="AE80" i="5"/>
  <c r="AH80" i="5"/>
  <c r="AD80" i="5"/>
  <c r="AG80" i="5"/>
  <c r="AC80" i="5"/>
  <c r="W80" i="5"/>
  <c r="T80" i="5"/>
  <c r="V80" i="5"/>
  <c r="R80" i="5"/>
  <c r="S80" i="5"/>
  <c r="I80" i="5"/>
  <c r="L80" i="5"/>
  <c r="G80" i="5"/>
  <c r="H80" i="5"/>
  <c r="K80" i="5"/>
  <c r="AE79" i="5"/>
  <c r="AH79" i="5"/>
  <c r="AC79" i="5"/>
  <c r="AD79" i="5"/>
  <c r="AG79" i="5"/>
  <c r="T79" i="5"/>
  <c r="W79" i="5"/>
  <c r="R79" i="5"/>
  <c r="S79" i="5"/>
  <c r="V79" i="5"/>
  <c r="I79" i="5"/>
  <c r="L79" i="5"/>
  <c r="H79" i="5"/>
  <c r="K79" i="5"/>
  <c r="G79" i="5"/>
  <c r="AH78" i="5"/>
  <c r="AE78" i="5"/>
  <c r="AD78" i="5"/>
  <c r="AC78" i="5"/>
  <c r="AG78" i="5"/>
  <c r="W78" i="5"/>
  <c r="T78" i="5"/>
  <c r="V78" i="5"/>
  <c r="S78" i="5"/>
  <c r="R78" i="5"/>
  <c r="L78" i="5"/>
  <c r="I78" i="5"/>
  <c r="K78" i="5"/>
  <c r="H78" i="5"/>
  <c r="G78" i="5"/>
  <c r="AE77" i="5"/>
  <c r="AH77" i="5"/>
  <c r="AC77" i="5"/>
  <c r="AD77" i="5"/>
  <c r="AG77" i="5"/>
  <c r="T77" i="5"/>
  <c r="W77" i="5"/>
  <c r="S77" i="5"/>
  <c r="R77" i="5"/>
  <c r="V77" i="5"/>
  <c r="L77" i="5"/>
  <c r="I77" i="5"/>
  <c r="G77" i="5"/>
  <c r="K77" i="5"/>
  <c r="H77" i="5"/>
  <c r="AH76" i="5"/>
  <c r="AE76" i="5"/>
  <c r="AG76" i="5"/>
  <c r="AD76" i="5"/>
  <c r="AC76" i="5"/>
  <c r="W76" i="5"/>
  <c r="T76" i="5"/>
  <c r="V76" i="5"/>
  <c r="S76" i="5"/>
  <c r="R76" i="5"/>
  <c r="I76" i="5"/>
  <c r="L76" i="5"/>
  <c r="K76" i="5"/>
  <c r="G76" i="5"/>
  <c r="H76" i="5"/>
  <c r="AE75" i="5"/>
  <c r="AH75" i="5"/>
  <c r="AC75" i="5"/>
  <c r="AD75" i="5"/>
  <c r="AG75" i="5"/>
  <c r="T75" i="5"/>
  <c r="W75" i="5"/>
  <c r="V75" i="5"/>
  <c r="S75" i="5"/>
  <c r="R75" i="5"/>
  <c r="I75" i="5"/>
  <c r="L75" i="5"/>
  <c r="K75" i="5"/>
  <c r="H75" i="5"/>
  <c r="G75" i="5"/>
  <c r="AH74" i="5"/>
  <c r="AE74" i="5"/>
  <c r="AC74" i="5"/>
  <c r="AD74" i="5"/>
  <c r="AG74" i="5"/>
  <c r="T74" i="5"/>
  <c r="W74" i="5"/>
  <c r="R74" i="5"/>
  <c r="S74" i="5"/>
  <c r="V74" i="5"/>
  <c r="L74" i="5"/>
  <c r="I74" i="5"/>
  <c r="G74" i="5"/>
  <c r="K74" i="5"/>
  <c r="H74" i="5"/>
  <c r="AH73" i="5"/>
  <c r="AE73" i="5"/>
  <c r="AG73" i="5"/>
  <c r="AD73" i="5"/>
  <c r="AC73" i="5"/>
  <c r="W73" i="5"/>
  <c r="T73" i="5"/>
  <c r="V73" i="5"/>
  <c r="S73" i="5"/>
  <c r="R73" i="5"/>
  <c r="L73" i="5"/>
  <c r="I73" i="5"/>
  <c r="K73" i="5"/>
  <c r="G73" i="5"/>
  <c r="H73" i="5"/>
  <c r="AE72" i="5"/>
  <c r="AH72" i="5"/>
  <c r="AC72" i="5"/>
  <c r="AD72" i="5"/>
  <c r="AG72" i="5"/>
  <c r="W72" i="5"/>
  <c r="T72" i="5"/>
  <c r="V72" i="5"/>
  <c r="S72" i="5"/>
  <c r="R72" i="5"/>
  <c r="L72" i="5"/>
  <c r="I72" i="5"/>
  <c r="K72" i="5"/>
  <c r="H72" i="5"/>
  <c r="G72" i="5"/>
  <c r="AH71" i="5"/>
  <c r="AE71" i="5"/>
  <c r="AG71" i="5"/>
  <c r="AD71" i="5"/>
  <c r="AC71" i="5"/>
  <c r="W71" i="5"/>
  <c r="T71" i="5"/>
  <c r="V71" i="5"/>
  <c r="R71" i="5"/>
  <c r="S71" i="5"/>
  <c r="L71" i="5"/>
  <c r="I71" i="5"/>
  <c r="K71" i="5"/>
  <c r="G71" i="5"/>
  <c r="H71" i="5"/>
  <c r="AH70" i="5"/>
  <c r="AE70" i="5"/>
  <c r="AG70" i="5"/>
  <c r="AD70" i="5"/>
  <c r="AC70" i="5"/>
  <c r="W70" i="5"/>
  <c r="T70" i="5"/>
  <c r="V70" i="5"/>
  <c r="S70" i="5"/>
  <c r="R70" i="5"/>
  <c r="L70" i="5"/>
  <c r="I70" i="5"/>
  <c r="K70" i="5"/>
  <c r="H70" i="5"/>
  <c r="G70" i="5"/>
  <c r="AH69" i="5"/>
  <c r="AE69" i="5"/>
  <c r="AD69" i="5"/>
  <c r="AC69" i="5"/>
  <c r="AG69" i="5"/>
  <c r="T69" i="5"/>
  <c r="W69" i="5"/>
  <c r="V69" i="5"/>
  <c r="S69" i="5"/>
  <c r="R69" i="5"/>
  <c r="L69" i="5"/>
  <c r="I69" i="5"/>
  <c r="K69" i="5"/>
  <c r="H69" i="5"/>
  <c r="G69" i="5"/>
  <c r="AE68" i="5"/>
  <c r="AH68" i="5"/>
  <c r="AG68" i="5"/>
  <c r="AD68" i="5"/>
  <c r="AC68" i="5"/>
  <c r="W68" i="5"/>
  <c r="T68" i="5"/>
  <c r="V68" i="5"/>
  <c r="S68" i="5"/>
  <c r="R68" i="5"/>
  <c r="L68" i="5"/>
  <c r="I68" i="5"/>
  <c r="G68" i="5"/>
  <c r="K68" i="5"/>
  <c r="H68" i="5"/>
  <c r="AE67" i="5"/>
  <c r="AH67" i="5"/>
  <c r="AC67" i="5"/>
  <c r="AG67" i="5"/>
  <c r="AD67" i="5"/>
  <c r="T67" i="5"/>
  <c r="W67" i="5"/>
  <c r="S67" i="5"/>
  <c r="V67" i="5"/>
  <c r="R67" i="5"/>
  <c r="I67" i="5"/>
  <c r="L67" i="5"/>
  <c r="K67" i="5"/>
  <c r="H67" i="5"/>
  <c r="G67" i="5"/>
  <c r="AH66" i="5"/>
  <c r="AE66" i="5"/>
  <c r="AG66" i="5"/>
  <c r="AD66" i="5"/>
  <c r="AC66" i="5"/>
  <c r="W66" i="5"/>
  <c r="T66" i="5"/>
  <c r="V66" i="5"/>
  <c r="S66" i="5"/>
  <c r="R66" i="5"/>
  <c r="L66" i="5"/>
  <c r="I66" i="5"/>
  <c r="K66" i="5"/>
  <c r="H66" i="5"/>
  <c r="G66" i="5"/>
  <c r="AH65" i="5"/>
  <c r="AE65" i="5"/>
  <c r="AC65" i="5"/>
  <c r="AG65" i="5"/>
  <c r="AD65" i="5"/>
  <c r="T65" i="5"/>
  <c r="W65" i="5"/>
  <c r="R65" i="5"/>
  <c r="V65" i="5"/>
  <c r="S65" i="5"/>
  <c r="I65" i="5"/>
  <c r="L65" i="5"/>
  <c r="G65" i="5"/>
  <c r="K65" i="5"/>
  <c r="H65" i="5"/>
  <c r="AE64" i="5"/>
  <c r="AH64" i="5"/>
  <c r="AC64" i="5"/>
  <c r="AG64" i="5"/>
  <c r="AD64" i="5"/>
  <c r="T64" i="5"/>
  <c r="W64" i="5"/>
  <c r="R64" i="5"/>
  <c r="V64" i="5"/>
  <c r="S64" i="5"/>
  <c r="I64" i="5"/>
  <c r="L64" i="5"/>
  <c r="G64" i="5"/>
  <c r="K64" i="5"/>
  <c r="H64" i="5"/>
  <c r="AE63" i="5"/>
  <c r="AH63" i="5"/>
  <c r="AC63" i="5"/>
  <c r="AG63" i="5"/>
  <c r="AD63" i="5"/>
  <c r="T63" i="5"/>
  <c r="W63" i="5"/>
  <c r="R63" i="5"/>
  <c r="V63" i="5"/>
  <c r="S63" i="5"/>
  <c r="L63" i="5"/>
  <c r="I63" i="5"/>
  <c r="K63" i="5"/>
  <c r="H63" i="5"/>
  <c r="G63" i="5"/>
  <c r="AH62" i="5"/>
  <c r="AE62" i="5"/>
  <c r="AG62" i="5"/>
  <c r="AD62" i="5"/>
  <c r="AC62" i="5"/>
  <c r="W62" i="5"/>
  <c r="T62" i="5"/>
  <c r="V62" i="5"/>
  <c r="S62" i="5"/>
  <c r="R62" i="5"/>
  <c r="L62" i="5"/>
  <c r="I62" i="5"/>
  <c r="K62" i="5"/>
  <c r="H62" i="5"/>
  <c r="G62" i="5"/>
  <c r="AH61" i="5"/>
  <c r="AE61" i="5"/>
  <c r="AG61" i="5"/>
  <c r="AD61" i="5"/>
  <c r="AC61" i="5"/>
  <c r="W61" i="5"/>
  <c r="T61" i="5"/>
  <c r="R61" i="5"/>
  <c r="V61" i="5"/>
  <c r="S61" i="5"/>
  <c r="L61" i="5"/>
  <c r="I61" i="5"/>
  <c r="K61" i="5"/>
  <c r="H61" i="5"/>
  <c r="G61" i="5"/>
  <c r="AH60" i="5"/>
  <c r="AE60" i="5"/>
  <c r="AG60" i="5"/>
  <c r="AD60" i="5"/>
  <c r="AC60" i="5"/>
  <c r="T60" i="5"/>
  <c r="W60" i="5"/>
  <c r="V60" i="5"/>
  <c r="S60" i="5"/>
  <c r="R60" i="5"/>
  <c r="L60" i="5"/>
  <c r="I60" i="5"/>
  <c r="K60" i="5"/>
  <c r="H60" i="5"/>
  <c r="G60" i="5"/>
  <c r="AH59" i="5"/>
  <c r="AE59" i="5"/>
  <c r="AG59" i="5"/>
  <c r="AD59" i="5"/>
  <c r="AC59" i="5"/>
  <c r="W59" i="5"/>
  <c r="T59" i="5"/>
  <c r="S59" i="5"/>
  <c r="R59" i="5"/>
  <c r="V59" i="5"/>
  <c r="L59" i="5"/>
  <c r="I59" i="5"/>
  <c r="K59" i="5"/>
  <c r="H59" i="5"/>
  <c r="G59" i="5"/>
  <c r="AH58" i="5"/>
  <c r="AE58" i="5"/>
  <c r="AG58" i="5"/>
  <c r="AD58" i="5"/>
  <c r="AC58" i="5"/>
  <c r="W58" i="5"/>
  <c r="T58" i="5"/>
  <c r="V58" i="5"/>
  <c r="S58" i="5"/>
  <c r="R58" i="5"/>
  <c r="I58" i="5"/>
  <c r="L58" i="5"/>
  <c r="K58" i="5"/>
  <c r="H58" i="5"/>
  <c r="G58" i="5"/>
  <c r="AH57" i="5"/>
  <c r="AE57" i="5"/>
  <c r="AG57" i="5"/>
  <c r="AD57" i="5"/>
  <c r="AC57" i="5"/>
  <c r="W57" i="5"/>
  <c r="T57" i="5"/>
  <c r="V57" i="5"/>
  <c r="S57" i="5"/>
  <c r="R57" i="5"/>
  <c r="L57" i="5"/>
  <c r="I57" i="5"/>
  <c r="K57" i="5"/>
  <c r="H57" i="5"/>
  <c r="G57" i="5"/>
  <c r="AH56" i="5"/>
  <c r="AE56" i="5"/>
  <c r="AC56" i="5"/>
  <c r="AD56" i="5"/>
  <c r="AG56" i="5"/>
  <c r="W56" i="5"/>
  <c r="T56" i="5"/>
  <c r="V56" i="5"/>
  <c r="S56" i="5"/>
  <c r="R56" i="5"/>
  <c r="L56" i="5"/>
  <c r="I56" i="5"/>
  <c r="K56" i="5"/>
  <c r="H56" i="5"/>
  <c r="G56" i="5"/>
  <c r="AH55" i="5"/>
  <c r="AE55" i="5"/>
  <c r="AG55" i="5"/>
  <c r="AD55" i="5"/>
  <c r="AC55" i="5"/>
  <c r="W55" i="5"/>
  <c r="T55" i="5"/>
  <c r="V55" i="5"/>
  <c r="S55" i="5"/>
  <c r="R55" i="5"/>
  <c r="L55" i="5"/>
  <c r="I55" i="5"/>
  <c r="K55" i="5"/>
  <c r="H55" i="5"/>
  <c r="G55" i="5"/>
  <c r="AH54" i="5"/>
  <c r="AE54" i="5"/>
  <c r="AG54" i="5"/>
  <c r="AD54" i="5"/>
  <c r="AC54" i="5"/>
  <c r="W54" i="5"/>
  <c r="T54" i="5"/>
  <c r="V54" i="5"/>
  <c r="S54" i="5"/>
  <c r="R54" i="5"/>
  <c r="L54" i="5"/>
  <c r="I54" i="5"/>
  <c r="K54" i="5"/>
  <c r="H54" i="5"/>
  <c r="G54" i="5"/>
  <c r="AH53" i="5"/>
  <c r="AE53" i="5"/>
  <c r="AC53" i="5"/>
  <c r="AG53" i="5"/>
  <c r="AD53" i="5"/>
  <c r="W53" i="5"/>
  <c r="T53" i="5"/>
  <c r="V53" i="5"/>
  <c r="S53" i="5"/>
  <c r="R53" i="5"/>
  <c r="L53" i="5"/>
  <c r="I53" i="5"/>
  <c r="K53" i="5"/>
  <c r="H53" i="5"/>
  <c r="G53" i="5"/>
  <c r="AH52" i="5"/>
  <c r="AE52" i="5"/>
  <c r="AG52" i="5"/>
  <c r="AD52" i="5"/>
  <c r="AC52" i="5"/>
  <c r="T52" i="5"/>
  <c r="W52" i="5"/>
  <c r="R52" i="5"/>
  <c r="S52" i="5"/>
  <c r="V52" i="5"/>
  <c r="L52" i="5"/>
  <c r="I52" i="5"/>
  <c r="K52" i="5"/>
  <c r="H52" i="5"/>
  <c r="G52" i="5"/>
  <c r="AH51" i="5"/>
  <c r="AE51" i="5"/>
  <c r="AG51" i="5"/>
  <c r="AD51" i="5"/>
  <c r="AC51" i="5"/>
  <c r="W51" i="5"/>
  <c r="T51" i="5"/>
  <c r="V51" i="5"/>
  <c r="S51" i="5"/>
  <c r="R51" i="5"/>
  <c r="L51" i="5"/>
  <c r="I51" i="5"/>
  <c r="K51" i="5"/>
  <c r="H51" i="5"/>
  <c r="G51" i="5"/>
  <c r="AE50" i="5"/>
  <c r="AH50" i="5"/>
  <c r="AD50" i="5"/>
  <c r="AC50" i="5"/>
  <c r="AG50" i="5"/>
  <c r="W50" i="5"/>
  <c r="T50" i="5"/>
  <c r="V50" i="5"/>
  <c r="S50" i="5"/>
  <c r="R50" i="5"/>
  <c r="L50" i="5"/>
  <c r="I50" i="5"/>
  <c r="K50" i="5"/>
  <c r="H50" i="5"/>
  <c r="G50" i="5"/>
  <c r="AH49" i="5"/>
  <c r="AE49" i="5"/>
  <c r="AG49" i="5"/>
  <c r="AD49" i="5"/>
  <c r="AC49" i="5"/>
  <c r="T49" i="5"/>
  <c r="W49" i="5"/>
  <c r="R49" i="5"/>
  <c r="S49" i="5"/>
  <c r="V49" i="5"/>
  <c r="L49" i="5"/>
  <c r="I49" i="5"/>
  <c r="K49" i="5"/>
  <c r="H49" i="5"/>
  <c r="G49" i="5"/>
  <c r="AH48" i="5"/>
  <c r="AE48" i="5"/>
  <c r="AG48" i="5"/>
  <c r="AD48" i="5"/>
  <c r="AC48" i="5"/>
  <c r="W48" i="5"/>
  <c r="T48" i="5"/>
  <c r="V48" i="5"/>
  <c r="S48" i="5"/>
  <c r="R48" i="5"/>
  <c r="L48" i="5"/>
  <c r="I48" i="5"/>
  <c r="K48" i="5"/>
  <c r="H48" i="5"/>
  <c r="G48" i="5"/>
  <c r="AE47" i="5"/>
  <c r="AH47" i="5"/>
  <c r="AD47" i="5"/>
  <c r="AC47" i="5"/>
  <c r="AG47" i="5"/>
  <c r="W47" i="5"/>
  <c r="T47" i="5"/>
  <c r="V47" i="5"/>
  <c r="S47" i="5"/>
  <c r="R47" i="5"/>
  <c r="L47" i="5"/>
  <c r="I47" i="5"/>
  <c r="K47" i="5"/>
  <c r="H47" i="5"/>
  <c r="G47" i="5"/>
  <c r="AE46" i="5"/>
  <c r="AH46" i="5"/>
  <c r="AG46" i="5"/>
  <c r="AC46" i="5"/>
  <c r="AD46" i="5"/>
  <c r="W46" i="5"/>
  <c r="T46" i="5"/>
  <c r="V46" i="5"/>
  <c r="S46" i="5"/>
  <c r="R46" i="5"/>
  <c r="L46" i="5"/>
  <c r="I46" i="5"/>
  <c r="K46" i="5"/>
  <c r="H46" i="5"/>
  <c r="G46" i="5"/>
  <c r="AE45" i="5"/>
  <c r="AH45" i="5"/>
  <c r="AG45" i="5"/>
  <c r="AD45" i="5"/>
  <c r="AC45" i="5"/>
  <c r="W45" i="5"/>
  <c r="T45" i="5"/>
  <c r="V45" i="5"/>
  <c r="S45" i="5"/>
  <c r="R45" i="5"/>
  <c r="L45" i="5"/>
  <c r="I45" i="5"/>
  <c r="K45" i="5"/>
  <c r="H45" i="5"/>
  <c r="G45" i="5"/>
  <c r="AH44" i="5"/>
  <c r="AE44" i="5"/>
  <c r="AG44" i="5"/>
  <c r="AD44" i="5"/>
  <c r="AC44" i="5"/>
  <c r="W44" i="5"/>
  <c r="T44" i="5"/>
  <c r="V44" i="5"/>
  <c r="S44" i="5"/>
  <c r="R44" i="5"/>
  <c r="L44" i="5"/>
  <c r="I44" i="5"/>
  <c r="K44" i="5"/>
  <c r="H44" i="5"/>
  <c r="G44" i="5"/>
  <c r="AE43" i="5"/>
  <c r="AH43" i="5"/>
  <c r="AG43" i="5"/>
  <c r="AD43" i="5"/>
  <c r="AC43" i="5"/>
  <c r="W43" i="5"/>
  <c r="T43" i="5"/>
  <c r="S43" i="5"/>
  <c r="R43" i="5"/>
  <c r="V43" i="5"/>
  <c r="L43" i="5"/>
  <c r="I43" i="5"/>
  <c r="K43" i="5"/>
  <c r="H43" i="5"/>
  <c r="G43" i="5"/>
  <c r="AE42" i="5"/>
  <c r="AH42" i="5"/>
  <c r="AG42" i="5"/>
  <c r="AC42" i="5"/>
  <c r="AD42" i="5"/>
  <c r="W42" i="5"/>
  <c r="T42" i="5"/>
  <c r="V42" i="5"/>
  <c r="S42" i="5"/>
  <c r="R42" i="5"/>
  <c r="L42" i="5"/>
  <c r="I42" i="5"/>
  <c r="K42" i="5"/>
  <c r="H42" i="5"/>
  <c r="G42" i="5"/>
  <c r="AE41" i="5"/>
  <c r="AH41" i="5"/>
  <c r="AG41" i="5"/>
  <c r="AD41" i="5"/>
  <c r="AC41" i="5"/>
  <c r="W41" i="5"/>
  <c r="T41" i="5"/>
  <c r="V41" i="5"/>
  <c r="S41" i="5"/>
  <c r="R41" i="5"/>
  <c r="L41" i="5"/>
  <c r="I41" i="5"/>
  <c r="K41" i="5"/>
  <c r="H41" i="5"/>
  <c r="G41" i="5"/>
  <c r="AE40" i="5"/>
  <c r="AH40" i="5"/>
  <c r="AD40" i="5"/>
  <c r="AC40" i="5"/>
  <c r="AG40" i="5"/>
  <c r="W40" i="5"/>
  <c r="T40" i="5"/>
  <c r="V40" i="5"/>
  <c r="S40" i="5"/>
  <c r="R40" i="5"/>
  <c r="L40" i="5"/>
  <c r="I40" i="5"/>
  <c r="K40" i="5"/>
  <c r="H40" i="5"/>
  <c r="G40" i="5"/>
  <c r="AH39" i="5"/>
  <c r="AE39" i="5"/>
  <c r="AG39" i="5"/>
  <c r="AD39" i="5"/>
  <c r="AC39" i="5"/>
  <c r="W39" i="5"/>
  <c r="T39" i="5"/>
  <c r="V39" i="5"/>
  <c r="S39" i="5"/>
  <c r="R39" i="5"/>
  <c r="L39" i="5"/>
  <c r="I39" i="5"/>
  <c r="K39" i="5"/>
  <c r="H39" i="5"/>
  <c r="G39" i="5"/>
  <c r="AE38" i="5"/>
  <c r="AH38" i="5"/>
  <c r="AD38" i="5"/>
  <c r="AC38" i="5"/>
  <c r="AG38" i="5"/>
  <c r="W38" i="5"/>
  <c r="T38" i="5"/>
  <c r="V38" i="5"/>
  <c r="S38" i="5"/>
  <c r="R38" i="5"/>
  <c r="L38" i="5"/>
  <c r="I38" i="5"/>
  <c r="K38" i="5"/>
  <c r="H38" i="5"/>
  <c r="G38" i="5"/>
  <c r="AH37" i="5"/>
  <c r="AE37" i="5"/>
  <c r="AG37" i="5"/>
  <c r="AD37" i="5"/>
  <c r="AC37" i="5"/>
  <c r="W37" i="5"/>
  <c r="T37" i="5"/>
  <c r="V37" i="5"/>
  <c r="S37" i="5"/>
  <c r="R37" i="5"/>
  <c r="L37" i="5"/>
  <c r="I37" i="5"/>
  <c r="K37" i="5"/>
  <c r="H37" i="5"/>
  <c r="G37" i="5"/>
  <c r="AH36" i="5"/>
  <c r="AE36" i="5"/>
  <c r="AD36" i="5"/>
  <c r="AC36" i="5"/>
  <c r="AG36" i="5"/>
  <c r="W36" i="5"/>
  <c r="T36" i="5"/>
  <c r="V36" i="5"/>
  <c r="S36" i="5"/>
  <c r="R36" i="5"/>
  <c r="L36" i="5"/>
  <c r="I36" i="5"/>
  <c r="G36" i="5"/>
  <c r="H36" i="5"/>
  <c r="K36" i="5"/>
  <c r="AH35" i="5"/>
  <c r="AE35" i="5"/>
  <c r="AG35" i="5"/>
  <c r="AC35" i="5"/>
  <c r="AD35" i="5"/>
  <c r="W35" i="5"/>
  <c r="T35" i="5"/>
  <c r="V35" i="5"/>
  <c r="S35" i="5"/>
  <c r="R35" i="5"/>
  <c r="L35" i="5"/>
  <c r="I35" i="5"/>
  <c r="K35" i="5"/>
  <c r="H35" i="5"/>
  <c r="G35" i="5"/>
  <c r="AH34" i="5"/>
  <c r="AE34" i="5"/>
  <c r="AG34" i="5"/>
  <c r="AC34" i="5"/>
  <c r="AD34" i="5"/>
  <c r="W34" i="5"/>
  <c r="T34" i="5"/>
  <c r="V34" i="5"/>
  <c r="S34" i="5"/>
  <c r="R34" i="5"/>
  <c r="L34" i="5"/>
  <c r="I34" i="5"/>
  <c r="H34" i="5"/>
  <c r="K34" i="5"/>
  <c r="G34" i="5"/>
  <c r="AH33" i="5"/>
  <c r="AE33" i="5"/>
  <c r="AG33" i="5"/>
  <c r="AD33" i="5"/>
  <c r="AC33" i="5"/>
  <c r="W33" i="5"/>
  <c r="T33" i="5"/>
  <c r="V33" i="5"/>
  <c r="S33" i="5"/>
  <c r="R33" i="5"/>
  <c r="L33" i="5"/>
  <c r="I33" i="5"/>
  <c r="K33" i="5"/>
  <c r="H33" i="5"/>
  <c r="G33" i="5"/>
  <c r="AE32" i="5"/>
  <c r="AH32" i="5"/>
  <c r="AD32" i="5"/>
  <c r="AC32" i="5"/>
  <c r="AG32" i="5"/>
  <c r="W32" i="5"/>
  <c r="T32" i="5"/>
  <c r="V32" i="5"/>
  <c r="S32" i="5"/>
  <c r="R32" i="5"/>
  <c r="L32" i="5"/>
  <c r="I32" i="5"/>
  <c r="K32" i="5"/>
  <c r="H32" i="5"/>
  <c r="G32" i="5"/>
  <c r="AH31" i="5"/>
  <c r="AE31" i="5"/>
  <c r="AG31" i="5"/>
  <c r="AD31" i="5"/>
  <c r="AC31" i="5"/>
  <c r="W31" i="5"/>
  <c r="T31" i="5"/>
  <c r="V31" i="5"/>
  <c r="S31" i="5"/>
  <c r="R31" i="5"/>
  <c r="L31" i="5"/>
  <c r="I31" i="5"/>
  <c r="K31" i="5"/>
  <c r="H31" i="5"/>
  <c r="G31" i="5"/>
  <c r="AH30" i="5"/>
  <c r="AE30" i="5"/>
  <c r="AD30" i="5"/>
  <c r="AC30" i="5"/>
  <c r="AG30" i="5"/>
  <c r="W30" i="5"/>
  <c r="T30" i="5"/>
  <c r="V30" i="5"/>
  <c r="S30" i="5"/>
  <c r="R30" i="5"/>
  <c r="L30" i="5"/>
  <c r="I30" i="5"/>
  <c r="G30" i="5"/>
  <c r="H30" i="5"/>
  <c r="K30" i="5"/>
  <c r="AH29" i="5"/>
  <c r="AE29" i="5"/>
  <c r="AG29" i="5"/>
  <c r="AC29" i="5"/>
  <c r="AD29" i="5"/>
  <c r="W29" i="5"/>
  <c r="T29" i="5"/>
  <c r="V29" i="5"/>
  <c r="S29" i="5"/>
  <c r="R29" i="5"/>
  <c r="L29" i="5"/>
  <c r="I29" i="5"/>
  <c r="K29" i="5"/>
  <c r="H29" i="5"/>
  <c r="G29" i="5"/>
  <c r="AH28" i="5"/>
  <c r="AE28" i="5"/>
  <c r="AD28" i="5"/>
  <c r="AC28" i="5"/>
  <c r="AG28" i="5"/>
  <c r="W28" i="5"/>
  <c r="T28" i="5"/>
  <c r="V28" i="5"/>
  <c r="S28" i="5"/>
  <c r="R28" i="5"/>
  <c r="L28" i="5"/>
  <c r="I28" i="5"/>
  <c r="H28" i="5"/>
  <c r="G28" i="5"/>
  <c r="K28" i="5"/>
  <c r="AH27" i="5"/>
  <c r="AE27" i="5"/>
  <c r="AD27" i="5"/>
  <c r="AC27" i="5"/>
  <c r="AG27" i="5"/>
  <c r="W27" i="5"/>
  <c r="T27" i="5"/>
  <c r="V27" i="5"/>
  <c r="S27" i="5"/>
  <c r="R27" i="5"/>
  <c r="L27" i="5"/>
  <c r="I27" i="5"/>
  <c r="K27" i="5"/>
  <c r="H27" i="5"/>
  <c r="G27" i="5"/>
  <c r="AH26" i="5"/>
  <c r="AE26" i="5"/>
  <c r="AG26" i="5"/>
  <c r="AD26" i="5"/>
  <c r="AC26" i="5"/>
  <c r="W26" i="5"/>
  <c r="T26" i="5"/>
  <c r="V26" i="5"/>
  <c r="S26" i="5"/>
  <c r="R26" i="5"/>
  <c r="L26" i="5"/>
  <c r="I26" i="5"/>
  <c r="K26" i="5"/>
  <c r="H26" i="5"/>
  <c r="G26" i="5"/>
  <c r="AH25" i="5"/>
  <c r="AE25" i="5"/>
  <c r="AG25" i="5"/>
  <c r="AD25" i="5"/>
  <c r="AC25" i="5"/>
  <c r="W25" i="5"/>
  <c r="T25" i="5"/>
  <c r="V25" i="5"/>
  <c r="R25" i="5"/>
  <c r="S25" i="5"/>
  <c r="L25" i="5"/>
  <c r="I25" i="5"/>
  <c r="K25" i="5"/>
  <c r="H25" i="5"/>
  <c r="G25" i="5"/>
  <c r="AH24" i="5"/>
  <c r="AE24" i="5"/>
  <c r="AG24" i="5"/>
  <c r="AD24" i="5"/>
  <c r="AC24" i="5"/>
  <c r="W24" i="5"/>
  <c r="T24" i="5"/>
  <c r="V24" i="5"/>
  <c r="S24" i="5"/>
  <c r="R24" i="5"/>
  <c r="L24" i="5"/>
  <c r="I24" i="5"/>
  <c r="K24" i="5"/>
  <c r="G24" i="5"/>
  <c r="H24" i="5"/>
  <c r="AH23" i="5"/>
  <c r="AE23" i="5"/>
  <c r="AG23" i="5"/>
  <c r="AD23" i="5"/>
  <c r="AC23" i="5"/>
  <c r="W23" i="5"/>
  <c r="T23" i="5"/>
  <c r="V23" i="5"/>
  <c r="S23" i="5"/>
  <c r="R23" i="5"/>
  <c r="L23" i="5"/>
  <c r="I23" i="5"/>
  <c r="K23" i="5"/>
  <c r="H23" i="5"/>
  <c r="G23" i="5"/>
  <c r="AH22" i="5"/>
  <c r="AE22" i="5"/>
  <c r="AC22" i="5"/>
  <c r="AG22" i="5"/>
  <c r="AD22" i="5"/>
  <c r="T22" i="5"/>
  <c r="W22" i="5"/>
  <c r="S22" i="5"/>
  <c r="V22" i="5"/>
  <c r="R22" i="5"/>
  <c r="L22" i="5"/>
  <c r="I22" i="5"/>
  <c r="K22" i="5"/>
  <c r="H22" i="5"/>
  <c r="G22" i="5"/>
  <c r="AH21" i="5"/>
  <c r="AE21" i="5"/>
  <c r="AC21" i="5"/>
  <c r="AG21" i="5"/>
  <c r="AD21" i="5"/>
  <c r="W21" i="5"/>
  <c r="T21" i="5"/>
  <c r="V21" i="5"/>
  <c r="S21" i="5"/>
  <c r="R21" i="5"/>
  <c r="L21" i="5"/>
  <c r="I21" i="5"/>
  <c r="K21" i="5"/>
  <c r="H21" i="5"/>
  <c r="G21" i="5"/>
  <c r="AH20" i="5"/>
  <c r="AE20" i="5"/>
  <c r="AC20" i="5"/>
  <c r="AG20" i="5"/>
  <c r="AD20" i="5"/>
  <c r="T20" i="5"/>
  <c r="W20" i="5"/>
  <c r="S20" i="5"/>
  <c r="R20" i="5"/>
  <c r="V20" i="5"/>
  <c r="L20" i="5"/>
  <c r="I20" i="5"/>
  <c r="K20" i="5"/>
  <c r="H20" i="5"/>
  <c r="G20" i="5"/>
  <c r="AH19" i="5"/>
  <c r="AE19" i="5"/>
  <c r="AG19" i="5"/>
  <c r="AD19" i="5"/>
  <c r="AC19" i="5"/>
  <c r="W19" i="5"/>
  <c r="T19" i="5"/>
  <c r="V19" i="5"/>
  <c r="S19" i="5"/>
  <c r="R19" i="5"/>
  <c r="L19" i="5"/>
  <c r="I19" i="5"/>
  <c r="K19" i="5"/>
  <c r="H19" i="5"/>
  <c r="G19" i="5"/>
  <c r="AH18" i="5"/>
  <c r="AE18" i="5"/>
  <c r="AG18" i="5"/>
  <c r="AD18" i="5"/>
  <c r="AC18" i="5"/>
  <c r="T18" i="5"/>
  <c r="W18" i="5"/>
  <c r="V18" i="5"/>
  <c r="S18" i="5"/>
  <c r="R18" i="5"/>
  <c r="L18" i="5"/>
  <c r="I18" i="5"/>
  <c r="H18" i="5"/>
  <c r="G18" i="5"/>
  <c r="K18" i="5"/>
  <c r="AH17" i="5"/>
  <c r="AE17" i="5"/>
  <c r="AG17" i="5"/>
  <c r="AD17" i="5"/>
  <c r="AC17" i="5"/>
  <c r="W17" i="5"/>
  <c r="T17" i="5"/>
  <c r="V17" i="5"/>
  <c r="S17" i="5"/>
  <c r="R17" i="5"/>
  <c r="L17" i="5"/>
  <c r="I17" i="5"/>
  <c r="K17" i="5"/>
  <c r="H17" i="5"/>
  <c r="G17" i="5"/>
  <c r="AH16" i="5"/>
  <c r="AE16" i="5"/>
  <c r="AD16" i="5"/>
  <c r="AC16" i="5"/>
  <c r="AG16" i="5"/>
  <c r="W16" i="5"/>
  <c r="T16" i="5"/>
  <c r="V16" i="5"/>
  <c r="R16" i="5"/>
  <c r="S16" i="5"/>
  <c r="I16" i="5"/>
  <c r="L16" i="5"/>
  <c r="K16" i="5"/>
  <c r="H16" i="5"/>
  <c r="G16" i="5"/>
  <c r="AH15" i="5"/>
  <c r="AE15" i="5"/>
  <c r="AG15" i="5"/>
  <c r="AD15" i="5"/>
  <c r="AC15" i="5"/>
  <c r="W15" i="5"/>
  <c r="T15" i="5"/>
  <c r="V15" i="5"/>
  <c r="S15" i="5"/>
  <c r="R15" i="5"/>
  <c r="L15" i="5"/>
  <c r="I15" i="5"/>
  <c r="K15" i="5"/>
  <c r="H15" i="5"/>
  <c r="G15" i="5"/>
  <c r="AH14" i="5"/>
  <c r="AE14" i="5"/>
  <c r="AC14" i="5"/>
  <c r="AG14" i="5"/>
  <c r="AD14" i="5"/>
  <c r="T14" i="5"/>
  <c r="W14" i="5"/>
  <c r="R14" i="5"/>
  <c r="V14" i="5"/>
  <c r="S14" i="5"/>
  <c r="I14" i="5"/>
  <c r="L14" i="5"/>
  <c r="G14" i="5"/>
  <c r="K14" i="5"/>
  <c r="H14" i="5"/>
  <c r="AE13" i="5"/>
  <c r="AH13" i="5"/>
  <c r="AC13" i="5"/>
  <c r="AD13" i="5"/>
  <c r="AG13" i="5"/>
  <c r="W13" i="5"/>
  <c r="T13" i="5"/>
  <c r="V13" i="5"/>
  <c r="S13" i="5"/>
  <c r="R13" i="5"/>
  <c r="L13" i="5"/>
  <c r="I13" i="5"/>
  <c r="K13" i="5"/>
  <c r="H13" i="5"/>
  <c r="G13" i="5"/>
  <c r="AH12" i="5"/>
  <c r="AE12" i="5"/>
  <c r="AG12" i="5"/>
  <c r="AD12" i="5"/>
  <c r="AC12" i="5"/>
  <c r="W12" i="5"/>
  <c r="T12" i="5"/>
  <c r="V12" i="5"/>
  <c r="S12" i="5"/>
  <c r="R12" i="5"/>
  <c r="L12" i="5"/>
  <c r="I12" i="5"/>
  <c r="K12" i="5"/>
  <c r="H12" i="5"/>
  <c r="G12" i="5"/>
  <c r="AH11" i="5"/>
  <c r="AE11" i="5"/>
  <c r="AG11" i="5"/>
  <c r="AD11" i="5"/>
  <c r="AC11" i="5"/>
  <c r="W11" i="5"/>
  <c r="T11" i="5"/>
  <c r="V11" i="5"/>
  <c r="S11" i="5"/>
  <c r="R11" i="5"/>
  <c r="L11" i="5"/>
  <c r="I11" i="5"/>
  <c r="K11" i="5"/>
  <c r="H11" i="5"/>
  <c r="G11" i="5"/>
  <c r="AE10" i="5"/>
  <c r="AH10" i="5"/>
  <c r="AC10" i="5"/>
  <c r="AG10" i="5"/>
  <c r="AD10" i="5"/>
  <c r="W10" i="5"/>
  <c r="T10" i="5"/>
  <c r="R10" i="5"/>
  <c r="V10" i="5"/>
  <c r="S10" i="5"/>
  <c r="I10" i="5"/>
  <c r="L10" i="5"/>
  <c r="G10" i="5"/>
  <c r="K10" i="5"/>
  <c r="H10" i="5"/>
  <c r="AE9" i="5"/>
  <c r="AH9" i="5"/>
  <c r="AC9" i="5"/>
  <c r="AG9" i="5"/>
  <c r="AD9" i="5"/>
  <c r="T9" i="5"/>
  <c r="W9" i="5"/>
  <c r="R9" i="5"/>
  <c r="V9" i="5"/>
  <c r="S9" i="5"/>
  <c r="I9" i="5"/>
  <c r="L9" i="5"/>
  <c r="G9" i="5"/>
  <c r="K9" i="5"/>
  <c r="H9" i="5"/>
  <c r="AE8" i="5"/>
  <c r="AH8" i="5"/>
  <c r="AD8" i="5"/>
  <c r="AG8" i="5"/>
  <c r="AC8" i="5"/>
  <c r="W8" i="5"/>
  <c r="T8" i="5"/>
  <c r="V8" i="5"/>
  <c r="S8" i="5"/>
  <c r="R8" i="5"/>
  <c r="L8" i="5"/>
  <c r="I8" i="5"/>
  <c r="K8" i="5"/>
  <c r="H8" i="5"/>
  <c r="G8" i="5"/>
  <c r="AH7" i="5"/>
  <c r="AE7" i="5"/>
  <c r="AG7" i="5"/>
  <c r="AD7" i="5"/>
  <c r="AC7" i="5"/>
  <c r="W7" i="5"/>
  <c r="T7" i="5"/>
  <c r="R7" i="5"/>
  <c r="V7" i="5"/>
  <c r="S7" i="5"/>
  <c r="I7" i="5"/>
  <c r="L7" i="5"/>
  <c r="G7" i="5"/>
  <c r="K7" i="5"/>
  <c r="H7" i="5"/>
  <c r="AE6" i="5"/>
  <c r="AH6" i="5"/>
  <c r="AC6" i="5"/>
  <c r="AG6" i="5"/>
  <c r="AD6" i="5"/>
  <c r="T6" i="5"/>
  <c r="W6" i="5"/>
  <c r="R6" i="5"/>
  <c r="V6" i="5"/>
  <c r="S6" i="5"/>
  <c r="I6" i="5"/>
  <c r="L6" i="5"/>
  <c r="G6" i="5"/>
  <c r="K6" i="5"/>
  <c r="H6" i="5"/>
  <c r="AE5" i="5"/>
  <c r="AH5" i="5"/>
  <c r="AC5" i="5"/>
  <c r="AG5" i="5"/>
  <c r="AD5" i="5"/>
  <c r="T5" i="5"/>
  <c r="W5" i="5"/>
  <c r="R5" i="5"/>
  <c r="V5" i="5"/>
  <c r="S5" i="5"/>
  <c r="I5" i="5"/>
  <c r="L5" i="5"/>
  <c r="G5" i="5"/>
  <c r="K5" i="5"/>
  <c r="H5" i="5"/>
  <c r="AE4" i="5"/>
  <c r="AH4" i="5"/>
  <c r="AD4" i="5"/>
  <c r="AC4" i="5"/>
  <c r="AG4" i="5"/>
  <c r="W4" i="5"/>
  <c r="T4" i="5"/>
  <c r="V4" i="5"/>
  <c r="S4" i="5"/>
  <c r="R4" i="5"/>
  <c r="L4" i="5"/>
  <c r="I4" i="5"/>
  <c r="K4" i="5"/>
  <c r="H4" i="5"/>
  <c r="G4" i="5"/>
  <c r="AH3" i="5"/>
  <c r="AE3" i="5"/>
  <c r="AG3" i="5"/>
  <c r="AD3" i="5"/>
  <c r="AC3" i="5"/>
  <c r="W3" i="5"/>
  <c r="T3" i="5"/>
  <c r="R3" i="5"/>
  <c r="V3" i="5"/>
  <c r="S3" i="5"/>
  <c r="I3" i="5"/>
  <c r="L3" i="5"/>
  <c r="G3" i="5"/>
  <c r="K3" i="5"/>
  <c r="H3" i="5"/>
  <c r="AD2" i="5"/>
  <c r="AC2" i="5"/>
  <c r="S2" i="5"/>
  <c r="R2" i="5"/>
  <c r="H2" i="5"/>
  <c r="G2" i="5"/>
  <c r="AI280" i="4"/>
  <c r="AJ280" i="4"/>
  <c r="X280" i="4"/>
  <c r="Y280" i="4"/>
  <c r="M280" i="4"/>
  <c r="N280" i="4"/>
  <c r="P279" i="4"/>
  <c r="P281" i="4" s="1"/>
  <c r="AA279" i="4"/>
  <c r="AA281" i="4" s="1"/>
  <c r="Z279" i="4"/>
  <c r="O279" i="4"/>
  <c r="E279" i="4"/>
  <c r="E281" i="4" s="1"/>
  <c r="D279" i="4"/>
  <c r="AG273" i="4"/>
  <c r="AD273" i="4"/>
  <c r="AF273" i="4"/>
  <c r="AC273" i="4"/>
  <c r="AB273" i="4"/>
  <c r="V273" i="4"/>
  <c r="S273" i="4"/>
  <c r="Q273" i="4"/>
  <c r="U273" i="4"/>
  <c r="R273" i="4"/>
  <c r="H273" i="4"/>
  <c r="K273" i="4"/>
  <c r="F273" i="4"/>
  <c r="J273" i="4"/>
  <c r="G273" i="4"/>
  <c r="AG272" i="4"/>
  <c r="AD272" i="4"/>
  <c r="AF272" i="4"/>
  <c r="AC272" i="4"/>
  <c r="AB272" i="4"/>
  <c r="V272" i="4"/>
  <c r="S272" i="4"/>
  <c r="U272" i="4"/>
  <c r="R272" i="4"/>
  <c r="Q272" i="4"/>
  <c r="K272" i="4"/>
  <c r="H272" i="4"/>
  <c r="F272" i="4"/>
  <c r="J272" i="4"/>
  <c r="G272" i="4"/>
  <c r="AG271" i="4"/>
  <c r="AD271" i="4"/>
  <c r="AF271" i="4"/>
  <c r="AC271" i="4"/>
  <c r="AB271" i="4"/>
  <c r="V271" i="4"/>
  <c r="S271" i="4"/>
  <c r="U271" i="4"/>
  <c r="R271" i="4"/>
  <c r="Q271" i="4"/>
  <c r="K271" i="4"/>
  <c r="H271" i="4"/>
  <c r="J271" i="4"/>
  <c r="G271" i="4"/>
  <c r="F271" i="4"/>
  <c r="AG270" i="4"/>
  <c r="AD270" i="4"/>
  <c r="AB270" i="4"/>
  <c r="AF270" i="4"/>
  <c r="AC270" i="4"/>
  <c r="S270" i="4"/>
  <c r="V270" i="4"/>
  <c r="Q270" i="4"/>
  <c r="U270" i="4"/>
  <c r="R270" i="4"/>
  <c r="K270" i="4"/>
  <c r="H270" i="4"/>
  <c r="J270" i="4"/>
  <c r="G270" i="4"/>
  <c r="F270" i="4"/>
  <c r="AG269" i="4"/>
  <c r="AD269" i="4"/>
  <c r="AF269" i="4"/>
  <c r="AC269" i="4"/>
  <c r="AB269" i="4"/>
  <c r="V269" i="4"/>
  <c r="S269" i="4"/>
  <c r="U269" i="4"/>
  <c r="R269" i="4"/>
  <c r="Q269" i="4"/>
  <c r="K269" i="4"/>
  <c r="H269" i="4"/>
  <c r="G269" i="4"/>
  <c r="F269" i="4"/>
  <c r="J269" i="4"/>
  <c r="AD268" i="4"/>
  <c r="AG268" i="4"/>
  <c r="AB268" i="4"/>
  <c r="AF268" i="4"/>
  <c r="AC268" i="4"/>
  <c r="S268" i="4"/>
  <c r="V268" i="4"/>
  <c r="Q268" i="4"/>
  <c r="U268" i="4"/>
  <c r="R268" i="4"/>
  <c r="H268" i="4"/>
  <c r="K268" i="4"/>
  <c r="F268" i="4"/>
  <c r="J268" i="4"/>
  <c r="G268" i="4"/>
  <c r="AD267" i="4"/>
  <c r="AG267" i="4"/>
  <c r="AB267" i="4"/>
  <c r="AF267" i="4"/>
  <c r="AC267" i="4"/>
  <c r="S267" i="4"/>
  <c r="V267" i="4"/>
  <c r="R267" i="4"/>
  <c r="U267" i="4"/>
  <c r="Q267" i="4"/>
  <c r="K267" i="4"/>
  <c r="H267" i="4"/>
  <c r="F267" i="4"/>
  <c r="J267" i="4"/>
  <c r="G267" i="4"/>
  <c r="AD266" i="4"/>
  <c r="AG266" i="4"/>
  <c r="AB266" i="4"/>
  <c r="AF266" i="4"/>
  <c r="AC266" i="4"/>
  <c r="S266" i="4"/>
  <c r="V266" i="4"/>
  <c r="Q266" i="4"/>
  <c r="U266" i="4"/>
  <c r="R266" i="4"/>
  <c r="H266" i="4"/>
  <c r="K266" i="4"/>
  <c r="F266" i="4"/>
  <c r="J266" i="4"/>
  <c r="G266" i="4"/>
  <c r="AD265" i="4"/>
  <c r="AG265" i="4"/>
  <c r="AB265" i="4"/>
  <c r="AF265" i="4"/>
  <c r="AC265" i="4"/>
  <c r="S265" i="4"/>
  <c r="V265" i="4"/>
  <c r="U265" i="4"/>
  <c r="Q265" i="4"/>
  <c r="R265" i="4"/>
  <c r="K265" i="4"/>
  <c r="H265" i="4"/>
  <c r="J265" i="4"/>
  <c r="G265" i="4"/>
  <c r="F265" i="4"/>
  <c r="AG264" i="4"/>
  <c r="AD264" i="4"/>
  <c r="AF264" i="4"/>
  <c r="AC264" i="4"/>
  <c r="AB264" i="4"/>
  <c r="V264" i="4"/>
  <c r="S264" i="4"/>
  <c r="U264" i="4"/>
  <c r="R264" i="4"/>
  <c r="Q264" i="4"/>
  <c r="K264" i="4"/>
  <c r="H264" i="4"/>
  <c r="F264" i="4"/>
  <c r="J264" i="4"/>
  <c r="G264" i="4"/>
  <c r="AD263" i="4"/>
  <c r="AG263" i="4"/>
  <c r="AB263" i="4"/>
  <c r="AF263" i="4"/>
  <c r="AC263" i="4"/>
  <c r="V263" i="4"/>
  <c r="S263" i="4"/>
  <c r="U263" i="4"/>
  <c r="R263" i="4"/>
  <c r="Q263" i="4"/>
  <c r="K263" i="4"/>
  <c r="H263" i="4"/>
  <c r="G263" i="4"/>
  <c r="F263" i="4"/>
  <c r="J263" i="4"/>
  <c r="AD262" i="4"/>
  <c r="AG262" i="4"/>
  <c r="AF262" i="4"/>
  <c r="AC262" i="4"/>
  <c r="AB262" i="4"/>
  <c r="V262" i="4"/>
  <c r="S262" i="4"/>
  <c r="U262" i="4"/>
  <c r="R262" i="4"/>
  <c r="Q262" i="4"/>
  <c r="K262" i="4"/>
  <c r="H262" i="4"/>
  <c r="J262" i="4"/>
  <c r="G262" i="4"/>
  <c r="F262" i="4"/>
  <c r="AG261" i="4"/>
  <c r="AD261" i="4"/>
  <c r="AC261" i="4"/>
  <c r="AB261" i="4"/>
  <c r="AF261" i="4"/>
  <c r="S261" i="4"/>
  <c r="V261" i="4"/>
  <c r="U261" i="4"/>
  <c r="Q261" i="4"/>
  <c r="R261" i="4"/>
  <c r="K261" i="4"/>
  <c r="H261" i="4"/>
  <c r="J261" i="4"/>
  <c r="G261" i="4"/>
  <c r="F261" i="4"/>
  <c r="AG260" i="4"/>
  <c r="AD260" i="4"/>
  <c r="AF260" i="4"/>
  <c r="AC260" i="4"/>
  <c r="AB260" i="4"/>
  <c r="V260" i="4"/>
  <c r="S260" i="4"/>
  <c r="U260" i="4"/>
  <c r="R260" i="4"/>
  <c r="Q260" i="4"/>
  <c r="K260" i="4"/>
  <c r="H260" i="4"/>
  <c r="G260" i="4"/>
  <c r="F260" i="4"/>
  <c r="J260" i="4"/>
  <c r="AD259" i="4"/>
  <c r="AG259" i="4"/>
  <c r="AF259" i="4"/>
  <c r="AC259" i="4"/>
  <c r="AB259" i="4"/>
  <c r="V259" i="4"/>
  <c r="S259" i="4"/>
  <c r="U259" i="4"/>
  <c r="R259" i="4"/>
  <c r="Q259" i="4"/>
  <c r="K259" i="4"/>
  <c r="H259" i="4"/>
  <c r="J259" i="4"/>
  <c r="G259" i="4"/>
  <c r="F259" i="4"/>
  <c r="AG258" i="4"/>
  <c r="AD258" i="4"/>
  <c r="AC258" i="4"/>
  <c r="AB258" i="4"/>
  <c r="AF258" i="4"/>
  <c r="S258" i="4"/>
  <c r="V258" i="4"/>
  <c r="Q258" i="4"/>
  <c r="U258" i="4"/>
  <c r="R258" i="4"/>
  <c r="H258" i="4"/>
  <c r="K258" i="4"/>
  <c r="G258" i="4"/>
  <c r="J258" i="4"/>
  <c r="F258" i="4"/>
  <c r="AD257" i="4"/>
  <c r="AG257" i="4"/>
  <c r="AB257" i="4"/>
  <c r="AF257" i="4"/>
  <c r="AC257" i="4"/>
  <c r="V257" i="4"/>
  <c r="S257" i="4"/>
  <c r="U257" i="4"/>
  <c r="Q257" i="4"/>
  <c r="R257" i="4"/>
  <c r="H257" i="4"/>
  <c r="K257" i="4"/>
  <c r="F257" i="4"/>
  <c r="G257" i="4"/>
  <c r="J257" i="4"/>
  <c r="AG256" i="4"/>
  <c r="AD256" i="4"/>
  <c r="AC256" i="4"/>
  <c r="AB256" i="4"/>
  <c r="AF256" i="4"/>
  <c r="V256" i="4"/>
  <c r="S256" i="4"/>
  <c r="Q256" i="4"/>
  <c r="R256" i="4"/>
  <c r="U256" i="4"/>
  <c r="K256" i="4"/>
  <c r="H256" i="4"/>
  <c r="J256" i="4"/>
  <c r="G256" i="4"/>
  <c r="F256" i="4"/>
  <c r="AG255" i="4"/>
  <c r="AD255" i="4"/>
  <c r="AF255" i="4"/>
  <c r="AB255" i="4"/>
  <c r="AC255" i="4"/>
  <c r="V255" i="4"/>
  <c r="S255" i="4"/>
  <c r="U255" i="4"/>
  <c r="R255" i="4"/>
  <c r="Q255" i="4"/>
  <c r="K255" i="4"/>
  <c r="H255" i="4"/>
  <c r="G255" i="4"/>
  <c r="F255" i="4"/>
  <c r="J255" i="4"/>
  <c r="AG254" i="4"/>
  <c r="AD254" i="4"/>
  <c r="AF254" i="4"/>
  <c r="AB254" i="4"/>
  <c r="AC254" i="4"/>
  <c r="V254" i="4"/>
  <c r="S254" i="4"/>
  <c r="U254" i="4"/>
  <c r="R254" i="4"/>
  <c r="Q254" i="4"/>
  <c r="K254" i="4"/>
  <c r="H254" i="4"/>
  <c r="J254" i="4"/>
  <c r="G254" i="4"/>
  <c r="F254" i="4"/>
  <c r="AG253" i="4"/>
  <c r="AD253" i="4"/>
  <c r="AF253" i="4"/>
  <c r="AC253" i="4"/>
  <c r="AB253" i="4"/>
  <c r="V253" i="4"/>
  <c r="S253" i="4"/>
  <c r="R253" i="4"/>
  <c r="U253" i="4"/>
  <c r="Q253" i="4"/>
  <c r="K253" i="4"/>
  <c r="H253" i="4"/>
  <c r="G253" i="4"/>
  <c r="F253" i="4"/>
  <c r="J253" i="4"/>
  <c r="AG252" i="4"/>
  <c r="AD252" i="4"/>
  <c r="AF252" i="4"/>
  <c r="AC252" i="4"/>
  <c r="AB252" i="4"/>
  <c r="V252" i="4"/>
  <c r="S252" i="4"/>
  <c r="U252" i="4"/>
  <c r="R252" i="4"/>
  <c r="Q252" i="4"/>
  <c r="H252" i="4"/>
  <c r="K252" i="4"/>
  <c r="J252" i="4"/>
  <c r="G252" i="4"/>
  <c r="F252" i="4"/>
  <c r="AG251" i="4"/>
  <c r="AD251" i="4"/>
  <c r="AF251" i="4"/>
  <c r="AC251" i="4"/>
  <c r="AB251" i="4"/>
  <c r="S251" i="4"/>
  <c r="V251" i="4"/>
  <c r="R251" i="4"/>
  <c r="Q251" i="4"/>
  <c r="U251" i="4"/>
  <c r="K251" i="4"/>
  <c r="H251" i="4"/>
  <c r="J251" i="4"/>
  <c r="G251" i="4"/>
  <c r="F251" i="4"/>
  <c r="AG250" i="4"/>
  <c r="AD250" i="4"/>
  <c r="AF250" i="4"/>
  <c r="AC250" i="4"/>
  <c r="AB250" i="4"/>
  <c r="S250" i="4"/>
  <c r="V250" i="4"/>
  <c r="R250" i="4"/>
  <c r="Q250" i="4"/>
  <c r="U250" i="4"/>
  <c r="K250" i="4"/>
  <c r="H250" i="4"/>
  <c r="J250" i="4"/>
  <c r="G250" i="4"/>
  <c r="F250" i="4"/>
  <c r="AG249" i="4"/>
  <c r="AD249" i="4"/>
  <c r="AC249" i="4"/>
  <c r="AB249" i="4"/>
  <c r="AF249" i="4"/>
  <c r="S249" i="4"/>
  <c r="V249" i="4"/>
  <c r="U249" i="4"/>
  <c r="R249" i="4"/>
  <c r="Q249" i="4"/>
  <c r="K249" i="4"/>
  <c r="H249" i="4"/>
  <c r="J249" i="4"/>
  <c r="G249" i="4"/>
  <c r="F249" i="4"/>
  <c r="AG248" i="4"/>
  <c r="AD248" i="4"/>
  <c r="AF248" i="4"/>
  <c r="AC248" i="4"/>
  <c r="AB248" i="4"/>
  <c r="V248" i="4"/>
  <c r="S248" i="4"/>
  <c r="U248" i="4"/>
  <c r="R248" i="4"/>
  <c r="Q248" i="4"/>
  <c r="K248" i="4"/>
  <c r="H248" i="4"/>
  <c r="G248" i="4"/>
  <c r="F248" i="4"/>
  <c r="J248" i="4"/>
  <c r="AD247" i="4"/>
  <c r="AG247" i="4"/>
  <c r="AB247" i="4"/>
  <c r="AF247" i="4"/>
  <c r="AC247" i="4"/>
  <c r="S247" i="4"/>
  <c r="V247" i="4"/>
  <c r="Q247" i="4"/>
  <c r="U247" i="4"/>
  <c r="R247" i="4"/>
  <c r="K247" i="4"/>
  <c r="H247" i="4"/>
  <c r="J247" i="4"/>
  <c r="G247" i="4"/>
  <c r="F247" i="4"/>
  <c r="AG246" i="4"/>
  <c r="AD246" i="4"/>
  <c r="AF246" i="4"/>
  <c r="AC246" i="4"/>
  <c r="AB246" i="4"/>
  <c r="V246" i="4"/>
  <c r="S246" i="4"/>
  <c r="U246" i="4"/>
  <c r="R246" i="4"/>
  <c r="Q246" i="4"/>
  <c r="K246" i="4"/>
  <c r="H246" i="4"/>
  <c r="J246" i="4"/>
  <c r="G246" i="4"/>
  <c r="F246" i="4"/>
  <c r="AG245" i="4"/>
  <c r="AD245" i="4"/>
  <c r="AB245" i="4"/>
  <c r="AF245" i="4"/>
  <c r="AC245" i="4"/>
  <c r="S245" i="4"/>
  <c r="V245" i="4"/>
  <c r="Q245" i="4"/>
  <c r="U245" i="4"/>
  <c r="R245" i="4"/>
  <c r="H245" i="4"/>
  <c r="K245" i="4"/>
  <c r="F245" i="4"/>
  <c r="J245" i="4"/>
  <c r="G245" i="4"/>
  <c r="AD244" i="4"/>
  <c r="AG244" i="4"/>
  <c r="AB244" i="4"/>
  <c r="AC244" i="4"/>
  <c r="AF244" i="4"/>
  <c r="V244" i="4"/>
  <c r="S244" i="4"/>
  <c r="U244" i="4"/>
  <c r="R244" i="4"/>
  <c r="Q244" i="4"/>
  <c r="K244" i="4"/>
  <c r="H244" i="4"/>
  <c r="J244" i="4"/>
  <c r="G244" i="4"/>
  <c r="F244" i="4"/>
  <c r="AG243" i="4"/>
  <c r="AD243" i="4"/>
  <c r="AF243" i="4"/>
  <c r="AC243" i="4"/>
  <c r="AB243" i="4"/>
  <c r="V243" i="4"/>
  <c r="S243" i="4"/>
  <c r="Q243" i="4"/>
  <c r="U243" i="4"/>
  <c r="R243" i="4"/>
  <c r="H243" i="4"/>
  <c r="K243" i="4"/>
  <c r="F243" i="4"/>
  <c r="J243" i="4"/>
  <c r="G243" i="4"/>
  <c r="AD242" i="4"/>
  <c r="AG242" i="4"/>
  <c r="AB242" i="4"/>
  <c r="AF242" i="4"/>
  <c r="AC242" i="4"/>
  <c r="V242" i="4"/>
  <c r="S242" i="4"/>
  <c r="U242" i="4"/>
  <c r="R242" i="4"/>
  <c r="Q242" i="4"/>
  <c r="K242" i="4"/>
  <c r="H242" i="4"/>
  <c r="J242" i="4"/>
  <c r="G242" i="4"/>
  <c r="F242" i="4"/>
  <c r="AG241" i="4"/>
  <c r="AD241" i="4"/>
  <c r="AB241" i="4"/>
  <c r="AF241" i="4"/>
  <c r="AC241" i="4"/>
  <c r="V241" i="4"/>
  <c r="S241" i="4"/>
  <c r="U241" i="4"/>
  <c r="R241" i="4"/>
  <c r="Q241" i="4"/>
  <c r="K241" i="4"/>
  <c r="H241" i="4"/>
  <c r="J241" i="4"/>
  <c r="G241" i="4"/>
  <c r="F241" i="4"/>
  <c r="AG240" i="4"/>
  <c r="AD240" i="4"/>
  <c r="AF240" i="4"/>
  <c r="AC240" i="4"/>
  <c r="AB240" i="4"/>
  <c r="S240" i="4"/>
  <c r="V240" i="4"/>
  <c r="Q240" i="4"/>
  <c r="U240" i="4"/>
  <c r="R240" i="4"/>
  <c r="H240" i="4"/>
  <c r="K240" i="4"/>
  <c r="F240" i="4"/>
  <c r="J240" i="4"/>
  <c r="G240" i="4"/>
  <c r="AD239" i="4"/>
  <c r="AG239" i="4"/>
  <c r="AF239" i="4"/>
  <c r="AC239" i="4"/>
  <c r="AB239" i="4"/>
  <c r="V239" i="4"/>
  <c r="S239" i="4"/>
  <c r="U239" i="4"/>
  <c r="R239" i="4"/>
  <c r="Q239" i="4"/>
  <c r="K239" i="4"/>
  <c r="H239" i="4"/>
  <c r="J239" i="4"/>
  <c r="G239" i="4"/>
  <c r="F239" i="4"/>
  <c r="AG238" i="4"/>
  <c r="AD238" i="4"/>
  <c r="AF238" i="4"/>
  <c r="AC238" i="4"/>
  <c r="AB238" i="4"/>
  <c r="V238" i="4"/>
  <c r="S238" i="4"/>
  <c r="R238" i="4"/>
  <c r="Q238" i="4"/>
  <c r="U238" i="4"/>
  <c r="H238" i="4"/>
  <c r="K238" i="4"/>
  <c r="F238" i="4"/>
  <c r="J238" i="4"/>
  <c r="G238" i="4"/>
  <c r="AD237" i="4"/>
  <c r="AG237" i="4"/>
  <c r="AB237" i="4"/>
  <c r="AF237" i="4"/>
  <c r="AC237" i="4"/>
  <c r="S237" i="4"/>
  <c r="V237" i="4"/>
  <c r="Q237" i="4"/>
  <c r="U237" i="4"/>
  <c r="R237" i="4"/>
  <c r="H237" i="4"/>
  <c r="K237" i="4"/>
  <c r="F237" i="4"/>
  <c r="J237" i="4"/>
  <c r="G237" i="4"/>
  <c r="AD236" i="4"/>
  <c r="AG236" i="4"/>
  <c r="AB236" i="4"/>
  <c r="AF236" i="4"/>
  <c r="AC236" i="4"/>
  <c r="S236" i="4"/>
  <c r="V236" i="4"/>
  <c r="Q236" i="4"/>
  <c r="U236" i="4"/>
  <c r="R236" i="4"/>
  <c r="H236" i="4"/>
  <c r="K236" i="4"/>
  <c r="F236" i="4"/>
  <c r="J236" i="4"/>
  <c r="G236" i="4"/>
  <c r="AD235" i="4"/>
  <c r="AG235" i="4"/>
  <c r="AB235" i="4"/>
  <c r="AF235" i="4"/>
  <c r="AC235" i="4"/>
  <c r="S235" i="4"/>
  <c r="V235" i="4"/>
  <c r="R235" i="4"/>
  <c r="U235" i="4"/>
  <c r="Q235" i="4"/>
  <c r="K235" i="4"/>
  <c r="H235" i="4"/>
  <c r="J235" i="4"/>
  <c r="G235" i="4"/>
  <c r="F235" i="4"/>
  <c r="AG234" i="4"/>
  <c r="AD234" i="4"/>
  <c r="AF234" i="4"/>
  <c r="AC234" i="4"/>
  <c r="AB234" i="4"/>
  <c r="V234" i="4"/>
  <c r="S234" i="4"/>
  <c r="U234" i="4"/>
  <c r="R234" i="4"/>
  <c r="Q234" i="4"/>
  <c r="K234" i="4"/>
  <c r="H234" i="4"/>
  <c r="G234" i="4"/>
  <c r="F234" i="4"/>
  <c r="J234" i="4"/>
  <c r="AD233" i="4"/>
  <c r="AG233" i="4"/>
  <c r="AB233" i="4"/>
  <c r="AF233" i="4"/>
  <c r="AC233" i="4"/>
  <c r="S233" i="4"/>
  <c r="V233" i="4"/>
  <c r="Q233" i="4"/>
  <c r="U233" i="4"/>
  <c r="R233" i="4"/>
  <c r="H233" i="4"/>
  <c r="K233" i="4"/>
  <c r="F233" i="4"/>
  <c r="J233" i="4"/>
  <c r="G233" i="4"/>
  <c r="AD232" i="4"/>
  <c r="AG232" i="4"/>
  <c r="AB232" i="4"/>
  <c r="AF232" i="4"/>
  <c r="AC232" i="4"/>
  <c r="S232" i="4"/>
  <c r="V232" i="4"/>
  <c r="Q232" i="4"/>
  <c r="U232" i="4"/>
  <c r="R232" i="4"/>
  <c r="H232" i="4"/>
  <c r="K232" i="4"/>
  <c r="F232" i="4"/>
  <c r="J232" i="4"/>
  <c r="G232" i="4"/>
  <c r="AD231" i="4"/>
  <c r="AG231" i="4"/>
  <c r="AB231" i="4"/>
  <c r="AF231" i="4"/>
  <c r="AC231" i="4"/>
  <c r="S231" i="4"/>
  <c r="V231" i="4"/>
  <c r="Q231" i="4"/>
  <c r="U231" i="4"/>
  <c r="R231" i="4"/>
  <c r="H231" i="4"/>
  <c r="K231" i="4"/>
  <c r="F231" i="4"/>
  <c r="J231" i="4"/>
  <c r="G231" i="4"/>
  <c r="AD230" i="4"/>
  <c r="AG230" i="4"/>
  <c r="AB230" i="4"/>
  <c r="AF230" i="4"/>
  <c r="AC230" i="4"/>
  <c r="S230" i="4"/>
  <c r="V230" i="4"/>
  <c r="R230" i="4"/>
  <c r="U230" i="4"/>
  <c r="Q230" i="4"/>
  <c r="K230" i="4"/>
  <c r="H230" i="4"/>
  <c r="J230" i="4"/>
  <c r="G230" i="4"/>
  <c r="F230" i="4"/>
  <c r="AG229" i="4"/>
  <c r="AD229" i="4"/>
  <c r="AF229" i="4"/>
  <c r="AC229" i="4"/>
  <c r="AB229" i="4"/>
  <c r="V229" i="4"/>
  <c r="S229" i="4"/>
  <c r="U229" i="4"/>
  <c r="R229" i="4"/>
  <c r="Q229" i="4"/>
  <c r="K229" i="4"/>
  <c r="H229" i="4"/>
  <c r="J229" i="4"/>
  <c r="G229" i="4"/>
  <c r="F229" i="4"/>
  <c r="AD228" i="4"/>
  <c r="AG228" i="4"/>
  <c r="AB228" i="4"/>
  <c r="AC228" i="4"/>
  <c r="AF228" i="4"/>
  <c r="S228" i="4"/>
  <c r="V228" i="4"/>
  <c r="R228" i="4"/>
  <c r="Q228" i="4"/>
  <c r="U228" i="4"/>
  <c r="H228" i="4"/>
  <c r="K228" i="4"/>
  <c r="G228" i="4"/>
  <c r="F228" i="4"/>
  <c r="J228" i="4"/>
  <c r="AD227" i="4"/>
  <c r="AG227" i="4"/>
  <c r="AC227" i="4"/>
  <c r="AB227" i="4"/>
  <c r="AF227" i="4"/>
  <c r="S227" i="4"/>
  <c r="V227" i="4"/>
  <c r="R227" i="4"/>
  <c r="Q227" i="4"/>
  <c r="U227" i="4"/>
  <c r="H227" i="4"/>
  <c r="K227" i="4"/>
  <c r="G227" i="4"/>
  <c r="F227" i="4"/>
  <c r="J227" i="4"/>
  <c r="AD226" i="4"/>
  <c r="AG226" i="4"/>
  <c r="AC226" i="4"/>
  <c r="AB226" i="4"/>
  <c r="AF226" i="4"/>
  <c r="S226" i="4"/>
  <c r="V226" i="4"/>
  <c r="R226" i="4"/>
  <c r="Q226" i="4"/>
  <c r="U226" i="4"/>
  <c r="H226" i="4"/>
  <c r="K226" i="4"/>
  <c r="G226" i="4"/>
  <c r="F226" i="4"/>
  <c r="J226" i="4"/>
  <c r="AD225" i="4"/>
  <c r="AG225" i="4"/>
  <c r="AC225" i="4"/>
  <c r="AF225" i="4"/>
  <c r="AB225" i="4"/>
  <c r="S225" i="4"/>
  <c r="V225" i="4"/>
  <c r="U225" i="4"/>
  <c r="R225" i="4"/>
  <c r="Q225" i="4"/>
  <c r="K225" i="4"/>
  <c r="H225" i="4"/>
  <c r="J225" i="4"/>
  <c r="G225" i="4"/>
  <c r="F225" i="4"/>
  <c r="AG224" i="4"/>
  <c r="AD224" i="4"/>
  <c r="AF224" i="4"/>
  <c r="AC224" i="4"/>
  <c r="AB224" i="4"/>
  <c r="V224" i="4"/>
  <c r="S224" i="4"/>
  <c r="Q224" i="4"/>
  <c r="U224" i="4"/>
  <c r="R224" i="4"/>
  <c r="H224" i="4"/>
  <c r="K224" i="4"/>
  <c r="F224" i="4"/>
  <c r="J224" i="4"/>
  <c r="G224" i="4"/>
  <c r="AG223" i="4"/>
  <c r="AD223" i="4"/>
  <c r="AB223" i="4"/>
  <c r="AF223" i="4"/>
  <c r="AC223" i="4"/>
  <c r="V223" i="4"/>
  <c r="S223" i="4"/>
  <c r="Q223" i="4"/>
  <c r="U223" i="4"/>
  <c r="R223" i="4"/>
  <c r="K223" i="4"/>
  <c r="H223" i="4"/>
  <c r="F223" i="4"/>
  <c r="J223" i="4"/>
  <c r="G223" i="4"/>
  <c r="AG222" i="4"/>
  <c r="AD222" i="4"/>
  <c r="AB222" i="4"/>
  <c r="AF222" i="4"/>
  <c r="AC222" i="4"/>
  <c r="V222" i="4"/>
  <c r="S222" i="4"/>
  <c r="Q222" i="4"/>
  <c r="U222" i="4"/>
  <c r="R222" i="4"/>
  <c r="K222" i="4"/>
  <c r="H222" i="4"/>
  <c r="F222" i="4"/>
  <c r="J222" i="4"/>
  <c r="G222" i="4"/>
  <c r="AG221" i="4"/>
  <c r="AD221" i="4"/>
  <c r="AB221" i="4"/>
  <c r="AF221" i="4"/>
  <c r="AC221" i="4"/>
  <c r="V221" i="4"/>
  <c r="S221" i="4"/>
  <c r="Q221" i="4"/>
  <c r="U221" i="4"/>
  <c r="R221" i="4"/>
  <c r="K221" i="4"/>
  <c r="H221" i="4"/>
  <c r="F221" i="4"/>
  <c r="J221" i="4"/>
  <c r="G221" i="4"/>
  <c r="AD220" i="4"/>
  <c r="AG220" i="4"/>
  <c r="AC220" i="4"/>
  <c r="AB220" i="4"/>
  <c r="AF220" i="4"/>
  <c r="V220" i="4"/>
  <c r="S220" i="4"/>
  <c r="U220" i="4"/>
  <c r="R220" i="4"/>
  <c r="Q220" i="4"/>
  <c r="K220" i="4"/>
  <c r="H220" i="4"/>
  <c r="J220" i="4"/>
  <c r="G220" i="4"/>
  <c r="F220" i="4"/>
  <c r="AG219" i="4"/>
  <c r="AD219" i="4"/>
  <c r="AF219" i="4"/>
  <c r="AC219" i="4"/>
  <c r="AB219" i="4"/>
  <c r="V219" i="4"/>
  <c r="S219" i="4"/>
  <c r="Q219" i="4"/>
  <c r="U219" i="4"/>
  <c r="R219" i="4"/>
  <c r="H219" i="4"/>
  <c r="K219" i="4"/>
  <c r="F219" i="4"/>
  <c r="J219" i="4"/>
  <c r="G219" i="4"/>
  <c r="AG218" i="4"/>
  <c r="AD218" i="4"/>
  <c r="AB218" i="4"/>
  <c r="AF218" i="4"/>
  <c r="AC218" i="4"/>
  <c r="V218" i="4"/>
  <c r="S218" i="4"/>
  <c r="Q218" i="4"/>
  <c r="U218" i="4"/>
  <c r="R218" i="4"/>
  <c r="K218" i="4"/>
  <c r="H218" i="4"/>
  <c r="F218" i="4"/>
  <c r="J218" i="4"/>
  <c r="G218" i="4"/>
  <c r="AG217" i="4"/>
  <c r="AD217" i="4"/>
  <c r="AB217" i="4"/>
  <c r="AF217" i="4"/>
  <c r="AC217" i="4"/>
  <c r="V217" i="4"/>
  <c r="S217" i="4"/>
  <c r="Q217" i="4"/>
  <c r="U217" i="4"/>
  <c r="R217" i="4"/>
  <c r="K217" i="4"/>
  <c r="H217" i="4"/>
  <c r="F217" i="4"/>
  <c r="J217" i="4"/>
  <c r="G217" i="4"/>
  <c r="AG216" i="4"/>
  <c r="AD216" i="4"/>
  <c r="AB216" i="4"/>
  <c r="AF216" i="4"/>
  <c r="AC216" i="4"/>
  <c r="V216" i="4"/>
  <c r="S216" i="4"/>
  <c r="R216" i="4"/>
  <c r="Q216" i="4"/>
  <c r="U216" i="4"/>
  <c r="H216" i="4"/>
  <c r="K216" i="4"/>
  <c r="J216" i="4"/>
  <c r="G216" i="4"/>
  <c r="F216" i="4"/>
  <c r="AG215" i="4"/>
  <c r="AD215" i="4"/>
  <c r="AF215" i="4"/>
  <c r="AC215" i="4"/>
  <c r="AB215" i="4"/>
  <c r="V215" i="4"/>
  <c r="S215" i="4"/>
  <c r="U215" i="4"/>
  <c r="R215" i="4"/>
  <c r="Q215" i="4"/>
  <c r="K215" i="4"/>
  <c r="H215" i="4"/>
  <c r="F215" i="4"/>
  <c r="J215" i="4"/>
  <c r="G215" i="4"/>
  <c r="AD214" i="4"/>
  <c r="AG214" i="4"/>
  <c r="AB214" i="4"/>
  <c r="AF214" i="4"/>
  <c r="AC214" i="4"/>
  <c r="V214" i="4"/>
  <c r="S214" i="4"/>
  <c r="Q214" i="4"/>
  <c r="U214" i="4"/>
  <c r="R214" i="4"/>
  <c r="K214" i="4"/>
  <c r="H214" i="4"/>
  <c r="J214" i="4"/>
  <c r="G214" i="4"/>
  <c r="F214" i="4"/>
  <c r="AG213" i="4"/>
  <c r="AD213" i="4"/>
  <c r="AF213" i="4"/>
  <c r="AC213" i="4"/>
  <c r="AB213" i="4"/>
  <c r="V213" i="4"/>
  <c r="S213" i="4"/>
  <c r="U213" i="4"/>
  <c r="R213" i="4"/>
  <c r="Q213" i="4"/>
  <c r="K213" i="4"/>
  <c r="H213" i="4"/>
  <c r="F213" i="4"/>
  <c r="J213" i="4"/>
  <c r="G213" i="4"/>
  <c r="AD212" i="4"/>
  <c r="AG212" i="4"/>
  <c r="AB212" i="4"/>
  <c r="AF212" i="4"/>
  <c r="AC212" i="4"/>
  <c r="V212" i="4"/>
  <c r="S212" i="4"/>
  <c r="Q212" i="4"/>
  <c r="U212" i="4"/>
  <c r="R212" i="4"/>
  <c r="K212" i="4"/>
  <c r="H212" i="4"/>
  <c r="G212" i="4"/>
  <c r="F212" i="4"/>
  <c r="J212" i="4"/>
  <c r="AD211" i="4"/>
  <c r="AG211" i="4"/>
  <c r="AC211" i="4"/>
  <c r="AF211" i="4"/>
  <c r="AB211" i="4"/>
  <c r="V211" i="4"/>
  <c r="S211" i="4"/>
  <c r="Q211" i="4"/>
  <c r="U211" i="4"/>
  <c r="R211" i="4"/>
  <c r="K211" i="4"/>
  <c r="H211" i="4"/>
  <c r="J211" i="4"/>
  <c r="F211" i="4"/>
  <c r="G211" i="4"/>
  <c r="AG210" i="4"/>
  <c r="AD210" i="4"/>
  <c r="AC210" i="4"/>
  <c r="AB210" i="4"/>
  <c r="AF210" i="4"/>
  <c r="S210" i="4"/>
  <c r="V210" i="4"/>
  <c r="R210" i="4"/>
  <c r="U210" i="4"/>
  <c r="Q210" i="4"/>
  <c r="K210" i="4"/>
  <c r="H210" i="4"/>
  <c r="J210" i="4"/>
  <c r="G210" i="4"/>
  <c r="F210" i="4"/>
  <c r="AG209" i="4"/>
  <c r="AD209" i="4"/>
  <c r="AF209" i="4"/>
  <c r="AC209" i="4"/>
  <c r="AB209" i="4"/>
  <c r="V209" i="4"/>
  <c r="S209" i="4"/>
  <c r="U209" i="4"/>
  <c r="R209" i="4"/>
  <c r="Q209" i="4"/>
  <c r="H209" i="4"/>
  <c r="K209" i="4"/>
  <c r="G209" i="4"/>
  <c r="J209" i="4"/>
  <c r="F209" i="4"/>
  <c r="AG208" i="4"/>
  <c r="AD208" i="4"/>
  <c r="AF208" i="4"/>
  <c r="AC208" i="4"/>
  <c r="AB208" i="4"/>
  <c r="V208" i="4"/>
  <c r="S208" i="4"/>
  <c r="U208" i="4"/>
  <c r="R208" i="4"/>
  <c r="Q208" i="4"/>
  <c r="K208" i="4"/>
  <c r="H208" i="4"/>
  <c r="J208" i="4"/>
  <c r="G208" i="4"/>
  <c r="F208" i="4"/>
  <c r="AG207" i="4"/>
  <c r="AD207" i="4"/>
  <c r="AB207" i="4"/>
  <c r="AF207" i="4"/>
  <c r="AC207" i="4"/>
  <c r="S207" i="4"/>
  <c r="V207" i="4"/>
  <c r="Q207" i="4"/>
  <c r="R207" i="4"/>
  <c r="U207" i="4"/>
  <c r="K207" i="4"/>
  <c r="H207" i="4"/>
  <c r="J207" i="4"/>
  <c r="G207" i="4"/>
  <c r="F207" i="4"/>
  <c r="AD206" i="4"/>
  <c r="AG206" i="4"/>
  <c r="AB206" i="4"/>
  <c r="AF206" i="4"/>
  <c r="AC206" i="4"/>
  <c r="V206" i="4"/>
  <c r="S206" i="4"/>
  <c r="U206" i="4"/>
  <c r="R206" i="4"/>
  <c r="Q206" i="4"/>
  <c r="K206" i="4"/>
  <c r="H206" i="4"/>
  <c r="J206" i="4"/>
  <c r="G206" i="4"/>
  <c r="F206" i="4"/>
  <c r="AD205" i="4"/>
  <c r="AG205" i="4"/>
  <c r="AF205" i="4"/>
  <c r="AC205" i="4"/>
  <c r="AB205" i="4"/>
  <c r="V205" i="4"/>
  <c r="S205" i="4"/>
  <c r="U205" i="4"/>
  <c r="R205" i="4"/>
  <c r="Q205" i="4"/>
  <c r="K205" i="4"/>
  <c r="H205" i="4"/>
  <c r="J205" i="4"/>
  <c r="G205" i="4"/>
  <c r="F205" i="4"/>
  <c r="AG204" i="4"/>
  <c r="AD204" i="4"/>
  <c r="AF204" i="4"/>
  <c r="AC204" i="4"/>
  <c r="AB204" i="4"/>
  <c r="V204" i="4"/>
  <c r="S204" i="4"/>
  <c r="Q204" i="4"/>
  <c r="U204" i="4"/>
  <c r="R204" i="4"/>
  <c r="H204" i="4"/>
  <c r="K204" i="4"/>
  <c r="J204" i="4"/>
  <c r="G204" i="4"/>
  <c r="F204" i="4"/>
  <c r="AG203" i="4"/>
  <c r="AD203" i="4"/>
  <c r="AF203" i="4"/>
  <c r="AC203" i="4"/>
  <c r="AB203" i="4"/>
  <c r="V203" i="4"/>
  <c r="S203" i="4"/>
  <c r="U203" i="4"/>
  <c r="R203" i="4"/>
  <c r="Q203" i="4"/>
  <c r="K203" i="4"/>
  <c r="H203" i="4"/>
  <c r="J203" i="4"/>
  <c r="G203" i="4"/>
  <c r="F203" i="4"/>
  <c r="AD202" i="4"/>
  <c r="AG202" i="4"/>
  <c r="AC202" i="4"/>
  <c r="AF202" i="4"/>
  <c r="AB202" i="4"/>
  <c r="V202" i="4"/>
  <c r="S202" i="4"/>
  <c r="U202" i="4"/>
  <c r="R202" i="4"/>
  <c r="Q202" i="4"/>
  <c r="K202" i="4"/>
  <c r="H202" i="4"/>
  <c r="J202" i="4"/>
  <c r="G202" i="4"/>
  <c r="F202" i="4"/>
  <c r="AG201" i="4"/>
  <c r="AD201" i="4"/>
  <c r="AF201" i="4"/>
  <c r="AC201" i="4"/>
  <c r="AB201" i="4"/>
  <c r="V201" i="4"/>
  <c r="S201" i="4"/>
  <c r="Q201" i="4"/>
  <c r="U201" i="4"/>
  <c r="R201" i="4"/>
  <c r="H201" i="4"/>
  <c r="K201" i="4"/>
  <c r="F201" i="4"/>
  <c r="G201" i="4"/>
  <c r="J201" i="4"/>
  <c r="AG200" i="4"/>
  <c r="AD200" i="4"/>
  <c r="AF200" i="4"/>
  <c r="AC200" i="4"/>
  <c r="AB200" i="4"/>
  <c r="S200" i="4"/>
  <c r="V200" i="4"/>
  <c r="Q200" i="4"/>
  <c r="U200" i="4"/>
  <c r="R200" i="4"/>
  <c r="K200" i="4"/>
  <c r="H200" i="4"/>
  <c r="J200" i="4"/>
  <c r="G200" i="4"/>
  <c r="F200" i="4"/>
  <c r="AG199" i="4"/>
  <c r="AD199" i="4"/>
  <c r="AF199" i="4"/>
  <c r="AC199" i="4"/>
  <c r="AB199" i="4"/>
  <c r="S199" i="4"/>
  <c r="V199" i="4"/>
  <c r="U199" i="4"/>
  <c r="R199" i="4"/>
  <c r="Q199" i="4"/>
  <c r="K199" i="4"/>
  <c r="H199" i="4"/>
  <c r="J199" i="4"/>
  <c r="G199" i="4"/>
  <c r="F199" i="4"/>
  <c r="AG198" i="4"/>
  <c r="AD198" i="4"/>
  <c r="AF198" i="4"/>
  <c r="AC198" i="4"/>
  <c r="AB198" i="4"/>
  <c r="V198" i="4"/>
  <c r="S198" i="4"/>
  <c r="U198" i="4"/>
  <c r="R198" i="4"/>
  <c r="Q198" i="4"/>
  <c r="H198" i="4"/>
  <c r="K198" i="4"/>
  <c r="F198" i="4"/>
  <c r="J198" i="4"/>
  <c r="G198" i="4"/>
  <c r="AG197" i="4"/>
  <c r="AD197" i="4"/>
  <c r="AF197" i="4"/>
  <c r="AC197" i="4"/>
  <c r="AB197" i="4"/>
  <c r="S197" i="4"/>
  <c r="V197" i="4"/>
  <c r="U197" i="4"/>
  <c r="Q197" i="4"/>
  <c r="R197" i="4"/>
  <c r="K197" i="4"/>
  <c r="H197" i="4"/>
  <c r="J197" i="4"/>
  <c r="G197" i="4"/>
  <c r="F197" i="4"/>
  <c r="AG196" i="4"/>
  <c r="AD196" i="4"/>
  <c r="AF196" i="4"/>
  <c r="AC196" i="4"/>
  <c r="AB196" i="4"/>
  <c r="V196" i="4"/>
  <c r="S196" i="4"/>
  <c r="Q196" i="4"/>
  <c r="U196" i="4"/>
  <c r="R196" i="4"/>
  <c r="K196" i="4"/>
  <c r="H196" i="4"/>
  <c r="J196" i="4"/>
  <c r="G196" i="4"/>
  <c r="F196" i="4"/>
  <c r="AG195" i="4"/>
  <c r="AD195" i="4"/>
  <c r="AF195" i="4"/>
  <c r="AC195" i="4"/>
  <c r="AB195" i="4"/>
  <c r="V195" i="4"/>
  <c r="S195" i="4"/>
  <c r="U195" i="4"/>
  <c r="R195" i="4"/>
  <c r="Q195" i="4"/>
  <c r="K195" i="4"/>
  <c r="H195" i="4"/>
  <c r="F195" i="4"/>
  <c r="J195" i="4"/>
  <c r="G195" i="4"/>
  <c r="AD194" i="4"/>
  <c r="AG194" i="4"/>
  <c r="AB194" i="4"/>
  <c r="AF194" i="4"/>
  <c r="AC194" i="4"/>
  <c r="S194" i="4"/>
  <c r="V194" i="4"/>
  <c r="U194" i="4"/>
  <c r="R194" i="4"/>
  <c r="Q194" i="4"/>
  <c r="K194" i="4"/>
  <c r="H194" i="4"/>
  <c r="J194" i="4"/>
  <c r="G194" i="4"/>
  <c r="F194" i="4"/>
  <c r="AG193" i="4"/>
  <c r="AD193" i="4"/>
  <c r="AF193" i="4"/>
  <c r="AC193" i="4"/>
  <c r="AB193" i="4"/>
  <c r="V193" i="4"/>
  <c r="S193" i="4"/>
  <c r="U193" i="4"/>
  <c r="R193" i="4"/>
  <c r="Q193" i="4"/>
  <c r="H193" i="4"/>
  <c r="K193" i="4"/>
  <c r="G193" i="4"/>
  <c r="J193" i="4"/>
  <c r="F193" i="4"/>
  <c r="AG192" i="4"/>
  <c r="AD192" i="4"/>
  <c r="AF192" i="4"/>
  <c r="AC192" i="4"/>
  <c r="AB192" i="4"/>
  <c r="S192" i="4"/>
  <c r="V192" i="4"/>
  <c r="Q192" i="4"/>
  <c r="U192" i="4"/>
  <c r="R192" i="4"/>
  <c r="K192" i="4"/>
  <c r="H192" i="4"/>
  <c r="J192" i="4"/>
  <c r="G192" i="4"/>
  <c r="F192" i="4"/>
  <c r="AG191" i="4"/>
  <c r="AD191" i="4"/>
  <c r="AB191" i="4"/>
  <c r="AF191" i="4"/>
  <c r="AC191" i="4"/>
  <c r="V191" i="4"/>
  <c r="S191" i="4"/>
  <c r="R191" i="4"/>
  <c r="U191" i="4"/>
  <c r="Q191" i="4"/>
  <c r="K191" i="4"/>
  <c r="H191" i="4"/>
  <c r="J191" i="4"/>
  <c r="G191" i="4"/>
  <c r="F191" i="4"/>
  <c r="AD190" i="4"/>
  <c r="AG190" i="4"/>
  <c r="AC190" i="4"/>
  <c r="AB190" i="4"/>
  <c r="AF190" i="4"/>
  <c r="S190" i="4"/>
  <c r="V190" i="4"/>
  <c r="U190" i="4"/>
  <c r="Q190" i="4"/>
  <c r="R190" i="4"/>
  <c r="H190" i="4"/>
  <c r="K190" i="4"/>
  <c r="G190" i="4"/>
  <c r="F190" i="4"/>
  <c r="J190" i="4"/>
  <c r="AD189" i="4"/>
  <c r="AG189" i="4"/>
  <c r="AB189" i="4"/>
  <c r="AC189" i="4"/>
  <c r="AF189" i="4"/>
  <c r="S189" i="4"/>
  <c r="V189" i="4"/>
  <c r="Q189" i="4"/>
  <c r="R189" i="4"/>
  <c r="U189" i="4"/>
  <c r="H189" i="4"/>
  <c r="K189" i="4"/>
  <c r="J189" i="4"/>
  <c r="F189" i="4"/>
  <c r="G189" i="4"/>
  <c r="AD188" i="4"/>
  <c r="AG188" i="4"/>
  <c r="AF188" i="4"/>
  <c r="AC188" i="4"/>
  <c r="AB188" i="4"/>
  <c r="S188" i="4"/>
  <c r="V188" i="4"/>
  <c r="Q188" i="4"/>
  <c r="R188" i="4"/>
  <c r="U188" i="4"/>
  <c r="H188" i="4"/>
  <c r="K188" i="4"/>
  <c r="J188" i="4"/>
  <c r="F188" i="4"/>
  <c r="G188" i="4"/>
  <c r="AD187" i="4"/>
  <c r="AG187" i="4"/>
  <c r="AF187" i="4"/>
  <c r="AC187" i="4"/>
  <c r="AB187" i="4"/>
  <c r="V187" i="4"/>
  <c r="S187" i="4"/>
  <c r="U187" i="4"/>
  <c r="R187" i="4"/>
  <c r="Q187" i="4"/>
  <c r="K187" i="4"/>
  <c r="H187" i="4"/>
  <c r="F187" i="4"/>
  <c r="G187" i="4"/>
  <c r="J187" i="4"/>
  <c r="AD186" i="4"/>
  <c r="AG186" i="4"/>
  <c r="AB186" i="4"/>
  <c r="AC186" i="4"/>
  <c r="AF186" i="4"/>
  <c r="S186" i="4"/>
  <c r="V186" i="4"/>
  <c r="U186" i="4"/>
  <c r="R186" i="4"/>
  <c r="Q186" i="4"/>
  <c r="K186" i="4"/>
  <c r="H186" i="4"/>
  <c r="G186" i="4"/>
  <c r="J186" i="4"/>
  <c r="F186" i="4"/>
  <c r="AG185" i="4"/>
  <c r="AD185" i="4"/>
  <c r="AB185" i="4"/>
  <c r="AC185" i="4"/>
  <c r="AF185" i="4"/>
  <c r="S185" i="4"/>
  <c r="V185" i="4"/>
  <c r="Q185" i="4"/>
  <c r="R185" i="4"/>
  <c r="U185" i="4"/>
  <c r="H185" i="4"/>
  <c r="K185" i="4"/>
  <c r="G185" i="4"/>
  <c r="F185" i="4"/>
  <c r="J185" i="4"/>
  <c r="AG184" i="4"/>
  <c r="AD184" i="4"/>
  <c r="AB184" i="4"/>
  <c r="AC184" i="4"/>
  <c r="AF184" i="4"/>
  <c r="V184" i="4"/>
  <c r="S184" i="4"/>
  <c r="R184" i="4"/>
  <c r="Q184" i="4"/>
  <c r="U184" i="4"/>
  <c r="K184" i="4"/>
  <c r="H184" i="4"/>
  <c r="J184" i="4"/>
  <c r="G184" i="4"/>
  <c r="F184" i="4"/>
  <c r="AD183" i="4"/>
  <c r="AG183" i="4"/>
  <c r="AB183" i="4"/>
  <c r="AC183" i="4"/>
  <c r="AF183" i="4"/>
  <c r="S183" i="4"/>
  <c r="V183" i="4"/>
  <c r="Q183" i="4"/>
  <c r="R183" i="4"/>
  <c r="U183" i="4"/>
  <c r="K183" i="4"/>
  <c r="H183" i="4"/>
  <c r="G183" i="4"/>
  <c r="F183" i="4"/>
  <c r="J183" i="4"/>
  <c r="AG182" i="4"/>
  <c r="AD182" i="4"/>
  <c r="AF182" i="4"/>
  <c r="AB182" i="4"/>
  <c r="AC182" i="4"/>
  <c r="S182" i="4"/>
  <c r="V182" i="4"/>
  <c r="R182" i="4"/>
  <c r="Q182" i="4"/>
  <c r="U182" i="4"/>
  <c r="H182" i="4"/>
  <c r="K182" i="4"/>
  <c r="F182" i="4"/>
  <c r="J182" i="4"/>
  <c r="G182" i="4"/>
  <c r="AD181" i="4"/>
  <c r="AG181" i="4"/>
  <c r="AF181" i="4"/>
  <c r="AC181" i="4"/>
  <c r="AB181" i="4"/>
  <c r="V181" i="4"/>
  <c r="S181" i="4"/>
  <c r="U181" i="4"/>
  <c r="R181" i="4"/>
  <c r="Q181" i="4"/>
  <c r="H181" i="4"/>
  <c r="K181" i="4"/>
  <c r="F181" i="4"/>
  <c r="G181" i="4"/>
  <c r="J181" i="4"/>
  <c r="AD180" i="4"/>
  <c r="AG180" i="4"/>
  <c r="AB180" i="4"/>
  <c r="AC180" i="4"/>
  <c r="AF180" i="4"/>
  <c r="S180" i="4"/>
  <c r="V180" i="4"/>
  <c r="U180" i="4"/>
  <c r="Q180" i="4"/>
  <c r="R180" i="4"/>
  <c r="H180" i="4"/>
  <c r="K180" i="4"/>
  <c r="F180" i="4"/>
  <c r="J180" i="4"/>
  <c r="G180" i="4"/>
  <c r="AG179" i="4"/>
  <c r="AD179" i="4"/>
  <c r="AF179" i="4"/>
  <c r="AC179" i="4"/>
  <c r="AB179" i="4"/>
  <c r="V179" i="4"/>
  <c r="S179" i="4"/>
  <c r="U179" i="4"/>
  <c r="Q179" i="4"/>
  <c r="R179" i="4"/>
  <c r="K179" i="4"/>
  <c r="H179" i="4"/>
  <c r="G179" i="4"/>
  <c r="F179" i="4"/>
  <c r="J179" i="4"/>
  <c r="AD178" i="4"/>
  <c r="AG178" i="4"/>
  <c r="AF178" i="4"/>
  <c r="AC178" i="4"/>
  <c r="AB178" i="4"/>
  <c r="S178" i="4"/>
  <c r="V178" i="4"/>
  <c r="R178" i="4"/>
  <c r="U178" i="4"/>
  <c r="Q178" i="4"/>
  <c r="K178" i="4"/>
  <c r="H178" i="4"/>
  <c r="J178" i="4"/>
  <c r="G178" i="4"/>
  <c r="F178" i="4"/>
  <c r="AG177" i="4"/>
  <c r="AD177" i="4"/>
  <c r="AF177" i="4"/>
  <c r="AB177" i="4"/>
  <c r="AC177" i="4"/>
  <c r="S177" i="4"/>
  <c r="V177" i="4"/>
  <c r="Q177" i="4"/>
  <c r="R177" i="4"/>
  <c r="U177" i="4"/>
  <c r="H177" i="4"/>
  <c r="K177" i="4"/>
  <c r="F177" i="4"/>
  <c r="J177" i="4"/>
  <c r="G177" i="4"/>
  <c r="AD176" i="4"/>
  <c r="AG176" i="4"/>
  <c r="AB176" i="4"/>
  <c r="AF176" i="4"/>
  <c r="AC176" i="4"/>
  <c r="S176" i="4"/>
  <c r="V176" i="4"/>
  <c r="Q176" i="4"/>
  <c r="R176" i="4"/>
  <c r="U176" i="4"/>
  <c r="K176" i="4"/>
  <c r="H176" i="4"/>
  <c r="J176" i="4"/>
  <c r="G176" i="4"/>
  <c r="F176" i="4"/>
  <c r="AG175" i="4"/>
  <c r="AD175" i="4"/>
  <c r="AF175" i="4"/>
  <c r="AC175" i="4"/>
  <c r="AB175" i="4"/>
  <c r="V175" i="4"/>
  <c r="S175" i="4"/>
  <c r="U175" i="4"/>
  <c r="R175" i="4"/>
  <c r="Q175" i="4"/>
  <c r="H175" i="4"/>
  <c r="K175" i="4"/>
  <c r="J175" i="4"/>
  <c r="G175" i="4"/>
  <c r="F175" i="4"/>
  <c r="AG174" i="4"/>
  <c r="AD174" i="4"/>
  <c r="AB174" i="4"/>
  <c r="AC174" i="4"/>
  <c r="AF174" i="4"/>
  <c r="V174" i="4"/>
  <c r="S174" i="4"/>
  <c r="U174" i="4"/>
  <c r="R174" i="4"/>
  <c r="Q174" i="4"/>
  <c r="H174" i="4"/>
  <c r="K174" i="4"/>
  <c r="F174" i="4"/>
  <c r="G174" i="4"/>
  <c r="J174" i="4"/>
  <c r="AG173" i="4"/>
  <c r="AD173" i="4"/>
  <c r="AB173" i="4"/>
  <c r="AF173" i="4"/>
  <c r="AC173" i="4"/>
  <c r="V173" i="4"/>
  <c r="S173" i="4"/>
  <c r="U173" i="4"/>
  <c r="Q173" i="4"/>
  <c r="R173" i="4"/>
  <c r="H173" i="4"/>
  <c r="K173" i="4"/>
  <c r="F173" i="4"/>
  <c r="G173" i="4"/>
  <c r="J173" i="4"/>
  <c r="AD172" i="4"/>
  <c r="AG172" i="4"/>
  <c r="AB172" i="4"/>
  <c r="AC172" i="4"/>
  <c r="AF172" i="4"/>
  <c r="S172" i="4"/>
  <c r="V172" i="4"/>
  <c r="Q172" i="4"/>
  <c r="R172" i="4"/>
  <c r="U172" i="4"/>
  <c r="H172" i="4"/>
  <c r="K172" i="4"/>
  <c r="G172" i="4"/>
  <c r="J172" i="4"/>
  <c r="F172" i="4"/>
  <c r="AD171" i="4"/>
  <c r="AG171" i="4"/>
  <c r="AC171" i="4"/>
  <c r="AF171" i="4"/>
  <c r="AB171" i="4"/>
  <c r="S171" i="4"/>
  <c r="V171" i="4"/>
  <c r="U171" i="4"/>
  <c r="R171" i="4"/>
  <c r="Q171" i="4"/>
  <c r="K171" i="4"/>
  <c r="H171" i="4"/>
  <c r="J171" i="4"/>
  <c r="G171" i="4"/>
  <c r="F171" i="4"/>
  <c r="AD170" i="4"/>
  <c r="AG170" i="4"/>
  <c r="AB170" i="4"/>
  <c r="AF170" i="4"/>
  <c r="AC170" i="4"/>
  <c r="V170" i="4"/>
  <c r="S170" i="4"/>
  <c r="Q170" i="4"/>
  <c r="U170" i="4"/>
  <c r="R170" i="4"/>
  <c r="K170" i="4"/>
  <c r="H170" i="4"/>
  <c r="G170" i="4"/>
  <c r="F170" i="4"/>
  <c r="J170" i="4"/>
  <c r="AD169" i="4"/>
  <c r="AG169" i="4"/>
  <c r="AB169" i="4"/>
  <c r="AC169" i="4"/>
  <c r="AF169" i="4"/>
  <c r="V169" i="4"/>
  <c r="S169" i="4"/>
  <c r="U169" i="4"/>
  <c r="R169" i="4"/>
  <c r="Q169" i="4"/>
  <c r="K169" i="4"/>
  <c r="H169" i="4"/>
  <c r="G169" i="4"/>
  <c r="F169" i="4"/>
  <c r="J169" i="4"/>
  <c r="AD168" i="4"/>
  <c r="AG168" i="4"/>
  <c r="AB168" i="4"/>
  <c r="AC168" i="4"/>
  <c r="AF168" i="4"/>
  <c r="V168" i="4"/>
  <c r="S168" i="4"/>
  <c r="R168" i="4"/>
  <c r="U168" i="4"/>
  <c r="Q168" i="4"/>
  <c r="H168" i="4"/>
  <c r="K168" i="4"/>
  <c r="F168" i="4"/>
  <c r="G168" i="4"/>
  <c r="J168" i="4"/>
  <c r="AG167" i="4"/>
  <c r="AD167" i="4"/>
  <c r="AF167" i="4"/>
  <c r="AC167" i="4"/>
  <c r="AB167" i="4"/>
  <c r="V167" i="4"/>
  <c r="S167" i="4"/>
  <c r="Q167" i="4"/>
  <c r="U167" i="4"/>
  <c r="R167" i="4"/>
  <c r="K167" i="4"/>
  <c r="H167" i="4"/>
  <c r="J167" i="4"/>
  <c r="G167" i="4"/>
  <c r="F167" i="4"/>
  <c r="AD166" i="4"/>
  <c r="AG166" i="4"/>
  <c r="AC166" i="4"/>
  <c r="AB166" i="4"/>
  <c r="AF166" i="4"/>
  <c r="V166" i="4"/>
  <c r="S166" i="4"/>
  <c r="Q166" i="4"/>
  <c r="R166" i="4"/>
  <c r="U166" i="4"/>
  <c r="K166" i="4"/>
  <c r="H166" i="4"/>
  <c r="F166" i="4"/>
  <c r="G166" i="4"/>
  <c r="J166" i="4"/>
  <c r="AG165" i="4"/>
  <c r="AD165" i="4"/>
  <c r="AF165" i="4"/>
  <c r="AC165" i="4"/>
  <c r="AB165" i="4"/>
  <c r="V165" i="4"/>
  <c r="S165" i="4"/>
  <c r="U165" i="4"/>
  <c r="R165" i="4"/>
  <c r="Q165" i="4"/>
  <c r="H165" i="4"/>
  <c r="K165" i="4"/>
  <c r="J165" i="4"/>
  <c r="F165" i="4"/>
  <c r="G165" i="4"/>
  <c r="AD164" i="4"/>
  <c r="AG164" i="4"/>
  <c r="AF164" i="4"/>
  <c r="AC164" i="4"/>
  <c r="AB164" i="4"/>
  <c r="V164" i="4"/>
  <c r="S164" i="4"/>
  <c r="U164" i="4"/>
  <c r="R164" i="4"/>
  <c r="Q164" i="4"/>
  <c r="H164" i="4"/>
  <c r="K164" i="4"/>
  <c r="F164" i="4"/>
  <c r="G164" i="4"/>
  <c r="J164" i="4"/>
  <c r="AD163" i="4"/>
  <c r="AG163" i="4"/>
  <c r="AC163" i="4"/>
  <c r="AF163" i="4"/>
  <c r="AB163" i="4"/>
  <c r="S163" i="4"/>
  <c r="V163" i="4"/>
  <c r="Q163" i="4"/>
  <c r="U163" i="4"/>
  <c r="R163" i="4"/>
  <c r="K163" i="4"/>
  <c r="H163" i="4"/>
  <c r="F163" i="4"/>
  <c r="G163" i="4"/>
  <c r="J163" i="4"/>
  <c r="AG162" i="4"/>
  <c r="AD162" i="4"/>
  <c r="AB162" i="4"/>
  <c r="AC162" i="4"/>
  <c r="AF162" i="4"/>
  <c r="S162" i="4"/>
  <c r="V162" i="4"/>
  <c r="Q162" i="4"/>
  <c r="R162" i="4"/>
  <c r="U162" i="4"/>
  <c r="H162" i="4"/>
  <c r="K162" i="4"/>
  <c r="F162" i="4"/>
  <c r="J162" i="4"/>
  <c r="G162" i="4"/>
  <c r="AD161" i="4"/>
  <c r="AG161" i="4"/>
  <c r="AF161" i="4"/>
  <c r="AC161" i="4"/>
  <c r="AB161" i="4"/>
  <c r="V161" i="4"/>
  <c r="S161" i="4"/>
  <c r="Q161" i="4"/>
  <c r="R161" i="4"/>
  <c r="U161" i="4"/>
  <c r="H161" i="4"/>
  <c r="K161" i="4"/>
  <c r="F161" i="4"/>
  <c r="G161" i="4"/>
  <c r="J161" i="4"/>
  <c r="AD160" i="4"/>
  <c r="AG160" i="4"/>
  <c r="AB160" i="4"/>
  <c r="AC160" i="4"/>
  <c r="AF160" i="4"/>
  <c r="V160" i="4"/>
  <c r="S160" i="4"/>
  <c r="Q160" i="4"/>
  <c r="R160" i="4"/>
  <c r="U160" i="4"/>
  <c r="K160" i="4"/>
  <c r="H160" i="4"/>
  <c r="F160" i="4"/>
  <c r="G160" i="4"/>
  <c r="J160" i="4"/>
  <c r="AG159" i="4"/>
  <c r="AD159" i="4"/>
  <c r="AF159" i="4"/>
  <c r="AC159" i="4"/>
  <c r="AB159" i="4"/>
  <c r="S159" i="4"/>
  <c r="V159" i="4"/>
  <c r="R159" i="4"/>
  <c r="U159" i="4"/>
  <c r="Q159" i="4"/>
  <c r="H159" i="4"/>
  <c r="K159" i="4"/>
  <c r="J159" i="4"/>
  <c r="F159" i="4"/>
  <c r="G159" i="4"/>
  <c r="AD158" i="4"/>
  <c r="AG158" i="4"/>
  <c r="AF158" i="4"/>
  <c r="AC158" i="4"/>
  <c r="AB158" i="4"/>
  <c r="V158" i="4"/>
  <c r="S158" i="4"/>
  <c r="Q158" i="4"/>
  <c r="R158" i="4"/>
  <c r="U158" i="4"/>
  <c r="K158" i="4"/>
  <c r="H158" i="4"/>
  <c r="F158" i="4"/>
  <c r="G158" i="4"/>
  <c r="J158" i="4"/>
  <c r="AG157" i="4"/>
  <c r="AD157" i="4"/>
  <c r="AF157" i="4"/>
  <c r="AC157" i="4"/>
  <c r="AB157" i="4"/>
  <c r="S157" i="4"/>
  <c r="V157" i="4"/>
  <c r="U157" i="4"/>
  <c r="R157" i="4"/>
  <c r="Q157" i="4"/>
  <c r="H157" i="4"/>
  <c r="K157" i="4"/>
  <c r="G157" i="4"/>
  <c r="J157" i="4"/>
  <c r="F157" i="4"/>
  <c r="AG156" i="4"/>
  <c r="AD156" i="4"/>
  <c r="AF156" i="4"/>
  <c r="AC156" i="4"/>
  <c r="AB156" i="4"/>
  <c r="S156" i="4"/>
  <c r="V156" i="4"/>
  <c r="U156" i="4"/>
  <c r="Q156" i="4"/>
  <c r="R156" i="4"/>
  <c r="K156" i="4"/>
  <c r="H156" i="4"/>
  <c r="J156" i="4"/>
  <c r="F156" i="4"/>
  <c r="G156" i="4"/>
  <c r="AG155" i="4"/>
  <c r="AD155" i="4"/>
  <c r="AF155" i="4"/>
  <c r="AC155" i="4"/>
  <c r="AB155" i="4"/>
  <c r="S155" i="4"/>
  <c r="V155" i="4"/>
  <c r="R155" i="4"/>
  <c r="U155" i="4"/>
  <c r="Q155" i="4"/>
  <c r="H155" i="4"/>
  <c r="K155" i="4"/>
  <c r="F155" i="4"/>
  <c r="G155" i="4"/>
  <c r="J155" i="4"/>
  <c r="AD154" i="4"/>
  <c r="AG154" i="4"/>
  <c r="AF154" i="4"/>
  <c r="AB154" i="4"/>
  <c r="AC154" i="4"/>
  <c r="S154" i="4"/>
  <c r="V154" i="4"/>
  <c r="R154" i="4"/>
  <c r="Q154" i="4"/>
  <c r="U154" i="4"/>
  <c r="K154" i="4"/>
  <c r="H154" i="4"/>
  <c r="J154" i="4"/>
  <c r="G154" i="4"/>
  <c r="F154" i="4"/>
  <c r="AG153" i="4"/>
  <c r="AD153" i="4"/>
  <c r="AB153" i="4"/>
  <c r="AC153" i="4"/>
  <c r="AF153" i="4"/>
  <c r="V153" i="4"/>
  <c r="S153" i="4"/>
  <c r="U153" i="4"/>
  <c r="R153" i="4"/>
  <c r="Q153" i="4"/>
  <c r="H153" i="4"/>
  <c r="K153" i="4"/>
  <c r="J153" i="4"/>
  <c r="F153" i="4"/>
  <c r="G153" i="4"/>
  <c r="AG152" i="4"/>
  <c r="AD152" i="4"/>
  <c r="AF152" i="4"/>
  <c r="AC152" i="4"/>
  <c r="AB152" i="4"/>
  <c r="S152" i="4"/>
  <c r="V152" i="4"/>
  <c r="Q152" i="4"/>
  <c r="U152" i="4"/>
  <c r="R152" i="4"/>
  <c r="H152" i="4"/>
  <c r="K152" i="4"/>
  <c r="F152" i="4"/>
  <c r="G152" i="4"/>
  <c r="J152" i="4"/>
  <c r="AG151" i="4"/>
  <c r="AD151" i="4"/>
  <c r="AF151" i="4"/>
  <c r="AC151" i="4"/>
  <c r="AB151" i="4"/>
  <c r="V151" i="4"/>
  <c r="S151" i="4"/>
  <c r="Q151" i="4"/>
  <c r="R151" i="4"/>
  <c r="U151" i="4"/>
  <c r="K151" i="4"/>
  <c r="H151" i="4"/>
  <c r="J151" i="4"/>
  <c r="G151" i="4"/>
  <c r="F151" i="4"/>
  <c r="AG150" i="4"/>
  <c r="AD150" i="4"/>
  <c r="AF150" i="4"/>
  <c r="AC150" i="4"/>
  <c r="AB150" i="4"/>
  <c r="V150" i="4"/>
  <c r="S150" i="4"/>
  <c r="R150" i="4"/>
  <c r="Q150" i="4"/>
  <c r="U150" i="4"/>
  <c r="H150" i="4"/>
  <c r="K150" i="4"/>
  <c r="F150" i="4"/>
  <c r="G150" i="4"/>
  <c r="J150" i="4"/>
  <c r="AD149" i="4"/>
  <c r="AG149" i="4"/>
  <c r="AB149" i="4"/>
  <c r="AC149" i="4"/>
  <c r="AF149" i="4"/>
  <c r="S149" i="4"/>
  <c r="V149" i="4"/>
  <c r="Q149" i="4"/>
  <c r="R149" i="4"/>
  <c r="U149" i="4"/>
  <c r="H149" i="4"/>
  <c r="K149" i="4"/>
  <c r="J149" i="4"/>
  <c r="G149" i="4"/>
  <c r="F149" i="4"/>
  <c r="AD148" i="4"/>
  <c r="AG148" i="4"/>
  <c r="AC148" i="4"/>
  <c r="AB148" i="4"/>
  <c r="AF148" i="4"/>
  <c r="S148" i="4"/>
  <c r="V148" i="4"/>
  <c r="Q148" i="4"/>
  <c r="U148" i="4"/>
  <c r="R148" i="4"/>
  <c r="K148" i="4"/>
  <c r="H148" i="4"/>
  <c r="J148" i="4"/>
  <c r="G148" i="4"/>
  <c r="F148" i="4"/>
  <c r="AG147" i="4"/>
  <c r="AD147" i="4"/>
  <c r="AB147" i="4"/>
  <c r="AC147" i="4"/>
  <c r="AF147" i="4"/>
  <c r="S147" i="4"/>
  <c r="V147" i="4"/>
  <c r="Q147" i="4"/>
  <c r="R147" i="4"/>
  <c r="U147" i="4"/>
  <c r="K147" i="4"/>
  <c r="H147" i="4"/>
  <c r="G147" i="4"/>
  <c r="F147" i="4"/>
  <c r="J147" i="4"/>
  <c r="AD146" i="4"/>
  <c r="AG146" i="4"/>
  <c r="AB146" i="4"/>
  <c r="AC146" i="4"/>
  <c r="AF146" i="4"/>
  <c r="S146" i="4"/>
  <c r="V146" i="4"/>
  <c r="Q146" i="4"/>
  <c r="R146" i="4"/>
  <c r="U146" i="4"/>
  <c r="K146" i="4"/>
  <c r="H146" i="4"/>
  <c r="F146" i="4"/>
  <c r="G146" i="4"/>
  <c r="J146" i="4"/>
  <c r="AG145" i="4"/>
  <c r="AD145" i="4"/>
  <c r="AC145" i="4"/>
  <c r="AB145" i="4"/>
  <c r="AF145" i="4"/>
  <c r="V145" i="4"/>
  <c r="S145" i="4"/>
  <c r="Q145" i="4"/>
  <c r="U145" i="4"/>
  <c r="R145" i="4"/>
  <c r="K145" i="4"/>
  <c r="H145" i="4"/>
  <c r="J145" i="4"/>
  <c r="G145" i="4"/>
  <c r="F145" i="4"/>
  <c r="AG144" i="4"/>
  <c r="AD144" i="4"/>
  <c r="AF144" i="4"/>
  <c r="AC144" i="4"/>
  <c r="AB144" i="4"/>
  <c r="S144" i="4"/>
  <c r="V144" i="4"/>
  <c r="R144" i="4"/>
  <c r="U144" i="4"/>
  <c r="Q144" i="4"/>
  <c r="H144" i="4"/>
  <c r="K144" i="4"/>
  <c r="G144" i="4"/>
  <c r="J144" i="4"/>
  <c r="F144" i="4"/>
  <c r="AD143" i="4"/>
  <c r="AG143" i="4"/>
  <c r="AC143" i="4"/>
  <c r="AF143" i="4"/>
  <c r="AB143" i="4"/>
  <c r="V143" i="4"/>
  <c r="S143" i="4"/>
  <c r="Q143" i="4"/>
  <c r="R143" i="4"/>
  <c r="U143" i="4"/>
  <c r="K143" i="4"/>
  <c r="H143" i="4"/>
  <c r="F143" i="4"/>
  <c r="J143" i="4"/>
  <c r="G143" i="4"/>
  <c r="AD142" i="4"/>
  <c r="AG142" i="4"/>
  <c r="AB142" i="4"/>
  <c r="AC142" i="4"/>
  <c r="AF142" i="4"/>
  <c r="S142" i="4"/>
  <c r="V142" i="4"/>
  <c r="R142" i="4"/>
  <c r="U142" i="4"/>
  <c r="Q142" i="4"/>
  <c r="H142" i="4"/>
  <c r="K142" i="4"/>
  <c r="F142" i="4"/>
  <c r="G142" i="4"/>
  <c r="J142" i="4"/>
  <c r="AG141" i="4"/>
  <c r="AD141" i="4"/>
  <c r="AC141" i="4"/>
  <c r="AB141" i="4"/>
  <c r="AF141" i="4"/>
  <c r="S141" i="4"/>
  <c r="V141" i="4"/>
  <c r="U141" i="4"/>
  <c r="R141" i="4"/>
  <c r="Q141" i="4"/>
  <c r="K141" i="4"/>
  <c r="H141" i="4"/>
  <c r="J141" i="4"/>
  <c r="G141" i="4"/>
  <c r="F141" i="4"/>
  <c r="AG140" i="4"/>
  <c r="AD140" i="4"/>
  <c r="AF140" i="4"/>
  <c r="AC140" i="4"/>
  <c r="AB140" i="4"/>
  <c r="S140" i="4"/>
  <c r="V140" i="4"/>
  <c r="U140" i="4"/>
  <c r="Q140" i="4"/>
  <c r="R140" i="4"/>
  <c r="H140" i="4"/>
  <c r="K140" i="4"/>
  <c r="J140" i="4"/>
  <c r="G140" i="4"/>
  <c r="F140" i="4"/>
  <c r="AG139" i="4"/>
  <c r="AD139" i="4"/>
  <c r="AC139" i="4"/>
  <c r="AB139" i="4"/>
  <c r="AF139" i="4"/>
  <c r="V139" i="4"/>
  <c r="S139" i="4"/>
  <c r="U139" i="4"/>
  <c r="Q139" i="4"/>
  <c r="R139" i="4"/>
  <c r="K139" i="4"/>
  <c r="H139" i="4"/>
  <c r="J139" i="4"/>
  <c r="G139" i="4"/>
  <c r="F139" i="4"/>
  <c r="AD138" i="4"/>
  <c r="AG138" i="4"/>
  <c r="AF138" i="4"/>
  <c r="AC138" i="4"/>
  <c r="AB138" i="4"/>
  <c r="V138" i="4"/>
  <c r="S138" i="4"/>
  <c r="U138" i="4"/>
  <c r="R138" i="4"/>
  <c r="Q138" i="4"/>
  <c r="K138" i="4"/>
  <c r="H138" i="4"/>
  <c r="J138" i="4"/>
  <c r="G138" i="4"/>
  <c r="F138" i="4"/>
  <c r="AG137" i="4"/>
  <c r="AD137" i="4"/>
  <c r="AF137" i="4"/>
  <c r="AC137" i="4"/>
  <c r="AB137" i="4"/>
  <c r="V137" i="4"/>
  <c r="S137" i="4"/>
  <c r="U137" i="4"/>
  <c r="R137" i="4"/>
  <c r="Q137" i="4"/>
  <c r="K137" i="4"/>
  <c r="H137" i="4"/>
  <c r="J137" i="4"/>
  <c r="G137" i="4"/>
  <c r="F137" i="4"/>
  <c r="AG136" i="4"/>
  <c r="AD136" i="4"/>
  <c r="AF136" i="4"/>
  <c r="AC136" i="4"/>
  <c r="AB136" i="4"/>
  <c r="V136" i="4"/>
  <c r="S136" i="4"/>
  <c r="U136" i="4"/>
  <c r="R136" i="4"/>
  <c r="Q136" i="4"/>
  <c r="K136" i="4"/>
  <c r="H136" i="4"/>
  <c r="J136" i="4"/>
  <c r="G136" i="4"/>
  <c r="F136" i="4"/>
  <c r="AG135" i="4"/>
  <c r="AD135" i="4"/>
  <c r="AF135" i="4"/>
  <c r="AC135" i="4"/>
  <c r="AB135" i="4"/>
  <c r="V135" i="4"/>
  <c r="S135" i="4"/>
  <c r="U135" i="4"/>
  <c r="R135" i="4"/>
  <c r="Q135" i="4"/>
  <c r="K135" i="4"/>
  <c r="H135" i="4"/>
  <c r="F135" i="4"/>
  <c r="G135" i="4"/>
  <c r="J135" i="4"/>
  <c r="AG134" i="4"/>
  <c r="AD134" i="4"/>
  <c r="AF134" i="4"/>
  <c r="AC134" i="4"/>
  <c r="AB134" i="4"/>
  <c r="V134" i="4"/>
  <c r="S134" i="4"/>
  <c r="U134" i="4"/>
  <c r="R134" i="4"/>
  <c r="Q134" i="4"/>
  <c r="K134" i="4"/>
  <c r="H134" i="4"/>
  <c r="F134" i="4"/>
  <c r="G134" i="4"/>
  <c r="J134" i="4"/>
  <c r="AG133" i="4"/>
  <c r="AD133" i="4"/>
  <c r="AF133" i="4"/>
  <c r="AC133" i="4"/>
  <c r="AB133" i="4"/>
  <c r="V133" i="4"/>
  <c r="S133" i="4"/>
  <c r="U133" i="4"/>
  <c r="R133" i="4"/>
  <c r="Q133" i="4"/>
  <c r="H133" i="4"/>
  <c r="K133" i="4"/>
  <c r="J133" i="4"/>
  <c r="G133" i="4"/>
  <c r="F133" i="4"/>
  <c r="AG132" i="4"/>
  <c r="AD132" i="4"/>
  <c r="AF132" i="4"/>
  <c r="AC132" i="4"/>
  <c r="AB132" i="4"/>
  <c r="V132" i="4"/>
  <c r="S132" i="4"/>
  <c r="U132" i="4"/>
  <c r="R132" i="4"/>
  <c r="Q132" i="4"/>
  <c r="K132" i="4"/>
  <c r="H132" i="4"/>
  <c r="J132" i="4"/>
  <c r="G132" i="4"/>
  <c r="F132" i="4"/>
  <c r="AG131" i="4"/>
  <c r="AD131" i="4"/>
  <c r="AF131" i="4"/>
  <c r="AC131" i="4"/>
  <c r="AB131" i="4"/>
  <c r="V131" i="4"/>
  <c r="S131" i="4"/>
  <c r="U131" i="4"/>
  <c r="R131" i="4"/>
  <c r="Q131" i="4"/>
  <c r="K131" i="4"/>
  <c r="H131" i="4"/>
  <c r="J131" i="4"/>
  <c r="G131" i="4"/>
  <c r="F131" i="4"/>
  <c r="AG130" i="4"/>
  <c r="AD130" i="4"/>
  <c r="AF130" i="4"/>
  <c r="AC130" i="4"/>
  <c r="AB130" i="4"/>
  <c r="V130" i="4"/>
  <c r="S130" i="4"/>
  <c r="U130" i="4"/>
  <c r="R130" i="4"/>
  <c r="Q130" i="4"/>
  <c r="K130" i="4"/>
  <c r="H130" i="4"/>
  <c r="J130" i="4"/>
  <c r="G130" i="4"/>
  <c r="F130" i="4"/>
  <c r="AG129" i="4"/>
  <c r="AD129" i="4"/>
  <c r="AF129" i="4"/>
  <c r="AC129" i="4"/>
  <c r="AB129" i="4"/>
  <c r="V129" i="4"/>
  <c r="S129" i="4"/>
  <c r="Q129" i="4"/>
  <c r="R129" i="4"/>
  <c r="U129" i="4"/>
  <c r="K129" i="4"/>
  <c r="H129" i="4"/>
  <c r="J129" i="4"/>
  <c r="G129" i="4"/>
  <c r="F129" i="4"/>
  <c r="AG128" i="4"/>
  <c r="AD128" i="4"/>
  <c r="AF128" i="4"/>
  <c r="AC128" i="4"/>
  <c r="AB128" i="4"/>
  <c r="V128" i="4"/>
  <c r="S128" i="4"/>
  <c r="U128" i="4"/>
  <c r="R128" i="4"/>
  <c r="Q128" i="4"/>
  <c r="K128" i="4"/>
  <c r="H128" i="4"/>
  <c r="J128" i="4"/>
  <c r="G128" i="4"/>
  <c r="F128" i="4"/>
  <c r="AG127" i="4"/>
  <c r="AD127" i="4"/>
  <c r="AF127" i="4"/>
  <c r="AC127" i="4"/>
  <c r="AB127" i="4"/>
  <c r="V127" i="4"/>
  <c r="S127" i="4"/>
  <c r="U127" i="4"/>
  <c r="R127" i="4"/>
  <c r="Q127" i="4"/>
  <c r="K127" i="4"/>
  <c r="H127" i="4"/>
  <c r="J127" i="4"/>
  <c r="G127" i="4"/>
  <c r="F127" i="4"/>
  <c r="AG126" i="4"/>
  <c r="AD126" i="4"/>
  <c r="AF126" i="4"/>
  <c r="AC126" i="4"/>
  <c r="AB126" i="4"/>
  <c r="V126" i="4"/>
  <c r="S126" i="4"/>
  <c r="U126" i="4"/>
  <c r="R126" i="4"/>
  <c r="Q126" i="4"/>
  <c r="K126" i="4"/>
  <c r="H126" i="4"/>
  <c r="J126" i="4"/>
  <c r="G126" i="4"/>
  <c r="F126" i="4"/>
  <c r="AG125" i="4"/>
  <c r="AD125" i="4"/>
  <c r="AB125" i="4"/>
  <c r="AF125" i="4"/>
  <c r="AC125" i="4"/>
  <c r="V125" i="4"/>
  <c r="S125" i="4"/>
  <c r="U125" i="4"/>
  <c r="R125" i="4"/>
  <c r="Q125" i="4"/>
  <c r="K125" i="4"/>
  <c r="H125" i="4"/>
  <c r="J125" i="4"/>
  <c r="G125" i="4"/>
  <c r="F125" i="4"/>
  <c r="AD124" i="4"/>
  <c r="AG124" i="4"/>
  <c r="AF124" i="4"/>
  <c r="AB124" i="4"/>
  <c r="AC124" i="4"/>
  <c r="V124" i="4"/>
  <c r="S124" i="4"/>
  <c r="U124" i="4"/>
  <c r="R124" i="4"/>
  <c r="Q124" i="4"/>
  <c r="K124" i="4"/>
  <c r="H124" i="4"/>
  <c r="J124" i="4"/>
  <c r="G124" i="4"/>
  <c r="F124" i="4"/>
  <c r="AD123" i="4"/>
  <c r="AG123" i="4"/>
  <c r="AF123" i="4"/>
  <c r="AC123" i="4"/>
  <c r="AB123" i="4"/>
  <c r="V123" i="4"/>
  <c r="S123" i="4"/>
  <c r="U123" i="4"/>
  <c r="R123" i="4"/>
  <c r="Q123" i="4"/>
  <c r="K123" i="4"/>
  <c r="H123" i="4"/>
  <c r="J123" i="4"/>
  <c r="G123" i="4"/>
  <c r="F123" i="4"/>
  <c r="AG122" i="4"/>
  <c r="AD122" i="4"/>
  <c r="AF122" i="4"/>
  <c r="AC122" i="4"/>
  <c r="AB122" i="4"/>
  <c r="V122" i="4"/>
  <c r="S122" i="4"/>
  <c r="U122" i="4"/>
  <c r="R122" i="4"/>
  <c r="Q122" i="4"/>
  <c r="K122" i="4"/>
  <c r="H122" i="4"/>
  <c r="J122" i="4"/>
  <c r="G122" i="4"/>
  <c r="F122" i="4"/>
  <c r="AD121" i="4"/>
  <c r="AG121" i="4"/>
  <c r="AF121" i="4"/>
  <c r="AC121" i="4"/>
  <c r="AB121" i="4"/>
  <c r="V121" i="4"/>
  <c r="S121" i="4"/>
  <c r="U121" i="4"/>
  <c r="R121" i="4"/>
  <c r="Q121" i="4"/>
  <c r="H121" i="4"/>
  <c r="K121" i="4"/>
  <c r="F121" i="4"/>
  <c r="G121" i="4"/>
  <c r="J121" i="4"/>
  <c r="AG120" i="4"/>
  <c r="AD120" i="4"/>
  <c r="AF120" i="4"/>
  <c r="AC120" i="4"/>
  <c r="AB120" i="4"/>
  <c r="V120" i="4"/>
  <c r="S120" i="4"/>
  <c r="U120" i="4"/>
  <c r="R120" i="4"/>
  <c r="Q120" i="4"/>
  <c r="K120" i="4"/>
  <c r="H120" i="4"/>
  <c r="F120" i="4"/>
  <c r="G120" i="4"/>
  <c r="J120" i="4"/>
  <c r="AG119" i="4"/>
  <c r="AD119" i="4"/>
  <c r="AF119" i="4"/>
  <c r="AC119" i="4"/>
  <c r="AB119" i="4"/>
  <c r="V119" i="4"/>
  <c r="S119" i="4"/>
  <c r="U119" i="4"/>
  <c r="R119" i="4"/>
  <c r="Q119" i="4"/>
  <c r="H119" i="4"/>
  <c r="K119" i="4"/>
  <c r="J119" i="4"/>
  <c r="G119" i="4"/>
  <c r="F119" i="4"/>
  <c r="AG118" i="4"/>
  <c r="AD118" i="4"/>
  <c r="AF118" i="4"/>
  <c r="AC118" i="4"/>
  <c r="AB118" i="4"/>
  <c r="V118" i="4"/>
  <c r="S118" i="4"/>
  <c r="U118" i="4"/>
  <c r="R118" i="4"/>
  <c r="Q118" i="4"/>
  <c r="K118" i="4"/>
  <c r="H118" i="4"/>
  <c r="G118" i="4"/>
  <c r="F118" i="4"/>
  <c r="J118" i="4"/>
  <c r="AG117" i="4"/>
  <c r="AD117" i="4"/>
  <c r="AF117" i="4"/>
  <c r="AC117" i="4"/>
  <c r="AB117" i="4"/>
  <c r="V117" i="4"/>
  <c r="S117" i="4"/>
  <c r="U117" i="4"/>
  <c r="R117" i="4"/>
  <c r="Q117" i="4"/>
  <c r="H117" i="4"/>
  <c r="K117" i="4"/>
  <c r="J117" i="4"/>
  <c r="F117" i="4"/>
  <c r="G117" i="4"/>
  <c r="AG116" i="4"/>
  <c r="AD116" i="4"/>
  <c r="AF116" i="4"/>
  <c r="AC116" i="4"/>
  <c r="AB116" i="4"/>
  <c r="V116" i="4"/>
  <c r="S116" i="4"/>
  <c r="U116" i="4"/>
  <c r="R116" i="4"/>
  <c r="Q116" i="4"/>
  <c r="H116" i="4"/>
  <c r="K116" i="4"/>
  <c r="J116" i="4"/>
  <c r="G116" i="4"/>
  <c r="F116" i="4"/>
  <c r="AG115" i="4"/>
  <c r="AD115" i="4"/>
  <c r="AF115" i="4"/>
  <c r="AC115" i="4"/>
  <c r="AB115" i="4"/>
  <c r="V115" i="4"/>
  <c r="S115" i="4"/>
  <c r="U115" i="4"/>
  <c r="R115" i="4"/>
  <c r="Q115" i="4"/>
  <c r="K115" i="4"/>
  <c r="H115" i="4"/>
  <c r="J115" i="4"/>
  <c r="G115" i="4"/>
  <c r="F115" i="4"/>
  <c r="AG114" i="4"/>
  <c r="AD114" i="4"/>
  <c r="AF114" i="4"/>
  <c r="AC114" i="4"/>
  <c r="AB114" i="4"/>
  <c r="V114" i="4"/>
  <c r="S114" i="4"/>
  <c r="U114" i="4"/>
  <c r="R114" i="4"/>
  <c r="Q114" i="4"/>
  <c r="H114" i="4"/>
  <c r="K114" i="4"/>
  <c r="J114" i="4"/>
  <c r="G114" i="4"/>
  <c r="F114" i="4"/>
  <c r="AG113" i="4"/>
  <c r="AD113" i="4"/>
  <c r="AF113" i="4"/>
  <c r="AC113" i="4"/>
  <c r="AB113" i="4"/>
  <c r="V113" i="4"/>
  <c r="S113" i="4"/>
  <c r="U113" i="4"/>
  <c r="R113" i="4"/>
  <c r="Q113" i="4"/>
  <c r="K113" i="4"/>
  <c r="H113" i="4"/>
  <c r="J113" i="4"/>
  <c r="G113" i="4"/>
  <c r="F113" i="4"/>
  <c r="AG112" i="4"/>
  <c r="AD112" i="4"/>
  <c r="AF112" i="4"/>
  <c r="AC112" i="4"/>
  <c r="AB112" i="4"/>
  <c r="V112" i="4"/>
  <c r="S112" i="4"/>
  <c r="Q112" i="4"/>
  <c r="R112" i="4"/>
  <c r="U112" i="4"/>
  <c r="K112" i="4"/>
  <c r="H112" i="4"/>
  <c r="J112" i="4"/>
  <c r="G112" i="4"/>
  <c r="F112" i="4"/>
  <c r="AG111" i="4"/>
  <c r="AD111" i="4"/>
  <c r="AF111" i="4"/>
  <c r="AC111" i="4"/>
  <c r="AB111" i="4"/>
  <c r="S111" i="4"/>
  <c r="V111" i="4"/>
  <c r="U111" i="4"/>
  <c r="R111" i="4"/>
  <c r="Q111" i="4"/>
  <c r="K111" i="4"/>
  <c r="H111" i="4"/>
  <c r="J111" i="4"/>
  <c r="G111" i="4"/>
  <c r="F111" i="4"/>
  <c r="AG110" i="4"/>
  <c r="AD110" i="4"/>
  <c r="AF110" i="4"/>
  <c r="AC110" i="4"/>
  <c r="AB110" i="4"/>
  <c r="S110" i="4"/>
  <c r="V110" i="4"/>
  <c r="U110" i="4"/>
  <c r="R110" i="4"/>
  <c r="Q110" i="4"/>
  <c r="K110" i="4"/>
  <c r="H110" i="4"/>
  <c r="J110" i="4"/>
  <c r="G110" i="4"/>
  <c r="F110" i="4"/>
  <c r="AG109" i="4"/>
  <c r="AD109" i="4"/>
  <c r="AF109" i="4"/>
  <c r="AC109" i="4"/>
  <c r="AB109" i="4"/>
  <c r="V109" i="4"/>
  <c r="S109" i="4"/>
  <c r="U109" i="4"/>
  <c r="R109" i="4"/>
  <c r="Q109" i="4"/>
  <c r="K109" i="4"/>
  <c r="H109" i="4"/>
  <c r="J109" i="4"/>
  <c r="G109" i="4"/>
  <c r="F109" i="4"/>
  <c r="AG108" i="4"/>
  <c r="AD108" i="4"/>
  <c r="AF108" i="4"/>
  <c r="AC108" i="4"/>
  <c r="AB108" i="4"/>
  <c r="V108" i="4"/>
  <c r="S108" i="4"/>
  <c r="U108" i="4"/>
  <c r="R108" i="4"/>
  <c r="Q108" i="4"/>
  <c r="K108" i="4"/>
  <c r="H108" i="4"/>
  <c r="J108" i="4"/>
  <c r="G108" i="4"/>
  <c r="F108" i="4"/>
  <c r="AG107" i="4"/>
  <c r="AD107" i="4"/>
  <c r="AF107" i="4"/>
  <c r="AC107" i="4"/>
  <c r="AB107" i="4"/>
  <c r="V107" i="4"/>
  <c r="S107" i="4"/>
  <c r="U107" i="4"/>
  <c r="R107" i="4"/>
  <c r="Q107" i="4"/>
  <c r="K107" i="4"/>
  <c r="H107" i="4"/>
  <c r="J107" i="4"/>
  <c r="G107" i="4"/>
  <c r="F107" i="4"/>
  <c r="AG106" i="4"/>
  <c r="AD106" i="4"/>
  <c r="AB106" i="4"/>
  <c r="AC106" i="4"/>
  <c r="AF106" i="4"/>
  <c r="V106" i="4"/>
  <c r="S106" i="4"/>
  <c r="U106" i="4"/>
  <c r="R106" i="4"/>
  <c r="Q106" i="4"/>
  <c r="K106" i="4"/>
  <c r="H106" i="4"/>
  <c r="J106" i="4"/>
  <c r="G106" i="4"/>
  <c r="F106" i="4"/>
  <c r="AD105" i="4"/>
  <c r="AG105" i="4"/>
  <c r="AF105" i="4"/>
  <c r="AC105" i="4"/>
  <c r="AB105" i="4"/>
  <c r="V105" i="4"/>
  <c r="S105" i="4"/>
  <c r="U105" i="4"/>
  <c r="R105" i="4"/>
  <c r="Q105" i="4"/>
  <c r="K105" i="4"/>
  <c r="H105" i="4"/>
  <c r="J105" i="4"/>
  <c r="G105" i="4"/>
  <c r="F105" i="4"/>
  <c r="AD104" i="4"/>
  <c r="AG104" i="4"/>
  <c r="AF104" i="4"/>
  <c r="AC104" i="4"/>
  <c r="AB104" i="4"/>
  <c r="V104" i="4"/>
  <c r="S104" i="4"/>
  <c r="U104" i="4"/>
  <c r="R104" i="4"/>
  <c r="Q104" i="4"/>
  <c r="K104" i="4"/>
  <c r="H104" i="4"/>
  <c r="J104" i="4"/>
  <c r="G104" i="4"/>
  <c r="F104" i="4"/>
  <c r="AG103" i="4"/>
  <c r="AD103" i="4"/>
  <c r="AF103" i="4"/>
  <c r="AC103" i="4"/>
  <c r="AB103" i="4"/>
  <c r="V103" i="4"/>
  <c r="S103" i="4"/>
  <c r="U103" i="4"/>
  <c r="R103" i="4"/>
  <c r="Q103" i="4"/>
  <c r="K103" i="4"/>
  <c r="H103" i="4"/>
  <c r="J103" i="4"/>
  <c r="G103" i="4"/>
  <c r="F103" i="4"/>
  <c r="AG102" i="4"/>
  <c r="AD102" i="4"/>
  <c r="AF102" i="4"/>
  <c r="AC102" i="4"/>
  <c r="AB102" i="4"/>
  <c r="V102" i="4"/>
  <c r="S102" i="4"/>
  <c r="U102" i="4"/>
  <c r="R102" i="4"/>
  <c r="Q102" i="4"/>
  <c r="K102" i="4"/>
  <c r="H102" i="4"/>
  <c r="F102" i="4"/>
  <c r="G102" i="4"/>
  <c r="J102" i="4"/>
  <c r="AG101" i="4"/>
  <c r="AD101" i="4"/>
  <c r="AF101" i="4"/>
  <c r="AC101" i="4"/>
  <c r="AB101" i="4"/>
  <c r="V101" i="4"/>
  <c r="S101" i="4"/>
  <c r="U101" i="4"/>
  <c r="R101" i="4"/>
  <c r="Q101" i="4"/>
  <c r="K101" i="4"/>
  <c r="H101" i="4"/>
  <c r="F101" i="4"/>
  <c r="G101" i="4"/>
  <c r="J101" i="4"/>
  <c r="AG100" i="4"/>
  <c r="AD100" i="4"/>
  <c r="AF100" i="4"/>
  <c r="AC100" i="4"/>
  <c r="AB100" i="4"/>
  <c r="V100" i="4"/>
  <c r="S100" i="4"/>
  <c r="U100" i="4"/>
  <c r="R100" i="4"/>
  <c r="Q100" i="4"/>
  <c r="K100" i="4"/>
  <c r="H100" i="4"/>
  <c r="J100" i="4"/>
  <c r="G100" i="4"/>
  <c r="F100" i="4"/>
  <c r="AG99" i="4"/>
  <c r="AD99" i="4"/>
  <c r="AF99" i="4"/>
  <c r="AC99" i="4"/>
  <c r="AB99" i="4"/>
  <c r="V99" i="4"/>
  <c r="S99" i="4"/>
  <c r="U99" i="4"/>
  <c r="R99" i="4"/>
  <c r="Q99" i="4"/>
  <c r="K99" i="4"/>
  <c r="H99" i="4"/>
  <c r="G99" i="4"/>
  <c r="J99" i="4"/>
  <c r="F99" i="4"/>
  <c r="AG98" i="4"/>
  <c r="AD98" i="4"/>
  <c r="AF98" i="4"/>
  <c r="AC98" i="4"/>
  <c r="AB98" i="4"/>
  <c r="V98" i="4"/>
  <c r="S98" i="4"/>
  <c r="U98" i="4"/>
  <c r="R98" i="4"/>
  <c r="Q98" i="4"/>
  <c r="K98" i="4"/>
  <c r="H98" i="4"/>
  <c r="J98" i="4"/>
  <c r="G98" i="4"/>
  <c r="F98" i="4"/>
  <c r="AG97" i="4"/>
  <c r="AD97" i="4"/>
  <c r="AF97" i="4"/>
  <c r="AC97" i="4"/>
  <c r="AB97" i="4"/>
  <c r="V97" i="4"/>
  <c r="S97" i="4"/>
  <c r="U97" i="4"/>
  <c r="R97" i="4"/>
  <c r="Q97" i="4"/>
  <c r="K97" i="4"/>
  <c r="H97" i="4"/>
  <c r="J97" i="4"/>
  <c r="G97" i="4"/>
  <c r="F97" i="4"/>
  <c r="AG96" i="4"/>
  <c r="AD96" i="4"/>
  <c r="AF96" i="4"/>
  <c r="AC96" i="4"/>
  <c r="AB96" i="4"/>
  <c r="V96" i="4"/>
  <c r="S96" i="4"/>
  <c r="U96" i="4"/>
  <c r="R96" i="4"/>
  <c r="Q96" i="4"/>
  <c r="K96" i="4"/>
  <c r="H96" i="4"/>
  <c r="J96" i="4"/>
  <c r="G96" i="4"/>
  <c r="F96" i="4"/>
  <c r="AG95" i="4"/>
  <c r="AD95" i="4"/>
  <c r="AF95" i="4"/>
  <c r="AC95" i="4"/>
  <c r="AB95" i="4"/>
  <c r="V95" i="4"/>
  <c r="S95" i="4"/>
  <c r="Q95" i="4"/>
  <c r="U95" i="4"/>
  <c r="R95" i="4"/>
  <c r="K95" i="4"/>
  <c r="H95" i="4"/>
  <c r="J95" i="4"/>
  <c r="G95" i="4"/>
  <c r="F95" i="4"/>
  <c r="AG94" i="4"/>
  <c r="AD94" i="4"/>
  <c r="AF94" i="4"/>
  <c r="AC94" i="4"/>
  <c r="AB94" i="4"/>
  <c r="S94" i="4"/>
  <c r="V94" i="4"/>
  <c r="U94" i="4"/>
  <c r="Q94" i="4"/>
  <c r="R94" i="4"/>
  <c r="K94" i="4"/>
  <c r="H94" i="4"/>
  <c r="J94" i="4"/>
  <c r="G94" i="4"/>
  <c r="F94" i="4"/>
  <c r="AG93" i="4"/>
  <c r="AD93" i="4"/>
  <c r="AF93" i="4"/>
  <c r="AC93" i="4"/>
  <c r="AB93" i="4"/>
  <c r="S93" i="4"/>
  <c r="V93" i="4"/>
  <c r="U93" i="4"/>
  <c r="R93" i="4"/>
  <c r="Q93" i="4"/>
  <c r="K93" i="4"/>
  <c r="H93" i="4"/>
  <c r="J93" i="4"/>
  <c r="G93" i="4"/>
  <c r="F93" i="4"/>
  <c r="AG92" i="4"/>
  <c r="AD92" i="4"/>
  <c r="AF92" i="4"/>
  <c r="AC92" i="4"/>
  <c r="AB92" i="4"/>
  <c r="V92" i="4"/>
  <c r="S92" i="4"/>
  <c r="U92" i="4"/>
  <c r="R92" i="4"/>
  <c r="Q92" i="4"/>
  <c r="K92" i="4"/>
  <c r="H92" i="4"/>
  <c r="J92" i="4"/>
  <c r="G92" i="4"/>
  <c r="F92" i="4"/>
  <c r="AG91" i="4"/>
  <c r="AD91" i="4"/>
  <c r="AF91" i="4"/>
  <c r="AC91" i="4"/>
  <c r="AB91" i="4"/>
  <c r="S91" i="4"/>
  <c r="V91" i="4"/>
  <c r="U91" i="4"/>
  <c r="R91" i="4"/>
  <c r="Q91" i="4"/>
  <c r="K91" i="4"/>
  <c r="H91" i="4"/>
  <c r="J91" i="4"/>
  <c r="G91" i="4"/>
  <c r="F91" i="4"/>
  <c r="AD90" i="4"/>
  <c r="AG90" i="4"/>
  <c r="AB90" i="4"/>
  <c r="AC90" i="4"/>
  <c r="AF90" i="4"/>
  <c r="V90" i="4"/>
  <c r="S90" i="4"/>
  <c r="U90" i="4"/>
  <c r="R90" i="4"/>
  <c r="Q90" i="4"/>
  <c r="K90" i="4"/>
  <c r="H90" i="4"/>
  <c r="J90" i="4"/>
  <c r="G90" i="4"/>
  <c r="F90" i="4"/>
  <c r="AG89" i="4"/>
  <c r="AD89" i="4"/>
  <c r="AB89" i="4"/>
  <c r="AC89" i="4"/>
  <c r="AF89" i="4"/>
  <c r="V89" i="4"/>
  <c r="S89" i="4"/>
  <c r="U89" i="4"/>
  <c r="R89" i="4"/>
  <c r="Q89" i="4"/>
  <c r="K89" i="4"/>
  <c r="H89" i="4"/>
  <c r="J89" i="4"/>
  <c r="G89" i="4"/>
  <c r="F89" i="4"/>
  <c r="AD88" i="4"/>
  <c r="AG88" i="4"/>
  <c r="AF88" i="4"/>
  <c r="AC88" i="4"/>
  <c r="AB88" i="4"/>
  <c r="V88" i="4"/>
  <c r="S88" i="4"/>
  <c r="U88" i="4"/>
  <c r="R88" i="4"/>
  <c r="Q88" i="4"/>
  <c r="K88" i="4"/>
  <c r="H88" i="4"/>
  <c r="J88" i="4"/>
  <c r="G88" i="4"/>
  <c r="F88" i="4"/>
  <c r="AG87" i="4"/>
  <c r="AD87" i="4"/>
  <c r="AC87" i="4"/>
  <c r="AB87" i="4"/>
  <c r="AF87" i="4"/>
  <c r="V87" i="4"/>
  <c r="S87" i="4"/>
  <c r="U87" i="4"/>
  <c r="R87" i="4"/>
  <c r="Q87" i="4"/>
  <c r="K87" i="4"/>
  <c r="H87" i="4"/>
  <c r="J87" i="4"/>
  <c r="G87" i="4"/>
  <c r="F87" i="4"/>
  <c r="AD86" i="4"/>
  <c r="AG86" i="4"/>
  <c r="AF86" i="4"/>
  <c r="AB86" i="4"/>
  <c r="AC86" i="4"/>
  <c r="V86" i="4"/>
  <c r="S86" i="4"/>
  <c r="U86" i="4"/>
  <c r="R86" i="4"/>
  <c r="Q86" i="4"/>
  <c r="K86" i="4"/>
  <c r="H86" i="4"/>
  <c r="J86" i="4"/>
  <c r="G86" i="4"/>
  <c r="F86" i="4"/>
  <c r="AD85" i="4"/>
  <c r="AG85" i="4"/>
  <c r="AF85" i="4"/>
  <c r="AC85" i="4"/>
  <c r="AB85" i="4"/>
  <c r="V85" i="4"/>
  <c r="S85" i="4"/>
  <c r="U85" i="4"/>
  <c r="R85" i="4"/>
  <c r="Q85" i="4"/>
  <c r="K85" i="4"/>
  <c r="H85" i="4"/>
  <c r="J85" i="4"/>
  <c r="G85" i="4"/>
  <c r="F85" i="4"/>
  <c r="AG84" i="4"/>
  <c r="AD84" i="4"/>
  <c r="AF84" i="4"/>
  <c r="AC84" i="4"/>
  <c r="AB84" i="4"/>
  <c r="V84" i="4"/>
  <c r="S84" i="4"/>
  <c r="U84" i="4"/>
  <c r="R84" i="4"/>
  <c r="Q84" i="4"/>
  <c r="K84" i="4"/>
  <c r="H84" i="4"/>
  <c r="J84" i="4"/>
  <c r="G84" i="4"/>
  <c r="F84" i="4"/>
  <c r="AD83" i="4"/>
  <c r="AG83" i="4"/>
  <c r="AF83" i="4"/>
  <c r="AC83" i="4"/>
  <c r="AB83" i="4"/>
  <c r="V83" i="4"/>
  <c r="S83" i="4"/>
  <c r="U83" i="4"/>
  <c r="R83" i="4"/>
  <c r="Q83" i="4"/>
  <c r="K83" i="4"/>
  <c r="H83" i="4"/>
  <c r="J83" i="4"/>
  <c r="G83" i="4"/>
  <c r="F83" i="4"/>
  <c r="AG82" i="4"/>
  <c r="AD82" i="4"/>
  <c r="AF82" i="4"/>
  <c r="AC82" i="4"/>
  <c r="AB82" i="4"/>
  <c r="V82" i="4"/>
  <c r="S82" i="4"/>
  <c r="U82" i="4"/>
  <c r="R82" i="4"/>
  <c r="Q82" i="4"/>
  <c r="K82" i="4"/>
  <c r="H82" i="4"/>
  <c r="F82" i="4"/>
  <c r="G82" i="4"/>
  <c r="J82" i="4"/>
  <c r="AG81" i="4"/>
  <c r="AD81" i="4"/>
  <c r="AF81" i="4"/>
  <c r="AC81" i="4"/>
  <c r="AB81" i="4"/>
  <c r="V81" i="4"/>
  <c r="S81" i="4"/>
  <c r="U81" i="4"/>
  <c r="R81" i="4"/>
  <c r="Q81" i="4"/>
  <c r="K81" i="4"/>
  <c r="H81" i="4"/>
  <c r="F81" i="4"/>
  <c r="G81" i="4"/>
  <c r="J81" i="4"/>
  <c r="AG80" i="4"/>
  <c r="AD80" i="4"/>
  <c r="AF80" i="4"/>
  <c r="AC80" i="4"/>
  <c r="AB80" i="4"/>
  <c r="V80" i="4"/>
  <c r="S80" i="4"/>
  <c r="U80" i="4"/>
  <c r="R80" i="4"/>
  <c r="Q80" i="4"/>
  <c r="H80" i="4"/>
  <c r="K80" i="4"/>
  <c r="J80" i="4"/>
  <c r="G80" i="4"/>
  <c r="F80" i="4"/>
  <c r="AG79" i="4"/>
  <c r="AD79" i="4"/>
  <c r="AF79" i="4"/>
  <c r="AC79" i="4"/>
  <c r="AB79" i="4"/>
  <c r="V79" i="4"/>
  <c r="S79" i="4"/>
  <c r="U79" i="4"/>
  <c r="R79" i="4"/>
  <c r="Q79" i="4"/>
  <c r="K79" i="4"/>
  <c r="H79" i="4"/>
  <c r="J79" i="4"/>
  <c r="G79" i="4"/>
  <c r="F79" i="4"/>
  <c r="AG78" i="4"/>
  <c r="AD78" i="4"/>
  <c r="AF78" i="4"/>
  <c r="AC78" i="4"/>
  <c r="AB78" i="4"/>
  <c r="V78" i="4"/>
  <c r="S78" i="4"/>
  <c r="U78" i="4"/>
  <c r="R78" i="4"/>
  <c r="Q78" i="4"/>
  <c r="K78" i="4"/>
  <c r="H78" i="4"/>
  <c r="J78" i="4"/>
  <c r="G78" i="4"/>
  <c r="F78" i="4"/>
  <c r="AG77" i="4"/>
  <c r="AD77" i="4"/>
  <c r="AF77" i="4"/>
  <c r="AC77" i="4"/>
  <c r="AB77" i="4"/>
  <c r="V77" i="4"/>
  <c r="S77" i="4"/>
  <c r="U77" i="4"/>
  <c r="R77" i="4"/>
  <c r="Q77" i="4"/>
  <c r="K77" i="4"/>
  <c r="H77" i="4"/>
  <c r="J77" i="4"/>
  <c r="G77" i="4"/>
  <c r="F77" i="4"/>
  <c r="AG76" i="4"/>
  <c r="AD76" i="4"/>
  <c r="AF76" i="4"/>
  <c r="AC76" i="4"/>
  <c r="AB76" i="4"/>
  <c r="V76" i="4"/>
  <c r="S76" i="4"/>
  <c r="Q76" i="4"/>
  <c r="R76" i="4"/>
  <c r="U76" i="4"/>
  <c r="K76" i="4"/>
  <c r="H76" i="4"/>
  <c r="J76" i="4"/>
  <c r="G76" i="4"/>
  <c r="F76" i="4"/>
  <c r="AG75" i="4"/>
  <c r="AD75" i="4"/>
  <c r="AF75" i="4"/>
  <c r="AC75" i="4"/>
  <c r="AB75" i="4"/>
  <c r="S75" i="4"/>
  <c r="V75" i="4"/>
  <c r="U75" i="4"/>
  <c r="R75" i="4"/>
  <c r="Q75" i="4"/>
  <c r="K75" i="4"/>
  <c r="H75" i="4"/>
  <c r="J75" i="4"/>
  <c r="G75" i="4"/>
  <c r="F75" i="4"/>
  <c r="AG74" i="4"/>
  <c r="AD74" i="4"/>
  <c r="AF74" i="4"/>
  <c r="AC74" i="4"/>
  <c r="AB74" i="4"/>
  <c r="S74" i="4"/>
  <c r="V74" i="4"/>
  <c r="U74" i="4"/>
  <c r="R74" i="4"/>
  <c r="Q74" i="4"/>
  <c r="K74" i="4"/>
  <c r="H74" i="4"/>
  <c r="J74" i="4"/>
  <c r="G74" i="4"/>
  <c r="F74" i="4"/>
  <c r="AG73" i="4"/>
  <c r="AD73" i="4"/>
  <c r="AF73" i="4"/>
  <c r="AC73" i="4"/>
  <c r="AB73" i="4"/>
  <c r="V73" i="4"/>
  <c r="S73" i="4"/>
  <c r="U73" i="4"/>
  <c r="R73" i="4"/>
  <c r="Q73" i="4"/>
  <c r="K73" i="4"/>
  <c r="H73" i="4"/>
  <c r="J73" i="4"/>
  <c r="G73" i="4"/>
  <c r="F73" i="4"/>
  <c r="AG72" i="4"/>
  <c r="AD72" i="4"/>
  <c r="AF72" i="4"/>
  <c r="AC72" i="4"/>
  <c r="AB72" i="4"/>
  <c r="V72" i="4"/>
  <c r="S72" i="4"/>
  <c r="U72" i="4"/>
  <c r="R72" i="4"/>
  <c r="Q72" i="4"/>
  <c r="K72" i="4"/>
  <c r="H72" i="4"/>
  <c r="J72" i="4"/>
  <c r="G72" i="4"/>
  <c r="F72" i="4"/>
  <c r="AG71" i="4"/>
  <c r="AD71" i="4"/>
  <c r="AB71" i="4"/>
  <c r="AC71" i="4"/>
  <c r="AF71" i="4"/>
  <c r="V71" i="4"/>
  <c r="S71" i="4"/>
  <c r="U71" i="4"/>
  <c r="R71" i="4"/>
  <c r="Q71" i="4"/>
  <c r="K71" i="4"/>
  <c r="H71" i="4"/>
  <c r="J71" i="4"/>
  <c r="G71" i="4"/>
  <c r="F71" i="4"/>
  <c r="AG70" i="4"/>
  <c r="AD70" i="4"/>
  <c r="AB70" i="4"/>
  <c r="AC70" i="4"/>
  <c r="AF70" i="4"/>
  <c r="V70" i="4"/>
  <c r="S70" i="4"/>
  <c r="U70" i="4"/>
  <c r="R70" i="4"/>
  <c r="Q70" i="4"/>
  <c r="K70" i="4"/>
  <c r="H70" i="4"/>
  <c r="J70" i="4"/>
  <c r="G70" i="4"/>
  <c r="F70" i="4"/>
  <c r="AG69" i="4"/>
  <c r="AD69" i="4"/>
  <c r="AF69" i="4"/>
  <c r="AC69" i="4"/>
  <c r="AB69" i="4"/>
  <c r="V69" i="4"/>
  <c r="S69" i="4"/>
  <c r="U69" i="4"/>
  <c r="R69" i="4"/>
  <c r="Q69" i="4"/>
  <c r="K69" i="4"/>
  <c r="H69" i="4"/>
  <c r="J69" i="4"/>
  <c r="G69" i="4"/>
  <c r="F69" i="4"/>
  <c r="AG68" i="4"/>
  <c r="AD68" i="4"/>
  <c r="AC68" i="4"/>
  <c r="AF68" i="4"/>
  <c r="AB68" i="4"/>
  <c r="V68" i="4"/>
  <c r="S68" i="4"/>
  <c r="U68" i="4"/>
  <c r="R68" i="4"/>
  <c r="Q68" i="4"/>
  <c r="K68" i="4"/>
  <c r="H68" i="4"/>
  <c r="J68" i="4"/>
  <c r="G68" i="4"/>
  <c r="F68" i="4"/>
  <c r="AG67" i="4"/>
  <c r="AD67" i="4"/>
  <c r="AF67" i="4"/>
  <c r="AC67" i="4"/>
  <c r="AB67" i="4"/>
  <c r="V67" i="4"/>
  <c r="S67" i="4"/>
  <c r="U67" i="4"/>
  <c r="R67" i="4"/>
  <c r="Q67" i="4"/>
  <c r="K67" i="4"/>
  <c r="H67" i="4"/>
  <c r="J67" i="4"/>
  <c r="G67" i="4"/>
  <c r="F67" i="4"/>
  <c r="AG66" i="4"/>
  <c r="AD66" i="4"/>
  <c r="AF66" i="4"/>
  <c r="AC66" i="4"/>
  <c r="AB66" i="4"/>
  <c r="V66" i="4"/>
  <c r="S66" i="4"/>
  <c r="U66" i="4"/>
  <c r="R66" i="4"/>
  <c r="Q66" i="4"/>
  <c r="K66" i="4"/>
  <c r="H66" i="4"/>
  <c r="J66" i="4"/>
  <c r="G66" i="4"/>
  <c r="F66" i="4"/>
  <c r="AG65" i="4"/>
  <c r="AD65" i="4"/>
  <c r="AF65" i="4"/>
  <c r="AC65" i="4"/>
  <c r="AB65" i="4"/>
  <c r="V65" i="4"/>
  <c r="S65" i="4"/>
  <c r="U65" i="4"/>
  <c r="R65" i="4"/>
  <c r="Q65" i="4"/>
  <c r="K65" i="4"/>
  <c r="H65" i="4"/>
  <c r="F65" i="4"/>
  <c r="J65" i="4"/>
  <c r="G65" i="4"/>
  <c r="AG64" i="4"/>
  <c r="AD64" i="4"/>
  <c r="AF64" i="4"/>
  <c r="AC64" i="4"/>
  <c r="AB64" i="4"/>
  <c r="V64" i="4"/>
  <c r="S64" i="4"/>
  <c r="U64" i="4"/>
  <c r="R64" i="4"/>
  <c r="Q64" i="4"/>
  <c r="H64" i="4"/>
  <c r="K64" i="4"/>
  <c r="J64" i="4"/>
  <c r="F64" i="4"/>
  <c r="G64" i="4"/>
  <c r="AG63" i="4"/>
  <c r="AD63" i="4"/>
  <c r="AF63" i="4"/>
  <c r="AC63" i="4"/>
  <c r="AB63" i="4"/>
  <c r="V63" i="4"/>
  <c r="S63" i="4"/>
  <c r="U63" i="4"/>
  <c r="R63" i="4"/>
  <c r="Q63" i="4"/>
  <c r="H63" i="4"/>
  <c r="K63" i="4"/>
  <c r="J63" i="4"/>
  <c r="G63" i="4"/>
  <c r="F63" i="4"/>
  <c r="AG62" i="4"/>
  <c r="AD62" i="4"/>
  <c r="AF62" i="4"/>
  <c r="AC62" i="4"/>
  <c r="AB62" i="4"/>
  <c r="V62" i="4"/>
  <c r="S62" i="4"/>
  <c r="U62" i="4"/>
  <c r="R62" i="4"/>
  <c r="Q62" i="4"/>
  <c r="K62" i="4"/>
  <c r="H62" i="4"/>
  <c r="J62" i="4"/>
  <c r="G62" i="4"/>
  <c r="F62" i="4"/>
  <c r="AG61" i="4"/>
  <c r="AD61" i="4"/>
  <c r="AF61" i="4"/>
  <c r="AC61" i="4"/>
  <c r="AB61" i="4"/>
  <c r="V61" i="4"/>
  <c r="S61" i="4"/>
  <c r="U61" i="4"/>
  <c r="R61" i="4"/>
  <c r="Q61" i="4"/>
  <c r="H61" i="4"/>
  <c r="K61" i="4"/>
  <c r="J61" i="4"/>
  <c r="G61" i="4"/>
  <c r="F61" i="4"/>
  <c r="AG60" i="4"/>
  <c r="AD60" i="4"/>
  <c r="AF60" i="4"/>
  <c r="AC60" i="4"/>
  <c r="AB60" i="4"/>
  <c r="S60" i="4"/>
  <c r="V60" i="4"/>
  <c r="Q60" i="4"/>
  <c r="R60" i="4"/>
  <c r="U60" i="4"/>
  <c r="K60" i="4"/>
  <c r="H60" i="4"/>
  <c r="J60" i="4"/>
  <c r="G60" i="4"/>
  <c r="F60" i="4"/>
  <c r="AG59" i="4"/>
  <c r="AD59" i="4"/>
  <c r="AF59" i="4"/>
  <c r="AC59" i="4"/>
  <c r="AB59" i="4"/>
  <c r="V59" i="4"/>
  <c r="S59" i="4"/>
  <c r="Q59" i="4"/>
  <c r="R59" i="4"/>
  <c r="U59" i="4"/>
  <c r="K59" i="4"/>
  <c r="H59" i="4"/>
  <c r="J59" i="4"/>
  <c r="G59" i="4"/>
  <c r="F59" i="4"/>
  <c r="AG58" i="4"/>
  <c r="AD58" i="4"/>
  <c r="AF58" i="4"/>
  <c r="AC58" i="4"/>
  <c r="AB58" i="4"/>
  <c r="S58" i="4"/>
  <c r="V58" i="4"/>
  <c r="U58" i="4"/>
  <c r="R58" i="4"/>
  <c r="Q58" i="4"/>
  <c r="K58" i="4"/>
  <c r="H58" i="4"/>
  <c r="J58" i="4"/>
  <c r="G58" i="4"/>
  <c r="F58" i="4"/>
  <c r="AG57" i="4"/>
  <c r="AD57" i="4"/>
  <c r="AF57" i="4"/>
  <c r="AC57" i="4"/>
  <c r="AB57" i="4"/>
  <c r="V57" i="4"/>
  <c r="S57" i="4"/>
  <c r="R57" i="4"/>
  <c r="Q57" i="4"/>
  <c r="U57" i="4"/>
  <c r="K57" i="4"/>
  <c r="H57" i="4"/>
  <c r="J57" i="4"/>
  <c r="G57" i="4"/>
  <c r="F57" i="4"/>
  <c r="AG56" i="4"/>
  <c r="AD56" i="4"/>
  <c r="AF56" i="4"/>
  <c r="AC56" i="4"/>
  <c r="AB56" i="4"/>
  <c r="S56" i="4"/>
  <c r="V56" i="4"/>
  <c r="U56" i="4"/>
  <c r="Q56" i="4"/>
  <c r="R56" i="4"/>
  <c r="K56" i="4"/>
  <c r="H56" i="4"/>
  <c r="J56" i="4"/>
  <c r="G56" i="4"/>
  <c r="F56" i="4"/>
  <c r="AG55" i="4"/>
  <c r="AD55" i="4"/>
  <c r="AF55" i="4"/>
  <c r="AC55" i="4"/>
  <c r="AB55" i="4"/>
  <c r="S55" i="4"/>
  <c r="V55" i="4"/>
  <c r="U55" i="4"/>
  <c r="R55" i="4"/>
  <c r="Q55" i="4"/>
  <c r="K55" i="4"/>
  <c r="H55" i="4"/>
  <c r="J55" i="4"/>
  <c r="G55" i="4"/>
  <c r="F55" i="4"/>
  <c r="AG54" i="4"/>
  <c r="AD54" i="4"/>
  <c r="AF54" i="4"/>
  <c r="AC54" i="4"/>
  <c r="AB54" i="4"/>
  <c r="V54" i="4"/>
  <c r="S54" i="4"/>
  <c r="U54" i="4"/>
  <c r="R54" i="4"/>
  <c r="Q54" i="4"/>
  <c r="K54" i="4"/>
  <c r="H54" i="4"/>
  <c r="J54" i="4"/>
  <c r="G54" i="4"/>
  <c r="F54" i="4"/>
  <c r="AG53" i="4"/>
  <c r="AD53" i="4"/>
  <c r="AF53" i="4"/>
  <c r="AC53" i="4"/>
  <c r="AB53" i="4"/>
  <c r="V53" i="4"/>
  <c r="S53" i="4"/>
  <c r="U53" i="4"/>
  <c r="R53" i="4"/>
  <c r="Q53" i="4"/>
  <c r="K53" i="4"/>
  <c r="H53" i="4"/>
  <c r="J53" i="4"/>
  <c r="G53" i="4"/>
  <c r="F53" i="4"/>
  <c r="AG52" i="4"/>
  <c r="AD52" i="4"/>
  <c r="AF52" i="4"/>
  <c r="AC52" i="4"/>
  <c r="AB52" i="4"/>
  <c r="V52" i="4"/>
  <c r="S52" i="4"/>
  <c r="U52" i="4"/>
  <c r="R52" i="4"/>
  <c r="Q52" i="4"/>
  <c r="K52" i="4"/>
  <c r="H52" i="4"/>
  <c r="J52" i="4"/>
  <c r="G52" i="4"/>
  <c r="F52" i="4"/>
  <c r="AG51" i="4"/>
  <c r="AD51" i="4"/>
  <c r="AB51" i="4"/>
  <c r="AC51" i="4"/>
  <c r="AF51" i="4"/>
  <c r="V51" i="4"/>
  <c r="S51" i="4"/>
  <c r="U51" i="4"/>
  <c r="R51" i="4"/>
  <c r="Q51" i="4"/>
  <c r="K51" i="4"/>
  <c r="H51" i="4"/>
  <c r="J51" i="4"/>
  <c r="G51" i="4"/>
  <c r="F51" i="4"/>
  <c r="AG50" i="4"/>
  <c r="AD50" i="4"/>
  <c r="AB50" i="4"/>
  <c r="AC50" i="4"/>
  <c r="AF50" i="4"/>
  <c r="V50" i="4"/>
  <c r="S50" i="4"/>
  <c r="U50" i="4"/>
  <c r="R50" i="4"/>
  <c r="Q50" i="4"/>
  <c r="K50" i="4"/>
  <c r="H50" i="4"/>
  <c r="J50" i="4"/>
  <c r="G50" i="4"/>
  <c r="F50" i="4"/>
  <c r="AD49" i="4"/>
  <c r="AG49" i="4"/>
  <c r="AF49" i="4"/>
  <c r="AC49" i="4"/>
  <c r="AB49" i="4"/>
  <c r="V49" i="4"/>
  <c r="S49" i="4"/>
  <c r="U49" i="4"/>
  <c r="R49" i="4"/>
  <c r="Q49" i="4"/>
  <c r="K49" i="4"/>
  <c r="H49" i="4"/>
  <c r="J49" i="4"/>
  <c r="G49" i="4"/>
  <c r="F49" i="4"/>
  <c r="AG48" i="4"/>
  <c r="AD48" i="4"/>
  <c r="AF48" i="4"/>
  <c r="AC48" i="4"/>
  <c r="AB48" i="4"/>
  <c r="V48" i="4"/>
  <c r="S48" i="4"/>
  <c r="U48" i="4"/>
  <c r="R48" i="4"/>
  <c r="Q48" i="4"/>
  <c r="K48" i="4"/>
  <c r="H48" i="4"/>
  <c r="J48" i="4"/>
  <c r="G48" i="4"/>
  <c r="F48" i="4"/>
  <c r="AG47" i="4"/>
  <c r="AD47" i="4"/>
  <c r="AF47" i="4"/>
  <c r="AC47" i="4"/>
  <c r="AB47" i="4"/>
  <c r="V47" i="4"/>
  <c r="S47" i="4"/>
  <c r="U47" i="4"/>
  <c r="R47" i="4"/>
  <c r="Q47" i="4"/>
  <c r="K47" i="4"/>
  <c r="H47" i="4"/>
  <c r="J47" i="4"/>
  <c r="G47" i="4"/>
  <c r="F47" i="4"/>
  <c r="AG46" i="4"/>
  <c r="AD46" i="4"/>
  <c r="AF46" i="4"/>
  <c r="AC46" i="4"/>
  <c r="AB46" i="4"/>
  <c r="V46" i="4"/>
  <c r="S46" i="4"/>
  <c r="U46" i="4"/>
  <c r="R46" i="4"/>
  <c r="Q46" i="4"/>
  <c r="K46" i="4"/>
  <c r="H46" i="4"/>
  <c r="F46" i="4"/>
  <c r="G46" i="4"/>
  <c r="J46" i="4"/>
  <c r="AG45" i="4"/>
  <c r="AD45" i="4"/>
  <c r="AF45" i="4"/>
  <c r="AC45" i="4"/>
  <c r="AB45" i="4"/>
  <c r="V45" i="4"/>
  <c r="S45" i="4"/>
  <c r="U45" i="4"/>
  <c r="R45" i="4"/>
  <c r="Q45" i="4"/>
  <c r="H45" i="4"/>
  <c r="K45" i="4"/>
  <c r="J45" i="4"/>
  <c r="G45" i="4"/>
  <c r="F45" i="4"/>
  <c r="AG44" i="4"/>
  <c r="AD44" i="4"/>
  <c r="AF44" i="4"/>
  <c r="AC44" i="4"/>
  <c r="AB44" i="4"/>
  <c r="V44" i="4"/>
  <c r="S44" i="4"/>
  <c r="U44" i="4"/>
  <c r="R44" i="4"/>
  <c r="Q44" i="4"/>
  <c r="H44" i="4"/>
  <c r="K44" i="4"/>
  <c r="J44" i="4"/>
  <c r="G44" i="4"/>
  <c r="F44" i="4"/>
  <c r="AG43" i="4"/>
  <c r="AD43" i="4"/>
  <c r="AF43" i="4"/>
  <c r="AC43" i="4"/>
  <c r="AB43" i="4"/>
  <c r="V43" i="4"/>
  <c r="S43" i="4"/>
  <c r="U43" i="4"/>
  <c r="R43" i="4"/>
  <c r="Q43" i="4"/>
  <c r="K43" i="4"/>
  <c r="H43" i="4"/>
  <c r="J43" i="4"/>
  <c r="G43" i="4"/>
  <c r="F43" i="4"/>
  <c r="AG42" i="4"/>
  <c r="AD42" i="4"/>
  <c r="AF42" i="4"/>
  <c r="AC42" i="4"/>
  <c r="AB42" i="4"/>
  <c r="V42" i="4"/>
  <c r="S42" i="4"/>
  <c r="U42" i="4"/>
  <c r="R42" i="4"/>
  <c r="Q42" i="4"/>
  <c r="K42" i="4"/>
  <c r="H42" i="4"/>
  <c r="J42" i="4"/>
  <c r="G42" i="4"/>
  <c r="F42" i="4"/>
  <c r="AG41" i="4"/>
  <c r="AD41" i="4"/>
  <c r="AF41" i="4"/>
  <c r="AC41" i="4"/>
  <c r="AB41" i="4"/>
  <c r="V41" i="4"/>
  <c r="S41" i="4"/>
  <c r="Q41" i="4"/>
  <c r="R41" i="4"/>
  <c r="U41" i="4"/>
  <c r="K41" i="4"/>
  <c r="H41" i="4"/>
  <c r="J41" i="4"/>
  <c r="G41" i="4"/>
  <c r="F41" i="4"/>
  <c r="AG40" i="4"/>
  <c r="AD40" i="4"/>
  <c r="AF40" i="4"/>
  <c r="AC40" i="4"/>
  <c r="AB40" i="4"/>
  <c r="V40" i="4"/>
  <c r="S40" i="4"/>
  <c r="Q40" i="4"/>
  <c r="R40" i="4"/>
  <c r="U40" i="4"/>
  <c r="K40" i="4"/>
  <c r="H40" i="4"/>
  <c r="J40" i="4"/>
  <c r="G40" i="4"/>
  <c r="F40" i="4"/>
  <c r="AG39" i="4"/>
  <c r="AD39" i="4"/>
  <c r="AF39" i="4"/>
  <c r="AC39" i="4"/>
  <c r="AB39" i="4"/>
  <c r="V39" i="4"/>
  <c r="S39" i="4"/>
  <c r="U39" i="4"/>
  <c r="R39" i="4"/>
  <c r="Q39" i="4"/>
  <c r="K39" i="4"/>
  <c r="H39" i="4"/>
  <c r="J39" i="4"/>
  <c r="G39" i="4"/>
  <c r="F39" i="4"/>
  <c r="AG38" i="4"/>
  <c r="AD38" i="4"/>
  <c r="AF38" i="4"/>
  <c r="AC38" i="4"/>
  <c r="AB38" i="4"/>
  <c r="V38" i="4"/>
  <c r="S38" i="4"/>
  <c r="R38" i="4"/>
  <c r="U38" i="4"/>
  <c r="Q38" i="4"/>
  <c r="K38" i="4"/>
  <c r="H38" i="4"/>
  <c r="J38" i="4"/>
  <c r="G38" i="4"/>
  <c r="F38" i="4"/>
  <c r="AG37" i="4"/>
  <c r="AD37" i="4"/>
  <c r="AF37" i="4"/>
  <c r="AC37" i="4"/>
  <c r="AB37" i="4"/>
  <c r="V37" i="4"/>
  <c r="S37" i="4"/>
  <c r="U37" i="4"/>
  <c r="R37" i="4"/>
  <c r="Q37" i="4"/>
  <c r="K37" i="4"/>
  <c r="H37" i="4"/>
  <c r="J37" i="4"/>
  <c r="G37" i="4"/>
  <c r="F37" i="4"/>
  <c r="AG36" i="4"/>
  <c r="AD36" i="4"/>
  <c r="AF36" i="4"/>
  <c r="AC36" i="4"/>
  <c r="AB36" i="4"/>
  <c r="V36" i="4"/>
  <c r="S36" i="4"/>
  <c r="U36" i="4"/>
  <c r="R36" i="4"/>
  <c r="Q36" i="4"/>
  <c r="K36" i="4"/>
  <c r="H36" i="4"/>
  <c r="J36" i="4"/>
  <c r="G36" i="4"/>
  <c r="F36" i="4"/>
  <c r="AG35" i="4"/>
  <c r="AD35" i="4"/>
  <c r="AF35" i="4"/>
  <c r="AC35" i="4"/>
  <c r="AB35" i="4"/>
  <c r="V35" i="4"/>
  <c r="S35" i="4"/>
  <c r="U35" i="4"/>
  <c r="R35" i="4"/>
  <c r="Q35" i="4"/>
  <c r="K35" i="4"/>
  <c r="H35" i="4"/>
  <c r="J35" i="4"/>
  <c r="G35" i="4"/>
  <c r="F35" i="4"/>
  <c r="AG34" i="4"/>
  <c r="AD34" i="4"/>
  <c r="AB34" i="4"/>
  <c r="AF34" i="4"/>
  <c r="AC34" i="4"/>
  <c r="V34" i="4"/>
  <c r="S34" i="4"/>
  <c r="U34" i="4"/>
  <c r="R34" i="4"/>
  <c r="Q34" i="4"/>
  <c r="K34" i="4"/>
  <c r="H34" i="4"/>
  <c r="J34" i="4"/>
  <c r="G34" i="4"/>
  <c r="F34" i="4"/>
  <c r="AD33" i="4"/>
  <c r="AG33" i="4"/>
  <c r="AF33" i="4"/>
  <c r="AB33" i="4"/>
  <c r="AC33" i="4"/>
  <c r="V33" i="4"/>
  <c r="S33" i="4"/>
  <c r="U33" i="4"/>
  <c r="R33" i="4"/>
  <c r="Q33" i="4"/>
  <c r="K33" i="4"/>
  <c r="H33" i="4"/>
  <c r="J33" i="4"/>
  <c r="G33" i="4"/>
  <c r="F33" i="4"/>
  <c r="AD32" i="4"/>
  <c r="AG32" i="4"/>
  <c r="AF32" i="4"/>
  <c r="AC32" i="4"/>
  <c r="AB32" i="4"/>
  <c r="V32" i="4"/>
  <c r="S32" i="4"/>
  <c r="U32" i="4"/>
  <c r="R32" i="4"/>
  <c r="Q32" i="4"/>
  <c r="K32" i="4"/>
  <c r="H32" i="4"/>
  <c r="J32" i="4"/>
  <c r="G32" i="4"/>
  <c r="F32" i="4"/>
  <c r="AG31" i="4"/>
  <c r="AD31" i="4"/>
  <c r="AF31" i="4"/>
  <c r="AC31" i="4"/>
  <c r="AB31" i="4"/>
  <c r="V31" i="4"/>
  <c r="S31" i="4"/>
  <c r="U31" i="4"/>
  <c r="R31" i="4"/>
  <c r="Q31" i="4"/>
  <c r="K31" i="4"/>
  <c r="H31" i="4"/>
  <c r="J31" i="4"/>
  <c r="G31" i="4"/>
  <c r="F31" i="4"/>
  <c r="AD30" i="4"/>
  <c r="AG30" i="4"/>
  <c r="AF30" i="4"/>
  <c r="AC30" i="4"/>
  <c r="AB30" i="4"/>
  <c r="V30" i="4"/>
  <c r="S30" i="4"/>
  <c r="U30" i="4"/>
  <c r="R30" i="4"/>
  <c r="Q30" i="4"/>
  <c r="H30" i="4"/>
  <c r="K30" i="4"/>
  <c r="F30" i="4"/>
  <c r="G30" i="4"/>
  <c r="J30" i="4"/>
  <c r="AG29" i="4"/>
  <c r="AD29" i="4"/>
  <c r="AF29" i="4"/>
  <c r="AC29" i="4"/>
  <c r="AB29" i="4"/>
  <c r="V29" i="4"/>
  <c r="S29" i="4"/>
  <c r="U29" i="4"/>
  <c r="R29" i="4"/>
  <c r="Q29" i="4"/>
  <c r="K29" i="4"/>
  <c r="H29" i="4"/>
  <c r="F29" i="4"/>
  <c r="G29" i="4"/>
  <c r="J29" i="4"/>
  <c r="AG28" i="4"/>
  <c r="AD28" i="4"/>
  <c r="AF28" i="4"/>
  <c r="AC28" i="4"/>
  <c r="AB28" i="4"/>
  <c r="V28" i="4"/>
  <c r="S28" i="4"/>
  <c r="U28" i="4"/>
  <c r="R28" i="4"/>
  <c r="Q28" i="4"/>
  <c r="H28" i="4"/>
  <c r="K28" i="4"/>
  <c r="J28" i="4"/>
  <c r="G28" i="4"/>
  <c r="F28" i="4"/>
  <c r="AG27" i="4"/>
  <c r="AD27" i="4"/>
  <c r="AF27" i="4"/>
  <c r="AC27" i="4"/>
  <c r="AB27" i="4"/>
  <c r="V27" i="4"/>
  <c r="S27" i="4"/>
  <c r="U27" i="4"/>
  <c r="R27" i="4"/>
  <c r="Q27" i="4"/>
  <c r="K27" i="4"/>
  <c r="H27" i="4"/>
  <c r="G27" i="4"/>
  <c r="F27" i="4"/>
  <c r="J27" i="4"/>
  <c r="AG26" i="4"/>
  <c r="AD26" i="4"/>
  <c r="AF26" i="4"/>
  <c r="AC26" i="4"/>
  <c r="AB26" i="4"/>
  <c r="V26" i="4"/>
  <c r="S26" i="4"/>
  <c r="U26" i="4"/>
  <c r="R26" i="4"/>
  <c r="Q26" i="4"/>
  <c r="H26" i="4"/>
  <c r="K26" i="4"/>
  <c r="J26" i="4"/>
  <c r="F26" i="4"/>
  <c r="G26" i="4"/>
  <c r="AG25" i="4"/>
  <c r="AD25" i="4"/>
  <c r="AF25" i="4"/>
  <c r="AC25" i="4"/>
  <c r="AB25" i="4"/>
  <c r="V25" i="4"/>
  <c r="S25" i="4"/>
  <c r="U25" i="4"/>
  <c r="R25" i="4"/>
  <c r="Q25" i="4"/>
  <c r="H25" i="4"/>
  <c r="K25" i="4"/>
  <c r="J25" i="4"/>
  <c r="G25" i="4"/>
  <c r="F25" i="4"/>
  <c r="AG24" i="4"/>
  <c r="AD24" i="4"/>
  <c r="AF24" i="4"/>
  <c r="AC24" i="4"/>
  <c r="AB24" i="4"/>
  <c r="V24" i="4"/>
  <c r="S24" i="4"/>
  <c r="U24" i="4"/>
  <c r="R24" i="4"/>
  <c r="Q24" i="4"/>
  <c r="K24" i="4"/>
  <c r="H24" i="4"/>
  <c r="J24" i="4"/>
  <c r="G24" i="4"/>
  <c r="F24" i="4"/>
  <c r="AG23" i="4"/>
  <c r="AD23" i="4"/>
  <c r="AF23" i="4"/>
  <c r="AC23" i="4"/>
  <c r="AB23" i="4"/>
  <c r="V23" i="4"/>
  <c r="S23" i="4"/>
  <c r="U23" i="4"/>
  <c r="R23" i="4"/>
  <c r="Q23" i="4"/>
  <c r="H23" i="4"/>
  <c r="K23" i="4"/>
  <c r="J23" i="4"/>
  <c r="G23" i="4"/>
  <c r="F23" i="4"/>
  <c r="AG22" i="4"/>
  <c r="AD22" i="4"/>
  <c r="AF22" i="4"/>
  <c r="AC22" i="4"/>
  <c r="AB22" i="4"/>
  <c r="V22" i="4"/>
  <c r="S22" i="4"/>
  <c r="U22" i="4"/>
  <c r="R22" i="4"/>
  <c r="Q22" i="4"/>
  <c r="K22" i="4"/>
  <c r="H22" i="4"/>
  <c r="J22" i="4"/>
  <c r="G22" i="4"/>
  <c r="F22" i="4"/>
  <c r="AG21" i="4"/>
  <c r="AD21" i="4"/>
  <c r="AF21" i="4"/>
  <c r="AC21" i="4"/>
  <c r="AB21" i="4"/>
  <c r="V21" i="4"/>
  <c r="S21" i="4"/>
  <c r="Q21" i="4"/>
  <c r="R21" i="4"/>
  <c r="U21" i="4"/>
  <c r="K21" i="4"/>
  <c r="H21" i="4"/>
  <c r="J21" i="4"/>
  <c r="G21" i="4"/>
  <c r="F21" i="4"/>
  <c r="AG20" i="4"/>
  <c r="AD20" i="4"/>
  <c r="AF20" i="4"/>
  <c r="AC20" i="4"/>
  <c r="AB20" i="4"/>
  <c r="V20" i="4"/>
  <c r="S20" i="4"/>
  <c r="Q20" i="4"/>
  <c r="R20" i="4"/>
  <c r="U20" i="4"/>
  <c r="K20" i="4"/>
  <c r="H20" i="4"/>
  <c r="J20" i="4"/>
  <c r="G20" i="4"/>
  <c r="F20" i="4"/>
  <c r="AG19" i="4"/>
  <c r="AD19" i="4"/>
  <c r="AF19" i="4"/>
  <c r="AC19" i="4"/>
  <c r="AB19" i="4"/>
  <c r="S19" i="4"/>
  <c r="V19" i="4"/>
  <c r="U19" i="4"/>
  <c r="R19" i="4"/>
  <c r="Q19" i="4"/>
  <c r="K19" i="4"/>
  <c r="H19" i="4"/>
  <c r="J19" i="4"/>
  <c r="G19" i="4"/>
  <c r="F19" i="4"/>
  <c r="AG18" i="4"/>
  <c r="AD18" i="4"/>
  <c r="AF18" i="4"/>
  <c r="AC18" i="4"/>
  <c r="AB18" i="4"/>
  <c r="V18" i="4"/>
  <c r="S18" i="4"/>
  <c r="U18" i="4"/>
  <c r="R18" i="4"/>
  <c r="Q18" i="4"/>
  <c r="K18" i="4"/>
  <c r="H18" i="4"/>
  <c r="J18" i="4"/>
  <c r="G18" i="4"/>
  <c r="F18" i="4"/>
  <c r="AG17" i="4"/>
  <c r="AD17" i="4"/>
  <c r="AF17" i="4"/>
  <c r="AC17" i="4"/>
  <c r="AB17" i="4"/>
  <c r="V17" i="4"/>
  <c r="S17" i="4"/>
  <c r="U17" i="4"/>
  <c r="R17" i="4"/>
  <c r="Q17" i="4"/>
  <c r="K17" i="4"/>
  <c r="H17" i="4"/>
  <c r="J17" i="4"/>
  <c r="G17" i="4"/>
  <c r="F17" i="4"/>
  <c r="AG16" i="4"/>
  <c r="AD16" i="4"/>
  <c r="AF16" i="4"/>
  <c r="AC16" i="4"/>
  <c r="AB16" i="4"/>
  <c r="V16" i="4"/>
  <c r="S16" i="4"/>
  <c r="U16" i="4"/>
  <c r="R16" i="4"/>
  <c r="Q16" i="4"/>
  <c r="K16" i="4"/>
  <c r="H16" i="4"/>
  <c r="J16" i="4"/>
  <c r="G16" i="4"/>
  <c r="F16" i="4"/>
  <c r="AG15" i="4"/>
  <c r="AD15" i="4"/>
  <c r="AB15" i="4"/>
  <c r="AC15" i="4"/>
  <c r="AF15" i="4"/>
  <c r="V15" i="4"/>
  <c r="S15" i="4"/>
  <c r="U15" i="4"/>
  <c r="R15" i="4"/>
  <c r="Q15" i="4"/>
  <c r="K15" i="4"/>
  <c r="H15" i="4"/>
  <c r="J15" i="4"/>
  <c r="G15" i="4"/>
  <c r="F15" i="4"/>
  <c r="AG14" i="4"/>
  <c r="AD14" i="4"/>
  <c r="AF14" i="4"/>
  <c r="AC14" i="4"/>
  <c r="AB14" i="4"/>
  <c r="V14" i="4"/>
  <c r="S14" i="4"/>
  <c r="U14" i="4"/>
  <c r="R14" i="4"/>
  <c r="Q14" i="4"/>
  <c r="K14" i="4"/>
  <c r="H14" i="4"/>
  <c r="J14" i="4"/>
  <c r="G14" i="4"/>
  <c r="F14" i="4"/>
  <c r="AF13" i="4"/>
  <c r="AB13" i="4"/>
  <c r="U13" i="4"/>
  <c r="Q13" i="4"/>
  <c r="J13" i="4"/>
  <c r="F13" i="4"/>
  <c r="AF12" i="4"/>
  <c r="AB12" i="4"/>
  <c r="U12" i="4"/>
  <c r="Q12" i="4"/>
  <c r="J12" i="4"/>
  <c r="F12" i="4"/>
  <c r="AF11" i="4"/>
  <c r="AB11" i="4"/>
  <c r="U11" i="4"/>
  <c r="Q11" i="4"/>
  <c r="J11" i="4"/>
  <c r="F11" i="4"/>
  <c r="AF10" i="4"/>
  <c r="AB10" i="4"/>
  <c r="U10" i="4"/>
  <c r="Q10" i="4"/>
  <c r="J10" i="4"/>
  <c r="F10" i="4"/>
  <c r="AF9" i="4"/>
  <c r="AB9" i="4"/>
  <c r="U9" i="4"/>
  <c r="Q9" i="4"/>
  <c r="J9" i="4"/>
  <c r="F9" i="4"/>
  <c r="AF8" i="4"/>
  <c r="AB8" i="4"/>
  <c r="U8" i="4"/>
  <c r="Q8" i="4"/>
  <c r="J8" i="4"/>
  <c r="F8" i="4"/>
  <c r="AF7" i="4"/>
  <c r="AB7" i="4"/>
  <c r="U7" i="4"/>
  <c r="Q7" i="4"/>
  <c r="J7" i="4"/>
  <c r="F7" i="4"/>
  <c r="AF6" i="4"/>
  <c r="AB6" i="4"/>
  <c r="U6" i="4"/>
  <c r="Q6" i="4"/>
  <c r="J6" i="4"/>
  <c r="F6" i="4"/>
  <c r="AF5" i="4"/>
  <c r="AB5" i="4"/>
  <c r="U5" i="4"/>
  <c r="Q5" i="4"/>
  <c r="J5" i="4"/>
  <c r="F5" i="4"/>
  <c r="AF4" i="4"/>
  <c r="AB4" i="4"/>
  <c r="U4" i="4"/>
  <c r="Q4" i="4"/>
  <c r="J4" i="4"/>
  <c r="F4" i="4"/>
  <c r="AF3" i="4"/>
  <c r="AB3" i="4"/>
  <c r="U3" i="4"/>
  <c r="Q3" i="4"/>
  <c r="J3" i="4"/>
  <c r="F3" i="4"/>
  <c r="AI2" i="4"/>
  <c r="AJ2" i="4"/>
  <c r="X2" i="4"/>
  <c r="Y2" i="4"/>
  <c r="M2" i="4"/>
  <c r="N2" i="4"/>
  <c r="AG99" i="3"/>
  <c r="AH99" i="3"/>
  <c r="V99" i="3"/>
  <c r="W99" i="3"/>
  <c r="K99" i="3"/>
  <c r="L99" i="3"/>
  <c r="Y98" i="3"/>
  <c r="Y100" i="3" s="1"/>
  <c r="X98" i="3"/>
  <c r="N98" i="3"/>
  <c r="N100" i="3" s="1"/>
  <c r="M98" i="3"/>
  <c r="C98" i="3"/>
  <c r="C100" i="3" s="1"/>
  <c r="B98" i="3"/>
  <c r="AE92" i="3"/>
  <c r="AB92" i="3"/>
  <c r="AA92" i="3"/>
  <c r="AD92" i="3"/>
  <c r="Z92" i="3"/>
  <c r="T92" i="3"/>
  <c r="Q92" i="3"/>
  <c r="S92" i="3"/>
  <c r="P92" i="3"/>
  <c r="O92" i="3"/>
  <c r="I92" i="3"/>
  <c r="F92" i="3"/>
  <c r="H92" i="3"/>
  <c r="E92" i="3"/>
  <c r="D92" i="3"/>
  <c r="AB91" i="3"/>
  <c r="AE91" i="3"/>
  <c r="AD91" i="3"/>
  <c r="AA91" i="3"/>
  <c r="Z91" i="3"/>
  <c r="T91" i="3"/>
  <c r="Q91" i="3"/>
  <c r="S91" i="3"/>
  <c r="P91" i="3"/>
  <c r="O91" i="3"/>
  <c r="I91" i="3"/>
  <c r="F91" i="3"/>
  <c r="H91" i="3"/>
  <c r="E91" i="3"/>
  <c r="D91" i="3"/>
  <c r="AB90" i="3"/>
  <c r="AE90" i="3"/>
  <c r="AD90" i="3"/>
  <c r="AA90" i="3"/>
  <c r="Z90" i="3"/>
  <c r="T90" i="3"/>
  <c r="Q90" i="3"/>
  <c r="S90" i="3"/>
  <c r="P90" i="3"/>
  <c r="O90" i="3"/>
  <c r="F90" i="3"/>
  <c r="I90" i="3"/>
  <c r="D90" i="3"/>
  <c r="E90" i="3"/>
  <c r="H90" i="3"/>
  <c r="AE89" i="3"/>
  <c r="AB89" i="3"/>
  <c r="AD89" i="3"/>
  <c r="AA89" i="3"/>
  <c r="Z89" i="3"/>
  <c r="T89" i="3"/>
  <c r="Q89" i="3"/>
  <c r="S89" i="3"/>
  <c r="P89" i="3"/>
  <c r="O89" i="3"/>
  <c r="I89" i="3"/>
  <c r="F89" i="3"/>
  <c r="D89" i="3"/>
  <c r="E89" i="3"/>
  <c r="H89" i="3"/>
  <c r="AE88" i="3"/>
  <c r="AB88" i="3"/>
  <c r="AD88" i="3"/>
  <c r="AA88" i="3"/>
  <c r="Z88" i="3"/>
  <c r="T88" i="3"/>
  <c r="Q88" i="3"/>
  <c r="S88" i="3"/>
  <c r="P88" i="3"/>
  <c r="O88" i="3"/>
  <c r="F88" i="3"/>
  <c r="I88" i="3"/>
  <c r="H88" i="3"/>
  <c r="E88" i="3"/>
  <c r="D88" i="3"/>
  <c r="AE87" i="3"/>
  <c r="AB87" i="3"/>
  <c r="AD87" i="3"/>
  <c r="AA87" i="3"/>
  <c r="Z87" i="3"/>
  <c r="T87" i="3"/>
  <c r="Q87" i="3"/>
  <c r="S87" i="3"/>
  <c r="P87" i="3"/>
  <c r="O87" i="3"/>
  <c r="I87" i="3"/>
  <c r="F87" i="3"/>
  <c r="D87" i="3"/>
  <c r="E87" i="3"/>
  <c r="H87" i="3"/>
  <c r="AE86" i="3"/>
  <c r="AB86" i="3"/>
  <c r="AD86" i="3"/>
  <c r="AA86" i="3"/>
  <c r="Z86" i="3"/>
  <c r="T86" i="3"/>
  <c r="Q86" i="3"/>
  <c r="S86" i="3"/>
  <c r="P86" i="3"/>
  <c r="O86" i="3"/>
  <c r="F86" i="3"/>
  <c r="I86" i="3"/>
  <c r="H86" i="3"/>
  <c r="E86" i="3"/>
  <c r="D86" i="3"/>
  <c r="AE85" i="3"/>
  <c r="AB85" i="3"/>
  <c r="AD85" i="3"/>
  <c r="AA85" i="3"/>
  <c r="Z85" i="3"/>
  <c r="T85" i="3"/>
  <c r="Q85" i="3"/>
  <c r="S85" i="3"/>
  <c r="P85" i="3"/>
  <c r="O85" i="3"/>
  <c r="F85" i="3"/>
  <c r="I85" i="3"/>
  <c r="H85" i="3"/>
  <c r="E85" i="3"/>
  <c r="D85" i="3"/>
  <c r="AE84" i="3"/>
  <c r="AB84" i="3"/>
  <c r="AD84" i="3"/>
  <c r="AA84" i="3"/>
  <c r="Z84" i="3"/>
  <c r="T84" i="3"/>
  <c r="Q84" i="3"/>
  <c r="S84" i="3"/>
  <c r="P84" i="3"/>
  <c r="O84" i="3"/>
  <c r="I84" i="3"/>
  <c r="F84" i="3"/>
  <c r="H84" i="3"/>
  <c r="E84" i="3"/>
  <c r="D84" i="3"/>
  <c r="AE83" i="3"/>
  <c r="AB83" i="3"/>
  <c r="AD83" i="3"/>
  <c r="AA83" i="3"/>
  <c r="Z83" i="3"/>
  <c r="T83" i="3"/>
  <c r="Q83" i="3"/>
  <c r="S83" i="3"/>
  <c r="P83" i="3"/>
  <c r="O83" i="3"/>
  <c r="I83" i="3"/>
  <c r="F83" i="3"/>
  <c r="H83" i="3"/>
  <c r="E83" i="3"/>
  <c r="D83" i="3"/>
  <c r="AE82" i="3"/>
  <c r="AB82" i="3"/>
  <c r="AD82" i="3"/>
  <c r="AA82" i="3"/>
  <c r="Z82" i="3"/>
  <c r="T82" i="3"/>
  <c r="Q82" i="3"/>
  <c r="O82" i="3"/>
  <c r="P82" i="3"/>
  <c r="S82" i="3"/>
  <c r="I82" i="3"/>
  <c r="F82" i="3"/>
  <c r="H82" i="3"/>
  <c r="E82" i="3"/>
  <c r="D82" i="3"/>
  <c r="AE81" i="3"/>
  <c r="AB81" i="3"/>
  <c r="AD81" i="3"/>
  <c r="AA81" i="3"/>
  <c r="Z81" i="3"/>
  <c r="T81" i="3"/>
  <c r="Q81" i="3"/>
  <c r="O81" i="3"/>
  <c r="P81" i="3"/>
  <c r="S81" i="3"/>
  <c r="I81" i="3"/>
  <c r="F81" i="3"/>
  <c r="H81" i="3"/>
  <c r="E81" i="3"/>
  <c r="D81" i="3"/>
  <c r="AE80" i="3"/>
  <c r="AB80" i="3"/>
  <c r="AD80" i="3"/>
  <c r="AA80" i="3"/>
  <c r="Z80" i="3"/>
  <c r="T80" i="3"/>
  <c r="Q80" i="3"/>
  <c r="S80" i="3"/>
  <c r="P80" i="3"/>
  <c r="O80" i="3"/>
  <c r="I80" i="3"/>
  <c r="F80" i="3"/>
  <c r="H80" i="3"/>
  <c r="E80" i="3"/>
  <c r="D80" i="3"/>
  <c r="AE79" i="3"/>
  <c r="AB79" i="3"/>
  <c r="AD79" i="3"/>
  <c r="AA79" i="3"/>
  <c r="Z79" i="3"/>
  <c r="T79" i="3"/>
  <c r="Q79" i="3"/>
  <c r="P79" i="3"/>
  <c r="S79" i="3"/>
  <c r="O79" i="3"/>
  <c r="I79" i="3"/>
  <c r="F79" i="3"/>
  <c r="H79" i="3"/>
  <c r="E79" i="3"/>
  <c r="D79" i="3"/>
  <c r="AE78" i="3"/>
  <c r="AB78" i="3"/>
  <c r="AD78" i="3"/>
  <c r="AA78" i="3"/>
  <c r="Z78" i="3"/>
  <c r="T78" i="3"/>
  <c r="Q78" i="3"/>
  <c r="S78" i="3"/>
  <c r="P78" i="3"/>
  <c r="O78" i="3"/>
  <c r="I78" i="3"/>
  <c r="F78" i="3"/>
  <c r="H78" i="3"/>
  <c r="E78" i="3"/>
  <c r="D78" i="3"/>
  <c r="AE77" i="3"/>
  <c r="AB77" i="3"/>
  <c r="AD77" i="3"/>
  <c r="AA77" i="3"/>
  <c r="Z77" i="3"/>
  <c r="T77" i="3"/>
  <c r="Q77" i="3"/>
  <c r="S77" i="3"/>
  <c r="P77" i="3"/>
  <c r="O77" i="3"/>
  <c r="I77" i="3"/>
  <c r="F77" i="3"/>
  <c r="H77" i="3"/>
  <c r="E77" i="3"/>
  <c r="D77" i="3"/>
  <c r="AE76" i="3"/>
  <c r="AB76" i="3"/>
  <c r="AD76" i="3"/>
  <c r="AA76" i="3"/>
  <c r="Z76" i="3"/>
  <c r="T76" i="3"/>
  <c r="Q76" i="3"/>
  <c r="S76" i="3"/>
  <c r="P76" i="3"/>
  <c r="O76" i="3"/>
  <c r="I76" i="3"/>
  <c r="F76" i="3"/>
  <c r="H76" i="3"/>
  <c r="E76" i="3"/>
  <c r="D76" i="3"/>
  <c r="AE75" i="3"/>
  <c r="AB75" i="3"/>
  <c r="Z75" i="3"/>
  <c r="AD75" i="3"/>
  <c r="AA75" i="3"/>
  <c r="T75" i="3"/>
  <c r="Q75" i="3"/>
  <c r="S75" i="3"/>
  <c r="P75" i="3"/>
  <c r="O75" i="3"/>
  <c r="I75" i="3"/>
  <c r="F75" i="3"/>
  <c r="H75" i="3"/>
  <c r="E75" i="3"/>
  <c r="D75" i="3"/>
  <c r="AB74" i="3"/>
  <c r="AE74" i="3"/>
  <c r="AD74" i="3"/>
  <c r="Z74" i="3"/>
  <c r="AA74" i="3"/>
  <c r="T74" i="3"/>
  <c r="Q74" i="3"/>
  <c r="S74" i="3"/>
  <c r="P74" i="3"/>
  <c r="O74" i="3"/>
  <c r="I74" i="3"/>
  <c r="F74" i="3"/>
  <c r="H74" i="3"/>
  <c r="E74" i="3"/>
  <c r="D74" i="3"/>
  <c r="AB73" i="3"/>
  <c r="AE73" i="3"/>
  <c r="AD73" i="3"/>
  <c r="AA73" i="3"/>
  <c r="Z73" i="3"/>
  <c r="T73" i="3"/>
  <c r="Q73" i="3"/>
  <c r="S73" i="3"/>
  <c r="P73" i="3"/>
  <c r="O73" i="3"/>
  <c r="I73" i="3"/>
  <c r="F73" i="3"/>
  <c r="H73" i="3"/>
  <c r="E73" i="3"/>
  <c r="D73" i="3"/>
  <c r="AE72" i="3"/>
  <c r="AB72" i="3"/>
  <c r="AD72" i="3"/>
  <c r="AA72" i="3"/>
  <c r="Z72" i="3"/>
  <c r="T72" i="3"/>
  <c r="Q72" i="3"/>
  <c r="S72" i="3"/>
  <c r="P72" i="3"/>
  <c r="O72" i="3"/>
  <c r="I72" i="3"/>
  <c r="F72" i="3"/>
  <c r="H72" i="3"/>
  <c r="E72" i="3"/>
  <c r="D72" i="3"/>
  <c r="AB71" i="3"/>
  <c r="AE71" i="3"/>
  <c r="AD71" i="3"/>
  <c r="AA71" i="3"/>
  <c r="Z71" i="3"/>
  <c r="T71" i="3"/>
  <c r="Q71" i="3"/>
  <c r="S71" i="3"/>
  <c r="P71" i="3"/>
  <c r="O71" i="3"/>
  <c r="F71" i="3"/>
  <c r="I71" i="3"/>
  <c r="D71" i="3"/>
  <c r="E71" i="3"/>
  <c r="H71" i="3"/>
  <c r="AE70" i="3"/>
  <c r="AB70" i="3"/>
  <c r="AD70" i="3"/>
  <c r="AA70" i="3"/>
  <c r="Z70" i="3"/>
  <c r="T70" i="3"/>
  <c r="Q70" i="3"/>
  <c r="S70" i="3"/>
  <c r="P70" i="3"/>
  <c r="O70" i="3"/>
  <c r="I70" i="3"/>
  <c r="F70" i="3"/>
  <c r="D70" i="3"/>
  <c r="E70" i="3"/>
  <c r="H70" i="3"/>
  <c r="AE69" i="3"/>
  <c r="AB69" i="3"/>
  <c r="AD69" i="3"/>
  <c r="AA69" i="3"/>
  <c r="Z69" i="3"/>
  <c r="T69" i="3"/>
  <c r="Q69" i="3"/>
  <c r="S69" i="3"/>
  <c r="P69" i="3"/>
  <c r="O69" i="3"/>
  <c r="F69" i="3"/>
  <c r="I69" i="3"/>
  <c r="H69" i="3"/>
  <c r="E69" i="3"/>
  <c r="D69" i="3"/>
  <c r="AE68" i="3"/>
  <c r="AB68" i="3"/>
  <c r="AD68" i="3"/>
  <c r="AA68" i="3"/>
  <c r="Z68" i="3"/>
  <c r="T68" i="3"/>
  <c r="Q68" i="3"/>
  <c r="S68" i="3"/>
  <c r="P68" i="3"/>
  <c r="O68" i="3"/>
  <c r="I68" i="3"/>
  <c r="F68" i="3"/>
  <c r="E68" i="3"/>
  <c r="D68" i="3"/>
  <c r="H68" i="3"/>
  <c r="AE67" i="3"/>
  <c r="AB67" i="3"/>
  <c r="AD67" i="3"/>
  <c r="AA67" i="3"/>
  <c r="Z67" i="3"/>
  <c r="T67" i="3"/>
  <c r="Q67" i="3"/>
  <c r="S67" i="3"/>
  <c r="P67" i="3"/>
  <c r="O67" i="3"/>
  <c r="F67" i="3"/>
  <c r="I67" i="3"/>
  <c r="H67" i="3"/>
  <c r="D67" i="3"/>
  <c r="E67" i="3"/>
  <c r="AE66" i="3"/>
  <c r="AB66" i="3"/>
  <c r="AD66" i="3"/>
  <c r="AA66" i="3"/>
  <c r="Z66" i="3"/>
  <c r="T66" i="3"/>
  <c r="Q66" i="3"/>
  <c r="S66" i="3"/>
  <c r="P66" i="3"/>
  <c r="O66" i="3"/>
  <c r="F66" i="3"/>
  <c r="I66" i="3"/>
  <c r="H66" i="3"/>
  <c r="E66" i="3"/>
  <c r="D66" i="3"/>
  <c r="AE65" i="3"/>
  <c r="AB65" i="3"/>
  <c r="AD65" i="3"/>
  <c r="AA65" i="3"/>
  <c r="Z65" i="3"/>
  <c r="T65" i="3"/>
  <c r="Q65" i="3"/>
  <c r="S65" i="3"/>
  <c r="P65" i="3"/>
  <c r="O65" i="3"/>
  <c r="I65" i="3"/>
  <c r="F65" i="3"/>
  <c r="H65" i="3"/>
  <c r="E65" i="3"/>
  <c r="D65" i="3"/>
  <c r="AE64" i="3"/>
  <c r="AB64" i="3"/>
  <c r="AD64" i="3"/>
  <c r="AA64" i="3"/>
  <c r="Z64" i="3"/>
  <c r="T64" i="3"/>
  <c r="Q64" i="3"/>
  <c r="S64" i="3"/>
  <c r="P64" i="3"/>
  <c r="O64" i="3"/>
  <c r="I64" i="3"/>
  <c r="F64" i="3"/>
  <c r="H64" i="3"/>
  <c r="E64" i="3"/>
  <c r="D64" i="3"/>
  <c r="AE63" i="3"/>
  <c r="AB63" i="3"/>
  <c r="AD63" i="3"/>
  <c r="AA63" i="3"/>
  <c r="Z63" i="3"/>
  <c r="T63" i="3"/>
  <c r="Q63" i="3"/>
  <c r="S63" i="3"/>
  <c r="P63" i="3"/>
  <c r="O63" i="3"/>
  <c r="I63" i="3"/>
  <c r="F63" i="3"/>
  <c r="H63" i="3"/>
  <c r="E63" i="3"/>
  <c r="D63" i="3"/>
  <c r="AE62" i="3"/>
  <c r="AB62" i="3"/>
  <c r="AD62" i="3"/>
  <c r="AA62" i="3"/>
  <c r="Z62" i="3"/>
  <c r="T62" i="3"/>
  <c r="Q62" i="3"/>
  <c r="O62" i="3"/>
  <c r="P62" i="3"/>
  <c r="S62" i="3"/>
  <c r="I62" i="3"/>
  <c r="F62" i="3"/>
  <c r="H62" i="3"/>
  <c r="E62" i="3"/>
  <c r="D62" i="3"/>
  <c r="AE61" i="3"/>
  <c r="AB61" i="3"/>
  <c r="AD61" i="3"/>
  <c r="AA61" i="3"/>
  <c r="Z61" i="3"/>
  <c r="T61" i="3"/>
  <c r="Q61" i="3"/>
  <c r="O61" i="3"/>
  <c r="P61" i="3"/>
  <c r="S61" i="3"/>
  <c r="I61" i="3"/>
  <c r="F61" i="3"/>
  <c r="H61" i="3"/>
  <c r="E61" i="3"/>
  <c r="D61" i="3"/>
  <c r="AE60" i="3"/>
  <c r="AB60" i="3"/>
  <c r="AD60" i="3"/>
  <c r="AA60" i="3"/>
  <c r="Z60" i="3"/>
  <c r="Q60" i="3"/>
  <c r="T60" i="3"/>
  <c r="S60" i="3"/>
  <c r="P60" i="3"/>
  <c r="O60" i="3"/>
  <c r="I60" i="3"/>
  <c r="F60" i="3"/>
  <c r="H60" i="3"/>
  <c r="E60" i="3"/>
  <c r="D60" i="3"/>
  <c r="AE59" i="3"/>
  <c r="AB59" i="3"/>
  <c r="AD59" i="3"/>
  <c r="AA59" i="3"/>
  <c r="Z59" i="3"/>
  <c r="T59" i="3"/>
  <c r="Q59" i="3"/>
  <c r="S59" i="3"/>
  <c r="P59" i="3"/>
  <c r="O59" i="3"/>
  <c r="I59" i="3"/>
  <c r="F59" i="3"/>
  <c r="H59" i="3"/>
  <c r="E59" i="3"/>
  <c r="D59" i="3"/>
  <c r="AE58" i="3"/>
  <c r="AB58" i="3"/>
  <c r="AD58" i="3"/>
  <c r="AA58" i="3"/>
  <c r="Z58" i="3"/>
  <c r="T58" i="3"/>
  <c r="Q58" i="3"/>
  <c r="S58" i="3"/>
  <c r="P58" i="3"/>
  <c r="O58" i="3"/>
  <c r="I58" i="3"/>
  <c r="F58" i="3"/>
  <c r="H58" i="3"/>
  <c r="E58" i="3"/>
  <c r="D58" i="3"/>
  <c r="AE57" i="3"/>
  <c r="AB57" i="3"/>
  <c r="AD57" i="3"/>
  <c r="AA57" i="3"/>
  <c r="Z57" i="3"/>
  <c r="T57" i="3"/>
  <c r="Q57" i="3"/>
  <c r="S57" i="3"/>
  <c r="P57" i="3"/>
  <c r="O57" i="3"/>
  <c r="I57" i="3"/>
  <c r="F57" i="3"/>
  <c r="H57" i="3"/>
  <c r="E57" i="3"/>
  <c r="D57" i="3"/>
  <c r="AE56" i="3"/>
  <c r="AB56" i="3"/>
  <c r="Z56" i="3"/>
  <c r="AA56" i="3"/>
  <c r="AD56" i="3"/>
  <c r="T56" i="3"/>
  <c r="Q56" i="3"/>
  <c r="S56" i="3"/>
  <c r="P56" i="3"/>
  <c r="O56" i="3"/>
  <c r="I56" i="3"/>
  <c r="F56" i="3"/>
  <c r="H56" i="3"/>
  <c r="E56" i="3"/>
  <c r="D56" i="3"/>
  <c r="AB55" i="3"/>
  <c r="AE55" i="3"/>
  <c r="AD55" i="3"/>
  <c r="AA55" i="3"/>
  <c r="Z55" i="3"/>
  <c r="T55" i="3"/>
  <c r="Q55" i="3"/>
  <c r="S55" i="3"/>
  <c r="P55" i="3"/>
  <c r="O55" i="3"/>
  <c r="I55" i="3"/>
  <c r="F55" i="3"/>
  <c r="H55" i="3"/>
  <c r="E55" i="3"/>
  <c r="D55" i="3"/>
  <c r="AB54" i="3"/>
  <c r="AE54" i="3"/>
  <c r="AD54" i="3"/>
  <c r="AA54" i="3"/>
  <c r="Z54" i="3"/>
  <c r="T54" i="3"/>
  <c r="Q54" i="3"/>
  <c r="S54" i="3"/>
  <c r="P54" i="3"/>
  <c r="O54" i="3"/>
  <c r="I54" i="3"/>
  <c r="F54" i="3"/>
  <c r="H54" i="3"/>
  <c r="E54" i="3"/>
  <c r="D54" i="3"/>
  <c r="AE53" i="3"/>
  <c r="AB53" i="3"/>
  <c r="AD53" i="3"/>
  <c r="AA53" i="3"/>
  <c r="Z53" i="3"/>
  <c r="T53" i="3"/>
  <c r="Q53" i="3"/>
  <c r="S53" i="3"/>
  <c r="P53" i="3"/>
  <c r="O53" i="3"/>
  <c r="I53" i="3"/>
  <c r="F53" i="3"/>
  <c r="H53" i="3"/>
  <c r="E53" i="3"/>
  <c r="D53" i="3"/>
  <c r="AE52" i="3"/>
  <c r="AB52" i="3"/>
  <c r="AD52" i="3"/>
  <c r="AA52" i="3"/>
  <c r="Z52" i="3"/>
  <c r="T52" i="3"/>
  <c r="Q52" i="3"/>
  <c r="S52" i="3"/>
  <c r="P52" i="3"/>
  <c r="O52" i="3"/>
  <c r="I52" i="3"/>
  <c r="F52" i="3"/>
  <c r="D52" i="3"/>
  <c r="E52" i="3"/>
  <c r="H52" i="3"/>
  <c r="AE51" i="3"/>
  <c r="AB51" i="3"/>
  <c r="AD51" i="3"/>
  <c r="AA51" i="3"/>
  <c r="Z51" i="3"/>
  <c r="T51" i="3"/>
  <c r="Q51" i="3"/>
  <c r="S51" i="3"/>
  <c r="P51" i="3"/>
  <c r="O51" i="3"/>
  <c r="I51" i="3"/>
  <c r="F51" i="3"/>
  <c r="D51" i="3"/>
  <c r="E51" i="3"/>
  <c r="H51" i="3"/>
  <c r="AE50" i="3"/>
  <c r="AB50" i="3"/>
  <c r="AD50" i="3"/>
  <c r="AA50" i="3"/>
  <c r="Z50" i="3"/>
  <c r="T50" i="3"/>
  <c r="Q50" i="3"/>
  <c r="S50" i="3"/>
  <c r="P50" i="3"/>
  <c r="O50" i="3"/>
  <c r="I50" i="3"/>
  <c r="F50" i="3"/>
  <c r="H50" i="3"/>
  <c r="E50" i="3"/>
  <c r="D50" i="3"/>
  <c r="AE49" i="3"/>
  <c r="AB49" i="3"/>
  <c r="AD49" i="3"/>
  <c r="AA49" i="3"/>
  <c r="Z49" i="3"/>
  <c r="T49" i="3"/>
  <c r="Q49" i="3"/>
  <c r="S49" i="3"/>
  <c r="P49" i="3"/>
  <c r="O49" i="3"/>
  <c r="I49" i="3"/>
  <c r="F49" i="3"/>
  <c r="E49" i="3"/>
  <c r="H49" i="3"/>
  <c r="D49" i="3"/>
  <c r="AE48" i="3"/>
  <c r="AB48" i="3"/>
  <c r="AD48" i="3"/>
  <c r="AA48" i="3"/>
  <c r="Z48" i="3"/>
  <c r="T48" i="3"/>
  <c r="Q48" i="3"/>
  <c r="S48" i="3"/>
  <c r="P48" i="3"/>
  <c r="O48" i="3"/>
  <c r="I48" i="3"/>
  <c r="F48" i="3"/>
  <c r="H48" i="3"/>
  <c r="E48" i="3"/>
  <c r="D48" i="3"/>
  <c r="AE47" i="3"/>
  <c r="AB47" i="3"/>
  <c r="AD47" i="3"/>
  <c r="AA47" i="3"/>
  <c r="Z47" i="3"/>
  <c r="T47" i="3"/>
  <c r="Q47" i="3"/>
  <c r="S47" i="3"/>
  <c r="P47" i="3"/>
  <c r="O47" i="3"/>
  <c r="I47" i="3"/>
  <c r="F47" i="3"/>
  <c r="H47" i="3"/>
  <c r="E47" i="3"/>
  <c r="D47" i="3"/>
  <c r="AE46" i="3"/>
  <c r="AB46" i="3"/>
  <c r="AD46" i="3"/>
  <c r="AA46" i="3"/>
  <c r="Z46" i="3"/>
  <c r="T46" i="3"/>
  <c r="Q46" i="3"/>
  <c r="S46" i="3"/>
  <c r="P46" i="3"/>
  <c r="O46" i="3"/>
  <c r="I46" i="3"/>
  <c r="F46" i="3"/>
  <c r="H46" i="3"/>
  <c r="E46" i="3"/>
  <c r="D46" i="3"/>
  <c r="AE45" i="3"/>
  <c r="AB45" i="3"/>
  <c r="AD45" i="3"/>
  <c r="AA45" i="3"/>
  <c r="Z45" i="3"/>
  <c r="T45" i="3"/>
  <c r="Q45" i="3"/>
  <c r="O45" i="3"/>
  <c r="S45" i="3"/>
  <c r="P45" i="3"/>
  <c r="I45" i="3"/>
  <c r="F45" i="3"/>
  <c r="H45" i="3"/>
  <c r="E45" i="3"/>
  <c r="D45" i="3"/>
  <c r="AE44" i="3"/>
  <c r="AB44" i="3"/>
  <c r="AD44" i="3"/>
  <c r="AA44" i="3"/>
  <c r="Z44" i="3"/>
  <c r="Q44" i="3"/>
  <c r="T44" i="3"/>
  <c r="S44" i="3"/>
  <c r="O44" i="3"/>
  <c r="P44" i="3"/>
  <c r="I44" i="3"/>
  <c r="F44" i="3"/>
  <c r="H44" i="3"/>
  <c r="E44" i="3"/>
  <c r="D44" i="3"/>
  <c r="AE43" i="3"/>
  <c r="AB43" i="3"/>
  <c r="AD43" i="3"/>
  <c r="AA43" i="3"/>
  <c r="Z43" i="3"/>
  <c r="Q43" i="3"/>
  <c r="T43" i="3"/>
  <c r="S43" i="3"/>
  <c r="P43" i="3"/>
  <c r="O43" i="3"/>
  <c r="I43" i="3"/>
  <c r="F43" i="3"/>
  <c r="H43" i="3"/>
  <c r="E43" i="3"/>
  <c r="D43" i="3"/>
  <c r="AE42" i="3"/>
  <c r="AB42" i="3"/>
  <c r="AD42" i="3"/>
  <c r="AA42" i="3"/>
  <c r="Z42" i="3"/>
  <c r="T42" i="3"/>
  <c r="Q42" i="3"/>
  <c r="S42" i="3"/>
  <c r="P42" i="3"/>
  <c r="O42" i="3"/>
  <c r="I42" i="3"/>
  <c r="F42" i="3"/>
  <c r="H42" i="3"/>
  <c r="E42" i="3"/>
  <c r="D42" i="3"/>
  <c r="AE41" i="3"/>
  <c r="AB41" i="3"/>
  <c r="AD41" i="3"/>
  <c r="AA41" i="3"/>
  <c r="Z41" i="3"/>
  <c r="Q41" i="3"/>
  <c r="T41" i="3"/>
  <c r="S41" i="3"/>
  <c r="P41" i="3"/>
  <c r="O41" i="3"/>
  <c r="I41" i="3"/>
  <c r="F41" i="3"/>
  <c r="H41" i="3"/>
  <c r="E41" i="3"/>
  <c r="D41" i="3"/>
  <c r="AB40" i="3"/>
  <c r="AE40" i="3"/>
  <c r="Z40" i="3"/>
  <c r="AA40" i="3"/>
  <c r="AD40" i="3"/>
  <c r="T40" i="3"/>
  <c r="Q40" i="3"/>
  <c r="S40" i="3"/>
  <c r="P40" i="3"/>
  <c r="O40" i="3"/>
  <c r="I40" i="3"/>
  <c r="F40" i="3"/>
  <c r="H40" i="3"/>
  <c r="E40" i="3"/>
  <c r="D40" i="3"/>
  <c r="AE39" i="3"/>
  <c r="AB39" i="3"/>
  <c r="Z39" i="3"/>
  <c r="AA39" i="3"/>
  <c r="AD39" i="3"/>
  <c r="T39" i="3"/>
  <c r="Q39" i="3"/>
  <c r="S39" i="3"/>
  <c r="P39" i="3"/>
  <c r="O39" i="3"/>
  <c r="I39" i="3"/>
  <c r="F39" i="3"/>
  <c r="H39" i="3"/>
  <c r="E39" i="3"/>
  <c r="D39" i="3"/>
  <c r="AB38" i="3"/>
  <c r="AE38" i="3"/>
  <c r="AD38" i="3"/>
  <c r="AA38" i="3"/>
  <c r="Z38" i="3"/>
  <c r="T38" i="3"/>
  <c r="Q38" i="3"/>
  <c r="S38" i="3"/>
  <c r="P38" i="3"/>
  <c r="O38" i="3"/>
  <c r="I38" i="3"/>
  <c r="F38" i="3"/>
  <c r="H38" i="3"/>
  <c r="E38" i="3"/>
  <c r="D38" i="3"/>
  <c r="AE37" i="3"/>
  <c r="AB37" i="3"/>
  <c r="AA37" i="3"/>
  <c r="Z37" i="3"/>
  <c r="AD37" i="3"/>
  <c r="T37" i="3"/>
  <c r="Q37" i="3"/>
  <c r="S37" i="3"/>
  <c r="P37" i="3"/>
  <c r="O37" i="3"/>
  <c r="I37" i="3"/>
  <c r="F37" i="3"/>
  <c r="H37" i="3"/>
  <c r="E37" i="3"/>
  <c r="D37" i="3"/>
  <c r="AB36" i="3"/>
  <c r="AE36" i="3"/>
  <c r="AD36" i="3"/>
  <c r="Z36" i="3"/>
  <c r="AA36" i="3"/>
  <c r="T36" i="3"/>
  <c r="Q36" i="3"/>
  <c r="S36" i="3"/>
  <c r="P36" i="3"/>
  <c r="O36" i="3"/>
  <c r="I36" i="3"/>
  <c r="F36" i="3"/>
  <c r="H36" i="3"/>
  <c r="E36" i="3"/>
  <c r="D36" i="3"/>
  <c r="AB35" i="3"/>
  <c r="AE35" i="3"/>
  <c r="AD35" i="3"/>
  <c r="AA35" i="3"/>
  <c r="Z35" i="3"/>
  <c r="T35" i="3"/>
  <c r="Q35" i="3"/>
  <c r="S35" i="3"/>
  <c r="P35" i="3"/>
  <c r="O35" i="3"/>
  <c r="I35" i="3"/>
  <c r="F35" i="3"/>
  <c r="H35" i="3"/>
  <c r="E35" i="3"/>
  <c r="D35" i="3"/>
  <c r="AE34" i="3"/>
  <c r="AB34" i="3"/>
  <c r="AD34" i="3"/>
  <c r="AA34" i="3"/>
  <c r="Z34" i="3"/>
  <c r="T34" i="3"/>
  <c r="Q34" i="3"/>
  <c r="S34" i="3"/>
  <c r="P34" i="3"/>
  <c r="O34" i="3"/>
  <c r="I34" i="3"/>
  <c r="F34" i="3"/>
  <c r="H34" i="3"/>
  <c r="E34" i="3"/>
  <c r="D34" i="3"/>
  <c r="AE33" i="3"/>
  <c r="AB33" i="3"/>
  <c r="AD33" i="3"/>
  <c r="AA33" i="3"/>
  <c r="Z33" i="3"/>
  <c r="T33" i="3"/>
  <c r="Q33" i="3"/>
  <c r="S33" i="3"/>
  <c r="P33" i="3"/>
  <c r="O33" i="3"/>
  <c r="I33" i="3"/>
  <c r="F33" i="3"/>
  <c r="H33" i="3"/>
  <c r="E33" i="3"/>
  <c r="D33" i="3"/>
  <c r="AE32" i="3"/>
  <c r="AB32" i="3"/>
  <c r="AD32" i="3"/>
  <c r="AA32" i="3"/>
  <c r="Z32" i="3"/>
  <c r="T32" i="3"/>
  <c r="Q32" i="3"/>
  <c r="S32" i="3"/>
  <c r="P32" i="3"/>
  <c r="O32" i="3"/>
  <c r="I32" i="3"/>
  <c r="F32" i="3"/>
  <c r="D32" i="3"/>
  <c r="E32" i="3"/>
  <c r="H32" i="3"/>
  <c r="AE31" i="3"/>
  <c r="AB31" i="3"/>
  <c r="AD31" i="3"/>
  <c r="AA31" i="3"/>
  <c r="Z31" i="3"/>
  <c r="T31" i="3"/>
  <c r="Q31" i="3"/>
  <c r="S31" i="3"/>
  <c r="P31" i="3"/>
  <c r="O31" i="3"/>
  <c r="I31" i="3"/>
  <c r="F31" i="3"/>
  <c r="D31" i="3"/>
  <c r="E31" i="3"/>
  <c r="H31" i="3"/>
  <c r="AE30" i="3"/>
  <c r="AB30" i="3"/>
  <c r="AD30" i="3"/>
  <c r="AA30" i="3"/>
  <c r="Z30" i="3"/>
  <c r="T30" i="3"/>
  <c r="Q30" i="3"/>
  <c r="S30" i="3"/>
  <c r="P30" i="3"/>
  <c r="O30" i="3"/>
  <c r="F30" i="3"/>
  <c r="I30" i="3"/>
  <c r="H30" i="3"/>
  <c r="E30" i="3"/>
  <c r="D30" i="3"/>
  <c r="AE29" i="3"/>
  <c r="AB29" i="3"/>
  <c r="AD29" i="3"/>
  <c r="AA29" i="3"/>
  <c r="Z29" i="3"/>
  <c r="T29" i="3"/>
  <c r="Q29" i="3"/>
  <c r="S29" i="3"/>
  <c r="P29" i="3"/>
  <c r="O29" i="3"/>
  <c r="I29" i="3"/>
  <c r="F29" i="3"/>
  <c r="H29" i="3"/>
  <c r="E29" i="3"/>
  <c r="D29" i="3"/>
  <c r="AE28" i="3"/>
  <c r="AB28" i="3"/>
  <c r="AD28" i="3"/>
  <c r="AA28" i="3"/>
  <c r="Z28" i="3"/>
  <c r="T28" i="3"/>
  <c r="Q28" i="3"/>
  <c r="S28" i="3"/>
  <c r="P28" i="3"/>
  <c r="O28" i="3"/>
  <c r="I28" i="3"/>
  <c r="F28" i="3"/>
  <c r="H28" i="3"/>
  <c r="E28" i="3"/>
  <c r="D28" i="3"/>
  <c r="AE27" i="3"/>
  <c r="AB27" i="3"/>
  <c r="AD27" i="3"/>
  <c r="AA27" i="3"/>
  <c r="Z27" i="3"/>
  <c r="T27" i="3"/>
  <c r="Q27" i="3"/>
  <c r="S27" i="3"/>
  <c r="P27" i="3"/>
  <c r="O27" i="3"/>
  <c r="I27" i="3"/>
  <c r="F27" i="3"/>
  <c r="H27" i="3"/>
  <c r="E27" i="3"/>
  <c r="D27" i="3"/>
  <c r="AE26" i="3"/>
  <c r="AB26" i="3"/>
  <c r="AD26" i="3"/>
  <c r="AA26" i="3"/>
  <c r="Z26" i="3"/>
  <c r="T26" i="3"/>
  <c r="Q26" i="3"/>
  <c r="O26" i="3"/>
  <c r="P26" i="3"/>
  <c r="S26" i="3"/>
  <c r="I26" i="3"/>
  <c r="F26" i="3"/>
  <c r="H26" i="3"/>
  <c r="E26" i="3"/>
  <c r="D26" i="3"/>
  <c r="AE25" i="3"/>
  <c r="AB25" i="3"/>
  <c r="AD25" i="3"/>
  <c r="AA25" i="3"/>
  <c r="Z25" i="3"/>
  <c r="Q25" i="3"/>
  <c r="T25" i="3"/>
  <c r="S25" i="3"/>
  <c r="P25" i="3"/>
  <c r="O25" i="3"/>
  <c r="I25" i="3"/>
  <c r="F25" i="3"/>
  <c r="H25" i="3"/>
  <c r="E25" i="3"/>
  <c r="D25" i="3"/>
  <c r="AE24" i="3"/>
  <c r="AB24" i="3"/>
  <c r="AD24" i="3"/>
  <c r="AA24" i="3"/>
  <c r="Z24" i="3"/>
  <c r="Q24" i="3"/>
  <c r="T24" i="3"/>
  <c r="S24" i="3"/>
  <c r="P24" i="3"/>
  <c r="O24" i="3"/>
  <c r="I24" i="3"/>
  <c r="F24" i="3"/>
  <c r="H24" i="3"/>
  <c r="E24" i="3"/>
  <c r="D24" i="3"/>
  <c r="AE23" i="3"/>
  <c r="AB23" i="3"/>
  <c r="AD23" i="3"/>
  <c r="AA23" i="3"/>
  <c r="Z23" i="3"/>
  <c r="T23" i="3"/>
  <c r="Q23" i="3"/>
  <c r="S23" i="3"/>
  <c r="P23" i="3"/>
  <c r="O23" i="3"/>
  <c r="I23" i="3"/>
  <c r="F23" i="3"/>
  <c r="H23" i="3"/>
  <c r="E23" i="3"/>
  <c r="D23" i="3"/>
  <c r="AE22" i="3"/>
  <c r="AB22" i="3"/>
  <c r="AD22" i="3"/>
  <c r="AA22" i="3"/>
  <c r="Z22" i="3"/>
  <c r="T22" i="3"/>
  <c r="Q22" i="3"/>
  <c r="S22" i="3"/>
  <c r="P22" i="3"/>
  <c r="O22" i="3"/>
  <c r="I22" i="3"/>
  <c r="F22" i="3"/>
  <c r="H22" i="3"/>
  <c r="E22" i="3"/>
  <c r="D22" i="3"/>
  <c r="AE21" i="3"/>
  <c r="AB21" i="3"/>
  <c r="Z21" i="3"/>
  <c r="AA21" i="3"/>
  <c r="AD21" i="3"/>
  <c r="T21" i="3"/>
  <c r="Q21" i="3"/>
  <c r="S21" i="3"/>
  <c r="P21" i="3"/>
  <c r="O21" i="3"/>
  <c r="I21" i="3"/>
  <c r="F21" i="3"/>
  <c r="H21" i="3"/>
  <c r="E21" i="3"/>
  <c r="D21" i="3"/>
  <c r="AE20" i="3"/>
  <c r="AB20" i="3"/>
  <c r="Z20" i="3"/>
  <c r="AA20" i="3"/>
  <c r="AD20" i="3"/>
  <c r="T20" i="3"/>
  <c r="Q20" i="3"/>
  <c r="S20" i="3"/>
  <c r="P20" i="3"/>
  <c r="O20" i="3"/>
  <c r="I20" i="3"/>
  <c r="F20" i="3"/>
  <c r="H20" i="3"/>
  <c r="E20" i="3"/>
  <c r="D20" i="3"/>
  <c r="AE19" i="3"/>
  <c r="AB19" i="3"/>
  <c r="AD19" i="3"/>
  <c r="AA19" i="3"/>
  <c r="Z19" i="3"/>
  <c r="T19" i="3"/>
  <c r="Q19" i="3"/>
  <c r="S19" i="3"/>
  <c r="P19" i="3"/>
  <c r="O19" i="3"/>
  <c r="I19" i="3"/>
  <c r="F19" i="3"/>
  <c r="H19" i="3"/>
  <c r="E19" i="3"/>
  <c r="D19" i="3"/>
  <c r="AE18" i="3"/>
  <c r="AB18" i="3"/>
  <c r="AA18" i="3"/>
  <c r="AD18" i="3"/>
  <c r="Z18" i="3"/>
  <c r="T18" i="3"/>
  <c r="Q18" i="3"/>
  <c r="S18" i="3"/>
  <c r="P18" i="3"/>
  <c r="O18" i="3"/>
  <c r="I18" i="3"/>
  <c r="F18" i="3"/>
  <c r="H18" i="3"/>
  <c r="E18" i="3"/>
  <c r="D18" i="3"/>
  <c r="AE17" i="3"/>
  <c r="AB17" i="3"/>
  <c r="AD17" i="3"/>
  <c r="AA17" i="3"/>
  <c r="Z17" i="3"/>
  <c r="T17" i="3"/>
  <c r="Q17" i="3"/>
  <c r="S17" i="3"/>
  <c r="P17" i="3"/>
  <c r="O17" i="3"/>
  <c r="I17" i="3"/>
  <c r="F17" i="3"/>
  <c r="H17" i="3"/>
  <c r="E17" i="3"/>
  <c r="D17" i="3"/>
  <c r="AE16" i="3"/>
  <c r="AB16" i="3"/>
  <c r="AD16" i="3"/>
  <c r="AA16" i="3"/>
  <c r="Z16" i="3"/>
  <c r="T16" i="3"/>
  <c r="Q16" i="3"/>
  <c r="S16" i="3"/>
  <c r="P16" i="3"/>
  <c r="O16" i="3"/>
  <c r="I16" i="3"/>
  <c r="F16" i="3"/>
  <c r="H16" i="3"/>
  <c r="E16" i="3"/>
  <c r="D16" i="3"/>
  <c r="AE15" i="3"/>
  <c r="AB15" i="3"/>
  <c r="AD15" i="3"/>
  <c r="AA15" i="3"/>
  <c r="Z15" i="3"/>
  <c r="T15" i="3"/>
  <c r="Q15" i="3"/>
  <c r="S15" i="3"/>
  <c r="P15" i="3"/>
  <c r="O15" i="3"/>
  <c r="I15" i="3"/>
  <c r="F15" i="3"/>
  <c r="D15" i="3"/>
  <c r="H15" i="3"/>
  <c r="E15" i="3"/>
  <c r="AE14" i="3"/>
  <c r="AB14" i="3"/>
  <c r="AD14" i="3"/>
  <c r="AA14" i="3"/>
  <c r="Z14" i="3"/>
  <c r="T14" i="3"/>
  <c r="Q14" i="3"/>
  <c r="S14" i="3"/>
  <c r="P14" i="3"/>
  <c r="O14" i="3"/>
  <c r="F14" i="3"/>
  <c r="I14" i="3"/>
  <c r="H14" i="3"/>
  <c r="D14" i="3"/>
  <c r="E14" i="3"/>
  <c r="AE13" i="3"/>
  <c r="AB13" i="3"/>
  <c r="AD13" i="3"/>
  <c r="AA13" i="3"/>
  <c r="Z13" i="3"/>
  <c r="T13" i="3"/>
  <c r="Q13" i="3"/>
  <c r="S13" i="3"/>
  <c r="P13" i="3"/>
  <c r="O13" i="3"/>
  <c r="F13" i="3"/>
  <c r="I13" i="3"/>
  <c r="H13" i="3"/>
  <c r="E13" i="3"/>
  <c r="D13" i="3"/>
  <c r="AE12" i="3"/>
  <c r="AB12" i="3"/>
  <c r="AD12" i="3"/>
  <c r="AA12" i="3"/>
  <c r="Z12" i="3"/>
  <c r="T12" i="3"/>
  <c r="Q12" i="3"/>
  <c r="S12" i="3"/>
  <c r="P12" i="3"/>
  <c r="O12" i="3"/>
  <c r="I12" i="3"/>
  <c r="F12" i="3"/>
  <c r="H12" i="3"/>
  <c r="E12" i="3"/>
  <c r="D12" i="3"/>
  <c r="AE11" i="3"/>
  <c r="AB11" i="3"/>
  <c r="AD11" i="3"/>
  <c r="AA11" i="3"/>
  <c r="Z11" i="3"/>
  <c r="T11" i="3"/>
  <c r="Q11" i="3"/>
  <c r="S11" i="3"/>
  <c r="P11" i="3"/>
  <c r="O11" i="3"/>
  <c r="I11" i="3"/>
  <c r="F11" i="3"/>
  <c r="H11" i="3"/>
  <c r="E11" i="3"/>
  <c r="D11" i="3"/>
  <c r="AE10" i="3"/>
  <c r="AB10" i="3"/>
  <c r="AD10" i="3"/>
  <c r="AA10" i="3"/>
  <c r="Z10" i="3"/>
  <c r="T10" i="3"/>
  <c r="Q10" i="3"/>
  <c r="O10" i="3"/>
  <c r="P10" i="3"/>
  <c r="S10" i="3"/>
  <c r="I10" i="3"/>
  <c r="F10" i="3"/>
  <c r="H10" i="3"/>
  <c r="E10" i="3"/>
  <c r="D10" i="3"/>
  <c r="AE9" i="3"/>
  <c r="AB9" i="3"/>
  <c r="AD9" i="3"/>
  <c r="AA9" i="3"/>
  <c r="Z9" i="3"/>
  <c r="T9" i="3"/>
  <c r="Q9" i="3"/>
  <c r="P9" i="3"/>
  <c r="S9" i="3"/>
  <c r="O9" i="3"/>
  <c r="I9" i="3"/>
  <c r="F9" i="3"/>
  <c r="H9" i="3"/>
  <c r="E9" i="3"/>
  <c r="D9" i="3"/>
  <c r="AE8" i="3"/>
  <c r="AB8" i="3"/>
  <c r="AD8" i="3"/>
  <c r="AA8" i="3"/>
  <c r="Z8" i="3"/>
  <c r="Q8" i="3"/>
  <c r="T8" i="3"/>
  <c r="S8" i="3"/>
  <c r="P8" i="3"/>
  <c r="O8" i="3"/>
  <c r="I8" i="3"/>
  <c r="F8" i="3"/>
  <c r="H8" i="3"/>
  <c r="E8" i="3"/>
  <c r="D8" i="3"/>
  <c r="AE7" i="3"/>
  <c r="AB7" i="3"/>
  <c r="AD7" i="3"/>
  <c r="AA7" i="3"/>
  <c r="Z7" i="3"/>
  <c r="Q7" i="3"/>
  <c r="T7" i="3"/>
  <c r="S7" i="3"/>
  <c r="P7" i="3"/>
  <c r="O7" i="3"/>
  <c r="I7" i="3"/>
  <c r="F7" i="3"/>
  <c r="H7" i="3"/>
  <c r="E7" i="3"/>
  <c r="D7" i="3"/>
  <c r="AE6" i="3"/>
  <c r="AB6" i="3"/>
  <c r="AD6" i="3"/>
  <c r="AA6" i="3"/>
  <c r="Z6" i="3"/>
  <c r="T6" i="3"/>
  <c r="Q6" i="3"/>
  <c r="S6" i="3"/>
  <c r="P6" i="3"/>
  <c r="O6" i="3"/>
  <c r="I6" i="3"/>
  <c r="F6" i="3"/>
  <c r="H6" i="3"/>
  <c r="E6" i="3"/>
  <c r="D6" i="3"/>
  <c r="AD5" i="3"/>
  <c r="Z5" i="3"/>
  <c r="S5" i="3"/>
  <c r="O5" i="3"/>
  <c r="H5" i="3"/>
  <c r="D5" i="3"/>
  <c r="AD4" i="3"/>
  <c r="Z4" i="3"/>
  <c r="S4" i="3"/>
  <c r="O4" i="3"/>
  <c r="H4" i="3"/>
  <c r="D4" i="3"/>
  <c r="AD3" i="3"/>
  <c r="Z3" i="3"/>
  <c r="S3" i="3"/>
  <c r="O3" i="3"/>
  <c r="H3" i="3"/>
  <c r="D3" i="3"/>
  <c r="AG2" i="3"/>
  <c r="AH2" i="3"/>
  <c r="V2" i="3"/>
  <c r="W2" i="3"/>
  <c r="K2" i="3"/>
  <c r="L2" i="3"/>
  <c r="X32" i="2"/>
  <c r="Y32" i="2"/>
  <c r="P32" i="2"/>
  <c r="Q32" i="2"/>
  <c r="H32" i="2"/>
  <c r="I32" i="2"/>
  <c r="K31" i="2"/>
  <c r="K33" i="2" s="1"/>
  <c r="R31" i="2"/>
  <c r="S31" i="2"/>
  <c r="S33" i="2" s="1"/>
  <c r="J31" i="2"/>
  <c r="C31" i="2"/>
  <c r="C33" i="2" s="1"/>
  <c r="B31" i="2"/>
  <c r="U25" i="2"/>
  <c r="T25" i="2"/>
  <c r="M25" i="2"/>
  <c r="L25" i="2"/>
  <c r="E25" i="2"/>
  <c r="D25" i="2"/>
  <c r="U24" i="2"/>
  <c r="T24" i="2"/>
  <c r="M24" i="2"/>
  <c r="L24" i="2"/>
  <c r="E24" i="2"/>
  <c r="D24" i="2"/>
  <c r="U23" i="2"/>
  <c r="T23" i="2"/>
  <c r="M23" i="2"/>
  <c r="L23" i="2"/>
  <c r="E23" i="2"/>
  <c r="D23" i="2"/>
  <c r="U22" i="2"/>
  <c r="T22" i="2"/>
  <c r="M22" i="2"/>
  <c r="L22" i="2"/>
  <c r="E22" i="2"/>
  <c r="D22" i="2"/>
  <c r="U21" i="2"/>
  <c r="T21" i="2"/>
  <c r="M21" i="2"/>
  <c r="L21" i="2"/>
  <c r="E21" i="2"/>
  <c r="D21" i="2"/>
  <c r="U20" i="2"/>
  <c r="T20" i="2"/>
  <c r="M20" i="2"/>
  <c r="L20" i="2"/>
  <c r="E20" i="2"/>
  <c r="D20" i="2"/>
  <c r="U19" i="2"/>
  <c r="T19" i="2"/>
  <c r="M19" i="2"/>
  <c r="L19" i="2"/>
  <c r="E19" i="2"/>
  <c r="D19" i="2"/>
  <c r="U18" i="2"/>
  <c r="T18" i="2"/>
  <c r="M18" i="2"/>
  <c r="L18" i="2"/>
  <c r="E18" i="2"/>
  <c r="D18" i="2"/>
  <c r="U17" i="2"/>
  <c r="T17" i="2"/>
  <c r="M17" i="2"/>
  <c r="L17" i="2"/>
  <c r="E17" i="2"/>
  <c r="D17" i="2"/>
  <c r="U16" i="2"/>
  <c r="T16" i="2"/>
  <c r="M16" i="2"/>
  <c r="L16" i="2"/>
  <c r="E16" i="2"/>
  <c r="D16" i="2"/>
  <c r="U15" i="2"/>
  <c r="T15" i="2"/>
  <c r="M15" i="2"/>
  <c r="L15" i="2"/>
  <c r="E15" i="2"/>
  <c r="D15" i="2"/>
  <c r="U14" i="2"/>
  <c r="T14" i="2"/>
  <c r="M14" i="2"/>
  <c r="L14" i="2"/>
  <c r="E14" i="2"/>
  <c r="D14" i="2"/>
  <c r="U13" i="2"/>
  <c r="T13" i="2"/>
  <c r="M13" i="2"/>
  <c r="L13" i="2"/>
  <c r="E13" i="2"/>
  <c r="D13" i="2"/>
  <c r="U12" i="2"/>
  <c r="T12" i="2"/>
  <c r="M12" i="2"/>
  <c r="L12" i="2"/>
  <c r="E12" i="2"/>
  <c r="D12" i="2"/>
  <c r="U11" i="2"/>
  <c r="T11" i="2"/>
  <c r="M11" i="2"/>
  <c r="L11" i="2"/>
  <c r="E11" i="2"/>
  <c r="D11" i="2"/>
  <c r="U10" i="2"/>
  <c r="T10" i="2"/>
  <c r="M10" i="2"/>
  <c r="L10" i="2"/>
  <c r="E10" i="2"/>
  <c r="D10" i="2"/>
  <c r="U9" i="2"/>
  <c r="T9" i="2"/>
  <c r="M9" i="2"/>
  <c r="L9" i="2"/>
  <c r="E9" i="2"/>
  <c r="D9" i="2"/>
  <c r="U8" i="2"/>
  <c r="T8" i="2"/>
  <c r="M8" i="2"/>
  <c r="L8" i="2"/>
  <c r="E8" i="2"/>
  <c r="D8" i="2"/>
  <c r="U7" i="2"/>
  <c r="T7" i="2"/>
  <c r="M7" i="2"/>
  <c r="L7" i="2"/>
  <c r="E7" i="2"/>
  <c r="D7" i="2"/>
  <c r="U6" i="2"/>
  <c r="T6" i="2"/>
  <c r="M6" i="2"/>
  <c r="L6" i="2"/>
  <c r="E6" i="2"/>
  <c r="D6" i="2"/>
  <c r="U5" i="2"/>
  <c r="T5" i="2"/>
  <c r="M5" i="2"/>
  <c r="L5" i="2"/>
  <c r="E5" i="2"/>
  <c r="D5" i="2"/>
  <c r="U4" i="2"/>
  <c r="T4" i="2"/>
  <c r="M4" i="2"/>
  <c r="L4" i="2"/>
  <c r="E4" i="2"/>
  <c r="D4" i="2"/>
  <c r="U3" i="2"/>
  <c r="T3" i="2"/>
  <c r="M3" i="2"/>
  <c r="L3" i="2"/>
  <c r="E3" i="2"/>
  <c r="D3" i="2"/>
  <c r="X2" i="2"/>
  <c r="Y2" i="2"/>
  <c r="P2" i="2"/>
  <c r="Q2" i="2"/>
  <c r="H2" i="2"/>
  <c r="I2" i="2"/>
  <c r="B23" i="1"/>
  <c r="D23" i="1" s="1"/>
  <c r="E23" i="1" s="1"/>
  <c r="B19" i="1"/>
  <c r="D19" i="1" s="1"/>
  <c r="E19" i="1" s="1"/>
  <c r="B15" i="1"/>
  <c r="D15" i="1" s="1"/>
  <c r="E15" i="1" s="1"/>
  <c r="B21" i="1"/>
  <c r="D21" i="1" s="1"/>
  <c r="E21" i="1" s="1"/>
  <c r="B17" i="1"/>
  <c r="D17" i="1" s="1"/>
  <c r="E17" i="1" s="1"/>
  <c r="B13" i="1"/>
  <c r="D13" i="1" s="1"/>
  <c r="E13" i="1" s="1"/>
  <c r="AC1598" i="5" l="1"/>
  <c r="AA1600" i="5"/>
  <c r="R1598" i="5"/>
  <c r="P1600" i="5"/>
  <c r="G1598" i="5"/>
  <c r="E1600" i="5"/>
  <c r="AF1592" i="5"/>
  <c r="AI1592" i="5"/>
  <c r="AJ1592" i="5"/>
  <c r="AK1592" i="5"/>
  <c r="U1592" i="5"/>
  <c r="X1592" i="5"/>
  <c r="Y1592" i="5"/>
  <c r="Z1592" i="5"/>
  <c r="J1592" i="5"/>
  <c r="M1592" i="5"/>
  <c r="N1592" i="5"/>
  <c r="O1592" i="5"/>
  <c r="AF1591" i="5"/>
  <c r="AI1591" i="5"/>
  <c r="AJ1591" i="5"/>
  <c r="AK1591" i="5"/>
  <c r="U1591" i="5"/>
  <c r="X1591" i="5"/>
  <c r="Y1591" i="5"/>
  <c r="Z1591" i="5"/>
  <c r="J1591" i="5"/>
  <c r="M1591" i="5"/>
  <c r="N1591" i="5"/>
  <c r="O1591" i="5"/>
  <c r="AF1590" i="5"/>
  <c r="AI1590" i="5"/>
  <c r="AJ1590" i="5"/>
  <c r="AK1590" i="5"/>
  <c r="U1590" i="5"/>
  <c r="X1590" i="5"/>
  <c r="Y1590" i="5"/>
  <c r="Z1590" i="5"/>
  <c r="J1590" i="5"/>
  <c r="M1590" i="5"/>
  <c r="N1590" i="5"/>
  <c r="O1590" i="5"/>
  <c r="AF1589" i="5"/>
  <c r="AI1589" i="5"/>
  <c r="AJ1589" i="5"/>
  <c r="AK1589" i="5"/>
  <c r="U1589" i="5"/>
  <c r="X1589" i="5"/>
  <c r="Y1589" i="5"/>
  <c r="Z1589" i="5"/>
  <c r="J1589" i="5"/>
  <c r="M1589" i="5"/>
  <c r="N1589" i="5"/>
  <c r="O1589" i="5"/>
  <c r="AF1588" i="5"/>
  <c r="AI1588" i="5"/>
  <c r="AJ1588" i="5"/>
  <c r="AK1588" i="5"/>
  <c r="U1588" i="5"/>
  <c r="X1588" i="5"/>
  <c r="Y1588" i="5"/>
  <c r="Z1588" i="5"/>
  <c r="J1588" i="5"/>
  <c r="M1588" i="5"/>
  <c r="N1588" i="5"/>
  <c r="O1588" i="5"/>
  <c r="AF1587" i="5"/>
  <c r="AI1587" i="5"/>
  <c r="AJ1587" i="5"/>
  <c r="AK1587" i="5"/>
  <c r="U1587" i="5"/>
  <c r="X1587" i="5"/>
  <c r="Y1587" i="5"/>
  <c r="Z1587" i="5"/>
  <c r="J1587" i="5"/>
  <c r="M1587" i="5"/>
  <c r="N1587" i="5"/>
  <c r="O1587" i="5"/>
  <c r="AF1586" i="5"/>
  <c r="AI1586" i="5"/>
  <c r="AJ1586" i="5"/>
  <c r="AK1586" i="5"/>
  <c r="U1586" i="5"/>
  <c r="X1586" i="5"/>
  <c r="Y1586" i="5"/>
  <c r="Z1586" i="5"/>
  <c r="J1586" i="5"/>
  <c r="M1586" i="5"/>
  <c r="N1586" i="5"/>
  <c r="O1586" i="5"/>
  <c r="AF1585" i="5"/>
  <c r="AI1585" i="5"/>
  <c r="AJ1585" i="5"/>
  <c r="AK1585" i="5"/>
  <c r="U1585" i="5"/>
  <c r="X1585" i="5"/>
  <c r="Y1585" i="5"/>
  <c r="Z1585" i="5"/>
  <c r="J1585" i="5"/>
  <c r="M1585" i="5"/>
  <c r="N1585" i="5"/>
  <c r="O1585" i="5"/>
  <c r="AF1584" i="5"/>
  <c r="AI1584" i="5"/>
  <c r="AJ1584" i="5"/>
  <c r="AK1584" i="5"/>
  <c r="U1584" i="5"/>
  <c r="X1584" i="5"/>
  <c r="Y1584" i="5"/>
  <c r="Z1584" i="5"/>
  <c r="J1584" i="5"/>
  <c r="M1584" i="5"/>
  <c r="N1584" i="5"/>
  <c r="O1584" i="5"/>
  <c r="AF1583" i="5"/>
  <c r="AI1583" i="5"/>
  <c r="AJ1583" i="5"/>
  <c r="AK1583" i="5"/>
  <c r="U1583" i="5"/>
  <c r="X1583" i="5"/>
  <c r="Y1583" i="5"/>
  <c r="Z1583" i="5"/>
  <c r="J1583" i="5"/>
  <c r="M1583" i="5"/>
  <c r="N1583" i="5"/>
  <c r="O1583" i="5"/>
  <c r="AF1582" i="5"/>
  <c r="AI1582" i="5"/>
  <c r="AJ1582" i="5"/>
  <c r="AK1582" i="5"/>
  <c r="U1582" i="5"/>
  <c r="X1582" i="5"/>
  <c r="Y1582" i="5"/>
  <c r="Z1582" i="5"/>
  <c r="J1582" i="5"/>
  <c r="M1582" i="5"/>
  <c r="N1582" i="5"/>
  <c r="O1582" i="5"/>
  <c r="AF1581" i="5"/>
  <c r="AI1581" i="5"/>
  <c r="AJ1581" i="5"/>
  <c r="AK1581" i="5"/>
  <c r="U1581" i="5"/>
  <c r="X1581" i="5"/>
  <c r="Y1581" i="5"/>
  <c r="Z1581" i="5"/>
  <c r="J1581" i="5"/>
  <c r="M1581" i="5"/>
  <c r="N1581" i="5"/>
  <c r="O1581" i="5"/>
  <c r="AF1580" i="5"/>
  <c r="AI1580" i="5"/>
  <c r="AJ1580" i="5"/>
  <c r="AK1580" i="5"/>
  <c r="U1580" i="5"/>
  <c r="X1580" i="5"/>
  <c r="Y1580" i="5"/>
  <c r="Z1580" i="5"/>
  <c r="J1580" i="5"/>
  <c r="M1580" i="5"/>
  <c r="N1580" i="5"/>
  <c r="O1580" i="5"/>
  <c r="AF1579" i="5"/>
  <c r="AI1579" i="5"/>
  <c r="AJ1579" i="5"/>
  <c r="AK1579" i="5"/>
  <c r="U1579" i="5"/>
  <c r="X1579" i="5"/>
  <c r="Y1579" i="5"/>
  <c r="Z1579" i="5"/>
  <c r="J1579" i="5"/>
  <c r="M1579" i="5"/>
  <c r="N1579" i="5"/>
  <c r="O1579" i="5"/>
  <c r="AF1578" i="5"/>
  <c r="AI1578" i="5"/>
  <c r="AJ1578" i="5"/>
  <c r="AK1578" i="5"/>
  <c r="U1578" i="5"/>
  <c r="X1578" i="5"/>
  <c r="Y1578" i="5"/>
  <c r="Z1578" i="5"/>
  <c r="J1578" i="5"/>
  <c r="M1578" i="5"/>
  <c r="N1578" i="5"/>
  <c r="O1578" i="5"/>
  <c r="AF1577" i="5"/>
  <c r="AI1577" i="5"/>
  <c r="AJ1577" i="5"/>
  <c r="AK1577" i="5"/>
  <c r="U1577" i="5"/>
  <c r="X1577" i="5"/>
  <c r="Y1577" i="5"/>
  <c r="Z1577" i="5"/>
  <c r="J1577" i="5"/>
  <c r="M1577" i="5"/>
  <c r="N1577" i="5"/>
  <c r="O1577" i="5"/>
  <c r="AF1576" i="5"/>
  <c r="AI1576" i="5"/>
  <c r="AJ1576" i="5"/>
  <c r="AK1576" i="5"/>
  <c r="U1576" i="5"/>
  <c r="X1576" i="5"/>
  <c r="Y1576" i="5"/>
  <c r="Z1576" i="5"/>
  <c r="J1576" i="5"/>
  <c r="M1576" i="5"/>
  <c r="N1576" i="5"/>
  <c r="O1576" i="5"/>
  <c r="AF1575" i="5"/>
  <c r="AI1575" i="5"/>
  <c r="AJ1575" i="5"/>
  <c r="AK1575" i="5"/>
  <c r="U1575" i="5"/>
  <c r="X1575" i="5"/>
  <c r="Y1575" i="5"/>
  <c r="Z1575" i="5"/>
  <c r="J1575" i="5"/>
  <c r="M1575" i="5"/>
  <c r="N1575" i="5"/>
  <c r="O1575" i="5"/>
  <c r="AF1574" i="5"/>
  <c r="AI1574" i="5"/>
  <c r="AJ1574" i="5"/>
  <c r="AK1574" i="5"/>
  <c r="U1574" i="5"/>
  <c r="X1574" i="5"/>
  <c r="Y1574" i="5"/>
  <c r="Z1574" i="5"/>
  <c r="J1574" i="5"/>
  <c r="M1574" i="5"/>
  <c r="N1574" i="5"/>
  <c r="O1574" i="5"/>
  <c r="AF1573" i="5"/>
  <c r="AI1573" i="5"/>
  <c r="AJ1573" i="5"/>
  <c r="AK1573" i="5"/>
  <c r="U1573" i="5"/>
  <c r="X1573" i="5"/>
  <c r="Y1573" i="5"/>
  <c r="Z1573" i="5"/>
  <c r="J1573" i="5"/>
  <c r="M1573" i="5"/>
  <c r="N1573" i="5"/>
  <c r="O1573" i="5"/>
  <c r="AF1572" i="5"/>
  <c r="AI1572" i="5"/>
  <c r="AJ1572" i="5"/>
  <c r="AK1572" i="5"/>
  <c r="U1572" i="5"/>
  <c r="X1572" i="5"/>
  <c r="Y1572" i="5"/>
  <c r="Z1572" i="5"/>
  <c r="J1572" i="5"/>
  <c r="M1572" i="5"/>
  <c r="N1572" i="5"/>
  <c r="O1572" i="5"/>
  <c r="AF1571" i="5"/>
  <c r="AI1571" i="5"/>
  <c r="AJ1571" i="5"/>
  <c r="AK1571" i="5"/>
  <c r="U1571" i="5"/>
  <c r="X1571" i="5"/>
  <c r="Y1571" i="5"/>
  <c r="Z1571" i="5"/>
  <c r="J1571" i="5"/>
  <c r="M1571" i="5"/>
  <c r="N1571" i="5"/>
  <c r="O1571" i="5"/>
  <c r="AF1570" i="5"/>
  <c r="AI1570" i="5"/>
  <c r="AJ1570" i="5"/>
  <c r="AK1570" i="5"/>
  <c r="U1570" i="5"/>
  <c r="X1570" i="5"/>
  <c r="Y1570" i="5"/>
  <c r="Z1570" i="5"/>
  <c r="J1570" i="5"/>
  <c r="M1570" i="5"/>
  <c r="N1570" i="5"/>
  <c r="O1570" i="5"/>
  <c r="AF1569" i="5"/>
  <c r="AI1569" i="5"/>
  <c r="AJ1569" i="5"/>
  <c r="AK1569" i="5"/>
  <c r="U1569" i="5"/>
  <c r="X1569" i="5"/>
  <c r="Y1569" i="5"/>
  <c r="Z1569" i="5"/>
  <c r="J1569" i="5"/>
  <c r="M1569" i="5"/>
  <c r="N1569" i="5"/>
  <c r="O1569" i="5"/>
  <c r="AF1568" i="5"/>
  <c r="AI1568" i="5"/>
  <c r="AJ1568" i="5"/>
  <c r="AK1568" i="5"/>
  <c r="U1568" i="5"/>
  <c r="X1568" i="5"/>
  <c r="Y1568" i="5"/>
  <c r="Z1568" i="5"/>
  <c r="J1568" i="5"/>
  <c r="M1568" i="5"/>
  <c r="N1568" i="5"/>
  <c r="O1568" i="5"/>
  <c r="AF1567" i="5"/>
  <c r="AI1567" i="5"/>
  <c r="AJ1567" i="5"/>
  <c r="AK1567" i="5"/>
  <c r="U1567" i="5"/>
  <c r="X1567" i="5"/>
  <c r="Y1567" i="5"/>
  <c r="Z1567" i="5"/>
  <c r="J1567" i="5"/>
  <c r="M1567" i="5"/>
  <c r="N1567" i="5"/>
  <c r="O1567" i="5"/>
  <c r="AF1566" i="5"/>
  <c r="AI1566" i="5"/>
  <c r="AJ1566" i="5"/>
  <c r="AK1566" i="5"/>
  <c r="U1566" i="5"/>
  <c r="X1566" i="5"/>
  <c r="Y1566" i="5"/>
  <c r="Z1566" i="5"/>
  <c r="J1566" i="5"/>
  <c r="M1566" i="5"/>
  <c r="N1566" i="5"/>
  <c r="O1566" i="5"/>
  <c r="AF1565" i="5"/>
  <c r="AI1565" i="5"/>
  <c r="AJ1565" i="5"/>
  <c r="AK1565" i="5"/>
  <c r="U1565" i="5"/>
  <c r="X1565" i="5"/>
  <c r="Y1565" i="5"/>
  <c r="Z1565" i="5"/>
  <c r="J1565" i="5"/>
  <c r="M1565" i="5"/>
  <c r="N1565" i="5"/>
  <c r="O1565" i="5"/>
  <c r="AF1564" i="5"/>
  <c r="AI1564" i="5"/>
  <c r="AJ1564" i="5"/>
  <c r="AK1564" i="5"/>
  <c r="U1564" i="5"/>
  <c r="X1564" i="5"/>
  <c r="Y1564" i="5"/>
  <c r="Z1564" i="5"/>
  <c r="J1564" i="5"/>
  <c r="M1564" i="5"/>
  <c r="N1564" i="5"/>
  <c r="O1564" i="5"/>
  <c r="AF1563" i="5"/>
  <c r="AI1563" i="5"/>
  <c r="AJ1563" i="5"/>
  <c r="AK1563" i="5"/>
  <c r="U1563" i="5"/>
  <c r="X1563" i="5"/>
  <c r="Y1563" i="5"/>
  <c r="Z1563" i="5"/>
  <c r="J1563" i="5"/>
  <c r="M1563" i="5"/>
  <c r="N1563" i="5"/>
  <c r="O1563" i="5"/>
  <c r="AF1562" i="5"/>
  <c r="AI1562" i="5"/>
  <c r="AJ1562" i="5"/>
  <c r="AK1562" i="5"/>
  <c r="U1562" i="5"/>
  <c r="X1562" i="5"/>
  <c r="Y1562" i="5"/>
  <c r="Z1562" i="5"/>
  <c r="J1562" i="5"/>
  <c r="M1562" i="5"/>
  <c r="N1562" i="5"/>
  <c r="O1562" i="5"/>
  <c r="AF1561" i="5"/>
  <c r="AI1561" i="5"/>
  <c r="AJ1561" i="5"/>
  <c r="AK1561" i="5"/>
  <c r="U1561" i="5"/>
  <c r="X1561" i="5"/>
  <c r="Y1561" i="5"/>
  <c r="Z1561" i="5"/>
  <c r="J1561" i="5"/>
  <c r="M1561" i="5"/>
  <c r="N1561" i="5"/>
  <c r="O1561" i="5"/>
  <c r="AF1560" i="5"/>
  <c r="AI1560" i="5"/>
  <c r="AJ1560" i="5"/>
  <c r="AK1560" i="5"/>
  <c r="U1560" i="5"/>
  <c r="X1560" i="5"/>
  <c r="Y1560" i="5"/>
  <c r="Z1560" i="5"/>
  <c r="J1560" i="5"/>
  <c r="M1560" i="5"/>
  <c r="N1560" i="5"/>
  <c r="O1560" i="5"/>
  <c r="AF1559" i="5"/>
  <c r="AI1559" i="5"/>
  <c r="AJ1559" i="5"/>
  <c r="AK1559" i="5"/>
  <c r="U1559" i="5"/>
  <c r="X1559" i="5"/>
  <c r="Y1559" i="5"/>
  <c r="Z1559" i="5"/>
  <c r="J1559" i="5"/>
  <c r="M1559" i="5"/>
  <c r="N1559" i="5"/>
  <c r="O1559" i="5"/>
  <c r="AF1558" i="5"/>
  <c r="AI1558" i="5"/>
  <c r="AJ1558" i="5"/>
  <c r="AK1558" i="5"/>
  <c r="U1558" i="5"/>
  <c r="X1558" i="5"/>
  <c r="Y1558" i="5"/>
  <c r="Z1558" i="5"/>
  <c r="J1558" i="5"/>
  <c r="M1558" i="5"/>
  <c r="N1558" i="5"/>
  <c r="O1558" i="5"/>
  <c r="AF1557" i="5"/>
  <c r="AI1557" i="5"/>
  <c r="AJ1557" i="5"/>
  <c r="AK1557" i="5"/>
  <c r="U1557" i="5"/>
  <c r="X1557" i="5"/>
  <c r="Y1557" i="5"/>
  <c r="Z1557" i="5"/>
  <c r="J1557" i="5"/>
  <c r="M1557" i="5"/>
  <c r="N1557" i="5"/>
  <c r="O1557" i="5"/>
  <c r="AF1556" i="5"/>
  <c r="AI1556" i="5"/>
  <c r="AJ1556" i="5"/>
  <c r="AK1556" i="5"/>
  <c r="U1556" i="5"/>
  <c r="X1556" i="5"/>
  <c r="Y1556" i="5"/>
  <c r="Z1556" i="5"/>
  <c r="J1556" i="5"/>
  <c r="M1556" i="5"/>
  <c r="N1556" i="5"/>
  <c r="O1556" i="5"/>
  <c r="AF1555" i="5"/>
  <c r="AI1555" i="5"/>
  <c r="AJ1555" i="5"/>
  <c r="AK1555" i="5"/>
  <c r="U1555" i="5"/>
  <c r="X1555" i="5"/>
  <c r="Y1555" i="5"/>
  <c r="Z1555" i="5"/>
  <c r="J1555" i="5"/>
  <c r="M1555" i="5"/>
  <c r="N1555" i="5"/>
  <c r="O1555" i="5"/>
  <c r="AF1554" i="5"/>
  <c r="AI1554" i="5"/>
  <c r="AJ1554" i="5"/>
  <c r="AK1554" i="5"/>
  <c r="U1554" i="5"/>
  <c r="X1554" i="5"/>
  <c r="Y1554" i="5"/>
  <c r="Z1554" i="5"/>
  <c r="J1554" i="5"/>
  <c r="M1554" i="5"/>
  <c r="N1554" i="5"/>
  <c r="O1554" i="5"/>
  <c r="AF1553" i="5"/>
  <c r="AI1553" i="5"/>
  <c r="AJ1553" i="5"/>
  <c r="AK1553" i="5"/>
  <c r="U1553" i="5"/>
  <c r="X1553" i="5"/>
  <c r="Y1553" i="5"/>
  <c r="Z1553" i="5"/>
  <c r="J1553" i="5"/>
  <c r="M1553" i="5"/>
  <c r="N1553" i="5"/>
  <c r="O1553" i="5"/>
  <c r="AF1552" i="5"/>
  <c r="AI1552" i="5"/>
  <c r="AJ1552" i="5"/>
  <c r="AK1552" i="5"/>
  <c r="U1552" i="5"/>
  <c r="X1552" i="5"/>
  <c r="Y1552" i="5"/>
  <c r="Z1552" i="5"/>
  <c r="J1552" i="5"/>
  <c r="M1552" i="5"/>
  <c r="N1552" i="5"/>
  <c r="O1552" i="5"/>
  <c r="AF1551" i="5"/>
  <c r="AI1551" i="5"/>
  <c r="AJ1551" i="5"/>
  <c r="AK1551" i="5"/>
  <c r="U1551" i="5"/>
  <c r="X1551" i="5"/>
  <c r="Y1551" i="5"/>
  <c r="Z1551" i="5"/>
  <c r="J1551" i="5"/>
  <c r="M1551" i="5"/>
  <c r="N1551" i="5"/>
  <c r="O1551" i="5"/>
  <c r="AF1550" i="5"/>
  <c r="AI1550" i="5"/>
  <c r="AJ1550" i="5"/>
  <c r="AK1550" i="5"/>
  <c r="U1550" i="5"/>
  <c r="X1550" i="5"/>
  <c r="Y1550" i="5"/>
  <c r="Z1550" i="5"/>
  <c r="J1550" i="5"/>
  <c r="M1550" i="5"/>
  <c r="N1550" i="5"/>
  <c r="O1550" i="5"/>
  <c r="AF1549" i="5"/>
  <c r="AI1549" i="5"/>
  <c r="AJ1549" i="5"/>
  <c r="AK1549" i="5"/>
  <c r="U1549" i="5"/>
  <c r="X1549" i="5"/>
  <c r="Y1549" i="5"/>
  <c r="Z1549" i="5"/>
  <c r="J1549" i="5"/>
  <c r="M1549" i="5"/>
  <c r="N1549" i="5"/>
  <c r="O1549" i="5"/>
  <c r="AF1548" i="5"/>
  <c r="AI1548" i="5"/>
  <c r="AJ1548" i="5"/>
  <c r="AK1548" i="5"/>
  <c r="U1548" i="5"/>
  <c r="X1548" i="5"/>
  <c r="Y1548" i="5"/>
  <c r="Z1548" i="5"/>
  <c r="J1548" i="5"/>
  <c r="M1548" i="5"/>
  <c r="N1548" i="5"/>
  <c r="O1548" i="5"/>
  <c r="AF1547" i="5"/>
  <c r="AI1547" i="5"/>
  <c r="AJ1547" i="5"/>
  <c r="AK1547" i="5"/>
  <c r="U1547" i="5"/>
  <c r="X1547" i="5"/>
  <c r="Y1547" i="5"/>
  <c r="Z1547" i="5"/>
  <c r="J1547" i="5"/>
  <c r="M1547" i="5"/>
  <c r="N1547" i="5"/>
  <c r="O1547" i="5"/>
  <c r="AF1546" i="5"/>
  <c r="AI1546" i="5"/>
  <c r="AJ1546" i="5"/>
  <c r="AK1546" i="5"/>
  <c r="U1546" i="5"/>
  <c r="X1546" i="5"/>
  <c r="Y1546" i="5"/>
  <c r="Z1546" i="5"/>
  <c r="J1546" i="5"/>
  <c r="M1546" i="5"/>
  <c r="N1546" i="5"/>
  <c r="O1546" i="5"/>
  <c r="AF1545" i="5"/>
  <c r="AI1545" i="5"/>
  <c r="AJ1545" i="5"/>
  <c r="AK1545" i="5"/>
  <c r="U1545" i="5"/>
  <c r="X1545" i="5"/>
  <c r="Y1545" i="5"/>
  <c r="Z1545" i="5"/>
  <c r="J1545" i="5"/>
  <c r="M1545" i="5"/>
  <c r="N1545" i="5"/>
  <c r="O1545" i="5"/>
  <c r="AF1544" i="5"/>
  <c r="AI1544" i="5"/>
  <c r="AJ1544" i="5"/>
  <c r="AK1544" i="5"/>
  <c r="U1544" i="5"/>
  <c r="X1544" i="5"/>
  <c r="Y1544" i="5"/>
  <c r="Z1544" i="5"/>
  <c r="J1544" i="5"/>
  <c r="M1544" i="5"/>
  <c r="N1544" i="5"/>
  <c r="O1544" i="5"/>
  <c r="AF1543" i="5"/>
  <c r="AI1543" i="5"/>
  <c r="AJ1543" i="5"/>
  <c r="AK1543" i="5"/>
  <c r="U1543" i="5"/>
  <c r="X1543" i="5"/>
  <c r="Y1543" i="5"/>
  <c r="Z1543" i="5"/>
  <c r="J1543" i="5"/>
  <c r="M1543" i="5"/>
  <c r="N1543" i="5"/>
  <c r="O1543" i="5"/>
  <c r="AF1542" i="5"/>
  <c r="AI1542" i="5"/>
  <c r="AJ1542" i="5"/>
  <c r="AK1542" i="5"/>
  <c r="U1542" i="5"/>
  <c r="X1542" i="5"/>
  <c r="Y1542" i="5"/>
  <c r="Z1542" i="5"/>
  <c r="J1542" i="5"/>
  <c r="M1542" i="5"/>
  <c r="N1542" i="5"/>
  <c r="O1542" i="5"/>
  <c r="AF1541" i="5"/>
  <c r="AI1541" i="5"/>
  <c r="AJ1541" i="5"/>
  <c r="AK1541" i="5"/>
  <c r="U1541" i="5"/>
  <c r="X1541" i="5"/>
  <c r="Y1541" i="5"/>
  <c r="Z1541" i="5"/>
  <c r="J1541" i="5"/>
  <c r="M1541" i="5"/>
  <c r="N1541" i="5"/>
  <c r="O1541" i="5"/>
  <c r="AF1540" i="5"/>
  <c r="AI1540" i="5"/>
  <c r="AJ1540" i="5"/>
  <c r="AK1540" i="5"/>
  <c r="U1540" i="5"/>
  <c r="X1540" i="5"/>
  <c r="Y1540" i="5"/>
  <c r="Z1540" i="5"/>
  <c r="J1540" i="5"/>
  <c r="M1540" i="5"/>
  <c r="N1540" i="5"/>
  <c r="O1540" i="5"/>
  <c r="AF1539" i="5"/>
  <c r="AI1539" i="5"/>
  <c r="AJ1539" i="5"/>
  <c r="AK1539" i="5"/>
  <c r="U1539" i="5"/>
  <c r="X1539" i="5"/>
  <c r="Y1539" i="5"/>
  <c r="Z1539" i="5"/>
  <c r="J1539" i="5"/>
  <c r="M1539" i="5"/>
  <c r="N1539" i="5"/>
  <c r="O1539" i="5"/>
  <c r="AF1538" i="5"/>
  <c r="AI1538" i="5"/>
  <c r="AJ1538" i="5"/>
  <c r="AK1538" i="5"/>
  <c r="U1538" i="5"/>
  <c r="X1538" i="5"/>
  <c r="Y1538" i="5"/>
  <c r="Z1538" i="5"/>
  <c r="J1538" i="5"/>
  <c r="M1538" i="5"/>
  <c r="N1538" i="5"/>
  <c r="O1538" i="5"/>
  <c r="AF1537" i="5"/>
  <c r="AI1537" i="5"/>
  <c r="AJ1537" i="5"/>
  <c r="AK1537" i="5"/>
  <c r="U1537" i="5"/>
  <c r="X1537" i="5"/>
  <c r="Y1537" i="5"/>
  <c r="Z1537" i="5"/>
  <c r="J1537" i="5"/>
  <c r="M1537" i="5"/>
  <c r="N1537" i="5"/>
  <c r="O1537" i="5"/>
  <c r="AF1536" i="5"/>
  <c r="AI1536" i="5"/>
  <c r="AJ1536" i="5"/>
  <c r="AK1536" i="5"/>
  <c r="U1536" i="5"/>
  <c r="X1536" i="5"/>
  <c r="Y1536" i="5"/>
  <c r="Z1536" i="5"/>
  <c r="J1536" i="5"/>
  <c r="M1536" i="5"/>
  <c r="N1536" i="5"/>
  <c r="O1536" i="5"/>
  <c r="AF1535" i="5"/>
  <c r="AI1535" i="5"/>
  <c r="AJ1535" i="5"/>
  <c r="AK1535" i="5"/>
  <c r="U1535" i="5"/>
  <c r="X1535" i="5"/>
  <c r="Y1535" i="5"/>
  <c r="Z1535" i="5"/>
  <c r="J1535" i="5"/>
  <c r="M1535" i="5"/>
  <c r="N1535" i="5"/>
  <c r="O1535" i="5"/>
  <c r="AF1534" i="5"/>
  <c r="AI1534" i="5"/>
  <c r="AJ1534" i="5"/>
  <c r="AK1534" i="5"/>
  <c r="U1534" i="5"/>
  <c r="X1534" i="5"/>
  <c r="Y1534" i="5"/>
  <c r="Z1534" i="5"/>
  <c r="J1534" i="5"/>
  <c r="M1534" i="5"/>
  <c r="N1534" i="5"/>
  <c r="O1534" i="5"/>
  <c r="AF1533" i="5"/>
  <c r="AI1533" i="5"/>
  <c r="AJ1533" i="5"/>
  <c r="AK1533" i="5"/>
  <c r="U1533" i="5"/>
  <c r="X1533" i="5"/>
  <c r="Y1533" i="5"/>
  <c r="Z1533" i="5"/>
  <c r="J1533" i="5"/>
  <c r="M1533" i="5"/>
  <c r="N1533" i="5"/>
  <c r="O1533" i="5"/>
  <c r="AF1532" i="5"/>
  <c r="AI1532" i="5"/>
  <c r="AJ1532" i="5"/>
  <c r="AK1532" i="5"/>
  <c r="U1532" i="5"/>
  <c r="X1532" i="5"/>
  <c r="Y1532" i="5"/>
  <c r="Z1532" i="5"/>
  <c r="J1532" i="5"/>
  <c r="M1532" i="5"/>
  <c r="N1532" i="5"/>
  <c r="O1532" i="5"/>
  <c r="AF1531" i="5"/>
  <c r="AI1531" i="5"/>
  <c r="AJ1531" i="5"/>
  <c r="AK1531" i="5"/>
  <c r="U1531" i="5"/>
  <c r="X1531" i="5"/>
  <c r="Y1531" i="5"/>
  <c r="Z1531" i="5"/>
  <c r="J1531" i="5"/>
  <c r="M1531" i="5"/>
  <c r="N1531" i="5"/>
  <c r="O1531" i="5"/>
  <c r="AF1530" i="5"/>
  <c r="AI1530" i="5"/>
  <c r="AJ1530" i="5"/>
  <c r="AK1530" i="5"/>
  <c r="U1530" i="5"/>
  <c r="X1530" i="5"/>
  <c r="Y1530" i="5"/>
  <c r="Z1530" i="5"/>
  <c r="J1530" i="5"/>
  <c r="M1530" i="5"/>
  <c r="N1530" i="5"/>
  <c r="O1530" i="5"/>
  <c r="AF1529" i="5"/>
  <c r="AI1529" i="5"/>
  <c r="AJ1529" i="5"/>
  <c r="AK1529" i="5"/>
  <c r="U1529" i="5"/>
  <c r="X1529" i="5"/>
  <c r="Y1529" i="5"/>
  <c r="Z1529" i="5"/>
  <c r="J1529" i="5"/>
  <c r="M1529" i="5"/>
  <c r="N1529" i="5"/>
  <c r="O1529" i="5"/>
  <c r="AF1528" i="5"/>
  <c r="AI1528" i="5"/>
  <c r="AJ1528" i="5"/>
  <c r="AK1528" i="5"/>
  <c r="U1528" i="5"/>
  <c r="X1528" i="5"/>
  <c r="Y1528" i="5"/>
  <c r="Z1528" i="5"/>
  <c r="J1528" i="5"/>
  <c r="M1528" i="5"/>
  <c r="N1528" i="5"/>
  <c r="O1528" i="5"/>
  <c r="AF1527" i="5"/>
  <c r="AI1527" i="5"/>
  <c r="AJ1527" i="5"/>
  <c r="AK1527" i="5"/>
  <c r="U1527" i="5"/>
  <c r="X1527" i="5"/>
  <c r="Y1527" i="5"/>
  <c r="Z1527" i="5"/>
  <c r="J1527" i="5"/>
  <c r="M1527" i="5"/>
  <c r="N1527" i="5"/>
  <c r="O1527" i="5"/>
  <c r="AF1526" i="5"/>
  <c r="AI1526" i="5"/>
  <c r="AJ1526" i="5"/>
  <c r="AK1526" i="5"/>
  <c r="U1526" i="5"/>
  <c r="X1526" i="5"/>
  <c r="Y1526" i="5"/>
  <c r="Z1526" i="5"/>
  <c r="J1526" i="5"/>
  <c r="M1526" i="5"/>
  <c r="N1526" i="5"/>
  <c r="O1526" i="5"/>
  <c r="AF1525" i="5"/>
  <c r="AI1525" i="5"/>
  <c r="AJ1525" i="5"/>
  <c r="AK1525" i="5"/>
  <c r="U1525" i="5"/>
  <c r="X1525" i="5"/>
  <c r="Y1525" i="5"/>
  <c r="Z1525" i="5"/>
  <c r="J1525" i="5"/>
  <c r="M1525" i="5"/>
  <c r="N1525" i="5"/>
  <c r="O1525" i="5"/>
  <c r="AF1524" i="5"/>
  <c r="AI1524" i="5"/>
  <c r="AJ1524" i="5"/>
  <c r="AK1524" i="5"/>
  <c r="U1524" i="5"/>
  <c r="X1524" i="5"/>
  <c r="Y1524" i="5"/>
  <c r="Z1524" i="5"/>
  <c r="J1524" i="5"/>
  <c r="M1524" i="5"/>
  <c r="N1524" i="5"/>
  <c r="O1524" i="5"/>
  <c r="AF1523" i="5"/>
  <c r="AI1523" i="5"/>
  <c r="AJ1523" i="5"/>
  <c r="AK1523" i="5"/>
  <c r="U1523" i="5"/>
  <c r="X1523" i="5"/>
  <c r="Y1523" i="5"/>
  <c r="Z1523" i="5"/>
  <c r="J1523" i="5"/>
  <c r="M1523" i="5"/>
  <c r="N1523" i="5"/>
  <c r="O1523" i="5"/>
  <c r="AF1522" i="5"/>
  <c r="AI1522" i="5"/>
  <c r="AJ1522" i="5"/>
  <c r="AK1522" i="5"/>
  <c r="U1522" i="5"/>
  <c r="X1522" i="5"/>
  <c r="Y1522" i="5"/>
  <c r="Z1522" i="5"/>
  <c r="J1522" i="5"/>
  <c r="M1522" i="5"/>
  <c r="N1522" i="5"/>
  <c r="O1522" i="5"/>
  <c r="AF1521" i="5"/>
  <c r="AI1521" i="5"/>
  <c r="AJ1521" i="5"/>
  <c r="AK1521" i="5"/>
  <c r="U1521" i="5"/>
  <c r="X1521" i="5"/>
  <c r="Y1521" i="5"/>
  <c r="Z1521" i="5"/>
  <c r="J1521" i="5"/>
  <c r="M1521" i="5"/>
  <c r="N1521" i="5"/>
  <c r="O1521" i="5"/>
  <c r="AF1520" i="5"/>
  <c r="AI1520" i="5"/>
  <c r="AJ1520" i="5"/>
  <c r="AK1520" i="5"/>
  <c r="U1520" i="5"/>
  <c r="X1520" i="5"/>
  <c r="Y1520" i="5"/>
  <c r="Z1520" i="5"/>
  <c r="J1520" i="5"/>
  <c r="M1520" i="5"/>
  <c r="N1520" i="5"/>
  <c r="O1520" i="5"/>
  <c r="AF1519" i="5"/>
  <c r="AI1519" i="5"/>
  <c r="AJ1519" i="5"/>
  <c r="AK1519" i="5"/>
  <c r="U1519" i="5"/>
  <c r="X1519" i="5"/>
  <c r="Y1519" i="5"/>
  <c r="Z1519" i="5"/>
  <c r="J1519" i="5"/>
  <c r="M1519" i="5"/>
  <c r="N1519" i="5"/>
  <c r="O1519" i="5"/>
  <c r="AF1518" i="5"/>
  <c r="AI1518" i="5"/>
  <c r="AJ1518" i="5"/>
  <c r="AK1518" i="5"/>
  <c r="U1518" i="5"/>
  <c r="X1518" i="5"/>
  <c r="Y1518" i="5"/>
  <c r="Z1518" i="5"/>
  <c r="J1518" i="5"/>
  <c r="M1518" i="5"/>
  <c r="N1518" i="5"/>
  <c r="O1518" i="5"/>
  <c r="AF1517" i="5"/>
  <c r="AI1517" i="5"/>
  <c r="AJ1517" i="5"/>
  <c r="AK1517" i="5"/>
  <c r="U1517" i="5"/>
  <c r="X1517" i="5"/>
  <c r="Y1517" i="5"/>
  <c r="Z1517" i="5"/>
  <c r="J1517" i="5"/>
  <c r="M1517" i="5"/>
  <c r="N1517" i="5"/>
  <c r="O1517" i="5"/>
  <c r="AF1516" i="5"/>
  <c r="AI1516" i="5"/>
  <c r="AJ1516" i="5"/>
  <c r="AK1516" i="5"/>
  <c r="U1516" i="5"/>
  <c r="X1516" i="5"/>
  <c r="Y1516" i="5"/>
  <c r="Z1516" i="5"/>
  <c r="J1516" i="5"/>
  <c r="M1516" i="5"/>
  <c r="N1516" i="5"/>
  <c r="O1516" i="5"/>
  <c r="AF1515" i="5"/>
  <c r="AI1515" i="5"/>
  <c r="AJ1515" i="5"/>
  <c r="AK1515" i="5"/>
  <c r="U1515" i="5"/>
  <c r="X1515" i="5"/>
  <c r="Y1515" i="5"/>
  <c r="Z1515" i="5"/>
  <c r="J1515" i="5"/>
  <c r="M1515" i="5"/>
  <c r="N1515" i="5"/>
  <c r="O1515" i="5"/>
  <c r="AF1514" i="5"/>
  <c r="AI1514" i="5"/>
  <c r="AJ1514" i="5"/>
  <c r="AK1514" i="5"/>
  <c r="U1514" i="5"/>
  <c r="X1514" i="5"/>
  <c r="Y1514" i="5"/>
  <c r="Z1514" i="5"/>
  <c r="J1514" i="5"/>
  <c r="M1514" i="5"/>
  <c r="N1514" i="5"/>
  <c r="O1514" i="5"/>
  <c r="AF1513" i="5"/>
  <c r="AI1513" i="5"/>
  <c r="AJ1513" i="5"/>
  <c r="AK1513" i="5"/>
  <c r="U1513" i="5"/>
  <c r="X1513" i="5"/>
  <c r="Y1513" i="5"/>
  <c r="Z1513" i="5"/>
  <c r="J1513" i="5"/>
  <c r="M1513" i="5"/>
  <c r="N1513" i="5"/>
  <c r="O1513" i="5"/>
  <c r="AF1512" i="5"/>
  <c r="AI1512" i="5"/>
  <c r="AJ1512" i="5"/>
  <c r="AK1512" i="5"/>
  <c r="U1512" i="5"/>
  <c r="X1512" i="5"/>
  <c r="Y1512" i="5"/>
  <c r="Z1512" i="5"/>
  <c r="J1512" i="5"/>
  <c r="M1512" i="5"/>
  <c r="N1512" i="5"/>
  <c r="O1512" i="5"/>
  <c r="AF1511" i="5"/>
  <c r="AI1511" i="5"/>
  <c r="AJ1511" i="5"/>
  <c r="AK1511" i="5"/>
  <c r="U1511" i="5"/>
  <c r="X1511" i="5"/>
  <c r="Y1511" i="5"/>
  <c r="Z1511" i="5"/>
  <c r="J1511" i="5"/>
  <c r="M1511" i="5"/>
  <c r="N1511" i="5"/>
  <c r="O1511" i="5"/>
  <c r="AF1510" i="5"/>
  <c r="AI1510" i="5"/>
  <c r="AJ1510" i="5"/>
  <c r="AK1510" i="5"/>
  <c r="U1510" i="5"/>
  <c r="X1510" i="5"/>
  <c r="Y1510" i="5"/>
  <c r="Z1510" i="5"/>
  <c r="J1510" i="5"/>
  <c r="M1510" i="5"/>
  <c r="N1510" i="5"/>
  <c r="O1510" i="5"/>
  <c r="AF1509" i="5"/>
  <c r="AI1509" i="5"/>
  <c r="AJ1509" i="5"/>
  <c r="AK1509" i="5"/>
  <c r="U1509" i="5"/>
  <c r="X1509" i="5"/>
  <c r="Y1509" i="5"/>
  <c r="Z1509" i="5"/>
  <c r="J1509" i="5"/>
  <c r="M1509" i="5"/>
  <c r="N1509" i="5"/>
  <c r="O1509" i="5"/>
  <c r="AF1508" i="5"/>
  <c r="AI1508" i="5"/>
  <c r="AJ1508" i="5"/>
  <c r="AK1508" i="5"/>
  <c r="U1508" i="5"/>
  <c r="X1508" i="5"/>
  <c r="Y1508" i="5"/>
  <c r="Z1508" i="5"/>
  <c r="J1508" i="5"/>
  <c r="M1508" i="5"/>
  <c r="N1508" i="5"/>
  <c r="O1508" i="5"/>
  <c r="AF1507" i="5"/>
  <c r="AI1507" i="5"/>
  <c r="AJ1507" i="5"/>
  <c r="AK1507" i="5"/>
  <c r="U1507" i="5"/>
  <c r="X1507" i="5"/>
  <c r="Y1507" i="5"/>
  <c r="Z1507" i="5"/>
  <c r="J1507" i="5"/>
  <c r="M1507" i="5"/>
  <c r="N1507" i="5"/>
  <c r="O1507" i="5"/>
  <c r="AF1506" i="5"/>
  <c r="AI1506" i="5"/>
  <c r="AJ1506" i="5"/>
  <c r="AK1506" i="5"/>
  <c r="U1506" i="5"/>
  <c r="X1506" i="5"/>
  <c r="Y1506" i="5"/>
  <c r="Z1506" i="5"/>
  <c r="J1506" i="5"/>
  <c r="M1506" i="5"/>
  <c r="N1506" i="5"/>
  <c r="O1506" i="5"/>
  <c r="AF1505" i="5"/>
  <c r="AI1505" i="5"/>
  <c r="AJ1505" i="5"/>
  <c r="AK1505" i="5"/>
  <c r="U1505" i="5"/>
  <c r="X1505" i="5"/>
  <c r="Y1505" i="5"/>
  <c r="Z1505" i="5"/>
  <c r="J1505" i="5"/>
  <c r="M1505" i="5"/>
  <c r="N1505" i="5"/>
  <c r="O1505" i="5"/>
  <c r="AF1504" i="5"/>
  <c r="AI1504" i="5"/>
  <c r="AJ1504" i="5"/>
  <c r="AK1504" i="5"/>
  <c r="U1504" i="5"/>
  <c r="X1504" i="5"/>
  <c r="Y1504" i="5"/>
  <c r="Z1504" i="5"/>
  <c r="J1504" i="5"/>
  <c r="M1504" i="5"/>
  <c r="N1504" i="5"/>
  <c r="O1504" i="5"/>
  <c r="AF1503" i="5"/>
  <c r="AI1503" i="5"/>
  <c r="AJ1503" i="5"/>
  <c r="AK1503" i="5"/>
  <c r="U1503" i="5"/>
  <c r="X1503" i="5"/>
  <c r="Y1503" i="5"/>
  <c r="Z1503" i="5"/>
  <c r="J1503" i="5"/>
  <c r="M1503" i="5"/>
  <c r="N1503" i="5"/>
  <c r="O1503" i="5"/>
  <c r="AF1502" i="5"/>
  <c r="AI1502" i="5"/>
  <c r="AJ1502" i="5"/>
  <c r="AK1502" i="5"/>
  <c r="U1502" i="5"/>
  <c r="X1502" i="5"/>
  <c r="Y1502" i="5"/>
  <c r="Z1502" i="5"/>
  <c r="J1502" i="5"/>
  <c r="M1502" i="5"/>
  <c r="N1502" i="5"/>
  <c r="O1502" i="5"/>
  <c r="AF1501" i="5"/>
  <c r="AI1501" i="5"/>
  <c r="AJ1501" i="5"/>
  <c r="AK1501" i="5"/>
  <c r="U1501" i="5"/>
  <c r="X1501" i="5"/>
  <c r="Y1501" i="5"/>
  <c r="Z1501" i="5"/>
  <c r="J1501" i="5"/>
  <c r="M1501" i="5"/>
  <c r="N1501" i="5"/>
  <c r="O1501" i="5"/>
  <c r="AF1500" i="5"/>
  <c r="AI1500" i="5"/>
  <c r="AJ1500" i="5"/>
  <c r="AK1500" i="5"/>
  <c r="U1500" i="5"/>
  <c r="X1500" i="5"/>
  <c r="Y1500" i="5"/>
  <c r="Z1500" i="5"/>
  <c r="J1500" i="5"/>
  <c r="M1500" i="5"/>
  <c r="N1500" i="5"/>
  <c r="O1500" i="5"/>
  <c r="AF1499" i="5"/>
  <c r="AI1499" i="5"/>
  <c r="AJ1499" i="5"/>
  <c r="AK1499" i="5"/>
  <c r="U1499" i="5"/>
  <c r="X1499" i="5"/>
  <c r="Y1499" i="5"/>
  <c r="Z1499" i="5"/>
  <c r="J1499" i="5"/>
  <c r="M1499" i="5"/>
  <c r="N1499" i="5"/>
  <c r="O1499" i="5"/>
  <c r="AF1498" i="5"/>
  <c r="AI1498" i="5"/>
  <c r="AJ1498" i="5"/>
  <c r="AK1498" i="5"/>
  <c r="U1498" i="5"/>
  <c r="X1498" i="5"/>
  <c r="Y1498" i="5"/>
  <c r="Z1498" i="5"/>
  <c r="J1498" i="5"/>
  <c r="M1498" i="5"/>
  <c r="N1498" i="5"/>
  <c r="O1498" i="5"/>
  <c r="AF1497" i="5"/>
  <c r="AI1497" i="5"/>
  <c r="AJ1497" i="5"/>
  <c r="AK1497" i="5"/>
  <c r="U1497" i="5"/>
  <c r="X1497" i="5"/>
  <c r="Y1497" i="5"/>
  <c r="Z1497" i="5"/>
  <c r="J1497" i="5"/>
  <c r="M1497" i="5"/>
  <c r="N1497" i="5"/>
  <c r="O1497" i="5"/>
  <c r="AF1496" i="5"/>
  <c r="AI1496" i="5"/>
  <c r="AJ1496" i="5"/>
  <c r="AK1496" i="5"/>
  <c r="U1496" i="5"/>
  <c r="X1496" i="5"/>
  <c r="Y1496" i="5"/>
  <c r="Z1496" i="5"/>
  <c r="J1496" i="5"/>
  <c r="M1496" i="5"/>
  <c r="N1496" i="5"/>
  <c r="O1496" i="5"/>
  <c r="AF1495" i="5"/>
  <c r="AI1495" i="5"/>
  <c r="AJ1495" i="5"/>
  <c r="AK1495" i="5"/>
  <c r="U1495" i="5"/>
  <c r="X1495" i="5"/>
  <c r="Y1495" i="5"/>
  <c r="Z1495" i="5"/>
  <c r="J1495" i="5"/>
  <c r="M1495" i="5"/>
  <c r="N1495" i="5"/>
  <c r="O1495" i="5"/>
  <c r="AF1494" i="5"/>
  <c r="AI1494" i="5"/>
  <c r="AJ1494" i="5"/>
  <c r="AK1494" i="5"/>
  <c r="U1494" i="5"/>
  <c r="X1494" i="5"/>
  <c r="Y1494" i="5"/>
  <c r="Z1494" i="5"/>
  <c r="J1494" i="5"/>
  <c r="M1494" i="5"/>
  <c r="N1494" i="5"/>
  <c r="O1494" i="5"/>
  <c r="AF1493" i="5"/>
  <c r="AI1493" i="5"/>
  <c r="AJ1493" i="5"/>
  <c r="AK1493" i="5"/>
  <c r="U1493" i="5"/>
  <c r="X1493" i="5"/>
  <c r="Y1493" i="5"/>
  <c r="Z1493" i="5"/>
  <c r="J1493" i="5"/>
  <c r="M1493" i="5"/>
  <c r="N1493" i="5"/>
  <c r="O1493" i="5"/>
  <c r="AF1492" i="5"/>
  <c r="AI1492" i="5"/>
  <c r="AJ1492" i="5"/>
  <c r="AK1492" i="5"/>
  <c r="U1492" i="5"/>
  <c r="X1492" i="5"/>
  <c r="Y1492" i="5"/>
  <c r="Z1492" i="5"/>
  <c r="J1492" i="5"/>
  <c r="M1492" i="5"/>
  <c r="N1492" i="5"/>
  <c r="O1492" i="5"/>
  <c r="AF1491" i="5"/>
  <c r="AI1491" i="5"/>
  <c r="AJ1491" i="5"/>
  <c r="AK1491" i="5"/>
  <c r="U1491" i="5"/>
  <c r="X1491" i="5"/>
  <c r="Y1491" i="5"/>
  <c r="Z1491" i="5"/>
  <c r="J1491" i="5"/>
  <c r="M1491" i="5"/>
  <c r="N1491" i="5"/>
  <c r="O1491" i="5"/>
  <c r="AF1490" i="5"/>
  <c r="AI1490" i="5"/>
  <c r="AJ1490" i="5"/>
  <c r="AK1490" i="5"/>
  <c r="U1490" i="5"/>
  <c r="X1490" i="5"/>
  <c r="Y1490" i="5"/>
  <c r="Z1490" i="5"/>
  <c r="J1490" i="5"/>
  <c r="M1490" i="5"/>
  <c r="N1490" i="5"/>
  <c r="O1490" i="5"/>
  <c r="AF1489" i="5"/>
  <c r="AI1489" i="5"/>
  <c r="AJ1489" i="5"/>
  <c r="AK1489" i="5"/>
  <c r="U1489" i="5"/>
  <c r="X1489" i="5"/>
  <c r="Y1489" i="5"/>
  <c r="Z1489" i="5"/>
  <c r="J1489" i="5"/>
  <c r="M1489" i="5"/>
  <c r="N1489" i="5"/>
  <c r="O1489" i="5"/>
  <c r="AF1488" i="5"/>
  <c r="AI1488" i="5"/>
  <c r="AJ1488" i="5"/>
  <c r="AK1488" i="5"/>
  <c r="U1488" i="5"/>
  <c r="X1488" i="5"/>
  <c r="Y1488" i="5"/>
  <c r="Z1488" i="5"/>
  <c r="J1488" i="5"/>
  <c r="M1488" i="5"/>
  <c r="N1488" i="5"/>
  <c r="O1488" i="5"/>
  <c r="AF1487" i="5"/>
  <c r="AI1487" i="5"/>
  <c r="AJ1487" i="5"/>
  <c r="AK1487" i="5"/>
  <c r="U1487" i="5"/>
  <c r="X1487" i="5"/>
  <c r="Y1487" i="5"/>
  <c r="Z1487" i="5"/>
  <c r="J1487" i="5"/>
  <c r="M1487" i="5"/>
  <c r="N1487" i="5"/>
  <c r="O1487" i="5"/>
  <c r="AF1486" i="5"/>
  <c r="AI1486" i="5"/>
  <c r="AJ1486" i="5"/>
  <c r="AK1486" i="5"/>
  <c r="U1486" i="5"/>
  <c r="X1486" i="5"/>
  <c r="Y1486" i="5"/>
  <c r="Z1486" i="5"/>
  <c r="J1486" i="5"/>
  <c r="M1486" i="5"/>
  <c r="N1486" i="5"/>
  <c r="O1486" i="5"/>
  <c r="AF1485" i="5"/>
  <c r="AI1485" i="5"/>
  <c r="AJ1485" i="5"/>
  <c r="AK1485" i="5"/>
  <c r="U1485" i="5"/>
  <c r="X1485" i="5"/>
  <c r="Y1485" i="5"/>
  <c r="Z1485" i="5"/>
  <c r="J1485" i="5"/>
  <c r="M1485" i="5"/>
  <c r="N1485" i="5"/>
  <c r="O1485" i="5"/>
  <c r="AF1484" i="5"/>
  <c r="AI1484" i="5"/>
  <c r="AJ1484" i="5"/>
  <c r="AK1484" i="5"/>
  <c r="U1484" i="5"/>
  <c r="X1484" i="5"/>
  <c r="Y1484" i="5"/>
  <c r="Z1484" i="5"/>
  <c r="J1484" i="5"/>
  <c r="M1484" i="5"/>
  <c r="N1484" i="5"/>
  <c r="O1484" i="5"/>
  <c r="AF1483" i="5"/>
  <c r="AI1483" i="5"/>
  <c r="AJ1483" i="5"/>
  <c r="AK1483" i="5"/>
  <c r="U1483" i="5"/>
  <c r="X1483" i="5"/>
  <c r="Y1483" i="5"/>
  <c r="Z1483" i="5"/>
  <c r="J1483" i="5"/>
  <c r="M1483" i="5"/>
  <c r="N1483" i="5"/>
  <c r="O1483" i="5"/>
  <c r="AF1482" i="5"/>
  <c r="AI1482" i="5"/>
  <c r="AJ1482" i="5"/>
  <c r="AK1482" i="5"/>
  <c r="U1482" i="5"/>
  <c r="X1482" i="5"/>
  <c r="Y1482" i="5"/>
  <c r="Z1482" i="5"/>
  <c r="J1482" i="5"/>
  <c r="M1482" i="5"/>
  <c r="N1482" i="5"/>
  <c r="O1482" i="5"/>
  <c r="AF1481" i="5"/>
  <c r="AI1481" i="5"/>
  <c r="AJ1481" i="5"/>
  <c r="AK1481" i="5"/>
  <c r="U1481" i="5"/>
  <c r="X1481" i="5"/>
  <c r="Y1481" i="5"/>
  <c r="Z1481" i="5"/>
  <c r="J1481" i="5"/>
  <c r="M1481" i="5"/>
  <c r="N1481" i="5"/>
  <c r="O1481" i="5"/>
  <c r="AF1480" i="5"/>
  <c r="AI1480" i="5"/>
  <c r="AJ1480" i="5"/>
  <c r="AK1480" i="5"/>
  <c r="U1480" i="5"/>
  <c r="X1480" i="5"/>
  <c r="Y1480" i="5"/>
  <c r="Z1480" i="5"/>
  <c r="J1480" i="5"/>
  <c r="M1480" i="5"/>
  <c r="N1480" i="5"/>
  <c r="O1480" i="5"/>
  <c r="AF1479" i="5"/>
  <c r="AI1479" i="5"/>
  <c r="AJ1479" i="5"/>
  <c r="AK1479" i="5"/>
  <c r="U1479" i="5"/>
  <c r="X1479" i="5"/>
  <c r="Y1479" i="5"/>
  <c r="Z1479" i="5"/>
  <c r="J1479" i="5"/>
  <c r="M1479" i="5"/>
  <c r="N1479" i="5"/>
  <c r="O1479" i="5"/>
  <c r="AF1478" i="5"/>
  <c r="AI1478" i="5"/>
  <c r="AJ1478" i="5"/>
  <c r="AK1478" i="5"/>
  <c r="U1478" i="5"/>
  <c r="X1478" i="5"/>
  <c r="Y1478" i="5"/>
  <c r="Z1478" i="5"/>
  <c r="J1478" i="5"/>
  <c r="M1478" i="5"/>
  <c r="N1478" i="5"/>
  <c r="O1478" i="5"/>
  <c r="AF1477" i="5"/>
  <c r="AI1477" i="5"/>
  <c r="AJ1477" i="5"/>
  <c r="AK1477" i="5"/>
  <c r="U1477" i="5"/>
  <c r="X1477" i="5"/>
  <c r="Y1477" i="5"/>
  <c r="Z1477" i="5"/>
  <c r="J1477" i="5"/>
  <c r="M1477" i="5"/>
  <c r="N1477" i="5"/>
  <c r="O1477" i="5"/>
  <c r="AF1476" i="5"/>
  <c r="AI1476" i="5"/>
  <c r="AJ1476" i="5"/>
  <c r="AK1476" i="5"/>
  <c r="U1476" i="5"/>
  <c r="X1476" i="5"/>
  <c r="Y1476" i="5"/>
  <c r="Z1476" i="5"/>
  <c r="J1476" i="5"/>
  <c r="M1476" i="5"/>
  <c r="N1476" i="5"/>
  <c r="O1476" i="5"/>
  <c r="AF1475" i="5"/>
  <c r="AI1475" i="5"/>
  <c r="AJ1475" i="5"/>
  <c r="AK1475" i="5"/>
  <c r="U1475" i="5"/>
  <c r="X1475" i="5"/>
  <c r="Y1475" i="5"/>
  <c r="Z1475" i="5"/>
  <c r="J1475" i="5"/>
  <c r="M1475" i="5"/>
  <c r="N1475" i="5"/>
  <c r="O1475" i="5"/>
  <c r="AF1474" i="5"/>
  <c r="AI1474" i="5"/>
  <c r="AJ1474" i="5"/>
  <c r="AK1474" i="5"/>
  <c r="U1474" i="5"/>
  <c r="X1474" i="5"/>
  <c r="Y1474" i="5"/>
  <c r="Z1474" i="5"/>
  <c r="J1474" i="5"/>
  <c r="M1474" i="5"/>
  <c r="N1474" i="5"/>
  <c r="O1474" i="5"/>
  <c r="AF1473" i="5"/>
  <c r="AI1473" i="5"/>
  <c r="AJ1473" i="5"/>
  <c r="AK1473" i="5"/>
  <c r="U1473" i="5"/>
  <c r="X1473" i="5"/>
  <c r="Y1473" i="5"/>
  <c r="Z1473" i="5"/>
  <c r="J1473" i="5"/>
  <c r="M1473" i="5"/>
  <c r="N1473" i="5"/>
  <c r="O1473" i="5"/>
  <c r="AF1472" i="5"/>
  <c r="AI1472" i="5"/>
  <c r="AJ1472" i="5"/>
  <c r="AK1472" i="5"/>
  <c r="U1472" i="5"/>
  <c r="X1472" i="5"/>
  <c r="Y1472" i="5"/>
  <c r="Z1472" i="5"/>
  <c r="J1472" i="5"/>
  <c r="M1472" i="5"/>
  <c r="N1472" i="5"/>
  <c r="O1472" i="5"/>
  <c r="AF1471" i="5"/>
  <c r="AI1471" i="5"/>
  <c r="AJ1471" i="5"/>
  <c r="AK1471" i="5"/>
  <c r="U1471" i="5"/>
  <c r="X1471" i="5"/>
  <c r="Y1471" i="5"/>
  <c r="Z1471" i="5"/>
  <c r="J1471" i="5"/>
  <c r="M1471" i="5"/>
  <c r="N1471" i="5"/>
  <c r="O1471" i="5"/>
  <c r="AF1470" i="5"/>
  <c r="AI1470" i="5"/>
  <c r="AJ1470" i="5"/>
  <c r="AK1470" i="5"/>
  <c r="U1470" i="5"/>
  <c r="X1470" i="5"/>
  <c r="Y1470" i="5"/>
  <c r="Z1470" i="5"/>
  <c r="J1470" i="5"/>
  <c r="M1470" i="5"/>
  <c r="N1470" i="5"/>
  <c r="O1470" i="5"/>
  <c r="AF1469" i="5"/>
  <c r="AI1469" i="5"/>
  <c r="AJ1469" i="5"/>
  <c r="AK1469" i="5"/>
  <c r="U1469" i="5"/>
  <c r="X1469" i="5"/>
  <c r="Y1469" i="5"/>
  <c r="Z1469" i="5"/>
  <c r="J1469" i="5"/>
  <c r="M1469" i="5"/>
  <c r="N1469" i="5"/>
  <c r="O1469" i="5"/>
  <c r="AF1468" i="5"/>
  <c r="AI1468" i="5"/>
  <c r="AJ1468" i="5"/>
  <c r="AK1468" i="5"/>
  <c r="U1468" i="5"/>
  <c r="X1468" i="5"/>
  <c r="Y1468" i="5"/>
  <c r="Z1468" i="5"/>
  <c r="J1468" i="5"/>
  <c r="M1468" i="5"/>
  <c r="N1468" i="5"/>
  <c r="O1468" i="5"/>
  <c r="AF1467" i="5"/>
  <c r="AI1467" i="5"/>
  <c r="AJ1467" i="5"/>
  <c r="AK1467" i="5"/>
  <c r="U1467" i="5"/>
  <c r="X1467" i="5"/>
  <c r="Y1467" i="5"/>
  <c r="Z1467" i="5"/>
  <c r="J1467" i="5"/>
  <c r="M1467" i="5"/>
  <c r="N1467" i="5"/>
  <c r="O1467" i="5"/>
  <c r="AF1466" i="5"/>
  <c r="AI1466" i="5"/>
  <c r="AJ1466" i="5"/>
  <c r="AK1466" i="5"/>
  <c r="U1466" i="5"/>
  <c r="X1466" i="5"/>
  <c r="Y1466" i="5"/>
  <c r="Z1466" i="5"/>
  <c r="J1466" i="5"/>
  <c r="M1466" i="5"/>
  <c r="N1466" i="5"/>
  <c r="O1466" i="5"/>
  <c r="AF1465" i="5"/>
  <c r="AI1465" i="5"/>
  <c r="AJ1465" i="5"/>
  <c r="AK1465" i="5"/>
  <c r="U1465" i="5"/>
  <c r="X1465" i="5"/>
  <c r="Y1465" i="5"/>
  <c r="Z1465" i="5"/>
  <c r="J1465" i="5"/>
  <c r="M1465" i="5"/>
  <c r="N1465" i="5"/>
  <c r="O1465" i="5"/>
  <c r="AF1464" i="5"/>
  <c r="AI1464" i="5"/>
  <c r="AJ1464" i="5"/>
  <c r="AK1464" i="5"/>
  <c r="U1464" i="5"/>
  <c r="X1464" i="5"/>
  <c r="Y1464" i="5"/>
  <c r="Z1464" i="5"/>
  <c r="J1464" i="5"/>
  <c r="M1464" i="5"/>
  <c r="N1464" i="5"/>
  <c r="O1464" i="5"/>
  <c r="AF1463" i="5"/>
  <c r="AI1463" i="5"/>
  <c r="AJ1463" i="5"/>
  <c r="AK1463" i="5"/>
  <c r="U1463" i="5"/>
  <c r="X1463" i="5"/>
  <c r="Y1463" i="5"/>
  <c r="Z1463" i="5"/>
  <c r="J1463" i="5"/>
  <c r="M1463" i="5"/>
  <c r="N1463" i="5"/>
  <c r="O1463" i="5"/>
  <c r="AF1462" i="5"/>
  <c r="AI1462" i="5"/>
  <c r="AJ1462" i="5"/>
  <c r="AK1462" i="5"/>
  <c r="U1462" i="5"/>
  <c r="X1462" i="5"/>
  <c r="Y1462" i="5"/>
  <c r="Z1462" i="5"/>
  <c r="J1462" i="5"/>
  <c r="M1462" i="5"/>
  <c r="N1462" i="5"/>
  <c r="O1462" i="5"/>
  <c r="AF1461" i="5"/>
  <c r="AI1461" i="5"/>
  <c r="AJ1461" i="5"/>
  <c r="AK1461" i="5"/>
  <c r="U1461" i="5"/>
  <c r="X1461" i="5"/>
  <c r="Y1461" i="5"/>
  <c r="Z1461" i="5"/>
  <c r="J1461" i="5"/>
  <c r="M1461" i="5"/>
  <c r="N1461" i="5"/>
  <c r="O1461" i="5"/>
  <c r="AF1460" i="5"/>
  <c r="AI1460" i="5"/>
  <c r="AJ1460" i="5"/>
  <c r="AK1460" i="5"/>
  <c r="U1460" i="5"/>
  <c r="X1460" i="5"/>
  <c r="Y1460" i="5"/>
  <c r="Z1460" i="5"/>
  <c r="J1460" i="5"/>
  <c r="M1460" i="5"/>
  <c r="N1460" i="5"/>
  <c r="O1460" i="5"/>
  <c r="AF1459" i="5"/>
  <c r="AI1459" i="5"/>
  <c r="AJ1459" i="5"/>
  <c r="AK1459" i="5"/>
  <c r="U1459" i="5"/>
  <c r="X1459" i="5"/>
  <c r="Y1459" i="5"/>
  <c r="Z1459" i="5"/>
  <c r="J1459" i="5"/>
  <c r="M1459" i="5"/>
  <c r="N1459" i="5"/>
  <c r="O1459" i="5"/>
  <c r="AF1458" i="5"/>
  <c r="AI1458" i="5"/>
  <c r="AJ1458" i="5"/>
  <c r="AK1458" i="5"/>
  <c r="U1458" i="5"/>
  <c r="X1458" i="5"/>
  <c r="Y1458" i="5"/>
  <c r="Z1458" i="5"/>
  <c r="J1458" i="5"/>
  <c r="M1458" i="5"/>
  <c r="N1458" i="5"/>
  <c r="O1458" i="5"/>
  <c r="AF1457" i="5"/>
  <c r="AI1457" i="5"/>
  <c r="AJ1457" i="5"/>
  <c r="AK1457" i="5"/>
  <c r="U1457" i="5"/>
  <c r="X1457" i="5"/>
  <c r="Y1457" i="5"/>
  <c r="Z1457" i="5"/>
  <c r="J1457" i="5"/>
  <c r="M1457" i="5"/>
  <c r="N1457" i="5"/>
  <c r="O1457" i="5"/>
  <c r="AF1456" i="5"/>
  <c r="AI1456" i="5"/>
  <c r="AJ1456" i="5"/>
  <c r="AK1456" i="5"/>
  <c r="U1456" i="5"/>
  <c r="X1456" i="5"/>
  <c r="Y1456" i="5"/>
  <c r="Z1456" i="5"/>
  <c r="J1456" i="5"/>
  <c r="M1456" i="5"/>
  <c r="N1456" i="5"/>
  <c r="O1456" i="5"/>
  <c r="AF1455" i="5"/>
  <c r="AI1455" i="5"/>
  <c r="AJ1455" i="5"/>
  <c r="AK1455" i="5"/>
  <c r="U1455" i="5"/>
  <c r="X1455" i="5"/>
  <c r="Y1455" i="5"/>
  <c r="Z1455" i="5"/>
  <c r="J1455" i="5"/>
  <c r="M1455" i="5"/>
  <c r="N1455" i="5"/>
  <c r="O1455" i="5"/>
  <c r="AF1454" i="5"/>
  <c r="AI1454" i="5"/>
  <c r="AJ1454" i="5"/>
  <c r="AK1454" i="5"/>
  <c r="U1454" i="5"/>
  <c r="X1454" i="5"/>
  <c r="Y1454" i="5"/>
  <c r="Z1454" i="5"/>
  <c r="J1454" i="5"/>
  <c r="M1454" i="5"/>
  <c r="N1454" i="5"/>
  <c r="O1454" i="5"/>
  <c r="AF1453" i="5"/>
  <c r="AI1453" i="5"/>
  <c r="AJ1453" i="5"/>
  <c r="AK1453" i="5"/>
  <c r="U1453" i="5"/>
  <c r="X1453" i="5"/>
  <c r="Y1453" i="5"/>
  <c r="Z1453" i="5"/>
  <c r="J1453" i="5"/>
  <c r="M1453" i="5"/>
  <c r="N1453" i="5"/>
  <c r="O1453" i="5"/>
  <c r="AF1452" i="5"/>
  <c r="AI1452" i="5"/>
  <c r="AJ1452" i="5"/>
  <c r="AK1452" i="5"/>
  <c r="U1452" i="5"/>
  <c r="X1452" i="5"/>
  <c r="Y1452" i="5"/>
  <c r="Z1452" i="5"/>
  <c r="J1452" i="5"/>
  <c r="M1452" i="5"/>
  <c r="N1452" i="5"/>
  <c r="O1452" i="5"/>
  <c r="AF1451" i="5"/>
  <c r="AI1451" i="5"/>
  <c r="AJ1451" i="5"/>
  <c r="AK1451" i="5"/>
  <c r="U1451" i="5"/>
  <c r="X1451" i="5"/>
  <c r="Y1451" i="5"/>
  <c r="Z1451" i="5"/>
  <c r="J1451" i="5"/>
  <c r="M1451" i="5"/>
  <c r="N1451" i="5"/>
  <c r="O1451" i="5"/>
  <c r="AF1450" i="5"/>
  <c r="AI1450" i="5"/>
  <c r="AJ1450" i="5"/>
  <c r="AK1450" i="5"/>
  <c r="U1450" i="5"/>
  <c r="X1450" i="5"/>
  <c r="Y1450" i="5"/>
  <c r="Z1450" i="5"/>
  <c r="J1450" i="5"/>
  <c r="M1450" i="5"/>
  <c r="N1450" i="5"/>
  <c r="O1450" i="5"/>
  <c r="AF1449" i="5"/>
  <c r="AI1449" i="5"/>
  <c r="AJ1449" i="5"/>
  <c r="AK1449" i="5"/>
  <c r="U1449" i="5"/>
  <c r="X1449" i="5"/>
  <c r="Y1449" i="5"/>
  <c r="Z1449" i="5"/>
  <c r="J1449" i="5"/>
  <c r="M1449" i="5"/>
  <c r="N1449" i="5"/>
  <c r="O1449" i="5"/>
  <c r="AF1448" i="5"/>
  <c r="AI1448" i="5"/>
  <c r="AJ1448" i="5"/>
  <c r="AK1448" i="5"/>
  <c r="U1448" i="5"/>
  <c r="X1448" i="5"/>
  <c r="Y1448" i="5"/>
  <c r="Z1448" i="5"/>
  <c r="J1448" i="5"/>
  <c r="M1448" i="5"/>
  <c r="N1448" i="5"/>
  <c r="O1448" i="5"/>
  <c r="AF1447" i="5"/>
  <c r="AI1447" i="5"/>
  <c r="AJ1447" i="5"/>
  <c r="AK1447" i="5"/>
  <c r="U1447" i="5"/>
  <c r="X1447" i="5"/>
  <c r="Y1447" i="5"/>
  <c r="Z1447" i="5"/>
  <c r="J1447" i="5"/>
  <c r="M1447" i="5"/>
  <c r="N1447" i="5"/>
  <c r="O1447" i="5"/>
  <c r="AF1446" i="5"/>
  <c r="AI1446" i="5"/>
  <c r="AJ1446" i="5"/>
  <c r="AK1446" i="5"/>
  <c r="U1446" i="5"/>
  <c r="X1446" i="5"/>
  <c r="Y1446" i="5"/>
  <c r="Z1446" i="5"/>
  <c r="J1446" i="5"/>
  <c r="M1446" i="5"/>
  <c r="N1446" i="5"/>
  <c r="O1446" i="5"/>
  <c r="AF1445" i="5"/>
  <c r="AI1445" i="5"/>
  <c r="AJ1445" i="5"/>
  <c r="AK1445" i="5"/>
  <c r="U1445" i="5"/>
  <c r="X1445" i="5"/>
  <c r="Y1445" i="5"/>
  <c r="Z1445" i="5"/>
  <c r="J1445" i="5"/>
  <c r="M1445" i="5"/>
  <c r="N1445" i="5"/>
  <c r="O1445" i="5"/>
  <c r="AF1444" i="5"/>
  <c r="AI1444" i="5"/>
  <c r="AJ1444" i="5"/>
  <c r="AK1444" i="5"/>
  <c r="U1444" i="5"/>
  <c r="X1444" i="5"/>
  <c r="Y1444" i="5"/>
  <c r="Z1444" i="5"/>
  <c r="J1444" i="5"/>
  <c r="M1444" i="5"/>
  <c r="N1444" i="5"/>
  <c r="O1444" i="5"/>
  <c r="AF1443" i="5"/>
  <c r="AI1443" i="5"/>
  <c r="AJ1443" i="5"/>
  <c r="AK1443" i="5"/>
  <c r="U1443" i="5"/>
  <c r="X1443" i="5"/>
  <c r="Y1443" i="5"/>
  <c r="Z1443" i="5"/>
  <c r="J1443" i="5"/>
  <c r="M1443" i="5"/>
  <c r="N1443" i="5"/>
  <c r="O1443" i="5"/>
  <c r="AF1442" i="5"/>
  <c r="AI1442" i="5"/>
  <c r="AJ1442" i="5"/>
  <c r="AK1442" i="5"/>
  <c r="U1442" i="5"/>
  <c r="X1442" i="5"/>
  <c r="Y1442" i="5"/>
  <c r="Z1442" i="5"/>
  <c r="J1442" i="5"/>
  <c r="M1442" i="5"/>
  <c r="N1442" i="5"/>
  <c r="O1442" i="5"/>
  <c r="AF1441" i="5"/>
  <c r="AI1441" i="5"/>
  <c r="AJ1441" i="5"/>
  <c r="AK1441" i="5"/>
  <c r="U1441" i="5"/>
  <c r="X1441" i="5"/>
  <c r="Y1441" i="5"/>
  <c r="Z1441" i="5"/>
  <c r="J1441" i="5"/>
  <c r="M1441" i="5"/>
  <c r="N1441" i="5"/>
  <c r="O1441" i="5"/>
  <c r="AF1440" i="5"/>
  <c r="AI1440" i="5"/>
  <c r="AJ1440" i="5"/>
  <c r="AK1440" i="5"/>
  <c r="U1440" i="5"/>
  <c r="X1440" i="5"/>
  <c r="Y1440" i="5"/>
  <c r="Z1440" i="5"/>
  <c r="J1440" i="5"/>
  <c r="M1440" i="5"/>
  <c r="N1440" i="5"/>
  <c r="O1440" i="5"/>
  <c r="AF1439" i="5"/>
  <c r="AI1439" i="5"/>
  <c r="AJ1439" i="5"/>
  <c r="AK1439" i="5"/>
  <c r="U1439" i="5"/>
  <c r="X1439" i="5"/>
  <c r="Y1439" i="5"/>
  <c r="Z1439" i="5"/>
  <c r="J1439" i="5"/>
  <c r="M1439" i="5"/>
  <c r="N1439" i="5"/>
  <c r="O1439" i="5"/>
  <c r="AF1438" i="5"/>
  <c r="AI1438" i="5"/>
  <c r="AJ1438" i="5"/>
  <c r="AK1438" i="5"/>
  <c r="U1438" i="5"/>
  <c r="X1438" i="5"/>
  <c r="Y1438" i="5"/>
  <c r="Z1438" i="5"/>
  <c r="J1438" i="5"/>
  <c r="M1438" i="5"/>
  <c r="N1438" i="5"/>
  <c r="O1438" i="5"/>
  <c r="AF1437" i="5"/>
  <c r="AI1437" i="5"/>
  <c r="AJ1437" i="5"/>
  <c r="AK1437" i="5"/>
  <c r="U1437" i="5"/>
  <c r="X1437" i="5"/>
  <c r="Y1437" i="5"/>
  <c r="Z1437" i="5"/>
  <c r="J1437" i="5"/>
  <c r="M1437" i="5"/>
  <c r="N1437" i="5"/>
  <c r="O1437" i="5"/>
  <c r="AF1436" i="5"/>
  <c r="AI1436" i="5"/>
  <c r="AJ1436" i="5"/>
  <c r="AK1436" i="5"/>
  <c r="U1436" i="5"/>
  <c r="X1436" i="5"/>
  <c r="Y1436" i="5"/>
  <c r="Z1436" i="5"/>
  <c r="J1436" i="5"/>
  <c r="M1436" i="5"/>
  <c r="N1436" i="5"/>
  <c r="O1436" i="5"/>
  <c r="AF1435" i="5"/>
  <c r="AI1435" i="5"/>
  <c r="AJ1435" i="5"/>
  <c r="AK1435" i="5"/>
  <c r="U1435" i="5"/>
  <c r="X1435" i="5"/>
  <c r="Y1435" i="5"/>
  <c r="Z1435" i="5"/>
  <c r="J1435" i="5"/>
  <c r="M1435" i="5"/>
  <c r="N1435" i="5"/>
  <c r="O1435" i="5"/>
  <c r="AF1434" i="5"/>
  <c r="AI1434" i="5"/>
  <c r="AJ1434" i="5"/>
  <c r="AK1434" i="5"/>
  <c r="U1434" i="5"/>
  <c r="X1434" i="5"/>
  <c r="Y1434" i="5"/>
  <c r="Z1434" i="5"/>
  <c r="J1434" i="5"/>
  <c r="M1434" i="5"/>
  <c r="N1434" i="5"/>
  <c r="O1434" i="5"/>
  <c r="AF1433" i="5"/>
  <c r="AI1433" i="5"/>
  <c r="AJ1433" i="5"/>
  <c r="AK1433" i="5"/>
  <c r="U1433" i="5"/>
  <c r="X1433" i="5"/>
  <c r="Y1433" i="5"/>
  <c r="Z1433" i="5"/>
  <c r="J1433" i="5"/>
  <c r="M1433" i="5"/>
  <c r="N1433" i="5"/>
  <c r="O1433" i="5"/>
  <c r="AF1432" i="5"/>
  <c r="AI1432" i="5"/>
  <c r="AJ1432" i="5"/>
  <c r="AK1432" i="5"/>
  <c r="U1432" i="5"/>
  <c r="X1432" i="5"/>
  <c r="Y1432" i="5"/>
  <c r="Z1432" i="5"/>
  <c r="J1432" i="5"/>
  <c r="M1432" i="5"/>
  <c r="N1432" i="5"/>
  <c r="O1432" i="5"/>
  <c r="AF1431" i="5"/>
  <c r="AI1431" i="5"/>
  <c r="AJ1431" i="5"/>
  <c r="AK1431" i="5"/>
  <c r="U1431" i="5"/>
  <c r="X1431" i="5"/>
  <c r="Y1431" i="5"/>
  <c r="Z1431" i="5"/>
  <c r="J1431" i="5"/>
  <c r="M1431" i="5"/>
  <c r="N1431" i="5"/>
  <c r="O1431" i="5"/>
  <c r="AF1430" i="5"/>
  <c r="AI1430" i="5"/>
  <c r="AJ1430" i="5"/>
  <c r="AK1430" i="5"/>
  <c r="U1430" i="5"/>
  <c r="X1430" i="5"/>
  <c r="Y1430" i="5"/>
  <c r="Z1430" i="5"/>
  <c r="J1430" i="5"/>
  <c r="M1430" i="5"/>
  <c r="N1430" i="5"/>
  <c r="O1430" i="5"/>
  <c r="AF1429" i="5"/>
  <c r="AI1429" i="5"/>
  <c r="AJ1429" i="5"/>
  <c r="AK1429" i="5"/>
  <c r="U1429" i="5"/>
  <c r="X1429" i="5"/>
  <c r="Y1429" i="5"/>
  <c r="Z1429" i="5"/>
  <c r="J1429" i="5"/>
  <c r="M1429" i="5"/>
  <c r="N1429" i="5"/>
  <c r="O1429" i="5"/>
  <c r="AF1428" i="5"/>
  <c r="AI1428" i="5"/>
  <c r="AJ1428" i="5"/>
  <c r="AK1428" i="5"/>
  <c r="U1428" i="5"/>
  <c r="X1428" i="5"/>
  <c r="Y1428" i="5"/>
  <c r="Z1428" i="5"/>
  <c r="J1428" i="5"/>
  <c r="M1428" i="5"/>
  <c r="N1428" i="5"/>
  <c r="O1428" i="5"/>
  <c r="AF1427" i="5"/>
  <c r="AI1427" i="5"/>
  <c r="AJ1427" i="5"/>
  <c r="AK1427" i="5"/>
  <c r="U1427" i="5"/>
  <c r="X1427" i="5"/>
  <c r="Y1427" i="5"/>
  <c r="Z1427" i="5"/>
  <c r="J1427" i="5"/>
  <c r="M1427" i="5"/>
  <c r="N1427" i="5"/>
  <c r="O1427" i="5"/>
  <c r="AF1426" i="5"/>
  <c r="AI1426" i="5"/>
  <c r="AJ1426" i="5"/>
  <c r="AK1426" i="5"/>
  <c r="U1426" i="5"/>
  <c r="X1426" i="5"/>
  <c r="Y1426" i="5"/>
  <c r="Z1426" i="5"/>
  <c r="J1426" i="5"/>
  <c r="M1426" i="5"/>
  <c r="N1426" i="5"/>
  <c r="O1426" i="5"/>
  <c r="AF1425" i="5"/>
  <c r="AI1425" i="5"/>
  <c r="AJ1425" i="5"/>
  <c r="AK1425" i="5"/>
  <c r="U1425" i="5"/>
  <c r="X1425" i="5"/>
  <c r="Y1425" i="5"/>
  <c r="Z1425" i="5"/>
  <c r="J1425" i="5"/>
  <c r="M1425" i="5"/>
  <c r="N1425" i="5"/>
  <c r="O1425" i="5"/>
  <c r="AF1424" i="5"/>
  <c r="AI1424" i="5"/>
  <c r="AJ1424" i="5"/>
  <c r="AK1424" i="5"/>
  <c r="U1424" i="5"/>
  <c r="X1424" i="5"/>
  <c r="Y1424" i="5"/>
  <c r="Z1424" i="5"/>
  <c r="J1424" i="5"/>
  <c r="M1424" i="5"/>
  <c r="N1424" i="5"/>
  <c r="O1424" i="5"/>
  <c r="AF1423" i="5"/>
  <c r="AI1423" i="5"/>
  <c r="AJ1423" i="5"/>
  <c r="AK1423" i="5"/>
  <c r="U1423" i="5"/>
  <c r="X1423" i="5"/>
  <c r="Y1423" i="5"/>
  <c r="Z1423" i="5"/>
  <c r="J1423" i="5"/>
  <c r="M1423" i="5"/>
  <c r="N1423" i="5"/>
  <c r="O1423" i="5"/>
  <c r="AF1422" i="5"/>
  <c r="AI1422" i="5"/>
  <c r="AJ1422" i="5"/>
  <c r="AK1422" i="5"/>
  <c r="U1422" i="5"/>
  <c r="X1422" i="5"/>
  <c r="Y1422" i="5"/>
  <c r="Z1422" i="5"/>
  <c r="J1422" i="5"/>
  <c r="M1422" i="5"/>
  <c r="N1422" i="5"/>
  <c r="O1422" i="5"/>
  <c r="AF1421" i="5"/>
  <c r="AI1421" i="5"/>
  <c r="AJ1421" i="5"/>
  <c r="AK1421" i="5"/>
  <c r="U1421" i="5"/>
  <c r="X1421" i="5"/>
  <c r="Y1421" i="5"/>
  <c r="Z1421" i="5"/>
  <c r="J1421" i="5"/>
  <c r="M1421" i="5"/>
  <c r="N1421" i="5"/>
  <c r="O1421" i="5"/>
  <c r="AF1420" i="5"/>
  <c r="AI1420" i="5"/>
  <c r="AJ1420" i="5"/>
  <c r="AK1420" i="5"/>
  <c r="U1420" i="5"/>
  <c r="X1420" i="5"/>
  <c r="Y1420" i="5"/>
  <c r="Z1420" i="5"/>
  <c r="J1420" i="5"/>
  <c r="M1420" i="5"/>
  <c r="N1420" i="5"/>
  <c r="O1420" i="5"/>
  <c r="AF1419" i="5"/>
  <c r="AI1419" i="5"/>
  <c r="AJ1419" i="5"/>
  <c r="AK1419" i="5"/>
  <c r="U1419" i="5"/>
  <c r="X1419" i="5"/>
  <c r="Y1419" i="5"/>
  <c r="Z1419" i="5"/>
  <c r="J1419" i="5"/>
  <c r="M1419" i="5"/>
  <c r="N1419" i="5"/>
  <c r="O1419" i="5"/>
  <c r="AF1418" i="5"/>
  <c r="AI1418" i="5"/>
  <c r="AJ1418" i="5"/>
  <c r="AK1418" i="5"/>
  <c r="U1418" i="5"/>
  <c r="X1418" i="5"/>
  <c r="Y1418" i="5"/>
  <c r="Z1418" i="5"/>
  <c r="J1418" i="5"/>
  <c r="M1418" i="5"/>
  <c r="N1418" i="5"/>
  <c r="O1418" i="5"/>
  <c r="AF1417" i="5"/>
  <c r="AI1417" i="5"/>
  <c r="AJ1417" i="5"/>
  <c r="AK1417" i="5"/>
  <c r="U1417" i="5"/>
  <c r="X1417" i="5"/>
  <c r="Y1417" i="5"/>
  <c r="Z1417" i="5"/>
  <c r="J1417" i="5"/>
  <c r="M1417" i="5"/>
  <c r="N1417" i="5"/>
  <c r="O1417" i="5"/>
  <c r="AF1416" i="5"/>
  <c r="AI1416" i="5"/>
  <c r="AJ1416" i="5"/>
  <c r="AK1416" i="5"/>
  <c r="U1416" i="5"/>
  <c r="X1416" i="5"/>
  <c r="Y1416" i="5"/>
  <c r="Z1416" i="5"/>
  <c r="J1416" i="5"/>
  <c r="M1416" i="5"/>
  <c r="N1416" i="5"/>
  <c r="O1416" i="5"/>
  <c r="AF1415" i="5"/>
  <c r="AI1415" i="5"/>
  <c r="AJ1415" i="5"/>
  <c r="AK1415" i="5"/>
  <c r="U1415" i="5"/>
  <c r="X1415" i="5"/>
  <c r="Y1415" i="5"/>
  <c r="Z1415" i="5"/>
  <c r="J1415" i="5"/>
  <c r="M1415" i="5"/>
  <c r="N1415" i="5"/>
  <c r="O1415" i="5"/>
  <c r="AF1414" i="5"/>
  <c r="AI1414" i="5"/>
  <c r="AJ1414" i="5"/>
  <c r="AK1414" i="5"/>
  <c r="U1414" i="5"/>
  <c r="X1414" i="5"/>
  <c r="Y1414" i="5"/>
  <c r="Z1414" i="5"/>
  <c r="J1414" i="5"/>
  <c r="M1414" i="5"/>
  <c r="N1414" i="5"/>
  <c r="O1414" i="5"/>
  <c r="AF1413" i="5"/>
  <c r="AI1413" i="5"/>
  <c r="AJ1413" i="5"/>
  <c r="AK1413" i="5"/>
  <c r="U1413" i="5"/>
  <c r="X1413" i="5"/>
  <c r="Y1413" i="5"/>
  <c r="Z1413" i="5"/>
  <c r="J1413" i="5"/>
  <c r="M1413" i="5"/>
  <c r="N1413" i="5"/>
  <c r="O1413" i="5"/>
  <c r="AF1412" i="5"/>
  <c r="AI1412" i="5"/>
  <c r="AJ1412" i="5"/>
  <c r="AK1412" i="5"/>
  <c r="U1412" i="5"/>
  <c r="X1412" i="5"/>
  <c r="Y1412" i="5"/>
  <c r="Z1412" i="5"/>
  <c r="J1412" i="5"/>
  <c r="M1412" i="5"/>
  <c r="N1412" i="5"/>
  <c r="O1412" i="5"/>
  <c r="AF1411" i="5"/>
  <c r="AI1411" i="5"/>
  <c r="AJ1411" i="5"/>
  <c r="AK1411" i="5"/>
  <c r="U1411" i="5"/>
  <c r="X1411" i="5"/>
  <c r="Y1411" i="5"/>
  <c r="Z1411" i="5"/>
  <c r="J1411" i="5"/>
  <c r="M1411" i="5"/>
  <c r="N1411" i="5"/>
  <c r="O1411" i="5"/>
  <c r="AF1410" i="5"/>
  <c r="AI1410" i="5"/>
  <c r="AJ1410" i="5"/>
  <c r="AK1410" i="5"/>
  <c r="U1410" i="5"/>
  <c r="X1410" i="5"/>
  <c r="Y1410" i="5"/>
  <c r="Z1410" i="5"/>
  <c r="J1410" i="5"/>
  <c r="M1410" i="5"/>
  <c r="N1410" i="5"/>
  <c r="O1410" i="5"/>
  <c r="AF1409" i="5"/>
  <c r="AI1409" i="5"/>
  <c r="AJ1409" i="5"/>
  <c r="AK1409" i="5"/>
  <c r="U1409" i="5"/>
  <c r="X1409" i="5"/>
  <c r="Y1409" i="5"/>
  <c r="Z1409" i="5"/>
  <c r="J1409" i="5"/>
  <c r="M1409" i="5"/>
  <c r="N1409" i="5"/>
  <c r="O1409" i="5"/>
  <c r="AF1408" i="5"/>
  <c r="AI1408" i="5"/>
  <c r="AJ1408" i="5"/>
  <c r="AK1408" i="5"/>
  <c r="U1408" i="5"/>
  <c r="X1408" i="5"/>
  <c r="Y1408" i="5"/>
  <c r="Z1408" i="5"/>
  <c r="J1408" i="5"/>
  <c r="M1408" i="5"/>
  <c r="N1408" i="5"/>
  <c r="O1408" i="5"/>
  <c r="AF1407" i="5"/>
  <c r="AI1407" i="5"/>
  <c r="AJ1407" i="5"/>
  <c r="AK1407" i="5"/>
  <c r="U1407" i="5"/>
  <c r="X1407" i="5"/>
  <c r="Y1407" i="5"/>
  <c r="Z1407" i="5"/>
  <c r="J1407" i="5"/>
  <c r="M1407" i="5"/>
  <c r="N1407" i="5"/>
  <c r="O1407" i="5"/>
  <c r="AF1406" i="5"/>
  <c r="AI1406" i="5"/>
  <c r="AJ1406" i="5"/>
  <c r="AK1406" i="5"/>
  <c r="U1406" i="5"/>
  <c r="X1406" i="5"/>
  <c r="Y1406" i="5"/>
  <c r="Z1406" i="5"/>
  <c r="J1406" i="5"/>
  <c r="M1406" i="5"/>
  <c r="N1406" i="5"/>
  <c r="O1406" i="5"/>
  <c r="AF1405" i="5"/>
  <c r="AI1405" i="5"/>
  <c r="AJ1405" i="5"/>
  <c r="AK1405" i="5"/>
  <c r="U1405" i="5"/>
  <c r="X1405" i="5"/>
  <c r="Y1405" i="5"/>
  <c r="Z1405" i="5"/>
  <c r="J1405" i="5"/>
  <c r="M1405" i="5"/>
  <c r="N1405" i="5"/>
  <c r="O1405" i="5"/>
  <c r="AF1404" i="5"/>
  <c r="AI1404" i="5"/>
  <c r="AJ1404" i="5"/>
  <c r="AK1404" i="5"/>
  <c r="U1404" i="5"/>
  <c r="X1404" i="5"/>
  <c r="Y1404" i="5"/>
  <c r="Z1404" i="5"/>
  <c r="J1404" i="5"/>
  <c r="M1404" i="5"/>
  <c r="N1404" i="5"/>
  <c r="O1404" i="5"/>
  <c r="AF1403" i="5"/>
  <c r="AI1403" i="5"/>
  <c r="AJ1403" i="5"/>
  <c r="AK1403" i="5"/>
  <c r="U1403" i="5"/>
  <c r="X1403" i="5"/>
  <c r="Y1403" i="5"/>
  <c r="Z1403" i="5"/>
  <c r="J1403" i="5"/>
  <c r="M1403" i="5"/>
  <c r="N1403" i="5"/>
  <c r="O1403" i="5"/>
  <c r="AF1402" i="5"/>
  <c r="AI1402" i="5"/>
  <c r="AJ1402" i="5"/>
  <c r="AK1402" i="5"/>
  <c r="U1402" i="5"/>
  <c r="X1402" i="5"/>
  <c r="Y1402" i="5"/>
  <c r="Z1402" i="5"/>
  <c r="J1402" i="5"/>
  <c r="M1402" i="5"/>
  <c r="N1402" i="5"/>
  <c r="O1402" i="5"/>
  <c r="AF1401" i="5"/>
  <c r="AI1401" i="5"/>
  <c r="AJ1401" i="5"/>
  <c r="AK1401" i="5"/>
  <c r="U1401" i="5"/>
  <c r="X1401" i="5"/>
  <c r="Y1401" i="5"/>
  <c r="Z1401" i="5"/>
  <c r="J1401" i="5"/>
  <c r="M1401" i="5"/>
  <c r="N1401" i="5"/>
  <c r="O1401" i="5"/>
  <c r="AF1400" i="5"/>
  <c r="AI1400" i="5"/>
  <c r="AJ1400" i="5"/>
  <c r="AK1400" i="5"/>
  <c r="U1400" i="5"/>
  <c r="X1400" i="5"/>
  <c r="Y1400" i="5"/>
  <c r="Z1400" i="5"/>
  <c r="J1400" i="5"/>
  <c r="M1400" i="5"/>
  <c r="N1400" i="5"/>
  <c r="O1400" i="5"/>
  <c r="AF1399" i="5"/>
  <c r="AI1399" i="5"/>
  <c r="AJ1399" i="5"/>
  <c r="AK1399" i="5"/>
  <c r="U1399" i="5"/>
  <c r="X1399" i="5"/>
  <c r="Y1399" i="5"/>
  <c r="Z1399" i="5"/>
  <c r="J1399" i="5"/>
  <c r="M1399" i="5"/>
  <c r="N1399" i="5"/>
  <c r="O1399" i="5"/>
  <c r="AF1398" i="5"/>
  <c r="AI1398" i="5"/>
  <c r="AJ1398" i="5"/>
  <c r="AK1398" i="5"/>
  <c r="U1398" i="5"/>
  <c r="X1398" i="5"/>
  <c r="Y1398" i="5"/>
  <c r="Z1398" i="5"/>
  <c r="J1398" i="5"/>
  <c r="M1398" i="5"/>
  <c r="N1398" i="5"/>
  <c r="O1398" i="5"/>
  <c r="AF1397" i="5"/>
  <c r="AI1397" i="5"/>
  <c r="AJ1397" i="5"/>
  <c r="AK1397" i="5"/>
  <c r="U1397" i="5"/>
  <c r="X1397" i="5"/>
  <c r="Y1397" i="5"/>
  <c r="Z1397" i="5"/>
  <c r="J1397" i="5"/>
  <c r="M1397" i="5"/>
  <c r="N1397" i="5"/>
  <c r="O1397" i="5"/>
  <c r="AF1396" i="5"/>
  <c r="AI1396" i="5"/>
  <c r="AJ1396" i="5"/>
  <c r="AK1396" i="5"/>
  <c r="U1396" i="5"/>
  <c r="X1396" i="5"/>
  <c r="Y1396" i="5"/>
  <c r="Z1396" i="5"/>
  <c r="J1396" i="5"/>
  <c r="M1396" i="5"/>
  <c r="N1396" i="5"/>
  <c r="O1396" i="5"/>
  <c r="AF1395" i="5"/>
  <c r="AI1395" i="5"/>
  <c r="AJ1395" i="5"/>
  <c r="AK1395" i="5"/>
  <c r="U1395" i="5"/>
  <c r="X1395" i="5"/>
  <c r="Y1395" i="5"/>
  <c r="Z1395" i="5"/>
  <c r="J1395" i="5"/>
  <c r="M1395" i="5"/>
  <c r="N1395" i="5"/>
  <c r="O1395" i="5"/>
  <c r="AF1394" i="5"/>
  <c r="AI1394" i="5"/>
  <c r="AJ1394" i="5"/>
  <c r="AK1394" i="5"/>
  <c r="U1394" i="5"/>
  <c r="X1394" i="5"/>
  <c r="Y1394" i="5"/>
  <c r="Z1394" i="5"/>
  <c r="J1394" i="5"/>
  <c r="M1394" i="5"/>
  <c r="N1394" i="5"/>
  <c r="O1394" i="5"/>
  <c r="AF1393" i="5"/>
  <c r="AI1393" i="5"/>
  <c r="AJ1393" i="5"/>
  <c r="AK1393" i="5"/>
  <c r="U1393" i="5"/>
  <c r="X1393" i="5"/>
  <c r="Y1393" i="5"/>
  <c r="Z1393" i="5"/>
  <c r="J1393" i="5"/>
  <c r="M1393" i="5"/>
  <c r="N1393" i="5"/>
  <c r="O1393" i="5"/>
  <c r="AF1392" i="5"/>
  <c r="AI1392" i="5"/>
  <c r="AJ1392" i="5"/>
  <c r="AK1392" i="5"/>
  <c r="U1392" i="5"/>
  <c r="X1392" i="5"/>
  <c r="Y1392" i="5"/>
  <c r="Z1392" i="5"/>
  <c r="J1392" i="5"/>
  <c r="M1392" i="5"/>
  <c r="N1392" i="5"/>
  <c r="O1392" i="5"/>
  <c r="AF1391" i="5"/>
  <c r="AI1391" i="5"/>
  <c r="AJ1391" i="5"/>
  <c r="AK1391" i="5"/>
  <c r="U1391" i="5"/>
  <c r="X1391" i="5"/>
  <c r="Y1391" i="5"/>
  <c r="Z1391" i="5"/>
  <c r="J1391" i="5"/>
  <c r="M1391" i="5"/>
  <c r="N1391" i="5"/>
  <c r="O1391" i="5"/>
  <c r="AF1390" i="5"/>
  <c r="AI1390" i="5"/>
  <c r="AJ1390" i="5"/>
  <c r="AK1390" i="5"/>
  <c r="U1390" i="5"/>
  <c r="X1390" i="5"/>
  <c r="Y1390" i="5"/>
  <c r="Z1390" i="5"/>
  <c r="J1390" i="5"/>
  <c r="M1390" i="5"/>
  <c r="N1390" i="5"/>
  <c r="O1390" i="5"/>
  <c r="AF1389" i="5"/>
  <c r="AI1389" i="5"/>
  <c r="AJ1389" i="5"/>
  <c r="AK1389" i="5"/>
  <c r="U1389" i="5"/>
  <c r="X1389" i="5"/>
  <c r="Y1389" i="5"/>
  <c r="Z1389" i="5"/>
  <c r="J1389" i="5"/>
  <c r="M1389" i="5"/>
  <c r="N1389" i="5"/>
  <c r="O1389" i="5"/>
  <c r="AF1388" i="5"/>
  <c r="AI1388" i="5"/>
  <c r="AJ1388" i="5"/>
  <c r="AK1388" i="5"/>
  <c r="U1388" i="5"/>
  <c r="X1388" i="5"/>
  <c r="Y1388" i="5"/>
  <c r="Z1388" i="5"/>
  <c r="J1388" i="5"/>
  <c r="M1388" i="5"/>
  <c r="N1388" i="5"/>
  <c r="O1388" i="5"/>
  <c r="AF1387" i="5"/>
  <c r="AI1387" i="5"/>
  <c r="AJ1387" i="5"/>
  <c r="AK1387" i="5"/>
  <c r="U1387" i="5"/>
  <c r="X1387" i="5"/>
  <c r="Y1387" i="5"/>
  <c r="Z1387" i="5"/>
  <c r="J1387" i="5"/>
  <c r="M1387" i="5"/>
  <c r="N1387" i="5"/>
  <c r="O1387" i="5"/>
  <c r="AF1386" i="5"/>
  <c r="AI1386" i="5"/>
  <c r="AJ1386" i="5"/>
  <c r="AK1386" i="5"/>
  <c r="U1386" i="5"/>
  <c r="X1386" i="5"/>
  <c r="Y1386" i="5"/>
  <c r="Z1386" i="5"/>
  <c r="J1386" i="5"/>
  <c r="M1386" i="5"/>
  <c r="N1386" i="5"/>
  <c r="O1386" i="5"/>
  <c r="AF1385" i="5"/>
  <c r="AI1385" i="5"/>
  <c r="AJ1385" i="5"/>
  <c r="AK1385" i="5"/>
  <c r="U1385" i="5"/>
  <c r="X1385" i="5"/>
  <c r="Y1385" i="5"/>
  <c r="Z1385" i="5"/>
  <c r="J1385" i="5"/>
  <c r="M1385" i="5"/>
  <c r="N1385" i="5"/>
  <c r="O1385" i="5"/>
  <c r="AF1384" i="5"/>
  <c r="AI1384" i="5"/>
  <c r="AJ1384" i="5"/>
  <c r="AK1384" i="5"/>
  <c r="U1384" i="5"/>
  <c r="X1384" i="5"/>
  <c r="Y1384" i="5"/>
  <c r="Z1384" i="5"/>
  <c r="J1384" i="5"/>
  <c r="M1384" i="5"/>
  <c r="N1384" i="5"/>
  <c r="O1384" i="5"/>
  <c r="AF1383" i="5"/>
  <c r="AI1383" i="5"/>
  <c r="AJ1383" i="5"/>
  <c r="AK1383" i="5"/>
  <c r="U1383" i="5"/>
  <c r="X1383" i="5"/>
  <c r="Y1383" i="5"/>
  <c r="Z1383" i="5"/>
  <c r="J1383" i="5"/>
  <c r="M1383" i="5"/>
  <c r="N1383" i="5"/>
  <c r="O1383" i="5"/>
  <c r="AF1382" i="5"/>
  <c r="AI1382" i="5"/>
  <c r="AJ1382" i="5"/>
  <c r="AK1382" i="5"/>
  <c r="U1382" i="5"/>
  <c r="X1382" i="5"/>
  <c r="Y1382" i="5"/>
  <c r="Z1382" i="5"/>
  <c r="J1382" i="5"/>
  <c r="M1382" i="5"/>
  <c r="N1382" i="5"/>
  <c r="O1382" i="5"/>
  <c r="AF1381" i="5"/>
  <c r="AI1381" i="5"/>
  <c r="AJ1381" i="5"/>
  <c r="AK1381" i="5"/>
  <c r="U1381" i="5"/>
  <c r="X1381" i="5"/>
  <c r="Y1381" i="5"/>
  <c r="Z1381" i="5"/>
  <c r="J1381" i="5"/>
  <c r="M1381" i="5"/>
  <c r="N1381" i="5"/>
  <c r="O1381" i="5"/>
  <c r="AF1380" i="5"/>
  <c r="AI1380" i="5"/>
  <c r="AJ1380" i="5"/>
  <c r="AK1380" i="5"/>
  <c r="U1380" i="5"/>
  <c r="X1380" i="5"/>
  <c r="Y1380" i="5"/>
  <c r="Z1380" i="5"/>
  <c r="J1380" i="5"/>
  <c r="M1380" i="5"/>
  <c r="N1380" i="5"/>
  <c r="O1380" i="5"/>
  <c r="AF1379" i="5"/>
  <c r="AI1379" i="5"/>
  <c r="AJ1379" i="5"/>
  <c r="AK1379" i="5"/>
  <c r="U1379" i="5"/>
  <c r="X1379" i="5"/>
  <c r="Y1379" i="5"/>
  <c r="Z1379" i="5"/>
  <c r="J1379" i="5"/>
  <c r="M1379" i="5"/>
  <c r="N1379" i="5"/>
  <c r="O1379" i="5"/>
  <c r="AF1378" i="5"/>
  <c r="AI1378" i="5"/>
  <c r="AJ1378" i="5"/>
  <c r="AK1378" i="5"/>
  <c r="U1378" i="5"/>
  <c r="X1378" i="5"/>
  <c r="Y1378" i="5"/>
  <c r="Z1378" i="5"/>
  <c r="J1378" i="5"/>
  <c r="M1378" i="5"/>
  <c r="N1378" i="5"/>
  <c r="O1378" i="5"/>
  <c r="AF1377" i="5"/>
  <c r="AI1377" i="5"/>
  <c r="AJ1377" i="5"/>
  <c r="AK1377" i="5"/>
  <c r="U1377" i="5"/>
  <c r="X1377" i="5"/>
  <c r="Y1377" i="5"/>
  <c r="Z1377" i="5"/>
  <c r="J1377" i="5"/>
  <c r="M1377" i="5"/>
  <c r="N1377" i="5"/>
  <c r="O1377" i="5"/>
  <c r="AF1376" i="5"/>
  <c r="AI1376" i="5"/>
  <c r="AJ1376" i="5"/>
  <c r="AK1376" i="5"/>
  <c r="U1376" i="5"/>
  <c r="X1376" i="5"/>
  <c r="Y1376" i="5"/>
  <c r="Z1376" i="5"/>
  <c r="J1376" i="5"/>
  <c r="M1376" i="5"/>
  <c r="N1376" i="5"/>
  <c r="O1376" i="5"/>
  <c r="AF1375" i="5"/>
  <c r="AI1375" i="5"/>
  <c r="AJ1375" i="5"/>
  <c r="AK1375" i="5"/>
  <c r="U1375" i="5"/>
  <c r="X1375" i="5"/>
  <c r="Y1375" i="5"/>
  <c r="Z1375" i="5"/>
  <c r="J1375" i="5"/>
  <c r="M1375" i="5"/>
  <c r="N1375" i="5"/>
  <c r="O1375" i="5"/>
  <c r="AF1374" i="5"/>
  <c r="AI1374" i="5"/>
  <c r="AJ1374" i="5"/>
  <c r="AK1374" i="5"/>
  <c r="U1374" i="5"/>
  <c r="X1374" i="5"/>
  <c r="Y1374" i="5"/>
  <c r="Z1374" i="5"/>
  <c r="J1374" i="5"/>
  <c r="M1374" i="5"/>
  <c r="N1374" i="5"/>
  <c r="O1374" i="5"/>
  <c r="AF1373" i="5"/>
  <c r="AI1373" i="5"/>
  <c r="AJ1373" i="5"/>
  <c r="AK1373" i="5"/>
  <c r="U1373" i="5"/>
  <c r="X1373" i="5"/>
  <c r="Y1373" i="5"/>
  <c r="Z1373" i="5"/>
  <c r="J1373" i="5"/>
  <c r="M1373" i="5"/>
  <c r="N1373" i="5"/>
  <c r="O1373" i="5"/>
  <c r="AF1372" i="5"/>
  <c r="AI1372" i="5"/>
  <c r="AJ1372" i="5"/>
  <c r="AK1372" i="5"/>
  <c r="U1372" i="5"/>
  <c r="X1372" i="5"/>
  <c r="Y1372" i="5"/>
  <c r="Z1372" i="5"/>
  <c r="J1372" i="5"/>
  <c r="M1372" i="5"/>
  <c r="N1372" i="5"/>
  <c r="O1372" i="5"/>
  <c r="AF1371" i="5"/>
  <c r="AI1371" i="5"/>
  <c r="AJ1371" i="5"/>
  <c r="AK1371" i="5"/>
  <c r="U1371" i="5"/>
  <c r="X1371" i="5"/>
  <c r="Y1371" i="5"/>
  <c r="Z1371" i="5"/>
  <c r="J1371" i="5"/>
  <c r="M1371" i="5"/>
  <c r="N1371" i="5"/>
  <c r="O1371" i="5"/>
  <c r="AF1370" i="5"/>
  <c r="AI1370" i="5"/>
  <c r="AJ1370" i="5"/>
  <c r="AK1370" i="5"/>
  <c r="U1370" i="5"/>
  <c r="X1370" i="5"/>
  <c r="Y1370" i="5"/>
  <c r="Z1370" i="5"/>
  <c r="J1370" i="5"/>
  <c r="M1370" i="5"/>
  <c r="N1370" i="5"/>
  <c r="O1370" i="5"/>
  <c r="AF1369" i="5"/>
  <c r="AI1369" i="5"/>
  <c r="AJ1369" i="5"/>
  <c r="AK1369" i="5"/>
  <c r="U1369" i="5"/>
  <c r="X1369" i="5"/>
  <c r="Y1369" i="5"/>
  <c r="Z1369" i="5"/>
  <c r="J1369" i="5"/>
  <c r="M1369" i="5"/>
  <c r="N1369" i="5"/>
  <c r="O1369" i="5"/>
  <c r="AF1368" i="5"/>
  <c r="AI1368" i="5"/>
  <c r="AJ1368" i="5"/>
  <c r="AK1368" i="5"/>
  <c r="U1368" i="5"/>
  <c r="X1368" i="5"/>
  <c r="Y1368" i="5"/>
  <c r="Z1368" i="5"/>
  <c r="J1368" i="5"/>
  <c r="M1368" i="5"/>
  <c r="N1368" i="5"/>
  <c r="O1368" i="5"/>
  <c r="AF1367" i="5"/>
  <c r="AI1367" i="5"/>
  <c r="AJ1367" i="5"/>
  <c r="AK1367" i="5"/>
  <c r="U1367" i="5"/>
  <c r="X1367" i="5"/>
  <c r="Y1367" i="5"/>
  <c r="Z1367" i="5"/>
  <c r="J1367" i="5"/>
  <c r="M1367" i="5"/>
  <c r="N1367" i="5"/>
  <c r="O1367" i="5"/>
  <c r="AF1366" i="5"/>
  <c r="AI1366" i="5"/>
  <c r="AJ1366" i="5"/>
  <c r="AK1366" i="5"/>
  <c r="U1366" i="5"/>
  <c r="X1366" i="5"/>
  <c r="Y1366" i="5"/>
  <c r="Z1366" i="5"/>
  <c r="J1366" i="5"/>
  <c r="M1366" i="5"/>
  <c r="N1366" i="5"/>
  <c r="O1366" i="5"/>
  <c r="AF1365" i="5"/>
  <c r="AI1365" i="5"/>
  <c r="AJ1365" i="5"/>
  <c r="AK1365" i="5"/>
  <c r="U1365" i="5"/>
  <c r="X1365" i="5"/>
  <c r="Y1365" i="5"/>
  <c r="Z1365" i="5"/>
  <c r="J1365" i="5"/>
  <c r="M1365" i="5"/>
  <c r="N1365" i="5"/>
  <c r="O1365" i="5"/>
  <c r="AF1364" i="5"/>
  <c r="AI1364" i="5"/>
  <c r="AJ1364" i="5"/>
  <c r="AK1364" i="5"/>
  <c r="U1364" i="5"/>
  <c r="X1364" i="5"/>
  <c r="Y1364" i="5"/>
  <c r="Z1364" i="5"/>
  <c r="J1364" i="5"/>
  <c r="M1364" i="5"/>
  <c r="N1364" i="5"/>
  <c r="O1364" i="5"/>
  <c r="AF1363" i="5"/>
  <c r="AI1363" i="5"/>
  <c r="AJ1363" i="5"/>
  <c r="AK1363" i="5"/>
  <c r="U1363" i="5"/>
  <c r="X1363" i="5"/>
  <c r="Y1363" i="5"/>
  <c r="Z1363" i="5"/>
  <c r="J1363" i="5"/>
  <c r="M1363" i="5"/>
  <c r="N1363" i="5"/>
  <c r="O1363" i="5"/>
  <c r="AF1362" i="5"/>
  <c r="AI1362" i="5"/>
  <c r="AJ1362" i="5"/>
  <c r="AK1362" i="5"/>
  <c r="U1362" i="5"/>
  <c r="X1362" i="5"/>
  <c r="Y1362" i="5"/>
  <c r="Z1362" i="5"/>
  <c r="J1362" i="5"/>
  <c r="M1362" i="5"/>
  <c r="N1362" i="5"/>
  <c r="O1362" i="5"/>
  <c r="AF1361" i="5"/>
  <c r="AI1361" i="5"/>
  <c r="AJ1361" i="5"/>
  <c r="AK1361" i="5"/>
  <c r="U1361" i="5"/>
  <c r="X1361" i="5"/>
  <c r="Y1361" i="5"/>
  <c r="Z1361" i="5"/>
  <c r="J1361" i="5"/>
  <c r="M1361" i="5"/>
  <c r="N1361" i="5"/>
  <c r="O1361" i="5"/>
  <c r="AF1360" i="5"/>
  <c r="AI1360" i="5"/>
  <c r="AJ1360" i="5"/>
  <c r="AK1360" i="5"/>
  <c r="U1360" i="5"/>
  <c r="X1360" i="5"/>
  <c r="Y1360" i="5"/>
  <c r="Z1360" i="5"/>
  <c r="J1360" i="5"/>
  <c r="M1360" i="5"/>
  <c r="N1360" i="5"/>
  <c r="O1360" i="5"/>
  <c r="AF1359" i="5"/>
  <c r="AI1359" i="5"/>
  <c r="AJ1359" i="5"/>
  <c r="AK1359" i="5"/>
  <c r="U1359" i="5"/>
  <c r="X1359" i="5"/>
  <c r="Y1359" i="5"/>
  <c r="Z1359" i="5"/>
  <c r="J1359" i="5"/>
  <c r="M1359" i="5"/>
  <c r="N1359" i="5"/>
  <c r="O1359" i="5"/>
  <c r="AF1358" i="5"/>
  <c r="AI1358" i="5"/>
  <c r="AJ1358" i="5"/>
  <c r="AK1358" i="5"/>
  <c r="U1358" i="5"/>
  <c r="X1358" i="5"/>
  <c r="Y1358" i="5"/>
  <c r="Z1358" i="5"/>
  <c r="J1358" i="5"/>
  <c r="M1358" i="5"/>
  <c r="N1358" i="5"/>
  <c r="O1358" i="5"/>
  <c r="AF1357" i="5"/>
  <c r="AI1357" i="5"/>
  <c r="AJ1357" i="5"/>
  <c r="AK1357" i="5"/>
  <c r="U1357" i="5"/>
  <c r="X1357" i="5"/>
  <c r="Y1357" i="5"/>
  <c r="Z1357" i="5"/>
  <c r="J1357" i="5"/>
  <c r="M1357" i="5"/>
  <c r="N1357" i="5"/>
  <c r="O1357" i="5"/>
  <c r="AF1356" i="5"/>
  <c r="AI1356" i="5"/>
  <c r="AJ1356" i="5"/>
  <c r="AK1356" i="5"/>
  <c r="U1356" i="5"/>
  <c r="X1356" i="5"/>
  <c r="Y1356" i="5"/>
  <c r="Z1356" i="5"/>
  <c r="J1356" i="5"/>
  <c r="M1356" i="5"/>
  <c r="N1356" i="5"/>
  <c r="O1356" i="5"/>
  <c r="AF1355" i="5"/>
  <c r="AI1355" i="5"/>
  <c r="AJ1355" i="5"/>
  <c r="AK1355" i="5"/>
  <c r="U1355" i="5"/>
  <c r="X1355" i="5"/>
  <c r="Y1355" i="5"/>
  <c r="Z1355" i="5"/>
  <c r="J1355" i="5"/>
  <c r="M1355" i="5"/>
  <c r="N1355" i="5"/>
  <c r="O1355" i="5"/>
  <c r="AF1354" i="5"/>
  <c r="AI1354" i="5"/>
  <c r="AJ1354" i="5"/>
  <c r="AK1354" i="5"/>
  <c r="U1354" i="5"/>
  <c r="X1354" i="5"/>
  <c r="Y1354" i="5"/>
  <c r="Z1354" i="5"/>
  <c r="J1354" i="5"/>
  <c r="M1354" i="5"/>
  <c r="N1354" i="5"/>
  <c r="O1354" i="5"/>
  <c r="AF1353" i="5"/>
  <c r="AI1353" i="5"/>
  <c r="AJ1353" i="5"/>
  <c r="AK1353" i="5"/>
  <c r="U1353" i="5"/>
  <c r="X1353" i="5"/>
  <c r="Y1353" i="5"/>
  <c r="Z1353" i="5"/>
  <c r="J1353" i="5"/>
  <c r="M1353" i="5"/>
  <c r="N1353" i="5"/>
  <c r="O1353" i="5"/>
  <c r="AF1352" i="5"/>
  <c r="AI1352" i="5"/>
  <c r="AJ1352" i="5"/>
  <c r="AK1352" i="5"/>
  <c r="U1352" i="5"/>
  <c r="X1352" i="5"/>
  <c r="Y1352" i="5"/>
  <c r="Z1352" i="5"/>
  <c r="J1352" i="5"/>
  <c r="M1352" i="5"/>
  <c r="N1352" i="5"/>
  <c r="O1352" i="5"/>
  <c r="AF1351" i="5"/>
  <c r="AI1351" i="5"/>
  <c r="AJ1351" i="5"/>
  <c r="AK1351" i="5"/>
  <c r="U1351" i="5"/>
  <c r="X1351" i="5"/>
  <c r="Y1351" i="5"/>
  <c r="Z1351" i="5"/>
  <c r="J1351" i="5"/>
  <c r="M1351" i="5"/>
  <c r="N1351" i="5"/>
  <c r="O1351" i="5"/>
  <c r="AF1350" i="5"/>
  <c r="AI1350" i="5"/>
  <c r="AJ1350" i="5"/>
  <c r="AK1350" i="5"/>
  <c r="U1350" i="5"/>
  <c r="X1350" i="5"/>
  <c r="Y1350" i="5"/>
  <c r="Z1350" i="5"/>
  <c r="J1350" i="5"/>
  <c r="M1350" i="5"/>
  <c r="N1350" i="5"/>
  <c r="O1350" i="5"/>
  <c r="AF1349" i="5"/>
  <c r="AI1349" i="5"/>
  <c r="AJ1349" i="5"/>
  <c r="AK1349" i="5"/>
  <c r="U1349" i="5"/>
  <c r="X1349" i="5"/>
  <c r="Y1349" i="5"/>
  <c r="Z1349" i="5"/>
  <c r="J1349" i="5"/>
  <c r="M1349" i="5"/>
  <c r="N1349" i="5"/>
  <c r="O1349" i="5"/>
  <c r="AF1348" i="5"/>
  <c r="AI1348" i="5"/>
  <c r="AJ1348" i="5"/>
  <c r="AK1348" i="5"/>
  <c r="U1348" i="5"/>
  <c r="X1348" i="5"/>
  <c r="Y1348" i="5"/>
  <c r="Z1348" i="5"/>
  <c r="J1348" i="5"/>
  <c r="M1348" i="5"/>
  <c r="N1348" i="5"/>
  <c r="O1348" i="5"/>
  <c r="AF1347" i="5"/>
  <c r="AI1347" i="5"/>
  <c r="AJ1347" i="5"/>
  <c r="AK1347" i="5"/>
  <c r="J1347" i="5"/>
  <c r="M1347" i="5"/>
  <c r="N1347" i="5"/>
  <c r="O1347" i="5"/>
  <c r="AF1346" i="5"/>
  <c r="AI1346" i="5"/>
  <c r="AJ1346" i="5"/>
  <c r="AK1346" i="5"/>
  <c r="U1346" i="5"/>
  <c r="X1346" i="5"/>
  <c r="Y1346" i="5"/>
  <c r="Z1346" i="5"/>
  <c r="J1346" i="5"/>
  <c r="M1346" i="5"/>
  <c r="N1346" i="5"/>
  <c r="O1346" i="5"/>
  <c r="AF1345" i="5"/>
  <c r="AI1345" i="5"/>
  <c r="AJ1345" i="5"/>
  <c r="AK1345" i="5"/>
  <c r="U1345" i="5"/>
  <c r="X1345" i="5"/>
  <c r="Y1345" i="5"/>
  <c r="Z1345" i="5"/>
  <c r="J1345" i="5"/>
  <c r="M1345" i="5"/>
  <c r="N1345" i="5"/>
  <c r="O1345" i="5"/>
  <c r="AF1344" i="5"/>
  <c r="AI1344" i="5"/>
  <c r="AJ1344" i="5"/>
  <c r="AK1344" i="5"/>
  <c r="U1344" i="5"/>
  <c r="X1344" i="5"/>
  <c r="Y1344" i="5"/>
  <c r="Z1344" i="5"/>
  <c r="J1344" i="5"/>
  <c r="M1344" i="5"/>
  <c r="N1344" i="5"/>
  <c r="O1344" i="5"/>
  <c r="AF1343" i="5"/>
  <c r="AI1343" i="5"/>
  <c r="AJ1343" i="5"/>
  <c r="AK1343" i="5"/>
  <c r="U1343" i="5"/>
  <c r="X1343" i="5"/>
  <c r="Y1343" i="5"/>
  <c r="Z1343" i="5"/>
  <c r="J1343" i="5"/>
  <c r="M1343" i="5"/>
  <c r="N1343" i="5"/>
  <c r="O1343" i="5"/>
  <c r="AF1342" i="5"/>
  <c r="AI1342" i="5"/>
  <c r="AJ1342" i="5"/>
  <c r="AK1342" i="5"/>
  <c r="U1342" i="5"/>
  <c r="X1342" i="5"/>
  <c r="Y1342" i="5"/>
  <c r="Z1342" i="5"/>
  <c r="J1342" i="5"/>
  <c r="M1342" i="5"/>
  <c r="N1342" i="5"/>
  <c r="O1342" i="5"/>
  <c r="AF1341" i="5"/>
  <c r="AI1341" i="5"/>
  <c r="AJ1341" i="5"/>
  <c r="AK1341" i="5"/>
  <c r="U1341" i="5"/>
  <c r="X1341" i="5"/>
  <c r="Y1341" i="5"/>
  <c r="Z1341" i="5"/>
  <c r="J1341" i="5"/>
  <c r="M1341" i="5"/>
  <c r="N1341" i="5"/>
  <c r="O1341" i="5"/>
  <c r="AF1340" i="5"/>
  <c r="AI1340" i="5"/>
  <c r="AJ1340" i="5"/>
  <c r="AK1340" i="5"/>
  <c r="U1340" i="5"/>
  <c r="X1340" i="5"/>
  <c r="Y1340" i="5"/>
  <c r="Z1340" i="5"/>
  <c r="J1340" i="5"/>
  <c r="M1340" i="5"/>
  <c r="N1340" i="5"/>
  <c r="O1340" i="5"/>
  <c r="AF1339" i="5"/>
  <c r="AI1339" i="5"/>
  <c r="AJ1339" i="5"/>
  <c r="AK1339" i="5"/>
  <c r="U1339" i="5"/>
  <c r="X1339" i="5"/>
  <c r="Y1339" i="5"/>
  <c r="Z1339" i="5"/>
  <c r="J1339" i="5"/>
  <c r="M1339" i="5"/>
  <c r="N1339" i="5"/>
  <c r="O1339" i="5"/>
  <c r="AF1338" i="5"/>
  <c r="AI1338" i="5"/>
  <c r="AJ1338" i="5"/>
  <c r="AK1338" i="5"/>
  <c r="U1338" i="5"/>
  <c r="X1338" i="5"/>
  <c r="Y1338" i="5"/>
  <c r="Z1338" i="5"/>
  <c r="J1338" i="5"/>
  <c r="M1338" i="5"/>
  <c r="N1338" i="5"/>
  <c r="O1338" i="5"/>
  <c r="AF1337" i="5"/>
  <c r="AI1337" i="5"/>
  <c r="AJ1337" i="5"/>
  <c r="AK1337" i="5"/>
  <c r="U1337" i="5"/>
  <c r="X1337" i="5"/>
  <c r="Y1337" i="5"/>
  <c r="Z1337" i="5"/>
  <c r="J1337" i="5"/>
  <c r="M1337" i="5"/>
  <c r="N1337" i="5"/>
  <c r="O1337" i="5"/>
  <c r="AF1336" i="5"/>
  <c r="AI1336" i="5"/>
  <c r="AJ1336" i="5"/>
  <c r="AK1336" i="5"/>
  <c r="U1336" i="5"/>
  <c r="X1336" i="5"/>
  <c r="Y1336" i="5"/>
  <c r="Z1336" i="5"/>
  <c r="J1336" i="5"/>
  <c r="M1336" i="5"/>
  <c r="N1336" i="5"/>
  <c r="O1336" i="5"/>
  <c r="AF1335" i="5"/>
  <c r="AI1335" i="5"/>
  <c r="AJ1335" i="5"/>
  <c r="AK1335" i="5"/>
  <c r="U1335" i="5"/>
  <c r="X1335" i="5"/>
  <c r="Y1335" i="5"/>
  <c r="Z1335" i="5"/>
  <c r="J1335" i="5"/>
  <c r="M1335" i="5"/>
  <c r="N1335" i="5"/>
  <c r="O1335" i="5"/>
  <c r="AF1334" i="5"/>
  <c r="AI1334" i="5"/>
  <c r="AJ1334" i="5"/>
  <c r="AK1334" i="5"/>
  <c r="U1334" i="5"/>
  <c r="X1334" i="5"/>
  <c r="Y1334" i="5"/>
  <c r="Z1334" i="5"/>
  <c r="J1334" i="5"/>
  <c r="M1334" i="5"/>
  <c r="N1334" i="5"/>
  <c r="O1334" i="5"/>
  <c r="AF1333" i="5"/>
  <c r="AI1333" i="5"/>
  <c r="AJ1333" i="5"/>
  <c r="AK1333" i="5"/>
  <c r="U1333" i="5"/>
  <c r="X1333" i="5"/>
  <c r="Y1333" i="5"/>
  <c r="Z1333" i="5"/>
  <c r="J1333" i="5"/>
  <c r="M1333" i="5"/>
  <c r="N1333" i="5"/>
  <c r="O1333" i="5"/>
  <c r="AF1332" i="5"/>
  <c r="AI1332" i="5"/>
  <c r="AJ1332" i="5"/>
  <c r="AK1332" i="5"/>
  <c r="U1332" i="5"/>
  <c r="X1332" i="5"/>
  <c r="Y1332" i="5"/>
  <c r="Z1332" i="5"/>
  <c r="J1332" i="5"/>
  <c r="M1332" i="5"/>
  <c r="N1332" i="5"/>
  <c r="O1332" i="5"/>
  <c r="AF1331" i="5"/>
  <c r="AI1331" i="5"/>
  <c r="AJ1331" i="5"/>
  <c r="AK1331" i="5"/>
  <c r="U1331" i="5"/>
  <c r="X1331" i="5"/>
  <c r="Y1331" i="5"/>
  <c r="Z1331" i="5"/>
  <c r="J1331" i="5"/>
  <c r="M1331" i="5"/>
  <c r="N1331" i="5"/>
  <c r="O1331" i="5"/>
  <c r="AF1330" i="5"/>
  <c r="AI1330" i="5"/>
  <c r="AJ1330" i="5"/>
  <c r="AK1330" i="5"/>
  <c r="U1330" i="5"/>
  <c r="X1330" i="5"/>
  <c r="Y1330" i="5"/>
  <c r="Z1330" i="5"/>
  <c r="J1330" i="5"/>
  <c r="M1330" i="5"/>
  <c r="N1330" i="5"/>
  <c r="O1330" i="5"/>
  <c r="AF1329" i="5"/>
  <c r="AI1329" i="5"/>
  <c r="AJ1329" i="5"/>
  <c r="AK1329" i="5"/>
  <c r="U1329" i="5"/>
  <c r="X1329" i="5"/>
  <c r="Y1329" i="5"/>
  <c r="Z1329" i="5"/>
  <c r="J1329" i="5"/>
  <c r="M1329" i="5"/>
  <c r="N1329" i="5"/>
  <c r="O1329" i="5"/>
  <c r="AF1328" i="5"/>
  <c r="AI1328" i="5"/>
  <c r="AJ1328" i="5"/>
  <c r="AK1328" i="5"/>
  <c r="U1328" i="5"/>
  <c r="X1328" i="5"/>
  <c r="Y1328" i="5"/>
  <c r="Z1328" i="5"/>
  <c r="J1328" i="5"/>
  <c r="M1328" i="5"/>
  <c r="N1328" i="5"/>
  <c r="O1328" i="5"/>
  <c r="AF1327" i="5"/>
  <c r="AI1327" i="5"/>
  <c r="AJ1327" i="5"/>
  <c r="AK1327" i="5"/>
  <c r="U1327" i="5"/>
  <c r="X1327" i="5"/>
  <c r="Y1327" i="5"/>
  <c r="Z1327" i="5"/>
  <c r="J1327" i="5"/>
  <c r="M1327" i="5"/>
  <c r="N1327" i="5"/>
  <c r="O1327" i="5"/>
  <c r="AF1326" i="5"/>
  <c r="AI1326" i="5"/>
  <c r="AJ1326" i="5"/>
  <c r="AK1326" i="5"/>
  <c r="U1326" i="5"/>
  <c r="X1326" i="5"/>
  <c r="Y1326" i="5"/>
  <c r="Z1326" i="5"/>
  <c r="J1326" i="5"/>
  <c r="M1326" i="5"/>
  <c r="N1326" i="5"/>
  <c r="O1326" i="5"/>
  <c r="AF1325" i="5"/>
  <c r="AI1325" i="5"/>
  <c r="AJ1325" i="5"/>
  <c r="AK1325" i="5"/>
  <c r="U1325" i="5"/>
  <c r="X1325" i="5"/>
  <c r="Y1325" i="5"/>
  <c r="Z1325" i="5"/>
  <c r="J1325" i="5"/>
  <c r="M1325" i="5"/>
  <c r="N1325" i="5"/>
  <c r="O1325" i="5"/>
  <c r="AF1324" i="5"/>
  <c r="AI1324" i="5"/>
  <c r="AJ1324" i="5"/>
  <c r="AK1324" i="5"/>
  <c r="U1324" i="5"/>
  <c r="X1324" i="5"/>
  <c r="Y1324" i="5"/>
  <c r="Z1324" i="5"/>
  <c r="J1324" i="5"/>
  <c r="M1324" i="5"/>
  <c r="N1324" i="5"/>
  <c r="O1324" i="5"/>
  <c r="AF1323" i="5"/>
  <c r="AI1323" i="5"/>
  <c r="AJ1323" i="5"/>
  <c r="AK1323" i="5"/>
  <c r="U1323" i="5"/>
  <c r="X1323" i="5"/>
  <c r="Y1323" i="5"/>
  <c r="Z1323" i="5"/>
  <c r="J1323" i="5"/>
  <c r="M1323" i="5"/>
  <c r="N1323" i="5"/>
  <c r="O1323" i="5"/>
  <c r="AF1322" i="5"/>
  <c r="AI1322" i="5"/>
  <c r="AJ1322" i="5"/>
  <c r="AK1322" i="5"/>
  <c r="U1322" i="5"/>
  <c r="X1322" i="5"/>
  <c r="Y1322" i="5"/>
  <c r="Z1322" i="5"/>
  <c r="J1322" i="5"/>
  <c r="M1322" i="5"/>
  <c r="N1322" i="5"/>
  <c r="O1322" i="5"/>
  <c r="AF1321" i="5"/>
  <c r="AI1321" i="5"/>
  <c r="AJ1321" i="5"/>
  <c r="AK1321" i="5"/>
  <c r="U1321" i="5"/>
  <c r="X1321" i="5"/>
  <c r="Y1321" i="5"/>
  <c r="Z1321" i="5"/>
  <c r="J1321" i="5"/>
  <c r="M1321" i="5"/>
  <c r="N1321" i="5"/>
  <c r="O1321" i="5"/>
  <c r="AF1320" i="5"/>
  <c r="AI1320" i="5"/>
  <c r="AJ1320" i="5"/>
  <c r="AK1320" i="5"/>
  <c r="U1320" i="5"/>
  <c r="X1320" i="5"/>
  <c r="Y1320" i="5"/>
  <c r="Z1320" i="5"/>
  <c r="J1320" i="5"/>
  <c r="M1320" i="5"/>
  <c r="N1320" i="5"/>
  <c r="O1320" i="5"/>
  <c r="AF1319" i="5"/>
  <c r="AI1319" i="5"/>
  <c r="AJ1319" i="5"/>
  <c r="AK1319" i="5"/>
  <c r="U1319" i="5"/>
  <c r="X1319" i="5"/>
  <c r="Y1319" i="5"/>
  <c r="Z1319" i="5"/>
  <c r="J1319" i="5"/>
  <c r="M1319" i="5"/>
  <c r="N1319" i="5"/>
  <c r="O1319" i="5"/>
  <c r="AF1318" i="5"/>
  <c r="AI1318" i="5"/>
  <c r="AJ1318" i="5"/>
  <c r="AK1318" i="5"/>
  <c r="U1318" i="5"/>
  <c r="X1318" i="5"/>
  <c r="Y1318" i="5"/>
  <c r="Z1318" i="5"/>
  <c r="J1318" i="5"/>
  <c r="M1318" i="5"/>
  <c r="N1318" i="5"/>
  <c r="O1318" i="5"/>
  <c r="AF1317" i="5"/>
  <c r="AI1317" i="5"/>
  <c r="AJ1317" i="5"/>
  <c r="AK1317" i="5"/>
  <c r="U1317" i="5"/>
  <c r="X1317" i="5"/>
  <c r="Y1317" i="5"/>
  <c r="Z1317" i="5"/>
  <c r="J1317" i="5"/>
  <c r="M1317" i="5"/>
  <c r="N1317" i="5"/>
  <c r="O1317" i="5"/>
  <c r="AF1316" i="5"/>
  <c r="AI1316" i="5"/>
  <c r="AJ1316" i="5"/>
  <c r="AK1316" i="5"/>
  <c r="U1316" i="5"/>
  <c r="X1316" i="5"/>
  <c r="Y1316" i="5"/>
  <c r="Z1316" i="5"/>
  <c r="J1316" i="5"/>
  <c r="M1316" i="5"/>
  <c r="N1316" i="5"/>
  <c r="O1316" i="5"/>
  <c r="AF1315" i="5"/>
  <c r="AI1315" i="5"/>
  <c r="AJ1315" i="5"/>
  <c r="AK1315" i="5"/>
  <c r="U1315" i="5"/>
  <c r="X1315" i="5"/>
  <c r="Y1315" i="5"/>
  <c r="Z1315" i="5"/>
  <c r="J1315" i="5"/>
  <c r="M1315" i="5"/>
  <c r="N1315" i="5"/>
  <c r="O1315" i="5"/>
  <c r="AF1314" i="5"/>
  <c r="AI1314" i="5"/>
  <c r="AJ1314" i="5"/>
  <c r="AK1314" i="5"/>
  <c r="U1314" i="5"/>
  <c r="X1314" i="5"/>
  <c r="Y1314" i="5"/>
  <c r="Z1314" i="5"/>
  <c r="J1314" i="5"/>
  <c r="M1314" i="5"/>
  <c r="N1314" i="5"/>
  <c r="O1314" i="5"/>
  <c r="AF1313" i="5"/>
  <c r="AI1313" i="5"/>
  <c r="AJ1313" i="5"/>
  <c r="AK1313" i="5"/>
  <c r="U1313" i="5"/>
  <c r="X1313" i="5"/>
  <c r="Y1313" i="5"/>
  <c r="Z1313" i="5"/>
  <c r="J1313" i="5"/>
  <c r="M1313" i="5"/>
  <c r="N1313" i="5"/>
  <c r="O1313" i="5"/>
  <c r="AF1312" i="5"/>
  <c r="AI1312" i="5"/>
  <c r="AJ1312" i="5"/>
  <c r="AK1312" i="5"/>
  <c r="U1312" i="5"/>
  <c r="X1312" i="5"/>
  <c r="Y1312" i="5"/>
  <c r="Z1312" i="5"/>
  <c r="J1312" i="5"/>
  <c r="M1312" i="5"/>
  <c r="N1312" i="5"/>
  <c r="O1312" i="5"/>
  <c r="AF1311" i="5"/>
  <c r="AI1311" i="5"/>
  <c r="AJ1311" i="5"/>
  <c r="AK1311" i="5"/>
  <c r="U1311" i="5"/>
  <c r="X1311" i="5"/>
  <c r="Y1311" i="5"/>
  <c r="Z1311" i="5"/>
  <c r="J1311" i="5"/>
  <c r="M1311" i="5"/>
  <c r="N1311" i="5"/>
  <c r="O1311" i="5"/>
  <c r="AF1310" i="5"/>
  <c r="AI1310" i="5"/>
  <c r="AJ1310" i="5"/>
  <c r="AK1310" i="5"/>
  <c r="U1310" i="5"/>
  <c r="X1310" i="5"/>
  <c r="Y1310" i="5"/>
  <c r="Z1310" i="5"/>
  <c r="J1310" i="5"/>
  <c r="M1310" i="5"/>
  <c r="N1310" i="5"/>
  <c r="O1310" i="5"/>
  <c r="AF1309" i="5"/>
  <c r="AI1309" i="5"/>
  <c r="AJ1309" i="5"/>
  <c r="AK1309" i="5"/>
  <c r="U1309" i="5"/>
  <c r="X1309" i="5"/>
  <c r="Y1309" i="5"/>
  <c r="Z1309" i="5"/>
  <c r="J1309" i="5"/>
  <c r="M1309" i="5"/>
  <c r="N1309" i="5"/>
  <c r="O1309" i="5"/>
  <c r="AF1308" i="5"/>
  <c r="AI1308" i="5"/>
  <c r="AJ1308" i="5"/>
  <c r="AK1308" i="5"/>
  <c r="U1308" i="5"/>
  <c r="X1308" i="5"/>
  <c r="Y1308" i="5"/>
  <c r="Z1308" i="5"/>
  <c r="J1308" i="5"/>
  <c r="M1308" i="5"/>
  <c r="N1308" i="5"/>
  <c r="O1308" i="5"/>
  <c r="AF1307" i="5"/>
  <c r="AI1307" i="5"/>
  <c r="AJ1307" i="5"/>
  <c r="AK1307" i="5"/>
  <c r="U1307" i="5"/>
  <c r="X1307" i="5"/>
  <c r="Y1307" i="5"/>
  <c r="Z1307" i="5"/>
  <c r="J1307" i="5"/>
  <c r="M1307" i="5"/>
  <c r="N1307" i="5"/>
  <c r="O1307" i="5"/>
  <c r="AF1306" i="5"/>
  <c r="AI1306" i="5"/>
  <c r="AJ1306" i="5"/>
  <c r="AK1306" i="5"/>
  <c r="U1306" i="5"/>
  <c r="X1306" i="5"/>
  <c r="Y1306" i="5"/>
  <c r="Z1306" i="5"/>
  <c r="J1306" i="5"/>
  <c r="M1306" i="5"/>
  <c r="N1306" i="5"/>
  <c r="O1306" i="5"/>
  <c r="AF1305" i="5"/>
  <c r="AI1305" i="5"/>
  <c r="AJ1305" i="5"/>
  <c r="AK1305" i="5"/>
  <c r="U1305" i="5"/>
  <c r="X1305" i="5"/>
  <c r="Y1305" i="5"/>
  <c r="Z1305" i="5"/>
  <c r="J1305" i="5"/>
  <c r="M1305" i="5"/>
  <c r="N1305" i="5"/>
  <c r="O1305" i="5"/>
  <c r="AF1304" i="5"/>
  <c r="AI1304" i="5"/>
  <c r="AJ1304" i="5"/>
  <c r="AK1304" i="5"/>
  <c r="U1304" i="5"/>
  <c r="X1304" i="5"/>
  <c r="Y1304" i="5"/>
  <c r="Z1304" i="5"/>
  <c r="J1304" i="5"/>
  <c r="M1304" i="5"/>
  <c r="N1304" i="5"/>
  <c r="O1304" i="5"/>
  <c r="AF1303" i="5"/>
  <c r="AI1303" i="5"/>
  <c r="AJ1303" i="5"/>
  <c r="AK1303" i="5"/>
  <c r="U1303" i="5"/>
  <c r="X1303" i="5"/>
  <c r="Y1303" i="5"/>
  <c r="Z1303" i="5"/>
  <c r="J1303" i="5"/>
  <c r="M1303" i="5"/>
  <c r="N1303" i="5"/>
  <c r="O1303" i="5"/>
  <c r="AF1302" i="5"/>
  <c r="AI1302" i="5"/>
  <c r="AJ1302" i="5"/>
  <c r="AK1302" i="5"/>
  <c r="U1302" i="5"/>
  <c r="X1302" i="5"/>
  <c r="Y1302" i="5"/>
  <c r="Z1302" i="5"/>
  <c r="J1302" i="5"/>
  <c r="M1302" i="5"/>
  <c r="N1302" i="5"/>
  <c r="O1302" i="5"/>
  <c r="AF1301" i="5"/>
  <c r="AI1301" i="5"/>
  <c r="AJ1301" i="5"/>
  <c r="AK1301" i="5"/>
  <c r="U1301" i="5"/>
  <c r="X1301" i="5"/>
  <c r="Y1301" i="5"/>
  <c r="Z1301" i="5"/>
  <c r="J1301" i="5"/>
  <c r="M1301" i="5"/>
  <c r="N1301" i="5"/>
  <c r="O1301" i="5"/>
  <c r="AF1300" i="5"/>
  <c r="AI1300" i="5"/>
  <c r="AJ1300" i="5"/>
  <c r="AK1300" i="5"/>
  <c r="U1300" i="5"/>
  <c r="X1300" i="5"/>
  <c r="Y1300" i="5"/>
  <c r="Z1300" i="5"/>
  <c r="J1300" i="5"/>
  <c r="M1300" i="5"/>
  <c r="N1300" i="5"/>
  <c r="O1300" i="5"/>
  <c r="AF1299" i="5"/>
  <c r="AI1299" i="5"/>
  <c r="AJ1299" i="5"/>
  <c r="AK1299" i="5"/>
  <c r="U1299" i="5"/>
  <c r="X1299" i="5"/>
  <c r="Y1299" i="5"/>
  <c r="Z1299" i="5"/>
  <c r="J1299" i="5"/>
  <c r="M1299" i="5"/>
  <c r="N1299" i="5"/>
  <c r="O1299" i="5"/>
  <c r="AF1298" i="5"/>
  <c r="AI1298" i="5"/>
  <c r="AJ1298" i="5"/>
  <c r="AK1298" i="5"/>
  <c r="U1298" i="5"/>
  <c r="X1298" i="5"/>
  <c r="Y1298" i="5"/>
  <c r="Z1298" i="5"/>
  <c r="J1298" i="5"/>
  <c r="M1298" i="5"/>
  <c r="N1298" i="5"/>
  <c r="O1298" i="5"/>
  <c r="AF1297" i="5"/>
  <c r="AI1297" i="5"/>
  <c r="AJ1297" i="5"/>
  <c r="AK1297" i="5"/>
  <c r="U1297" i="5"/>
  <c r="X1297" i="5"/>
  <c r="Y1297" i="5"/>
  <c r="Z1297" i="5"/>
  <c r="J1297" i="5"/>
  <c r="M1297" i="5"/>
  <c r="N1297" i="5"/>
  <c r="O1297" i="5"/>
  <c r="AF1296" i="5"/>
  <c r="AI1296" i="5"/>
  <c r="AJ1296" i="5"/>
  <c r="AK1296" i="5"/>
  <c r="U1296" i="5"/>
  <c r="X1296" i="5"/>
  <c r="Y1296" i="5"/>
  <c r="Z1296" i="5"/>
  <c r="J1296" i="5"/>
  <c r="M1296" i="5"/>
  <c r="N1296" i="5"/>
  <c r="O1296" i="5"/>
  <c r="AF1295" i="5"/>
  <c r="AI1295" i="5"/>
  <c r="AJ1295" i="5"/>
  <c r="AK1295" i="5"/>
  <c r="U1295" i="5"/>
  <c r="X1295" i="5"/>
  <c r="Y1295" i="5"/>
  <c r="Z1295" i="5"/>
  <c r="J1295" i="5"/>
  <c r="M1295" i="5"/>
  <c r="N1295" i="5"/>
  <c r="O1295" i="5"/>
  <c r="AF1294" i="5"/>
  <c r="AI1294" i="5"/>
  <c r="AJ1294" i="5"/>
  <c r="AK1294" i="5"/>
  <c r="U1294" i="5"/>
  <c r="X1294" i="5"/>
  <c r="Y1294" i="5"/>
  <c r="Z1294" i="5"/>
  <c r="J1294" i="5"/>
  <c r="M1294" i="5"/>
  <c r="N1294" i="5"/>
  <c r="O1294" i="5"/>
  <c r="AF1293" i="5"/>
  <c r="AI1293" i="5"/>
  <c r="AJ1293" i="5"/>
  <c r="AK1293" i="5"/>
  <c r="U1293" i="5"/>
  <c r="X1293" i="5"/>
  <c r="Y1293" i="5"/>
  <c r="Z1293" i="5"/>
  <c r="J1293" i="5"/>
  <c r="M1293" i="5"/>
  <c r="N1293" i="5"/>
  <c r="O1293" i="5"/>
  <c r="AF1292" i="5"/>
  <c r="AI1292" i="5"/>
  <c r="AJ1292" i="5"/>
  <c r="AK1292" i="5"/>
  <c r="U1292" i="5"/>
  <c r="X1292" i="5"/>
  <c r="Y1292" i="5"/>
  <c r="Z1292" i="5"/>
  <c r="J1292" i="5"/>
  <c r="M1292" i="5"/>
  <c r="N1292" i="5"/>
  <c r="O1292" i="5"/>
  <c r="AF1291" i="5"/>
  <c r="AI1291" i="5"/>
  <c r="AJ1291" i="5"/>
  <c r="AK1291" i="5"/>
  <c r="U1291" i="5"/>
  <c r="X1291" i="5"/>
  <c r="Y1291" i="5"/>
  <c r="Z1291" i="5"/>
  <c r="J1291" i="5"/>
  <c r="M1291" i="5"/>
  <c r="N1291" i="5"/>
  <c r="O1291" i="5"/>
  <c r="AF1290" i="5"/>
  <c r="AI1290" i="5"/>
  <c r="AJ1290" i="5"/>
  <c r="AK1290" i="5"/>
  <c r="U1290" i="5"/>
  <c r="X1290" i="5"/>
  <c r="Y1290" i="5"/>
  <c r="Z1290" i="5"/>
  <c r="J1290" i="5"/>
  <c r="M1290" i="5"/>
  <c r="N1290" i="5"/>
  <c r="O1290" i="5"/>
  <c r="AF1289" i="5"/>
  <c r="AI1289" i="5"/>
  <c r="AJ1289" i="5"/>
  <c r="AK1289" i="5"/>
  <c r="U1289" i="5"/>
  <c r="X1289" i="5"/>
  <c r="Y1289" i="5"/>
  <c r="Z1289" i="5"/>
  <c r="J1289" i="5"/>
  <c r="M1289" i="5"/>
  <c r="N1289" i="5"/>
  <c r="O1289" i="5"/>
  <c r="AF1288" i="5"/>
  <c r="AI1288" i="5"/>
  <c r="AJ1288" i="5"/>
  <c r="AK1288" i="5"/>
  <c r="U1288" i="5"/>
  <c r="X1288" i="5"/>
  <c r="Y1288" i="5"/>
  <c r="Z1288" i="5"/>
  <c r="J1288" i="5"/>
  <c r="M1288" i="5"/>
  <c r="N1288" i="5"/>
  <c r="O1288" i="5"/>
  <c r="AF1287" i="5"/>
  <c r="AI1287" i="5"/>
  <c r="AJ1287" i="5"/>
  <c r="AK1287" i="5"/>
  <c r="U1287" i="5"/>
  <c r="X1287" i="5"/>
  <c r="Y1287" i="5"/>
  <c r="Z1287" i="5"/>
  <c r="J1287" i="5"/>
  <c r="M1287" i="5"/>
  <c r="N1287" i="5"/>
  <c r="O1287" i="5"/>
  <c r="AF1286" i="5"/>
  <c r="AI1286" i="5"/>
  <c r="AJ1286" i="5"/>
  <c r="AK1286" i="5"/>
  <c r="U1286" i="5"/>
  <c r="X1286" i="5"/>
  <c r="Y1286" i="5"/>
  <c r="Z1286" i="5"/>
  <c r="J1286" i="5"/>
  <c r="M1286" i="5"/>
  <c r="N1286" i="5"/>
  <c r="O1286" i="5"/>
  <c r="AF1285" i="5"/>
  <c r="AI1285" i="5"/>
  <c r="AJ1285" i="5"/>
  <c r="AK1285" i="5"/>
  <c r="U1285" i="5"/>
  <c r="X1285" i="5"/>
  <c r="Y1285" i="5"/>
  <c r="Z1285" i="5"/>
  <c r="J1285" i="5"/>
  <c r="M1285" i="5"/>
  <c r="N1285" i="5"/>
  <c r="O1285" i="5"/>
  <c r="AF1284" i="5"/>
  <c r="AI1284" i="5"/>
  <c r="AJ1284" i="5"/>
  <c r="AK1284" i="5"/>
  <c r="U1284" i="5"/>
  <c r="X1284" i="5"/>
  <c r="Y1284" i="5"/>
  <c r="Z1284" i="5"/>
  <c r="J1284" i="5"/>
  <c r="M1284" i="5"/>
  <c r="N1284" i="5"/>
  <c r="O1284" i="5"/>
  <c r="AF1283" i="5"/>
  <c r="AI1283" i="5"/>
  <c r="AJ1283" i="5"/>
  <c r="AK1283" i="5"/>
  <c r="U1283" i="5"/>
  <c r="X1283" i="5"/>
  <c r="Y1283" i="5"/>
  <c r="Z1283" i="5"/>
  <c r="J1283" i="5"/>
  <c r="M1283" i="5"/>
  <c r="N1283" i="5"/>
  <c r="O1283" i="5"/>
  <c r="AF1282" i="5"/>
  <c r="AI1282" i="5"/>
  <c r="AJ1282" i="5"/>
  <c r="AK1282" i="5"/>
  <c r="U1282" i="5"/>
  <c r="X1282" i="5"/>
  <c r="Y1282" i="5"/>
  <c r="Z1282" i="5"/>
  <c r="J1282" i="5"/>
  <c r="M1282" i="5"/>
  <c r="N1282" i="5"/>
  <c r="O1282" i="5"/>
  <c r="AF1281" i="5"/>
  <c r="AI1281" i="5"/>
  <c r="AJ1281" i="5"/>
  <c r="AK1281" i="5"/>
  <c r="U1281" i="5"/>
  <c r="X1281" i="5"/>
  <c r="Y1281" i="5"/>
  <c r="Z1281" i="5"/>
  <c r="J1281" i="5"/>
  <c r="M1281" i="5"/>
  <c r="N1281" i="5"/>
  <c r="O1281" i="5"/>
  <c r="AF1280" i="5"/>
  <c r="AI1280" i="5"/>
  <c r="AJ1280" i="5"/>
  <c r="AK1280" i="5"/>
  <c r="U1280" i="5"/>
  <c r="X1280" i="5"/>
  <c r="Y1280" i="5"/>
  <c r="Z1280" i="5"/>
  <c r="J1280" i="5"/>
  <c r="M1280" i="5"/>
  <c r="N1280" i="5"/>
  <c r="O1280" i="5"/>
  <c r="AF1279" i="5"/>
  <c r="AI1279" i="5"/>
  <c r="AJ1279" i="5"/>
  <c r="AK1279" i="5"/>
  <c r="U1279" i="5"/>
  <c r="X1279" i="5"/>
  <c r="Y1279" i="5"/>
  <c r="Z1279" i="5"/>
  <c r="J1279" i="5"/>
  <c r="M1279" i="5"/>
  <c r="N1279" i="5"/>
  <c r="O1279" i="5"/>
  <c r="AF1278" i="5"/>
  <c r="AI1278" i="5"/>
  <c r="AJ1278" i="5"/>
  <c r="AK1278" i="5"/>
  <c r="U1278" i="5"/>
  <c r="X1278" i="5"/>
  <c r="Y1278" i="5"/>
  <c r="Z1278" i="5"/>
  <c r="J1278" i="5"/>
  <c r="M1278" i="5"/>
  <c r="N1278" i="5"/>
  <c r="O1278" i="5"/>
  <c r="AF1277" i="5"/>
  <c r="AI1277" i="5"/>
  <c r="AJ1277" i="5"/>
  <c r="AK1277" i="5"/>
  <c r="U1277" i="5"/>
  <c r="X1277" i="5"/>
  <c r="Y1277" i="5"/>
  <c r="Z1277" i="5"/>
  <c r="J1277" i="5"/>
  <c r="M1277" i="5"/>
  <c r="N1277" i="5"/>
  <c r="O1277" i="5"/>
  <c r="AF1276" i="5"/>
  <c r="AI1276" i="5"/>
  <c r="AJ1276" i="5"/>
  <c r="AK1276" i="5"/>
  <c r="U1276" i="5"/>
  <c r="X1276" i="5"/>
  <c r="Y1276" i="5"/>
  <c r="Z1276" i="5"/>
  <c r="J1276" i="5"/>
  <c r="M1276" i="5"/>
  <c r="N1276" i="5"/>
  <c r="O1276" i="5"/>
  <c r="AF1275" i="5"/>
  <c r="AI1275" i="5"/>
  <c r="AJ1275" i="5"/>
  <c r="AK1275" i="5"/>
  <c r="U1275" i="5"/>
  <c r="X1275" i="5"/>
  <c r="Y1275" i="5"/>
  <c r="Z1275" i="5"/>
  <c r="J1275" i="5"/>
  <c r="M1275" i="5"/>
  <c r="N1275" i="5"/>
  <c r="O1275" i="5"/>
  <c r="AF1274" i="5"/>
  <c r="AI1274" i="5"/>
  <c r="AJ1274" i="5"/>
  <c r="AK1274" i="5"/>
  <c r="U1274" i="5"/>
  <c r="X1274" i="5"/>
  <c r="Y1274" i="5"/>
  <c r="Z1274" i="5"/>
  <c r="J1274" i="5"/>
  <c r="M1274" i="5"/>
  <c r="N1274" i="5"/>
  <c r="O1274" i="5"/>
  <c r="AF1273" i="5"/>
  <c r="AI1273" i="5"/>
  <c r="AJ1273" i="5"/>
  <c r="AK1273" i="5"/>
  <c r="U1273" i="5"/>
  <c r="X1273" i="5"/>
  <c r="Y1273" i="5"/>
  <c r="Z1273" i="5"/>
  <c r="J1273" i="5"/>
  <c r="M1273" i="5"/>
  <c r="N1273" i="5"/>
  <c r="O1273" i="5"/>
  <c r="AF1272" i="5"/>
  <c r="AI1272" i="5"/>
  <c r="AJ1272" i="5"/>
  <c r="AK1272" i="5"/>
  <c r="U1272" i="5"/>
  <c r="X1272" i="5"/>
  <c r="Y1272" i="5"/>
  <c r="Z1272" i="5"/>
  <c r="J1272" i="5"/>
  <c r="M1272" i="5"/>
  <c r="N1272" i="5"/>
  <c r="O1272" i="5"/>
  <c r="AF1271" i="5"/>
  <c r="AI1271" i="5"/>
  <c r="AJ1271" i="5"/>
  <c r="AK1271" i="5"/>
  <c r="U1271" i="5"/>
  <c r="X1271" i="5"/>
  <c r="Y1271" i="5"/>
  <c r="Z1271" i="5"/>
  <c r="J1271" i="5"/>
  <c r="M1271" i="5"/>
  <c r="N1271" i="5"/>
  <c r="O1271" i="5"/>
  <c r="AF1270" i="5"/>
  <c r="AI1270" i="5"/>
  <c r="AJ1270" i="5"/>
  <c r="AK1270" i="5"/>
  <c r="U1270" i="5"/>
  <c r="X1270" i="5"/>
  <c r="Y1270" i="5"/>
  <c r="Z1270" i="5"/>
  <c r="J1270" i="5"/>
  <c r="M1270" i="5"/>
  <c r="N1270" i="5"/>
  <c r="O1270" i="5"/>
  <c r="AF1269" i="5"/>
  <c r="AI1269" i="5"/>
  <c r="AJ1269" i="5"/>
  <c r="AK1269" i="5"/>
  <c r="U1269" i="5"/>
  <c r="X1269" i="5"/>
  <c r="Y1269" i="5"/>
  <c r="Z1269" i="5"/>
  <c r="J1269" i="5"/>
  <c r="M1269" i="5"/>
  <c r="N1269" i="5"/>
  <c r="O1269" i="5"/>
  <c r="AF1268" i="5"/>
  <c r="AI1268" i="5"/>
  <c r="AJ1268" i="5"/>
  <c r="AK1268" i="5"/>
  <c r="U1268" i="5"/>
  <c r="X1268" i="5"/>
  <c r="Y1268" i="5"/>
  <c r="Z1268" i="5"/>
  <c r="J1268" i="5"/>
  <c r="M1268" i="5"/>
  <c r="N1268" i="5"/>
  <c r="O1268" i="5"/>
  <c r="AF1267" i="5"/>
  <c r="AI1267" i="5"/>
  <c r="AJ1267" i="5"/>
  <c r="AK1267" i="5"/>
  <c r="U1267" i="5"/>
  <c r="X1267" i="5"/>
  <c r="Y1267" i="5"/>
  <c r="Z1267" i="5"/>
  <c r="J1267" i="5"/>
  <c r="M1267" i="5"/>
  <c r="N1267" i="5"/>
  <c r="O1267" i="5"/>
  <c r="AF1266" i="5"/>
  <c r="AI1266" i="5"/>
  <c r="AJ1266" i="5"/>
  <c r="AK1266" i="5"/>
  <c r="U1266" i="5"/>
  <c r="X1266" i="5"/>
  <c r="Y1266" i="5"/>
  <c r="Z1266" i="5"/>
  <c r="J1266" i="5"/>
  <c r="M1266" i="5"/>
  <c r="N1266" i="5"/>
  <c r="O1266" i="5"/>
  <c r="AF1265" i="5"/>
  <c r="AI1265" i="5"/>
  <c r="AJ1265" i="5"/>
  <c r="AK1265" i="5"/>
  <c r="U1265" i="5"/>
  <c r="X1265" i="5"/>
  <c r="Y1265" i="5"/>
  <c r="Z1265" i="5"/>
  <c r="J1265" i="5"/>
  <c r="M1265" i="5"/>
  <c r="N1265" i="5"/>
  <c r="O1265" i="5"/>
  <c r="AF1264" i="5"/>
  <c r="AI1264" i="5"/>
  <c r="AJ1264" i="5"/>
  <c r="AK1264" i="5"/>
  <c r="U1264" i="5"/>
  <c r="X1264" i="5"/>
  <c r="Y1264" i="5"/>
  <c r="Z1264" i="5"/>
  <c r="J1264" i="5"/>
  <c r="M1264" i="5"/>
  <c r="N1264" i="5"/>
  <c r="O1264" i="5"/>
  <c r="AF1263" i="5"/>
  <c r="AI1263" i="5"/>
  <c r="AJ1263" i="5"/>
  <c r="AK1263" i="5"/>
  <c r="U1263" i="5"/>
  <c r="X1263" i="5"/>
  <c r="Y1263" i="5"/>
  <c r="Z1263" i="5"/>
  <c r="J1263" i="5"/>
  <c r="M1263" i="5"/>
  <c r="N1263" i="5"/>
  <c r="O1263" i="5"/>
  <c r="AF1262" i="5"/>
  <c r="AI1262" i="5"/>
  <c r="AJ1262" i="5"/>
  <c r="AK1262" i="5"/>
  <c r="U1262" i="5"/>
  <c r="X1262" i="5"/>
  <c r="Y1262" i="5"/>
  <c r="Z1262" i="5"/>
  <c r="J1262" i="5"/>
  <c r="M1262" i="5"/>
  <c r="N1262" i="5"/>
  <c r="O1262" i="5"/>
  <c r="AF1261" i="5"/>
  <c r="AI1261" i="5"/>
  <c r="AJ1261" i="5"/>
  <c r="AK1261" i="5"/>
  <c r="U1261" i="5"/>
  <c r="X1261" i="5"/>
  <c r="Y1261" i="5"/>
  <c r="Z1261" i="5"/>
  <c r="J1261" i="5"/>
  <c r="M1261" i="5"/>
  <c r="N1261" i="5"/>
  <c r="O1261" i="5"/>
  <c r="AF1260" i="5"/>
  <c r="AI1260" i="5"/>
  <c r="AJ1260" i="5"/>
  <c r="AK1260" i="5"/>
  <c r="U1260" i="5"/>
  <c r="X1260" i="5"/>
  <c r="Y1260" i="5"/>
  <c r="Z1260" i="5"/>
  <c r="J1260" i="5"/>
  <c r="M1260" i="5"/>
  <c r="N1260" i="5"/>
  <c r="O1260" i="5"/>
  <c r="AF1259" i="5"/>
  <c r="AI1259" i="5"/>
  <c r="AJ1259" i="5"/>
  <c r="AK1259" i="5"/>
  <c r="U1259" i="5"/>
  <c r="X1259" i="5"/>
  <c r="Y1259" i="5"/>
  <c r="Z1259" i="5"/>
  <c r="J1259" i="5"/>
  <c r="M1259" i="5"/>
  <c r="N1259" i="5"/>
  <c r="O1259" i="5"/>
  <c r="AF1258" i="5"/>
  <c r="AI1258" i="5"/>
  <c r="AJ1258" i="5"/>
  <c r="AK1258" i="5"/>
  <c r="U1258" i="5"/>
  <c r="X1258" i="5"/>
  <c r="Y1258" i="5"/>
  <c r="Z1258" i="5"/>
  <c r="J1258" i="5"/>
  <c r="M1258" i="5"/>
  <c r="N1258" i="5"/>
  <c r="O1258" i="5"/>
  <c r="AF1257" i="5"/>
  <c r="AI1257" i="5"/>
  <c r="AJ1257" i="5"/>
  <c r="AK1257" i="5"/>
  <c r="U1257" i="5"/>
  <c r="X1257" i="5"/>
  <c r="Y1257" i="5"/>
  <c r="Z1257" i="5"/>
  <c r="J1257" i="5"/>
  <c r="M1257" i="5"/>
  <c r="N1257" i="5"/>
  <c r="O1257" i="5"/>
  <c r="AF1256" i="5"/>
  <c r="AI1256" i="5"/>
  <c r="AJ1256" i="5"/>
  <c r="AK1256" i="5"/>
  <c r="U1256" i="5"/>
  <c r="X1256" i="5"/>
  <c r="Y1256" i="5"/>
  <c r="Z1256" i="5"/>
  <c r="J1256" i="5"/>
  <c r="M1256" i="5"/>
  <c r="N1256" i="5"/>
  <c r="O1256" i="5"/>
  <c r="AF1255" i="5"/>
  <c r="AI1255" i="5"/>
  <c r="AJ1255" i="5"/>
  <c r="AK1255" i="5"/>
  <c r="U1255" i="5"/>
  <c r="X1255" i="5"/>
  <c r="Y1255" i="5"/>
  <c r="Z1255" i="5"/>
  <c r="J1255" i="5"/>
  <c r="M1255" i="5"/>
  <c r="N1255" i="5"/>
  <c r="O1255" i="5"/>
  <c r="AF1254" i="5"/>
  <c r="AI1254" i="5"/>
  <c r="AJ1254" i="5"/>
  <c r="AK1254" i="5"/>
  <c r="U1254" i="5"/>
  <c r="X1254" i="5"/>
  <c r="Y1254" i="5"/>
  <c r="Z1254" i="5"/>
  <c r="J1254" i="5"/>
  <c r="M1254" i="5"/>
  <c r="N1254" i="5"/>
  <c r="O1254" i="5"/>
  <c r="AF1253" i="5"/>
  <c r="AI1253" i="5"/>
  <c r="AJ1253" i="5"/>
  <c r="AK1253" i="5"/>
  <c r="U1253" i="5"/>
  <c r="X1253" i="5"/>
  <c r="Y1253" i="5"/>
  <c r="Z1253" i="5"/>
  <c r="J1253" i="5"/>
  <c r="M1253" i="5"/>
  <c r="N1253" i="5"/>
  <c r="O1253" i="5"/>
  <c r="AF1252" i="5"/>
  <c r="AI1252" i="5"/>
  <c r="AJ1252" i="5"/>
  <c r="AK1252" i="5"/>
  <c r="U1252" i="5"/>
  <c r="X1252" i="5"/>
  <c r="Y1252" i="5"/>
  <c r="Z1252" i="5"/>
  <c r="J1252" i="5"/>
  <c r="M1252" i="5"/>
  <c r="N1252" i="5"/>
  <c r="O1252" i="5"/>
  <c r="AF1251" i="5"/>
  <c r="AI1251" i="5"/>
  <c r="AJ1251" i="5"/>
  <c r="AK1251" i="5"/>
  <c r="U1251" i="5"/>
  <c r="X1251" i="5"/>
  <c r="Y1251" i="5"/>
  <c r="Z1251" i="5"/>
  <c r="J1251" i="5"/>
  <c r="M1251" i="5"/>
  <c r="N1251" i="5"/>
  <c r="O1251" i="5"/>
  <c r="AF1250" i="5"/>
  <c r="AI1250" i="5"/>
  <c r="AJ1250" i="5"/>
  <c r="AK1250" i="5"/>
  <c r="U1250" i="5"/>
  <c r="X1250" i="5"/>
  <c r="Y1250" i="5"/>
  <c r="Z1250" i="5"/>
  <c r="J1250" i="5"/>
  <c r="M1250" i="5"/>
  <c r="N1250" i="5"/>
  <c r="O1250" i="5"/>
  <c r="AF1249" i="5"/>
  <c r="AI1249" i="5"/>
  <c r="AJ1249" i="5"/>
  <c r="AK1249" i="5"/>
  <c r="U1249" i="5"/>
  <c r="X1249" i="5"/>
  <c r="Y1249" i="5"/>
  <c r="Z1249" i="5"/>
  <c r="J1249" i="5"/>
  <c r="M1249" i="5"/>
  <c r="N1249" i="5"/>
  <c r="O1249" i="5"/>
  <c r="AF1248" i="5"/>
  <c r="AI1248" i="5"/>
  <c r="AJ1248" i="5"/>
  <c r="AK1248" i="5"/>
  <c r="U1248" i="5"/>
  <c r="X1248" i="5"/>
  <c r="Y1248" i="5"/>
  <c r="Z1248" i="5"/>
  <c r="J1248" i="5"/>
  <c r="M1248" i="5"/>
  <c r="N1248" i="5"/>
  <c r="O1248" i="5"/>
  <c r="AF1247" i="5"/>
  <c r="AI1247" i="5"/>
  <c r="AJ1247" i="5"/>
  <c r="AK1247" i="5"/>
  <c r="U1247" i="5"/>
  <c r="X1247" i="5"/>
  <c r="Y1247" i="5"/>
  <c r="Z1247" i="5"/>
  <c r="J1247" i="5"/>
  <c r="M1247" i="5"/>
  <c r="N1247" i="5"/>
  <c r="O1247" i="5"/>
  <c r="AF1246" i="5"/>
  <c r="AI1246" i="5"/>
  <c r="AJ1246" i="5"/>
  <c r="AK1246" i="5"/>
  <c r="U1246" i="5"/>
  <c r="X1246" i="5"/>
  <c r="Y1246" i="5"/>
  <c r="Z1246" i="5"/>
  <c r="J1246" i="5"/>
  <c r="M1246" i="5"/>
  <c r="N1246" i="5"/>
  <c r="O1246" i="5"/>
  <c r="AF1245" i="5"/>
  <c r="AI1245" i="5"/>
  <c r="AJ1245" i="5"/>
  <c r="AK1245" i="5"/>
  <c r="U1245" i="5"/>
  <c r="X1245" i="5"/>
  <c r="Y1245" i="5"/>
  <c r="Z1245" i="5"/>
  <c r="J1245" i="5"/>
  <c r="M1245" i="5"/>
  <c r="N1245" i="5"/>
  <c r="O1245" i="5"/>
  <c r="AF1244" i="5"/>
  <c r="AI1244" i="5"/>
  <c r="AJ1244" i="5"/>
  <c r="AK1244" i="5"/>
  <c r="U1244" i="5"/>
  <c r="X1244" i="5"/>
  <c r="Y1244" i="5"/>
  <c r="Z1244" i="5"/>
  <c r="J1244" i="5"/>
  <c r="M1244" i="5"/>
  <c r="N1244" i="5"/>
  <c r="O1244" i="5"/>
  <c r="AF1243" i="5"/>
  <c r="AI1243" i="5"/>
  <c r="AJ1243" i="5"/>
  <c r="AK1243" i="5"/>
  <c r="U1243" i="5"/>
  <c r="X1243" i="5"/>
  <c r="Y1243" i="5"/>
  <c r="Z1243" i="5"/>
  <c r="J1243" i="5"/>
  <c r="M1243" i="5"/>
  <c r="N1243" i="5"/>
  <c r="O1243" i="5"/>
  <c r="AF1242" i="5"/>
  <c r="AI1242" i="5"/>
  <c r="AJ1242" i="5"/>
  <c r="AK1242" i="5"/>
  <c r="U1242" i="5"/>
  <c r="X1242" i="5"/>
  <c r="Y1242" i="5"/>
  <c r="Z1242" i="5"/>
  <c r="J1242" i="5"/>
  <c r="M1242" i="5"/>
  <c r="N1242" i="5"/>
  <c r="O1242" i="5"/>
  <c r="AF1241" i="5"/>
  <c r="AI1241" i="5"/>
  <c r="AJ1241" i="5"/>
  <c r="AK1241" i="5"/>
  <c r="U1241" i="5"/>
  <c r="X1241" i="5"/>
  <c r="Y1241" i="5"/>
  <c r="Z1241" i="5"/>
  <c r="J1241" i="5"/>
  <c r="M1241" i="5"/>
  <c r="N1241" i="5"/>
  <c r="O1241" i="5"/>
  <c r="AF1240" i="5"/>
  <c r="AI1240" i="5"/>
  <c r="AJ1240" i="5"/>
  <c r="AK1240" i="5"/>
  <c r="U1240" i="5"/>
  <c r="X1240" i="5"/>
  <c r="Y1240" i="5"/>
  <c r="Z1240" i="5"/>
  <c r="J1240" i="5"/>
  <c r="M1240" i="5"/>
  <c r="N1240" i="5"/>
  <c r="O1240" i="5"/>
  <c r="AF1239" i="5"/>
  <c r="AI1239" i="5"/>
  <c r="AJ1239" i="5"/>
  <c r="AK1239" i="5"/>
  <c r="U1239" i="5"/>
  <c r="X1239" i="5"/>
  <c r="Y1239" i="5"/>
  <c r="Z1239" i="5"/>
  <c r="J1239" i="5"/>
  <c r="M1239" i="5"/>
  <c r="N1239" i="5"/>
  <c r="O1239" i="5"/>
  <c r="AF1238" i="5"/>
  <c r="AI1238" i="5"/>
  <c r="AJ1238" i="5"/>
  <c r="AK1238" i="5"/>
  <c r="U1238" i="5"/>
  <c r="X1238" i="5"/>
  <c r="Y1238" i="5"/>
  <c r="Z1238" i="5"/>
  <c r="J1238" i="5"/>
  <c r="M1238" i="5"/>
  <c r="N1238" i="5"/>
  <c r="O1238" i="5"/>
  <c r="AF1237" i="5"/>
  <c r="AI1237" i="5"/>
  <c r="AJ1237" i="5"/>
  <c r="AK1237" i="5"/>
  <c r="U1237" i="5"/>
  <c r="X1237" i="5"/>
  <c r="Y1237" i="5"/>
  <c r="Z1237" i="5"/>
  <c r="J1237" i="5"/>
  <c r="M1237" i="5"/>
  <c r="N1237" i="5"/>
  <c r="O1237" i="5"/>
  <c r="AF1236" i="5"/>
  <c r="AI1236" i="5"/>
  <c r="AJ1236" i="5"/>
  <c r="AK1236" i="5"/>
  <c r="U1236" i="5"/>
  <c r="X1236" i="5"/>
  <c r="Y1236" i="5"/>
  <c r="Z1236" i="5"/>
  <c r="J1236" i="5"/>
  <c r="M1236" i="5"/>
  <c r="N1236" i="5"/>
  <c r="O1236" i="5"/>
  <c r="AF1235" i="5"/>
  <c r="AI1235" i="5"/>
  <c r="AJ1235" i="5"/>
  <c r="AK1235" i="5"/>
  <c r="U1235" i="5"/>
  <c r="X1235" i="5"/>
  <c r="Y1235" i="5"/>
  <c r="Z1235" i="5"/>
  <c r="J1235" i="5"/>
  <c r="M1235" i="5"/>
  <c r="N1235" i="5"/>
  <c r="O1235" i="5"/>
  <c r="AF1234" i="5"/>
  <c r="AI1234" i="5"/>
  <c r="AJ1234" i="5"/>
  <c r="AK1234" i="5"/>
  <c r="U1234" i="5"/>
  <c r="X1234" i="5"/>
  <c r="Y1234" i="5"/>
  <c r="Z1234" i="5"/>
  <c r="J1234" i="5"/>
  <c r="M1234" i="5"/>
  <c r="N1234" i="5"/>
  <c r="O1234" i="5"/>
  <c r="AF1233" i="5"/>
  <c r="AI1233" i="5"/>
  <c r="AJ1233" i="5"/>
  <c r="AK1233" i="5"/>
  <c r="U1233" i="5"/>
  <c r="X1233" i="5"/>
  <c r="Y1233" i="5"/>
  <c r="Z1233" i="5"/>
  <c r="J1233" i="5"/>
  <c r="M1233" i="5"/>
  <c r="N1233" i="5"/>
  <c r="O1233" i="5"/>
  <c r="AF1232" i="5"/>
  <c r="AI1232" i="5"/>
  <c r="AJ1232" i="5"/>
  <c r="AK1232" i="5"/>
  <c r="U1232" i="5"/>
  <c r="X1232" i="5"/>
  <c r="Y1232" i="5"/>
  <c r="Z1232" i="5"/>
  <c r="J1232" i="5"/>
  <c r="M1232" i="5"/>
  <c r="N1232" i="5"/>
  <c r="O1232" i="5"/>
  <c r="AF1231" i="5"/>
  <c r="AI1231" i="5"/>
  <c r="AJ1231" i="5"/>
  <c r="AK1231" i="5"/>
  <c r="U1231" i="5"/>
  <c r="X1231" i="5"/>
  <c r="Y1231" i="5"/>
  <c r="Z1231" i="5"/>
  <c r="J1231" i="5"/>
  <c r="M1231" i="5"/>
  <c r="N1231" i="5"/>
  <c r="O1231" i="5"/>
  <c r="AF1230" i="5"/>
  <c r="AI1230" i="5"/>
  <c r="AJ1230" i="5"/>
  <c r="AK1230" i="5"/>
  <c r="U1230" i="5"/>
  <c r="X1230" i="5"/>
  <c r="Y1230" i="5"/>
  <c r="Z1230" i="5"/>
  <c r="J1230" i="5"/>
  <c r="M1230" i="5"/>
  <c r="N1230" i="5"/>
  <c r="O1230" i="5"/>
  <c r="AF1229" i="5"/>
  <c r="AI1229" i="5"/>
  <c r="AJ1229" i="5"/>
  <c r="AK1229" i="5"/>
  <c r="U1229" i="5"/>
  <c r="X1229" i="5"/>
  <c r="Y1229" i="5"/>
  <c r="Z1229" i="5"/>
  <c r="J1229" i="5"/>
  <c r="M1229" i="5"/>
  <c r="N1229" i="5"/>
  <c r="O1229" i="5"/>
  <c r="AF1228" i="5"/>
  <c r="AI1228" i="5"/>
  <c r="AJ1228" i="5"/>
  <c r="AK1228" i="5"/>
  <c r="U1228" i="5"/>
  <c r="X1228" i="5"/>
  <c r="Y1228" i="5"/>
  <c r="Z1228" i="5"/>
  <c r="J1228" i="5"/>
  <c r="M1228" i="5"/>
  <c r="N1228" i="5"/>
  <c r="O1228" i="5"/>
  <c r="AF1227" i="5"/>
  <c r="AI1227" i="5"/>
  <c r="AJ1227" i="5"/>
  <c r="AK1227" i="5"/>
  <c r="U1227" i="5"/>
  <c r="X1227" i="5"/>
  <c r="Y1227" i="5"/>
  <c r="Z1227" i="5"/>
  <c r="J1227" i="5"/>
  <c r="M1227" i="5"/>
  <c r="N1227" i="5"/>
  <c r="O1227" i="5"/>
  <c r="AF1226" i="5"/>
  <c r="AI1226" i="5"/>
  <c r="AJ1226" i="5"/>
  <c r="AK1226" i="5"/>
  <c r="U1226" i="5"/>
  <c r="X1226" i="5"/>
  <c r="Y1226" i="5"/>
  <c r="Z1226" i="5"/>
  <c r="J1226" i="5"/>
  <c r="M1226" i="5"/>
  <c r="N1226" i="5"/>
  <c r="O1226" i="5"/>
  <c r="AF1225" i="5"/>
  <c r="AI1225" i="5"/>
  <c r="AJ1225" i="5"/>
  <c r="AK1225" i="5"/>
  <c r="U1225" i="5"/>
  <c r="X1225" i="5"/>
  <c r="Y1225" i="5"/>
  <c r="Z1225" i="5"/>
  <c r="J1225" i="5"/>
  <c r="M1225" i="5"/>
  <c r="N1225" i="5"/>
  <c r="O1225" i="5"/>
  <c r="AF1224" i="5"/>
  <c r="AI1224" i="5"/>
  <c r="AJ1224" i="5"/>
  <c r="AK1224" i="5"/>
  <c r="U1224" i="5"/>
  <c r="X1224" i="5"/>
  <c r="Y1224" i="5"/>
  <c r="Z1224" i="5"/>
  <c r="J1224" i="5"/>
  <c r="M1224" i="5"/>
  <c r="N1224" i="5"/>
  <c r="O1224" i="5"/>
  <c r="AF1223" i="5"/>
  <c r="AI1223" i="5"/>
  <c r="AJ1223" i="5"/>
  <c r="AK1223" i="5"/>
  <c r="U1223" i="5"/>
  <c r="X1223" i="5"/>
  <c r="Y1223" i="5"/>
  <c r="Z1223" i="5"/>
  <c r="J1223" i="5"/>
  <c r="M1223" i="5"/>
  <c r="N1223" i="5"/>
  <c r="O1223" i="5"/>
  <c r="AF1222" i="5"/>
  <c r="AI1222" i="5"/>
  <c r="AJ1222" i="5"/>
  <c r="AK1222" i="5"/>
  <c r="U1222" i="5"/>
  <c r="X1222" i="5"/>
  <c r="Y1222" i="5"/>
  <c r="Z1222" i="5"/>
  <c r="J1222" i="5"/>
  <c r="M1222" i="5"/>
  <c r="N1222" i="5"/>
  <c r="O1222" i="5"/>
  <c r="AF1221" i="5"/>
  <c r="AI1221" i="5"/>
  <c r="AJ1221" i="5"/>
  <c r="AK1221" i="5"/>
  <c r="U1221" i="5"/>
  <c r="X1221" i="5"/>
  <c r="Y1221" i="5"/>
  <c r="Z1221" i="5"/>
  <c r="J1221" i="5"/>
  <c r="M1221" i="5"/>
  <c r="N1221" i="5"/>
  <c r="O1221" i="5"/>
  <c r="AF1220" i="5"/>
  <c r="AI1220" i="5"/>
  <c r="AJ1220" i="5"/>
  <c r="AK1220" i="5"/>
  <c r="U1220" i="5"/>
  <c r="X1220" i="5"/>
  <c r="Y1220" i="5"/>
  <c r="Z1220" i="5"/>
  <c r="J1220" i="5"/>
  <c r="M1220" i="5"/>
  <c r="N1220" i="5"/>
  <c r="O1220" i="5"/>
  <c r="AF1219" i="5"/>
  <c r="AI1219" i="5"/>
  <c r="AJ1219" i="5"/>
  <c r="AK1219" i="5"/>
  <c r="U1219" i="5"/>
  <c r="X1219" i="5"/>
  <c r="Y1219" i="5"/>
  <c r="Z1219" i="5"/>
  <c r="J1219" i="5"/>
  <c r="M1219" i="5"/>
  <c r="N1219" i="5"/>
  <c r="O1219" i="5"/>
  <c r="AF1218" i="5"/>
  <c r="AI1218" i="5"/>
  <c r="AJ1218" i="5"/>
  <c r="AK1218" i="5"/>
  <c r="U1218" i="5"/>
  <c r="X1218" i="5"/>
  <c r="Y1218" i="5"/>
  <c r="Z1218" i="5"/>
  <c r="J1218" i="5"/>
  <c r="M1218" i="5"/>
  <c r="N1218" i="5"/>
  <c r="O1218" i="5"/>
  <c r="AF1217" i="5"/>
  <c r="AI1217" i="5"/>
  <c r="AJ1217" i="5"/>
  <c r="AK1217" i="5"/>
  <c r="U1217" i="5"/>
  <c r="X1217" i="5"/>
  <c r="Y1217" i="5"/>
  <c r="Z1217" i="5"/>
  <c r="J1217" i="5"/>
  <c r="M1217" i="5"/>
  <c r="N1217" i="5"/>
  <c r="O1217" i="5"/>
  <c r="AF1216" i="5"/>
  <c r="AI1216" i="5"/>
  <c r="AJ1216" i="5"/>
  <c r="AK1216" i="5"/>
  <c r="U1216" i="5"/>
  <c r="X1216" i="5"/>
  <c r="Y1216" i="5"/>
  <c r="Z1216" i="5"/>
  <c r="J1216" i="5"/>
  <c r="M1216" i="5"/>
  <c r="N1216" i="5"/>
  <c r="O1216" i="5"/>
  <c r="AF1215" i="5"/>
  <c r="AI1215" i="5"/>
  <c r="AJ1215" i="5"/>
  <c r="AK1215" i="5"/>
  <c r="U1215" i="5"/>
  <c r="X1215" i="5"/>
  <c r="Y1215" i="5"/>
  <c r="Z1215" i="5"/>
  <c r="J1215" i="5"/>
  <c r="M1215" i="5"/>
  <c r="N1215" i="5"/>
  <c r="O1215" i="5"/>
  <c r="AF1214" i="5"/>
  <c r="AI1214" i="5"/>
  <c r="AJ1214" i="5"/>
  <c r="AK1214" i="5"/>
  <c r="U1214" i="5"/>
  <c r="X1214" i="5"/>
  <c r="Y1214" i="5"/>
  <c r="Z1214" i="5"/>
  <c r="J1214" i="5"/>
  <c r="M1214" i="5"/>
  <c r="N1214" i="5"/>
  <c r="O1214" i="5"/>
  <c r="AF1213" i="5"/>
  <c r="AI1213" i="5"/>
  <c r="AJ1213" i="5"/>
  <c r="AK1213" i="5"/>
  <c r="U1213" i="5"/>
  <c r="X1213" i="5"/>
  <c r="Y1213" i="5"/>
  <c r="Z1213" i="5"/>
  <c r="J1213" i="5"/>
  <c r="M1213" i="5"/>
  <c r="N1213" i="5"/>
  <c r="O1213" i="5"/>
  <c r="AF1212" i="5"/>
  <c r="AI1212" i="5"/>
  <c r="AJ1212" i="5"/>
  <c r="AK1212" i="5"/>
  <c r="U1212" i="5"/>
  <c r="X1212" i="5"/>
  <c r="Y1212" i="5"/>
  <c r="Z1212" i="5"/>
  <c r="J1212" i="5"/>
  <c r="M1212" i="5"/>
  <c r="N1212" i="5"/>
  <c r="O1212" i="5"/>
  <c r="AF1211" i="5"/>
  <c r="AI1211" i="5"/>
  <c r="AJ1211" i="5"/>
  <c r="AK1211" i="5"/>
  <c r="U1211" i="5"/>
  <c r="X1211" i="5"/>
  <c r="Y1211" i="5"/>
  <c r="Z1211" i="5"/>
  <c r="J1211" i="5"/>
  <c r="M1211" i="5"/>
  <c r="N1211" i="5"/>
  <c r="O1211" i="5"/>
  <c r="AF1210" i="5"/>
  <c r="AI1210" i="5"/>
  <c r="AJ1210" i="5"/>
  <c r="AK1210" i="5"/>
  <c r="U1210" i="5"/>
  <c r="X1210" i="5"/>
  <c r="Y1210" i="5"/>
  <c r="Z1210" i="5"/>
  <c r="J1210" i="5"/>
  <c r="M1210" i="5"/>
  <c r="N1210" i="5"/>
  <c r="O1210" i="5"/>
  <c r="AF1209" i="5"/>
  <c r="AI1209" i="5"/>
  <c r="AJ1209" i="5"/>
  <c r="AK1209" i="5"/>
  <c r="U1209" i="5"/>
  <c r="X1209" i="5"/>
  <c r="Y1209" i="5"/>
  <c r="Z1209" i="5"/>
  <c r="J1209" i="5"/>
  <c r="M1209" i="5"/>
  <c r="N1209" i="5"/>
  <c r="O1209" i="5"/>
  <c r="AF1208" i="5"/>
  <c r="AI1208" i="5"/>
  <c r="AJ1208" i="5"/>
  <c r="AK1208" i="5"/>
  <c r="U1208" i="5"/>
  <c r="X1208" i="5"/>
  <c r="Y1208" i="5"/>
  <c r="Z1208" i="5"/>
  <c r="J1208" i="5"/>
  <c r="M1208" i="5"/>
  <c r="N1208" i="5"/>
  <c r="O1208" i="5"/>
  <c r="AF1207" i="5"/>
  <c r="AI1207" i="5"/>
  <c r="AJ1207" i="5"/>
  <c r="AK1207" i="5"/>
  <c r="U1207" i="5"/>
  <c r="X1207" i="5"/>
  <c r="Y1207" i="5"/>
  <c r="Z1207" i="5"/>
  <c r="J1207" i="5"/>
  <c r="M1207" i="5"/>
  <c r="N1207" i="5"/>
  <c r="O1207" i="5"/>
  <c r="AF1206" i="5"/>
  <c r="AI1206" i="5"/>
  <c r="AJ1206" i="5"/>
  <c r="AK1206" i="5"/>
  <c r="U1206" i="5"/>
  <c r="X1206" i="5"/>
  <c r="Y1206" i="5"/>
  <c r="Z1206" i="5"/>
  <c r="J1206" i="5"/>
  <c r="M1206" i="5"/>
  <c r="N1206" i="5"/>
  <c r="O1206" i="5"/>
  <c r="AF1205" i="5"/>
  <c r="AI1205" i="5"/>
  <c r="AJ1205" i="5"/>
  <c r="AK1205" i="5"/>
  <c r="U1205" i="5"/>
  <c r="X1205" i="5"/>
  <c r="Y1205" i="5"/>
  <c r="Z1205" i="5"/>
  <c r="J1205" i="5"/>
  <c r="M1205" i="5"/>
  <c r="N1205" i="5"/>
  <c r="O1205" i="5"/>
  <c r="AF1204" i="5"/>
  <c r="AI1204" i="5"/>
  <c r="AJ1204" i="5"/>
  <c r="AK1204" i="5"/>
  <c r="U1204" i="5"/>
  <c r="X1204" i="5"/>
  <c r="Y1204" i="5"/>
  <c r="Z1204" i="5"/>
  <c r="J1204" i="5"/>
  <c r="M1204" i="5"/>
  <c r="N1204" i="5"/>
  <c r="O1204" i="5"/>
  <c r="AF1203" i="5"/>
  <c r="AI1203" i="5"/>
  <c r="AJ1203" i="5"/>
  <c r="AK1203" i="5"/>
  <c r="U1203" i="5"/>
  <c r="X1203" i="5"/>
  <c r="Y1203" i="5"/>
  <c r="Z1203" i="5"/>
  <c r="J1203" i="5"/>
  <c r="M1203" i="5"/>
  <c r="N1203" i="5"/>
  <c r="O1203" i="5"/>
  <c r="AF1202" i="5"/>
  <c r="AI1202" i="5"/>
  <c r="AJ1202" i="5"/>
  <c r="AK1202" i="5"/>
  <c r="U1202" i="5"/>
  <c r="X1202" i="5"/>
  <c r="Y1202" i="5"/>
  <c r="Z1202" i="5"/>
  <c r="J1202" i="5"/>
  <c r="M1202" i="5"/>
  <c r="N1202" i="5"/>
  <c r="O1202" i="5"/>
  <c r="AF1201" i="5"/>
  <c r="AI1201" i="5"/>
  <c r="AJ1201" i="5"/>
  <c r="AK1201" i="5"/>
  <c r="U1201" i="5"/>
  <c r="X1201" i="5"/>
  <c r="Y1201" i="5"/>
  <c r="Z1201" i="5"/>
  <c r="J1201" i="5"/>
  <c r="M1201" i="5"/>
  <c r="N1201" i="5"/>
  <c r="O1201" i="5"/>
  <c r="AF1200" i="5"/>
  <c r="AI1200" i="5"/>
  <c r="AJ1200" i="5"/>
  <c r="AK1200" i="5"/>
  <c r="U1200" i="5"/>
  <c r="X1200" i="5"/>
  <c r="Y1200" i="5"/>
  <c r="Z1200" i="5"/>
  <c r="J1200" i="5"/>
  <c r="M1200" i="5"/>
  <c r="N1200" i="5"/>
  <c r="O1200" i="5"/>
  <c r="AF1199" i="5"/>
  <c r="AI1199" i="5"/>
  <c r="AJ1199" i="5"/>
  <c r="AK1199" i="5"/>
  <c r="U1199" i="5"/>
  <c r="X1199" i="5"/>
  <c r="Y1199" i="5"/>
  <c r="Z1199" i="5"/>
  <c r="J1199" i="5"/>
  <c r="M1199" i="5"/>
  <c r="N1199" i="5"/>
  <c r="O1199" i="5"/>
  <c r="AF1198" i="5"/>
  <c r="AI1198" i="5"/>
  <c r="AJ1198" i="5"/>
  <c r="AK1198" i="5"/>
  <c r="U1198" i="5"/>
  <c r="X1198" i="5"/>
  <c r="Y1198" i="5"/>
  <c r="Z1198" i="5"/>
  <c r="J1198" i="5"/>
  <c r="M1198" i="5"/>
  <c r="N1198" i="5"/>
  <c r="O1198" i="5"/>
  <c r="AF1197" i="5"/>
  <c r="AI1197" i="5"/>
  <c r="AJ1197" i="5"/>
  <c r="AK1197" i="5"/>
  <c r="U1197" i="5"/>
  <c r="X1197" i="5"/>
  <c r="Y1197" i="5"/>
  <c r="Z1197" i="5"/>
  <c r="J1197" i="5"/>
  <c r="M1197" i="5"/>
  <c r="N1197" i="5"/>
  <c r="O1197" i="5"/>
  <c r="AF1196" i="5"/>
  <c r="AI1196" i="5"/>
  <c r="AJ1196" i="5"/>
  <c r="AK1196" i="5"/>
  <c r="U1196" i="5"/>
  <c r="X1196" i="5"/>
  <c r="Y1196" i="5"/>
  <c r="Z1196" i="5"/>
  <c r="J1196" i="5"/>
  <c r="M1196" i="5"/>
  <c r="N1196" i="5"/>
  <c r="O1196" i="5"/>
  <c r="AF1195" i="5"/>
  <c r="AI1195" i="5"/>
  <c r="AJ1195" i="5"/>
  <c r="AK1195" i="5"/>
  <c r="U1195" i="5"/>
  <c r="X1195" i="5"/>
  <c r="Y1195" i="5"/>
  <c r="Z1195" i="5"/>
  <c r="J1195" i="5"/>
  <c r="M1195" i="5"/>
  <c r="N1195" i="5"/>
  <c r="O1195" i="5"/>
  <c r="AF1194" i="5"/>
  <c r="AI1194" i="5"/>
  <c r="AJ1194" i="5"/>
  <c r="AK1194" i="5"/>
  <c r="U1194" i="5"/>
  <c r="X1194" i="5"/>
  <c r="Y1194" i="5"/>
  <c r="Z1194" i="5"/>
  <c r="J1194" i="5"/>
  <c r="M1194" i="5"/>
  <c r="N1194" i="5"/>
  <c r="O1194" i="5"/>
  <c r="AF1193" i="5"/>
  <c r="AI1193" i="5"/>
  <c r="AJ1193" i="5"/>
  <c r="AK1193" i="5"/>
  <c r="U1193" i="5"/>
  <c r="X1193" i="5"/>
  <c r="Y1193" i="5"/>
  <c r="Z1193" i="5"/>
  <c r="J1193" i="5"/>
  <c r="M1193" i="5"/>
  <c r="N1193" i="5"/>
  <c r="O1193" i="5"/>
  <c r="AF1192" i="5"/>
  <c r="AI1192" i="5"/>
  <c r="AJ1192" i="5"/>
  <c r="AK1192" i="5"/>
  <c r="U1192" i="5"/>
  <c r="X1192" i="5"/>
  <c r="Y1192" i="5"/>
  <c r="Z1192" i="5"/>
  <c r="J1192" i="5"/>
  <c r="M1192" i="5"/>
  <c r="N1192" i="5"/>
  <c r="O1192" i="5"/>
  <c r="AF1191" i="5"/>
  <c r="AI1191" i="5"/>
  <c r="AJ1191" i="5"/>
  <c r="AK1191" i="5"/>
  <c r="U1191" i="5"/>
  <c r="X1191" i="5"/>
  <c r="Y1191" i="5"/>
  <c r="Z1191" i="5"/>
  <c r="J1191" i="5"/>
  <c r="M1191" i="5"/>
  <c r="N1191" i="5"/>
  <c r="O1191" i="5"/>
  <c r="AF1190" i="5"/>
  <c r="AI1190" i="5"/>
  <c r="AJ1190" i="5"/>
  <c r="AK1190" i="5"/>
  <c r="U1190" i="5"/>
  <c r="X1190" i="5"/>
  <c r="Y1190" i="5"/>
  <c r="Z1190" i="5"/>
  <c r="J1190" i="5"/>
  <c r="M1190" i="5"/>
  <c r="N1190" i="5"/>
  <c r="O1190" i="5"/>
  <c r="AF1189" i="5"/>
  <c r="AI1189" i="5"/>
  <c r="AJ1189" i="5"/>
  <c r="AK1189" i="5"/>
  <c r="U1189" i="5"/>
  <c r="X1189" i="5"/>
  <c r="Y1189" i="5"/>
  <c r="Z1189" i="5"/>
  <c r="J1189" i="5"/>
  <c r="M1189" i="5"/>
  <c r="N1189" i="5"/>
  <c r="O1189" i="5"/>
  <c r="AF1188" i="5"/>
  <c r="AI1188" i="5"/>
  <c r="AJ1188" i="5"/>
  <c r="AK1188" i="5"/>
  <c r="U1188" i="5"/>
  <c r="X1188" i="5"/>
  <c r="Y1188" i="5"/>
  <c r="Z1188" i="5"/>
  <c r="J1188" i="5"/>
  <c r="M1188" i="5"/>
  <c r="N1188" i="5"/>
  <c r="O1188" i="5"/>
  <c r="AF1187" i="5"/>
  <c r="AI1187" i="5"/>
  <c r="AJ1187" i="5"/>
  <c r="AK1187" i="5"/>
  <c r="U1187" i="5"/>
  <c r="X1187" i="5"/>
  <c r="Y1187" i="5"/>
  <c r="Z1187" i="5"/>
  <c r="J1187" i="5"/>
  <c r="M1187" i="5"/>
  <c r="N1187" i="5"/>
  <c r="O1187" i="5"/>
  <c r="AF1186" i="5"/>
  <c r="AI1186" i="5"/>
  <c r="AJ1186" i="5"/>
  <c r="AK1186" i="5"/>
  <c r="U1186" i="5"/>
  <c r="X1186" i="5"/>
  <c r="Y1186" i="5"/>
  <c r="Z1186" i="5"/>
  <c r="J1186" i="5"/>
  <c r="M1186" i="5"/>
  <c r="N1186" i="5"/>
  <c r="O1186" i="5"/>
  <c r="AF1185" i="5"/>
  <c r="AI1185" i="5"/>
  <c r="AJ1185" i="5"/>
  <c r="AK1185" i="5"/>
  <c r="U1185" i="5"/>
  <c r="X1185" i="5"/>
  <c r="Y1185" i="5"/>
  <c r="Z1185" i="5"/>
  <c r="J1185" i="5"/>
  <c r="M1185" i="5"/>
  <c r="N1185" i="5"/>
  <c r="O1185" i="5"/>
  <c r="AF1184" i="5"/>
  <c r="AI1184" i="5"/>
  <c r="AJ1184" i="5"/>
  <c r="AK1184" i="5"/>
  <c r="U1184" i="5"/>
  <c r="X1184" i="5"/>
  <c r="Y1184" i="5"/>
  <c r="Z1184" i="5"/>
  <c r="J1184" i="5"/>
  <c r="M1184" i="5"/>
  <c r="N1184" i="5"/>
  <c r="O1184" i="5"/>
  <c r="AF1183" i="5"/>
  <c r="AI1183" i="5"/>
  <c r="AJ1183" i="5"/>
  <c r="AK1183" i="5"/>
  <c r="U1183" i="5"/>
  <c r="X1183" i="5"/>
  <c r="Y1183" i="5"/>
  <c r="Z1183" i="5"/>
  <c r="J1183" i="5"/>
  <c r="M1183" i="5"/>
  <c r="N1183" i="5"/>
  <c r="O1183" i="5"/>
  <c r="AF1182" i="5"/>
  <c r="AI1182" i="5"/>
  <c r="AJ1182" i="5"/>
  <c r="AK1182" i="5"/>
  <c r="U1182" i="5"/>
  <c r="X1182" i="5"/>
  <c r="Y1182" i="5"/>
  <c r="Z1182" i="5"/>
  <c r="J1182" i="5"/>
  <c r="M1182" i="5"/>
  <c r="N1182" i="5"/>
  <c r="O1182" i="5"/>
  <c r="AF1181" i="5"/>
  <c r="AI1181" i="5"/>
  <c r="AJ1181" i="5"/>
  <c r="AK1181" i="5"/>
  <c r="U1181" i="5"/>
  <c r="X1181" i="5"/>
  <c r="Y1181" i="5"/>
  <c r="Z1181" i="5"/>
  <c r="J1181" i="5"/>
  <c r="M1181" i="5"/>
  <c r="N1181" i="5"/>
  <c r="O1181" i="5"/>
  <c r="AF1180" i="5"/>
  <c r="AI1180" i="5"/>
  <c r="AJ1180" i="5"/>
  <c r="AK1180" i="5"/>
  <c r="U1180" i="5"/>
  <c r="X1180" i="5"/>
  <c r="Y1180" i="5"/>
  <c r="Z1180" i="5"/>
  <c r="J1180" i="5"/>
  <c r="M1180" i="5"/>
  <c r="N1180" i="5"/>
  <c r="O1180" i="5"/>
  <c r="AF1179" i="5"/>
  <c r="AI1179" i="5"/>
  <c r="AJ1179" i="5"/>
  <c r="AK1179" i="5"/>
  <c r="U1179" i="5"/>
  <c r="X1179" i="5"/>
  <c r="Y1179" i="5"/>
  <c r="Z1179" i="5"/>
  <c r="J1179" i="5"/>
  <c r="M1179" i="5"/>
  <c r="N1179" i="5"/>
  <c r="O1179" i="5"/>
  <c r="AJ1178" i="5"/>
  <c r="AF1178" i="5"/>
  <c r="AI1178" i="5"/>
  <c r="AK1178" i="5"/>
  <c r="U1178" i="5"/>
  <c r="X1178" i="5"/>
  <c r="Y1178" i="5"/>
  <c r="Z1178" i="5"/>
  <c r="J1178" i="5"/>
  <c r="M1178" i="5"/>
  <c r="N1178" i="5"/>
  <c r="O1178" i="5"/>
  <c r="AF1177" i="5"/>
  <c r="AI1177" i="5"/>
  <c r="AJ1177" i="5"/>
  <c r="AK1177" i="5"/>
  <c r="U1177" i="5"/>
  <c r="X1177" i="5"/>
  <c r="Y1177" i="5"/>
  <c r="Z1177" i="5"/>
  <c r="J1177" i="5"/>
  <c r="M1177" i="5"/>
  <c r="N1177" i="5"/>
  <c r="O1177" i="5"/>
  <c r="AF1176" i="5"/>
  <c r="AI1176" i="5"/>
  <c r="AJ1176" i="5"/>
  <c r="AK1176" i="5"/>
  <c r="U1176" i="5"/>
  <c r="X1176" i="5"/>
  <c r="Y1176" i="5"/>
  <c r="Z1176" i="5"/>
  <c r="J1176" i="5"/>
  <c r="M1176" i="5"/>
  <c r="N1176" i="5"/>
  <c r="O1176" i="5"/>
  <c r="AF1175" i="5"/>
  <c r="AI1175" i="5"/>
  <c r="AJ1175" i="5"/>
  <c r="AK1175" i="5"/>
  <c r="U1175" i="5"/>
  <c r="X1175" i="5"/>
  <c r="Y1175" i="5"/>
  <c r="Z1175" i="5"/>
  <c r="J1175" i="5"/>
  <c r="M1175" i="5"/>
  <c r="N1175" i="5"/>
  <c r="O1175" i="5"/>
  <c r="AF1174" i="5"/>
  <c r="AI1174" i="5"/>
  <c r="AJ1174" i="5"/>
  <c r="AK1174" i="5"/>
  <c r="U1174" i="5"/>
  <c r="X1174" i="5"/>
  <c r="Y1174" i="5"/>
  <c r="Z1174" i="5"/>
  <c r="J1174" i="5"/>
  <c r="M1174" i="5"/>
  <c r="N1174" i="5"/>
  <c r="O1174" i="5"/>
  <c r="AF1173" i="5"/>
  <c r="AI1173" i="5"/>
  <c r="AJ1173" i="5"/>
  <c r="AK1173" i="5"/>
  <c r="U1173" i="5"/>
  <c r="X1173" i="5"/>
  <c r="Y1173" i="5"/>
  <c r="Z1173" i="5"/>
  <c r="J1173" i="5"/>
  <c r="M1173" i="5"/>
  <c r="N1173" i="5"/>
  <c r="O1173" i="5"/>
  <c r="AF1172" i="5"/>
  <c r="AI1172" i="5"/>
  <c r="AJ1172" i="5"/>
  <c r="AK1172" i="5"/>
  <c r="U1172" i="5"/>
  <c r="X1172" i="5"/>
  <c r="Y1172" i="5"/>
  <c r="Z1172" i="5"/>
  <c r="J1172" i="5"/>
  <c r="M1172" i="5"/>
  <c r="N1172" i="5"/>
  <c r="O1172" i="5"/>
  <c r="AF1171" i="5"/>
  <c r="AI1171" i="5"/>
  <c r="AJ1171" i="5"/>
  <c r="AK1171" i="5"/>
  <c r="U1171" i="5"/>
  <c r="X1171" i="5"/>
  <c r="Y1171" i="5"/>
  <c r="Z1171" i="5"/>
  <c r="J1171" i="5"/>
  <c r="M1171" i="5"/>
  <c r="N1171" i="5"/>
  <c r="O1171" i="5"/>
  <c r="AF1170" i="5"/>
  <c r="AI1170" i="5"/>
  <c r="AJ1170" i="5"/>
  <c r="AK1170" i="5"/>
  <c r="U1170" i="5"/>
  <c r="X1170" i="5"/>
  <c r="Y1170" i="5"/>
  <c r="Z1170" i="5"/>
  <c r="J1170" i="5"/>
  <c r="M1170" i="5"/>
  <c r="N1170" i="5"/>
  <c r="O1170" i="5"/>
  <c r="AF1169" i="5"/>
  <c r="AI1169" i="5"/>
  <c r="AJ1169" i="5"/>
  <c r="AK1169" i="5"/>
  <c r="X1169" i="5"/>
  <c r="U1169" i="5"/>
  <c r="Y1169" i="5"/>
  <c r="Z1169" i="5"/>
  <c r="J1169" i="5"/>
  <c r="M1169" i="5"/>
  <c r="N1169" i="5"/>
  <c r="O1169" i="5"/>
  <c r="AF1168" i="5"/>
  <c r="AI1168" i="5"/>
  <c r="AJ1168" i="5"/>
  <c r="AK1168" i="5"/>
  <c r="U1168" i="5"/>
  <c r="X1168" i="5"/>
  <c r="Y1168" i="5"/>
  <c r="Z1168" i="5"/>
  <c r="J1168" i="5"/>
  <c r="M1168" i="5"/>
  <c r="N1168" i="5"/>
  <c r="O1168" i="5"/>
  <c r="AF1167" i="5"/>
  <c r="AI1167" i="5"/>
  <c r="AJ1167" i="5"/>
  <c r="AK1167" i="5"/>
  <c r="U1167" i="5"/>
  <c r="X1167" i="5"/>
  <c r="Y1167" i="5"/>
  <c r="Z1167" i="5"/>
  <c r="J1167" i="5"/>
  <c r="M1167" i="5"/>
  <c r="N1167" i="5"/>
  <c r="O1167" i="5"/>
  <c r="AF1166" i="5"/>
  <c r="AI1166" i="5"/>
  <c r="AJ1166" i="5"/>
  <c r="AK1166" i="5"/>
  <c r="U1166" i="5"/>
  <c r="X1166" i="5"/>
  <c r="Y1166" i="5"/>
  <c r="Z1166" i="5"/>
  <c r="J1166" i="5"/>
  <c r="M1166" i="5"/>
  <c r="N1166" i="5"/>
  <c r="O1166" i="5"/>
  <c r="AF1165" i="5"/>
  <c r="AI1165" i="5"/>
  <c r="AJ1165" i="5"/>
  <c r="AK1165" i="5"/>
  <c r="U1165" i="5"/>
  <c r="X1165" i="5"/>
  <c r="Y1165" i="5"/>
  <c r="Z1165" i="5"/>
  <c r="J1165" i="5"/>
  <c r="M1165" i="5"/>
  <c r="N1165" i="5"/>
  <c r="O1165" i="5"/>
  <c r="AF1164" i="5"/>
  <c r="AI1164" i="5"/>
  <c r="AJ1164" i="5"/>
  <c r="AK1164" i="5"/>
  <c r="U1164" i="5"/>
  <c r="X1164" i="5"/>
  <c r="Y1164" i="5"/>
  <c r="Z1164" i="5"/>
  <c r="J1164" i="5"/>
  <c r="M1164" i="5"/>
  <c r="N1164" i="5"/>
  <c r="O1164" i="5"/>
  <c r="AF1163" i="5"/>
  <c r="AI1163" i="5"/>
  <c r="AJ1163" i="5"/>
  <c r="AK1163" i="5"/>
  <c r="U1163" i="5"/>
  <c r="X1163" i="5"/>
  <c r="Y1163" i="5"/>
  <c r="Z1163" i="5"/>
  <c r="J1163" i="5"/>
  <c r="M1163" i="5"/>
  <c r="N1163" i="5"/>
  <c r="O1163" i="5"/>
  <c r="AF1162" i="5"/>
  <c r="AI1162" i="5"/>
  <c r="AJ1162" i="5"/>
  <c r="AK1162" i="5"/>
  <c r="U1162" i="5"/>
  <c r="X1162" i="5"/>
  <c r="Y1162" i="5"/>
  <c r="Z1162" i="5"/>
  <c r="J1162" i="5"/>
  <c r="M1162" i="5"/>
  <c r="N1162" i="5"/>
  <c r="O1162" i="5"/>
  <c r="AF1161" i="5"/>
  <c r="AI1161" i="5"/>
  <c r="AJ1161" i="5"/>
  <c r="AK1161" i="5"/>
  <c r="U1161" i="5"/>
  <c r="X1161" i="5"/>
  <c r="Y1161" i="5"/>
  <c r="Z1161" i="5"/>
  <c r="J1161" i="5"/>
  <c r="M1161" i="5"/>
  <c r="N1161" i="5"/>
  <c r="O1161" i="5"/>
  <c r="AF1160" i="5"/>
  <c r="AI1160" i="5"/>
  <c r="AJ1160" i="5"/>
  <c r="AK1160" i="5"/>
  <c r="U1160" i="5"/>
  <c r="X1160" i="5"/>
  <c r="Y1160" i="5"/>
  <c r="Z1160" i="5"/>
  <c r="J1160" i="5"/>
  <c r="M1160" i="5"/>
  <c r="N1160" i="5"/>
  <c r="O1160" i="5"/>
  <c r="AF1159" i="5"/>
  <c r="AI1159" i="5"/>
  <c r="AJ1159" i="5"/>
  <c r="AK1159" i="5"/>
  <c r="U1159" i="5"/>
  <c r="X1159" i="5"/>
  <c r="Y1159" i="5"/>
  <c r="Z1159" i="5"/>
  <c r="J1159" i="5"/>
  <c r="M1159" i="5"/>
  <c r="N1159" i="5"/>
  <c r="O1159" i="5"/>
  <c r="AF1158" i="5"/>
  <c r="AI1158" i="5"/>
  <c r="AJ1158" i="5"/>
  <c r="AK1158" i="5"/>
  <c r="U1158" i="5"/>
  <c r="X1158" i="5"/>
  <c r="Y1158" i="5"/>
  <c r="Z1158" i="5"/>
  <c r="J1158" i="5"/>
  <c r="M1158" i="5"/>
  <c r="N1158" i="5"/>
  <c r="O1158" i="5"/>
  <c r="AF1157" i="5"/>
  <c r="AI1157" i="5"/>
  <c r="AJ1157" i="5"/>
  <c r="AK1157" i="5"/>
  <c r="U1157" i="5"/>
  <c r="X1157" i="5"/>
  <c r="Y1157" i="5"/>
  <c r="Z1157" i="5"/>
  <c r="J1157" i="5"/>
  <c r="M1157" i="5"/>
  <c r="N1157" i="5"/>
  <c r="O1157" i="5"/>
  <c r="AF1156" i="5"/>
  <c r="AI1156" i="5"/>
  <c r="AJ1156" i="5"/>
  <c r="AK1156" i="5"/>
  <c r="U1156" i="5"/>
  <c r="X1156" i="5"/>
  <c r="Y1156" i="5"/>
  <c r="Z1156" i="5"/>
  <c r="J1156" i="5"/>
  <c r="M1156" i="5"/>
  <c r="N1156" i="5"/>
  <c r="O1156" i="5"/>
  <c r="AF1155" i="5"/>
  <c r="AI1155" i="5"/>
  <c r="AJ1155" i="5"/>
  <c r="AK1155" i="5"/>
  <c r="U1155" i="5"/>
  <c r="X1155" i="5"/>
  <c r="Y1155" i="5"/>
  <c r="Z1155" i="5"/>
  <c r="J1155" i="5"/>
  <c r="M1155" i="5"/>
  <c r="N1155" i="5"/>
  <c r="O1155" i="5"/>
  <c r="AF1154" i="5"/>
  <c r="AI1154" i="5"/>
  <c r="AJ1154" i="5"/>
  <c r="AK1154" i="5"/>
  <c r="X1154" i="5"/>
  <c r="Y1154" i="5"/>
  <c r="Z1154" i="5"/>
  <c r="U1154" i="5"/>
  <c r="J1154" i="5"/>
  <c r="M1154" i="5"/>
  <c r="N1154" i="5"/>
  <c r="O1154" i="5"/>
  <c r="AF1153" i="5"/>
  <c r="AI1153" i="5"/>
  <c r="AJ1153" i="5"/>
  <c r="AK1153" i="5"/>
  <c r="U1153" i="5"/>
  <c r="X1153" i="5"/>
  <c r="Y1153" i="5"/>
  <c r="Z1153" i="5"/>
  <c r="J1153" i="5"/>
  <c r="M1153" i="5"/>
  <c r="N1153" i="5"/>
  <c r="O1153" i="5"/>
  <c r="AF1152" i="5"/>
  <c r="AI1152" i="5"/>
  <c r="AJ1152" i="5"/>
  <c r="AK1152" i="5"/>
  <c r="U1152" i="5"/>
  <c r="X1152" i="5"/>
  <c r="Y1152" i="5"/>
  <c r="Z1152" i="5"/>
  <c r="J1152" i="5"/>
  <c r="M1152" i="5"/>
  <c r="N1152" i="5"/>
  <c r="O1152" i="5"/>
  <c r="AF1151" i="5"/>
  <c r="AI1151" i="5"/>
  <c r="AJ1151" i="5"/>
  <c r="AK1151" i="5"/>
  <c r="U1151" i="5"/>
  <c r="X1151" i="5"/>
  <c r="Y1151" i="5"/>
  <c r="Z1151" i="5"/>
  <c r="J1151" i="5"/>
  <c r="M1151" i="5"/>
  <c r="N1151" i="5"/>
  <c r="O1151" i="5"/>
  <c r="AF1150" i="5"/>
  <c r="AI1150" i="5"/>
  <c r="AJ1150" i="5"/>
  <c r="AK1150" i="5"/>
  <c r="U1150" i="5"/>
  <c r="X1150" i="5"/>
  <c r="Y1150" i="5"/>
  <c r="Z1150" i="5"/>
  <c r="J1150" i="5"/>
  <c r="M1150" i="5"/>
  <c r="N1150" i="5"/>
  <c r="O1150" i="5"/>
  <c r="AF1149" i="5"/>
  <c r="AI1149" i="5"/>
  <c r="AJ1149" i="5"/>
  <c r="AK1149" i="5"/>
  <c r="U1149" i="5"/>
  <c r="X1149" i="5"/>
  <c r="Y1149" i="5"/>
  <c r="Z1149" i="5"/>
  <c r="J1149" i="5"/>
  <c r="M1149" i="5"/>
  <c r="N1149" i="5"/>
  <c r="O1149" i="5"/>
  <c r="AF1148" i="5"/>
  <c r="AI1148" i="5"/>
  <c r="AJ1148" i="5"/>
  <c r="AK1148" i="5"/>
  <c r="U1148" i="5"/>
  <c r="X1148" i="5"/>
  <c r="Y1148" i="5"/>
  <c r="Z1148" i="5"/>
  <c r="J1148" i="5"/>
  <c r="M1148" i="5"/>
  <c r="N1148" i="5"/>
  <c r="O1148" i="5"/>
  <c r="AF1147" i="5"/>
  <c r="AI1147" i="5"/>
  <c r="AJ1147" i="5"/>
  <c r="AK1147" i="5"/>
  <c r="U1147" i="5"/>
  <c r="X1147" i="5"/>
  <c r="Y1147" i="5"/>
  <c r="Z1147" i="5"/>
  <c r="J1147" i="5"/>
  <c r="M1147" i="5"/>
  <c r="N1147" i="5"/>
  <c r="O1147" i="5"/>
  <c r="AF1146" i="5"/>
  <c r="AI1146" i="5"/>
  <c r="AJ1146" i="5"/>
  <c r="AK1146" i="5"/>
  <c r="U1146" i="5"/>
  <c r="X1146" i="5"/>
  <c r="Y1146" i="5"/>
  <c r="Z1146" i="5"/>
  <c r="J1146" i="5"/>
  <c r="M1146" i="5"/>
  <c r="N1146" i="5"/>
  <c r="O1146" i="5"/>
  <c r="AF1145" i="5"/>
  <c r="AI1145" i="5"/>
  <c r="AJ1145" i="5"/>
  <c r="AK1145" i="5"/>
  <c r="U1145" i="5"/>
  <c r="X1145" i="5"/>
  <c r="Y1145" i="5"/>
  <c r="Z1145" i="5"/>
  <c r="J1145" i="5"/>
  <c r="M1145" i="5"/>
  <c r="N1145" i="5"/>
  <c r="O1145" i="5"/>
  <c r="AF1144" i="5"/>
  <c r="AI1144" i="5"/>
  <c r="AJ1144" i="5"/>
  <c r="AK1144" i="5"/>
  <c r="U1144" i="5"/>
  <c r="X1144" i="5"/>
  <c r="Y1144" i="5"/>
  <c r="Z1144" i="5"/>
  <c r="J1144" i="5"/>
  <c r="M1144" i="5"/>
  <c r="N1144" i="5"/>
  <c r="O1144" i="5"/>
  <c r="AF1143" i="5"/>
  <c r="AI1143" i="5"/>
  <c r="AJ1143" i="5"/>
  <c r="AK1143" i="5"/>
  <c r="U1143" i="5"/>
  <c r="X1143" i="5"/>
  <c r="Y1143" i="5"/>
  <c r="Z1143" i="5"/>
  <c r="J1143" i="5"/>
  <c r="M1143" i="5"/>
  <c r="N1143" i="5"/>
  <c r="O1143" i="5"/>
  <c r="AF1142" i="5"/>
  <c r="AI1142" i="5"/>
  <c r="AJ1142" i="5"/>
  <c r="AK1142" i="5"/>
  <c r="U1142" i="5"/>
  <c r="X1142" i="5"/>
  <c r="Y1142" i="5"/>
  <c r="Z1142" i="5"/>
  <c r="J1142" i="5"/>
  <c r="M1142" i="5"/>
  <c r="N1142" i="5"/>
  <c r="O1142" i="5"/>
  <c r="AF1141" i="5"/>
  <c r="AI1141" i="5"/>
  <c r="AJ1141" i="5"/>
  <c r="AK1141" i="5"/>
  <c r="U1141" i="5"/>
  <c r="X1141" i="5"/>
  <c r="Y1141" i="5"/>
  <c r="Z1141" i="5"/>
  <c r="J1141" i="5"/>
  <c r="M1141" i="5"/>
  <c r="N1141" i="5"/>
  <c r="O1141" i="5"/>
  <c r="AF1140" i="5"/>
  <c r="AI1140" i="5"/>
  <c r="AJ1140" i="5"/>
  <c r="AK1140" i="5"/>
  <c r="U1140" i="5"/>
  <c r="X1140" i="5"/>
  <c r="Y1140" i="5"/>
  <c r="Z1140" i="5"/>
  <c r="J1140" i="5"/>
  <c r="M1140" i="5"/>
  <c r="N1140" i="5"/>
  <c r="O1140" i="5"/>
  <c r="AF1139" i="5"/>
  <c r="AI1139" i="5"/>
  <c r="AJ1139" i="5"/>
  <c r="AK1139" i="5"/>
  <c r="U1139" i="5"/>
  <c r="X1139" i="5"/>
  <c r="Y1139" i="5"/>
  <c r="Z1139" i="5"/>
  <c r="J1139" i="5"/>
  <c r="M1139" i="5"/>
  <c r="N1139" i="5"/>
  <c r="O1139" i="5"/>
  <c r="AF1138" i="5"/>
  <c r="AI1138" i="5"/>
  <c r="AJ1138" i="5"/>
  <c r="AK1138" i="5"/>
  <c r="U1138" i="5"/>
  <c r="X1138" i="5"/>
  <c r="Y1138" i="5"/>
  <c r="Z1138" i="5"/>
  <c r="J1138" i="5"/>
  <c r="M1138" i="5"/>
  <c r="N1138" i="5"/>
  <c r="O1138" i="5"/>
  <c r="AF1137" i="5"/>
  <c r="AI1137" i="5"/>
  <c r="AJ1137" i="5"/>
  <c r="AK1137" i="5"/>
  <c r="U1137" i="5"/>
  <c r="X1137" i="5"/>
  <c r="Y1137" i="5"/>
  <c r="Z1137" i="5"/>
  <c r="J1137" i="5"/>
  <c r="M1137" i="5"/>
  <c r="N1137" i="5"/>
  <c r="O1137" i="5"/>
  <c r="AF1136" i="5"/>
  <c r="AI1136" i="5"/>
  <c r="AJ1136" i="5"/>
  <c r="AK1136" i="5"/>
  <c r="U1136" i="5"/>
  <c r="X1136" i="5"/>
  <c r="Y1136" i="5"/>
  <c r="Z1136" i="5"/>
  <c r="J1136" i="5"/>
  <c r="M1136" i="5"/>
  <c r="N1136" i="5"/>
  <c r="O1136" i="5"/>
  <c r="AF1135" i="5"/>
  <c r="AI1135" i="5"/>
  <c r="AJ1135" i="5"/>
  <c r="AK1135" i="5"/>
  <c r="U1135" i="5"/>
  <c r="X1135" i="5"/>
  <c r="Y1135" i="5"/>
  <c r="Z1135" i="5"/>
  <c r="J1135" i="5"/>
  <c r="M1135" i="5"/>
  <c r="N1135" i="5"/>
  <c r="O1135" i="5"/>
  <c r="AF1134" i="5"/>
  <c r="AI1134" i="5"/>
  <c r="AJ1134" i="5"/>
  <c r="AK1134" i="5"/>
  <c r="U1134" i="5"/>
  <c r="X1134" i="5"/>
  <c r="Y1134" i="5"/>
  <c r="Z1134" i="5"/>
  <c r="J1134" i="5"/>
  <c r="M1134" i="5"/>
  <c r="N1134" i="5"/>
  <c r="O1134" i="5"/>
  <c r="AF1133" i="5"/>
  <c r="AI1133" i="5"/>
  <c r="AJ1133" i="5"/>
  <c r="AK1133" i="5"/>
  <c r="U1133" i="5"/>
  <c r="X1133" i="5"/>
  <c r="Y1133" i="5"/>
  <c r="Z1133" i="5"/>
  <c r="J1133" i="5"/>
  <c r="M1133" i="5"/>
  <c r="N1133" i="5"/>
  <c r="O1133" i="5"/>
  <c r="AF1132" i="5"/>
  <c r="AI1132" i="5"/>
  <c r="AJ1132" i="5"/>
  <c r="AK1132" i="5"/>
  <c r="U1132" i="5"/>
  <c r="X1132" i="5"/>
  <c r="Y1132" i="5"/>
  <c r="Z1132" i="5"/>
  <c r="J1132" i="5"/>
  <c r="M1132" i="5"/>
  <c r="N1132" i="5"/>
  <c r="O1132" i="5"/>
  <c r="AF1131" i="5"/>
  <c r="AI1131" i="5"/>
  <c r="AJ1131" i="5"/>
  <c r="AK1131" i="5"/>
  <c r="U1131" i="5"/>
  <c r="X1131" i="5"/>
  <c r="Y1131" i="5"/>
  <c r="Z1131" i="5"/>
  <c r="J1131" i="5"/>
  <c r="M1131" i="5"/>
  <c r="N1131" i="5"/>
  <c r="O1131" i="5"/>
  <c r="AF1130" i="5"/>
  <c r="AI1130" i="5"/>
  <c r="AJ1130" i="5"/>
  <c r="AK1130" i="5"/>
  <c r="U1130" i="5"/>
  <c r="X1130" i="5"/>
  <c r="Y1130" i="5"/>
  <c r="Z1130" i="5"/>
  <c r="J1130" i="5"/>
  <c r="M1130" i="5"/>
  <c r="N1130" i="5"/>
  <c r="O1130" i="5"/>
  <c r="AF1129" i="5"/>
  <c r="AI1129" i="5"/>
  <c r="AJ1129" i="5"/>
  <c r="AK1129" i="5"/>
  <c r="U1129" i="5"/>
  <c r="X1129" i="5"/>
  <c r="Y1129" i="5"/>
  <c r="Z1129" i="5"/>
  <c r="J1129" i="5"/>
  <c r="M1129" i="5"/>
  <c r="N1129" i="5"/>
  <c r="O1129" i="5"/>
  <c r="AF1128" i="5"/>
  <c r="AI1128" i="5"/>
  <c r="AJ1128" i="5"/>
  <c r="AK1128" i="5"/>
  <c r="U1128" i="5"/>
  <c r="X1128" i="5"/>
  <c r="Y1128" i="5"/>
  <c r="Z1128" i="5"/>
  <c r="J1128" i="5"/>
  <c r="M1128" i="5"/>
  <c r="N1128" i="5"/>
  <c r="O1128" i="5"/>
  <c r="AF1127" i="5"/>
  <c r="AI1127" i="5"/>
  <c r="AJ1127" i="5"/>
  <c r="AK1127" i="5"/>
  <c r="U1127" i="5"/>
  <c r="X1127" i="5"/>
  <c r="Y1127" i="5"/>
  <c r="Z1127" i="5"/>
  <c r="J1127" i="5"/>
  <c r="M1127" i="5"/>
  <c r="N1127" i="5"/>
  <c r="O1127" i="5"/>
  <c r="AI1126" i="5"/>
  <c r="AF1126" i="5"/>
  <c r="AJ1126" i="5"/>
  <c r="AK1126" i="5"/>
  <c r="U1126" i="5"/>
  <c r="X1126" i="5"/>
  <c r="Y1126" i="5"/>
  <c r="Z1126" i="5"/>
  <c r="J1126" i="5"/>
  <c r="M1126" i="5"/>
  <c r="N1126" i="5"/>
  <c r="O1126" i="5"/>
  <c r="AF1125" i="5"/>
  <c r="AI1125" i="5"/>
  <c r="AJ1125" i="5"/>
  <c r="AK1125" i="5"/>
  <c r="U1125" i="5"/>
  <c r="X1125" i="5"/>
  <c r="Y1125" i="5"/>
  <c r="Z1125" i="5"/>
  <c r="M1125" i="5"/>
  <c r="N1125" i="5"/>
  <c r="O1125" i="5"/>
  <c r="J1125" i="5"/>
  <c r="AF1124" i="5"/>
  <c r="AI1124" i="5"/>
  <c r="AJ1124" i="5"/>
  <c r="AK1124" i="5"/>
  <c r="U1124" i="5"/>
  <c r="X1124" i="5"/>
  <c r="Y1124" i="5"/>
  <c r="Z1124" i="5"/>
  <c r="J1124" i="5"/>
  <c r="M1124" i="5"/>
  <c r="N1124" i="5"/>
  <c r="O1124" i="5"/>
  <c r="AF1123" i="5"/>
  <c r="AI1123" i="5"/>
  <c r="AJ1123" i="5"/>
  <c r="AK1123" i="5"/>
  <c r="U1123" i="5"/>
  <c r="X1123" i="5"/>
  <c r="Y1123" i="5"/>
  <c r="Z1123" i="5"/>
  <c r="J1123" i="5"/>
  <c r="M1123" i="5"/>
  <c r="N1123" i="5"/>
  <c r="O1123" i="5"/>
  <c r="AF1122" i="5"/>
  <c r="AI1122" i="5"/>
  <c r="AJ1122" i="5"/>
  <c r="AK1122" i="5"/>
  <c r="U1122" i="5"/>
  <c r="X1122" i="5"/>
  <c r="Y1122" i="5"/>
  <c r="Z1122" i="5"/>
  <c r="J1122" i="5"/>
  <c r="M1122" i="5"/>
  <c r="N1122" i="5"/>
  <c r="O1122" i="5"/>
  <c r="AF1121" i="5"/>
  <c r="AI1121" i="5"/>
  <c r="AJ1121" i="5"/>
  <c r="AK1121" i="5"/>
  <c r="U1121" i="5"/>
  <c r="X1121" i="5"/>
  <c r="Y1121" i="5"/>
  <c r="Z1121" i="5"/>
  <c r="J1121" i="5"/>
  <c r="M1121" i="5"/>
  <c r="N1121" i="5"/>
  <c r="O1121" i="5"/>
  <c r="AF1120" i="5"/>
  <c r="AI1120" i="5"/>
  <c r="AJ1120" i="5"/>
  <c r="AK1120" i="5"/>
  <c r="U1120" i="5"/>
  <c r="X1120" i="5"/>
  <c r="Y1120" i="5"/>
  <c r="Z1120" i="5"/>
  <c r="J1120" i="5"/>
  <c r="M1120" i="5"/>
  <c r="N1120" i="5"/>
  <c r="O1120" i="5"/>
  <c r="AF1119" i="5"/>
  <c r="AI1119" i="5"/>
  <c r="AJ1119" i="5"/>
  <c r="AK1119" i="5"/>
  <c r="U1119" i="5"/>
  <c r="X1119" i="5"/>
  <c r="Y1119" i="5"/>
  <c r="Z1119" i="5"/>
  <c r="J1119" i="5"/>
  <c r="M1119" i="5"/>
  <c r="N1119" i="5"/>
  <c r="O1119" i="5"/>
  <c r="AF1118" i="5"/>
  <c r="AI1118" i="5"/>
  <c r="AJ1118" i="5"/>
  <c r="AK1118" i="5"/>
  <c r="U1118" i="5"/>
  <c r="X1118" i="5"/>
  <c r="Y1118" i="5"/>
  <c r="Z1118" i="5"/>
  <c r="J1118" i="5"/>
  <c r="M1118" i="5"/>
  <c r="N1118" i="5"/>
  <c r="O1118" i="5"/>
  <c r="AF1117" i="5"/>
  <c r="AI1117" i="5"/>
  <c r="AJ1117" i="5"/>
  <c r="AK1117" i="5"/>
  <c r="U1117" i="5"/>
  <c r="X1117" i="5"/>
  <c r="Y1117" i="5"/>
  <c r="Z1117" i="5"/>
  <c r="J1117" i="5"/>
  <c r="M1117" i="5"/>
  <c r="N1117" i="5"/>
  <c r="O1117" i="5"/>
  <c r="AF1116" i="5"/>
  <c r="AI1116" i="5"/>
  <c r="AJ1116" i="5"/>
  <c r="AK1116" i="5"/>
  <c r="U1116" i="5"/>
  <c r="X1116" i="5"/>
  <c r="Y1116" i="5"/>
  <c r="Z1116" i="5"/>
  <c r="J1116" i="5"/>
  <c r="M1116" i="5"/>
  <c r="N1116" i="5"/>
  <c r="O1116" i="5"/>
  <c r="AF1115" i="5"/>
  <c r="AI1115" i="5"/>
  <c r="AJ1115" i="5"/>
  <c r="AK1115" i="5"/>
  <c r="U1115" i="5"/>
  <c r="X1115" i="5"/>
  <c r="Y1115" i="5"/>
  <c r="Z1115" i="5"/>
  <c r="J1115" i="5"/>
  <c r="M1115" i="5"/>
  <c r="N1115" i="5"/>
  <c r="O1115" i="5"/>
  <c r="AF1114" i="5"/>
  <c r="AI1114" i="5"/>
  <c r="AJ1114" i="5"/>
  <c r="AK1114" i="5"/>
  <c r="U1114" i="5"/>
  <c r="X1114" i="5"/>
  <c r="Y1114" i="5"/>
  <c r="Z1114" i="5"/>
  <c r="J1114" i="5"/>
  <c r="M1114" i="5"/>
  <c r="N1114" i="5"/>
  <c r="O1114" i="5"/>
  <c r="AF1113" i="5"/>
  <c r="AI1113" i="5"/>
  <c r="AJ1113" i="5"/>
  <c r="AK1113" i="5"/>
  <c r="U1113" i="5"/>
  <c r="X1113" i="5"/>
  <c r="Y1113" i="5"/>
  <c r="Z1113" i="5"/>
  <c r="J1113" i="5"/>
  <c r="M1113" i="5"/>
  <c r="N1113" i="5"/>
  <c r="O1113" i="5"/>
  <c r="AF1112" i="5"/>
  <c r="AI1112" i="5"/>
  <c r="AJ1112" i="5"/>
  <c r="AK1112" i="5"/>
  <c r="U1112" i="5"/>
  <c r="X1112" i="5"/>
  <c r="Y1112" i="5"/>
  <c r="Z1112" i="5"/>
  <c r="J1112" i="5"/>
  <c r="M1112" i="5"/>
  <c r="N1112" i="5"/>
  <c r="O1112" i="5"/>
  <c r="AF1111" i="5"/>
  <c r="AI1111" i="5"/>
  <c r="AJ1111" i="5"/>
  <c r="AK1111" i="5"/>
  <c r="U1111" i="5"/>
  <c r="X1111" i="5"/>
  <c r="Y1111" i="5"/>
  <c r="Z1111" i="5"/>
  <c r="J1111" i="5"/>
  <c r="M1111" i="5"/>
  <c r="N1111" i="5"/>
  <c r="O1111" i="5"/>
  <c r="AF1110" i="5"/>
  <c r="AI1110" i="5"/>
  <c r="AJ1110" i="5"/>
  <c r="AK1110" i="5"/>
  <c r="U1110" i="5"/>
  <c r="X1110" i="5"/>
  <c r="Y1110" i="5"/>
  <c r="Z1110" i="5"/>
  <c r="J1110" i="5"/>
  <c r="M1110" i="5"/>
  <c r="N1110" i="5"/>
  <c r="O1110" i="5"/>
  <c r="AF1109" i="5"/>
  <c r="AI1109" i="5"/>
  <c r="AJ1109" i="5"/>
  <c r="AK1109" i="5"/>
  <c r="U1109" i="5"/>
  <c r="X1109" i="5"/>
  <c r="Y1109" i="5"/>
  <c r="Z1109" i="5"/>
  <c r="J1109" i="5"/>
  <c r="M1109" i="5"/>
  <c r="N1109" i="5"/>
  <c r="O1109" i="5"/>
  <c r="AF1108" i="5"/>
  <c r="AI1108" i="5"/>
  <c r="AJ1108" i="5"/>
  <c r="AK1108" i="5"/>
  <c r="U1108" i="5"/>
  <c r="X1108" i="5"/>
  <c r="Y1108" i="5"/>
  <c r="Z1108" i="5"/>
  <c r="J1108" i="5"/>
  <c r="M1108" i="5"/>
  <c r="N1108" i="5"/>
  <c r="O1108" i="5"/>
  <c r="AF1107" i="5"/>
  <c r="AI1107" i="5"/>
  <c r="AJ1107" i="5"/>
  <c r="AK1107" i="5"/>
  <c r="U1107" i="5"/>
  <c r="X1107" i="5"/>
  <c r="Y1107" i="5"/>
  <c r="Z1107" i="5"/>
  <c r="J1107" i="5"/>
  <c r="M1107" i="5"/>
  <c r="N1107" i="5"/>
  <c r="O1107" i="5"/>
  <c r="AF1106" i="5"/>
  <c r="AI1106" i="5"/>
  <c r="AJ1106" i="5"/>
  <c r="AK1106" i="5"/>
  <c r="U1106" i="5"/>
  <c r="X1106" i="5"/>
  <c r="Y1106" i="5"/>
  <c r="Z1106" i="5"/>
  <c r="J1106" i="5"/>
  <c r="M1106" i="5"/>
  <c r="N1106" i="5"/>
  <c r="O1106" i="5"/>
  <c r="AF1105" i="5"/>
  <c r="AI1105" i="5"/>
  <c r="AJ1105" i="5"/>
  <c r="AK1105" i="5"/>
  <c r="U1105" i="5"/>
  <c r="X1105" i="5"/>
  <c r="Y1105" i="5"/>
  <c r="Z1105" i="5"/>
  <c r="J1105" i="5"/>
  <c r="M1105" i="5"/>
  <c r="N1105" i="5"/>
  <c r="O1105" i="5"/>
  <c r="AF1104" i="5"/>
  <c r="AI1104" i="5"/>
  <c r="AJ1104" i="5"/>
  <c r="AK1104" i="5"/>
  <c r="U1104" i="5"/>
  <c r="X1104" i="5"/>
  <c r="Y1104" i="5"/>
  <c r="Z1104" i="5"/>
  <c r="J1104" i="5"/>
  <c r="M1104" i="5"/>
  <c r="N1104" i="5"/>
  <c r="O1104" i="5"/>
  <c r="AF1103" i="5"/>
  <c r="AI1103" i="5"/>
  <c r="AJ1103" i="5"/>
  <c r="AK1103" i="5"/>
  <c r="U1103" i="5"/>
  <c r="X1103" i="5"/>
  <c r="Y1103" i="5"/>
  <c r="Z1103" i="5"/>
  <c r="J1103" i="5"/>
  <c r="M1103" i="5"/>
  <c r="N1103" i="5"/>
  <c r="O1103" i="5"/>
  <c r="AF1102" i="5"/>
  <c r="AI1102" i="5"/>
  <c r="AJ1102" i="5"/>
  <c r="AK1102" i="5"/>
  <c r="U1102" i="5"/>
  <c r="X1102" i="5"/>
  <c r="Y1102" i="5"/>
  <c r="Z1102" i="5"/>
  <c r="J1102" i="5"/>
  <c r="M1102" i="5"/>
  <c r="N1102" i="5"/>
  <c r="O1102" i="5"/>
  <c r="AF1101" i="5"/>
  <c r="AI1101" i="5"/>
  <c r="AJ1101" i="5"/>
  <c r="AK1101" i="5"/>
  <c r="U1101" i="5"/>
  <c r="X1101" i="5"/>
  <c r="Y1101" i="5"/>
  <c r="Z1101" i="5"/>
  <c r="J1101" i="5"/>
  <c r="M1101" i="5"/>
  <c r="N1101" i="5"/>
  <c r="O1101" i="5"/>
  <c r="AK1100" i="5"/>
  <c r="AF1100" i="5"/>
  <c r="AI1100" i="5"/>
  <c r="AJ1100" i="5"/>
  <c r="U1100" i="5"/>
  <c r="X1100" i="5"/>
  <c r="Y1100" i="5"/>
  <c r="Z1100" i="5"/>
  <c r="J1100" i="5"/>
  <c r="M1100" i="5"/>
  <c r="N1100" i="5"/>
  <c r="O1100" i="5"/>
  <c r="AF1099" i="5"/>
  <c r="AI1099" i="5"/>
  <c r="AJ1099" i="5"/>
  <c r="AK1099" i="5"/>
  <c r="U1099" i="5"/>
  <c r="X1099" i="5"/>
  <c r="Y1099" i="5"/>
  <c r="Z1099" i="5"/>
  <c r="J1099" i="5"/>
  <c r="M1099" i="5"/>
  <c r="N1099" i="5"/>
  <c r="O1099" i="5"/>
  <c r="AF1098" i="5"/>
  <c r="AI1098" i="5"/>
  <c r="AJ1098" i="5"/>
  <c r="AK1098" i="5"/>
  <c r="U1098" i="5"/>
  <c r="X1098" i="5"/>
  <c r="Y1098" i="5"/>
  <c r="Z1098" i="5"/>
  <c r="J1098" i="5"/>
  <c r="M1098" i="5"/>
  <c r="N1098" i="5"/>
  <c r="O1098" i="5"/>
  <c r="AF1097" i="5"/>
  <c r="AI1097" i="5"/>
  <c r="AJ1097" i="5"/>
  <c r="AK1097" i="5"/>
  <c r="U1097" i="5"/>
  <c r="X1097" i="5"/>
  <c r="Y1097" i="5"/>
  <c r="Z1097" i="5"/>
  <c r="J1097" i="5"/>
  <c r="M1097" i="5"/>
  <c r="N1097" i="5"/>
  <c r="O1097" i="5"/>
  <c r="AF1096" i="5"/>
  <c r="AI1096" i="5"/>
  <c r="AJ1096" i="5"/>
  <c r="AK1096" i="5"/>
  <c r="U1096" i="5"/>
  <c r="X1096" i="5"/>
  <c r="Y1096" i="5"/>
  <c r="Z1096" i="5"/>
  <c r="J1096" i="5"/>
  <c r="M1096" i="5"/>
  <c r="N1096" i="5"/>
  <c r="O1096" i="5"/>
  <c r="AF1095" i="5"/>
  <c r="AI1095" i="5"/>
  <c r="AJ1095" i="5"/>
  <c r="AK1095" i="5"/>
  <c r="U1095" i="5"/>
  <c r="X1095" i="5"/>
  <c r="Y1095" i="5"/>
  <c r="Z1095" i="5"/>
  <c r="J1095" i="5"/>
  <c r="M1095" i="5"/>
  <c r="N1095" i="5"/>
  <c r="O1095" i="5"/>
  <c r="AF1094" i="5"/>
  <c r="AI1094" i="5"/>
  <c r="AJ1094" i="5"/>
  <c r="AK1094" i="5"/>
  <c r="U1094" i="5"/>
  <c r="X1094" i="5"/>
  <c r="Y1094" i="5"/>
  <c r="Z1094" i="5"/>
  <c r="J1094" i="5"/>
  <c r="M1094" i="5"/>
  <c r="N1094" i="5"/>
  <c r="O1094" i="5"/>
  <c r="AF1093" i="5"/>
  <c r="AI1093" i="5"/>
  <c r="AJ1093" i="5"/>
  <c r="AK1093" i="5"/>
  <c r="U1093" i="5"/>
  <c r="X1093" i="5"/>
  <c r="Y1093" i="5"/>
  <c r="Z1093" i="5"/>
  <c r="J1093" i="5"/>
  <c r="M1093" i="5"/>
  <c r="N1093" i="5"/>
  <c r="O1093" i="5"/>
  <c r="AF1092" i="5"/>
  <c r="AI1092" i="5"/>
  <c r="AJ1092" i="5"/>
  <c r="AK1092" i="5"/>
  <c r="U1092" i="5"/>
  <c r="X1092" i="5"/>
  <c r="Y1092" i="5"/>
  <c r="Z1092" i="5"/>
  <c r="J1092" i="5"/>
  <c r="M1092" i="5"/>
  <c r="N1092" i="5"/>
  <c r="O1092" i="5"/>
  <c r="AF1091" i="5"/>
  <c r="AI1091" i="5"/>
  <c r="AJ1091" i="5"/>
  <c r="AK1091" i="5"/>
  <c r="U1091" i="5"/>
  <c r="X1091" i="5"/>
  <c r="Y1091" i="5"/>
  <c r="Z1091" i="5"/>
  <c r="J1091" i="5"/>
  <c r="M1091" i="5"/>
  <c r="N1091" i="5"/>
  <c r="O1091" i="5"/>
  <c r="AF1090" i="5"/>
  <c r="AI1090" i="5"/>
  <c r="AJ1090" i="5"/>
  <c r="AK1090" i="5"/>
  <c r="U1090" i="5"/>
  <c r="X1090" i="5"/>
  <c r="Y1090" i="5"/>
  <c r="Z1090" i="5"/>
  <c r="J1090" i="5"/>
  <c r="M1090" i="5"/>
  <c r="N1090" i="5"/>
  <c r="O1090" i="5"/>
  <c r="AF1089" i="5"/>
  <c r="AI1089" i="5"/>
  <c r="AJ1089" i="5"/>
  <c r="AK1089" i="5"/>
  <c r="U1089" i="5"/>
  <c r="X1089" i="5"/>
  <c r="Y1089" i="5"/>
  <c r="Z1089" i="5"/>
  <c r="J1089" i="5"/>
  <c r="M1089" i="5"/>
  <c r="N1089" i="5"/>
  <c r="O1089" i="5"/>
  <c r="AF1088" i="5"/>
  <c r="AI1088" i="5"/>
  <c r="AJ1088" i="5"/>
  <c r="AK1088" i="5"/>
  <c r="U1088" i="5"/>
  <c r="X1088" i="5"/>
  <c r="Y1088" i="5"/>
  <c r="Z1088" i="5"/>
  <c r="J1088" i="5"/>
  <c r="M1088" i="5"/>
  <c r="N1088" i="5"/>
  <c r="O1088" i="5"/>
  <c r="AF1087" i="5"/>
  <c r="AI1087" i="5"/>
  <c r="AJ1087" i="5"/>
  <c r="AK1087" i="5"/>
  <c r="U1087" i="5"/>
  <c r="X1087" i="5"/>
  <c r="Y1087" i="5"/>
  <c r="Z1087" i="5"/>
  <c r="J1087" i="5"/>
  <c r="M1087" i="5"/>
  <c r="N1087" i="5"/>
  <c r="O1087" i="5"/>
  <c r="AF1086" i="5"/>
  <c r="AI1086" i="5"/>
  <c r="AJ1086" i="5"/>
  <c r="AK1086" i="5"/>
  <c r="U1086" i="5"/>
  <c r="X1086" i="5"/>
  <c r="Y1086" i="5"/>
  <c r="Z1086" i="5"/>
  <c r="J1086" i="5"/>
  <c r="M1086" i="5"/>
  <c r="N1086" i="5"/>
  <c r="O1086" i="5"/>
  <c r="AF1085" i="5"/>
  <c r="AI1085" i="5"/>
  <c r="AJ1085" i="5"/>
  <c r="AK1085" i="5"/>
  <c r="U1085" i="5"/>
  <c r="X1085" i="5"/>
  <c r="Y1085" i="5"/>
  <c r="Z1085" i="5"/>
  <c r="J1085" i="5"/>
  <c r="M1085" i="5"/>
  <c r="N1085" i="5"/>
  <c r="O1085" i="5"/>
  <c r="AF1084" i="5"/>
  <c r="AI1084" i="5"/>
  <c r="AJ1084" i="5"/>
  <c r="AK1084" i="5"/>
  <c r="U1084" i="5"/>
  <c r="X1084" i="5"/>
  <c r="Y1084" i="5"/>
  <c r="Z1084" i="5"/>
  <c r="J1084" i="5"/>
  <c r="M1084" i="5"/>
  <c r="N1084" i="5"/>
  <c r="O1084" i="5"/>
  <c r="AF1083" i="5"/>
  <c r="AI1083" i="5"/>
  <c r="AJ1083" i="5"/>
  <c r="AK1083" i="5"/>
  <c r="U1083" i="5"/>
  <c r="X1083" i="5"/>
  <c r="Y1083" i="5"/>
  <c r="Z1083" i="5"/>
  <c r="J1083" i="5"/>
  <c r="M1083" i="5"/>
  <c r="N1083" i="5"/>
  <c r="O1083" i="5"/>
  <c r="AF1082" i="5"/>
  <c r="AI1082" i="5"/>
  <c r="AJ1082" i="5"/>
  <c r="AK1082" i="5"/>
  <c r="U1082" i="5"/>
  <c r="X1082" i="5"/>
  <c r="Y1082" i="5"/>
  <c r="Z1082" i="5"/>
  <c r="J1082" i="5"/>
  <c r="M1082" i="5"/>
  <c r="N1082" i="5"/>
  <c r="O1082" i="5"/>
  <c r="AF1081" i="5"/>
  <c r="AI1081" i="5"/>
  <c r="AJ1081" i="5"/>
  <c r="AK1081" i="5"/>
  <c r="U1081" i="5"/>
  <c r="X1081" i="5"/>
  <c r="Y1081" i="5"/>
  <c r="Z1081" i="5"/>
  <c r="J1081" i="5"/>
  <c r="M1081" i="5"/>
  <c r="N1081" i="5"/>
  <c r="O1081" i="5"/>
  <c r="AF1080" i="5"/>
  <c r="AI1080" i="5"/>
  <c r="AJ1080" i="5"/>
  <c r="AK1080" i="5"/>
  <c r="U1080" i="5"/>
  <c r="X1080" i="5"/>
  <c r="Y1080" i="5"/>
  <c r="Z1080" i="5"/>
  <c r="J1080" i="5"/>
  <c r="M1080" i="5"/>
  <c r="N1080" i="5"/>
  <c r="O1080" i="5"/>
  <c r="AF1079" i="5"/>
  <c r="AI1079" i="5"/>
  <c r="AJ1079" i="5"/>
  <c r="AK1079" i="5"/>
  <c r="U1079" i="5"/>
  <c r="X1079" i="5"/>
  <c r="Y1079" i="5"/>
  <c r="Z1079" i="5"/>
  <c r="J1079" i="5"/>
  <c r="M1079" i="5"/>
  <c r="N1079" i="5"/>
  <c r="O1079" i="5"/>
  <c r="AF1078" i="5"/>
  <c r="AI1078" i="5"/>
  <c r="AJ1078" i="5"/>
  <c r="AK1078" i="5"/>
  <c r="U1078" i="5"/>
  <c r="X1078" i="5"/>
  <c r="Y1078" i="5"/>
  <c r="Z1078" i="5"/>
  <c r="J1078" i="5"/>
  <c r="M1078" i="5"/>
  <c r="N1078" i="5"/>
  <c r="O1078" i="5"/>
  <c r="AF1077" i="5"/>
  <c r="AI1077" i="5"/>
  <c r="AJ1077" i="5"/>
  <c r="AK1077" i="5"/>
  <c r="U1077" i="5"/>
  <c r="X1077" i="5"/>
  <c r="Y1077" i="5"/>
  <c r="Z1077" i="5"/>
  <c r="J1077" i="5"/>
  <c r="M1077" i="5"/>
  <c r="N1077" i="5"/>
  <c r="O1077" i="5"/>
  <c r="AF1076" i="5"/>
  <c r="AI1076" i="5"/>
  <c r="AJ1076" i="5"/>
  <c r="AK1076" i="5"/>
  <c r="U1076" i="5"/>
  <c r="X1076" i="5"/>
  <c r="Y1076" i="5"/>
  <c r="Z1076" i="5"/>
  <c r="J1076" i="5"/>
  <c r="M1076" i="5"/>
  <c r="N1076" i="5"/>
  <c r="O1076" i="5"/>
  <c r="AF1075" i="5"/>
  <c r="AI1075" i="5"/>
  <c r="AJ1075" i="5"/>
  <c r="AK1075" i="5"/>
  <c r="U1075" i="5"/>
  <c r="X1075" i="5"/>
  <c r="Y1075" i="5"/>
  <c r="Z1075" i="5"/>
  <c r="J1075" i="5"/>
  <c r="M1075" i="5"/>
  <c r="N1075" i="5"/>
  <c r="O1075" i="5"/>
  <c r="AF1074" i="5"/>
  <c r="AI1074" i="5"/>
  <c r="AJ1074" i="5"/>
  <c r="AK1074" i="5"/>
  <c r="U1074" i="5"/>
  <c r="X1074" i="5"/>
  <c r="Y1074" i="5"/>
  <c r="Z1074" i="5"/>
  <c r="J1074" i="5"/>
  <c r="M1074" i="5"/>
  <c r="N1074" i="5"/>
  <c r="O1074" i="5"/>
  <c r="AF1073" i="5"/>
  <c r="AI1073" i="5"/>
  <c r="AJ1073" i="5"/>
  <c r="AK1073" i="5"/>
  <c r="U1073" i="5"/>
  <c r="X1073" i="5"/>
  <c r="Y1073" i="5"/>
  <c r="Z1073" i="5"/>
  <c r="J1073" i="5"/>
  <c r="M1073" i="5"/>
  <c r="N1073" i="5"/>
  <c r="O1073" i="5"/>
  <c r="AF1072" i="5"/>
  <c r="AI1072" i="5"/>
  <c r="AJ1072" i="5"/>
  <c r="AK1072" i="5"/>
  <c r="U1072" i="5"/>
  <c r="X1072" i="5"/>
  <c r="Y1072" i="5"/>
  <c r="Z1072" i="5"/>
  <c r="J1072" i="5"/>
  <c r="M1072" i="5"/>
  <c r="N1072" i="5"/>
  <c r="O1072" i="5"/>
  <c r="AF1071" i="5"/>
  <c r="AI1071" i="5"/>
  <c r="AJ1071" i="5"/>
  <c r="AK1071" i="5"/>
  <c r="U1071" i="5"/>
  <c r="X1071" i="5"/>
  <c r="Y1071" i="5"/>
  <c r="Z1071" i="5"/>
  <c r="J1071" i="5"/>
  <c r="M1071" i="5"/>
  <c r="N1071" i="5"/>
  <c r="O1071" i="5"/>
  <c r="AF1070" i="5"/>
  <c r="AI1070" i="5"/>
  <c r="AJ1070" i="5"/>
  <c r="AK1070" i="5"/>
  <c r="U1070" i="5"/>
  <c r="X1070" i="5"/>
  <c r="Y1070" i="5"/>
  <c r="Z1070" i="5"/>
  <c r="J1070" i="5"/>
  <c r="M1070" i="5"/>
  <c r="N1070" i="5"/>
  <c r="O1070" i="5"/>
  <c r="AF1069" i="5"/>
  <c r="AI1069" i="5"/>
  <c r="AJ1069" i="5"/>
  <c r="AK1069" i="5"/>
  <c r="U1069" i="5"/>
  <c r="X1069" i="5"/>
  <c r="Y1069" i="5"/>
  <c r="Z1069" i="5"/>
  <c r="J1069" i="5"/>
  <c r="M1069" i="5"/>
  <c r="N1069" i="5"/>
  <c r="O1069" i="5"/>
  <c r="AF1068" i="5"/>
  <c r="AI1068" i="5"/>
  <c r="AJ1068" i="5"/>
  <c r="AK1068" i="5"/>
  <c r="U1068" i="5"/>
  <c r="X1068" i="5"/>
  <c r="Y1068" i="5"/>
  <c r="Z1068" i="5"/>
  <c r="J1068" i="5"/>
  <c r="M1068" i="5"/>
  <c r="N1068" i="5"/>
  <c r="O1068" i="5"/>
  <c r="AF1067" i="5"/>
  <c r="AI1067" i="5"/>
  <c r="AJ1067" i="5"/>
  <c r="AK1067" i="5"/>
  <c r="U1067" i="5"/>
  <c r="X1067" i="5"/>
  <c r="Y1067" i="5"/>
  <c r="Z1067" i="5"/>
  <c r="J1067" i="5"/>
  <c r="M1067" i="5"/>
  <c r="N1067" i="5"/>
  <c r="O1067" i="5"/>
  <c r="AF1066" i="5"/>
  <c r="AI1066" i="5"/>
  <c r="AJ1066" i="5"/>
  <c r="AK1066" i="5"/>
  <c r="U1066" i="5"/>
  <c r="X1066" i="5"/>
  <c r="Y1066" i="5"/>
  <c r="Z1066" i="5"/>
  <c r="J1066" i="5"/>
  <c r="M1066" i="5"/>
  <c r="N1066" i="5"/>
  <c r="O1066" i="5"/>
  <c r="AF1065" i="5"/>
  <c r="AI1065" i="5"/>
  <c r="AJ1065" i="5"/>
  <c r="AK1065" i="5"/>
  <c r="U1065" i="5"/>
  <c r="X1065" i="5"/>
  <c r="Y1065" i="5"/>
  <c r="Z1065" i="5"/>
  <c r="J1065" i="5"/>
  <c r="M1065" i="5"/>
  <c r="N1065" i="5"/>
  <c r="O1065" i="5"/>
  <c r="AF1064" i="5"/>
  <c r="AI1064" i="5"/>
  <c r="AJ1064" i="5"/>
  <c r="AK1064" i="5"/>
  <c r="U1064" i="5"/>
  <c r="X1064" i="5"/>
  <c r="Y1064" i="5"/>
  <c r="Z1064" i="5"/>
  <c r="J1064" i="5"/>
  <c r="M1064" i="5"/>
  <c r="N1064" i="5"/>
  <c r="O1064" i="5"/>
  <c r="AF1063" i="5"/>
  <c r="AI1063" i="5"/>
  <c r="AJ1063" i="5"/>
  <c r="AK1063" i="5"/>
  <c r="U1063" i="5"/>
  <c r="X1063" i="5"/>
  <c r="Y1063" i="5"/>
  <c r="Z1063" i="5"/>
  <c r="J1063" i="5"/>
  <c r="M1063" i="5"/>
  <c r="N1063" i="5"/>
  <c r="O1063" i="5"/>
  <c r="AF1062" i="5"/>
  <c r="AI1062" i="5"/>
  <c r="AJ1062" i="5"/>
  <c r="AK1062" i="5"/>
  <c r="U1062" i="5"/>
  <c r="X1062" i="5"/>
  <c r="Y1062" i="5"/>
  <c r="Z1062" i="5"/>
  <c r="J1062" i="5"/>
  <c r="M1062" i="5"/>
  <c r="N1062" i="5"/>
  <c r="O1062" i="5"/>
  <c r="AF1061" i="5"/>
  <c r="AI1061" i="5"/>
  <c r="AJ1061" i="5"/>
  <c r="AK1061" i="5"/>
  <c r="U1061" i="5"/>
  <c r="X1061" i="5"/>
  <c r="Y1061" i="5"/>
  <c r="Z1061" i="5"/>
  <c r="J1061" i="5"/>
  <c r="M1061" i="5"/>
  <c r="N1061" i="5"/>
  <c r="O1061" i="5"/>
  <c r="AF1060" i="5"/>
  <c r="AI1060" i="5"/>
  <c r="AJ1060" i="5"/>
  <c r="AK1060" i="5"/>
  <c r="U1060" i="5"/>
  <c r="X1060" i="5"/>
  <c r="Y1060" i="5"/>
  <c r="Z1060" i="5"/>
  <c r="J1060" i="5"/>
  <c r="M1060" i="5"/>
  <c r="N1060" i="5"/>
  <c r="O1060" i="5"/>
  <c r="AF1059" i="5"/>
  <c r="AI1059" i="5"/>
  <c r="AJ1059" i="5"/>
  <c r="AK1059" i="5"/>
  <c r="U1059" i="5"/>
  <c r="X1059" i="5"/>
  <c r="Y1059" i="5"/>
  <c r="Z1059" i="5"/>
  <c r="J1059" i="5"/>
  <c r="M1059" i="5"/>
  <c r="N1059" i="5"/>
  <c r="O1059" i="5"/>
  <c r="AF1058" i="5"/>
  <c r="AI1058" i="5"/>
  <c r="AJ1058" i="5"/>
  <c r="AK1058" i="5"/>
  <c r="U1058" i="5"/>
  <c r="X1058" i="5"/>
  <c r="Y1058" i="5"/>
  <c r="Z1058" i="5"/>
  <c r="J1058" i="5"/>
  <c r="M1058" i="5"/>
  <c r="N1058" i="5"/>
  <c r="O1058" i="5"/>
  <c r="AF1057" i="5"/>
  <c r="AI1057" i="5"/>
  <c r="AJ1057" i="5"/>
  <c r="AK1057" i="5"/>
  <c r="U1057" i="5"/>
  <c r="X1057" i="5"/>
  <c r="Y1057" i="5"/>
  <c r="Z1057" i="5"/>
  <c r="J1057" i="5"/>
  <c r="M1057" i="5"/>
  <c r="N1057" i="5"/>
  <c r="O1057" i="5"/>
  <c r="AF1056" i="5"/>
  <c r="AI1056" i="5"/>
  <c r="AJ1056" i="5"/>
  <c r="AK1056" i="5"/>
  <c r="U1056" i="5"/>
  <c r="X1056" i="5"/>
  <c r="Y1056" i="5"/>
  <c r="Z1056" i="5"/>
  <c r="J1056" i="5"/>
  <c r="M1056" i="5"/>
  <c r="N1056" i="5"/>
  <c r="O1056" i="5"/>
  <c r="AF1055" i="5"/>
  <c r="AI1055" i="5"/>
  <c r="AJ1055" i="5"/>
  <c r="AK1055" i="5"/>
  <c r="U1055" i="5"/>
  <c r="X1055" i="5"/>
  <c r="Y1055" i="5"/>
  <c r="Z1055" i="5"/>
  <c r="J1055" i="5"/>
  <c r="M1055" i="5"/>
  <c r="N1055" i="5"/>
  <c r="O1055" i="5"/>
  <c r="AF1054" i="5"/>
  <c r="AI1054" i="5"/>
  <c r="AJ1054" i="5"/>
  <c r="AK1054" i="5"/>
  <c r="U1054" i="5"/>
  <c r="X1054" i="5"/>
  <c r="Y1054" i="5"/>
  <c r="Z1054" i="5"/>
  <c r="J1054" i="5"/>
  <c r="M1054" i="5"/>
  <c r="N1054" i="5"/>
  <c r="O1054" i="5"/>
  <c r="AF1053" i="5"/>
  <c r="AI1053" i="5"/>
  <c r="AJ1053" i="5"/>
  <c r="AK1053" i="5"/>
  <c r="U1053" i="5"/>
  <c r="X1053" i="5"/>
  <c r="Y1053" i="5"/>
  <c r="Z1053" i="5"/>
  <c r="J1053" i="5"/>
  <c r="M1053" i="5"/>
  <c r="N1053" i="5"/>
  <c r="O1053" i="5"/>
  <c r="AF1052" i="5"/>
  <c r="AI1052" i="5"/>
  <c r="AJ1052" i="5"/>
  <c r="AK1052" i="5"/>
  <c r="U1052" i="5"/>
  <c r="X1052" i="5"/>
  <c r="Y1052" i="5"/>
  <c r="Z1052" i="5"/>
  <c r="J1052" i="5"/>
  <c r="M1052" i="5"/>
  <c r="N1052" i="5"/>
  <c r="O1052" i="5"/>
  <c r="AF1051" i="5"/>
  <c r="AI1051" i="5"/>
  <c r="AJ1051" i="5"/>
  <c r="AK1051" i="5"/>
  <c r="U1051" i="5"/>
  <c r="X1051" i="5"/>
  <c r="Y1051" i="5"/>
  <c r="Z1051" i="5"/>
  <c r="J1051" i="5"/>
  <c r="M1051" i="5"/>
  <c r="N1051" i="5"/>
  <c r="O1051" i="5"/>
  <c r="AF1050" i="5"/>
  <c r="AI1050" i="5"/>
  <c r="AJ1050" i="5"/>
  <c r="AK1050" i="5"/>
  <c r="U1050" i="5"/>
  <c r="X1050" i="5"/>
  <c r="Y1050" i="5"/>
  <c r="Z1050" i="5"/>
  <c r="J1050" i="5"/>
  <c r="M1050" i="5"/>
  <c r="N1050" i="5"/>
  <c r="O1050" i="5"/>
  <c r="AF1049" i="5"/>
  <c r="AI1049" i="5"/>
  <c r="AJ1049" i="5"/>
  <c r="AK1049" i="5"/>
  <c r="U1049" i="5"/>
  <c r="X1049" i="5"/>
  <c r="Y1049" i="5"/>
  <c r="Z1049" i="5"/>
  <c r="J1049" i="5"/>
  <c r="M1049" i="5"/>
  <c r="N1049" i="5"/>
  <c r="O1049" i="5"/>
  <c r="AF1048" i="5"/>
  <c r="AI1048" i="5"/>
  <c r="AJ1048" i="5"/>
  <c r="AK1048" i="5"/>
  <c r="U1048" i="5"/>
  <c r="X1048" i="5"/>
  <c r="Y1048" i="5"/>
  <c r="Z1048" i="5"/>
  <c r="J1048" i="5"/>
  <c r="M1048" i="5"/>
  <c r="N1048" i="5"/>
  <c r="O1048" i="5"/>
  <c r="AF1047" i="5"/>
  <c r="AI1047" i="5"/>
  <c r="AJ1047" i="5"/>
  <c r="AK1047" i="5"/>
  <c r="U1047" i="5"/>
  <c r="X1047" i="5"/>
  <c r="Y1047" i="5"/>
  <c r="Z1047" i="5"/>
  <c r="J1047" i="5"/>
  <c r="M1047" i="5"/>
  <c r="N1047" i="5"/>
  <c r="O1047" i="5"/>
  <c r="AF1046" i="5"/>
  <c r="AI1046" i="5"/>
  <c r="AJ1046" i="5"/>
  <c r="AK1046" i="5"/>
  <c r="U1046" i="5"/>
  <c r="X1046" i="5"/>
  <c r="Y1046" i="5"/>
  <c r="Z1046" i="5"/>
  <c r="J1046" i="5"/>
  <c r="M1046" i="5"/>
  <c r="N1046" i="5"/>
  <c r="O1046" i="5"/>
  <c r="AF1045" i="5"/>
  <c r="AI1045" i="5"/>
  <c r="AJ1045" i="5"/>
  <c r="AK1045" i="5"/>
  <c r="U1045" i="5"/>
  <c r="X1045" i="5"/>
  <c r="Y1045" i="5"/>
  <c r="Z1045" i="5"/>
  <c r="J1045" i="5"/>
  <c r="M1045" i="5"/>
  <c r="N1045" i="5"/>
  <c r="O1045" i="5"/>
  <c r="AF1044" i="5"/>
  <c r="AI1044" i="5"/>
  <c r="AJ1044" i="5"/>
  <c r="AK1044" i="5"/>
  <c r="U1044" i="5"/>
  <c r="X1044" i="5"/>
  <c r="Y1044" i="5"/>
  <c r="Z1044" i="5"/>
  <c r="J1044" i="5"/>
  <c r="M1044" i="5"/>
  <c r="N1044" i="5"/>
  <c r="O1044" i="5"/>
  <c r="AF1043" i="5"/>
  <c r="AI1043" i="5"/>
  <c r="AJ1043" i="5"/>
  <c r="AK1043" i="5"/>
  <c r="U1043" i="5"/>
  <c r="X1043" i="5"/>
  <c r="Y1043" i="5"/>
  <c r="Z1043" i="5"/>
  <c r="J1043" i="5"/>
  <c r="M1043" i="5"/>
  <c r="N1043" i="5"/>
  <c r="O1043" i="5"/>
  <c r="AF1042" i="5"/>
  <c r="AI1042" i="5"/>
  <c r="AJ1042" i="5"/>
  <c r="AK1042" i="5"/>
  <c r="U1042" i="5"/>
  <c r="X1042" i="5"/>
  <c r="Y1042" i="5"/>
  <c r="Z1042" i="5"/>
  <c r="J1042" i="5"/>
  <c r="M1042" i="5"/>
  <c r="N1042" i="5"/>
  <c r="O1042" i="5"/>
  <c r="AF1041" i="5"/>
  <c r="AI1041" i="5"/>
  <c r="AJ1041" i="5"/>
  <c r="AK1041" i="5"/>
  <c r="U1041" i="5"/>
  <c r="X1041" i="5"/>
  <c r="Y1041" i="5"/>
  <c r="Z1041" i="5"/>
  <c r="J1041" i="5"/>
  <c r="M1041" i="5"/>
  <c r="N1041" i="5"/>
  <c r="O1041" i="5"/>
  <c r="AF1040" i="5"/>
  <c r="AI1040" i="5"/>
  <c r="AJ1040" i="5"/>
  <c r="AK1040" i="5"/>
  <c r="U1040" i="5"/>
  <c r="X1040" i="5"/>
  <c r="Y1040" i="5"/>
  <c r="Z1040" i="5"/>
  <c r="J1040" i="5"/>
  <c r="M1040" i="5"/>
  <c r="N1040" i="5"/>
  <c r="O1040" i="5"/>
  <c r="AF1039" i="5"/>
  <c r="AI1039" i="5"/>
  <c r="AJ1039" i="5"/>
  <c r="AK1039" i="5"/>
  <c r="U1039" i="5"/>
  <c r="X1039" i="5"/>
  <c r="Y1039" i="5"/>
  <c r="Z1039" i="5"/>
  <c r="J1039" i="5"/>
  <c r="M1039" i="5"/>
  <c r="N1039" i="5"/>
  <c r="O1039" i="5"/>
  <c r="AF1038" i="5"/>
  <c r="AI1038" i="5"/>
  <c r="AJ1038" i="5"/>
  <c r="AK1038" i="5"/>
  <c r="U1038" i="5"/>
  <c r="X1038" i="5"/>
  <c r="Y1038" i="5"/>
  <c r="Z1038" i="5"/>
  <c r="J1038" i="5"/>
  <c r="M1038" i="5"/>
  <c r="N1038" i="5"/>
  <c r="O1038" i="5"/>
  <c r="AF1037" i="5"/>
  <c r="AI1037" i="5"/>
  <c r="AJ1037" i="5"/>
  <c r="AK1037" i="5"/>
  <c r="U1037" i="5"/>
  <c r="X1037" i="5"/>
  <c r="Y1037" i="5"/>
  <c r="Z1037" i="5"/>
  <c r="J1037" i="5"/>
  <c r="M1037" i="5"/>
  <c r="N1037" i="5"/>
  <c r="O1037" i="5"/>
  <c r="AF1036" i="5"/>
  <c r="AI1036" i="5"/>
  <c r="AJ1036" i="5"/>
  <c r="AK1036" i="5"/>
  <c r="U1036" i="5"/>
  <c r="X1036" i="5"/>
  <c r="Y1036" i="5"/>
  <c r="Z1036" i="5"/>
  <c r="J1036" i="5"/>
  <c r="M1036" i="5"/>
  <c r="N1036" i="5"/>
  <c r="O1036" i="5"/>
  <c r="AF1035" i="5"/>
  <c r="AI1035" i="5"/>
  <c r="AJ1035" i="5"/>
  <c r="AK1035" i="5"/>
  <c r="U1035" i="5"/>
  <c r="X1035" i="5"/>
  <c r="Y1035" i="5"/>
  <c r="Z1035" i="5"/>
  <c r="J1035" i="5"/>
  <c r="M1035" i="5"/>
  <c r="N1035" i="5"/>
  <c r="O1035" i="5"/>
  <c r="AF1034" i="5"/>
  <c r="AI1034" i="5"/>
  <c r="AJ1034" i="5"/>
  <c r="AK1034" i="5"/>
  <c r="U1034" i="5"/>
  <c r="X1034" i="5"/>
  <c r="Y1034" i="5"/>
  <c r="Z1034" i="5"/>
  <c r="J1034" i="5"/>
  <c r="M1034" i="5"/>
  <c r="N1034" i="5"/>
  <c r="O1034" i="5"/>
  <c r="AF1033" i="5"/>
  <c r="AI1033" i="5"/>
  <c r="AJ1033" i="5"/>
  <c r="AK1033" i="5"/>
  <c r="U1033" i="5"/>
  <c r="X1033" i="5"/>
  <c r="Y1033" i="5"/>
  <c r="Z1033" i="5"/>
  <c r="J1033" i="5"/>
  <c r="M1033" i="5"/>
  <c r="N1033" i="5"/>
  <c r="O1033" i="5"/>
  <c r="AF1032" i="5"/>
  <c r="AI1032" i="5"/>
  <c r="AJ1032" i="5"/>
  <c r="AK1032" i="5"/>
  <c r="U1032" i="5"/>
  <c r="X1032" i="5"/>
  <c r="Y1032" i="5"/>
  <c r="Z1032" i="5"/>
  <c r="J1032" i="5"/>
  <c r="M1032" i="5"/>
  <c r="N1032" i="5"/>
  <c r="O1032" i="5"/>
  <c r="AF1031" i="5"/>
  <c r="AI1031" i="5"/>
  <c r="AJ1031" i="5"/>
  <c r="AK1031" i="5"/>
  <c r="U1031" i="5"/>
  <c r="X1031" i="5"/>
  <c r="Y1031" i="5"/>
  <c r="Z1031" i="5"/>
  <c r="J1031" i="5"/>
  <c r="M1031" i="5"/>
  <c r="N1031" i="5"/>
  <c r="O1031" i="5"/>
  <c r="AF1030" i="5"/>
  <c r="AI1030" i="5"/>
  <c r="AJ1030" i="5"/>
  <c r="AK1030" i="5"/>
  <c r="U1030" i="5"/>
  <c r="X1030" i="5"/>
  <c r="Y1030" i="5"/>
  <c r="Z1030" i="5"/>
  <c r="J1030" i="5"/>
  <c r="M1030" i="5"/>
  <c r="N1030" i="5"/>
  <c r="O1030" i="5"/>
  <c r="AF1029" i="5"/>
  <c r="AI1029" i="5"/>
  <c r="AJ1029" i="5"/>
  <c r="AK1029" i="5"/>
  <c r="U1029" i="5"/>
  <c r="X1029" i="5"/>
  <c r="Y1029" i="5"/>
  <c r="Z1029" i="5"/>
  <c r="J1029" i="5"/>
  <c r="M1029" i="5"/>
  <c r="N1029" i="5"/>
  <c r="O1029" i="5"/>
  <c r="AF1028" i="5"/>
  <c r="AI1028" i="5"/>
  <c r="AJ1028" i="5"/>
  <c r="AK1028" i="5"/>
  <c r="U1028" i="5"/>
  <c r="X1028" i="5"/>
  <c r="Y1028" i="5"/>
  <c r="Z1028" i="5"/>
  <c r="J1028" i="5"/>
  <c r="M1028" i="5"/>
  <c r="N1028" i="5"/>
  <c r="O1028" i="5"/>
  <c r="AF1027" i="5"/>
  <c r="AI1027" i="5"/>
  <c r="AJ1027" i="5"/>
  <c r="AK1027" i="5"/>
  <c r="U1027" i="5"/>
  <c r="X1027" i="5"/>
  <c r="Y1027" i="5"/>
  <c r="Z1027" i="5"/>
  <c r="J1027" i="5"/>
  <c r="M1027" i="5"/>
  <c r="N1027" i="5"/>
  <c r="O1027" i="5"/>
  <c r="AF1026" i="5"/>
  <c r="AI1026" i="5"/>
  <c r="AJ1026" i="5"/>
  <c r="AK1026" i="5"/>
  <c r="U1026" i="5"/>
  <c r="X1026" i="5"/>
  <c r="Y1026" i="5"/>
  <c r="Z1026" i="5"/>
  <c r="J1026" i="5"/>
  <c r="M1026" i="5"/>
  <c r="N1026" i="5"/>
  <c r="O1026" i="5"/>
  <c r="AF1025" i="5"/>
  <c r="AI1025" i="5"/>
  <c r="AJ1025" i="5"/>
  <c r="AK1025" i="5"/>
  <c r="U1025" i="5"/>
  <c r="X1025" i="5"/>
  <c r="Y1025" i="5"/>
  <c r="Z1025" i="5"/>
  <c r="J1025" i="5"/>
  <c r="M1025" i="5"/>
  <c r="N1025" i="5"/>
  <c r="O1025" i="5"/>
  <c r="AF1024" i="5"/>
  <c r="AI1024" i="5"/>
  <c r="AJ1024" i="5"/>
  <c r="AK1024" i="5"/>
  <c r="U1024" i="5"/>
  <c r="X1024" i="5"/>
  <c r="Y1024" i="5"/>
  <c r="Z1024" i="5"/>
  <c r="J1024" i="5"/>
  <c r="M1024" i="5"/>
  <c r="N1024" i="5"/>
  <c r="O1024" i="5"/>
  <c r="AF1023" i="5"/>
  <c r="AI1023" i="5"/>
  <c r="AJ1023" i="5"/>
  <c r="AK1023" i="5"/>
  <c r="U1023" i="5"/>
  <c r="X1023" i="5"/>
  <c r="Y1023" i="5"/>
  <c r="Z1023" i="5"/>
  <c r="J1023" i="5"/>
  <c r="M1023" i="5"/>
  <c r="N1023" i="5"/>
  <c r="O1023" i="5"/>
  <c r="AF1022" i="5"/>
  <c r="AI1022" i="5"/>
  <c r="AJ1022" i="5"/>
  <c r="AK1022" i="5"/>
  <c r="U1022" i="5"/>
  <c r="X1022" i="5"/>
  <c r="Y1022" i="5"/>
  <c r="Z1022" i="5"/>
  <c r="J1022" i="5"/>
  <c r="M1022" i="5"/>
  <c r="N1022" i="5"/>
  <c r="O1022" i="5"/>
  <c r="AF1021" i="5"/>
  <c r="AI1021" i="5"/>
  <c r="AJ1021" i="5"/>
  <c r="AK1021" i="5"/>
  <c r="U1021" i="5"/>
  <c r="X1021" i="5"/>
  <c r="Y1021" i="5"/>
  <c r="Z1021" i="5"/>
  <c r="J1021" i="5"/>
  <c r="M1021" i="5"/>
  <c r="N1021" i="5"/>
  <c r="O1021" i="5"/>
  <c r="AF1020" i="5"/>
  <c r="AI1020" i="5"/>
  <c r="AJ1020" i="5"/>
  <c r="AK1020" i="5"/>
  <c r="U1020" i="5"/>
  <c r="X1020" i="5"/>
  <c r="Y1020" i="5"/>
  <c r="Z1020" i="5"/>
  <c r="J1020" i="5"/>
  <c r="M1020" i="5"/>
  <c r="N1020" i="5"/>
  <c r="O1020" i="5"/>
  <c r="AF1019" i="5"/>
  <c r="AI1019" i="5"/>
  <c r="AJ1019" i="5"/>
  <c r="AK1019" i="5"/>
  <c r="U1019" i="5"/>
  <c r="X1019" i="5"/>
  <c r="Y1019" i="5"/>
  <c r="Z1019" i="5"/>
  <c r="J1019" i="5"/>
  <c r="M1019" i="5"/>
  <c r="N1019" i="5"/>
  <c r="O1019" i="5"/>
  <c r="AF1018" i="5"/>
  <c r="AI1018" i="5"/>
  <c r="AJ1018" i="5"/>
  <c r="AK1018" i="5"/>
  <c r="U1018" i="5"/>
  <c r="X1018" i="5"/>
  <c r="Y1018" i="5"/>
  <c r="Z1018" i="5"/>
  <c r="J1018" i="5"/>
  <c r="M1018" i="5"/>
  <c r="N1018" i="5"/>
  <c r="O1018" i="5"/>
  <c r="AF1017" i="5"/>
  <c r="AI1017" i="5"/>
  <c r="AJ1017" i="5"/>
  <c r="AK1017" i="5"/>
  <c r="U1017" i="5"/>
  <c r="X1017" i="5"/>
  <c r="Y1017" i="5"/>
  <c r="Z1017" i="5"/>
  <c r="J1017" i="5"/>
  <c r="M1017" i="5"/>
  <c r="N1017" i="5"/>
  <c r="O1017" i="5"/>
  <c r="AF1016" i="5"/>
  <c r="AI1016" i="5"/>
  <c r="AJ1016" i="5"/>
  <c r="AK1016" i="5"/>
  <c r="U1016" i="5"/>
  <c r="X1016" i="5"/>
  <c r="Y1016" i="5"/>
  <c r="Z1016" i="5"/>
  <c r="J1016" i="5"/>
  <c r="M1016" i="5"/>
  <c r="N1016" i="5"/>
  <c r="O1016" i="5"/>
  <c r="AF1015" i="5"/>
  <c r="AI1015" i="5"/>
  <c r="AJ1015" i="5"/>
  <c r="AK1015" i="5"/>
  <c r="U1015" i="5"/>
  <c r="X1015" i="5"/>
  <c r="Y1015" i="5"/>
  <c r="Z1015" i="5"/>
  <c r="J1015" i="5"/>
  <c r="M1015" i="5"/>
  <c r="N1015" i="5"/>
  <c r="O1015" i="5"/>
  <c r="AF1014" i="5"/>
  <c r="AI1014" i="5"/>
  <c r="AJ1014" i="5"/>
  <c r="AK1014" i="5"/>
  <c r="U1014" i="5"/>
  <c r="X1014" i="5"/>
  <c r="Y1014" i="5"/>
  <c r="Z1014" i="5"/>
  <c r="J1014" i="5"/>
  <c r="M1014" i="5"/>
  <c r="N1014" i="5"/>
  <c r="O1014" i="5"/>
  <c r="AF1013" i="5"/>
  <c r="AI1013" i="5"/>
  <c r="AJ1013" i="5"/>
  <c r="AK1013" i="5"/>
  <c r="U1013" i="5"/>
  <c r="X1013" i="5"/>
  <c r="Y1013" i="5"/>
  <c r="Z1013" i="5"/>
  <c r="J1013" i="5"/>
  <c r="M1013" i="5"/>
  <c r="N1013" i="5"/>
  <c r="O1013" i="5"/>
  <c r="AF1012" i="5"/>
  <c r="AI1012" i="5"/>
  <c r="AJ1012" i="5"/>
  <c r="AK1012" i="5"/>
  <c r="U1012" i="5"/>
  <c r="X1012" i="5"/>
  <c r="Y1012" i="5"/>
  <c r="Z1012" i="5"/>
  <c r="J1012" i="5"/>
  <c r="M1012" i="5"/>
  <c r="N1012" i="5"/>
  <c r="O1012" i="5"/>
  <c r="AF1011" i="5"/>
  <c r="AI1011" i="5"/>
  <c r="AJ1011" i="5"/>
  <c r="AK1011" i="5"/>
  <c r="U1011" i="5"/>
  <c r="X1011" i="5"/>
  <c r="Y1011" i="5"/>
  <c r="Z1011" i="5"/>
  <c r="J1011" i="5"/>
  <c r="M1011" i="5"/>
  <c r="N1011" i="5"/>
  <c r="O1011" i="5"/>
  <c r="AF1010" i="5"/>
  <c r="AI1010" i="5"/>
  <c r="AJ1010" i="5"/>
  <c r="AK1010" i="5"/>
  <c r="U1010" i="5"/>
  <c r="X1010" i="5"/>
  <c r="Y1010" i="5"/>
  <c r="Z1010" i="5"/>
  <c r="J1010" i="5"/>
  <c r="M1010" i="5"/>
  <c r="N1010" i="5"/>
  <c r="O1010" i="5"/>
  <c r="AF1009" i="5"/>
  <c r="AI1009" i="5"/>
  <c r="AJ1009" i="5"/>
  <c r="AK1009" i="5"/>
  <c r="U1009" i="5"/>
  <c r="X1009" i="5"/>
  <c r="Y1009" i="5"/>
  <c r="Z1009" i="5"/>
  <c r="J1009" i="5"/>
  <c r="M1009" i="5"/>
  <c r="N1009" i="5"/>
  <c r="O1009" i="5"/>
  <c r="AF1008" i="5"/>
  <c r="AI1008" i="5"/>
  <c r="AJ1008" i="5"/>
  <c r="AK1008" i="5"/>
  <c r="U1008" i="5"/>
  <c r="X1008" i="5"/>
  <c r="Y1008" i="5"/>
  <c r="Z1008" i="5"/>
  <c r="J1008" i="5"/>
  <c r="M1008" i="5"/>
  <c r="N1008" i="5"/>
  <c r="O1008" i="5"/>
  <c r="AF1007" i="5"/>
  <c r="AI1007" i="5"/>
  <c r="AJ1007" i="5"/>
  <c r="AK1007" i="5"/>
  <c r="U1007" i="5"/>
  <c r="X1007" i="5"/>
  <c r="Y1007" i="5"/>
  <c r="Z1007" i="5"/>
  <c r="J1007" i="5"/>
  <c r="M1007" i="5"/>
  <c r="N1007" i="5"/>
  <c r="O1007" i="5"/>
  <c r="AF1006" i="5"/>
  <c r="AI1006" i="5"/>
  <c r="AJ1006" i="5"/>
  <c r="AK1006" i="5"/>
  <c r="U1006" i="5"/>
  <c r="X1006" i="5"/>
  <c r="Y1006" i="5"/>
  <c r="Z1006" i="5"/>
  <c r="J1006" i="5"/>
  <c r="M1006" i="5"/>
  <c r="N1006" i="5"/>
  <c r="O1006" i="5"/>
  <c r="AF1005" i="5"/>
  <c r="AI1005" i="5"/>
  <c r="AJ1005" i="5"/>
  <c r="AK1005" i="5"/>
  <c r="U1005" i="5"/>
  <c r="X1005" i="5"/>
  <c r="Y1005" i="5"/>
  <c r="Z1005" i="5"/>
  <c r="J1005" i="5"/>
  <c r="M1005" i="5"/>
  <c r="N1005" i="5"/>
  <c r="O1005" i="5"/>
  <c r="AF1004" i="5"/>
  <c r="AI1004" i="5"/>
  <c r="AJ1004" i="5"/>
  <c r="AK1004" i="5"/>
  <c r="U1004" i="5"/>
  <c r="X1004" i="5"/>
  <c r="Y1004" i="5"/>
  <c r="Z1004" i="5"/>
  <c r="J1004" i="5"/>
  <c r="M1004" i="5"/>
  <c r="N1004" i="5"/>
  <c r="O1004" i="5"/>
  <c r="AF1003" i="5"/>
  <c r="AI1003" i="5"/>
  <c r="AJ1003" i="5"/>
  <c r="AK1003" i="5"/>
  <c r="U1003" i="5"/>
  <c r="X1003" i="5"/>
  <c r="Y1003" i="5"/>
  <c r="Z1003" i="5"/>
  <c r="J1003" i="5"/>
  <c r="M1003" i="5"/>
  <c r="N1003" i="5"/>
  <c r="O1003" i="5"/>
  <c r="AF1002" i="5"/>
  <c r="AI1002" i="5"/>
  <c r="AJ1002" i="5"/>
  <c r="AK1002" i="5"/>
  <c r="U1002" i="5"/>
  <c r="X1002" i="5"/>
  <c r="Y1002" i="5"/>
  <c r="Z1002" i="5"/>
  <c r="J1002" i="5"/>
  <c r="M1002" i="5"/>
  <c r="N1002" i="5"/>
  <c r="O1002" i="5"/>
  <c r="AF1001" i="5"/>
  <c r="AI1001" i="5"/>
  <c r="AJ1001" i="5"/>
  <c r="AK1001" i="5"/>
  <c r="U1001" i="5"/>
  <c r="X1001" i="5"/>
  <c r="Y1001" i="5"/>
  <c r="Z1001" i="5"/>
  <c r="J1001" i="5"/>
  <c r="M1001" i="5"/>
  <c r="N1001" i="5"/>
  <c r="O1001" i="5"/>
  <c r="AF1000" i="5"/>
  <c r="AI1000" i="5"/>
  <c r="AJ1000" i="5"/>
  <c r="AK1000" i="5"/>
  <c r="U1000" i="5"/>
  <c r="X1000" i="5"/>
  <c r="Y1000" i="5"/>
  <c r="Z1000" i="5"/>
  <c r="J1000" i="5"/>
  <c r="M1000" i="5"/>
  <c r="N1000" i="5"/>
  <c r="O1000" i="5"/>
  <c r="AF999" i="5"/>
  <c r="AI999" i="5"/>
  <c r="AJ999" i="5"/>
  <c r="AK999" i="5"/>
  <c r="U999" i="5"/>
  <c r="X999" i="5"/>
  <c r="Y999" i="5"/>
  <c r="Z999" i="5"/>
  <c r="J999" i="5"/>
  <c r="M999" i="5"/>
  <c r="N999" i="5"/>
  <c r="O999" i="5"/>
  <c r="AF998" i="5"/>
  <c r="AI998" i="5"/>
  <c r="AJ998" i="5"/>
  <c r="AK998" i="5"/>
  <c r="U998" i="5"/>
  <c r="X998" i="5"/>
  <c r="Y998" i="5"/>
  <c r="Z998" i="5"/>
  <c r="J998" i="5"/>
  <c r="M998" i="5"/>
  <c r="N998" i="5"/>
  <c r="O998" i="5"/>
  <c r="AF997" i="5"/>
  <c r="AI997" i="5"/>
  <c r="AJ997" i="5"/>
  <c r="AK997" i="5"/>
  <c r="U997" i="5"/>
  <c r="X997" i="5"/>
  <c r="Y997" i="5"/>
  <c r="Z997" i="5"/>
  <c r="J997" i="5"/>
  <c r="M997" i="5"/>
  <c r="N997" i="5"/>
  <c r="O997" i="5"/>
  <c r="AF996" i="5"/>
  <c r="AI996" i="5"/>
  <c r="AJ996" i="5"/>
  <c r="AK996" i="5"/>
  <c r="U996" i="5"/>
  <c r="X996" i="5"/>
  <c r="Y996" i="5"/>
  <c r="Z996" i="5"/>
  <c r="J996" i="5"/>
  <c r="M996" i="5"/>
  <c r="N996" i="5"/>
  <c r="O996" i="5"/>
  <c r="AF995" i="5"/>
  <c r="AI995" i="5"/>
  <c r="AJ995" i="5"/>
  <c r="AK995" i="5"/>
  <c r="U995" i="5"/>
  <c r="X995" i="5"/>
  <c r="Y995" i="5"/>
  <c r="Z995" i="5"/>
  <c r="J995" i="5"/>
  <c r="M995" i="5"/>
  <c r="N995" i="5"/>
  <c r="O995" i="5"/>
  <c r="AF994" i="5"/>
  <c r="AI994" i="5"/>
  <c r="AJ994" i="5"/>
  <c r="AK994" i="5"/>
  <c r="U994" i="5"/>
  <c r="X994" i="5"/>
  <c r="Y994" i="5"/>
  <c r="Z994" i="5"/>
  <c r="J994" i="5"/>
  <c r="M994" i="5"/>
  <c r="N994" i="5"/>
  <c r="O994" i="5"/>
  <c r="AF993" i="5"/>
  <c r="AI993" i="5"/>
  <c r="AJ993" i="5"/>
  <c r="AK993" i="5"/>
  <c r="U993" i="5"/>
  <c r="X993" i="5"/>
  <c r="Y993" i="5"/>
  <c r="Z993" i="5"/>
  <c r="J993" i="5"/>
  <c r="M993" i="5"/>
  <c r="N993" i="5"/>
  <c r="O993" i="5"/>
  <c r="AF992" i="5"/>
  <c r="AI992" i="5"/>
  <c r="AJ992" i="5"/>
  <c r="AK992" i="5"/>
  <c r="U992" i="5"/>
  <c r="X992" i="5"/>
  <c r="Y992" i="5"/>
  <c r="Z992" i="5"/>
  <c r="J992" i="5"/>
  <c r="M992" i="5"/>
  <c r="N992" i="5"/>
  <c r="O992" i="5"/>
  <c r="AF991" i="5"/>
  <c r="AI991" i="5"/>
  <c r="AJ991" i="5"/>
  <c r="AK991" i="5"/>
  <c r="U991" i="5"/>
  <c r="X991" i="5"/>
  <c r="Y991" i="5"/>
  <c r="Z991" i="5"/>
  <c r="J991" i="5"/>
  <c r="M991" i="5"/>
  <c r="N991" i="5"/>
  <c r="O991" i="5"/>
  <c r="AF990" i="5"/>
  <c r="AI990" i="5"/>
  <c r="AJ990" i="5"/>
  <c r="AK990" i="5"/>
  <c r="U990" i="5"/>
  <c r="X990" i="5"/>
  <c r="Y990" i="5"/>
  <c r="Z990" i="5"/>
  <c r="J990" i="5"/>
  <c r="M990" i="5"/>
  <c r="N990" i="5"/>
  <c r="O990" i="5"/>
  <c r="AF989" i="5"/>
  <c r="AI989" i="5"/>
  <c r="AJ989" i="5"/>
  <c r="AK989" i="5"/>
  <c r="U989" i="5"/>
  <c r="X989" i="5"/>
  <c r="Y989" i="5"/>
  <c r="Z989" i="5"/>
  <c r="J989" i="5"/>
  <c r="M989" i="5"/>
  <c r="N989" i="5"/>
  <c r="O989" i="5"/>
  <c r="AF988" i="5"/>
  <c r="AI988" i="5"/>
  <c r="AJ988" i="5"/>
  <c r="AK988" i="5"/>
  <c r="U988" i="5"/>
  <c r="X988" i="5"/>
  <c r="Y988" i="5"/>
  <c r="Z988" i="5"/>
  <c r="J988" i="5"/>
  <c r="M988" i="5"/>
  <c r="N988" i="5"/>
  <c r="O988" i="5"/>
  <c r="AF987" i="5"/>
  <c r="AI987" i="5"/>
  <c r="AJ987" i="5"/>
  <c r="AK987" i="5"/>
  <c r="U987" i="5"/>
  <c r="X987" i="5"/>
  <c r="Y987" i="5"/>
  <c r="Z987" i="5"/>
  <c r="J987" i="5"/>
  <c r="M987" i="5"/>
  <c r="N987" i="5"/>
  <c r="O987" i="5"/>
  <c r="AF986" i="5"/>
  <c r="AI986" i="5"/>
  <c r="AJ986" i="5"/>
  <c r="AK986" i="5"/>
  <c r="U986" i="5"/>
  <c r="X986" i="5"/>
  <c r="Y986" i="5"/>
  <c r="Z986" i="5"/>
  <c r="J986" i="5"/>
  <c r="M986" i="5"/>
  <c r="N986" i="5"/>
  <c r="O986" i="5"/>
  <c r="AF985" i="5"/>
  <c r="AI985" i="5"/>
  <c r="AJ985" i="5"/>
  <c r="AK985" i="5"/>
  <c r="U985" i="5"/>
  <c r="X985" i="5"/>
  <c r="Y985" i="5"/>
  <c r="Z985" i="5"/>
  <c r="J985" i="5"/>
  <c r="M985" i="5"/>
  <c r="N985" i="5"/>
  <c r="O985" i="5"/>
  <c r="AF984" i="5"/>
  <c r="AI984" i="5"/>
  <c r="AJ984" i="5"/>
  <c r="AK984" i="5"/>
  <c r="U984" i="5"/>
  <c r="X984" i="5"/>
  <c r="Y984" i="5"/>
  <c r="Z984" i="5"/>
  <c r="J984" i="5"/>
  <c r="M984" i="5"/>
  <c r="N984" i="5"/>
  <c r="O984" i="5"/>
  <c r="AF983" i="5"/>
  <c r="AI983" i="5"/>
  <c r="AJ983" i="5"/>
  <c r="AK983" i="5"/>
  <c r="U983" i="5"/>
  <c r="X983" i="5"/>
  <c r="Y983" i="5"/>
  <c r="Z983" i="5"/>
  <c r="J983" i="5"/>
  <c r="M983" i="5"/>
  <c r="N983" i="5"/>
  <c r="O983" i="5"/>
  <c r="AF982" i="5"/>
  <c r="AI982" i="5"/>
  <c r="AJ982" i="5"/>
  <c r="AK982" i="5"/>
  <c r="U982" i="5"/>
  <c r="X982" i="5"/>
  <c r="Y982" i="5"/>
  <c r="Z982" i="5"/>
  <c r="J982" i="5"/>
  <c r="M982" i="5"/>
  <c r="N982" i="5"/>
  <c r="O982" i="5"/>
  <c r="AF981" i="5"/>
  <c r="AI981" i="5"/>
  <c r="AJ981" i="5"/>
  <c r="AK981" i="5"/>
  <c r="U981" i="5"/>
  <c r="X981" i="5"/>
  <c r="Y981" i="5"/>
  <c r="Z981" i="5"/>
  <c r="J981" i="5"/>
  <c r="M981" i="5"/>
  <c r="N981" i="5"/>
  <c r="O981" i="5"/>
  <c r="AF980" i="5"/>
  <c r="AI980" i="5"/>
  <c r="AJ980" i="5"/>
  <c r="AK980" i="5"/>
  <c r="U980" i="5"/>
  <c r="X980" i="5"/>
  <c r="Y980" i="5"/>
  <c r="Z980" i="5"/>
  <c r="J980" i="5"/>
  <c r="M980" i="5"/>
  <c r="N980" i="5"/>
  <c r="O980" i="5"/>
  <c r="AF979" i="5"/>
  <c r="AI979" i="5"/>
  <c r="AJ979" i="5"/>
  <c r="AK979" i="5"/>
  <c r="U979" i="5"/>
  <c r="X979" i="5"/>
  <c r="Y979" i="5"/>
  <c r="Z979" i="5"/>
  <c r="J979" i="5"/>
  <c r="M979" i="5"/>
  <c r="N979" i="5"/>
  <c r="O979" i="5"/>
  <c r="AF978" i="5"/>
  <c r="AI978" i="5"/>
  <c r="AJ978" i="5"/>
  <c r="AK978" i="5"/>
  <c r="U978" i="5"/>
  <c r="X978" i="5"/>
  <c r="Y978" i="5"/>
  <c r="Z978" i="5"/>
  <c r="J978" i="5"/>
  <c r="M978" i="5"/>
  <c r="N978" i="5"/>
  <c r="O978" i="5"/>
  <c r="AF977" i="5"/>
  <c r="AI977" i="5"/>
  <c r="AJ977" i="5"/>
  <c r="AK977" i="5"/>
  <c r="U977" i="5"/>
  <c r="X977" i="5"/>
  <c r="Y977" i="5"/>
  <c r="Z977" i="5"/>
  <c r="J977" i="5"/>
  <c r="M977" i="5"/>
  <c r="N977" i="5"/>
  <c r="O977" i="5"/>
  <c r="AF976" i="5"/>
  <c r="AI976" i="5"/>
  <c r="AJ976" i="5"/>
  <c r="AK976" i="5"/>
  <c r="U976" i="5"/>
  <c r="X976" i="5"/>
  <c r="Y976" i="5"/>
  <c r="Z976" i="5"/>
  <c r="J976" i="5"/>
  <c r="M976" i="5"/>
  <c r="N976" i="5"/>
  <c r="O976" i="5"/>
  <c r="AF975" i="5"/>
  <c r="AI975" i="5"/>
  <c r="AJ975" i="5"/>
  <c r="AK975" i="5"/>
  <c r="U975" i="5"/>
  <c r="X975" i="5"/>
  <c r="Y975" i="5"/>
  <c r="Z975" i="5"/>
  <c r="J975" i="5"/>
  <c r="M975" i="5"/>
  <c r="N975" i="5"/>
  <c r="O975" i="5"/>
  <c r="AF974" i="5"/>
  <c r="AI974" i="5"/>
  <c r="AJ974" i="5"/>
  <c r="AK974" i="5"/>
  <c r="U974" i="5"/>
  <c r="X974" i="5"/>
  <c r="Y974" i="5"/>
  <c r="Z974" i="5"/>
  <c r="J974" i="5"/>
  <c r="M974" i="5"/>
  <c r="N974" i="5"/>
  <c r="O974" i="5"/>
  <c r="AF973" i="5"/>
  <c r="AI973" i="5"/>
  <c r="AJ973" i="5"/>
  <c r="AK973" i="5"/>
  <c r="U973" i="5"/>
  <c r="X973" i="5"/>
  <c r="Y973" i="5"/>
  <c r="Z973" i="5"/>
  <c r="J973" i="5"/>
  <c r="M973" i="5"/>
  <c r="N973" i="5"/>
  <c r="O973" i="5"/>
  <c r="AF972" i="5"/>
  <c r="AI972" i="5"/>
  <c r="AJ972" i="5"/>
  <c r="AK972" i="5"/>
  <c r="U972" i="5"/>
  <c r="X972" i="5"/>
  <c r="Y972" i="5"/>
  <c r="Z972" i="5"/>
  <c r="J972" i="5"/>
  <c r="M972" i="5"/>
  <c r="N972" i="5"/>
  <c r="O972" i="5"/>
  <c r="AF971" i="5"/>
  <c r="AI971" i="5"/>
  <c r="AJ971" i="5"/>
  <c r="AK971" i="5"/>
  <c r="U971" i="5"/>
  <c r="X971" i="5"/>
  <c r="Y971" i="5"/>
  <c r="Z971" i="5"/>
  <c r="J971" i="5"/>
  <c r="M971" i="5"/>
  <c r="N971" i="5"/>
  <c r="O971" i="5"/>
  <c r="AF970" i="5"/>
  <c r="AI970" i="5"/>
  <c r="AJ970" i="5"/>
  <c r="AK970" i="5"/>
  <c r="U970" i="5"/>
  <c r="X970" i="5"/>
  <c r="Y970" i="5"/>
  <c r="Z970" i="5"/>
  <c r="J970" i="5"/>
  <c r="M970" i="5"/>
  <c r="N970" i="5"/>
  <c r="O970" i="5"/>
  <c r="AF969" i="5"/>
  <c r="AI969" i="5"/>
  <c r="AJ969" i="5"/>
  <c r="AK969" i="5"/>
  <c r="U969" i="5"/>
  <c r="X969" i="5"/>
  <c r="Y969" i="5"/>
  <c r="Z969" i="5"/>
  <c r="J969" i="5"/>
  <c r="M969" i="5"/>
  <c r="N969" i="5"/>
  <c r="O969" i="5"/>
  <c r="AF968" i="5"/>
  <c r="AI968" i="5"/>
  <c r="AJ968" i="5"/>
  <c r="AK968" i="5"/>
  <c r="U968" i="5"/>
  <c r="X968" i="5"/>
  <c r="Y968" i="5"/>
  <c r="Z968" i="5"/>
  <c r="J968" i="5"/>
  <c r="M968" i="5"/>
  <c r="N968" i="5"/>
  <c r="O968" i="5"/>
  <c r="AF967" i="5"/>
  <c r="AI967" i="5"/>
  <c r="AJ967" i="5"/>
  <c r="AK967" i="5"/>
  <c r="U967" i="5"/>
  <c r="X967" i="5"/>
  <c r="Y967" i="5"/>
  <c r="Z967" i="5"/>
  <c r="J967" i="5"/>
  <c r="M967" i="5"/>
  <c r="N967" i="5"/>
  <c r="O967" i="5"/>
  <c r="AF966" i="5"/>
  <c r="AI966" i="5"/>
  <c r="AJ966" i="5"/>
  <c r="AK966" i="5"/>
  <c r="U966" i="5"/>
  <c r="X966" i="5"/>
  <c r="Y966" i="5"/>
  <c r="Z966" i="5"/>
  <c r="J966" i="5"/>
  <c r="M966" i="5"/>
  <c r="N966" i="5"/>
  <c r="O966" i="5"/>
  <c r="AF965" i="5"/>
  <c r="AI965" i="5"/>
  <c r="AJ965" i="5"/>
  <c r="AK965" i="5"/>
  <c r="U965" i="5"/>
  <c r="X965" i="5"/>
  <c r="Y965" i="5"/>
  <c r="Z965" i="5"/>
  <c r="J965" i="5"/>
  <c r="M965" i="5"/>
  <c r="N965" i="5"/>
  <c r="O965" i="5"/>
  <c r="AF964" i="5"/>
  <c r="AI964" i="5"/>
  <c r="AJ964" i="5"/>
  <c r="AK964" i="5"/>
  <c r="U964" i="5"/>
  <c r="X964" i="5"/>
  <c r="Y964" i="5"/>
  <c r="Z964" i="5"/>
  <c r="J964" i="5"/>
  <c r="M964" i="5"/>
  <c r="N964" i="5"/>
  <c r="O964" i="5"/>
  <c r="AF963" i="5"/>
  <c r="AI963" i="5"/>
  <c r="AJ963" i="5"/>
  <c r="AK963" i="5"/>
  <c r="U963" i="5"/>
  <c r="X963" i="5"/>
  <c r="Y963" i="5"/>
  <c r="Z963" i="5"/>
  <c r="J963" i="5"/>
  <c r="M963" i="5"/>
  <c r="N963" i="5"/>
  <c r="O963" i="5"/>
  <c r="AF962" i="5"/>
  <c r="AI962" i="5"/>
  <c r="AJ962" i="5"/>
  <c r="AK962" i="5"/>
  <c r="U962" i="5"/>
  <c r="X962" i="5"/>
  <c r="Y962" i="5"/>
  <c r="Z962" i="5"/>
  <c r="J962" i="5"/>
  <c r="M962" i="5"/>
  <c r="N962" i="5"/>
  <c r="O962" i="5"/>
  <c r="AF961" i="5"/>
  <c r="AI961" i="5"/>
  <c r="AJ961" i="5"/>
  <c r="AK961" i="5"/>
  <c r="U961" i="5"/>
  <c r="X961" i="5"/>
  <c r="Y961" i="5"/>
  <c r="Z961" i="5"/>
  <c r="J961" i="5"/>
  <c r="M961" i="5"/>
  <c r="N961" i="5"/>
  <c r="O961" i="5"/>
  <c r="AF960" i="5"/>
  <c r="AI960" i="5"/>
  <c r="AJ960" i="5"/>
  <c r="AK960" i="5"/>
  <c r="U960" i="5"/>
  <c r="X960" i="5"/>
  <c r="Y960" i="5"/>
  <c r="Z960" i="5"/>
  <c r="J960" i="5"/>
  <c r="M960" i="5"/>
  <c r="N960" i="5"/>
  <c r="O960" i="5"/>
  <c r="AF959" i="5"/>
  <c r="AI959" i="5"/>
  <c r="AJ959" i="5"/>
  <c r="AK959" i="5"/>
  <c r="U959" i="5"/>
  <c r="X959" i="5"/>
  <c r="Y959" i="5"/>
  <c r="Z959" i="5"/>
  <c r="J959" i="5"/>
  <c r="M959" i="5"/>
  <c r="N959" i="5"/>
  <c r="O959" i="5"/>
  <c r="AF958" i="5"/>
  <c r="AI958" i="5"/>
  <c r="AJ958" i="5"/>
  <c r="AK958" i="5"/>
  <c r="U958" i="5"/>
  <c r="X958" i="5"/>
  <c r="Y958" i="5"/>
  <c r="Z958" i="5"/>
  <c r="J958" i="5"/>
  <c r="M958" i="5"/>
  <c r="N958" i="5"/>
  <c r="O958" i="5"/>
  <c r="AF957" i="5"/>
  <c r="AI957" i="5"/>
  <c r="AJ957" i="5"/>
  <c r="AK957" i="5"/>
  <c r="U957" i="5"/>
  <c r="X957" i="5"/>
  <c r="Y957" i="5"/>
  <c r="Z957" i="5"/>
  <c r="J957" i="5"/>
  <c r="M957" i="5"/>
  <c r="N957" i="5"/>
  <c r="O957" i="5"/>
  <c r="AF956" i="5"/>
  <c r="AI956" i="5"/>
  <c r="AJ956" i="5"/>
  <c r="AK956" i="5"/>
  <c r="U956" i="5"/>
  <c r="X956" i="5"/>
  <c r="Y956" i="5"/>
  <c r="Z956" i="5"/>
  <c r="J956" i="5"/>
  <c r="M956" i="5"/>
  <c r="N956" i="5"/>
  <c r="O956" i="5"/>
  <c r="AF955" i="5"/>
  <c r="AI955" i="5"/>
  <c r="AJ955" i="5"/>
  <c r="AK955" i="5"/>
  <c r="U955" i="5"/>
  <c r="X955" i="5"/>
  <c r="Y955" i="5"/>
  <c r="Z955" i="5"/>
  <c r="J955" i="5"/>
  <c r="M955" i="5"/>
  <c r="N955" i="5"/>
  <c r="O955" i="5"/>
  <c r="AF954" i="5"/>
  <c r="AI954" i="5"/>
  <c r="AJ954" i="5"/>
  <c r="AK954" i="5"/>
  <c r="U954" i="5"/>
  <c r="X954" i="5"/>
  <c r="Y954" i="5"/>
  <c r="Z954" i="5"/>
  <c r="J954" i="5"/>
  <c r="M954" i="5"/>
  <c r="N954" i="5"/>
  <c r="O954" i="5"/>
  <c r="AF953" i="5"/>
  <c r="AI953" i="5"/>
  <c r="AJ953" i="5"/>
  <c r="AK953" i="5"/>
  <c r="U953" i="5"/>
  <c r="X953" i="5"/>
  <c r="Y953" i="5"/>
  <c r="Z953" i="5"/>
  <c r="J953" i="5"/>
  <c r="M953" i="5"/>
  <c r="N953" i="5"/>
  <c r="O953" i="5"/>
  <c r="AF952" i="5"/>
  <c r="AI952" i="5"/>
  <c r="AJ952" i="5"/>
  <c r="AK952" i="5"/>
  <c r="U952" i="5"/>
  <c r="X952" i="5"/>
  <c r="Y952" i="5"/>
  <c r="Z952" i="5"/>
  <c r="J952" i="5"/>
  <c r="M952" i="5"/>
  <c r="N952" i="5"/>
  <c r="O952" i="5"/>
  <c r="AF951" i="5"/>
  <c r="AI951" i="5"/>
  <c r="AJ951" i="5"/>
  <c r="AK951" i="5"/>
  <c r="U951" i="5"/>
  <c r="X951" i="5"/>
  <c r="Y951" i="5"/>
  <c r="Z951" i="5"/>
  <c r="J951" i="5"/>
  <c r="M951" i="5"/>
  <c r="N951" i="5"/>
  <c r="O951" i="5"/>
  <c r="AF950" i="5"/>
  <c r="AI950" i="5"/>
  <c r="AJ950" i="5"/>
  <c r="AK950" i="5"/>
  <c r="U950" i="5"/>
  <c r="X950" i="5"/>
  <c r="Y950" i="5"/>
  <c r="Z950" i="5"/>
  <c r="J950" i="5"/>
  <c r="M950" i="5"/>
  <c r="N950" i="5"/>
  <c r="O950" i="5"/>
  <c r="AF949" i="5"/>
  <c r="AI949" i="5"/>
  <c r="AJ949" i="5"/>
  <c r="AK949" i="5"/>
  <c r="U949" i="5"/>
  <c r="X949" i="5"/>
  <c r="Y949" i="5"/>
  <c r="Z949" i="5"/>
  <c r="J949" i="5"/>
  <c r="M949" i="5"/>
  <c r="N949" i="5"/>
  <c r="O949" i="5"/>
  <c r="AF948" i="5"/>
  <c r="AI948" i="5"/>
  <c r="AJ948" i="5"/>
  <c r="AK948" i="5"/>
  <c r="U948" i="5"/>
  <c r="X948" i="5"/>
  <c r="Y948" i="5"/>
  <c r="Z948" i="5"/>
  <c r="J948" i="5"/>
  <c r="M948" i="5"/>
  <c r="N948" i="5"/>
  <c r="O948" i="5"/>
  <c r="AF947" i="5"/>
  <c r="AI947" i="5"/>
  <c r="AJ947" i="5"/>
  <c r="AK947" i="5"/>
  <c r="U947" i="5"/>
  <c r="X947" i="5"/>
  <c r="Y947" i="5"/>
  <c r="Z947" i="5"/>
  <c r="J947" i="5"/>
  <c r="M947" i="5"/>
  <c r="N947" i="5"/>
  <c r="O947" i="5"/>
  <c r="AF946" i="5"/>
  <c r="AI946" i="5"/>
  <c r="AJ946" i="5"/>
  <c r="AK946" i="5"/>
  <c r="U946" i="5"/>
  <c r="X946" i="5"/>
  <c r="Y946" i="5"/>
  <c r="Z946" i="5"/>
  <c r="J946" i="5"/>
  <c r="M946" i="5"/>
  <c r="N946" i="5"/>
  <c r="O946" i="5"/>
  <c r="AF945" i="5"/>
  <c r="AI945" i="5"/>
  <c r="AJ945" i="5"/>
  <c r="AK945" i="5"/>
  <c r="U945" i="5"/>
  <c r="X945" i="5"/>
  <c r="Y945" i="5"/>
  <c r="Z945" i="5"/>
  <c r="J945" i="5"/>
  <c r="M945" i="5"/>
  <c r="N945" i="5"/>
  <c r="O945" i="5"/>
  <c r="AF944" i="5"/>
  <c r="AI944" i="5"/>
  <c r="AJ944" i="5"/>
  <c r="AK944" i="5"/>
  <c r="U944" i="5"/>
  <c r="X944" i="5"/>
  <c r="Y944" i="5"/>
  <c r="Z944" i="5"/>
  <c r="J944" i="5"/>
  <c r="M944" i="5"/>
  <c r="N944" i="5"/>
  <c r="O944" i="5"/>
  <c r="AF943" i="5"/>
  <c r="AI943" i="5"/>
  <c r="AJ943" i="5"/>
  <c r="AK943" i="5"/>
  <c r="U943" i="5"/>
  <c r="X943" i="5"/>
  <c r="Y943" i="5"/>
  <c r="Z943" i="5"/>
  <c r="J943" i="5"/>
  <c r="M943" i="5"/>
  <c r="N943" i="5"/>
  <c r="O943" i="5"/>
  <c r="AF942" i="5"/>
  <c r="AI942" i="5"/>
  <c r="AJ942" i="5"/>
  <c r="AK942" i="5"/>
  <c r="U942" i="5"/>
  <c r="X942" i="5"/>
  <c r="Y942" i="5"/>
  <c r="Z942" i="5"/>
  <c r="J942" i="5"/>
  <c r="M942" i="5"/>
  <c r="N942" i="5"/>
  <c r="O942" i="5"/>
  <c r="AF941" i="5"/>
  <c r="AI941" i="5"/>
  <c r="AJ941" i="5"/>
  <c r="AK941" i="5"/>
  <c r="U941" i="5"/>
  <c r="X941" i="5"/>
  <c r="Y941" i="5"/>
  <c r="Z941" i="5"/>
  <c r="J941" i="5"/>
  <c r="M941" i="5"/>
  <c r="N941" i="5"/>
  <c r="O941" i="5"/>
  <c r="AF940" i="5"/>
  <c r="AI940" i="5"/>
  <c r="AJ940" i="5"/>
  <c r="AK940" i="5"/>
  <c r="U940" i="5"/>
  <c r="X940" i="5"/>
  <c r="Y940" i="5"/>
  <c r="Z940" i="5"/>
  <c r="J940" i="5"/>
  <c r="M940" i="5"/>
  <c r="N940" i="5"/>
  <c r="O940" i="5"/>
  <c r="AF939" i="5"/>
  <c r="AI939" i="5"/>
  <c r="AJ939" i="5"/>
  <c r="AK939" i="5"/>
  <c r="U939" i="5"/>
  <c r="X939" i="5"/>
  <c r="Y939" i="5"/>
  <c r="Z939" i="5"/>
  <c r="J939" i="5"/>
  <c r="M939" i="5"/>
  <c r="N939" i="5"/>
  <c r="O939" i="5"/>
  <c r="AF938" i="5"/>
  <c r="AI938" i="5"/>
  <c r="AJ938" i="5"/>
  <c r="AK938" i="5"/>
  <c r="U938" i="5"/>
  <c r="X938" i="5"/>
  <c r="Y938" i="5"/>
  <c r="Z938" i="5"/>
  <c r="J938" i="5"/>
  <c r="M938" i="5"/>
  <c r="N938" i="5"/>
  <c r="O938" i="5"/>
  <c r="AF937" i="5"/>
  <c r="AI937" i="5"/>
  <c r="AJ937" i="5"/>
  <c r="AK937" i="5"/>
  <c r="U937" i="5"/>
  <c r="X937" i="5"/>
  <c r="Y937" i="5"/>
  <c r="Z937" i="5"/>
  <c r="J937" i="5"/>
  <c r="M937" i="5"/>
  <c r="N937" i="5"/>
  <c r="O937" i="5"/>
  <c r="AF936" i="5"/>
  <c r="AI936" i="5"/>
  <c r="AJ936" i="5"/>
  <c r="AK936" i="5"/>
  <c r="U936" i="5"/>
  <c r="X936" i="5"/>
  <c r="Y936" i="5"/>
  <c r="Z936" i="5"/>
  <c r="J936" i="5"/>
  <c r="M936" i="5"/>
  <c r="N936" i="5"/>
  <c r="O936" i="5"/>
  <c r="AF935" i="5"/>
  <c r="AI935" i="5"/>
  <c r="AJ935" i="5"/>
  <c r="AK935" i="5"/>
  <c r="U935" i="5"/>
  <c r="X935" i="5"/>
  <c r="Y935" i="5"/>
  <c r="Z935" i="5"/>
  <c r="J935" i="5"/>
  <c r="M935" i="5"/>
  <c r="N935" i="5"/>
  <c r="O935" i="5"/>
  <c r="AF934" i="5"/>
  <c r="AI934" i="5"/>
  <c r="AJ934" i="5"/>
  <c r="AK934" i="5"/>
  <c r="U934" i="5"/>
  <c r="X934" i="5"/>
  <c r="Y934" i="5"/>
  <c r="Z934" i="5"/>
  <c r="J934" i="5"/>
  <c r="M934" i="5"/>
  <c r="N934" i="5"/>
  <c r="O934" i="5"/>
  <c r="AF933" i="5"/>
  <c r="AI933" i="5"/>
  <c r="AJ933" i="5"/>
  <c r="AK933" i="5"/>
  <c r="U933" i="5"/>
  <c r="X933" i="5"/>
  <c r="Y933" i="5"/>
  <c r="Z933" i="5"/>
  <c r="J933" i="5"/>
  <c r="M933" i="5"/>
  <c r="N933" i="5"/>
  <c r="O933" i="5"/>
  <c r="AF932" i="5"/>
  <c r="AI932" i="5"/>
  <c r="AJ932" i="5"/>
  <c r="AK932" i="5"/>
  <c r="U932" i="5"/>
  <c r="X932" i="5"/>
  <c r="Y932" i="5"/>
  <c r="Z932" i="5"/>
  <c r="J932" i="5"/>
  <c r="M932" i="5"/>
  <c r="N932" i="5"/>
  <c r="O932" i="5"/>
  <c r="AF931" i="5"/>
  <c r="AI931" i="5"/>
  <c r="AJ931" i="5"/>
  <c r="AK931" i="5"/>
  <c r="U931" i="5"/>
  <c r="X931" i="5"/>
  <c r="Y931" i="5"/>
  <c r="Z931" i="5"/>
  <c r="J931" i="5"/>
  <c r="M931" i="5"/>
  <c r="N931" i="5"/>
  <c r="O931" i="5"/>
  <c r="AF930" i="5"/>
  <c r="AI930" i="5"/>
  <c r="AJ930" i="5"/>
  <c r="AK930" i="5"/>
  <c r="U930" i="5"/>
  <c r="X930" i="5"/>
  <c r="Y930" i="5"/>
  <c r="Z930" i="5"/>
  <c r="J930" i="5"/>
  <c r="M930" i="5"/>
  <c r="N930" i="5"/>
  <c r="O930" i="5"/>
  <c r="AF929" i="5"/>
  <c r="AI929" i="5"/>
  <c r="AJ929" i="5"/>
  <c r="AK929" i="5"/>
  <c r="U929" i="5"/>
  <c r="X929" i="5"/>
  <c r="Y929" i="5"/>
  <c r="Z929" i="5"/>
  <c r="J929" i="5"/>
  <c r="M929" i="5"/>
  <c r="N929" i="5"/>
  <c r="O929" i="5"/>
  <c r="AF928" i="5"/>
  <c r="AI928" i="5"/>
  <c r="AJ928" i="5"/>
  <c r="AK928" i="5"/>
  <c r="U928" i="5"/>
  <c r="X928" i="5"/>
  <c r="Y928" i="5"/>
  <c r="Z928" i="5"/>
  <c r="J928" i="5"/>
  <c r="M928" i="5"/>
  <c r="N928" i="5"/>
  <c r="O928" i="5"/>
  <c r="AF927" i="5"/>
  <c r="AI927" i="5"/>
  <c r="AJ927" i="5"/>
  <c r="AK927" i="5"/>
  <c r="U927" i="5"/>
  <c r="X927" i="5"/>
  <c r="Y927" i="5"/>
  <c r="Z927" i="5"/>
  <c r="J927" i="5"/>
  <c r="M927" i="5"/>
  <c r="N927" i="5"/>
  <c r="O927" i="5"/>
  <c r="AF926" i="5"/>
  <c r="AI926" i="5"/>
  <c r="AJ926" i="5"/>
  <c r="AK926" i="5"/>
  <c r="U926" i="5"/>
  <c r="X926" i="5"/>
  <c r="Y926" i="5"/>
  <c r="Z926" i="5"/>
  <c r="J926" i="5"/>
  <c r="M926" i="5"/>
  <c r="N926" i="5"/>
  <c r="O926" i="5"/>
  <c r="AF925" i="5"/>
  <c r="AI925" i="5"/>
  <c r="AJ925" i="5"/>
  <c r="AK925" i="5"/>
  <c r="U925" i="5"/>
  <c r="X925" i="5"/>
  <c r="Y925" i="5"/>
  <c r="Z925" i="5"/>
  <c r="J925" i="5"/>
  <c r="M925" i="5"/>
  <c r="N925" i="5"/>
  <c r="O925" i="5"/>
  <c r="AF924" i="5"/>
  <c r="AI924" i="5"/>
  <c r="AJ924" i="5"/>
  <c r="AK924" i="5"/>
  <c r="U924" i="5"/>
  <c r="X924" i="5"/>
  <c r="Y924" i="5"/>
  <c r="Z924" i="5"/>
  <c r="J924" i="5"/>
  <c r="M924" i="5"/>
  <c r="N924" i="5"/>
  <c r="O924" i="5"/>
  <c r="AF923" i="5"/>
  <c r="AI923" i="5"/>
  <c r="AJ923" i="5"/>
  <c r="AK923" i="5"/>
  <c r="U923" i="5"/>
  <c r="X923" i="5"/>
  <c r="Y923" i="5"/>
  <c r="Z923" i="5"/>
  <c r="J923" i="5"/>
  <c r="M923" i="5"/>
  <c r="N923" i="5"/>
  <c r="O923" i="5"/>
  <c r="AF922" i="5"/>
  <c r="AI922" i="5"/>
  <c r="AJ922" i="5"/>
  <c r="AK922" i="5"/>
  <c r="U922" i="5"/>
  <c r="X922" i="5"/>
  <c r="Y922" i="5"/>
  <c r="Z922" i="5"/>
  <c r="J922" i="5"/>
  <c r="M922" i="5"/>
  <c r="N922" i="5"/>
  <c r="O922" i="5"/>
  <c r="AF921" i="5"/>
  <c r="AI921" i="5"/>
  <c r="AJ921" i="5"/>
  <c r="AK921" i="5"/>
  <c r="U921" i="5"/>
  <c r="X921" i="5"/>
  <c r="Y921" i="5"/>
  <c r="Z921" i="5"/>
  <c r="J921" i="5"/>
  <c r="M921" i="5"/>
  <c r="N921" i="5"/>
  <c r="O921" i="5"/>
  <c r="AF920" i="5"/>
  <c r="AI920" i="5"/>
  <c r="AJ920" i="5"/>
  <c r="AK920" i="5"/>
  <c r="U920" i="5"/>
  <c r="X920" i="5"/>
  <c r="Y920" i="5"/>
  <c r="Z920" i="5"/>
  <c r="J920" i="5"/>
  <c r="M920" i="5"/>
  <c r="N920" i="5"/>
  <c r="O920" i="5"/>
  <c r="AF919" i="5"/>
  <c r="AI919" i="5"/>
  <c r="AJ919" i="5"/>
  <c r="AK919" i="5"/>
  <c r="U919" i="5"/>
  <c r="X919" i="5"/>
  <c r="Y919" i="5"/>
  <c r="Z919" i="5"/>
  <c r="J919" i="5"/>
  <c r="M919" i="5"/>
  <c r="N919" i="5"/>
  <c r="O919" i="5"/>
  <c r="AF918" i="5"/>
  <c r="AI918" i="5"/>
  <c r="AJ918" i="5"/>
  <c r="AK918" i="5"/>
  <c r="U918" i="5"/>
  <c r="X918" i="5"/>
  <c r="Y918" i="5"/>
  <c r="Z918" i="5"/>
  <c r="J918" i="5"/>
  <c r="M918" i="5"/>
  <c r="N918" i="5"/>
  <c r="O918" i="5"/>
  <c r="AF917" i="5"/>
  <c r="AI917" i="5"/>
  <c r="AJ917" i="5"/>
  <c r="AK917" i="5"/>
  <c r="U917" i="5"/>
  <c r="X917" i="5"/>
  <c r="Y917" i="5"/>
  <c r="Z917" i="5"/>
  <c r="J917" i="5"/>
  <c r="M917" i="5"/>
  <c r="N917" i="5"/>
  <c r="O917" i="5"/>
  <c r="AF916" i="5"/>
  <c r="AI916" i="5"/>
  <c r="AJ916" i="5"/>
  <c r="AK916" i="5"/>
  <c r="U916" i="5"/>
  <c r="X916" i="5"/>
  <c r="Y916" i="5"/>
  <c r="Z916" i="5"/>
  <c r="J916" i="5"/>
  <c r="M916" i="5"/>
  <c r="N916" i="5"/>
  <c r="O916" i="5"/>
  <c r="AF915" i="5"/>
  <c r="AI915" i="5"/>
  <c r="AJ915" i="5"/>
  <c r="AK915" i="5"/>
  <c r="U915" i="5"/>
  <c r="X915" i="5"/>
  <c r="Y915" i="5"/>
  <c r="Z915" i="5"/>
  <c r="J915" i="5"/>
  <c r="M915" i="5"/>
  <c r="N915" i="5"/>
  <c r="O915" i="5"/>
  <c r="AF914" i="5"/>
  <c r="AI914" i="5"/>
  <c r="AJ914" i="5"/>
  <c r="AK914" i="5"/>
  <c r="U914" i="5"/>
  <c r="X914" i="5"/>
  <c r="Y914" i="5"/>
  <c r="Z914" i="5"/>
  <c r="J914" i="5"/>
  <c r="M914" i="5"/>
  <c r="N914" i="5"/>
  <c r="O914" i="5"/>
  <c r="AF913" i="5"/>
  <c r="AI913" i="5"/>
  <c r="AJ913" i="5"/>
  <c r="AK913" i="5"/>
  <c r="U913" i="5"/>
  <c r="X913" i="5"/>
  <c r="Y913" i="5"/>
  <c r="Z913" i="5"/>
  <c r="J913" i="5"/>
  <c r="M913" i="5"/>
  <c r="N913" i="5"/>
  <c r="O913" i="5"/>
  <c r="AF912" i="5"/>
  <c r="AI912" i="5"/>
  <c r="AJ912" i="5"/>
  <c r="AK912" i="5"/>
  <c r="U912" i="5"/>
  <c r="X912" i="5"/>
  <c r="Y912" i="5"/>
  <c r="Z912" i="5"/>
  <c r="J912" i="5"/>
  <c r="M912" i="5"/>
  <c r="N912" i="5"/>
  <c r="O912" i="5"/>
  <c r="AF911" i="5"/>
  <c r="AI911" i="5"/>
  <c r="AJ911" i="5"/>
  <c r="AK911" i="5"/>
  <c r="U911" i="5"/>
  <c r="X911" i="5"/>
  <c r="Y911" i="5"/>
  <c r="Z911" i="5"/>
  <c r="J911" i="5"/>
  <c r="M911" i="5"/>
  <c r="N911" i="5"/>
  <c r="O911" i="5"/>
  <c r="AF910" i="5"/>
  <c r="AI910" i="5"/>
  <c r="AJ910" i="5"/>
  <c r="AK910" i="5"/>
  <c r="U910" i="5"/>
  <c r="X910" i="5"/>
  <c r="Y910" i="5"/>
  <c r="Z910" i="5"/>
  <c r="J910" i="5"/>
  <c r="M910" i="5"/>
  <c r="N910" i="5"/>
  <c r="O910" i="5"/>
  <c r="AF909" i="5"/>
  <c r="AI909" i="5"/>
  <c r="AJ909" i="5"/>
  <c r="AK909" i="5"/>
  <c r="U909" i="5"/>
  <c r="X909" i="5"/>
  <c r="Y909" i="5"/>
  <c r="Z909" i="5"/>
  <c r="J909" i="5"/>
  <c r="M909" i="5"/>
  <c r="N909" i="5"/>
  <c r="O909" i="5"/>
  <c r="AF908" i="5"/>
  <c r="AI908" i="5"/>
  <c r="AJ908" i="5"/>
  <c r="AK908" i="5"/>
  <c r="U908" i="5"/>
  <c r="X908" i="5"/>
  <c r="Y908" i="5"/>
  <c r="Z908" i="5"/>
  <c r="J908" i="5"/>
  <c r="M908" i="5"/>
  <c r="N908" i="5"/>
  <c r="O908" i="5"/>
  <c r="AF907" i="5"/>
  <c r="AI907" i="5"/>
  <c r="AJ907" i="5"/>
  <c r="AK907" i="5"/>
  <c r="U907" i="5"/>
  <c r="X907" i="5"/>
  <c r="Y907" i="5"/>
  <c r="Z907" i="5"/>
  <c r="J907" i="5"/>
  <c r="M907" i="5"/>
  <c r="N907" i="5"/>
  <c r="O907" i="5"/>
  <c r="AF906" i="5"/>
  <c r="AI906" i="5"/>
  <c r="AJ906" i="5"/>
  <c r="AK906" i="5"/>
  <c r="U906" i="5"/>
  <c r="X906" i="5"/>
  <c r="Y906" i="5"/>
  <c r="Z906" i="5"/>
  <c r="J906" i="5"/>
  <c r="M906" i="5"/>
  <c r="N906" i="5"/>
  <c r="O906" i="5"/>
  <c r="AF905" i="5"/>
  <c r="AI905" i="5"/>
  <c r="AJ905" i="5"/>
  <c r="AK905" i="5"/>
  <c r="U905" i="5"/>
  <c r="X905" i="5"/>
  <c r="Y905" i="5"/>
  <c r="Z905" i="5"/>
  <c r="J905" i="5"/>
  <c r="M905" i="5"/>
  <c r="N905" i="5"/>
  <c r="O905" i="5"/>
  <c r="AF904" i="5"/>
  <c r="AI904" i="5"/>
  <c r="AJ904" i="5"/>
  <c r="AK904" i="5"/>
  <c r="U904" i="5"/>
  <c r="X904" i="5"/>
  <c r="Y904" i="5"/>
  <c r="Z904" i="5"/>
  <c r="J904" i="5"/>
  <c r="M904" i="5"/>
  <c r="N904" i="5"/>
  <c r="O904" i="5"/>
  <c r="AF903" i="5"/>
  <c r="AI903" i="5"/>
  <c r="AJ903" i="5"/>
  <c r="AK903" i="5"/>
  <c r="U903" i="5"/>
  <c r="X903" i="5"/>
  <c r="Y903" i="5"/>
  <c r="Z903" i="5"/>
  <c r="J903" i="5"/>
  <c r="M903" i="5"/>
  <c r="N903" i="5"/>
  <c r="O903" i="5"/>
  <c r="AF902" i="5"/>
  <c r="AI902" i="5"/>
  <c r="AJ902" i="5"/>
  <c r="AK902" i="5"/>
  <c r="U902" i="5"/>
  <c r="X902" i="5"/>
  <c r="Y902" i="5"/>
  <c r="Z902" i="5"/>
  <c r="J902" i="5"/>
  <c r="M902" i="5"/>
  <c r="N902" i="5"/>
  <c r="O902" i="5"/>
  <c r="AF901" i="5"/>
  <c r="AI901" i="5"/>
  <c r="AJ901" i="5"/>
  <c r="AK901" i="5"/>
  <c r="U901" i="5"/>
  <c r="X901" i="5"/>
  <c r="Y901" i="5"/>
  <c r="Z901" i="5"/>
  <c r="J901" i="5"/>
  <c r="M901" i="5"/>
  <c r="N901" i="5"/>
  <c r="O901" i="5"/>
  <c r="AF900" i="5"/>
  <c r="AI900" i="5"/>
  <c r="AJ900" i="5"/>
  <c r="AK900" i="5"/>
  <c r="U900" i="5"/>
  <c r="X900" i="5"/>
  <c r="Y900" i="5"/>
  <c r="Z900" i="5"/>
  <c r="J900" i="5"/>
  <c r="M900" i="5"/>
  <c r="N900" i="5"/>
  <c r="O900" i="5"/>
  <c r="AF899" i="5"/>
  <c r="AI899" i="5"/>
  <c r="AJ899" i="5"/>
  <c r="AK899" i="5"/>
  <c r="U899" i="5"/>
  <c r="X899" i="5"/>
  <c r="Y899" i="5"/>
  <c r="Z899" i="5"/>
  <c r="J899" i="5"/>
  <c r="M899" i="5"/>
  <c r="N899" i="5"/>
  <c r="O899" i="5"/>
  <c r="AF898" i="5"/>
  <c r="AI898" i="5"/>
  <c r="AJ898" i="5"/>
  <c r="AK898" i="5"/>
  <c r="U898" i="5"/>
  <c r="X898" i="5"/>
  <c r="Y898" i="5"/>
  <c r="Z898" i="5"/>
  <c r="J898" i="5"/>
  <c r="M898" i="5"/>
  <c r="N898" i="5"/>
  <c r="O898" i="5"/>
  <c r="AF897" i="5"/>
  <c r="AI897" i="5"/>
  <c r="AJ897" i="5"/>
  <c r="AK897" i="5"/>
  <c r="U897" i="5"/>
  <c r="X897" i="5"/>
  <c r="Y897" i="5"/>
  <c r="Z897" i="5"/>
  <c r="J897" i="5"/>
  <c r="M897" i="5"/>
  <c r="N897" i="5"/>
  <c r="O897" i="5"/>
  <c r="AF896" i="5"/>
  <c r="AI896" i="5"/>
  <c r="AJ896" i="5"/>
  <c r="AK896" i="5"/>
  <c r="U896" i="5"/>
  <c r="X896" i="5"/>
  <c r="Y896" i="5"/>
  <c r="Z896" i="5"/>
  <c r="J896" i="5"/>
  <c r="M896" i="5"/>
  <c r="N896" i="5"/>
  <c r="O896" i="5"/>
  <c r="AF895" i="5"/>
  <c r="AI895" i="5"/>
  <c r="AJ895" i="5"/>
  <c r="AK895" i="5"/>
  <c r="U895" i="5"/>
  <c r="X895" i="5"/>
  <c r="Y895" i="5"/>
  <c r="Z895" i="5"/>
  <c r="J895" i="5"/>
  <c r="M895" i="5"/>
  <c r="N895" i="5"/>
  <c r="O895" i="5"/>
  <c r="AF894" i="5"/>
  <c r="AI894" i="5"/>
  <c r="AJ894" i="5"/>
  <c r="AK894" i="5"/>
  <c r="U894" i="5"/>
  <c r="X894" i="5"/>
  <c r="Y894" i="5"/>
  <c r="Z894" i="5"/>
  <c r="J894" i="5"/>
  <c r="M894" i="5"/>
  <c r="N894" i="5"/>
  <c r="O894" i="5"/>
  <c r="AF893" i="5"/>
  <c r="AI893" i="5"/>
  <c r="AJ893" i="5"/>
  <c r="AK893" i="5"/>
  <c r="U893" i="5"/>
  <c r="X893" i="5"/>
  <c r="Y893" i="5"/>
  <c r="Z893" i="5"/>
  <c r="J893" i="5"/>
  <c r="M893" i="5"/>
  <c r="N893" i="5"/>
  <c r="O893" i="5"/>
  <c r="AF892" i="5"/>
  <c r="AI892" i="5"/>
  <c r="AJ892" i="5"/>
  <c r="AK892" i="5"/>
  <c r="U892" i="5"/>
  <c r="X892" i="5"/>
  <c r="Y892" i="5"/>
  <c r="Z892" i="5"/>
  <c r="J892" i="5"/>
  <c r="M892" i="5"/>
  <c r="N892" i="5"/>
  <c r="O892" i="5"/>
  <c r="AF891" i="5"/>
  <c r="AI891" i="5"/>
  <c r="AJ891" i="5"/>
  <c r="AK891" i="5"/>
  <c r="U891" i="5"/>
  <c r="X891" i="5"/>
  <c r="Y891" i="5"/>
  <c r="Z891" i="5"/>
  <c r="J891" i="5"/>
  <c r="M891" i="5"/>
  <c r="N891" i="5"/>
  <c r="O891" i="5"/>
  <c r="AF890" i="5"/>
  <c r="AI890" i="5"/>
  <c r="AJ890" i="5"/>
  <c r="AK890" i="5"/>
  <c r="U890" i="5"/>
  <c r="X890" i="5"/>
  <c r="Y890" i="5"/>
  <c r="Z890" i="5"/>
  <c r="J890" i="5"/>
  <c r="M890" i="5"/>
  <c r="N890" i="5"/>
  <c r="O890" i="5"/>
  <c r="AF889" i="5"/>
  <c r="AI889" i="5"/>
  <c r="AJ889" i="5"/>
  <c r="AK889" i="5"/>
  <c r="U889" i="5"/>
  <c r="X889" i="5"/>
  <c r="Y889" i="5"/>
  <c r="Z889" i="5"/>
  <c r="J889" i="5"/>
  <c r="M889" i="5"/>
  <c r="N889" i="5"/>
  <c r="O889" i="5"/>
  <c r="AF888" i="5"/>
  <c r="AI888" i="5"/>
  <c r="AJ888" i="5"/>
  <c r="AK888" i="5"/>
  <c r="U888" i="5"/>
  <c r="X888" i="5"/>
  <c r="Y888" i="5"/>
  <c r="Z888" i="5"/>
  <c r="J888" i="5"/>
  <c r="M888" i="5"/>
  <c r="N888" i="5"/>
  <c r="O888" i="5"/>
  <c r="AF887" i="5"/>
  <c r="AI887" i="5"/>
  <c r="AJ887" i="5"/>
  <c r="AK887" i="5"/>
  <c r="U887" i="5"/>
  <c r="X887" i="5"/>
  <c r="Y887" i="5"/>
  <c r="Z887" i="5"/>
  <c r="J887" i="5"/>
  <c r="M887" i="5"/>
  <c r="N887" i="5"/>
  <c r="O887" i="5"/>
  <c r="AF886" i="5"/>
  <c r="AI886" i="5"/>
  <c r="AJ886" i="5"/>
  <c r="AK886" i="5"/>
  <c r="U886" i="5"/>
  <c r="X886" i="5"/>
  <c r="Y886" i="5"/>
  <c r="Z886" i="5"/>
  <c r="J886" i="5"/>
  <c r="M886" i="5"/>
  <c r="N886" i="5"/>
  <c r="O886" i="5"/>
  <c r="AF885" i="5"/>
  <c r="AI885" i="5"/>
  <c r="AJ885" i="5"/>
  <c r="AK885" i="5"/>
  <c r="U885" i="5"/>
  <c r="X885" i="5"/>
  <c r="Y885" i="5"/>
  <c r="Z885" i="5"/>
  <c r="J885" i="5"/>
  <c r="M885" i="5"/>
  <c r="N885" i="5"/>
  <c r="O885" i="5"/>
  <c r="AF884" i="5"/>
  <c r="AI884" i="5"/>
  <c r="AJ884" i="5"/>
  <c r="AK884" i="5"/>
  <c r="U884" i="5"/>
  <c r="X884" i="5"/>
  <c r="Y884" i="5"/>
  <c r="Z884" i="5"/>
  <c r="J884" i="5"/>
  <c r="M884" i="5"/>
  <c r="N884" i="5"/>
  <c r="O884" i="5"/>
  <c r="AF883" i="5"/>
  <c r="AI883" i="5"/>
  <c r="AJ883" i="5"/>
  <c r="AK883" i="5"/>
  <c r="U883" i="5"/>
  <c r="X883" i="5"/>
  <c r="Y883" i="5"/>
  <c r="Z883" i="5"/>
  <c r="J883" i="5"/>
  <c r="M883" i="5"/>
  <c r="N883" i="5"/>
  <c r="O883" i="5"/>
  <c r="AF882" i="5"/>
  <c r="AI882" i="5"/>
  <c r="AJ882" i="5"/>
  <c r="AK882" i="5"/>
  <c r="U882" i="5"/>
  <c r="X882" i="5"/>
  <c r="Y882" i="5"/>
  <c r="Z882" i="5"/>
  <c r="J882" i="5"/>
  <c r="M882" i="5"/>
  <c r="N882" i="5"/>
  <c r="O882" i="5"/>
  <c r="AF881" i="5"/>
  <c r="AI881" i="5"/>
  <c r="AJ881" i="5"/>
  <c r="AK881" i="5"/>
  <c r="U881" i="5"/>
  <c r="X881" i="5"/>
  <c r="Y881" i="5"/>
  <c r="Z881" i="5"/>
  <c r="J881" i="5"/>
  <c r="M881" i="5"/>
  <c r="N881" i="5"/>
  <c r="O881" i="5"/>
  <c r="AF880" i="5"/>
  <c r="AI880" i="5"/>
  <c r="AJ880" i="5"/>
  <c r="AK880" i="5"/>
  <c r="U880" i="5"/>
  <c r="X880" i="5"/>
  <c r="Y880" i="5"/>
  <c r="Z880" i="5"/>
  <c r="J880" i="5"/>
  <c r="M880" i="5"/>
  <c r="N880" i="5"/>
  <c r="O880" i="5"/>
  <c r="AF879" i="5"/>
  <c r="AI879" i="5"/>
  <c r="AJ879" i="5"/>
  <c r="AK879" i="5"/>
  <c r="U879" i="5"/>
  <c r="X879" i="5"/>
  <c r="Y879" i="5"/>
  <c r="Z879" i="5"/>
  <c r="J879" i="5"/>
  <c r="M879" i="5"/>
  <c r="N879" i="5"/>
  <c r="O879" i="5"/>
  <c r="AF878" i="5"/>
  <c r="AI878" i="5"/>
  <c r="AJ878" i="5"/>
  <c r="AK878" i="5"/>
  <c r="U878" i="5"/>
  <c r="X878" i="5"/>
  <c r="Y878" i="5"/>
  <c r="Z878" i="5"/>
  <c r="J878" i="5"/>
  <c r="M878" i="5"/>
  <c r="N878" i="5"/>
  <c r="O878" i="5"/>
  <c r="AF877" i="5"/>
  <c r="AI877" i="5"/>
  <c r="AJ877" i="5"/>
  <c r="AK877" i="5"/>
  <c r="U877" i="5"/>
  <c r="X877" i="5"/>
  <c r="Y877" i="5"/>
  <c r="Z877" i="5"/>
  <c r="J877" i="5"/>
  <c r="M877" i="5"/>
  <c r="N877" i="5"/>
  <c r="O877" i="5"/>
  <c r="AF876" i="5"/>
  <c r="AI876" i="5"/>
  <c r="AJ876" i="5"/>
  <c r="AK876" i="5"/>
  <c r="U876" i="5"/>
  <c r="X876" i="5"/>
  <c r="Y876" i="5"/>
  <c r="Z876" i="5"/>
  <c r="J876" i="5"/>
  <c r="M876" i="5"/>
  <c r="N876" i="5"/>
  <c r="O876" i="5"/>
  <c r="AF875" i="5"/>
  <c r="AI875" i="5"/>
  <c r="AJ875" i="5"/>
  <c r="AK875" i="5"/>
  <c r="U875" i="5"/>
  <c r="X875" i="5"/>
  <c r="Y875" i="5"/>
  <c r="Z875" i="5"/>
  <c r="J875" i="5"/>
  <c r="M875" i="5"/>
  <c r="N875" i="5"/>
  <c r="O875" i="5"/>
  <c r="AF874" i="5"/>
  <c r="AI874" i="5"/>
  <c r="AJ874" i="5"/>
  <c r="AK874" i="5"/>
  <c r="U874" i="5"/>
  <c r="X874" i="5"/>
  <c r="Y874" i="5"/>
  <c r="Z874" i="5"/>
  <c r="J874" i="5"/>
  <c r="M874" i="5"/>
  <c r="N874" i="5"/>
  <c r="O874" i="5"/>
  <c r="AF873" i="5"/>
  <c r="AI873" i="5"/>
  <c r="AJ873" i="5"/>
  <c r="AK873" i="5"/>
  <c r="U873" i="5"/>
  <c r="X873" i="5"/>
  <c r="Y873" i="5"/>
  <c r="Z873" i="5"/>
  <c r="J873" i="5"/>
  <c r="M873" i="5"/>
  <c r="N873" i="5"/>
  <c r="O873" i="5"/>
  <c r="AF872" i="5"/>
  <c r="AI872" i="5"/>
  <c r="AJ872" i="5"/>
  <c r="AK872" i="5"/>
  <c r="U872" i="5"/>
  <c r="X872" i="5"/>
  <c r="Y872" i="5"/>
  <c r="Z872" i="5"/>
  <c r="J872" i="5"/>
  <c r="M872" i="5"/>
  <c r="N872" i="5"/>
  <c r="O872" i="5"/>
  <c r="AF871" i="5"/>
  <c r="AI871" i="5"/>
  <c r="AJ871" i="5"/>
  <c r="AK871" i="5"/>
  <c r="U871" i="5"/>
  <c r="X871" i="5"/>
  <c r="Y871" i="5"/>
  <c r="Z871" i="5"/>
  <c r="J871" i="5"/>
  <c r="M871" i="5"/>
  <c r="N871" i="5"/>
  <c r="O871" i="5"/>
  <c r="AF870" i="5"/>
  <c r="AI870" i="5"/>
  <c r="AJ870" i="5"/>
  <c r="AK870" i="5"/>
  <c r="U870" i="5"/>
  <c r="X870" i="5"/>
  <c r="Y870" i="5"/>
  <c r="Z870" i="5"/>
  <c r="J870" i="5"/>
  <c r="M870" i="5"/>
  <c r="N870" i="5"/>
  <c r="O870" i="5"/>
  <c r="AF869" i="5"/>
  <c r="AI869" i="5"/>
  <c r="AJ869" i="5"/>
  <c r="AK869" i="5"/>
  <c r="U869" i="5"/>
  <c r="X869" i="5"/>
  <c r="Y869" i="5"/>
  <c r="Z869" i="5"/>
  <c r="J869" i="5"/>
  <c r="M869" i="5"/>
  <c r="N869" i="5"/>
  <c r="O869" i="5"/>
  <c r="AF868" i="5"/>
  <c r="AI868" i="5"/>
  <c r="AJ868" i="5"/>
  <c r="AK868" i="5"/>
  <c r="U868" i="5"/>
  <c r="X868" i="5"/>
  <c r="Y868" i="5"/>
  <c r="Z868" i="5"/>
  <c r="J868" i="5"/>
  <c r="M868" i="5"/>
  <c r="N868" i="5"/>
  <c r="O868" i="5"/>
  <c r="AF867" i="5"/>
  <c r="AI867" i="5"/>
  <c r="AJ867" i="5"/>
  <c r="AK867" i="5"/>
  <c r="U867" i="5"/>
  <c r="X867" i="5"/>
  <c r="Y867" i="5"/>
  <c r="Z867" i="5"/>
  <c r="J867" i="5"/>
  <c r="M867" i="5"/>
  <c r="N867" i="5"/>
  <c r="O867" i="5"/>
  <c r="AF866" i="5"/>
  <c r="AI866" i="5"/>
  <c r="AJ866" i="5"/>
  <c r="AK866" i="5"/>
  <c r="U866" i="5"/>
  <c r="X866" i="5"/>
  <c r="Y866" i="5"/>
  <c r="Z866" i="5"/>
  <c r="J866" i="5"/>
  <c r="M866" i="5"/>
  <c r="N866" i="5"/>
  <c r="O866" i="5"/>
  <c r="AF865" i="5"/>
  <c r="AI865" i="5"/>
  <c r="AJ865" i="5"/>
  <c r="AK865" i="5"/>
  <c r="U865" i="5"/>
  <c r="X865" i="5"/>
  <c r="Y865" i="5"/>
  <c r="Z865" i="5"/>
  <c r="J865" i="5"/>
  <c r="M865" i="5"/>
  <c r="N865" i="5"/>
  <c r="O865" i="5"/>
  <c r="AF864" i="5"/>
  <c r="AI864" i="5"/>
  <c r="AJ864" i="5"/>
  <c r="AK864" i="5"/>
  <c r="U864" i="5"/>
  <c r="X864" i="5"/>
  <c r="Y864" i="5"/>
  <c r="Z864" i="5"/>
  <c r="J864" i="5"/>
  <c r="M864" i="5"/>
  <c r="N864" i="5"/>
  <c r="O864" i="5"/>
  <c r="AF863" i="5"/>
  <c r="AI863" i="5"/>
  <c r="AJ863" i="5"/>
  <c r="AK863" i="5"/>
  <c r="U863" i="5"/>
  <c r="X863" i="5"/>
  <c r="Y863" i="5"/>
  <c r="Z863" i="5"/>
  <c r="J863" i="5"/>
  <c r="M863" i="5"/>
  <c r="N863" i="5"/>
  <c r="O863" i="5"/>
  <c r="AF862" i="5"/>
  <c r="AI862" i="5"/>
  <c r="AJ862" i="5"/>
  <c r="AK862" i="5"/>
  <c r="U862" i="5"/>
  <c r="X862" i="5"/>
  <c r="Y862" i="5"/>
  <c r="Z862" i="5"/>
  <c r="J862" i="5"/>
  <c r="M862" i="5"/>
  <c r="N862" i="5"/>
  <c r="O862" i="5"/>
  <c r="AF861" i="5"/>
  <c r="AI861" i="5"/>
  <c r="AJ861" i="5"/>
  <c r="AK861" i="5"/>
  <c r="U861" i="5"/>
  <c r="X861" i="5"/>
  <c r="Y861" i="5"/>
  <c r="Z861" i="5"/>
  <c r="J861" i="5"/>
  <c r="M861" i="5"/>
  <c r="N861" i="5"/>
  <c r="O861" i="5"/>
  <c r="AF860" i="5"/>
  <c r="AI860" i="5"/>
  <c r="AJ860" i="5"/>
  <c r="AK860" i="5"/>
  <c r="U860" i="5"/>
  <c r="X860" i="5"/>
  <c r="Y860" i="5"/>
  <c r="Z860" i="5"/>
  <c r="J860" i="5"/>
  <c r="M860" i="5"/>
  <c r="N860" i="5"/>
  <c r="O860" i="5"/>
  <c r="AF859" i="5"/>
  <c r="AI859" i="5"/>
  <c r="AJ859" i="5"/>
  <c r="AK859" i="5"/>
  <c r="U859" i="5"/>
  <c r="X859" i="5"/>
  <c r="Y859" i="5"/>
  <c r="Z859" i="5"/>
  <c r="J859" i="5"/>
  <c r="M859" i="5"/>
  <c r="N859" i="5"/>
  <c r="O859" i="5"/>
  <c r="AF858" i="5"/>
  <c r="AI858" i="5"/>
  <c r="AJ858" i="5"/>
  <c r="AK858" i="5"/>
  <c r="U858" i="5"/>
  <c r="X858" i="5"/>
  <c r="Y858" i="5"/>
  <c r="Z858" i="5"/>
  <c r="J858" i="5"/>
  <c r="M858" i="5"/>
  <c r="N858" i="5"/>
  <c r="O858" i="5"/>
  <c r="AF857" i="5"/>
  <c r="AI857" i="5"/>
  <c r="AJ857" i="5"/>
  <c r="AK857" i="5"/>
  <c r="U857" i="5"/>
  <c r="X857" i="5"/>
  <c r="Y857" i="5"/>
  <c r="Z857" i="5"/>
  <c r="J857" i="5"/>
  <c r="M857" i="5"/>
  <c r="N857" i="5"/>
  <c r="O857" i="5"/>
  <c r="AF856" i="5"/>
  <c r="AI856" i="5"/>
  <c r="AJ856" i="5"/>
  <c r="AK856" i="5"/>
  <c r="U856" i="5"/>
  <c r="X856" i="5"/>
  <c r="Y856" i="5"/>
  <c r="Z856" i="5"/>
  <c r="J856" i="5"/>
  <c r="M856" i="5"/>
  <c r="N856" i="5"/>
  <c r="O856" i="5"/>
  <c r="AF855" i="5"/>
  <c r="AI855" i="5"/>
  <c r="AJ855" i="5"/>
  <c r="AK855" i="5"/>
  <c r="U855" i="5"/>
  <c r="X855" i="5"/>
  <c r="Y855" i="5"/>
  <c r="Z855" i="5"/>
  <c r="J855" i="5"/>
  <c r="M855" i="5"/>
  <c r="N855" i="5"/>
  <c r="O855" i="5"/>
  <c r="AF854" i="5"/>
  <c r="AI854" i="5"/>
  <c r="AJ854" i="5"/>
  <c r="AK854" i="5"/>
  <c r="U854" i="5"/>
  <c r="X854" i="5"/>
  <c r="Y854" i="5"/>
  <c r="Z854" i="5"/>
  <c r="J854" i="5"/>
  <c r="M854" i="5"/>
  <c r="N854" i="5"/>
  <c r="O854" i="5"/>
  <c r="U853" i="5"/>
  <c r="X853" i="5"/>
  <c r="Y853" i="5"/>
  <c r="Z853" i="5"/>
  <c r="J853" i="5"/>
  <c r="M853" i="5"/>
  <c r="N853" i="5"/>
  <c r="O853" i="5"/>
  <c r="AF852" i="5"/>
  <c r="AI852" i="5"/>
  <c r="AJ852" i="5"/>
  <c r="AK852" i="5"/>
  <c r="U852" i="5"/>
  <c r="X852" i="5"/>
  <c r="Y852" i="5"/>
  <c r="Z852" i="5"/>
  <c r="J852" i="5"/>
  <c r="M852" i="5"/>
  <c r="N852" i="5"/>
  <c r="O852" i="5"/>
  <c r="AF851" i="5"/>
  <c r="AI851" i="5"/>
  <c r="AJ851" i="5"/>
  <c r="AK851" i="5"/>
  <c r="U851" i="5"/>
  <c r="X851" i="5"/>
  <c r="Y851" i="5"/>
  <c r="Z851" i="5"/>
  <c r="J851" i="5"/>
  <c r="M851" i="5"/>
  <c r="N851" i="5"/>
  <c r="O851" i="5"/>
  <c r="AF850" i="5"/>
  <c r="AI850" i="5"/>
  <c r="AJ850" i="5"/>
  <c r="AK850" i="5"/>
  <c r="U850" i="5"/>
  <c r="X850" i="5"/>
  <c r="Y850" i="5"/>
  <c r="Z850" i="5"/>
  <c r="J850" i="5"/>
  <c r="M850" i="5"/>
  <c r="N850" i="5"/>
  <c r="O850" i="5"/>
  <c r="AF849" i="5"/>
  <c r="AI849" i="5"/>
  <c r="AJ849" i="5"/>
  <c r="AK849" i="5"/>
  <c r="U849" i="5"/>
  <c r="X849" i="5"/>
  <c r="Y849" i="5"/>
  <c r="Z849" i="5"/>
  <c r="J849" i="5"/>
  <c r="M849" i="5"/>
  <c r="N849" i="5"/>
  <c r="O849" i="5"/>
  <c r="AF848" i="5"/>
  <c r="AI848" i="5"/>
  <c r="AJ848" i="5"/>
  <c r="AK848" i="5"/>
  <c r="U848" i="5"/>
  <c r="X848" i="5"/>
  <c r="Y848" i="5"/>
  <c r="Z848" i="5"/>
  <c r="J848" i="5"/>
  <c r="M848" i="5"/>
  <c r="N848" i="5"/>
  <c r="O848" i="5"/>
  <c r="AF847" i="5"/>
  <c r="AI847" i="5"/>
  <c r="AJ847" i="5"/>
  <c r="AK847" i="5"/>
  <c r="U847" i="5"/>
  <c r="X847" i="5"/>
  <c r="Y847" i="5"/>
  <c r="Z847" i="5"/>
  <c r="J847" i="5"/>
  <c r="M847" i="5"/>
  <c r="N847" i="5"/>
  <c r="O847" i="5"/>
  <c r="AF846" i="5"/>
  <c r="AI846" i="5"/>
  <c r="AJ846" i="5"/>
  <c r="AK846" i="5"/>
  <c r="U846" i="5"/>
  <c r="X846" i="5"/>
  <c r="Y846" i="5"/>
  <c r="Z846" i="5"/>
  <c r="J846" i="5"/>
  <c r="M846" i="5"/>
  <c r="N846" i="5"/>
  <c r="O846" i="5"/>
  <c r="AF845" i="5"/>
  <c r="AI845" i="5"/>
  <c r="AJ845" i="5"/>
  <c r="AK845" i="5"/>
  <c r="U845" i="5"/>
  <c r="X845" i="5"/>
  <c r="Y845" i="5"/>
  <c r="Z845" i="5"/>
  <c r="J845" i="5"/>
  <c r="M845" i="5"/>
  <c r="N845" i="5"/>
  <c r="O845" i="5"/>
  <c r="AF844" i="5"/>
  <c r="AI844" i="5"/>
  <c r="AJ844" i="5"/>
  <c r="AK844" i="5"/>
  <c r="U844" i="5"/>
  <c r="X844" i="5"/>
  <c r="Y844" i="5"/>
  <c r="Z844" i="5"/>
  <c r="J844" i="5"/>
  <c r="M844" i="5"/>
  <c r="N844" i="5"/>
  <c r="O844" i="5"/>
  <c r="AF843" i="5"/>
  <c r="AI843" i="5"/>
  <c r="AJ843" i="5"/>
  <c r="AK843" i="5"/>
  <c r="U843" i="5"/>
  <c r="X843" i="5"/>
  <c r="Y843" i="5"/>
  <c r="Z843" i="5"/>
  <c r="J843" i="5"/>
  <c r="M843" i="5"/>
  <c r="N843" i="5"/>
  <c r="O843" i="5"/>
  <c r="AF842" i="5"/>
  <c r="AI842" i="5"/>
  <c r="AJ842" i="5"/>
  <c r="AK842" i="5"/>
  <c r="U842" i="5"/>
  <c r="X842" i="5"/>
  <c r="Y842" i="5"/>
  <c r="Z842" i="5"/>
  <c r="J842" i="5"/>
  <c r="M842" i="5"/>
  <c r="N842" i="5"/>
  <c r="O842" i="5"/>
  <c r="AF841" i="5"/>
  <c r="AI841" i="5"/>
  <c r="AJ841" i="5"/>
  <c r="AK841" i="5"/>
  <c r="U841" i="5"/>
  <c r="X841" i="5"/>
  <c r="Y841" i="5"/>
  <c r="Z841" i="5"/>
  <c r="J841" i="5"/>
  <c r="M841" i="5"/>
  <c r="N841" i="5"/>
  <c r="O841" i="5"/>
  <c r="AF840" i="5"/>
  <c r="AI840" i="5"/>
  <c r="AJ840" i="5"/>
  <c r="AK840" i="5"/>
  <c r="U840" i="5"/>
  <c r="X840" i="5"/>
  <c r="Y840" i="5"/>
  <c r="Z840" i="5"/>
  <c r="J840" i="5"/>
  <c r="M840" i="5"/>
  <c r="N840" i="5"/>
  <c r="O840" i="5"/>
  <c r="AF839" i="5"/>
  <c r="AI839" i="5"/>
  <c r="AJ839" i="5"/>
  <c r="AK839" i="5"/>
  <c r="U839" i="5"/>
  <c r="X839" i="5"/>
  <c r="Y839" i="5"/>
  <c r="Z839" i="5"/>
  <c r="J839" i="5"/>
  <c r="M839" i="5"/>
  <c r="N839" i="5"/>
  <c r="O839" i="5"/>
  <c r="AF838" i="5"/>
  <c r="AI838" i="5"/>
  <c r="AJ838" i="5"/>
  <c r="AK838" i="5"/>
  <c r="U838" i="5"/>
  <c r="X838" i="5"/>
  <c r="Y838" i="5"/>
  <c r="Z838" i="5"/>
  <c r="J838" i="5"/>
  <c r="M838" i="5"/>
  <c r="N838" i="5"/>
  <c r="O838" i="5"/>
  <c r="AF837" i="5"/>
  <c r="AI837" i="5"/>
  <c r="AJ837" i="5"/>
  <c r="AK837" i="5"/>
  <c r="U837" i="5"/>
  <c r="X837" i="5"/>
  <c r="Y837" i="5"/>
  <c r="Z837" i="5"/>
  <c r="J837" i="5"/>
  <c r="M837" i="5"/>
  <c r="N837" i="5"/>
  <c r="O837" i="5"/>
  <c r="AF836" i="5"/>
  <c r="AI836" i="5"/>
  <c r="AJ836" i="5"/>
  <c r="AK836" i="5"/>
  <c r="U836" i="5"/>
  <c r="X836" i="5"/>
  <c r="Y836" i="5"/>
  <c r="Z836" i="5"/>
  <c r="J836" i="5"/>
  <c r="M836" i="5"/>
  <c r="N836" i="5"/>
  <c r="O836" i="5"/>
  <c r="AF835" i="5"/>
  <c r="AI835" i="5"/>
  <c r="AJ835" i="5"/>
  <c r="AK835" i="5"/>
  <c r="U835" i="5"/>
  <c r="X835" i="5"/>
  <c r="Y835" i="5"/>
  <c r="Z835" i="5"/>
  <c r="J835" i="5"/>
  <c r="M835" i="5"/>
  <c r="N835" i="5"/>
  <c r="O835" i="5"/>
  <c r="AF834" i="5"/>
  <c r="AI834" i="5"/>
  <c r="AJ834" i="5"/>
  <c r="AK834" i="5"/>
  <c r="U834" i="5"/>
  <c r="X834" i="5"/>
  <c r="Y834" i="5"/>
  <c r="Z834" i="5"/>
  <c r="J834" i="5"/>
  <c r="M834" i="5"/>
  <c r="N834" i="5"/>
  <c r="O834" i="5"/>
  <c r="AF833" i="5"/>
  <c r="AI833" i="5"/>
  <c r="AJ833" i="5"/>
  <c r="AK833" i="5"/>
  <c r="U833" i="5"/>
  <c r="X833" i="5"/>
  <c r="Y833" i="5"/>
  <c r="Z833" i="5"/>
  <c r="J833" i="5"/>
  <c r="M833" i="5"/>
  <c r="N833" i="5"/>
  <c r="O833" i="5"/>
  <c r="AF832" i="5"/>
  <c r="AI832" i="5"/>
  <c r="AJ832" i="5"/>
  <c r="AK832" i="5"/>
  <c r="U832" i="5"/>
  <c r="X832" i="5"/>
  <c r="Y832" i="5"/>
  <c r="Z832" i="5"/>
  <c r="J832" i="5"/>
  <c r="M832" i="5"/>
  <c r="N832" i="5"/>
  <c r="O832" i="5"/>
  <c r="AF831" i="5"/>
  <c r="AI831" i="5"/>
  <c r="AJ831" i="5"/>
  <c r="AK831" i="5"/>
  <c r="U831" i="5"/>
  <c r="X831" i="5"/>
  <c r="Y831" i="5"/>
  <c r="Z831" i="5"/>
  <c r="J831" i="5"/>
  <c r="M831" i="5"/>
  <c r="N831" i="5"/>
  <c r="O831" i="5"/>
  <c r="AF830" i="5"/>
  <c r="AI830" i="5"/>
  <c r="AJ830" i="5"/>
  <c r="AK830" i="5"/>
  <c r="U830" i="5"/>
  <c r="X830" i="5"/>
  <c r="Y830" i="5"/>
  <c r="Z830" i="5"/>
  <c r="J830" i="5"/>
  <c r="M830" i="5"/>
  <c r="N830" i="5"/>
  <c r="O830" i="5"/>
  <c r="AF829" i="5"/>
  <c r="AI829" i="5"/>
  <c r="AJ829" i="5"/>
  <c r="AK829" i="5"/>
  <c r="U829" i="5"/>
  <c r="X829" i="5"/>
  <c r="Y829" i="5"/>
  <c r="Z829" i="5"/>
  <c r="J829" i="5"/>
  <c r="M829" i="5"/>
  <c r="N829" i="5"/>
  <c r="O829" i="5"/>
  <c r="AF828" i="5"/>
  <c r="AI828" i="5"/>
  <c r="AJ828" i="5"/>
  <c r="AK828" i="5"/>
  <c r="U828" i="5"/>
  <c r="X828" i="5"/>
  <c r="Y828" i="5"/>
  <c r="Z828" i="5"/>
  <c r="J828" i="5"/>
  <c r="M828" i="5"/>
  <c r="N828" i="5"/>
  <c r="O828" i="5"/>
  <c r="AF827" i="5"/>
  <c r="AI827" i="5"/>
  <c r="AJ827" i="5"/>
  <c r="AK827" i="5"/>
  <c r="U827" i="5"/>
  <c r="X827" i="5"/>
  <c r="Y827" i="5"/>
  <c r="Z827" i="5"/>
  <c r="J827" i="5"/>
  <c r="M827" i="5"/>
  <c r="N827" i="5"/>
  <c r="O827" i="5"/>
  <c r="AF826" i="5"/>
  <c r="AI826" i="5"/>
  <c r="AJ826" i="5"/>
  <c r="AK826" i="5"/>
  <c r="U826" i="5"/>
  <c r="X826" i="5"/>
  <c r="Y826" i="5"/>
  <c r="Z826" i="5"/>
  <c r="J826" i="5"/>
  <c r="M826" i="5"/>
  <c r="N826" i="5"/>
  <c r="O826" i="5"/>
  <c r="AF825" i="5"/>
  <c r="AI825" i="5"/>
  <c r="AJ825" i="5"/>
  <c r="AK825" i="5"/>
  <c r="U825" i="5"/>
  <c r="X825" i="5"/>
  <c r="Y825" i="5"/>
  <c r="Z825" i="5"/>
  <c r="J825" i="5"/>
  <c r="M825" i="5"/>
  <c r="N825" i="5"/>
  <c r="O825" i="5"/>
  <c r="AF824" i="5"/>
  <c r="AI824" i="5"/>
  <c r="AJ824" i="5"/>
  <c r="AK824" i="5"/>
  <c r="U824" i="5"/>
  <c r="X824" i="5"/>
  <c r="Y824" i="5"/>
  <c r="Z824" i="5"/>
  <c r="J824" i="5"/>
  <c r="M824" i="5"/>
  <c r="N824" i="5"/>
  <c r="O824" i="5"/>
  <c r="AF823" i="5"/>
  <c r="AI823" i="5"/>
  <c r="AJ823" i="5"/>
  <c r="AK823" i="5"/>
  <c r="U823" i="5"/>
  <c r="X823" i="5"/>
  <c r="Y823" i="5"/>
  <c r="Z823" i="5"/>
  <c r="J823" i="5"/>
  <c r="M823" i="5"/>
  <c r="N823" i="5"/>
  <c r="O823" i="5"/>
  <c r="AF822" i="5"/>
  <c r="AI822" i="5"/>
  <c r="AJ822" i="5"/>
  <c r="AK822" i="5"/>
  <c r="U822" i="5"/>
  <c r="X822" i="5"/>
  <c r="Y822" i="5"/>
  <c r="Z822" i="5"/>
  <c r="J822" i="5"/>
  <c r="M822" i="5"/>
  <c r="N822" i="5"/>
  <c r="O822" i="5"/>
  <c r="AF821" i="5"/>
  <c r="AI821" i="5"/>
  <c r="AJ821" i="5"/>
  <c r="AK821" i="5"/>
  <c r="U821" i="5"/>
  <c r="X821" i="5"/>
  <c r="Y821" i="5"/>
  <c r="Z821" i="5"/>
  <c r="J821" i="5"/>
  <c r="M821" i="5"/>
  <c r="N821" i="5"/>
  <c r="O821" i="5"/>
  <c r="AF820" i="5"/>
  <c r="AI820" i="5"/>
  <c r="AJ820" i="5"/>
  <c r="AK820" i="5"/>
  <c r="U820" i="5"/>
  <c r="X820" i="5"/>
  <c r="Y820" i="5"/>
  <c r="Z820" i="5"/>
  <c r="J820" i="5"/>
  <c r="M820" i="5"/>
  <c r="N820" i="5"/>
  <c r="O820" i="5"/>
  <c r="AF819" i="5"/>
  <c r="AI819" i="5"/>
  <c r="AJ819" i="5"/>
  <c r="AK819" i="5"/>
  <c r="U819" i="5"/>
  <c r="X819" i="5"/>
  <c r="Y819" i="5"/>
  <c r="Z819" i="5"/>
  <c r="J819" i="5"/>
  <c r="M819" i="5"/>
  <c r="N819" i="5"/>
  <c r="O819" i="5"/>
  <c r="AF818" i="5"/>
  <c r="AI818" i="5"/>
  <c r="AJ818" i="5"/>
  <c r="AK818" i="5"/>
  <c r="U818" i="5"/>
  <c r="X818" i="5"/>
  <c r="Y818" i="5"/>
  <c r="Z818" i="5"/>
  <c r="J818" i="5"/>
  <c r="M818" i="5"/>
  <c r="N818" i="5"/>
  <c r="O818" i="5"/>
  <c r="AF817" i="5"/>
  <c r="AI817" i="5"/>
  <c r="AJ817" i="5"/>
  <c r="AK817" i="5"/>
  <c r="U817" i="5"/>
  <c r="X817" i="5"/>
  <c r="Y817" i="5"/>
  <c r="Z817" i="5"/>
  <c r="J817" i="5"/>
  <c r="M817" i="5"/>
  <c r="N817" i="5"/>
  <c r="O817" i="5"/>
  <c r="AF816" i="5"/>
  <c r="AI816" i="5"/>
  <c r="AJ816" i="5"/>
  <c r="AK816" i="5"/>
  <c r="U816" i="5"/>
  <c r="X816" i="5"/>
  <c r="Y816" i="5"/>
  <c r="Z816" i="5"/>
  <c r="J816" i="5"/>
  <c r="M816" i="5"/>
  <c r="N816" i="5"/>
  <c r="O816" i="5"/>
  <c r="AF815" i="5"/>
  <c r="AI815" i="5"/>
  <c r="AJ815" i="5"/>
  <c r="AK815" i="5"/>
  <c r="U815" i="5"/>
  <c r="X815" i="5"/>
  <c r="Y815" i="5"/>
  <c r="Z815" i="5"/>
  <c r="J815" i="5"/>
  <c r="M815" i="5"/>
  <c r="N815" i="5"/>
  <c r="O815" i="5"/>
  <c r="AF814" i="5"/>
  <c r="AI814" i="5"/>
  <c r="AJ814" i="5"/>
  <c r="AK814" i="5"/>
  <c r="U814" i="5"/>
  <c r="X814" i="5"/>
  <c r="Y814" i="5"/>
  <c r="Z814" i="5"/>
  <c r="J814" i="5"/>
  <c r="M814" i="5"/>
  <c r="N814" i="5"/>
  <c r="O814" i="5"/>
  <c r="AF813" i="5"/>
  <c r="AI813" i="5"/>
  <c r="AJ813" i="5"/>
  <c r="AK813" i="5"/>
  <c r="U813" i="5"/>
  <c r="X813" i="5"/>
  <c r="Y813" i="5"/>
  <c r="Z813" i="5"/>
  <c r="J813" i="5"/>
  <c r="M813" i="5"/>
  <c r="N813" i="5"/>
  <c r="O813" i="5"/>
  <c r="AF812" i="5"/>
  <c r="AI812" i="5"/>
  <c r="AJ812" i="5"/>
  <c r="AK812" i="5"/>
  <c r="U812" i="5"/>
  <c r="X812" i="5"/>
  <c r="Y812" i="5"/>
  <c r="Z812" i="5"/>
  <c r="J812" i="5"/>
  <c r="M812" i="5"/>
  <c r="N812" i="5"/>
  <c r="O812" i="5"/>
  <c r="AF811" i="5"/>
  <c r="AI811" i="5"/>
  <c r="AJ811" i="5"/>
  <c r="AK811" i="5"/>
  <c r="U811" i="5"/>
  <c r="X811" i="5"/>
  <c r="Y811" i="5"/>
  <c r="Z811" i="5"/>
  <c r="J811" i="5"/>
  <c r="M811" i="5"/>
  <c r="N811" i="5"/>
  <c r="O811" i="5"/>
  <c r="AF810" i="5"/>
  <c r="AI810" i="5"/>
  <c r="AJ810" i="5"/>
  <c r="AK810" i="5"/>
  <c r="U810" i="5"/>
  <c r="X810" i="5"/>
  <c r="Y810" i="5"/>
  <c r="Z810" i="5"/>
  <c r="J810" i="5"/>
  <c r="M810" i="5"/>
  <c r="N810" i="5"/>
  <c r="O810" i="5"/>
  <c r="AF809" i="5"/>
  <c r="AI809" i="5"/>
  <c r="AJ809" i="5"/>
  <c r="AK809" i="5"/>
  <c r="U809" i="5"/>
  <c r="X809" i="5"/>
  <c r="Y809" i="5"/>
  <c r="Z809" i="5"/>
  <c r="J809" i="5"/>
  <c r="M809" i="5"/>
  <c r="N809" i="5"/>
  <c r="O809" i="5"/>
  <c r="AF808" i="5"/>
  <c r="AI808" i="5"/>
  <c r="AJ808" i="5"/>
  <c r="AK808" i="5"/>
  <c r="U808" i="5"/>
  <c r="X808" i="5"/>
  <c r="Y808" i="5"/>
  <c r="Z808" i="5"/>
  <c r="J808" i="5"/>
  <c r="M808" i="5"/>
  <c r="N808" i="5"/>
  <c r="O808" i="5"/>
  <c r="AF807" i="5"/>
  <c r="AI807" i="5"/>
  <c r="AJ807" i="5"/>
  <c r="AK807" i="5"/>
  <c r="U807" i="5"/>
  <c r="X807" i="5"/>
  <c r="Y807" i="5"/>
  <c r="Z807" i="5"/>
  <c r="J807" i="5"/>
  <c r="M807" i="5"/>
  <c r="N807" i="5"/>
  <c r="O807" i="5"/>
  <c r="AF806" i="5"/>
  <c r="AI806" i="5"/>
  <c r="AJ806" i="5"/>
  <c r="AK806" i="5"/>
  <c r="U806" i="5"/>
  <c r="X806" i="5"/>
  <c r="Y806" i="5"/>
  <c r="Z806" i="5"/>
  <c r="J806" i="5"/>
  <c r="M806" i="5"/>
  <c r="N806" i="5"/>
  <c r="O806" i="5"/>
  <c r="AF805" i="5"/>
  <c r="AI805" i="5"/>
  <c r="AJ805" i="5"/>
  <c r="AK805" i="5"/>
  <c r="U805" i="5"/>
  <c r="X805" i="5"/>
  <c r="Y805" i="5"/>
  <c r="Z805" i="5"/>
  <c r="J805" i="5"/>
  <c r="M805" i="5"/>
  <c r="N805" i="5"/>
  <c r="O805" i="5"/>
  <c r="AF804" i="5"/>
  <c r="AI804" i="5"/>
  <c r="AJ804" i="5"/>
  <c r="AK804" i="5"/>
  <c r="U804" i="5"/>
  <c r="X804" i="5"/>
  <c r="Y804" i="5"/>
  <c r="Z804" i="5"/>
  <c r="J804" i="5"/>
  <c r="M804" i="5"/>
  <c r="N804" i="5"/>
  <c r="O804" i="5"/>
  <c r="AF803" i="5"/>
  <c r="AI803" i="5"/>
  <c r="AJ803" i="5"/>
  <c r="AK803" i="5"/>
  <c r="U803" i="5"/>
  <c r="X803" i="5"/>
  <c r="Y803" i="5"/>
  <c r="Z803" i="5"/>
  <c r="J803" i="5"/>
  <c r="M803" i="5"/>
  <c r="N803" i="5"/>
  <c r="O803" i="5"/>
  <c r="AF802" i="5"/>
  <c r="AI802" i="5"/>
  <c r="AJ802" i="5"/>
  <c r="AK802" i="5"/>
  <c r="U802" i="5"/>
  <c r="X802" i="5"/>
  <c r="Y802" i="5"/>
  <c r="Z802" i="5"/>
  <c r="J802" i="5"/>
  <c r="M802" i="5"/>
  <c r="N802" i="5"/>
  <c r="O802" i="5"/>
  <c r="AF801" i="5"/>
  <c r="AI801" i="5"/>
  <c r="AJ801" i="5"/>
  <c r="AK801" i="5"/>
  <c r="U801" i="5"/>
  <c r="X801" i="5"/>
  <c r="Y801" i="5"/>
  <c r="Z801" i="5"/>
  <c r="J801" i="5"/>
  <c r="M801" i="5"/>
  <c r="N801" i="5"/>
  <c r="O801" i="5"/>
  <c r="AF800" i="5"/>
  <c r="AI800" i="5"/>
  <c r="AJ800" i="5"/>
  <c r="AK800" i="5"/>
  <c r="U800" i="5"/>
  <c r="X800" i="5"/>
  <c r="Y800" i="5"/>
  <c r="Z800" i="5"/>
  <c r="J800" i="5"/>
  <c r="M800" i="5"/>
  <c r="N800" i="5"/>
  <c r="O800" i="5"/>
  <c r="AF799" i="5"/>
  <c r="AI799" i="5"/>
  <c r="AJ799" i="5"/>
  <c r="AK799" i="5"/>
  <c r="U799" i="5"/>
  <c r="X799" i="5"/>
  <c r="Y799" i="5"/>
  <c r="Z799" i="5"/>
  <c r="J799" i="5"/>
  <c r="M799" i="5"/>
  <c r="N799" i="5"/>
  <c r="O799" i="5"/>
  <c r="AF798" i="5"/>
  <c r="AI798" i="5"/>
  <c r="AJ798" i="5"/>
  <c r="AK798" i="5"/>
  <c r="U798" i="5"/>
  <c r="X798" i="5"/>
  <c r="Y798" i="5"/>
  <c r="Z798" i="5"/>
  <c r="J798" i="5"/>
  <c r="M798" i="5"/>
  <c r="N798" i="5"/>
  <c r="O798" i="5"/>
  <c r="AF797" i="5"/>
  <c r="AI797" i="5"/>
  <c r="AJ797" i="5"/>
  <c r="AK797" i="5"/>
  <c r="U797" i="5"/>
  <c r="X797" i="5"/>
  <c r="Y797" i="5"/>
  <c r="Z797" i="5"/>
  <c r="J797" i="5"/>
  <c r="M797" i="5"/>
  <c r="N797" i="5"/>
  <c r="O797" i="5"/>
  <c r="AF796" i="5"/>
  <c r="AI796" i="5"/>
  <c r="AJ796" i="5"/>
  <c r="AK796" i="5"/>
  <c r="U796" i="5"/>
  <c r="X796" i="5"/>
  <c r="Y796" i="5"/>
  <c r="Z796" i="5"/>
  <c r="J796" i="5"/>
  <c r="M796" i="5"/>
  <c r="N796" i="5"/>
  <c r="O796" i="5"/>
  <c r="AF795" i="5"/>
  <c r="AI795" i="5"/>
  <c r="AJ795" i="5"/>
  <c r="AK795" i="5"/>
  <c r="U795" i="5"/>
  <c r="X795" i="5"/>
  <c r="Y795" i="5"/>
  <c r="Z795" i="5"/>
  <c r="J795" i="5"/>
  <c r="M795" i="5"/>
  <c r="N795" i="5"/>
  <c r="O795" i="5"/>
  <c r="AF794" i="5"/>
  <c r="AI794" i="5"/>
  <c r="AJ794" i="5"/>
  <c r="AK794" i="5"/>
  <c r="U794" i="5"/>
  <c r="X794" i="5"/>
  <c r="Y794" i="5"/>
  <c r="Z794" i="5"/>
  <c r="J794" i="5"/>
  <c r="M794" i="5"/>
  <c r="N794" i="5"/>
  <c r="O794" i="5"/>
  <c r="AF793" i="5"/>
  <c r="AI793" i="5"/>
  <c r="AJ793" i="5"/>
  <c r="AK793" i="5"/>
  <c r="U793" i="5"/>
  <c r="X793" i="5"/>
  <c r="Y793" i="5"/>
  <c r="Z793" i="5"/>
  <c r="J793" i="5"/>
  <c r="M793" i="5"/>
  <c r="N793" i="5"/>
  <c r="O793" i="5"/>
  <c r="AF792" i="5"/>
  <c r="AI792" i="5"/>
  <c r="AJ792" i="5"/>
  <c r="AK792" i="5"/>
  <c r="U792" i="5"/>
  <c r="X792" i="5"/>
  <c r="Y792" i="5"/>
  <c r="Z792" i="5"/>
  <c r="J792" i="5"/>
  <c r="M792" i="5"/>
  <c r="N792" i="5"/>
  <c r="O792" i="5"/>
  <c r="AF791" i="5"/>
  <c r="AI791" i="5"/>
  <c r="AJ791" i="5"/>
  <c r="AK791" i="5"/>
  <c r="U791" i="5"/>
  <c r="X791" i="5"/>
  <c r="Y791" i="5"/>
  <c r="Z791" i="5"/>
  <c r="J791" i="5"/>
  <c r="M791" i="5"/>
  <c r="N791" i="5"/>
  <c r="O791" i="5"/>
  <c r="AF790" i="5"/>
  <c r="AI790" i="5"/>
  <c r="AJ790" i="5"/>
  <c r="AK790" i="5"/>
  <c r="U790" i="5"/>
  <c r="X790" i="5"/>
  <c r="Y790" i="5"/>
  <c r="Z790" i="5"/>
  <c r="J790" i="5"/>
  <c r="M790" i="5"/>
  <c r="N790" i="5"/>
  <c r="O790" i="5"/>
  <c r="AF789" i="5"/>
  <c r="AI789" i="5"/>
  <c r="AJ789" i="5"/>
  <c r="AK789" i="5"/>
  <c r="U789" i="5"/>
  <c r="X789" i="5"/>
  <c r="Y789" i="5"/>
  <c r="Z789" i="5"/>
  <c r="J789" i="5"/>
  <c r="M789" i="5"/>
  <c r="N789" i="5"/>
  <c r="O789" i="5"/>
  <c r="AF788" i="5"/>
  <c r="AI788" i="5"/>
  <c r="AJ788" i="5"/>
  <c r="AK788" i="5"/>
  <c r="U788" i="5"/>
  <c r="X788" i="5"/>
  <c r="Y788" i="5"/>
  <c r="Z788" i="5"/>
  <c r="J788" i="5"/>
  <c r="M788" i="5"/>
  <c r="N788" i="5"/>
  <c r="O788" i="5"/>
  <c r="AF787" i="5"/>
  <c r="AI787" i="5"/>
  <c r="AJ787" i="5"/>
  <c r="AK787" i="5"/>
  <c r="U787" i="5"/>
  <c r="X787" i="5"/>
  <c r="Y787" i="5"/>
  <c r="Z787" i="5"/>
  <c r="J787" i="5"/>
  <c r="M787" i="5"/>
  <c r="N787" i="5"/>
  <c r="O787" i="5"/>
  <c r="AF786" i="5"/>
  <c r="AI786" i="5"/>
  <c r="AJ786" i="5"/>
  <c r="AK786" i="5"/>
  <c r="U786" i="5"/>
  <c r="X786" i="5"/>
  <c r="Y786" i="5"/>
  <c r="Z786" i="5"/>
  <c r="J786" i="5"/>
  <c r="M786" i="5"/>
  <c r="N786" i="5"/>
  <c r="O786" i="5"/>
  <c r="AF785" i="5"/>
  <c r="AI785" i="5"/>
  <c r="AJ785" i="5"/>
  <c r="AK785" i="5"/>
  <c r="U785" i="5"/>
  <c r="X785" i="5"/>
  <c r="Y785" i="5"/>
  <c r="Z785" i="5"/>
  <c r="J785" i="5"/>
  <c r="M785" i="5"/>
  <c r="N785" i="5"/>
  <c r="O785" i="5"/>
  <c r="AF784" i="5"/>
  <c r="AI784" i="5"/>
  <c r="AJ784" i="5"/>
  <c r="AK784" i="5"/>
  <c r="U784" i="5"/>
  <c r="X784" i="5"/>
  <c r="Y784" i="5"/>
  <c r="Z784" i="5"/>
  <c r="J784" i="5"/>
  <c r="M784" i="5"/>
  <c r="N784" i="5"/>
  <c r="O784" i="5"/>
  <c r="AF783" i="5"/>
  <c r="AI783" i="5"/>
  <c r="AJ783" i="5"/>
  <c r="AK783" i="5"/>
  <c r="U783" i="5"/>
  <c r="X783" i="5"/>
  <c r="Y783" i="5"/>
  <c r="Z783" i="5"/>
  <c r="J783" i="5"/>
  <c r="M783" i="5"/>
  <c r="N783" i="5"/>
  <c r="O783" i="5"/>
  <c r="AF782" i="5"/>
  <c r="AI782" i="5"/>
  <c r="AJ782" i="5"/>
  <c r="AK782" i="5"/>
  <c r="U782" i="5"/>
  <c r="X782" i="5"/>
  <c r="Y782" i="5"/>
  <c r="Z782" i="5"/>
  <c r="J782" i="5"/>
  <c r="M782" i="5"/>
  <c r="N782" i="5"/>
  <c r="O782" i="5"/>
  <c r="AF781" i="5"/>
  <c r="AI781" i="5"/>
  <c r="AJ781" i="5"/>
  <c r="AK781" i="5"/>
  <c r="U781" i="5"/>
  <c r="X781" i="5"/>
  <c r="Y781" i="5"/>
  <c r="Z781" i="5"/>
  <c r="J781" i="5"/>
  <c r="M781" i="5"/>
  <c r="N781" i="5"/>
  <c r="O781" i="5"/>
  <c r="AF780" i="5"/>
  <c r="AI780" i="5"/>
  <c r="AJ780" i="5"/>
  <c r="AK780" i="5"/>
  <c r="U780" i="5"/>
  <c r="X780" i="5"/>
  <c r="Y780" i="5"/>
  <c r="Z780" i="5"/>
  <c r="J780" i="5"/>
  <c r="M780" i="5"/>
  <c r="N780" i="5"/>
  <c r="O780" i="5"/>
  <c r="AF779" i="5"/>
  <c r="AI779" i="5"/>
  <c r="AJ779" i="5"/>
  <c r="AK779" i="5"/>
  <c r="U779" i="5"/>
  <c r="X779" i="5"/>
  <c r="Y779" i="5"/>
  <c r="Z779" i="5"/>
  <c r="J779" i="5"/>
  <c r="M779" i="5"/>
  <c r="N779" i="5"/>
  <c r="O779" i="5"/>
  <c r="AF778" i="5"/>
  <c r="AI778" i="5"/>
  <c r="AJ778" i="5"/>
  <c r="AK778" i="5"/>
  <c r="U778" i="5"/>
  <c r="X778" i="5"/>
  <c r="Y778" i="5"/>
  <c r="Z778" i="5"/>
  <c r="J778" i="5"/>
  <c r="M778" i="5"/>
  <c r="N778" i="5"/>
  <c r="O778" i="5"/>
  <c r="AF777" i="5"/>
  <c r="AI777" i="5"/>
  <c r="AJ777" i="5"/>
  <c r="AK777" i="5"/>
  <c r="U777" i="5"/>
  <c r="X777" i="5"/>
  <c r="Y777" i="5"/>
  <c r="Z777" i="5"/>
  <c r="J777" i="5"/>
  <c r="M777" i="5"/>
  <c r="N777" i="5"/>
  <c r="O777" i="5"/>
  <c r="AF776" i="5"/>
  <c r="AI776" i="5"/>
  <c r="AJ776" i="5"/>
  <c r="AK776" i="5"/>
  <c r="U776" i="5"/>
  <c r="X776" i="5"/>
  <c r="Y776" i="5"/>
  <c r="Z776" i="5"/>
  <c r="J776" i="5"/>
  <c r="M776" i="5"/>
  <c r="N776" i="5"/>
  <c r="O776" i="5"/>
  <c r="AF775" i="5"/>
  <c r="AI775" i="5"/>
  <c r="AJ775" i="5"/>
  <c r="AK775" i="5"/>
  <c r="U775" i="5"/>
  <c r="X775" i="5"/>
  <c r="Y775" i="5"/>
  <c r="Z775" i="5"/>
  <c r="J775" i="5"/>
  <c r="M775" i="5"/>
  <c r="N775" i="5"/>
  <c r="O775" i="5"/>
  <c r="AF774" i="5"/>
  <c r="AI774" i="5"/>
  <c r="AJ774" i="5"/>
  <c r="AK774" i="5"/>
  <c r="U774" i="5"/>
  <c r="X774" i="5"/>
  <c r="Y774" i="5"/>
  <c r="Z774" i="5"/>
  <c r="J774" i="5"/>
  <c r="M774" i="5"/>
  <c r="N774" i="5"/>
  <c r="O774" i="5"/>
  <c r="AF773" i="5"/>
  <c r="AI773" i="5"/>
  <c r="AJ773" i="5"/>
  <c r="AK773" i="5"/>
  <c r="U773" i="5"/>
  <c r="X773" i="5"/>
  <c r="Y773" i="5"/>
  <c r="Z773" i="5"/>
  <c r="J773" i="5"/>
  <c r="M773" i="5"/>
  <c r="N773" i="5"/>
  <c r="O773" i="5"/>
  <c r="AF772" i="5"/>
  <c r="AI772" i="5"/>
  <c r="AJ772" i="5"/>
  <c r="AK772" i="5"/>
  <c r="U772" i="5"/>
  <c r="X772" i="5"/>
  <c r="Y772" i="5"/>
  <c r="Z772" i="5"/>
  <c r="J772" i="5"/>
  <c r="M772" i="5"/>
  <c r="N772" i="5"/>
  <c r="O772" i="5"/>
  <c r="AF771" i="5"/>
  <c r="AI771" i="5"/>
  <c r="AJ771" i="5"/>
  <c r="AK771" i="5"/>
  <c r="U771" i="5"/>
  <c r="X771" i="5"/>
  <c r="Y771" i="5"/>
  <c r="Z771" i="5"/>
  <c r="J771" i="5"/>
  <c r="M771" i="5"/>
  <c r="N771" i="5"/>
  <c r="O771" i="5"/>
  <c r="AF770" i="5"/>
  <c r="AI770" i="5"/>
  <c r="AJ770" i="5"/>
  <c r="AK770" i="5"/>
  <c r="U770" i="5"/>
  <c r="X770" i="5"/>
  <c r="Y770" i="5"/>
  <c r="Z770" i="5"/>
  <c r="J770" i="5"/>
  <c r="M770" i="5"/>
  <c r="N770" i="5"/>
  <c r="O770" i="5"/>
  <c r="AF769" i="5"/>
  <c r="AI769" i="5"/>
  <c r="AJ769" i="5"/>
  <c r="AK769" i="5"/>
  <c r="U769" i="5"/>
  <c r="X769" i="5"/>
  <c r="Y769" i="5"/>
  <c r="Z769" i="5"/>
  <c r="J769" i="5"/>
  <c r="M769" i="5"/>
  <c r="N769" i="5"/>
  <c r="O769" i="5"/>
  <c r="AF768" i="5"/>
  <c r="AI768" i="5"/>
  <c r="AJ768" i="5"/>
  <c r="AK768" i="5"/>
  <c r="U768" i="5"/>
  <c r="X768" i="5"/>
  <c r="Y768" i="5"/>
  <c r="Z768" i="5"/>
  <c r="J768" i="5"/>
  <c r="M768" i="5"/>
  <c r="N768" i="5"/>
  <c r="O768" i="5"/>
  <c r="AF767" i="5"/>
  <c r="AI767" i="5"/>
  <c r="AJ767" i="5"/>
  <c r="AK767" i="5"/>
  <c r="U767" i="5"/>
  <c r="X767" i="5"/>
  <c r="Y767" i="5"/>
  <c r="Z767" i="5"/>
  <c r="J767" i="5"/>
  <c r="M767" i="5"/>
  <c r="N767" i="5"/>
  <c r="O767" i="5"/>
  <c r="AF766" i="5"/>
  <c r="AI766" i="5"/>
  <c r="AJ766" i="5"/>
  <c r="AK766" i="5"/>
  <c r="U766" i="5"/>
  <c r="X766" i="5"/>
  <c r="Y766" i="5"/>
  <c r="Z766" i="5"/>
  <c r="J766" i="5"/>
  <c r="M766" i="5"/>
  <c r="N766" i="5"/>
  <c r="O766" i="5"/>
  <c r="AF765" i="5"/>
  <c r="AI765" i="5"/>
  <c r="AJ765" i="5"/>
  <c r="AK765" i="5"/>
  <c r="U765" i="5"/>
  <c r="X765" i="5"/>
  <c r="Y765" i="5"/>
  <c r="Z765" i="5"/>
  <c r="J765" i="5"/>
  <c r="M765" i="5"/>
  <c r="N765" i="5"/>
  <c r="O765" i="5"/>
  <c r="AF764" i="5"/>
  <c r="AI764" i="5"/>
  <c r="AJ764" i="5"/>
  <c r="AK764" i="5"/>
  <c r="U764" i="5"/>
  <c r="X764" i="5"/>
  <c r="Y764" i="5"/>
  <c r="Z764" i="5"/>
  <c r="J764" i="5"/>
  <c r="M764" i="5"/>
  <c r="N764" i="5"/>
  <c r="O764" i="5"/>
  <c r="AF763" i="5"/>
  <c r="AI763" i="5"/>
  <c r="AJ763" i="5"/>
  <c r="AK763" i="5"/>
  <c r="U763" i="5"/>
  <c r="X763" i="5"/>
  <c r="Y763" i="5"/>
  <c r="Z763" i="5"/>
  <c r="J763" i="5"/>
  <c r="M763" i="5"/>
  <c r="N763" i="5"/>
  <c r="O763" i="5"/>
  <c r="AF762" i="5"/>
  <c r="AI762" i="5"/>
  <c r="AJ762" i="5"/>
  <c r="AK762" i="5"/>
  <c r="U762" i="5"/>
  <c r="X762" i="5"/>
  <c r="Y762" i="5"/>
  <c r="Z762" i="5"/>
  <c r="J762" i="5"/>
  <c r="M762" i="5"/>
  <c r="N762" i="5"/>
  <c r="O762" i="5"/>
  <c r="AF761" i="5"/>
  <c r="AI761" i="5"/>
  <c r="AJ761" i="5"/>
  <c r="AK761" i="5"/>
  <c r="U761" i="5"/>
  <c r="X761" i="5"/>
  <c r="Y761" i="5"/>
  <c r="Z761" i="5"/>
  <c r="J761" i="5"/>
  <c r="M761" i="5"/>
  <c r="N761" i="5"/>
  <c r="O761" i="5"/>
  <c r="AF760" i="5"/>
  <c r="AI760" i="5"/>
  <c r="AJ760" i="5"/>
  <c r="AK760" i="5"/>
  <c r="U760" i="5"/>
  <c r="X760" i="5"/>
  <c r="Y760" i="5"/>
  <c r="Z760" i="5"/>
  <c r="J760" i="5"/>
  <c r="M760" i="5"/>
  <c r="N760" i="5"/>
  <c r="O760" i="5"/>
  <c r="AF759" i="5"/>
  <c r="AI759" i="5"/>
  <c r="AJ759" i="5"/>
  <c r="AK759" i="5"/>
  <c r="U759" i="5"/>
  <c r="X759" i="5"/>
  <c r="Y759" i="5"/>
  <c r="Z759" i="5"/>
  <c r="J759" i="5"/>
  <c r="M759" i="5"/>
  <c r="N759" i="5"/>
  <c r="O759" i="5"/>
  <c r="AF758" i="5"/>
  <c r="AI758" i="5"/>
  <c r="AJ758" i="5"/>
  <c r="AK758" i="5"/>
  <c r="U758" i="5"/>
  <c r="X758" i="5"/>
  <c r="Y758" i="5"/>
  <c r="Z758" i="5"/>
  <c r="J758" i="5"/>
  <c r="M758" i="5"/>
  <c r="N758" i="5"/>
  <c r="O758" i="5"/>
  <c r="AF757" i="5"/>
  <c r="AI757" i="5"/>
  <c r="AJ757" i="5"/>
  <c r="AK757" i="5"/>
  <c r="U757" i="5"/>
  <c r="X757" i="5"/>
  <c r="Y757" i="5"/>
  <c r="Z757" i="5"/>
  <c r="J757" i="5"/>
  <c r="M757" i="5"/>
  <c r="N757" i="5"/>
  <c r="O757" i="5"/>
  <c r="AF756" i="5"/>
  <c r="AI756" i="5"/>
  <c r="AJ756" i="5"/>
  <c r="AK756" i="5"/>
  <c r="U756" i="5"/>
  <c r="X756" i="5"/>
  <c r="Y756" i="5"/>
  <c r="Z756" i="5"/>
  <c r="J756" i="5"/>
  <c r="M756" i="5"/>
  <c r="N756" i="5"/>
  <c r="O756" i="5"/>
  <c r="AF755" i="5"/>
  <c r="AI755" i="5"/>
  <c r="AJ755" i="5"/>
  <c r="AK755" i="5"/>
  <c r="U755" i="5"/>
  <c r="X755" i="5"/>
  <c r="Y755" i="5"/>
  <c r="Z755" i="5"/>
  <c r="J755" i="5"/>
  <c r="M755" i="5"/>
  <c r="N755" i="5"/>
  <c r="O755" i="5"/>
  <c r="AF754" i="5"/>
  <c r="AI754" i="5"/>
  <c r="AJ754" i="5"/>
  <c r="AK754" i="5"/>
  <c r="U754" i="5"/>
  <c r="X754" i="5"/>
  <c r="Y754" i="5"/>
  <c r="Z754" i="5"/>
  <c r="J754" i="5"/>
  <c r="M754" i="5"/>
  <c r="N754" i="5"/>
  <c r="O754" i="5"/>
  <c r="AF753" i="5"/>
  <c r="AI753" i="5"/>
  <c r="AJ753" i="5"/>
  <c r="AK753" i="5"/>
  <c r="U753" i="5"/>
  <c r="X753" i="5"/>
  <c r="Y753" i="5"/>
  <c r="Z753" i="5"/>
  <c r="J753" i="5"/>
  <c r="M753" i="5"/>
  <c r="N753" i="5"/>
  <c r="O753" i="5"/>
  <c r="AF752" i="5"/>
  <c r="AI752" i="5"/>
  <c r="AJ752" i="5"/>
  <c r="AK752" i="5"/>
  <c r="U752" i="5"/>
  <c r="X752" i="5"/>
  <c r="Y752" i="5"/>
  <c r="Z752" i="5"/>
  <c r="J752" i="5"/>
  <c r="M752" i="5"/>
  <c r="N752" i="5"/>
  <c r="O752" i="5"/>
  <c r="AF751" i="5"/>
  <c r="AI751" i="5"/>
  <c r="AJ751" i="5"/>
  <c r="AK751" i="5"/>
  <c r="U751" i="5"/>
  <c r="X751" i="5"/>
  <c r="Y751" i="5"/>
  <c r="Z751" i="5"/>
  <c r="J751" i="5"/>
  <c r="M751" i="5"/>
  <c r="N751" i="5"/>
  <c r="O751" i="5"/>
  <c r="AF750" i="5"/>
  <c r="AI750" i="5"/>
  <c r="AJ750" i="5"/>
  <c r="AK750" i="5"/>
  <c r="U750" i="5"/>
  <c r="X750" i="5"/>
  <c r="Y750" i="5"/>
  <c r="Z750" i="5"/>
  <c r="J750" i="5"/>
  <c r="M750" i="5"/>
  <c r="N750" i="5"/>
  <c r="O750" i="5"/>
  <c r="AF749" i="5"/>
  <c r="AI749" i="5"/>
  <c r="AJ749" i="5"/>
  <c r="AK749" i="5"/>
  <c r="U749" i="5"/>
  <c r="X749" i="5"/>
  <c r="Y749" i="5"/>
  <c r="Z749" i="5"/>
  <c r="J749" i="5"/>
  <c r="M749" i="5"/>
  <c r="N749" i="5"/>
  <c r="O749" i="5"/>
  <c r="AF748" i="5"/>
  <c r="AI748" i="5"/>
  <c r="AJ748" i="5"/>
  <c r="AK748" i="5"/>
  <c r="U748" i="5"/>
  <c r="X748" i="5"/>
  <c r="Y748" i="5"/>
  <c r="Z748" i="5"/>
  <c r="J748" i="5"/>
  <c r="M748" i="5"/>
  <c r="N748" i="5"/>
  <c r="O748" i="5"/>
  <c r="AF747" i="5"/>
  <c r="AI747" i="5"/>
  <c r="AJ747" i="5"/>
  <c r="AK747" i="5"/>
  <c r="U747" i="5"/>
  <c r="X747" i="5"/>
  <c r="Y747" i="5"/>
  <c r="Z747" i="5"/>
  <c r="J747" i="5"/>
  <c r="M747" i="5"/>
  <c r="N747" i="5"/>
  <c r="O747" i="5"/>
  <c r="AF746" i="5"/>
  <c r="AI746" i="5"/>
  <c r="AJ746" i="5"/>
  <c r="AK746" i="5"/>
  <c r="U746" i="5"/>
  <c r="X746" i="5"/>
  <c r="Y746" i="5"/>
  <c r="Z746" i="5"/>
  <c r="J746" i="5"/>
  <c r="M746" i="5"/>
  <c r="N746" i="5"/>
  <c r="O746" i="5"/>
  <c r="AF745" i="5"/>
  <c r="AI745" i="5"/>
  <c r="AJ745" i="5"/>
  <c r="AK745" i="5"/>
  <c r="U745" i="5"/>
  <c r="X745" i="5"/>
  <c r="Y745" i="5"/>
  <c r="Z745" i="5"/>
  <c r="J745" i="5"/>
  <c r="M745" i="5"/>
  <c r="N745" i="5"/>
  <c r="O745" i="5"/>
  <c r="AF744" i="5"/>
  <c r="AI744" i="5"/>
  <c r="AJ744" i="5"/>
  <c r="AK744" i="5"/>
  <c r="U744" i="5"/>
  <c r="X744" i="5"/>
  <c r="Y744" i="5"/>
  <c r="Z744" i="5"/>
  <c r="J744" i="5"/>
  <c r="M744" i="5"/>
  <c r="N744" i="5"/>
  <c r="O744" i="5"/>
  <c r="AF743" i="5"/>
  <c r="AI743" i="5"/>
  <c r="AJ743" i="5"/>
  <c r="AK743" i="5"/>
  <c r="U743" i="5"/>
  <c r="X743" i="5"/>
  <c r="Y743" i="5"/>
  <c r="Z743" i="5"/>
  <c r="J743" i="5"/>
  <c r="M743" i="5"/>
  <c r="N743" i="5"/>
  <c r="O743" i="5"/>
  <c r="AF742" i="5"/>
  <c r="AI742" i="5"/>
  <c r="AJ742" i="5"/>
  <c r="AK742" i="5"/>
  <c r="U742" i="5"/>
  <c r="X742" i="5"/>
  <c r="Y742" i="5"/>
  <c r="Z742" i="5"/>
  <c r="J742" i="5"/>
  <c r="M742" i="5"/>
  <c r="N742" i="5"/>
  <c r="O742" i="5"/>
  <c r="AF741" i="5"/>
  <c r="AI741" i="5"/>
  <c r="AJ741" i="5"/>
  <c r="AK741" i="5"/>
  <c r="U741" i="5"/>
  <c r="X741" i="5"/>
  <c r="Y741" i="5"/>
  <c r="Z741" i="5"/>
  <c r="J741" i="5"/>
  <c r="M741" i="5"/>
  <c r="N741" i="5"/>
  <c r="O741" i="5"/>
  <c r="AF740" i="5"/>
  <c r="AI740" i="5"/>
  <c r="AJ740" i="5"/>
  <c r="AK740" i="5"/>
  <c r="U740" i="5"/>
  <c r="X740" i="5"/>
  <c r="Y740" i="5"/>
  <c r="Z740" i="5"/>
  <c r="J740" i="5"/>
  <c r="M740" i="5"/>
  <c r="N740" i="5"/>
  <c r="O740" i="5"/>
  <c r="AF739" i="5"/>
  <c r="AI739" i="5"/>
  <c r="AJ739" i="5"/>
  <c r="AK739" i="5"/>
  <c r="U739" i="5"/>
  <c r="X739" i="5"/>
  <c r="Y739" i="5"/>
  <c r="Z739" i="5"/>
  <c r="J739" i="5"/>
  <c r="M739" i="5"/>
  <c r="N739" i="5"/>
  <c r="O739" i="5"/>
  <c r="AF738" i="5"/>
  <c r="AI738" i="5"/>
  <c r="AJ738" i="5"/>
  <c r="AK738" i="5"/>
  <c r="U738" i="5"/>
  <c r="X738" i="5"/>
  <c r="Y738" i="5"/>
  <c r="Z738" i="5"/>
  <c r="J738" i="5"/>
  <c r="M738" i="5"/>
  <c r="N738" i="5"/>
  <c r="O738" i="5"/>
  <c r="AF737" i="5"/>
  <c r="AI737" i="5"/>
  <c r="AJ737" i="5"/>
  <c r="AK737" i="5"/>
  <c r="U737" i="5"/>
  <c r="X737" i="5"/>
  <c r="Y737" i="5"/>
  <c r="Z737" i="5"/>
  <c r="J737" i="5"/>
  <c r="M737" i="5"/>
  <c r="N737" i="5"/>
  <c r="O737" i="5"/>
  <c r="AF736" i="5"/>
  <c r="AI736" i="5"/>
  <c r="AJ736" i="5"/>
  <c r="AK736" i="5"/>
  <c r="U736" i="5"/>
  <c r="X736" i="5"/>
  <c r="Y736" i="5"/>
  <c r="Z736" i="5"/>
  <c r="J736" i="5"/>
  <c r="M736" i="5"/>
  <c r="N736" i="5"/>
  <c r="O736" i="5"/>
  <c r="AF735" i="5"/>
  <c r="AI735" i="5"/>
  <c r="AJ735" i="5"/>
  <c r="AK735" i="5"/>
  <c r="U735" i="5"/>
  <c r="X735" i="5"/>
  <c r="Y735" i="5"/>
  <c r="Z735" i="5"/>
  <c r="J735" i="5"/>
  <c r="M735" i="5"/>
  <c r="N735" i="5"/>
  <c r="O735" i="5"/>
  <c r="AF734" i="5"/>
  <c r="AI734" i="5"/>
  <c r="AJ734" i="5"/>
  <c r="AK734" i="5"/>
  <c r="U734" i="5"/>
  <c r="X734" i="5"/>
  <c r="Y734" i="5"/>
  <c r="Z734" i="5"/>
  <c r="J734" i="5"/>
  <c r="M734" i="5"/>
  <c r="N734" i="5"/>
  <c r="O734" i="5"/>
  <c r="AF733" i="5"/>
  <c r="AI733" i="5"/>
  <c r="AJ733" i="5"/>
  <c r="AK733" i="5"/>
  <c r="U733" i="5"/>
  <c r="X733" i="5"/>
  <c r="Y733" i="5"/>
  <c r="Z733" i="5"/>
  <c r="J733" i="5"/>
  <c r="M733" i="5"/>
  <c r="N733" i="5"/>
  <c r="O733" i="5"/>
  <c r="AF732" i="5"/>
  <c r="AI732" i="5"/>
  <c r="AJ732" i="5"/>
  <c r="AK732" i="5"/>
  <c r="U732" i="5"/>
  <c r="X732" i="5"/>
  <c r="Y732" i="5"/>
  <c r="Z732" i="5"/>
  <c r="J732" i="5"/>
  <c r="M732" i="5"/>
  <c r="N732" i="5"/>
  <c r="O732" i="5"/>
  <c r="AF731" i="5"/>
  <c r="AI731" i="5"/>
  <c r="AJ731" i="5"/>
  <c r="AK731" i="5"/>
  <c r="U731" i="5"/>
  <c r="X731" i="5"/>
  <c r="Y731" i="5"/>
  <c r="Z731" i="5"/>
  <c r="J731" i="5"/>
  <c r="M731" i="5"/>
  <c r="N731" i="5"/>
  <c r="O731" i="5"/>
  <c r="AF730" i="5"/>
  <c r="AI730" i="5"/>
  <c r="AJ730" i="5"/>
  <c r="AK730" i="5"/>
  <c r="U730" i="5"/>
  <c r="X730" i="5"/>
  <c r="Y730" i="5"/>
  <c r="Z730" i="5"/>
  <c r="J730" i="5"/>
  <c r="M730" i="5"/>
  <c r="N730" i="5"/>
  <c r="O730" i="5"/>
  <c r="AF729" i="5"/>
  <c r="AI729" i="5"/>
  <c r="AJ729" i="5"/>
  <c r="AK729" i="5"/>
  <c r="U729" i="5"/>
  <c r="X729" i="5"/>
  <c r="Y729" i="5"/>
  <c r="Z729" i="5"/>
  <c r="J729" i="5"/>
  <c r="M729" i="5"/>
  <c r="N729" i="5"/>
  <c r="O729" i="5"/>
  <c r="AF728" i="5"/>
  <c r="AI728" i="5"/>
  <c r="AJ728" i="5"/>
  <c r="AK728" i="5"/>
  <c r="U728" i="5"/>
  <c r="X728" i="5"/>
  <c r="Y728" i="5"/>
  <c r="Z728" i="5"/>
  <c r="J728" i="5"/>
  <c r="M728" i="5"/>
  <c r="N728" i="5"/>
  <c r="O728" i="5"/>
  <c r="AF727" i="5"/>
  <c r="AI727" i="5"/>
  <c r="AJ727" i="5"/>
  <c r="AK727" i="5"/>
  <c r="U727" i="5"/>
  <c r="X727" i="5"/>
  <c r="Y727" i="5"/>
  <c r="Z727" i="5"/>
  <c r="J727" i="5"/>
  <c r="M727" i="5"/>
  <c r="N727" i="5"/>
  <c r="O727" i="5"/>
  <c r="AF726" i="5"/>
  <c r="AI726" i="5"/>
  <c r="AJ726" i="5"/>
  <c r="AK726" i="5"/>
  <c r="U726" i="5"/>
  <c r="X726" i="5"/>
  <c r="Y726" i="5"/>
  <c r="Z726" i="5"/>
  <c r="J726" i="5"/>
  <c r="M726" i="5"/>
  <c r="N726" i="5"/>
  <c r="O726" i="5"/>
  <c r="AF725" i="5"/>
  <c r="AI725" i="5"/>
  <c r="AJ725" i="5"/>
  <c r="AK725" i="5"/>
  <c r="U725" i="5"/>
  <c r="X725" i="5"/>
  <c r="Y725" i="5"/>
  <c r="Z725" i="5"/>
  <c r="J725" i="5"/>
  <c r="M725" i="5"/>
  <c r="N725" i="5"/>
  <c r="O725" i="5"/>
  <c r="AF724" i="5"/>
  <c r="AI724" i="5"/>
  <c r="AJ724" i="5"/>
  <c r="AK724" i="5"/>
  <c r="U724" i="5"/>
  <c r="X724" i="5"/>
  <c r="Y724" i="5"/>
  <c r="Z724" i="5"/>
  <c r="J724" i="5"/>
  <c r="M724" i="5"/>
  <c r="N724" i="5"/>
  <c r="O724" i="5"/>
  <c r="AF723" i="5"/>
  <c r="AI723" i="5"/>
  <c r="AJ723" i="5"/>
  <c r="AK723" i="5"/>
  <c r="U723" i="5"/>
  <c r="X723" i="5"/>
  <c r="Y723" i="5"/>
  <c r="Z723" i="5"/>
  <c r="J723" i="5"/>
  <c r="M723" i="5"/>
  <c r="N723" i="5"/>
  <c r="O723" i="5"/>
  <c r="AF722" i="5"/>
  <c r="AI722" i="5"/>
  <c r="AJ722" i="5"/>
  <c r="AK722" i="5"/>
  <c r="U722" i="5"/>
  <c r="X722" i="5"/>
  <c r="Y722" i="5"/>
  <c r="Z722" i="5"/>
  <c r="J722" i="5"/>
  <c r="M722" i="5"/>
  <c r="N722" i="5"/>
  <c r="O722" i="5"/>
  <c r="AF721" i="5"/>
  <c r="AI721" i="5"/>
  <c r="AJ721" i="5"/>
  <c r="AK721" i="5"/>
  <c r="U721" i="5"/>
  <c r="X721" i="5"/>
  <c r="Y721" i="5"/>
  <c r="Z721" i="5"/>
  <c r="J721" i="5"/>
  <c r="M721" i="5"/>
  <c r="N721" i="5"/>
  <c r="O721" i="5"/>
  <c r="AF720" i="5"/>
  <c r="AI720" i="5"/>
  <c r="AJ720" i="5"/>
  <c r="AK720" i="5"/>
  <c r="U720" i="5"/>
  <c r="X720" i="5"/>
  <c r="Y720" i="5"/>
  <c r="Z720" i="5"/>
  <c r="J720" i="5"/>
  <c r="M720" i="5"/>
  <c r="N720" i="5"/>
  <c r="O720" i="5"/>
  <c r="AF719" i="5"/>
  <c r="AI719" i="5"/>
  <c r="AJ719" i="5"/>
  <c r="AK719" i="5"/>
  <c r="U719" i="5"/>
  <c r="X719" i="5"/>
  <c r="Y719" i="5"/>
  <c r="Z719" i="5"/>
  <c r="J719" i="5"/>
  <c r="M719" i="5"/>
  <c r="N719" i="5"/>
  <c r="O719" i="5"/>
  <c r="AF718" i="5"/>
  <c r="AI718" i="5"/>
  <c r="AJ718" i="5"/>
  <c r="AK718" i="5"/>
  <c r="U718" i="5"/>
  <c r="X718" i="5"/>
  <c r="Y718" i="5"/>
  <c r="Z718" i="5"/>
  <c r="J718" i="5"/>
  <c r="M718" i="5"/>
  <c r="N718" i="5"/>
  <c r="O718" i="5"/>
  <c r="AF717" i="5"/>
  <c r="AI717" i="5"/>
  <c r="AJ717" i="5"/>
  <c r="AK717" i="5"/>
  <c r="U717" i="5"/>
  <c r="X717" i="5"/>
  <c r="Y717" i="5"/>
  <c r="Z717" i="5"/>
  <c r="J717" i="5"/>
  <c r="M717" i="5"/>
  <c r="N717" i="5"/>
  <c r="O717" i="5"/>
  <c r="AF716" i="5"/>
  <c r="AI716" i="5"/>
  <c r="AJ716" i="5"/>
  <c r="AK716" i="5"/>
  <c r="U716" i="5"/>
  <c r="X716" i="5"/>
  <c r="Y716" i="5"/>
  <c r="Z716" i="5"/>
  <c r="J716" i="5"/>
  <c r="M716" i="5"/>
  <c r="N716" i="5"/>
  <c r="O716" i="5"/>
  <c r="AF715" i="5"/>
  <c r="AI715" i="5"/>
  <c r="AJ715" i="5"/>
  <c r="AK715" i="5"/>
  <c r="U715" i="5"/>
  <c r="X715" i="5"/>
  <c r="Y715" i="5"/>
  <c r="Z715" i="5"/>
  <c r="J715" i="5"/>
  <c r="M715" i="5"/>
  <c r="N715" i="5"/>
  <c r="O715" i="5"/>
  <c r="AF714" i="5"/>
  <c r="AI714" i="5"/>
  <c r="AJ714" i="5"/>
  <c r="AK714" i="5"/>
  <c r="U714" i="5"/>
  <c r="X714" i="5"/>
  <c r="Y714" i="5"/>
  <c r="Z714" i="5"/>
  <c r="J714" i="5"/>
  <c r="M714" i="5"/>
  <c r="N714" i="5"/>
  <c r="O714" i="5"/>
  <c r="AF713" i="5"/>
  <c r="AI713" i="5"/>
  <c r="AJ713" i="5"/>
  <c r="AK713" i="5"/>
  <c r="U713" i="5"/>
  <c r="X713" i="5"/>
  <c r="Y713" i="5"/>
  <c r="Z713" i="5"/>
  <c r="J713" i="5"/>
  <c r="M713" i="5"/>
  <c r="N713" i="5"/>
  <c r="O713" i="5"/>
  <c r="AF712" i="5"/>
  <c r="AI712" i="5"/>
  <c r="AJ712" i="5"/>
  <c r="AK712" i="5"/>
  <c r="U712" i="5"/>
  <c r="X712" i="5"/>
  <c r="Y712" i="5"/>
  <c r="Z712" i="5"/>
  <c r="J712" i="5"/>
  <c r="M712" i="5"/>
  <c r="N712" i="5"/>
  <c r="O712" i="5"/>
  <c r="AF711" i="5"/>
  <c r="AI711" i="5"/>
  <c r="AJ711" i="5"/>
  <c r="AK711" i="5"/>
  <c r="U711" i="5"/>
  <c r="X711" i="5"/>
  <c r="Y711" i="5"/>
  <c r="Z711" i="5"/>
  <c r="J711" i="5"/>
  <c r="M711" i="5"/>
  <c r="N711" i="5"/>
  <c r="O711" i="5"/>
  <c r="AF710" i="5"/>
  <c r="AI710" i="5"/>
  <c r="AJ710" i="5"/>
  <c r="AK710" i="5"/>
  <c r="U710" i="5"/>
  <c r="X710" i="5"/>
  <c r="Y710" i="5"/>
  <c r="Z710" i="5"/>
  <c r="J710" i="5"/>
  <c r="M710" i="5"/>
  <c r="N710" i="5"/>
  <c r="O710" i="5"/>
  <c r="AF709" i="5"/>
  <c r="AI709" i="5"/>
  <c r="AJ709" i="5"/>
  <c r="AK709" i="5"/>
  <c r="U709" i="5"/>
  <c r="X709" i="5"/>
  <c r="Y709" i="5"/>
  <c r="Z709" i="5"/>
  <c r="J709" i="5"/>
  <c r="M709" i="5"/>
  <c r="N709" i="5"/>
  <c r="O709" i="5"/>
  <c r="AF708" i="5"/>
  <c r="AI708" i="5"/>
  <c r="AJ708" i="5"/>
  <c r="AK708" i="5"/>
  <c r="U708" i="5"/>
  <c r="X708" i="5"/>
  <c r="Y708" i="5"/>
  <c r="Z708" i="5"/>
  <c r="J708" i="5"/>
  <c r="M708" i="5"/>
  <c r="N708" i="5"/>
  <c r="O708" i="5"/>
  <c r="AF707" i="5"/>
  <c r="AI707" i="5"/>
  <c r="AJ707" i="5"/>
  <c r="AK707" i="5"/>
  <c r="U707" i="5"/>
  <c r="X707" i="5"/>
  <c r="Y707" i="5"/>
  <c r="Z707" i="5"/>
  <c r="J707" i="5"/>
  <c r="M707" i="5"/>
  <c r="N707" i="5"/>
  <c r="O707" i="5"/>
  <c r="AF706" i="5"/>
  <c r="AI706" i="5"/>
  <c r="AJ706" i="5"/>
  <c r="AK706" i="5"/>
  <c r="U706" i="5"/>
  <c r="X706" i="5"/>
  <c r="Y706" i="5"/>
  <c r="Z706" i="5"/>
  <c r="J706" i="5"/>
  <c r="M706" i="5"/>
  <c r="N706" i="5"/>
  <c r="O706" i="5"/>
  <c r="AF705" i="5"/>
  <c r="AI705" i="5"/>
  <c r="AJ705" i="5"/>
  <c r="AK705" i="5"/>
  <c r="U705" i="5"/>
  <c r="X705" i="5"/>
  <c r="Y705" i="5"/>
  <c r="Z705" i="5"/>
  <c r="J705" i="5"/>
  <c r="M705" i="5"/>
  <c r="N705" i="5"/>
  <c r="O705" i="5"/>
  <c r="AF704" i="5"/>
  <c r="AI704" i="5"/>
  <c r="AJ704" i="5"/>
  <c r="AK704" i="5"/>
  <c r="U704" i="5"/>
  <c r="X704" i="5"/>
  <c r="Y704" i="5"/>
  <c r="Z704" i="5"/>
  <c r="J704" i="5"/>
  <c r="M704" i="5"/>
  <c r="N704" i="5"/>
  <c r="O704" i="5"/>
  <c r="AF703" i="5"/>
  <c r="AI703" i="5"/>
  <c r="AJ703" i="5"/>
  <c r="AK703" i="5"/>
  <c r="U703" i="5"/>
  <c r="X703" i="5"/>
  <c r="Y703" i="5"/>
  <c r="Z703" i="5"/>
  <c r="J703" i="5"/>
  <c r="M703" i="5"/>
  <c r="N703" i="5"/>
  <c r="O703" i="5"/>
  <c r="AF702" i="5"/>
  <c r="AI702" i="5"/>
  <c r="AJ702" i="5"/>
  <c r="AK702" i="5"/>
  <c r="U702" i="5"/>
  <c r="X702" i="5"/>
  <c r="Y702" i="5"/>
  <c r="Z702" i="5"/>
  <c r="J702" i="5"/>
  <c r="M702" i="5"/>
  <c r="N702" i="5"/>
  <c r="O702" i="5"/>
  <c r="AF701" i="5"/>
  <c r="AI701" i="5"/>
  <c r="AJ701" i="5"/>
  <c r="AK701" i="5"/>
  <c r="U701" i="5"/>
  <c r="X701" i="5"/>
  <c r="Y701" i="5"/>
  <c r="Z701" i="5"/>
  <c r="J701" i="5"/>
  <c r="M701" i="5"/>
  <c r="N701" i="5"/>
  <c r="O701" i="5"/>
  <c r="AF700" i="5"/>
  <c r="AI700" i="5"/>
  <c r="AJ700" i="5"/>
  <c r="AK700" i="5"/>
  <c r="U700" i="5"/>
  <c r="X700" i="5"/>
  <c r="Y700" i="5"/>
  <c r="Z700" i="5"/>
  <c r="J700" i="5"/>
  <c r="M700" i="5"/>
  <c r="N700" i="5"/>
  <c r="O700" i="5"/>
  <c r="AF699" i="5"/>
  <c r="AI699" i="5"/>
  <c r="AJ699" i="5"/>
  <c r="AK699" i="5"/>
  <c r="U699" i="5"/>
  <c r="X699" i="5"/>
  <c r="Y699" i="5"/>
  <c r="Z699" i="5"/>
  <c r="J699" i="5"/>
  <c r="M699" i="5"/>
  <c r="N699" i="5"/>
  <c r="O699" i="5"/>
  <c r="AF698" i="5"/>
  <c r="AI698" i="5"/>
  <c r="AJ698" i="5"/>
  <c r="AK698" i="5"/>
  <c r="U698" i="5"/>
  <c r="X698" i="5"/>
  <c r="Y698" i="5"/>
  <c r="Z698" i="5"/>
  <c r="J698" i="5"/>
  <c r="M698" i="5"/>
  <c r="N698" i="5"/>
  <c r="O698" i="5"/>
  <c r="AF697" i="5"/>
  <c r="AI697" i="5"/>
  <c r="AJ697" i="5"/>
  <c r="AK697" i="5"/>
  <c r="U697" i="5"/>
  <c r="X697" i="5"/>
  <c r="Y697" i="5"/>
  <c r="Z697" i="5"/>
  <c r="J697" i="5"/>
  <c r="M697" i="5"/>
  <c r="N697" i="5"/>
  <c r="O697" i="5"/>
  <c r="AF696" i="5"/>
  <c r="AI696" i="5"/>
  <c r="AJ696" i="5"/>
  <c r="AK696" i="5"/>
  <c r="U696" i="5"/>
  <c r="X696" i="5"/>
  <c r="Y696" i="5"/>
  <c r="Z696" i="5"/>
  <c r="J696" i="5"/>
  <c r="M696" i="5"/>
  <c r="N696" i="5"/>
  <c r="O696" i="5"/>
  <c r="AF695" i="5"/>
  <c r="AI695" i="5"/>
  <c r="AJ695" i="5"/>
  <c r="AK695" i="5"/>
  <c r="U695" i="5"/>
  <c r="X695" i="5"/>
  <c r="Y695" i="5"/>
  <c r="Z695" i="5"/>
  <c r="J695" i="5"/>
  <c r="M695" i="5"/>
  <c r="N695" i="5"/>
  <c r="O695" i="5"/>
  <c r="AF694" i="5"/>
  <c r="AI694" i="5"/>
  <c r="AJ694" i="5"/>
  <c r="AK694" i="5"/>
  <c r="U694" i="5"/>
  <c r="X694" i="5"/>
  <c r="Y694" i="5"/>
  <c r="Z694" i="5"/>
  <c r="J694" i="5"/>
  <c r="M694" i="5"/>
  <c r="N694" i="5"/>
  <c r="O694" i="5"/>
  <c r="AF693" i="5"/>
  <c r="AI693" i="5"/>
  <c r="AJ693" i="5"/>
  <c r="AK693" i="5"/>
  <c r="U693" i="5"/>
  <c r="X693" i="5"/>
  <c r="Y693" i="5"/>
  <c r="Z693" i="5"/>
  <c r="J693" i="5"/>
  <c r="M693" i="5"/>
  <c r="N693" i="5"/>
  <c r="O693" i="5"/>
  <c r="AF692" i="5"/>
  <c r="AI692" i="5"/>
  <c r="AJ692" i="5"/>
  <c r="AK692" i="5"/>
  <c r="U692" i="5"/>
  <c r="X692" i="5"/>
  <c r="Y692" i="5"/>
  <c r="Z692" i="5"/>
  <c r="J692" i="5"/>
  <c r="M692" i="5"/>
  <c r="N692" i="5"/>
  <c r="O692" i="5"/>
  <c r="AF691" i="5"/>
  <c r="AI691" i="5"/>
  <c r="AJ691" i="5"/>
  <c r="AK691" i="5"/>
  <c r="U691" i="5"/>
  <c r="X691" i="5"/>
  <c r="Y691" i="5"/>
  <c r="Z691" i="5"/>
  <c r="J691" i="5"/>
  <c r="M691" i="5"/>
  <c r="N691" i="5"/>
  <c r="O691" i="5"/>
  <c r="AF690" i="5"/>
  <c r="AI690" i="5"/>
  <c r="AJ690" i="5"/>
  <c r="AK690" i="5"/>
  <c r="U690" i="5"/>
  <c r="X690" i="5"/>
  <c r="Y690" i="5"/>
  <c r="Z690" i="5"/>
  <c r="J690" i="5"/>
  <c r="M690" i="5"/>
  <c r="N690" i="5"/>
  <c r="O690" i="5"/>
  <c r="AF689" i="5"/>
  <c r="AI689" i="5"/>
  <c r="AJ689" i="5"/>
  <c r="AK689" i="5"/>
  <c r="U689" i="5"/>
  <c r="X689" i="5"/>
  <c r="Y689" i="5"/>
  <c r="Z689" i="5"/>
  <c r="J689" i="5"/>
  <c r="M689" i="5"/>
  <c r="N689" i="5"/>
  <c r="O689" i="5"/>
  <c r="AF688" i="5"/>
  <c r="AI688" i="5"/>
  <c r="AJ688" i="5"/>
  <c r="AK688" i="5"/>
  <c r="U688" i="5"/>
  <c r="X688" i="5"/>
  <c r="Y688" i="5"/>
  <c r="Z688" i="5"/>
  <c r="J688" i="5"/>
  <c r="M688" i="5"/>
  <c r="N688" i="5"/>
  <c r="O688" i="5"/>
  <c r="AF687" i="5"/>
  <c r="AI687" i="5"/>
  <c r="AJ687" i="5"/>
  <c r="AK687" i="5"/>
  <c r="U687" i="5"/>
  <c r="X687" i="5"/>
  <c r="Y687" i="5"/>
  <c r="Z687" i="5"/>
  <c r="J687" i="5"/>
  <c r="M687" i="5"/>
  <c r="N687" i="5"/>
  <c r="O687" i="5"/>
  <c r="AF686" i="5"/>
  <c r="AI686" i="5"/>
  <c r="AJ686" i="5"/>
  <c r="AK686" i="5"/>
  <c r="U686" i="5"/>
  <c r="X686" i="5"/>
  <c r="Y686" i="5"/>
  <c r="Z686" i="5"/>
  <c r="J686" i="5"/>
  <c r="M686" i="5"/>
  <c r="N686" i="5"/>
  <c r="O686" i="5"/>
  <c r="AF685" i="5"/>
  <c r="AI685" i="5"/>
  <c r="AJ685" i="5"/>
  <c r="AK685" i="5"/>
  <c r="U685" i="5"/>
  <c r="X685" i="5"/>
  <c r="Y685" i="5"/>
  <c r="Z685" i="5"/>
  <c r="J685" i="5"/>
  <c r="M685" i="5"/>
  <c r="N685" i="5"/>
  <c r="O685" i="5"/>
  <c r="AF684" i="5"/>
  <c r="AI684" i="5"/>
  <c r="AJ684" i="5"/>
  <c r="AK684" i="5"/>
  <c r="U684" i="5"/>
  <c r="X684" i="5"/>
  <c r="Y684" i="5"/>
  <c r="Z684" i="5"/>
  <c r="J684" i="5"/>
  <c r="M684" i="5"/>
  <c r="N684" i="5"/>
  <c r="O684" i="5"/>
  <c r="AF683" i="5"/>
  <c r="AI683" i="5"/>
  <c r="AJ683" i="5"/>
  <c r="AK683" i="5"/>
  <c r="U683" i="5"/>
  <c r="X683" i="5"/>
  <c r="Y683" i="5"/>
  <c r="Z683" i="5"/>
  <c r="J683" i="5"/>
  <c r="M683" i="5"/>
  <c r="N683" i="5"/>
  <c r="O683" i="5"/>
  <c r="AF682" i="5"/>
  <c r="AI682" i="5"/>
  <c r="AJ682" i="5"/>
  <c r="AK682" i="5"/>
  <c r="U682" i="5"/>
  <c r="X682" i="5"/>
  <c r="Y682" i="5"/>
  <c r="Z682" i="5"/>
  <c r="J682" i="5"/>
  <c r="M682" i="5"/>
  <c r="N682" i="5"/>
  <c r="O682" i="5"/>
  <c r="AF681" i="5"/>
  <c r="AI681" i="5"/>
  <c r="AJ681" i="5"/>
  <c r="AK681" i="5"/>
  <c r="U681" i="5"/>
  <c r="X681" i="5"/>
  <c r="Y681" i="5"/>
  <c r="Z681" i="5"/>
  <c r="J681" i="5"/>
  <c r="M681" i="5"/>
  <c r="N681" i="5"/>
  <c r="O681" i="5"/>
  <c r="AF680" i="5"/>
  <c r="AI680" i="5"/>
  <c r="AJ680" i="5"/>
  <c r="AK680" i="5"/>
  <c r="U680" i="5"/>
  <c r="X680" i="5"/>
  <c r="Y680" i="5"/>
  <c r="Z680" i="5"/>
  <c r="J680" i="5"/>
  <c r="M680" i="5"/>
  <c r="N680" i="5"/>
  <c r="O680" i="5"/>
  <c r="AF679" i="5"/>
  <c r="AI679" i="5"/>
  <c r="AJ679" i="5"/>
  <c r="AK679" i="5"/>
  <c r="U679" i="5"/>
  <c r="X679" i="5"/>
  <c r="Y679" i="5"/>
  <c r="Z679" i="5"/>
  <c r="J679" i="5"/>
  <c r="M679" i="5"/>
  <c r="N679" i="5"/>
  <c r="O679" i="5"/>
  <c r="AF678" i="5"/>
  <c r="AI678" i="5"/>
  <c r="AJ678" i="5"/>
  <c r="AK678" i="5"/>
  <c r="U678" i="5"/>
  <c r="X678" i="5"/>
  <c r="Y678" i="5"/>
  <c r="Z678" i="5"/>
  <c r="J678" i="5"/>
  <c r="M678" i="5"/>
  <c r="N678" i="5"/>
  <c r="O678" i="5"/>
  <c r="AF677" i="5"/>
  <c r="AI677" i="5"/>
  <c r="AJ677" i="5"/>
  <c r="AK677" i="5"/>
  <c r="U677" i="5"/>
  <c r="X677" i="5"/>
  <c r="Y677" i="5"/>
  <c r="Z677" i="5"/>
  <c r="J677" i="5"/>
  <c r="M677" i="5"/>
  <c r="N677" i="5"/>
  <c r="O677" i="5"/>
  <c r="AF676" i="5"/>
  <c r="AI676" i="5"/>
  <c r="AJ676" i="5"/>
  <c r="AK676" i="5"/>
  <c r="U676" i="5"/>
  <c r="X676" i="5"/>
  <c r="Y676" i="5"/>
  <c r="Z676" i="5"/>
  <c r="J676" i="5"/>
  <c r="M676" i="5"/>
  <c r="N676" i="5"/>
  <c r="O676" i="5"/>
  <c r="AF675" i="5"/>
  <c r="AI675" i="5"/>
  <c r="AJ675" i="5"/>
  <c r="AK675" i="5"/>
  <c r="U675" i="5"/>
  <c r="X675" i="5"/>
  <c r="Y675" i="5"/>
  <c r="Z675" i="5"/>
  <c r="J675" i="5"/>
  <c r="M675" i="5"/>
  <c r="N675" i="5"/>
  <c r="O675" i="5"/>
  <c r="AF674" i="5"/>
  <c r="AI674" i="5"/>
  <c r="AJ674" i="5"/>
  <c r="AK674" i="5"/>
  <c r="U674" i="5"/>
  <c r="X674" i="5"/>
  <c r="Y674" i="5"/>
  <c r="Z674" i="5"/>
  <c r="J674" i="5"/>
  <c r="M674" i="5"/>
  <c r="N674" i="5"/>
  <c r="O674" i="5"/>
  <c r="AF673" i="5"/>
  <c r="AI673" i="5"/>
  <c r="AJ673" i="5"/>
  <c r="AK673" i="5"/>
  <c r="U673" i="5"/>
  <c r="X673" i="5"/>
  <c r="Y673" i="5"/>
  <c r="Z673" i="5"/>
  <c r="J673" i="5"/>
  <c r="M673" i="5"/>
  <c r="N673" i="5"/>
  <c r="O673" i="5"/>
  <c r="AF672" i="5"/>
  <c r="AI672" i="5"/>
  <c r="AJ672" i="5"/>
  <c r="AK672" i="5"/>
  <c r="U672" i="5"/>
  <c r="X672" i="5"/>
  <c r="Y672" i="5"/>
  <c r="Z672" i="5"/>
  <c r="J672" i="5"/>
  <c r="M672" i="5"/>
  <c r="N672" i="5"/>
  <c r="O672" i="5"/>
  <c r="AF671" i="5"/>
  <c r="AI671" i="5"/>
  <c r="AJ671" i="5"/>
  <c r="AK671" i="5"/>
  <c r="U671" i="5"/>
  <c r="X671" i="5"/>
  <c r="Y671" i="5"/>
  <c r="Z671" i="5"/>
  <c r="J671" i="5"/>
  <c r="M671" i="5"/>
  <c r="N671" i="5"/>
  <c r="O671" i="5"/>
  <c r="AF670" i="5"/>
  <c r="AI670" i="5"/>
  <c r="AJ670" i="5"/>
  <c r="AK670" i="5"/>
  <c r="U670" i="5"/>
  <c r="X670" i="5"/>
  <c r="Y670" i="5"/>
  <c r="Z670" i="5"/>
  <c r="J670" i="5"/>
  <c r="M670" i="5"/>
  <c r="N670" i="5"/>
  <c r="O670" i="5"/>
  <c r="AF669" i="5"/>
  <c r="AI669" i="5"/>
  <c r="AJ669" i="5"/>
  <c r="AK669" i="5"/>
  <c r="U669" i="5"/>
  <c r="X669" i="5"/>
  <c r="Y669" i="5"/>
  <c r="Z669" i="5"/>
  <c r="J669" i="5"/>
  <c r="M669" i="5"/>
  <c r="N669" i="5"/>
  <c r="O669" i="5"/>
  <c r="AF668" i="5"/>
  <c r="AI668" i="5"/>
  <c r="AJ668" i="5"/>
  <c r="AK668" i="5"/>
  <c r="U668" i="5"/>
  <c r="X668" i="5"/>
  <c r="Y668" i="5"/>
  <c r="Z668" i="5"/>
  <c r="J668" i="5"/>
  <c r="M668" i="5"/>
  <c r="N668" i="5"/>
  <c r="O668" i="5"/>
  <c r="AF667" i="5"/>
  <c r="AI667" i="5"/>
  <c r="AJ667" i="5"/>
  <c r="AK667" i="5"/>
  <c r="U667" i="5"/>
  <c r="X667" i="5"/>
  <c r="Y667" i="5"/>
  <c r="Z667" i="5"/>
  <c r="J667" i="5"/>
  <c r="M667" i="5"/>
  <c r="N667" i="5"/>
  <c r="O667" i="5"/>
  <c r="AF666" i="5"/>
  <c r="AI666" i="5"/>
  <c r="AJ666" i="5"/>
  <c r="AK666" i="5"/>
  <c r="U666" i="5"/>
  <c r="X666" i="5"/>
  <c r="Y666" i="5"/>
  <c r="Z666" i="5"/>
  <c r="J666" i="5"/>
  <c r="M666" i="5"/>
  <c r="N666" i="5"/>
  <c r="O666" i="5"/>
  <c r="AF665" i="5"/>
  <c r="AI665" i="5"/>
  <c r="AJ665" i="5"/>
  <c r="AK665" i="5"/>
  <c r="U665" i="5"/>
  <c r="X665" i="5"/>
  <c r="Y665" i="5"/>
  <c r="Z665" i="5"/>
  <c r="J665" i="5"/>
  <c r="M665" i="5"/>
  <c r="N665" i="5"/>
  <c r="O665" i="5"/>
  <c r="AF664" i="5"/>
  <c r="AI664" i="5"/>
  <c r="AJ664" i="5"/>
  <c r="AK664" i="5"/>
  <c r="U664" i="5"/>
  <c r="X664" i="5"/>
  <c r="Y664" i="5"/>
  <c r="Z664" i="5"/>
  <c r="J664" i="5"/>
  <c r="M664" i="5"/>
  <c r="N664" i="5"/>
  <c r="O664" i="5"/>
  <c r="AF663" i="5"/>
  <c r="AI663" i="5"/>
  <c r="AJ663" i="5"/>
  <c r="AK663" i="5"/>
  <c r="U663" i="5"/>
  <c r="X663" i="5"/>
  <c r="Y663" i="5"/>
  <c r="Z663" i="5"/>
  <c r="J663" i="5"/>
  <c r="M663" i="5"/>
  <c r="N663" i="5"/>
  <c r="O663" i="5"/>
  <c r="AF662" i="5"/>
  <c r="AI662" i="5"/>
  <c r="AJ662" i="5"/>
  <c r="AK662" i="5"/>
  <c r="U662" i="5"/>
  <c r="X662" i="5"/>
  <c r="Y662" i="5"/>
  <c r="Z662" i="5"/>
  <c r="J662" i="5"/>
  <c r="M662" i="5"/>
  <c r="N662" i="5"/>
  <c r="O662" i="5"/>
  <c r="AF661" i="5"/>
  <c r="AI661" i="5"/>
  <c r="AJ661" i="5"/>
  <c r="AK661" i="5"/>
  <c r="U661" i="5"/>
  <c r="X661" i="5"/>
  <c r="Y661" i="5"/>
  <c r="Z661" i="5"/>
  <c r="J661" i="5"/>
  <c r="M661" i="5"/>
  <c r="N661" i="5"/>
  <c r="O661" i="5"/>
  <c r="AF660" i="5"/>
  <c r="AI660" i="5"/>
  <c r="AJ660" i="5"/>
  <c r="AK660" i="5"/>
  <c r="U660" i="5"/>
  <c r="X660" i="5"/>
  <c r="Y660" i="5"/>
  <c r="Z660" i="5"/>
  <c r="J660" i="5"/>
  <c r="M660" i="5"/>
  <c r="N660" i="5"/>
  <c r="O660" i="5"/>
  <c r="AF659" i="5"/>
  <c r="AI659" i="5"/>
  <c r="AJ659" i="5"/>
  <c r="AK659" i="5"/>
  <c r="U659" i="5"/>
  <c r="X659" i="5"/>
  <c r="Y659" i="5"/>
  <c r="Z659" i="5"/>
  <c r="J659" i="5"/>
  <c r="M659" i="5"/>
  <c r="N659" i="5"/>
  <c r="O659" i="5"/>
  <c r="AF658" i="5"/>
  <c r="AI658" i="5"/>
  <c r="AJ658" i="5"/>
  <c r="AK658" i="5"/>
  <c r="U658" i="5"/>
  <c r="X658" i="5"/>
  <c r="Y658" i="5"/>
  <c r="Z658" i="5"/>
  <c r="J658" i="5"/>
  <c r="M658" i="5"/>
  <c r="N658" i="5"/>
  <c r="O658" i="5"/>
  <c r="AF657" i="5"/>
  <c r="AI657" i="5"/>
  <c r="AJ657" i="5"/>
  <c r="AK657" i="5"/>
  <c r="U657" i="5"/>
  <c r="X657" i="5"/>
  <c r="Y657" i="5"/>
  <c r="Z657" i="5"/>
  <c r="J657" i="5"/>
  <c r="M657" i="5"/>
  <c r="N657" i="5"/>
  <c r="O657" i="5"/>
  <c r="AF656" i="5"/>
  <c r="AI656" i="5"/>
  <c r="AJ656" i="5"/>
  <c r="AK656" i="5"/>
  <c r="U656" i="5"/>
  <c r="X656" i="5"/>
  <c r="Y656" i="5"/>
  <c r="Z656" i="5"/>
  <c r="J656" i="5"/>
  <c r="M656" i="5"/>
  <c r="N656" i="5"/>
  <c r="O656" i="5"/>
  <c r="AF655" i="5"/>
  <c r="AI655" i="5"/>
  <c r="AJ655" i="5"/>
  <c r="AK655" i="5"/>
  <c r="U655" i="5"/>
  <c r="X655" i="5"/>
  <c r="Y655" i="5"/>
  <c r="Z655" i="5"/>
  <c r="J655" i="5"/>
  <c r="M655" i="5"/>
  <c r="N655" i="5"/>
  <c r="O655" i="5"/>
  <c r="AF654" i="5"/>
  <c r="AI654" i="5"/>
  <c r="AJ654" i="5"/>
  <c r="AK654" i="5"/>
  <c r="U654" i="5"/>
  <c r="X654" i="5"/>
  <c r="Y654" i="5"/>
  <c r="Z654" i="5"/>
  <c r="J654" i="5"/>
  <c r="M654" i="5"/>
  <c r="N654" i="5"/>
  <c r="O654" i="5"/>
  <c r="AF653" i="5"/>
  <c r="AI653" i="5"/>
  <c r="AJ653" i="5"/>
  <c r="AK653" i="5"/>
  <c r="U653" i="5"/>
  <c r="X653" i="5"/>
  <c r="Y653" i="5"/>
  <c r="Z653" i="5"/>
  <c r="J653" i="5"/>
  <c r="M653" i="5"/>
  <c r="N653" i="5"/>
  <c r="O653" i="5"/>
  <c r="AF652" i="5"/>
  <c r="AI652" i="5"/>
  <c r="AJ652" i="5"/>
  <c r="AK652" i="5"/>
  <c r="U652" i="5"/>
  <c r="X652" i="5"/>
  <c r="Y652" i="5"/>
  <c r="Z652" i="5"/>
  <c r="J652" i="5"/>
  <c r="M652" i="5"/>
  <c r="N652" i="5"/>
  <c r="O652" i="5"/>
  <c r="AF651" i="5"/>
  <c r="AI651" i="5"/>
  <c r="AJ651" i="5"/>
  <c r="AK651" i="5"/>
  <c r="U651" i="5"/>
  <c r="X651" i="5"/>
  <c r="Y651" i="5"/>
  <c r="Z651" i="5"/>
  <c r="J651" i="5"/>
  <c r="M651" i="5"/>
  <c r="N651" i="5"/>
  <c r="O651" i="5"/>
  <c r="AF650" i="5"/>
  <c r="AI650" i="5"/>
  <c r="AJ650" i="5"/>
  <c r="AK650" i="5"/>
  <c r="U650" i="5"/>
  <c r="X650" i="5"/>
  <c r="Y650" i="5"/>
  <c r="Z650" i="5"/>
  <c r="J650" i="5"/>
  <c r="M650" i="5"/>
  <c r="N650" i="5"/>
  <c r="O650" i="5"/>
  <c r="AF649" i="5"/>
  <c r="AI649" i="5"/>
  <c r="AJ649" i="5"/>
  <c r="AK649" i="5"/>
  <c r="U649" i="5"/>
  <c r="X649" i="5"/>
  <c r="Y649" i="5"/>
  <c r="Z649" i="5"/>
  <c r="J649" i="5"/>
  <c r="M649" i="5"/>
  <c r="N649" i="5"/>
  <c r="O649" i="5"/>
  <c r="AF648" i="5"/>
  <c r="AI648" i="5"/>
  <c r="AJ648" i="5"/>
  <c r="AK648" i="5"/>
  <c r="U648" i="5"/>
  <c r="X648" i="5"/>
  <c r="Y648" i="5"/>
  <c r="Z648" i="5"/>
  <c r="J648" i="5"/>
  <c r="M648" i="5"/>
  <c r="N648" i="5"/>
  <c r="O648" i="5"/>
  <c r="AF647" i="5"/>
  <c r="AI647" i="5"/>
  <c r="AJ647" i="5"/>
  <c r="AK647" i="5"/>
  <c r="U647" i="5"/>
  <c r="X647" i="5"/>
  <c r="Y647" i="5"/>
  <c r="Z647" i="5"/>
  <c r="J647" i="5"/>
  <c r="M647" i="5"/>
  <c r="N647" i="5"/>
  <c r="O647" i="5"/>
  <c r="AF646" i="5"/>
  <c r="AI646" i="5"/>
  <c r="AJ646" i="5"/>
  <c r="AK646" i="5"/>
  <c r="U646" i="5"/>
  <c r="X646" i="5"/>
  <c r="Y646" i="5"/>
  <c r="Z646" i="5"/>
  <c r="J646" i="5"/>
  <c r="M646" i="5"/>
  <c r="N646" i="5"/>
  <c r="O646" i="5"/>
  <c r="AF645" i="5"/>
  <c r="AI645" i="5"/>
  <c r="AJ645" i="5"/>
  <c r="AK645" i="5"/>
  <c r="U645" i="5"/>
  <c r="X645" i="5"/>
  <c r="Y645" i="5"/>
  <c r="Z645" i="5"/>
  <c r="J645" i="5"/>
  <c r="M645" i="5"/>
  <c r="N645" i="5"/>
  <c r="O645" i="5"/>
  <c r="AF644" i="5"/>
  <c r="AI644" i="5"/>
  <c r="AJ644" i="5"/>
  <c r="AK644" i="5"/>
  <c r="U644" i="5"/>
  <c r="X644" i="5"/>
  <c r="Y644" i="5"/>
  <c r="Z644" i="5"/>
  <c r="J644" i="5"/>
  <c r="M644" i="5"/>
  <c r="N644" i="5"/>
  <c r="O644" i="5"/>
  <c r="AF643" i="5"/>
  <c r="AI643" i="5"/>
  <c r="AJ643" i="5"/>
  <c r="AK643" i="5"/>
  <c r="U643" i="5"/>
  <c r="X643" i="5"/>
  <c r="Y643" i="5"/>
  <c r="Z643" i="5"/>
  <c r="J643" i="5"/>
  <c r="M643" i="5"/>
  <c r="N643" i="5"/>
  <c r="O643" i="5"/>
  <c r="AF642" i="5"/>
  <c r="AI642" i="5"/>
  <c r="AJ642" i="5"/>
  <c r="AK642" i="5"/>
  <c r="U642" i="5"/>
  <c r="X642" i="5"/>
  <c r="Y642" i="5"/>
  <c r="Z642" i="5"/>
  <c r="J642" i="5"/>
  <c r="M642" i="5"/>
  <c r="N642" i="5"/>
  <c r="O642" i="5"/>
  <c r="AF641" i="5"/>
  <c r="AI641" i="5"/>
  <c r="AJ641" i="5"/>
  <c r="AK641" i="5"/>
  <c r="U641" i="5"/>
  <c r="X641" i="5"/>
  <c r="Y641" i="5"/>
  <c r="Z641" i="5"/>
  <c r="J641" i="5"/>
  <c r="M641" i="5"/>
  <c r="N641" i="5"/>
  <c r="O641" i="5"/>
  <c r="AF640" i="5"/>
  <c r="AI640" i="5"/>
  <c r="AJ640" i="5"/>
  <c r="AK640" i="5"/>
  <c r="U640" i="5"/>
  <c r="X640" i="5"/>
  <c r="Y640" i="5"/>
  <c r="Z640" i="5"/>
  <c r="J640" i="5"/>
  <c r="M640" i="5"/>
  <c r="N640" i="5"/>
  <c r="O640" i="5"/>
  <c r="AF639" i="5"/>
  <c r="AI639" i="5"/>
  <c r="AJ639" i="5"/>
  <c r="AK639" i="5"/>
  <c r="U639" i="5"/>
  <c r="X639" i="5"/>
  <c r="Y639" i="5"/>
  <c r="Z639" i="5"/>
  <c r="J639" i="5"/>
  <c r="M639" i="5"/>
  <c r="N639" i="5"/>
  <c r="O639" i="5"/>
  <c r="AF638" i="5"/>
  <c r="AI638" i="5"/>
  <c r="AJ638" i="5"/>
  <c r="AK638" i="5"/>
  <c r="U638" i="5"/>
  <c r="X638" i="5"/>
  <c r="Y638" i="5"/>
  <c r="Z638" i="5"/>
  <c r="J638" i="5"/>
  <c r="M638" i="5"/>
  <c r="N638" i="5"/>
  <c r="O638" i="5"/>
  <c r="AF637" i="5"/>
  <c r="AI637" i="5"/>
  <c r="AJ637" i="5"/>
  <c r="AK637" i="5"/>
  <c r="U637" i="5"/>
  <c r="X637" i="5"/>
  <c r="Y637" i="5"/>
  <c r="Z637" i="5"/>
  <c r="J637" i="5"/>
  <c r="M637" i="5"/>
  <c r="N637" i="5"/>
  <c r="O637" i="5"/>
  <c r="AF636" i="5"/>
  <c r="AI636" i="5"/>
  <c r="AJ636" i="5"/>
  <c r="AK636" i="5"/>
  <c r="U636" i="5"/>
  <c r="X636" i="5"/>
  <c r="Y636" i="5"/>
  <c r="Z636" i="5"/>
  <c r="J636" i="5"/>
  <c r="M636" i="5"/>
  <c r="N636" i="5"/>
  <c r="O636" i="5"/>
  <c r="AF635" i="5"/>
  <c r="AI635" i="5"/>
  <c r="AJ635" i="5"/>
  <c r="AK635" i="5"/>
  <c r="U635" i="5"/>
  <c r="X635" i="5"/>
  <c r="Y635" i="5"/>
  <c r="Z635" i="5"/>
  <c r="J635" i="5"/>
  <c r="M635" i="5"/>
  <c r="N635" i="5"/>
  <c r="O635" i="5"/>
  <c r="AF634" i="5"/>
  <c r="AI634" i="5"/>
  <c r="AJ634" i="5"/>
  <c r="AK634" i="5"/>
  <c r="U634" i="5"/>
  <c r="X634" i="5"/>
  <c r="Y634" i="5"/>
  <c r="Z634" i="5"/>
  <c r="J634" i="5"/>
  <c r="M634" i="5"/>
  <c r="N634" i="5"/>
  <c r="O634" i="5"/>
  <c r="AF633" i="5"/>
  <c r="AI633" i="5"/>
  <c r="AJ633" i="5"/>
  <c r="AK633" i="5"/>
  <c r="U633" i="5"/>
  <c r="X633" i="5"/>
  <c r="Y633" i="5"/>
  <c r="Z633" i="5"/>
  <c r="J633" i="5"/>
  <c r="M633" i="5"/>
  <c r="N633" i="5"/>
  <c r="O633" i="5"/>
  <c r="AF632" i="5"/>
  <c r="AI632" i="5"/>
  <c r="AJ632" i="5"/>
  <c r="AK632" i="5"/>
  <c r="U632" i="5"/>
  <c r="X632" i="5"/>
  <c r="Y632" i="5"/>
  <c r="Z632" i="5"/>
  <c r="J632" i="5"/>
  <c r="M632" i="5"/>
  <c r="N632" i="5"/>
  <c r="O632" i="5"/>
  <c r="AF631" i="5"/>
  <c r="AI631" i="5"/>
  <c r="AJ631" i="5"/>
  <c r="AK631" i="5"/>
  <c r="U631" i="5"/>
  <c r="X631" i="5"/>
  <c r="Y631" i="5"/>
  <c r="Z631" i="5"/>
  <c r="J631" i="5"/>
  <c r="M631" i="5"/>
  <c r="N631" i="5"/>
  <c r="O631" i="5"/>
  <c r="AF630" i="5"/>
  <c r="AI630" i="5"/>
  <c r="AJ630" i="5"/>
  <c r="AK630" i="5"/>
  <c r="U630" i="5"/>
  <c r="X630" i="5"/>
  <c r="Y630" i="5"/>
  <c r="Z630" i="5"/>
  <c r="J630" i="5"/>
  <c r="M630" i="5"/>
  <c r="N630" i="5"/>
  <c r="O630" i="5"/>
  <c r="AF629" i="5"/>
  <c r="AI629" i="5"/>
  <c r="AJ629" i="5"/>
  <c r="AK629" i="5"/>
  <c r="U629" i="5"/>
  <c r="X629" i="5"/>
  <c r="Y629" i="5"/>
  <c r="Z629" i="5"/>
  <c r="J629" i="5"/>
  <c r="M629" i="5"/>
  <c r="N629" i="5"/>
  <c r="O629" i="5"/>
  <c r="AF628" i="5"/>
  <c r="AI628" i="5"/>
  <c r="AJ628" i="5"/>
  <c r="AK628" i="5"/>
  <c r="U628" i="5"/>
  <c r="X628" i="5"/>
  <c r="Y628" i="5"/>
  <c r="Z628" i="5"/>
  <c r="J628" i="5"/>
  <c r="M628" i="5"/>
  <c r="N628" i="5"/>
  <c r="O628" i="5"/>
  <c r="AF627" i="5"/>
  <c r="AI627" i="5"/>
  <c r="AJ627" i="5"/>
  <c r="AK627" i="5"/>
  <c r="U627" i="5"/>
  <c r="X627" i="5"/>
  <c r="Y627" i="5"/>
  <c r="Z627" i="5"/>
  <c r="J627" i="5"/>
  <c r="M627" i="5"/>
  <c r="N627" i="5"/>
  <c r="O627" i="5"/>
  <c r="AF626" i="5"/>
  <c r="AI626" i="5"/>
  <c r="AJ626" i="5"/>
  <c r="AK626" i="5"/>
  <c r="U626" i="5"/>
  <c r="X626" i="5"/>
  <c r="Y626" i="5"/>
  <c r="Z626" i="5"/>
  <c r="J626" i="5"/>
  <c r="M626" i="5"/>
  <c r="N626" i="5"/>
  <c r="O626" i="5"/>
  <c r="AF625" i="5"/>
  <c r="AI625" i="5"/>
  <c r="AJ625" i="5"/>
  <c r="AK625" i="5"/>
  <c r="U625" i="5"/>
  <c r="X625" i="5"/>
  <c r="Y625" i="5"/>
  <c r="Z625" i="5"/>
  <c r="J625" i="5"/>
  <c r="M625" i="5"/>
  <c r="N625" i="5"/>
  <c r="O625" i="5"/>
  <c r="AF624" i="5"/>
  <c r="AI624" i="5"/>
  <c r="AJ624" i="5"/>
  <c r="AK624" i="5"/>
  <c r="U624" i="5"/>
  <c r="X624" i="5"/>
  <c r="Y624" i="5"/>
  <c r="Z624" i="5"/>
  <c r="J624" i="5"/>
  <c r="M624" i="5"/>
  <c r="N624" i="5"/>
  <c r="O624" i="5"/>
  <c r="AF623" i="5"/>
  <c r="AI623" i="5"/>
  <c r="AJ623" i="5"/>
  <c r="AK623" i="5"/>
  <c r="U623" i="5"/>
  <c r="X623" i="5"/>
  <c r="Y623" i="5"/>
  <c r="Z623" i="5"/>
  <c r="J623" i="5"/>
  <c r="M623" i="5"/>
  <c r="N623" i="5"/>
  <c r="O623" i="5"/>
  <c r="AF622" i="5"/>
  <c r="AI622" i="5"/>
  <c r="AJ622" i="5"/>
  <c r="AK622" i="5"/>
  <c r="U622" i="5"/>
  <c r="X622" i="5"/>
  <c r="Y622" i="5"/>
  <c r="Z622" i="5"/>
  <c r="J622" i="5"/>
  <c r="M622" i="5"/>
  <c r="N622" i="5"/>
  <c r="O622" i="5"/>
  <c r="AF621" i="5"/>
  <c r="AI621" i="5"/>
  <c r="AJ621" i="5"/>
  <c r="AK621" i="5"/>
  <c r="U621" i="5"/>
  <c r="X621" i="5"/>
  <c r="Y621" i="5"/>
  <c r="Z621" i="5"/>
  <c r="J621" i="5"/>
  <c r="M621" i="5"/>
  <c r="N621" i="5"/>
  <c r="O621" i="5"/>
  <c r="AF620" i="5"/>
  <c r="AI620" i="5"/>
  <c r="AJ620" i="5"/>
  <c r="AK620" i="5"/>
  <c r="U620" i="5"/>
  <c r="X620" i="5"/>
  <c r="Y620" i="5"/>
  <c r="Z620" i="5"/>
  <c r="J620" i="5"/>
  <c r="M620" i="5"/>
  <c r="N620" i="5"/>
  <c r="O620" i="5"/>
  <c r="AF619" i="5"/>
  <c r="AI619" i="5"/>
  <c r="AJ619" i="5"/>
  <c r="AK619" i="5"/>
  <c r="U619" i="5"/>
  <c r="X619" i="5"/>
  <c r="Y619" i="5"/>
  <c r="Z619" i="5"/>
  <c r="J619" i="5"/>
  <c r="M619" i="5"/>
  <c r="N619" i="5"/>
  <c r="O619" i="5"/>
  <c r="AF618" i="5"/>
  <c r="AI618" i="5"/>
  <c r="AJ618" i="5"/>
  <c r="AK618" i="5"/>
  <c r="U618" i="5"/>
  <c r="X618" i="5"/>
  <c r="Y618" i="5"/>
  <c r="Z618" i="5"/>
  <c r="J618" i="5"/>
  <c r="M618" i="5"/>
  <c r="N618" i="5"/>
  <c r="O618" i="5"/>
  <c r="AF617" i="5"/>
  <c r="AI617" i="5"/>
  <c r="AJ617" i="5"/>
  <c r="AK617" i="5"/>
  <c r="U617" i="5"/>
  <c r="X617" i="5"/>
  <c r="Y617" i="5"/>
  <c r="Z617" i="5"/>
  <c r="J617" i="5"/>
  <c r="M617" i="5"/>
  <c r="N617" i="5"/>
  <c r="O617" i="5"/>
  <c r="AF616" i="5"/>
  <c r="AI616" i="5"/>
  <c r="AJ616" i="5"/>
  <c r="AK616" i="5"/>
  <c r="U616" i="5"/>
  <c r="X616" i="5"/>
  <c r="Y616" i="5"/>
  <c r="Z616" i="5"/>
  <c r="J616" i="5"/>
  <c r="M616" i="5"/>
  <c r="N616" i="5"/>
  <c r="O616" i="5"/>
  <c r="AF615" i="5"/>
  <c r="AI615" i="5"/>
  <c r="AJ615" i="5"/>
  <c r="AK615" i="5"/>
  <c r="U615" i="5"/>
  <c r="X615" i="5"/>
  <c r="Y615" i="5"/>
  <c r="Z615" i="5"/>
  <c r="J615" i="5"/>
  <c r="M615" i="5"/>
  <c r="N615" i="5"/>
  <c r="O615" i="5"/>
  <c r="AF614" i="5"/>
  <c r="AI614" i="5"/>
  <c r="AJ614" i="5"/>
  <c r="AK614" i="5"/>
  <c r="U614" i="5"/>
  <c r="X614" i="5"/>
  <c r="Y614" i="5"/>
  <c r="Z614" i="5"/>
  <c r="J614" i="5"/>
  <c r="M614" i="5"/>
  <c r="N614" i="5"/>
  <c r="O614" i="5"/>
  <c r="AF613" i="5"/>
  <c r="AI613" i="5"/>
  <c r="AJ613" i="5"/>
  <c r="AK613" i="5"/>
  <c r="U613" i="5"/>
  <c r="X613" i="5"/>
  <c r="Y613" i="5"/>
  <c r="Z613" i="5"/>
  <c r="J613" i="5"/>
  <c r="M613" i="5"/>
  <c r="N613" i="5"/>
  <c r="O613" i="5"/>
  <c r="AF612" i="5"/>
  <c r="AI612" i="5"/>
  <c r="AJ612" i="5"/>
  <c r="AK612" i="5"/>
  <c r="U612" i="5"/>
  <c r="X612" i="5"/>
  <c r="Y612" i="5"/>
  <c r="Z612" i="5"/>
  <c r="J612" i="5"/>
  <c r="M612" i="5"/>
  <c r="N612" i="5"/>
  <c r="O612" i="5"/>
  <c r="AF611" i="5"/>
  <c r="AI611" i="5"/>
  <c r="AJ611" i="5"/>
  <c r="AK611" i="5"/>
  <c r="U611" i="5"/>
  <c r="X611" i="5"/>
  <c r="Y611" i="5"/>
  <c r="Z611" i="5"/>
  <c r="J611" i="5"/>
  <c r="M611" i="5"/>
  <c r="N611" i="5"/>
  <c r="O611" i="5"/>
  <c r="AF610" i="5"/>
  <c r="AI610" i="5"/>
  <c r="AJ610" i="5"/>
  <c r="AK610" i="5"/>
  <c r="U610" i="5"/>
  <c r="X610" i="5"/>
  <c r="Y610" i="5"/>
  <c r="Z610" i="5"/>
  <c r="J610" i="5"/>
  <c r="M610" i="5"/>
  <c r="N610" i="5"/>
  <c r="O610" i="5"/>
  <c r="AF609" i="5"/>
  <c r="AI609" i="5"/>
  <c r="AJ609" i="5"/>
  <c r="AK609" i="5"/>
  <c r="U609" i="5"/>
  <c r="X609" i="5"/>
  <c r="Y609" i="5"/>
  <c r="Z609" i="5"/>
  <c r="J609" i="5"/>
  <c r="M609" i="5"/>
  <c r="N609" i="5"/>
  <c r="O609" i="5"/>
  <c r="AF608" i="5"/>
  <c r="AI608" i="5"/>
  <c r="AJ608" i="5"/>
  <c r="AK608" i="5"/>
  <c r="U608" i="5"/>
  <c r="X608" i="5"/>
  <c r="Y608" i="5"/>
  <c r="Z608" i="5"/>
  <c r="J608" i="5"/>
  <c r="M608" i="5"/>
  <c r="N608" i="5"/>
  <c r="O608" i="5"/>
  <c r="AF607" i="5"/>
  <c r="AI607" i="5"/>
  <c r="AJ607" i="5"/>
  <c r="AK607" i="5"/>
  <c r="U607" i="5"/>
  <c r="X607" i="5"/>
  <c r="Y607" i="5"/>
  <c r="Z607" i="5"/>
  <c r="J607" i="5"/>
  <c r="M607" i="5"/>
  <c r="N607" i="5"/>
  <c r="O607" i="5"/>
  <c r="AF606" i="5"/>
  <c r="AI606" i="5"/>
  <c r="AJ606" i="5"/>
  <c r="AK606" i="5"/>
  <c r="U606" i="5"/>
  <c r="X606" i="5"/>
  <c r="Y606" i="5"/>
  <c r="Z606" i="5"/>
  <c r="J606" i="5"/>
  <c r="M606" i="5"/>
  <c r="N606" i="5"/>
  <c r="O606" i="5"/>
  <c r="AF605" i="5"/>
  <c r="AI605" i="5"/>
  <c r="AJ605" i="5"/>
  <c r="AK605" i="5"/>
  <c r="U605" i="5"/>
  <c r="X605" i="5"/>
  <c r="Y605" i="5"/>
  <c r="Z605" i="5"/>
  <c r="J605" i="5"/>
  <c r="M605" i="5"/>
  <c r="N605" i="5"/>
  <c r="O605" i="5"/>
  <c r="AF604" i="5"/>
  <c r="AI604" i="5"/>
  <c r="AJ604" i="5"/>
  <c r="AK604" i="5"/>
  <c r="U604" i="5"/>
  <c r="X604" i="5"/>
  <c r="Y604" i="5"/>
  <c r="Z604" i="5"/>
  <c r="J604" i="5"/>
  <c r="M604" i="5"/>
  <c r="N604" i="5"/>
  <c r="O604" i="5"/>
  <c r="AF603" i="5"/>
  <c r="AI603" i="5"/>
  <c r="AJ603" i="5"/>
  <c r="AK603" i="5"/>
  <c r="U603" i="5"/>
  <c r="X603" i="5"/>
  <c r="Y603" i="5"/>
  <c r="Z603" i="5"/>
  <c r="J603" i="5"/>
  <c r="M603" i="5"/>
  <c r="N603" i="5"/>
  <c r="O603" i="5"/>
  <c r="AF602" i="5"/>
  <c r="AI602" i="5"/>
  <c r="AJ602" i="5"/>
  <c r="AK602" i="5"/>
  <c r="U602" i="5"/>
  <c r="X602" i="5"/>
  <c r="Y602" i="5"/>
  <c r="Z602" i="5"/>
  <c r="J602" i="5"/>
  <c r="M602" i="5"/>
  <c r="N602" i="5"/>
  <c r="O602" i="5"/>
  <c r="AF601" i="5"/>
  <c r="AI601" i="5"/>
  <c r="AJ601" i="5"/>
  <c r="AK601" i="5"/>
  <c r="U601" i="5"/>
  <c r="X601" i="5"/>
  <c r="Y601" i="5"/>
  <c r="Z601" i="5"/>
  <c r="J601" i="5"/>
  <c r="M601" i="5"/>
  <c r="N601" i="5"/>
  <c r="O601" i="5"/>
  <c r="AF600" i="5"/>
  <c r="AI600" i="5"/>
  <c r="AJ600" i="5"/>
  <c r="AK600" i="5"/>
  <c r="U600" i="5"/>
  <c r="X600" i="5"/>
  <c r="Y600" i="5"/>
  <c r="Z600" i="5"/>
  <c r="J600" i="5"/>
  <c r="M600" i="5"/>
  <c r="N600" i="5"/>
  <c r="O600" i="5"/>
  <c r="AF599" i="5"/>
  <c r="AI599" i="5"/>
  <c r="AJ599" i="5"/>
  <c r="AK599" i="5"/>
  <c r="U599" i="5"/>
  <c r="X599" i="5"/>
  <c r="Y599" i="5"/>
  <c r="Z599" i="5"/>
  <c r="J599" i="5"/>
  <c r="M599" i="5"/>
  <c r="N599" i="5"/>
  <c r="O599" i="5"/>
  <c r="AF598" i="5"/>
  <c r="AI598" i="5"/>
  <c r="AJ598" i="5"/>
  <c r="AK598" i="5"/>
  <c r="U598" i="5"/>
  <c r="X598" i="5"/>
  <c r="Y598" i="5"/>
  <c r="Z598" i="5"/>
  <c r="J598" i="5"/>
  <c r="M598" i="5"/>
  <c r="N598" i="5"/>
  <c r="O598" i="5"/>
  <c r="AF597" i="5"/>
  <c r="AI597" i="5"/>
  <c r="AJ597" i="5"/>
  <c r="AK597" i="5"/>
  <c r="U597" i="5"/>
  <c r="X597" i="5"/>
  <c r="Y597" i="5"/>
  <c r="Z597" i="5"/>
  <c r="J597" i="5"/>
  <c r="M597" i="5"/>
  <c r="N597" i="5"/>
  <c r="O597" i="5"/>
  <c r="AF596" i="5"/>
  <c r="AI596" i="5"/>
  <c r="AJ596" i="5"/>
  <c r="AK596" i="5"/>
  <c r="U596" i="5"/>
  <c r="X596" i="5"/>
  <c r="Y596" i="5"/>
  <c r="Z596" i="5"/>
  <c r="J596" i="5"/>
  <c r="M596" i="5"/>
  <c r="N596" i="5"/>
  <c r="O596" i="5"/>
  <c r="AF595" i="5"/>
  <c r="AI595" i="5"/>
  <c r="AJ595" i="5"/>
  <c r="AK595" i="5"/>
  <c r="U595" i="5"/>
  <c r="X595" i="5"/>
  <c r="Y595" i="5"/>
  <c r="Z595" i="5"/>
  <c r="J595" i="5"/>
  <c r="M595" i="5"/>
  <c r="N595" i="5"/>
  <c r="O595" i="5"/>
  <c r="AF594" i="5"/>
  <c r="AI594" i="5"/>
  <c r="AJ594" i="5"/>
  <c r="AK594" i="5"/>
  <c r="U594" i="5"/>
  <c r="X594" i="5"/>
  <c r="Y594" i="5"/>
  <c r="Z594" i="5"/>
  <c r="J594" i="5"/>
  <c r="M594" i="5"/>
  <c r="N594" i="5"/>
  <c r="O594" i="5"/>
  <c r="AF593" i="5"/>
  <c r="AI593" i="5"/>
  <c r="AJ593" i="5"/>
  <c r="AK593" i="5"/>
  <c r="U593" i="5"/>
  <c r="X593" i="5"/>
  <c r="Y593" i="5"/>
  <c r="Z593" i="5"/>
  <c r="J593" i="5"/>
  <c r="M593" i="5"/>
  <c r="N593" i="5"/>
  <c r="O593" i="5"/>
  <c r="AF592" i="5"/>
  <c r="AI592" i="5"/>
  <c r="AJ592" i="5"/>
  <c r="AK592" i="5"/>
  <c r="U592" i="5"/>
  <c r="X592" i="5"/>
  <c r="Y592" i="5"/>
  <c r="Z592" i="5"/>
  <c r="J592" i="5"/>
  <c r="M592" i="5"/>
  <c r="N592" i="5"/>
  <c r="O592" i="5"/>
  <c r="AF591" i="5"/>
  <c r="AI591" i="5"/>
  <c r="AJ591" i="5"/>
  <c r="AK591" i="5"/>
  <c r="U591" i="5"/>
  <c r="X591" i="5"/>
  <c r="Y591" i="5"/>
  <c r="Z591" i="5"/>
  <c r="J591" i="5"/>
  <c r="M591" i="5"/>
  <c r="N591" i="5"/>
  <c r="O591" i="5"/>
  <c r="AF590" i="5"/>
  <c r="AI590" i="5"/>
  <c r="AJ590" i="5"/>
  <c r="AK590" i="5"/>
  <c r="U590" i="5"/>
  <c r="X590" i="5"/>
  <c r="Y590" i="5"/>
  <c r="Z590" i="5"/>
  <c r="J590" i="5"/>
  <c r="M590" i="5"/>
  <c r="N590" i="5"/>
  <c r="O590" i="5"/>
  <c r="AF589" i="5"/>
  <c r="AI589" i="5"/>
  <c r="AJ589" i="5"/>
  <c r="AK589" i="5"/>
  <c r="U589" i="5"/>
  <c r="X589" i="5"/>
  <c r="Y589" i="5"/>
  <c r="Z589" i="5"/>
  <c r="J589" i="5"/>
  <c r="M589" i="5"/>
  <c r="N589" i="5"/>
  <c r="O589" i="5"/>
  <c r="AF588" i="5"/>
  <c r="AI588" i="5"/>
  <c r="AJ588" i="5"/>
  <c r="AK588" i="5"/>
  <c r="U588" i="5"/>
  <c r="X588" i="5"/>
  <c r="Y588" i="5"/>
  <c r="Z588" i="5"/>
  <c r="J588" i="5"/>
  <c r="M588" i="5"/>
  <c r="N588" i="5"/>
  <c r="O588" i="5"/>
  <c r="AF587" i="5"/>
  <c r="AI587" i="5"/>
  <c r="AJ587" i="5"/>
  <c r="AK587" i="5"/>
  <c r="U587" i="5"/>
  <c r="X587" i="5"/>
  <c r="Y587" i="5"/>
  <c r="Z587" i="5"/>
  <c r="J587" i="5"/>
  <c r="M587" i="5"/>
  <c r="N587" i="5"/>
  <c r="O587" i="5"/>
  <c r="AF586" i="5"/>
  <c r="AI586" i="5"/>
  <c r="AJ586" i="5"/>
  <c r="AK586" i="5"/>
  <c r="U586" i="5"/>
  <c r="X586" i="5"/>
  <c r="Y586" i="5"/>
  <c r="Z586" i="5"/>
  <c r="J586" i="5"/>
  <c r="M586" i="5"/>
  <c r="N586" i="5"/>
  <c r="O586" i="5"/>
  <c r="AF585" i="5"/>
  <c r="AI585" i="5"/>
  <c r="AJ585" i="5"/>
  <c r="AK585" i="5"/>
  <c r="U585" i="5"/>
  <c r="X585" i="5"/>
  <c r="Y585" i="5"/>
  <c r="Z585" i="5"/>
  <c r="J585" i="5"/>
  <c r="M585" i="5"/>
  <c r="N585" i="5"/>
  <c r="O585" i="5"/>
  <c r="AF584" i="5"/>
  <c r="AI584" i="5"/>
  <c r="AJ584" i="5"/>
  <c r="AK584" i="5"/>
  <c r="U584" i="5"/>
  <c r="X584" i="5"/>
  <c r="Y584" i="5"/>
  <c r="Z584" i="5"/>
  <c r="J584" i="5"/>
  <c r="M584" i="5"/>
  <c r="N584" i="5"/>
  <c r="O584" i="5"/>
  <c r="AF583" i="5"/>
  <c r="AI583" i="5"/>
  <c r="AJ583" i="5"/>
  <c r="AK583" i="5"/>
  <c r="U583" i="5"/>
  <c r="X583" i="5"/>
  <c r="Y583" i="5"/>
  <c r="Z583" i="5"/>
  <c r="J583" i="5"/>
  <c r="M583" i="5"/>
  <c r="N583" i="5"/>
  <c r="O583" i="5"/>
  <c r="AF582" i="5"/>
  <c r="AI582" i="5"/>
  <c r="AJ582" i="5"/>
  <c r="AK582" i="5"/>
  <c r="U582" i="5"/>
  <c r="X582" i="5"/>
  <c r="Y582" i="5"/>
  <c r="Z582" i="5"/>
  <c r="J582" i="5"/>
  <c r="M582" i="5"/>
  <c r="N582" i="5"/>
  <c r="O582" i="5"/>
  <c r="AF581" i="5"/>
  <c r="AI581" i="5"/>
  <c r="AJ581" i="5"/>
  <c r="AK581" i="5"/>
  <c r="U581" i="5"/>
  <c r="X581" i="5"/>
  <c r="Y581" i="5"/>
  <c r="Z581" i="5"/>
  <c r="J581" i="5"/>
  <c r="M581" i="5"/>
  <c r="N581" i="5"/>
  <c r="O581" i="5"/>
  <c r="AF580" i="5"/>
  <c r="AI580" i="5"/>
  <c r="AJ580" i="5"/>
  <c r="AK580" i="5"/>
  <c r="U580" i="5"/>
  <c r="X580" i="5"/>
  <c r="Y580" i="5"/>
  <c r="Z580" i="5"/>
  <c r="J580" i="5"/>
  <c r="M580" i="5"/>
  <c r="N580" i="5"/>
  <c r="O580" i="5"/>
  <c r="AF579" i="5"/>
  <c r="AI579" i="5"/>
  <c r="AJ579" i="5"/>
  <c r="AK579" i="5"/>
  <c r="U579" i="5"/>
  <c r="X579" i="5"/>
  <c r="Y579" i="5"/>
  <c r="Z579" i="5"/>
  <c r="J579" i="5"/>
  <c r="M579" i="5"/>
  <c r="N579" i="5"/>
  <c r="O579" i="5"/>
  <c r="AF578" i="5"/>
  <c r="AI578" i="5"/>
  <c r="AJ578" i="5"/>
  <c r="AK578" i="5"/>
  <c r="U578" i="5"/>
  <c r="X578" i="5"/>
  <c r="Y578" i="5"/>
  <c r="Z578" i="5"/>
  <c r="J578" i="5"/>
  <c r="M578" i="5"/>
  <c r="N578" i="5"/>
  <c r="O578" i="5"/>
  <c r="AF577" i="5"/>
  <c r="AI577" i="5"/>
  <c r="AJ577" i="5"/>
  <c r="AK577" i="5"/>
  <c r="U577" i="5"/>
  <c r="X577" i="5"/>
  <c r="Y577" i="5"/>
  <c r="Z577" i="5"/>
  <c r="J577" i="5"/>
  <c r="M577" i="5"/>
  <c r="N577" i="5"/>
  <c r="O577" i="5"/>
  <c r="AF576" i="5"/>
  <c r="AI576" i="5"/>
  <c r="AJ576" i="5"/>
  <c r="AK576" i="5"/>
  <c r="U576" i="5"/>
  <c r="X576" i="5"/>
  <c r="Y576" i="5"/>
  <c r="Z576" i="5"/>
  <c r="J576" i="5"/>
  <c r="M576" i="5"/>
  <c r="N576" i="5"/>
  <c r="O576" i="5"/>
  <c r="AF575" i="5"/>
  <c r="AI575" i="5"/>
  <c r="AJ575" i="5"/>
  <c r="AK575" i="5"/>
  <c r="U575" i="5"/>
  <c r="X575" i="5"/>
  <c r="Y575" i="5"/>
  <c r="Z575" i="5"/>
  <c r="J575" i="5"/>
  <c r="M575" i="5"/>
  <c r="N575" i="5"/>
  <c r="O575" i="5"/>
  <c r="AF574" i="5"/>
  <c r="AI574" i="5"/>
  <c r="AJ574" i="5"/>
  <c r="AK574" i="5"/>
  <c r="U574" i="5"/>
  <c r="X574" i="5"/>
  <c r="Y574" i="5"/>
  <c r="Z574" i="5"/>
  <c r="J574" i="5"/>
  <c r="M574" i="5"/>
  <c r="N574" i="5"/>
  <c r="O574" i="5"/>
  <c r="AF573" i="5"/>
  <c r="AI573" i="5"/>
  <c r="AJ573" i="5"/>
  <c r="AK573" i="5"/>
  <c r="U573" i="5"/>
  <c r="X573" i="5"/>
  <c r="Y573" i="5"/>
  <c r="Z573" i="5"/>
  <c r="J573" i="5"/>
  <c r="M573" i="5"/>
  <c r="N573" i="5"/>
  <c r="O573" i="5"/>
  <c r="AF572" i="5"/>
  <c r="AI572" i="5"/>
  <c r="AJ572" i="5"/>
  <c r="AK572" i="5"/>
  <c r="U572" i="5"/>
  <c r="X572" i="5"/>
  <c r="Y572" i="5"/>
  <c r="Z572" i="5"/>
  <c r="J572" i="5"/>
  <c r="M572" i="5"/>
  <c r="N572" i="5"/>
  <c r="O572" i="5"/>
  <c r="AF571" i="5"/>
  <c r="AI571" i="5"/>
  <c r="AJ571" i="5"/>
  <c r="AK571" i="5"/>
  <c r="U571" i="5"/>
  <c r="X571" i="5"/>
  <c r="Y571" i="5"/>
  <c r="Z571" i="5"/>
  <c r="J571" i="5"/>
  <c r="M571" i="5"/>
  <c r="N571" i="5"/>
  <c r="O571" i="5"/>
  <c r="AF570" i="5"/>
  <c r="AI570" i="5"/>
  <c r="AJ570" i="5"/>
  <c r="AK570" i="5"/>
  <c r="U570" i="5"/>
  <c r="X570" i="5"/>
  <c r="Y570" i="5"/>
  <c r="Z570" i="5"/>
  <c r="J570" i="5"/>
  <c r="M570" i="5"/>
  <c r="N570" i="5"/>
  <c r="O570" i="5"/>
  <c r="AF569" i="5"/>
  <c r="AI569" i="5"/>
  <c r="AJ569" i="5"/>
  <c r="AK569" i="5"/>
  <c r="U569" i="5"/>
  <c r="X569" i="5"/>
  <c r="Y569" i="5"/>
  <c r="Z569" i="5"/>
  <c r="J569" i="5"/>
  <c r="M569" i="5"/>
  <c r="N569" i="5"/>
  <c r="O569" i="5"/>
  <c r="AF568" i="5"/>
  <c r="AI568" i="5"/>
  <c r="AJ568" i="5"/>
  <c r="AK568" i="5"/>
  <c r="U568" i="5"/>
  <c r="X568" i="5"/>
  <c r="Y568" i="5"/>
  <c r="Z568" i="5"/>
  <c r="J568" i="5"/>
  <c r="M568" i="5"/>
  <c r="N568" i="5"/>
  <c r="O568" i="5"/>
  <c r="AF567" i="5"/>
  <c r="AI567" i="5"/>
  <c r="AJ567" i="5"/>
  <c r="AK567" i="5"/>
  <c r="U567" i="5"/>
  <c r="X567" i="5"/>
  <c r="Y567" i="5"/>
  <c r="Z567" i="5"/>
  <c r="J567" i="5"/>
  <c r="M567" i="5"/>
  <c r="N567" i="5"/>
  <c r="O567" i="5"/>
  <c r="AF566" i="5"/>
  <c r="AI566" i="5"/>
  <c r="AJ566" i="5"/>
  <c r="AK566" i="5"/>
  <c r="U566" i="5"/>
  <c r="X566" i="5"/>
  <c r="Y566" i="5"/>
  <c r="Z566" i="5"/>
  <c r="J566" i="5"/>
  <c r="M566" i="5"/>
  <c r="N566" i="5"/>
  <c r="O566" i="5"/>
  <c r="AF565" i="5"/>
  <c r="AI565" i="5"/>
  <c r="AJ565" i="5"/>
  <c r="AK565" i="5"/>
  <c r="U565" i="5"/>
  <c r="X565" i="5"/>
  <c r="Y565" i="5"/>
  <c r="Z565" i="5"/>
  <c r="J565" i="5"/>
  <c r="M565" i="5"/>
  <c r="N565" i="5"/>
  <c r="O565" i="5"/>
  <c r="AF564" i="5"/>
  <c r="AI564" i="5"/>
  <c r="AJ564" i="5"/>
  <c r="AK564" i="5"/>
  <c r="U564" i="5"/>
  <c r="X564" i="5"/>
  <c r="Y564" i="5"/>
  <c r="Z564" i="5"/>
  <c r="J564" i="5"/>
  <c r="M564" i="5"/>
  <c r="N564" i="5"/>
  <c r="O564" i="5"/>
  <c r="AF563" i="5"/>
  <c r="AI563" i="5"/>
  <c r="AJ563" i="5"/>
  <c r="AK563" i="5"/>
  <c r="U563" i="5"/>
  <c r="X563" i="5"/>
  <c r="Y563" i="5"/>
  <c r="Z563" i="5"/>
  <c r="J563" i="5"/>
  <c r="M563" i="5"/>
  <c r="N563" i="5"/>
  <c r="O563" i="5"/>
  <c r="AF562" i="5"/>
  <c r="AI562" i="5"/>
  <c r="AJ562" i="5"/>
  <c r="AK562" i="5"/>
  <c r="U562" i="5"/>
  <c r="X562" i="5"/>
  <c r="Y562" i="5"/>
  <c r="Z562" i="5"/>
  <c r="J562" i="5"/>
  <c r="M562" i="5"/>
  <c r="N562" i="5"/>
  <c r="O562" i="5"/>
  <c r="AF561" i="5"/>
  <c r="AI561" i="5"/>
  <c r="AJ561" i="5"/>
  <c r="AK561" i="5"/>
  <c r="U561" i="5"/>
  <c r="X561" i="5"/>
  <c r="Y561" i="5"/>
  <c r="Z561" i="5"/>
  <c r="J561" i="5"/>
  <c r="M561" i="5"/>
  <c r="N561" i="5"/>
  <c r="O561" i="5"/>
  <c r="AF560" i="5"/>
  <c r="AI560" i="5"/>
  <c r="AJ560" i="5"/>
  <c r="AK560" i="5"/>
  <c r="U560" i="5"/>
  <c r="X560" i="5"/>
  <c r="Y560" i="5"/>
  <c r="Z560" i="5"/>
  <c r="J560" i="5"/>
  <c r="M560" i="5"/>
  <c r="N560" i="5"/>
  <c r="O560" i="5"/>
  <c r="AF559" i="5"/>
  <c r="AI559" i="5"/>
  <c r="AJ559" i="5"/>
  <c r="AK559" i="5"/>
  <c r="U559" i="5"/>
  <c r="X559" i="5"/>
  <c r="Y559" i="5"/>
  <c r="Z559" i="5"/>
  <c r="J559" i="5"/>
  <c r="M559" i="5"/>
  <c r="N559" i="5"/>
  <c r="O559" i="5"/>
  <c r="AF558" i="5"/>
  <c r="AI558" i="5"/>
  <c r="AJ558" i="5"/>
  <c r="AK558" i="5"/>
  <c r="U558" i="5"/>
  <c r="X558" i="5"/>
  <c r="Y558" i="5"/>
  <c r="Z558" i="5"/>
  <c r="J558" i="5"/>
  <c r="M558" i="5"/>
  <c r="N558" i="5"/>
  <c r="O558" i="5"/>
  <c r="AF557" i="5"/>
  <c r="AI557" i="5"/>
  <c r="AJ557" i="5"/>
  <c r="AK557" i="5"/>
  <c r="U557" i="5"/>
  <c r="X557" i="5"/>
  <c r="Y557" i="5"/>
  <c r="Z557" i="5"/>
  <c r="J557" i="5"/>
  <c r="M557" i="5"/>
  <c r="N557" i="5"/>
  <c r="O557" i="5"/>
  <c r="AF556" i="5"/>
  <c r="AI556" i="5"/>
  <c r="AJ556" i="5"/>
  <c r="AK556" i="5"/>
  <c r="U556" i="5"/>
  <c r="X556" i="5"/>
  <c r="Y556" i="5"/>
  <c r="Z556" i="5"/>
  <c r="J556" i="5"/>
  <c r="M556" i="5"/>
  <c r="N556" i="5"/>
  <c r="O556" i="5"/>
  <c r="AF555" i="5"/>
  <c r="AI555" i="5"/>
  <c r="AJ555" i="5"/>
  <c r="AK555" i="5"/>
  <c r="U555" i="5"/>
  <c r="X555" i="5"/>
  <c r="Y555" i="5"/>
  <c r="Z555" i="5"/>
  <c r="J555" i="5"/>
  <c r="M555" i="5"/>
  <c r="N555" i="5"/>
  <c r="O555" i="5"/>
  <c r="AF554" i="5"/>
  <c r="AI554" i="5"/>
  <c r="AJ554" i="5"/>
  <c r="AK554" i="5"/>
  <c r="U554" i="5"/>
  <c r="X554" i="5"/>
  <c r="Y554" i="5"/>
  <c r="Z554" i="5"/>
  <c r="J554" i="5"/>
  <c r="M554" i="5"/>
  <c r="N554" i="5"/>
  <c r="O554" i="5"/>
  <c r="AF553" i="5"/>
  <c r="AI553" i="5"/>
  <c r="AJ553" i="5"/>
  <c r="AK553" i="5"/>
  <c r="U553" i="5"/>
  <c r="X553" i="5"/>
  <c r="Y553" i="5"/>
  <c r="Z553" i="5"/>
  <c r="J553" i="5"/>
  <c r="M553" i="5"/>
  <c r="N553" i="5"/>
  <c r="O553" i="5"/>
  <c r="AF552" i="5"/>
  <c r="AI552" i="5"/>
  <c r="AJ552" i="5"/>
  <c r="AK552" i="5"/>
  <c r="U552" i="5"/>
  <c r="X552" i="5"/>
  <c r="Y552" i="5"/>
  <c r="Z552" i="5"/>
  <c r="J552" i="5"/>
  <c r="M552" i="5"/>
  <c r="N552" i="5"/>
  <c r="O552" i="5"/>
  <c r="AF551" i="5"/>
  <c r="AI551" i="5"/>
  <c r="AJ551" i="5"/>
  <c r="AK551" i="5"/>
  <c r="U551" i="5"/>
  <c r="X551" i="5"/>
  <c r="Y551" i="5"/>
  <c r="Z551" i="5"/>
  <c r="J551" i="5"/>
  <c r="M551" i="5"/>
  <c r="N551" i="5"/>
  <c r="O551" i="5"/>
  <c r="AF550" i="5"/>
  <c r="AI550" i="5"/>
  <c r="AJ550" i="5"/>
  <c r="AK550" i="5"/>
  <c r="U550" i="5"/>
  <c r="X550" i="5"/>
  <c r="Y550" i="5"/>
  <c r="Z550" i="5"/>
  <c r="J550" i="5"/>
  <c r="M550" i="5"/>
  <c r="N550" i="5"/>
  <c r="O550" i="5"/>
  <c r="AF549" i="5"/>
  <c r="AI549" i="5"/>
  <c r="AJ549" i="5"/>
  <c r="AK549" i="5"/>
  <c r="U549" i="5"/>
  <c r="X549" i="5"/>
  <c r="Y549" i="5"/>
  <c r="Z549" i="5"/>
  <c r="J549" i="5"/>
  <c r="M549" i="5"/>
  <c r="N549" i="5"/>
  <c r="O549" i="5"/>
  <c r="AF548" i="5"/>
  <c r="AI548" i="5"/>
  <c r="AJ548" i="5"/>
  <c r="AK548" i="5"/>
  <c r="U548" i="5"/>
  <c r="X548" i="5"/>
  <c r="Y548" i="5"/>
  <c r="Z548" i="5"/>
  <c r="J548" i="5"/>
  <c r="M548" i="5"/>
  <c r="N548" i="5"/>
  <c r="O548" i="5"/>
  <c r="AF547" i="5"/>
  <c r="AI547" i="5"/>
  <c r="AJ547" i="5"/>
  <c r="AK547" i="5"/>
  <c r="U547" i="5"/>
  <c r="X547" i="5"/>
  <c r="Y547" i="5"/>
  <c r="Z547" i="5"/>
  <c r="J547" i="5"/>
  <c r="M547" i="5"/>
  <c r="N547" i="5"/>
  <c r="O547" i="5"/>
  <c r="AF546" i="5"/>
  <c r="AI546" i="5"/>
  <c r="AJ546" i="5"/>
  <c r="AK546" i="5"/>
  <c r="U546" i="5"/>
  <c r="X546" i="5"/>
  <c r="Y546" i="5"/>
  <c r="Z546" i="5"/>
  <c r="J546" i="5"/>
  <c r="M546" i="5"/>
  <c r="N546" i="5"/>
  <c r="O546" i="5"/>
  <c r="AF545" i="5"/>
  <c r="AI545" i="5"/>
  <c r="AJ545" i="5"/>
  <c r="AK545" i="5"/>
  <c r="U545" i="5"/>
  <c r="X545" i="5"/>
  <c r="Y545" i="5"/>
  <c r="Z545" i="5"/>
  <c r="J545" i="5"/>
  <c r="M545" i="5"/>
  <c r="N545" i="5"/>
  <c r="O545" i="5"/>
  <c r="AF544" i="5"/>
  <c r="AI544" i="5"/>
  <c r="AJ544" i="5"/>
  <c r="AK544" i="5"/>
  <c r="U544" i="5"/>
  <c r="X544" i="5"/>
  <c r="Y544" i="5"/>
  <c r="Z544" i="5"/>
  <c r="J544" i="5"/>
  <c r="M544" i="5"/>
  <c r="N544" i="5"/>
  <c r="O544" i="5"/>
  <c r="AF543" i="5"/>
  <c r="AI543" i="5"/>
  <c r="AJ543" i="5"/>
  <c r="AK543" i="5"/>
  <c r="U543" i="5"/>
  <c r="X543" i="5"/>
  <c r="Y543" i="5"/>
  <c r="Z543" i="5"/>
  <c r="J543" i="5"/>
  <c r="M543" i="5"/>
  <c r="N543" i="5"/>
  <c r="O543" i="5"/>
  <c r="AF542" i="5"/>
  <c r="AI542" i="5"/>
  <c r="AJ542" i="5"/>
  <c r="AK542" i="5"/>
  <c r="U542" i="5"/>
  <c r="X542" i="5"/>
  <c r="Y542" i="5"/>
  <c r="Z542" i="5"/>
  <c r="J542" i="5"/>
  <c r="M542" i="5"/>
  <c r="N542" i="5"/>
  <c r="O542" i="5"/>
  <c r="AF541" i="5"/>
  <c r="AI541" i="5"/>
  <c r="AJ541" i="5"/>
  <c r="AK541" i="5"/>
  <c r="U541" i="5"/>
  <c r="X541" i="5"/>
  <c r="Y541" i="5"/>
  <c r="Z541" i="5"/>
  <c r="J541" i="5"/>
  <c r="M541" i="5"/>
  <c r="N541" i="5"/>
  <c r="O541" i="5"/>
  <c r="AF540" i="5"/>
  <c r="AI540" i="5"/>
  <c r="AJ540" i="5"/>
  <c r="AK540" i="5"/>
  <c r="U540" i="5"/>
  <c r="X540" i="5"/>
  <c r="Y540" i="5"/>
  <c r="Z540" i="5"/>
  <c r="J540" i="5"/>
  <c r="M540" i="5"/>
  <c r="N540" i="5"/>
  <c r="O540" i="5"/>
  <c r="AF539" i="5"/>
  <c r="AI539" i="5"/>
  <c r="AJ539" i="5"/>
  <c r="AK539" i="5"/>
  <c r="U539" i="5"/>
  <c r="X539" i="5"/>
  <c r="Y539" i="5"/>
  <c r="Z539" i="5"/>
  <c r="J539" i="5"/>
  <c r="M539" i="5"/>
  <c r="N539" i="5"/>
  <c r="O539" i="5"/>
  <c r="AF538" i="5"/>
  <c r="AI538" i="5"/>
  <c r="AJ538" i="5"/>
  <c r="AK538" i="5"/>
  <c r="U538" i="5"/>
  <c r="X538" i="5"/>
  <c r="Y538" i="5"/>
  <c r="Z538" i="5"/>
  <c r="J538" i="5"/>
  <c r="M538" i="5"/>
  <c r="N538" i="5"/>
  <c r="O538" i="5"/>
  <c r="AF537" i="5"/>
  <c r="AI537" i="5"/>
  <c r="AJ537" i="5"/>
  <c r="AK537" i="5"/>
  <c r="U537" i="5"/>
  <c r="X537" i="5"/>
  <c r="Y537" i="5"/>
  <c r="Z537" i="5"/>
  <c r="J537" i="5"/>
  <c r="M537" i="5"/>
  <c r="N537" i="5"/>
  <c r="O537" i="5"/>
  <c r="AF536" i="5"/>
  <c r="AI536" i="5"/>
  <c r="AJ536" i="5"/>
  <c r="AK536" i="5"/>
  <c r="U536" i="5"/>
  <c r="X536" i="5"/>
  <c r="Y536" i="5"/>
  <c r="Z536" i="5"/>
  <c r="J536" i="5"/>
  <c r="M536" i="5"/>
  <c r="N536" i="5"/>
  <c r="O536" i="5"/>
  <c r="AF535" i="5"/>
  <c r="AI535" i="5"/>
  <c r="AJ535" i="5"/>
  <c r="AK535" i="5"/>
  <c r="U535" i="5"/>
  <c r="X535" i="5"/>
  <c r="Y535" i="5"/>
  <c r="Z535" i="5"/>
  <c r="J535" i="5"/>
  <c r="M535" i="5"/>
  <c r="N535" i="5"/>
  <c r="O535" i="5"/>
  <c r="AF534" i="5"/>
  <c r="AI534" i="5"/>
  <c r="AJ534" i="5"/>
  <c r="AK534" i="5"/>
  <c r="U534" i="5"/>
  <c r="X534" i="5"/>
  <c r="Y534" i="5"/>
  <c r="Z534" i="5"/>
  <c r="J534" i="5"/>
  <c r="M534" i="5"/>
  <c r="N534" i="5"/>
  <c r="O534" i="5"/>
  <c r="AF533" i="5"/>
  <c r="AI533" i="5"/>
  <c r="AJ533" i="5"/>
  <c r="AK533" i="5"/>
  <c r="U533" i="5"/>
  <c r="X533" i="5"/>
  <c r="Y533" i="5"/>
  <c r="Z533" i="5"/>
  <c r="J533" i="5"/>
  <c r="M533" i="5"/>
  <c r="N533" i="5"/>
  <c r="O533" i="5"/>
  <c r="AF532" i="5"/>
  <c r="AI532" i="5"/>
  <c r="AJ532" i="5"/>
  <c r="AK532" i="5"/>
  <c r="U532" i="5"/>
  <c r="X532" i="5"/>
  <c r="Y532" i="5"/>
  <c r="Z532" i="5"/>
  <c r="J532" i="5"/>
  <c r="M532" i="5"/>
  <c r="N532" i="5"/>
  <c r="O532" i="5"/>
  <c r="AF531" i="5"/>
  <c r="AI531" i="5"/>
  <c r="AJ531" i="5"/>
  <c r="AK531" i="5"/>
  <c r="U531" i="5"/>
  <c r="X531" i="5"/>
  <c r="Y531" i="5"/>
  <c r="Z531" i="5"/>
  <c r="J531" i="5"/>
  <c r="M531" i="5"/>
  <c r="N531" i="5"/>
  <c r="O531" i="5"/>
  <c r="AF530" i="5"/>
  <c r="AI530" i="5"/>
  <c r="AJ530" i="5"/>
  <c r="AK530" i="5"/>
  <c r="U530" i="5"/>
  <c r="X530" i="5"/>
  <c r="Y530" i="5"/>
  <c r="Z530" i="5"/>
  <c r="J530" i="5"/>
  <c r="M530" i="5"/>
  <c r="N530" i="5"/>
  <c r="O530" i="5"/>
  <c r="AF529" i="5"/>
  <c r="AI529" i="5"/>
  <c r="AJ529" i="5"/>
  <c r="AK529" i="5"/>
  <c r="U529" i="5"/>
  <c r="X529" i="5"/>
  <c r="Y529" i="5"/>
  <c r="Z529" i="5"/>
  <c r="J529" i="5"/>
  <c r="M529" i="5"/>
  <c r="N529" i="5"/>
  <c r="O529" i="5"/>
  <c r="AF528" i="5"/>
  <c r="AI528" i="5"/>
  <c r="AJ528" i="5"/>
  <c r="AK528" i="5"/>
  <c r="U528" i="5"/>
  <c r="X528" i="5"/>
  <c r="Y528" i="5"/>
  <c r="Z528" i="5"/>
  <c r="J528" i="5"/>
  <c r="M528" i="5"/>
  <c r="N528" i="5"/>
  <c r="O528" i="5"/>
  <c r="AF527" i="5"/>
  <c r="AI527" i="5"/>
  <c r="AJ527" i="5"/>
  <c r="AK527" i="5"/>
  <c r="U527" i="5"/>
  <c r="X527" i="5"/>
  <c r="Y527" i="5"/>
  <c r="Z527" i="5"/>
  <c r="J527" i="5"/>
  <c r="M527" i="5"/>
  <c r="N527" i="5"/>
  <c r="O527" i="5"/>
  <c r="AF526" i="5"/>
  <c r="AI526" i="5"/>
  <c r="AJ526" i="5"/>
  <c r="AK526" i="5"/>
  <c r="U526" i="5"/>
  <c r="X526" i="5"/>
  <c r="Y526" i="5"/>
  <c r="Z526" i="5"/>
  <c r="J526" i="5"/>
  <c r="M526" i="5"/>
  <c r="N526" i="5"/>
  <c r="O526" i="5"/>
  <c r="AF525" i="5"/>
  <c r="AI525" i="5"/>
  <c r="AJ525" i="5"/>
  <c r="AK525" i="5"/>
  <c r="U525" i="5"/>
  <c r="X525" i="5"/>
  <c r="Y525" i="5"/>
  <c r="Z525" i="5"/>
  <c r="J525" i="5"/>
  <c r="M525" i="5"/>
  <c r="N525" i="5"/>
  <c r="O525" i="5"/>
  <c r="AF524" i="5"/>
  <c r="AI524" i="5"/>
  <c r="AJ524" i="5"/>
  <c r="AK524" i="5"/>
  <c r="U524" i="5"/>
  <c r="X524" i="5"/>
  <c r="Y524" i="5"/>
  <c r="Z524" i="5"/>
  <c r="J524" i="5"/>
  <c r="M524" i="5"/>
  <c r="N524" i="5"/>
  <c r="O524" i="5"/>
  <c r="AF523" i="5"/>
  <c r="AI523" i="5"/>
  <c r="AJ523" i="5"/>
  <c r="AK523" i="5"/>
  <c r="U523" i="5"/>
  <c r="X523" i="5"/>
  <c r="Y523" i="5"/>
  <c r="Z523" i="5"/>
  <c r="J523" i="5"/>
  <c r="M523" i="5"/>
  <c r="N523" i="5"/>
  <c r="O523" i="5"/>
  <c r="AF522" i="5"/>
  <c r="AI522" i="5"/>
  <c r="AJ522" i="5"/>
  <c r="AK522" i="5"/>
  <c r="U522" i="5"/>
  <c r="X522" i="5"/>
  <c r="Y522" i="5"/>
  <c r="Z522" i="5"/>
  <c r="J522" i="5"/>
  <c r="M522" i="5"/>
  <c r="N522" i="5"/>
  <c r="O522" i="5"/>
  <c r="AF521" i="5"/>
  <c r="AI521" i="5"/>
  <c r="AJ521" i="5"/>
  <c r="AK521" i="5"/>
  <c r="U521" i="5"/>
  <c r="X521" i="5"/>
  <c r="Y521" i="5"/>
  <c r="Z521" i="5"/>
  <c r="J521" i="5"/>
  <c r="M521" i="5"/>
  <c r="N521" i="5"/>
  <c r="O521" i="5"/>
  <c r="AF520" i="5"/>
  <c r="AI520" i="5"/>
  <c r="AJ520" i="5"/>
  <c r="AK520" i="5"/>
  <c r="U520" i="5"/>
  <c r="X520" i="5"/>
  <c r="Y520" i="5"/>
  <c r="Z520" i="5"/>
  <c r="J520" i="5"/>
  <c r="M520" i="5"/>
  <c r="N520" i="5"/>
  <c r="O520" i="5"/>
  <c r="AF519" i="5"/>
  <c r="AI519" i="5"/>
  <c r="AJ519" i="5"/>
  <c r="AK519" i="5"/>
  <c r="U519" i="5"/>
  <c r="X519" i="5"/>
  <c r="Y519" i="5"/>
  <c r="Z519" i="5"/>
  <c r="J519" i="5"/>
  <c r="M519" i="5"/>
  <c r="N519" i="5"/>
  <c r="O519" i="5"/>
  <c r="AF518" i="5"/>
  <c r="AI518" i="5"/>
  <c r="AJ518" i="5"/>
  <c r="AK518" i="5"/>
  <c r="U518" i="5"/>
  <c r="X518" i="5"/>
  <c r="Y518" i="5"/>
  <c r="Z518" i="5"/>
  <c r="J518" i="5"/>
  <c r="M518" i="5"/>
  <c r="N518" i="5"/>
  <c r="O518" i="5"/>
  <c r="AF517" i="5"/>
  <c r="AI517" i="5"/>
  <c r="AJ517" i="5"/>
  <c r="AK517" i="5"/>
  <c r="U517" i="5"/>
  <c r="X517" i="5"/>
  <c r="Y517" i="5"/>
  <c r="Z517" i="5"/>
  <c r="J517" i="5"/>
  <c r="M517" i="5"/>
  <c r="N517" i="5"/>
  <c r="O517" i="5"/>
  <c r="AF516" i="5"/>
  <c r="AI516" i="5"/>
  <c r="AJ516" i="5"/>
  <c r="AK516" i="5"/>
  <c r="U516" i="5"/>
  <c r="X516" i="5"/>
  <c r="Y516" i="5"/>
  <c r="Z516" i="5"/>
  <c r="J516" i="5"/>
  <c r="M516" i="5"/>
  <c r="N516" i="5"/>
  <c r="O516" i="5"/>
  <c r="AF515" i="5"/>
  <c r="AI515" i="5"/>
  <c r="AJ515" i="5"/>
  <c r="AK515" i="5"/>
  <c r="U515" i="5"/>
  <c r="X515" i="5"/>
  <c r="Y515" i="5"/>
  <c r="Z515" i="5"/>
  <c r="J515" i="5"/>
  <c r="M515" i="5"/>
  <c r="N515" i="5"/>
  <c r="O515" i="5"/>
  <c r="AF514" i="5"/>
  <c r="AI514" i="5"/>
  <c r="AJ514" i="5"/>
  <c r="AK514" i="5"/>
  <c r="U514" i="5"/>
  <c r="X514" i="5"/>
  <c r="Y514" i="5"/>
  <c r="Z514" i="5"/>
  <c r="J514" i="5"/>
  <c r="M514" i="5"/>
  <c r="N514" i="5"/>
  <c r="O514" i="5"/>
  <c r="AF513" i="5"/>
  <c r="AI513" i="5"/>
  <c r="AJ513" i="5"/>
  <c r="AK513" i="5"/>
  <c r="U513" i="5"/>
  <c r="X513" i="5"/>
  <c r="Y513" i="5"/>
  <c r="Z513" i="5"/>
  <c r="J513" i="5"/>
  <c r="M513" i="5"/>
  <c r="N513" i="5"/>
  <c r="O513" i="5"/>
  <c r="AF512" i="5"/>
  <c r="AI512" i="5"/>
  <c r="AJ512" i="5"/>
  <c r="AK512" i="5"/>
  <c r="U512" i="5"/>
  <c r="X512" i="5"/>
  <c r="Y512" i="5"/>
  <c r="Z512" i="5"/>
  <c r="J512" i="5"/>
  <c r="M512" i="5"/>
  <c r="N512" i="5"/>
  <c r="O512" i="5"/>
  <c r="AF511" i="5"/>
  <c r="AI511" i="5"/>
  <c r="AJ511" i="5"/>
  <c r="AK511" i="5"/>
  <c r="U511" i="5"/>
  <c r="X511" i="5"/>
  <c r="Y511" i="5"/>
  <c r="Z511" i="5"/>
  <c r="J511" i="5"/>
  <c r="M511" i="5"/>
  <c r="N511" i="5"/>
  <c r="O511" i="5"/>
  <c r="AF510" i="5"/>
  <c r="AI510" i="5"/>
  <c r="AJ510" i="5"/>
  <c r="AK510" i="5"/>
  <c r="U510" i="5"/>
  <c r="X510" i="5"/>
  <c r="Y510" i="5"/>
  <c r="Z510" i="5"/>
  <c r="J510" i="5"/>
  <c r="M510" i="5"/>
  <c r="N510" i="5"/>
  <c r="O510" i="5"/>
  <c r="AF509" i="5"/>
  <c r="AI509" i="5"/>
  <c r="AJ509" i="5"/>
  <c r="AK509" i="5"/>
  <c r="U509" i="5"/>
  <c r="X509" i="5"/>
  <c r="Y509" i="5"/>
  <c r="Z509" i="5"/>
  <c r="J509" i="5"/>
  <c r="M509" i="5"/>
  <c r="N509" i="5"/>
  <c r="O509" i="5"/>
  <c r="AF508" i="5"/>
  <c r="AI508" i="5"/>
  <c r="AJ508" i="5"/>
  <c r="AK508" i="5"/>
  <c r="U508" i="5"/>
  <c r="X508" i="5"/>
  <c r="Y508" i="5"/>
  <c r="Z508" i="5"/>
  <c r="J508" i="5"/>
  <c r="M508" i="5"/>
  <c r="N508" i="5"/>
  <c r="O508" i="5"/>
  <c r="AF507" i="5"/>
  <c r="AI507" i="5"/>
  <c r="AJ507" i="5"/>
  <c r="AK507" i="5"/>
  <c r="U507" i="5"/>
  <c r="X507" i="5"/>
  <c r="Y507" i="5"/>
  <c r="Z507" i="5"/>
  <c r="J507" i="5"/>
  <c r="M507" i="5"/>
  <c r="N507" i="5"/>
  <c r="O507" i="5"/>
  <c r="AF506" i="5"/>
  <c r="AI506" i="5"/>
  <c r="AJ506" i="5"/>
  <c r="AK506" i="5"/>
  <c r="U506" i="5"/>
  <c r="X506" i="5"/>
  <c r="Y506" i="5"/>
  <c r="Z506" i="5"/>
  <c r="J506" i="5"/>
  <c r="M506" i="5"/>
  <c r="N506" i="5"/>
  <c r="O506" i="5"/>
  <c r="AF505" i="5"/>
  <c r="AI505" i="5"/>
  <c r="AJ505" i="5"/>
  <c r="AK505" i="5"/>
  <c r="U505" i="5"/>
  <c r="X505" i="5"/>
  <c r="Y505" i="5"/>
  <c r="Z505" i="5"/>
  <c r="J505" i="5"/>
  <c r="M505" i="5"/>
  <c r="N505" i="5"/>
  <c r="O505" i="5"/>
  <c r="AF504" i="5"/>
  <c r="AI504" i="5"/>
  <c r="AJ504" i="5"/>
  <c r="AK504" i="5"/>
  <c r="U504" i="5"/>
  <c r="X504" i="5"/>
  <c r="Y504" i="5"/>
  <c r="Z504" i="5"/>
  <c r="J504" i="5"/>
  <c r="M504" i="5"/>
  <c r="N504" i="5"/>
  <c r="O504" i="5"/>
  <c r="AF503" i="5"/>
  <c r="AI503" i="5"/>
  <c r="AJ503" i="5"/>
  <c r="AK503" i="5"/>
  <c r="U503" i="5"/>
  <c r="X503" i="5"/>
  <c r="Y503" i="5"/>
  <c r="Z503" i="5"/>
  <c r="J503" i="5"/>
  <c r="M503" i="5"/>
  <c r="N503" i="5"/>
  <c r="O503" i="5"/>
  <c r="AF502" i="5"/>
  <c r="AI502" i="5"/>
  <c r="AJ502" i="5"/>
  <c r="AK502" i="5"/>
  <c r="U502" i="5"/>
  <c r="X502" i="5"/>
  <c r="Y502" i="5"/>
  <c r="Z502" i="5"/>
  <c r="J502" i="5"/>
  <c r="M502" i="5"/>
  <c r="N502" i="5"/>
  <c r="O502" i="5"/>
  <c r="AF501" i="5"/>
  <c r="AI501" i="5"/>
  <c r="AJ501" i="5"/>
  <c r="AK501" i="5"/>
  <c r="U501" i="5"/>
  <c r="X501" i="5"/>
  <c r="Y501" i="5"/>
  <c r="Z501" i="5"/>
  <c r="J501" i="5"/>
  <c r="M501" i="5"/>
  <c r="N501" i="5"/>
  <c r="O501" i="5"/>
  <c r="AF500" i="5"/>
  <c r="AI500" i="5"/>
  <c r="AJ500" i="5"/>
  <c r="AK500" i="5"/>
  <c r="U500" i="5"/>
  <c r="X500" i="5"/>
  <c r="Y500" i="5"/>
  <c r="Z500" i="5"/>
  <c r="J500" i="5"/>
  <c r="M500" i="5"/>
  <c r="N500" i="5"/>
  <c r="O500" i="5"/>
  <c r="AF499" i="5"/>
  <c r="AI499" i="5"/>
  <c r="AJ499" i="5"/>
  <c r="AK499" i="5"/>
  <c r="U499" i="5"/>
  <c r="X499" i="5"/>
  <c r="Y499" i="5"/>
  <c r="Z499" i="5"/>
  <c r="J499" i="5"/>
  <c r="M499" i="5"/>
  <c r="N499" i="5"/>
  <c r="O499" i="5"/>
  <c r="AF498" i="5"/>
  <c r="AI498" i="5"/>
  <c r="AJ498" i="5"/>
  <c r="AK498" i="5"/>
  <c r="U498" i="5"/>
  <c r="X498" i="5"/>
  <c r="Y498" i="5"/>
  <c r="Z498" i="5"/>
  <c r="J498" i="5"/>
  <c r="M498" i="5"/>
  <c r="N498" i="5"/>
  <c r="O498" i="5"/>
  <c r="AF497" i="5"/>
  <c r="AI497" i="5"/>
  <c r="AJ497" i="5"/>
  <c r="AK497" i="5"/>
  <c r="U497" i="5"/>
  <c r="X497" i="5"/>
  <c r="Y497" i="5"/>
  <c r="Z497" i="5"/>
  <c r="J497" i="5"/>
  <c r="M497" i="5"/>
  <c r="N497" i="5"/>
  <c r="O497" i="5"/>
  <c r="AF496" i="5"/>
  <c r="AI496" i="5"/>
  <c r="AJ496" i="5"/>
  <c r="AK496" i="5"/>
  <c r="U496" i="5"/>
  <c r="X496" i="5"/>
  <c r="Y496" i="5"/>
  <c r="Z496" i="5"/>
  <c r="J496" i="5"/>
  <c r="M496" i="5"/>
  <c r="N496" i="5"/>
  <c r="O496" i="5"/>
  <c r="AF495" i="5"/>
  <c r="AI495" i="5"/>
  <c r="AJ495" i="5"/>
  <c r="AK495" i="5"/>
  <c r="U495" i="5"/>
  <c r="X495" i="5"/>
  <c r="Y495" i="5"/>
  <c r="Z495" i="5"/>
  <c r="J495" i="5"/>
  <c r="M495" i="5"/>
  <c r="N495" i="5"/>
  <c r="O495" i="5"/>
  <c r="AF494" i="5"/>
  <c r="AI494" i="5"/>
  <c r="AJ494" i="5"/>
  <c r="AK494" i="5"/>
  <c r="U494" i="5"/>
  <c r="X494" i="5"/>
  <c r="Y494" i="5"/>
  <c r="Z494" i="5"/>
  <c r="J494" i="5"/>
  <c r="M494" i="5"/>
  <c r="N494" i="5"/>
  <c r="O494" i="5"/>
  <c r="AF493" i="5"/>
  <c r="AI493" i="5"/>
  <c r="AJ493" i="5"/>
  <c r="AK493" i="5"/>
  <c r="U493" i="5"/>
  <c r="X493" i="5"/>
  <c r="Y493" i="5"/>
  <c r="Z493" i="5"/>
  <c r="J493" i="5"/>
  <c r="M493" i="5"/>
  <c r="N493" i="5"/>
  <c r="O493" i="5"/>
  <c r="AF492" i="5"/>
  <c r="AI492" i="5"/>
  <c r="AJ492" i="5"/>
  <c r="AK492" i="5"/>
  <c r="U492" i="5"/>
  <c r="X492" i="5"/>
  <c r="Y492" i="5"/>
  <c r="Z492" i="5"/>
  <c r="J492" i="5"/>
  <c r="M492" i="5"/>
  <c r="N492" i="5"/>
  <c r="O492" i="5"/>
  <c r="AF491" i="5"/>
  <c r="AI491" i="5"/>
  <c r="AJ491" i="5"/>
  <c r="AK491" i="5"/>
  <c r="U491" i="5"/>
  <c r="X491" i="5"/>
  <c r="Y491" i="5"/>
  <c r="Z491" i="5"/>
  <c r="J491" i="5"/>
  <c r="M491" i="5"/>
  <c r="N491" i="5"/>
  <c r="O491" i="5"/>
  <c r="AF490" i="5"/>
  <c r="AI490" i="5"/>
  <c r="AJ490" i="5"/>
  <c r="AK490" i="5"/>
  <c r="U490" i="5"/>
  <c r="X490" i="5"/>
  <c r="Y490" i="5"/>
  <c r="Z490" i="5"/>
  <c r="J490" i="5"/>
  <c r="M490" i="5"/>
  <c r="N490" i="5"/>
  <c r="O490" i="5"/>
  <c r="AF489" i="5"/>
  <c r="AI489" i="5"/>
  <c r="AJ489" i="5"/>
  <c r="AK489" i="5"/>
  <c r="U489" i="5"/>
  <c r="X489" i="5"/>
  <c r="Y489" i="5"/>
  <c r="Z489" i="5"/>
  <c r="J489" i="5"/>
  <c r="M489" i="5"/>
  <c r="N489" i="5"/>
  <c r="O489" i="5"/>
  <c r="AF488" i="5"/>
  <c r="AI488" i="5"/>
  <c r="AJ488" i="5"/>
  <c r="AK488" i="5"/>
  <c r="U488" i="5"/>
  <c r="X488" i="5"/>
  <c r="Y488" i="5"/>
  <c r="Z488" i="5"/>
  <c r="J488" i="5"/>
  <c r="M488" i="5"/>
  <c r="N488" i="5"/>
  <c r="O488" i="5"/>
  <c r="AF487" i="5"/>
  <c r="AI487" i="5"/>
  <c r="AJ487" i="5"/>
  <c r="AK487" i="5"/>
  <c r="U487" i="5"/>
  <c r="X487" i="5"/>
  <c r="Y487" i="5"/>
  <c r="Z487" i="5"/>
  <c r="J487" i="5"/>
  <c r="M487" i="5"/>
  <c r="N487" i="5"/>
  <c r="O487" i="5"/>
  <c r="AF486" i="5"/>
  <c r="AI486" i="5"/>
  <c r="AJ486" i="5"/>
  <c r="AK486" i="5"/>
  <c r="U486" i="5"/>
  <c r="X486" i="5"/>
  <c r="Y486" i="5"/>
  <c r="Z486" i="5"/>
  <c r="J486" i="5"/>
  <c r="M486" i="5"/>
  <c r="N486" i="5"/>
  <c r="O486" i="5"/>
  <c r="AF485" i="5"/>
  <c r="AI485" i="5"/>
  <c r="AJ485" i="5"/>
  <c r="AK485" i="5"/>
  <c r="U485" i="5"/>
  <c r="X485" i="5"/>
  <c r="Y485" i="5"/>
  <c r="Z485" i="5"/>
  <c r="J485" i="5"/>
  <c r="M485" i="5"/>
  <c r="N485" i="5"/>
  <c r="O485" i="5"/>
  <c r="AF484" i="5"/>
  <c r="AI484" i="5"/>
  <c r="AJ484" i="5"/>
  <c r="AK484" i="5"/>
  <c r="U484" i="5"/>
  <c r="X484" i="5"/>
  <c r="Y484" i="5"/>
  <c r="Z484" i="5"/>
  <c r="J484" i="5"/>
  <c r="M484" i="5"/>
  <c r="N484" i="5"/>
  <c r="O484" i="5"/>
  <c r="AF483" i="5"/>
  <c r="AI483" i="5"/>
  <c r="AJ483" i="5"/>
  <c r="AK483" i="5"/>
  <c r="U483" i="5"/>
  <c r="X483" i="5"/>
  <c r="Y483" i="5"/>
  <c r="Z483" i="5"/>
  <c r="J483" i="5"/>
  <c r="M483" i="5"/>
  <c r="N483" i="5"/>
  <c r="O483" i="5"/>
  <c r="AF482" i="5"/>
  <c r="AI482" i="5"/>
  <c r="AJ482" i="5"/>
  <c r="AK482" i="5"/>
  <c r="U482" i="5"/>
  <c r="X482" i="5"/>
  <c r="Y482" i="5"/>
  <c r="Z482" i="5"/>
  <c r="J482" i="5"/>
  <c r="M482" i="5"/>
  <c r="N482" i="5"/>
  <c r="O482" i="5"/>
  <c r="AF481" i="5"/>
  <c r="AI481" i="5"/>
  <c r="AJ481" i="5"/>
  <c r="AK481" i="5"/>
  <c r="U481" i="5"/>
  <c r="X481" i="5"/>
  <c r="Y481" i="5"/>
  <c r="Z481" i="5"/>
  <c r="J481" i="5"/>
  <c r="M481" i="5"/>
  <c r="N481" i="5"/>
  <c r="O481" i="5"/>
  <c r="AF480" i="5"/>
  <c r="AI480" i="5"/>
  <c r="AJ480" i="5"/>
  <c r="AK480" i="5"/>
  <c r="U480" i="5"/>
  <c r="X480" i="5"/>
  <c r="Y480" i="5"/>
  <c r="Z480" i="5"/>
  <c r="J480" i="5"/>
  <c r="M480" i="5"/>
  <c r="N480" i="5"/>
  <c r="O480" i="5"/>
  <c r="AF479" i="5"/>
  <c r="AI479" i="5"/>
  <c r="AJ479" i="5"/>
  <c r="AK479" i="5"/>
  <c r="U479" i="5"/>
  <c r="X479" i="5"/>
  <c r="Y479" i="5"/>
  <c r="Z479" i="5"/>
  <c r="J479" i="5"/>
  <c r="M479" i="5"/>
  <c r="N479" i="5"/>
  <c r="O479" i="5"/>
  <c r="AF478" i="5"/>
  <c r="AI478" i="5"/>
  <c r="AJ478" i="5"/>
  <c r="AK478" i="5"/>
  <c r="U478" i="5"/>
  <c r="X478" i="5"/>
  <c r="Y478" i="5"/>
  <c r="Z478" i="5"/>
  <c r="J478" i="5"/>
  <c r="M478" i="5"/>
  <c r="N478" i="5"/>
  <c r="O478" i="5"/>
  <c r="AF477" i="5"/>
  <c r="AI477" i="5"/>
  <c r="AJ477" i="5"/>
  <c r="AK477" i="5"/>
  <c r="U477" i="5"/>
  <c r="X477" i="5"/>
  <c r="Y477" i="5"/>
  <c r="Z477" i="5"/>
  <c r="J477" i="5"/>
  <c r="M477" i="5"/>
  <c r="N477" i="5"/>
  <c r="O477" i="5"/>
  <c r="AF476" i="5"/>
  <c r="AI476" i="5"/>
  <c r="AJ476" i="5"/>
  <c r="AK476" i="5"/>
  <c r="U476" i="5"/>
  <c r="X476" i="5"/>
  <c r="Y476" i="5"/>
  <c r="Z476" i="5"/>
  <c r="J476" i="5"/>
  <c r="M476" i="5"/>
  <c r="N476" i="5"/>
  <c r="O476" i="5"/>
  <c r="AF475" i="5"/>
  <c r="AI475" i="5"/>
  <c r="AJ475" i="5"/>
  <c r="AK475" i="5"/>
  <c r="U475" i="5"/>
  <c r="X475" i="5"/>
  <c r="Y475" i="5"/>
  <c r="Z475" i="5"/>
  <c r="J475" i="5"/>
  <c r="M475" i="5"/>
  <c r="N475" i="5"/>
  <c r="O475" i="5"/>
  <c r="AF474" i="5"/>
  <c r="AI474" i="5"/>
  <c r="AJ474" i="5"/>
  <c r="AK474" i="5"/>
  <c r="U474" i="5"/>
  <c r="X474" i="5"/>
  <c r="Y474" i="5"/>
  <c r="Z474" i="5"/>
  <c r="J474" i="5"/>
  <c r="M474" i="5"/>
  <c r="N474" i="5"/>
  <c r="O474" i="5"/>
  <c r="AF473" i="5"/>
  <c r="AI473" i="5"/>
  <c r="AJ473" i="5"/>
  <c r="AK473" i="5"/>
  <c r="U473" i="5"/>
  <c r="X473" i="5"/>
  <c r="Y473" i="5"/>
  <c r="Z473" i="5"/>
  <c r="J473" i="5"/>
  <c r="M473" i="5"/>
  <c r="N473" i="5"/>
  <c r="O473" i="5"/>
  <c r="AF472" i="5"/>
  <c r="AI472" i="5"/>
  <c r="AJ472" i="5"/>
  <c r="AK472" i="5"/>
  <c r="U472" i="5"/>
  <c r="X472" i="5"/>
  <c r="Y472" i="5"/>
  <c r="Z472" i="5"/>
  <c r="J472" i="5"/>
  <c r="M472" i="5"/>
  <c r="N472" i="5"/>
  <c r="O472" i="5"/>
  <c r="AF471" i="5"/>
  <c r="AI471" i="5"/>
  <c r="AJ471" i="5"/>
  <c r="AK471" i="5"/>
  <c r="U471" i="5"/>
  <c r="X471" i="5"/>
  <c r="Y471" i="5"/>
  <c r="Z471" i="5"/>
  <c r="J471" i="5"/>
  <c r="M471" i="5"/>
  <c r="N471" i="5"/>
  <c r="O471" i="5"/>
  <c r="AF470" i="5"/>
  <c r="AI470" i="5"/>
  <c r="AJ470" i="5"/>
  <c r="AK470" i="5"/>
  <c r="U470" i="5"/>
  <c r="X470" i="5"/>
  <c r="Y470" i="5"/>
  <c r="Z470" i="5"/>
  <c r="J470" i="5"/>
  <c r="M470" i="5"/>
  <c r="N470" i="5"/>
  <c r="O470" i="5"/>
  <c r="AF469" i="5"/>
  <c r="AI469" i="5"/>
  <c r="AJ469" i="5"/>
  <c r="AK469" i="5"/>
  <c r="U469" i="5"/>
  <c r="X469" i="5"/>
  <c r="Y469" i="5"/>
  <c r="Z469" i="5"/>
  <c r="J469" i="5"/>
  <c r="M469" i="5"/>
  <c r="N469" i="5"/>
  <c r="O469" i="5"/>
  <c r="AF468" i="5"/>
  <c r="AI468" i="5"/>
  <c r="AJ468" i="5"/>
  <c r="AK468" i="5"/>
  <c r="U468" i="5"/>
  <c r="X468" i="5"/>
  <c r="Y468" i="5"/>
  <c r="Z468" i="5"/>
  <c r="J468" i="5"/>
  <c r="M468" i="5"/>
  <c r="N468" i="5"/>
  <c r="O468" i="5"/>
  <c r="AF467" i="5"/>
  <c r="AI467" i="5"/>
  <c r="AJ467" i="5"/>
  <c r="AK467" i="5"/>
  <c r="U467" i="5"/>
  <c r="X467" i="5"/>
  <c r="Y467" i="5"/>
  <c r="Z467" i="5"/>
  <c r="J467" i="5"/>
  <c r="M467" i="5"/>
  <c r="N467" i="5"/>
  <c r="O467" i="5"/>
  <c r="AF466" i="5"/>
  <c r="AI466" i="5"/>
  <c r="AJ466" i="5"/>
  <c r="AK466" i="5"/>
  <c r="U466" i="5"/>
  <c r="X466" i="5"/>
  <c r="Y466" i="5"/>
  <c r="Z466" i="5"/>
  <c r="J466" i="5"/>
  <c r="M466" i="5"/>
  <c r="N466" i="5"/>
  <c r="O466" i="5"/>
  <c r="AF465" i="5"/>
  <c r="AI465" i="5"/>
  <c r="AJ465" i="5"/>
  <c r="AK465" i="5"/>
  <c r="U465" i="5"/>
  <c r="X465" i="5"/>
  <c r="Y465" i="5"/>
  <c r="Z465" i="5"/>
  <c r="J465" i="5"/>
  <c r="M465" i="5"/>
  <c r="N465" i="5"/>
  <c r="O465" i="5"/>
  <c r="AF464" i="5"/>
  <c r="AI464" i="5"/>
  <c r="AJ464" i="5"/>
  <c r="AK464" i="5"/>
  <c r="U464" i="5"/>
  <c r="X464" i="5"/>
  <c r="Y464" i="5"/>
  <c r="Z464" i="5"/>
  <c r="J464" i="5"/>
  <c r="M464" i="5"/>
  <c r="N464" i="5"/>
  <c r="O464" i="5"/>
  <c r="AF463" i="5"/>
  <c r="AI463" i="5"/>
  <c r="AJ463" i="5"/>
  <c r="AK463" i="5"/>
  <c r="U463" i="5"/>
  <c r="X463" i="5"/>
  <c r="Y463" i="5"/>
  <c r="Z463" i="5"/>
  <c r="J463" i="5"/>
  <c r="M463" i="5"/>
  <c r="N463" i="5"/>
  <c r="O463" i="5"/>
  <c r="AF462" i="5"/>
  <c r="AI462" i="5"/>
  <c r="AJ462" i="5"/>
  <c r="AK462" i="5"/>
  <c r="U462" i="5"/>
  <c r="X462" i="5"/>
  <c r="Y462" i="5"/>
  <c r="Z462" i="5"/>
  <c r="J462" i="5"/>
  <c r="M462" i="5"/>
  <c r="N462" i="5"/>
  <c r="O462" i="5"/>
  <c r="AF461" i="5"/>
  <c r="AI461" i="5"/>
  <c r="AJ461" i="5"/>
  <c r="AK461" i="5"/>
  <c r="U461" i="5"/>
  <c r="X461" i="5"/>
  <c r="Y461" i="5"/>
  <c r="Z461" i="5"/>
  <c r="J461" i="5"/>
  <c r="M461" i="5"/>
  <c r="N461" i="5"/>
  <c r="O461" i="5"/>
  <c r="AF460" i="5"/>
  <c r="AI460" i="5"/>
  <c r="AJ460" i="5"/>
  <c r="AK460" i="5"/>
  <c r="U460" i="5"/>
  <c r="X460" i="5"/>
  <c r="Y460" i="5"/>
  <c r="Z460" i="5"/>
  <c r="J460" i="5"/>
  <c r="M460" i="5"/>
  <c r="N460" i="5"/>
  <c r="O460" i="5"/>
  <c r="AF459" i="5"/>
  <c r="AI459" i="5"/>
  <c r="AJ459" i="5"/>
  <c r="AK459" i="5"/>
  <c r="U459" i="5"/>
  <c r="X459" i="5"/>
  <c r="Y459" i="5"/>
  <c r="Z459" i="5"/>
  <c r="J459" i="5"/>
  <c r="M459" i="5"/>
  <c r="N459" i="5"/>
  <c r="O459" i="5"/>
  <c r="AF458" i="5"/>
  <c r="AI458" i="5"/>
  <c r="AJ458" i="5"/>
  <c r="AK458" i="5"/>
  <c r="U458" i="5"/>
  <c r="X458" i="5"/>
  <c r="Y458" i="5"/>
  <c r="Z458" i="5"/>
  <c r="J458" i="5"/>
  <c r="M458" i="5"/>
  <c r="N458" i="5"/>
  <c r="O458" i="5"/>
  <c r="AF457" i="5"/>
  <c r="AI457" i="5"/>
  <c r="AJ457" i="5"/>
  <c r="AK457" i="5"/>
  <c r="U457" i="5"/>
  <c r="X457" i="5"/>
  <c r="Y457" i="5"/>
  <c r="Z457" i="5"/>
  <c r="J457" i="5"/>
  <c r="M457" i="5"/>
  <c r="N457" i="5"/>
  <c r="O457" i="5"/>
  <c r="AF456" i="5"/>
  <c r="AI456" i="5"/>
  <c r="AJ456" i="5"/>
  <c r="AK456" i="5"/>
  <c r="U456" i="5"/>
  <c r="X456" i="5"/>
  <c r="Y456" i="5"/>
  <c r="Z456" i="5"/>
  <c r="J456" i="5"/>
  <c r="M456" i="5"/>
  <c r="N456" i="5"/>
  <c r="O456" i="5"/>
  <c r="AF455" i="5"/>
  <c r="AI455" i="5"/>
  <c r="AJ455" i="5"/>
  <c r="AK455" i="5"/>
  <c r="U455" i="5"/>
  <c r="X455" i="5"/>
  <c r="Y455" i="5"/>
  <c r="Z455" i="5"/>
  <c r="J455" i="5"/>
  <c r="M455" i="5"/>
  <c r="N455" i="5"/>
  <c r="O455" i="5"/>
  <c r="AF454" i="5"/>
  <c r="AI454" i="5"/>
  <c r="AJ454" i="5"/>
  <c r="AK454" i="5"/>
  <c r="U454" i="5"/>
  <c r="X454" i="5"/>
  <c r="Y454" i="5"/>
  <c r="Z454" i="5"/>
  <c r="J454" i="5"/>
  <c r="M454" i="5"/>
  <c r="N454" i="5"/>
  <c r="O454" i="5"/>
  <c r="AF453" i="5"/>
  <c r="AI453" i="5"/>
  <c r="AJ453" i="5"/>
  <c r="AK453" i="5"/>
  <c r="U453" i="5"/>
  <c r="X453" i="5"/>
  <c r="Y453" i="5"/>
  <c r="Z453" i="5"/>
  <c r="J453" i="5"/>
  <c r="M453" i="5"/>
  <c r="N453" i="5"/>
  <c r="O453" i="5"/>
  <c r="AF452" i="5"/>
  <c r="AI452" i="5"/>
  <c r="AJ452" i="5"/>
  <c r="AK452" i="5"/>
  <c r="U452" i="5"/>
  <c r="X452" i="5"/>
  <c r="Y452" i="5"/>
  <c r="Z452" i="5"/>
  <c r="J452" i="5"/>
  <c r="M452" i="5"/>
  <c r="N452" i="5"/>
  <c r="O452" i="5"/>
  <c r="AF451" i="5"/>
  <c r="AI451" i="5"/>
  <c r="AJ451" i="5"/>
  <c r="AK451" i="5"/>
  <c r="U451" i="5"/>
  <c r="X451" i="5"/>
  <c r="Y451" i="5"/>
  <c r="Z451" i="5"/>
  <c r="J451" i="5"/>
  <c r="M451" i="5"/>
  <c r="N451" i="5"/>
  <c r="O451" i="5"/>
  <c r="AF450" i="5"/>
  <c r="AI450" i="5"/>
  <c r="AJ450" i="5"/>
  <c r="AK450" i="5"/>
  <c r="U450" i="5"/>
  <c r="X450" i="5"/>
  <c r="Y450" i="5"/>
  <c r="Z450" i="5"/>
  <c r="J450" i="5"/>
  <c r="M450" i="5"/>
  <c r="N450" i="5"/>
  <c r="O450" i="5"/>
  <c r="AF449" i="5"/>
  <c r="AI449" i="5"/>
  <c r="AJ449" i="5"/>
  <c r="AK449" i="5"/>
  <c r="U449" i="5"/>
  <c r="X449" i="5"/>
  <c r="Y449" i="5"/>
  <c r="Z449" i="5"/>
  <c r="J449" i="5"/>
  <c r="M449" i="5"/>
  <c r="N449" i="5"/>
  <c r="O449" i="5"/>
  <c r="AF448" i="5"/>
  <c r="AI448" i="5"/>
  <c r="AJ448" i="5"/>
  <c r="AK448" i="5"/>
  <c r="U448" i="5"/>
  <c r="X448" i="5"/>
  <c r="Y448" i="5"/>
  <c r="Z448" i="5"/>
  <c r="J448" i="5"/>
  <c r="M448" i="5"/>
  <c r="N448" i="5"/>
  <c r="O448" i="5"/>
  <c r="AF447" i="5"/>
  <c r="AI447" i="5"/>
  <c r="AJ447" i="5"/>
  <c r="AK447" i="5"/>
  <c r="U447" i="5"/>
  <c r="X447" i="5"/>
  <c r="Y447" i="5"/>
  <c r="Z447" i="5"/>
  <c r="J447" i="5"/>
  <c r="M447" i="5"/>
  <c r="N447" i="5"/>
  <c r="O447" i="5"/>
  <c r="AF446" i="5"/>
  <c r="AI446" i="5"/>
  <c r="AJ446" i="5"/>
  <c r="AK446" i="5"/>
  <c r="U446" i="5"/>
  <c r="X446" i="5"/>
  <c r="Y446" i="5"/>
  <c r="Z446" i="5"/>
  <c r="J446" i="5"/>
  <c r="M446" i="5"/>
  <c r="N446" i="5"/>
  <c r="O446" i="5"/>
  <c r="AF445" i="5"/>
  <c r="AI445" i="5"/>
  <c r="AJ445" i="5"/>
  <c r="AK445" i="5"/>
  <c r="U445" i="5"/>
  <c r="X445" i="5"/>
  <c r="Y445" i="5"/>
  <c r="Z445" i="5"/>
  <c r="J445" i="5"/>
  <c r="M445" i="5"/>
  <c r="N445" i="5"/>
  <c r="O445" i="5"/>
  <c r="AF444" i="5"/>
  <c r="AI444" i="5"/>
  <c r="AJ444" i="5"/>
  <c r="AK444" i="5"/>
  <c r="U444" i="5"/>
  <c r="X444" i="5"/>
  <c r="Y444" i="5"/>
  <c r="Z444" i="5"/>
  <c r="J444" i="5"/>
  <c r="M444" i="5"/>
  <c r="N444" i="5"/>
  <c r="O444" i="5"/>
  <c r="AF443" i="5"/>
  <c r="AI443" i="5"/>
  <c r="AJ443" i="5"/>
  <c r="AK443" i="5"/>
  <c r="U443" i="5"/>
  <c r="X443" i="5"/>
  <c r="Y443" i="5"/>
  <c r="Z443" i="5"/>
  <c r="J443" i="5"/>
  <c r="M443" i="5"/>
  <c r="N443" i="5"/>
  <c r="O443" i="5"/>
  <c r="AF442" i="5"/>
  <c r="AI442" i="5"/>
  <c r="AJ442" i="5"/>
  <c r="AK442" i="5"/>
  <c r="U442" i="5"/>
  <c r="X442" i="5"/>
  <c r="Y442" i="5"/>
  <c r="Z442" i="5"/>
  <c r="J442" i="5"/>
  <c r="M442" i="5"/>
  <c r="N442" i="5"/>
  <c r="O442" i="5"/>
  <c r="AF441" i="5"/>
  <c r="AI441" i="5"/>
  <c r="AJ441" i="5"/>
  <c r="AK441" i="5"/>
  <c r="U441" i="5"/>
  <c r="X441" i="5"/>
  <c r="Y441" i="5"/>
  <c r="Z441" i="5"/>
  <c r="J441" i="5"/>
  <c r="M441" i="5"/>
  <c r="N441" i="5"/>
  <c r="O441" i="5"/>
  <c r="AF440" i="5"/>
  <c r="AI440" i="5"/>
  <c r="AJ440" i="5"/>
  <c r="AK440" i="5"/>
  <c r="U440" i="5"/>
  <c r="X440" i="5"/>
  <c r="Y440" i="5"/>
  <c r="Z440" i="5"/>
  <c r="J440" i="5"/>
  <c r="M440" i="5"/>
  <c r="N440" i="5"/>
  <c r="O440" i="5"/>
  <c r="AF439" i="5"/>
  <c r="AI439" i="5"/>
  <c r="AJ439" i="5"/>
  <c r="AK439" i="5"/>
  <c r="U439" i="5"/>
  <c r="X439" i="5"/>
  <c r="Y439" i="5"/>
  <c r="Z439" i="5"/>
  <c r="J439" i="5"/>
  <c r="M439" i="5"/>
  <c r="N439" i="5"/>
  <c r="O439" i="5"/>
  <c r="AF438" i="5"/>
  <c r="AI438" i="5"/>
  <c r="AJ438" i="5"/>
  <c r="AK438" i="5"/>
  <c r="U438" i="5"/>
  <c r="X438" i="5"/>
  <c r="Y438" i="5"/>
  <c r="Z438" i="5"/>
  <c r="J438" i="5"/>
  <c r="M438" i="5"/>
  <c r="N438" i="5"/>
  <c r="O438" i="5"/>
  <c r="AF437" i="5"/>
  <c r="AI437" i="5"/>
  <c r="AJ437" i="5"/>
  <c r="AK437" i="5"/>
  <c r="U437" i="5"/>
  <c r="X437" i="5"/>
  <c r="Y437" i="5"/>
  <c r="Z437" i="5"/>
  <c r="J437" i="5"/>
  <c r="M437" i="5"/>
  <c r="N437" i="5"/>
  <c r="O437" i="5"/>
  <c r="AF436" i="5"/>
  <c r="AI436" i="5"/>
  <c r="AJ436" i="5"/>
  <c r="AK436" i="5"/>
  <c r="U436" i="5"/>
  <c r="X436" i="5"/>
  <c r="Y436" i="5"/>
  <c r="Z436" i="5"/>
  <c r="J436" i="5"/>
  <c r="M436" i="5"/>
  <c r="N436" i="5"/>
  <c r="O436" i="5"/>
  <c r="AF435" i="5"/>
  <c r="AI435" i="5"/>
  <c r="AJ435" i="5"/>
  <c r="AK435" i="5"/>
  <c r="U435" i="5"/>
  <c r="X435" i="5"/>
  <c r="Y435" i="5"/>
  <c r="Z435" i="5"/>
  <c r="J435" i="5"/>
  <c r="M435" i="5"/>
  <c r="N435" i="5"/>
  <c r="O435" i="5"/>
  <c r="AF434" i="5"/>
  <c r="AI434" i="5"/>
  <c r="AJ434" i="5"/>
  <c r="AK434" i="5"/>
  <c r="U434" i="5"/>
  <c r="X434" i="5"/>
  <c r="Y434" i="5"/>
  <c r="Z434" i="5"/>
  <c r="J434" i="5"/>
  <c r="M434" i="5"/>
  <c r="N434" i="5"/>
  <c r="O434" i="5"/>
  <c r="AF433" i="5"/>
  <c r="AI433" i="5"/>
  <c r="AJ433" i="5"/>
  <c r="AK433" i="5"/>
  <c r="U433" i="5"/>
  <c r="X433" i="5"/>
  <c r="Y433" i="5"/>
  <c r="Z433" i="5"/>
  <c r="J433" i="5"/>
  <c r="M433" i="5"/>
  <c r="N433" i="5"/>
  <c r="O433" i="5"/>
  <c r="AF432" i="5"/>
  <c r="AI432" i="5"/>
  <c r="AJ432" i="5"/>
  <c r="AK432" i="5"/>
  <c r="U432" i="5"/>
  <c r="X432" i="5"/>
  <c r="Y432" i="5"/>
  <c r="Z432" i="5"/>
  <c r="J432" i="5"/>
  <c r="M432" i="5"/>
  <c r="N432" i="5"/>
  <c r="O432" i="5"/>
  <c r="AF431" i="5"/>
  <c r="AI431" i="5"/>
  <c r="AJ431" i="5"/>
  <c r="AK431" i="5"/>
  <c r="U431" i="5"/>
  <c r="X431" i="5"/>
  <c r="Y431" i="5"/>
  <c r="Z431" i="5"/>
  <c r="J431" i="5"/>
  <c r="M431" i="5"/>
  <c r="N431" i="5"/>
  <c r="O431" i="5"/>
  <c r="AF430" i="5"/>
  <c r="AI430" i="5"/>
  <c r="AJ430" i="5"/>
  <c r="AK430" i="5"/>
  <c r="U430" i="5"/>
  <c r="X430" i="5"/>
  <c r="Y430" i="5"/>
  <c r="Z430" i="5"/>
  <c r="J430" i="5"/>
  <c r="M430" i="5"/>
  <c r="N430" i="5"/>
  <c r="O430" i="5"/>
  <c r="AF429" i="5"/>
  <c r="AI429" i="5"/>
  <c r="AJ429" i="5"/>
  <c r="AK429" i="5"/>
  <c r="U429" i="5"/>
  <c r="X429" i="5"/>
  <c r="Y429" i="5"/>
  <c r="Z429" i="5"/>
  <c r="J429" i="5"/>
  <c r="M429" i="5"/>
  <c r="N429" i="5"/>
  <c r="O429" i="5"/>
  <c r="AF428" i="5"/>
  <c r="AI428" i="5"/>
  <c r="AJ428" i="5"/>
  <c r="AK428" i="5"/>
  <c r="U428" i="5"/>
  <c r="X428" i="5"/>
  <c r="Y428" i="5"/>
  <c r="Z428" i="5"/>
  <c r="J428" i="5"/>
  <c r="M428" i="5"/>
  <c r="N428" i="5"/>
  <c r="O428" i="5"/>
  <c r="AF427" i="5"/>
  <c r="AI427" i="5"/>
  <c r="AJ427" i="5"/>
  <c r="AK427" i="5"/>
  <c r="U427" i="5"/>
  <c r="X427" i="5"/>
  <c r="Y427" i="5"/>
  <c r="Z427" i="5"/>
  <c r="J427" i="5"/>
  <c r="M427" i="5"/>
  <c r="N427" i="5"/>
  <c r="O427" i="5"/>
  <c r="AF426" i="5"/>
  <c r="AI426" i="5"/>
  <c r="AJ426" i="5"/>
  <c r="AK426" i="5"/>
  <c r="U426" i="5"/>
  <c r="X426" i="5"/>
  <c r="Y426" i="5"/>
  <c r="Z426" i="5"/>
  <c r="J426" i="5"/>
  <c r="M426" i="5"/>
  <c r="N426" i="5"/>
  <c r="O426" i="5"/>
  <c r="AF425" i="5"/>
  <c r="AI425" i="5"/>
  <c r="AJ425" i="5"/>
  <c r="AK425" i="5"/>
  <c r="U425" i="5"/>
  <c r="X425" i="5"/>
  <c r="Y425" i="5"/>
  <c r="Z425" i="5"/>
  <c r="J425" i="5"/>
  <c r="M425" i="5"/>
  <c r="N425" i="5"/>
  <c r="O425" i="5"/>
  <c r="AF424" i="5"/>
  <c r="AI424" i="5"/>
  <c r="AJ424" i="5"/>
  <c r="AK424" i="5"/>
  <c r="U424" i="5"/>
  <c r="X424" i="5"/>
  <c r="Y424" i="5"/>
  <c r="Z424" i="5"/>
  <c r="J424" i="5"/>
  <c r="M424" i="5"/>
  <c r="N424" i="5"/>
  <c r="O424" i="5"/>
  <c r="AF423" i="5"/>
  <c r="AI423" i="5"/>
  <c r="AJ423" i="5"/>
  <c r="AK423" i="5"/>
  <c r="U423" i="5"/>
  <c r="X423" i="5"/>
  <c r="Y423" i="5"/>
  <c r="Z423" i="5"/>
  <c r="J423" i="5"/>
  <c r="M423" i="5"/>
  <c r="N423" i="5"/>
  <c r="O423" i="5"/>
  <c r="AF422" i="5"/>
  <c r="AI422" i="5"/>
  <c r="AJ422" i="5"/>
  <c r="AK422" i="5"/>
  <c r="U422" i="5"/>
  <c r="X422" i="5"/>
  <c r="Y422" i="5"/>
  <c r="Z422" i="5"/>
  <c r="J422" i="5"/>
  <c r="M422" i="5"/>
  <c r="N422" i="5"/>
  <c r="O422" i="5"/>
  <c r="AF421" i="5"/>
  <c r="AI421" i="5"/>
  <c r="AJ421" i="5"/>
  <c r="AK421" i="5"/>
  <c r="U421" i="5"/>
  <c r="X421" i="5"/>
  <c r="Y421" i="5"/>
  <c r="Z421" i="5"/>
  <c r="J421" i="5"/>
  <c r="M421" i="5"/>
  <c r="N421" i="5"/>
  <c r="O421" i="5"/>
  <c r="AF420" i="5"/>
  <c r="AI420" i="5"/>
  <c r="AJ420" i="5"/>
  <c r="AK420" i="5"/>
  <c r="U420" i="5"/>
  <c r="X420" i="5"/>
  <c r="Y420" i="5"/>
  <c r="Z420" i="5"/>
  <c r="J420" i="5"/>
  <c r="M420" i="5"/>
  <c r="N420" i="5"/>
  <c r="O420" i="5"/>
  <c r="AF419" i="5"/>
  <c r="AI419" i="5"/>
  <c r="AJ419" i="5"/>
  <c r="AK419" i="5"/>
  <c r="U419" i="5"/>
  <c r="X419" i="5"/>
  <c r="Y419" i="5"/>
  <c r="Z419" i="5"/>
  <c r="J419" i="5"/>
  <c r="M419" i="5"/>
  <c r="N419" i="5"/>
  <c r="O419" i="5"/>
  <c r="AF418" i="5"/>
  <c r="AI418" i="5"/>
  <c r="AJ418" i="5"/>
  <c r="AK418" i="5"/>
  <c r="U418" i="5"/>
  <c r="X418" i="5"/>
  <c r="Y418" i="5"/>
  <c r="Z418" i="5"/>
  <c r="J418" i="5"/>
  <c r="M418" i="5"/>
  <c r="N418" i="5"/>
  <c r="O418" i="5"/>
  <c r="AF417" i="5"/>
  <c r="AI417" i="5"/>
  <c r="AJ417" i="5"/>
  <c r="AK417" i="5"/>
  <c r="U417" i="5"/>
  <c r="X417" i="5"/>
  <c r="Y417" i="5"/>
  <c r="Z417" i="5"/>
  <c r="J417" i="5"/>
  <c r="M417" i="5"/>
  <c r="N417" i="5"/>
  <c r="O417" i="5"/>
  <c r="AF416" i="5"/>
  <c r="AI416" i="5"/>
  <c r="AJ416" i="5"/>
  <c r="AK416" i="5"/>
  <c r="U416" i="5"/>
  <c r="X416" i="5"/>
  <c r="Y416" i="5"/>
  <c r="Z416" i="5"/>
  <c r="J416" i="5"/>
  <c r="M416" i="5"/>
  <c r="N416" i="5"/>
  <c r="O416" i="5"/>
  <c r="AF415" i="5"/>
  <c r="AI415" i="5"/>
  <c r="AJ415" i="5"/>
  <c r="AK415" i="5"/>
  <c r="U415" i="5"/>
  <c r="X415" i="5"/>
  <c r="Y415" i="5"/>
  <c r="Z415" i="5"/>
  <c r="J415" i="5"/>
  <c r="M415" i="5"/>
  <c r="N415" i="5"/>
  <c r="O415" i="5"/>
  <c r="AF414" i="5"/>
  <c r="AI414" i="5"/>
  <c r="AJ414" i="5"/>
  <c r="AK414" i="5"/>
  <c r="U414" i="5"/>
  <c r="X414" i="5"/>
  <c r="Y414" i="5"/>
  <c r="Z414" i="5"/>
  <c r="J414" i="5"/>
  <c r="M414" i="5"/>
  <c r="N414" i="5"/>
  <c r="O414" i="5"/>
  <c r="AF413" i="5"/>
  <c r="AI413" i="5"/>
  <c r="AJ413" i="5"/>
  <c r="AK413" i="5"/>
  <c r="U413" i="5"/>
  <c r="X413" i="5"/>
  <c r="Y413" i="5"/>
  <c r="Z413" i="5"/>
  <c r="J413" i="5"/>
  <c r="M413" i="5"/>
  <c r="N413" i="5"/>
  <c r="O413" i="5"/>
  <c r="AF412" i="5"/>
  <c r="AI412" i="5"/>
  <c r="AJ412" i="5"/>
  <c r="AK412" i="5"/>
  <c r="U412" i="5"/>
  <c r="X412" i="5"/>
  <c r="Y412" i="5"/>
  <c r="Z412" i="5"/>
  <c r="J412" i="5"/>
  <c r="M412" i="5"/>
  <c r="N412" i="5"/>
  <c r="O412" i="5"/>
  <c r="AF411" i="5"/>
  <c r="AI411" i="5"/>
  <c r="AJ411" i="5"/>
  <c r="AK411" i="5"/>
  <c r="U411" i="5"/>
  <c r="X411" i="5"/>
  <c r="Y411" i="5"/>
  <c r="Z411" i="5"/>
  <c r="J411" i="5"/>
  <c r="M411" i="5"/>
  <c r="N411" i="5"/>
  <c r="O411" i="5"/>
  <c r="AF410" i="5"/>
  <c r="AI410" i="5"/>
  <c r="AJ410" i="5"/>
  <c r="AK410" i="5"/>
  <c r="U410" i="5"/>
  <c r="X410" i="5"/>
  <c r="Y410" i="5"/>
  <c r="Z410" i="5"/>
  <c r="J410" i="5"/>
  <c r="M410" i="5"/>
  <c r="N410" i="5"/>
  <c r="O410" i="5"/>
  <c r="AF409" i="5"/>
  <c r="AI409" i="5"/>
  <c r="AJ409" i="5"/>
  <c r="AK409" i="5"/>
  <c r="U409" i="5"/>
  <c r="X409" i="5"/>
  <c r="Y409" i="5"/>
  <c r="Z409" i="5"/>
  <c r="J409" i="5"/>
  <c r="M409" i="5"/>
  <c r="N409" i="5"/>
  <c r="O409" i="5"/>
  <c r="AF408" i="5"/>
  <c r="AI408" i="5"/>
  <c r="AJ408" i="5"/>
  <c r="AK408" i="5"/>
  <c r="U408" i="5"/>
  <c r="X408" i="5"/>
  <c r="Y408" i="5"/>
  <c r="Z408" i="5"/>
  <c r="J408" i="5"/>
  <c r="M408" i="5"/>
  <c r="N408" i="5"/>
  <c r="O408" i="5"/>
  <c r="AF407" i="5"/>
  <c r="AI407" i="5"/>
  <c r="AJ407" i="5"/>
  <c r="AK407" i="5"/>
  <c r="U407" i="5"/>
  <c r="X407" i="5"/>
  <c r="Y407" i="5"/>
  <c r="Z407" i="5"/>
  <c r="J407" i="5"/>
  <c r="M407" i="5"/>
  <c r="N407" i="5"/>
  <c r="O407" i="5"/>
  <c r="AF406" i="5"/>
  <c r="AJ406" i="5"/>
  <c r="AI406" i="5"/>
  <c r="AK406" i="5"/>
  <c r="U406" i="5"/>
  <c r="X406" i="5"/>
  <c r="Y406" i="5"/>
  <c r="Z406" i="5"/>
  <c r="J406" i="5"/>
  <c r="M406" i="5"/>
  <c r="N406" i="5"/>
  <c r="O406" i="5"/>
  <c r="AF405" i="5"/>
  <c r="AI405" i="5"/>
  <c r="AJ405" i="5"/>
  <c r="AK405" i="5"/>
  <c r="U405" i="5"/>
  <c r="X405" i="5"/>
  <c r="Y405" i="5"/>
  <c r="Z405" i="5"/>
  <c r="J405" i="5"/>
  <c r="M405" i="5"/>
  <c r="N405" i="5"/>
  <c r="O405" i="5"/>
  <c r="AI404" i="5"/>
  <c r="AJ404" i="5"/>
  <c r="AK404" i="5"/>
  <c r="AF404" i="5"/>
  <c r="U404" i="5"/>
  <c r="X404" i="5"/>
  <c r="Y404" i="5"/>
  <c r="Z404" i="5"/>
  <c r="J404" i="5"/>
  <c r="M404" i="5"/>
  <c r="N404" i="5"/>
  <c r="O404" i="5"/>
  <c r="AF403" i="5"/>
  <c r="AI403" i="5"/>
  <c r="AJ403" i="5"/>
  <c r="AK403" i="5"/>
  <c r="U403" i="5"/>
  <c r="X403" i="5"/>
  <c r="Y403" i="5"/>
  <c r="Z403" i="5"/>
  <c r="J403" i="5"/>
  <c r="M403" i="5"/>
  <c r="N403" i="5"/>
  <c r="O403" i="5"/>
  <c r="AF402" i="5"/>
  <c r="AI402" i="5"/>
  <c r="AJ402" i="5"/>
  <c r="AK402" i="5"/>
  <c r="U402" i="5"/>
  <c r="X402" i="5"/>
  <c r="Y402" i="5"/>
  <c r="Z402" i="5"/>
  <c r="J402" i="5"/>
  <c r="M402" i="5"/>
  <c r="N402" i="5"/>
  <c r="O402" i="5"/>
  <c r="AF401" i="5"/>
  <c r="AI401" i="5"/>
  <c r="AJ401" i="5"/>
  <c r="AK401" i="5"/>
  <c r="U401" i="5"/>
  <c r="X401" i="5"/>
  <c r="Y401" i="5"/>
  <c r="Z401" i="5"/>
  <c r="J401" i="5"/>
  <c r="M401" i="5"/>
  <c r="N401" i="5"/>
  <c r="O401" i="5"/>
  <c r="AF400" i="5"/>
  <c r="AI400" i="5"/>
  <c r="AJ400" i="5"/>
  <c r="AK400" i="5"/>
  <c r="U400" i="5"/>
  <c r="X400" i="5"/>
  <c r="Y400" i="5"/>
  <c r="Z400" i="5"/>
  <c r="J400" i="5"/>
  <c r="M400" i="5"/>
  <c r="N400" i="5"/>
  <c r="O400" i="5"/>
  <c r="AF399" i="5"/>
  <c r="AI399" i="5"/>
  <c r="AJ399" i="5"/>
  <c r="AK399" i="5"/>
  <c r="U399" i="5"/>
  <c r="X399" i="5"/>
  <c r="Y399" i="5"/>
  <c r="Z399" i="5"/>
  <c r="J399" i="5"/>
  <c r="M399" i="5"/>
  <c r="N399" i="5"/>
  <c r="O399" i="5"/>
  <c r="AF398" i="5"/>
  <c r="AI398" i="5"/>
  <c r="AJ398" i="5"/>
  <c r="AK398" i="5"/>
  <c r="U398" i="5"/>
  <c r="X398" i="5"/>
  <c r="Y398" i="5"/>
  <c r="Z398" i="5"/>
  <c r="J398" i="5"/>
  <c r="M398" i="5"/>
  <c r="N398" i="5"/>
  <c r="O398" i="5"/>
  <c r="AF397" i="5"/>
  <c r="AI397" i="5"/>
  <c r="AJ397" i="5"/>
  <c r="AK397" i="5"/>
  <c r="U397" i="5"/>
  <c r="X397" i="5"/>
  <c r="Y397" i="5"/>
  <c r="Z397" i="5"/>
  <c r="J397" i="5"/>
  <c r="M397" i="5"/>
  <c r="N397" i="5"/>
  <c r="O397" i="5"/>
  <c r="AF396" i="5"/>
  <c r="AI396" i="5"/>
  <c r="AJ396" i="5"/>
  <c r="AK396" i="5"/>
  <c r="U396" i="5"/>
  <c r="X396" i="5"/>
  <c r="Y396" i="5"/>
  <c r="Z396" i="5"/>
  <c r="J396" i="5"/>
  <c r="M396" i="5"/>
  <c r="N396" i="5"/>
  <c r="O396" i="5"/>
  <c r="AF395" i="5"/>
  <c r="AI395" i="5"/>
  <c r="AJ395" i="5"/>
  <c r="AK395" i="5"/>
  <c r="U395" i="5"/>
  <c r="X395" i="5"/>
  <c r="Y395" i="5"/>
  <c r="Z395" i="5"/>
  <c r="J395" i="5"/>
  <c r="M395" i="5"/>
  <c r="N395" i="5"/>
  <c r="O395" i="5"/>
  <c r="AI394" i="5"/>
  <c r="AK394" i="5"/>
  <c r="AF394" i="5"/>
  <c r="AJ394" i="5"/>
  <c r="U394" i="5"/>
  <c r="X394" i="5"/>
  <c r="Y394" i="5"/>
  <c r="Z394" i="5"/>
  <c r="J394" i="5"/>
  <c r="M394" i="5"/>
  <c r="N394" i="5"/>
  <c r="O394" i="5"/>
  <c r="AF393" i="5"/>
  <c r="AI393" i="5"/>
  <c r="AJ393" i="5"/>
  <c r="AK393" i="5"/>
  <c r="U393" i="5"/>
  <c r="X393" i="5"/>
  <c r="Y393" i="5"/>
  <c r="Z393" i="5"/>
  <c r="J393" i="5"/>
  <c r="M393" i="5"/>
  <c r="N393" i="5"/>
  <c r="O393" i="5"/>
  <c r="AF392" i="5"/>
  <c r="AI392" i="5"/>
  <c r="AJ392" i="5"/>
  <c r="AK392" i="5"/>
  <c r="U392" i="5"/>
  <c r="X392" i="5"/>
  <c r="Y392" i="5"/>
  <c r="Z392" i="5"/>
  <c r="J392" i="5"/>
  <c r="M392" i="5"/>
  <c r="N392" i="5"/>
  <c r="O392" i="5"/>
  <c r="AF391" i="5"/>
  <c r="AI391" i="5"/>
  <c r="AJ391" i="5"/>
  <c r="AK391" i="5"/>
  <c r="U391" i="5"/>
  <c r="X391" i="5"/>
  <c r="Y391" i="5"/>
  <c r="Z391" i="5"/>
  <c r="J391" i="5"/>
  <c r="M391" i="5"/>
  <c r="N391" i="5"/>
  <c r="O391" i="5"/>
  <c r="AF390" i="5"/>
  <c r="AI390" i="5"/>
  <c r="AJ390" i="5"/>
  <c r="AK390" i="5"/>
  <c r="U390" i="5"/>
  <c r="X390" i="5"/>
  <c r="Y390" i="5"/>
  <c r="Z390" i="5"/>
  <c r="J390" i="5"/>
  <c r="M390" i="5"/>
  <c r="N390" i="5"/>
  <c r="O390" i="5"/>
  <c r="AF389" i="5"/>
  <c r="AI389" i="5"/>
  <c r="AJ389" i="5"/>
  <c r="AK389" i="5"/>
  <c r="U389" i="5"/>
  <c r="X389" i="5"/>
  <c r="Y389" i="5"/>
  <c r="Z389" i="5"/>
  <c r="J389" i="5"/>
  <c r="M389" i="5"/>
  <c r="N389" i="5"/>
  <c r="O389" i="5"/>
  <c r="AF388" i="5"/>
  <c r="AI388" i="5"/>
  <c r="AJ388" i="5"/>
  <c r="AK388" i="5"/>
  <c r="U388" i="5"/>
  <c r="X388" i="5"/>
  <c r="Y388" i="5"/>
  <c r="Z388" i="5"/>
  <c r="J388" i="5"/>
  <c r="M388" i="5"/>
  <c r="N388" i="5"/>
  <c r="O388" i="5"/>
  <c r="AF387" i="5"/>
  <c r="AI387" i="5"/>
  <c r="AJ387" i="5"/>
  <c r="AK387" i="5"/>
  <c r="U387" i="5"/>
  <c r="X387" i="5"/>
  <c r="Y387" i="5"/>
  <c r="Z387" i="5"/>
  <c r="J387" i="5"/>
  <c r="M387" i="5"/>
  <c r="N387" i="5"/>
  <c r="O387" i="5"/>
  <c r="AF386" i="5"/>
  <c r="AI386" i="5"/>
  <c r="AJ386" i="5"/>
  <c r="AK386" i="5"/>
  <c r="U386" i="5"/>
  <c r="X386" i="5"/>
  <c r="Y386" i="5"/>
  <c r="Z386" i="5"/>
  <c r="J386" i="5"/>
  <c r="M386" i="5"/>
  <c r="N386" i="5"/>
  <c r="O386" i="5"/>
  <c r="AF385" i="5"/>
  <c r="AI385" i="5"/>
  <c r="AJ385" i="5"/>
  <c r="AK385" i="5"/>
  <c r="U385" i="5"/>
  <c r="X385" i="5"/>
  <c r="Y385" i="5"/>
  <c r="Z385" i="5"/>
  <c r="J385" i="5"/>
  <c r="M385" i="5"/>
  <c r="N385" i="5"/>
  <c r="O385" i="5"/>
  <c r="AF384" i="5"/>
  <c r="AI384" i="5"/>
  <c r="AJ384" i="5"/>
  <c r="AK384" i="5"/>
  <c r="U384" i="5"/>
  <c r="X384" i="5"/>
  <c r="Y384" i="5"/>
  <c r="Z384" i="5"/>
  <c r="J384" i="5"/>
  <c r="M384" i="5"/>
  <c r="N384" i="5"/>
  <c r="O384" i="5"/>
  <c r="AF383" i="5"/>
  <c r="AI383" i="5"/>
  <c r="AJ383" i="5"/>
  <c r="AK383" i="5"/>
  <c r="U383" i="5"/>
  <c r="X383" i="5"/>
  <c r="Y383" i="5"/>
  <c r="Z383" i="5"/>
  <c r="J383" i="5"/>
  <c r="M383" i="5"/>
  <c r="N383" i="5"/>
  <c r="O383" i="5"/>
  <c r="AF382" i="5"/>
  <c r="AI382" i="5"/>
  <c r="AJ382" i="5"/>
  <c r="AK382" i="5"/>
  <c r="U382" i="5"/>
  <c r="X382" i="5"/>
  <c r="Y382" i="5"/>
  <c r="Z382" i="5"/>
  <c r="J382" i="5"/>
  <c r="M382" i="5"/>
  <c r="N382" i="5"/>
  <c r="O382" i="5"/>
  <c r="AF381" i="5"/>
  <c r="AI381" i="5"/>
  <c r="AJ381" i="5"/>
  <c r="AK381" i="5"/>
  <c r="U381" i="5"/>
  <c r="X381" i="5"/>
  <c r="Y381" i="5"/>
  <c r="Z381" i="5"/>
  <c r="J381" i="5"/>
  <c r="M381" i="5"/>
  <c r="N381" i="5"/>
  <c r="O381" i="5"/>
  <c r="AF380" i="5"/>
  <c r="AI380" i="5"/>
  <c r="AJ380" i="5"/>
  <c r="AK380" i="5"/>
  <c r="U380" i="5"/>
  <c r="X380" i="5"/>
  <c r="Y380" i="5"/>
  <c r="Z380" i="5"/>
  <c r="J380" i="5"/>
  <c r="M380" i="5"/>
  <c r="N380" i="5"/>
  <c r="O380" i="5"/>
  <c r="AF379" i="5"/>
  <c r="AI379" i="5"/>
  <c r="AJ379" i="5"/>
  <c r="AK379" i="5"/>
  <c r="U379" i="5"/>
  <c r="X379" i="5"/>
  <c r="Y379" i="5"/>
  <c r="Z379" i="5"/>
  <c r="J379" i="5"/>
  <c r="M379" i="5"/>
  <c r="N379" i="5"/>
  <c r="O379" i="5"/>
  <c r="AF378" i="5"/>
  <c r="AI378" i="5"/>
  <c r="AJ378" i="5"/>
  <c r="AK378" i="5"/>
  <c r="X378" i="5"/>
  <c r="U378" i="5"/>
  <c r="Y378" i="5"/>
  <c r="Z378" i="5"/>
  <c r="J378" i="5"/>
  <c r="M378" i="5"/>
  <c r="N378" i="5"/>
  <c r="O378" i="5"/>
  <c r="AI377" i="5"/>
  <c r="AJ377" i="5"/>
  <c r="AK377" i="5"/>
  <c r="AF377" i="5"/>
  <c r="U377" i="5"/>
  <c r="X377" i="5"/>
  <c r="Y377" i="5"/>
  <c r="Z377" i="5"/>
  <c r="J377" i="5"/>
  <c r="M377" i="5"/>
  <c r="N377" i="5"/>
  <c r="O377" i="5"/>
  <c r="AF376" i="5"/>
  <c r="AI376" i="5"/>
  <c r="AJ376" i="5"/>
  <c r="AK376" i="5"/>
  <c r="U376" i="5"/>
  <c r="X376" i="5"/>
  <c r="Y376" i="5"/>
  <c r="Z376" i="5"/>
  <c r="J376" i="5"/>
  <c r="M376" i="5"/>
  <c r="N376" i="5"/>
  <c r="O376" i="5"/>
  <c r="AF375" i="5"/>
  <c r="AI375" i="5"/>
  <c r="AJ375" i="5"/>
  <c r="AK375" i="5"/>
  <c r="X375" i="5"/>
  <c r="Y375" i="5"/>
  <c r="Z375" i="5"/>
  <c r="U375" i="5"/>
  <c r="J375" i="5"/>
  <c r="M375" i="5"/>
  <c r="N375" i="5"/>
  <c r="O375" i="5"/>
  <c r="AF374" i="5"/>
  <c r="AI374" i="5"/>
  <c r="AJ374" i="5"/>
  <c r="AK374" i="5"/>
  <c r="U374" i="5"/>
  <c r="X374" i="5"/>
  <c r="Y374" i="5"/>
  <c r="Z374" i="5"/>
  <c r="J374" i="5"/>
  <c r="M374" i="5"/>
  <c r="N374" i="5"/>
  <c r="O374" i="5"/>
  <c r="AF373" i="5"/>
  <c r="AI373" i="5"/>
  <c r="AJ373" i="5"/>
  <c r="AK373" i="5"/>
  <c r="U373" i="5"/>
  <c r="X373" i="5"/>
  <c r="Y373" i="5"/>
  <c r="Z373" i="5"/>
  <c r="J373" i="5"/>
  <c r="M373" i="5"/>
  <c r="N373" i="5"/>
  <c r="O373" i="5"/>
  <c r="AF372" i="5"/>
  <c r="AI372" i="5"/>
  <c r="AJ372" i="5"/>
  <c r="AK372" i="5"/>
  <c r="U372" i="5"/>
  <c r="X372" i="5"/>
  <c r="Y372" i="5"/>
  <c r="Z372" i="5"/>
  <c r="J372" i="5"/>
  <c r="M372" i="5"/>
  <c r="N372" i="5"/>
  <c r="O372" i="5"/>
  <c r="AF371" i="5"/>
  <c r="AI371" i="5"/>
  <c r="AJ371" i="5"/>
  <c r="AK371" i="5"/>
  <c r="U371" i="5"/>
  <c r="X371" i="5"/>
  <c r="Y371" i="5"/>
  <c r="Z371" i="5"/>
  <c r="J371" i="5"/>
  <c r="M371" i="5"/>
  <c r="N371" i="5"/>
  <c r="O371" i="5"/>
  <c r="AF370" i="5"/>
  <c r="AI370" i="5"/>
  <c r="AJ370" i="5"/>
  <c r="AK370" i="5"/>
  <c r="U370" i="5"/>
  <c r="Y370" i="5"/>
  <c r="X370" i="5"/>
  <c r="Z370" i="5"/>
  <c r="J370" i="5"/>
  <c r="M370" i="5"/>
  <c r="N370" i="5"/>
  <c r="O370" i="5"/>
  <c r="AF369" i="5"/>
  <c r="AI369" i="5"/>
  <c r="AJ369" i="5"/>
  <c r="AK369" i="5"/>
  <c r="U369" i="5"/>
  <c r="X369" i="5"/>
  <c r="Y369" i="5"/>
  <c r="Z369" i="5"/>
  <c r="J369" i="5"/>
  <c r="M369" i="5"/>
  <c r="N369" i="5"/>
  <c r="O369" i="5"/>
  <c r="AF368" i="5"/>
  <c r="AI368" i="5"/>
  <c r="AJ368" i="5"/>
  <c r="AK368" i="5"/>
  <c r="U368" i="5"/>
  <c r="X368" i="5"/>
  <c r="Y368" i="5"/>
  <c r="Z368" i="5"/>
  <c r="J368" i="5"/>
  <c r="M368" i="5"/>
  <c r="N368" i="5"/>
  <c r="O368" i="5"/>
  <c r="AF367" i="5"/>
  <c r="AI367" i="5"/>
  <c r="AJ367" i="5"/>
  <c r="AK367" i="5"/>
  <c r="U367" i="5"/>
  <c r="X367" i="5"/>
  <c r="Y367" i="5"/>
  <c r="Z367" i="5"/>
  <c r="J367" i="5"/>
  <c r="M367" i="5"/>
  <c r="N367" i="5"/>
  <c r="O367" i="5"/>
  <c r="AF366" i="5"/>
  <c r="AI366" i="5"/>
  <c r="AJ366" i="5"/>
  <c r="AK366" i="5"/>
  <c r="U366" i="5"/>
  <c r="X366" i="5"/>
  <c r="Y366" i="5"/>
  <c r="Z366" i="5"/>
  <c r="J366" i="5"/>
  <c r="M366" i="5"/>
  <c r="N366" i="5"/>
  <c r="O366" i="5"/>
  <c r="AF365" i="5"/>
  <c r="AI365" i="5"/>
  <c r="AJ365" i="5"/>
  <c r="AK365" i="5"/>
  <c r="U365" i="5"/>
  <c r="X365" i="5"/>
  <c r="Y365" i="5"/>
  <c r="Z365" i="5"/>
  <c r="J365" i="5"/>
  <c r="M365" i="5"/>
  <c r="N365" i="5"/>
  <c r="O365" i="5"/>
  <c r="AF364" i="5"/>
  <c r="AI364" i="5"/>
  <c r="AJ364" i="5"/>
  <c r="AK364" i="5"/>
  <c r="U364" i="5"/>
  <c r="X364" i="5"/>
  <c r="Y364" i="5"/>
  <c r="Z364" i="5"/>
  <c r="J364" i="5"/>
  <c r="M364" i="5"/>
  <c r="N364" i="5"/>
  <c r="O364" i="5"/>
  <c r="AF363" i="5"/>
  <c r="AI363" i="5"/>
  <c r="AJ363" i="5"/>
  <c r="AK363" i="5"/>
  <c r="X363" i="5"/>
  <c r="Y363" i="5"/>
  <c r="U363" i="5"/>
  <c r="Z363" i="5"/>
  <c r="J363" i="5"/>
  <c r="M363" i="5"/>
  <c r="N363" i="5"/>
  <c r="O363" i="5"/>
  <c r="AF362" i="5"/>
  <c r="AI362" i="5"/>
  <c r="AJ362" i="5"/>
  <c r="AK362" i="5"/>
  <c r="U362" i="5"/>
  <c r="X362" i="5"/>
  <c r="Y362" i="5"/>
  <c r="Z362" i="5"/>
  <c r="J362" i="5"/>
  <c r="M362" i="5"/>
  <c r="N362" i="5"/>
  <c r="O362" i="5"/>
  <c r="AF361" i="5"/>
  <c r="AI361" i="5"/>
  <c r="AJ361" i="5"/>
  <c r="AK361" i="5"/>
  <c r="U361" i="5"/>
  <c r="X361" i="5"/>
  <c r="Y361" i="5"/>
  <c r="Z361" i="5"/>
  <c r="J361" i="5"/>
  <c r="M361" i="5"/>
  <c r="N361" i="5"/>
  <c r="O361" i="5"/>
  <c r="AF360" i="5"/>
  <c r="AI360" i="5"/>
  <c r="AJ360" i="5"/>
  <c r="AK360" i="5"/>
  <c r="U360" i="5"/>
  <c r="X360" i="5"/>
  <c r="Y360" i="5"/>
  <c r="Z360" i="5"/>
  <c r="J360" i="5"/>
  <c r="M360" i="5"/>
  <c r="N360" i="5"/>
  <c r="O360" i="5"/>
  <c r="AF359" i="5"/>
  <c r="AI359" i="5"/>
  <c r="AJ359" i="5"/>
  <c r="AK359" i="5"/>
  <c r="U359" i="5"/>
  <c r="X359" i="5"/>
  <c r="Y359" i="5"/>
  <c r="Z359" i="5"/>
  <c r="J359" i="5"/>
  <c r="M359" i="5"/>
  <c r="N359" i="5"/>
  <c r="O359" i="5"/>
  <c r="AF358" i="5"/>
  <c r="AI358" i="5"/>
  <c r="AJ358" i="5"/>
  <c r="AK358" i="5"/>
  <c r="U358" i="5"/>
  <c r="X358" i="5"/>
  <c r="Y358" i="5"/>
  <c r="Z358" i="5"/>
  <c r="J358" i="5"/>
  <c r="M358" i="5"/>
  <c r="N358" i="5"/>
  <c r="O358" i="5"/>
  <c r="AF357" i="5"/>
  <c r="AI357" i="5"/>
  <c r="AJ357" i="5"/>
  <c r="AK357" i="5"/>
  <c r="U357" i="5"/>
  <c r="X357" i="5"/>
  <c r="Y357" i="5"/>
  <c r="Z357" i="5"/>
  <c r="J357" i="5"/>
  <c r="M357" i="5"/>
  <c r="N357" i="5"/>
  <c r="O357" i="5"/>
  <c r="AF356" i="5"/>
  <c r="AI356" i="5"/>
  <c r="AJ356" i="5"/>
  <c r="AK356" i="5"/>
  <c r="U356" i="5"/>
  <c r="X356" i="5"/>
  <c r="Y356" i="5"/>
  <c r="Z356" i="5"/>
  <c r="J356" i="5"/>
  <c r="M356" i="5"/>
  <c r="N356" i="5"/>
  <c r="O356" i="5"/>
  <c r="AF355" i="5"/>
  <c r="AI355" i="5"/>
  <c r="AJ355" i="5"/>
  <c r="AK355" i="5"/>
  <c r="U355" i="5"/>
  <c r="X355" i="5"/>
  <c r="Y355" i="5"/>
  <c r="Z355" i="5"/>
  <c r="J355" i="5"/>
  <c r="M355" i="5"/>
  <c r="N355" i="5"/>
  <c r="O355" i="5"/>
  <c r="AF354" i="5"/>
  <c r="AI354" i="5"/>
  <c r="AJ354" i="5"/>
  <c r="AK354" i="5"/>
  <c r="U354" i="5"/>
  <c r="X354" i="5"/>
  <c r="Y354" i="5"/>
  <c r="Z354" i="5"/>
  <c r="J354" i="5"/>
  <c r="M354" i="5"/>
  <c r="N354" i="5"/>
  <c r="O354" i="5"/>
  <c r="AF353" i="5"/>
  <c r="AI353" i="5"/>
  <c r="AJ353" i="5"/>
  <c r="AK353" i="5"/>
  <c r="U353" i="5"/>
  <c r="X353" i="5"/>
  <c r="Y353" i="5"/>
  <c r="Z353" i="5"/>
  <c r="J353" i="5"/>
  <c r="M353" i="5"/>
  <c r="N353" i="5"/>
  <c r="O353" i="5"/>
  <c r="AF352" i="5"/>
  <c r="AI352" i="5"/>
  <c r="AJ352" i="5"/>
  <c r="AK352" i="5"/>
  <c r="U352" i="5"/>
  <c r="X352" i="5"/>
  <c r="Y352" i="5"/>
  <c r="Z352" i="5"/>
  <c r="J352" i="5"/>
  <c r="M352" i="5"/>
  <c r="N352" i="5"/>
  <c r="O352" i="5"/>
  <c r="AF351" i="5"/>
  <c r="AI351" i="5"/>
  <c r="AJ351" i="5"/>
  <c r="AK351" i="5"/>
  <c r="U351" i="5"/>
  <c r="X351" i="5"/>
  <c r="Y351" i="5"/>
  <c r="Z351" i="5"/>
  <c r="J351" i="5"/>
  <c r="M351" i="5"/>
  <c r="N351" i="5"/>
  <c r="O351" i="5"/>
  <c r="AF350" i="5"/>
  <c r="AI350" i="5"/>
  <c r="AJ350" i="5"/>
  <c r="AK350" i="5"/>
  <c r="U350" i="5"/>
  <c r="X350" i="5"/>
  <c r="Y350" i="5"/>
  <c r="Z350" i="5"/>
  <c r="J350" i="5"/>
  <c r="M350" i="5"/>
  <c r="N350" i="5"/>
  <c r="O350" i="5"/>
  <c r="AF349" i="5"/>
  <c r="AI349" i="5"/>
  <c r="AJ349" i="5"/>
  <c r="AK349" i="5"/>
  <c r="U349" i="5"/>
  <c r="X349" i="5"/>
  <c r="Y349" i="5"/>
  <c r="Z349" i="5"/>
  <c r="J349" i="5"/>
  <c r="M349" i="5"/>
  <c r="N349" i="5"/>
  <c r="O349" i="5"/>
  <c r="AF348" i="5"/>
  <c r="AI348" i="5"/>
  <c r="AJ348" i="5"/>
  <c r="AK348" i="5"/>
  <c r="U348" i="5"/>
  <c r="X348" i="5"/>
  <c r="Y348" i="5"/>
  <c r="Z348" i="5"/>
  <c r="J348" i="5"/>
  <c r="M348" i="5"/>
  <c r="N348" i="5"/>
  <c r="O348" i="5"/>
  <c r="AF347" i="5"/>
  <c r="AI347" i="5"/>
  <c r="AJ347" i="5"/>
  <c r="AK347" i="5"/>
  <c r="U347" i="5"/>
  <c r="X347" i="5"/>
  <c r="Y347" i="5"/>
  <c r="Z347" i="5"/>
  <c r="J347" i="5"/>
  <c r="M347" i="5"/>
  <c r="N347" i="5"/>
  <c r="O347" i="5"/>
  <c r="AF346" i="5"/>
  <c r="AI346" i="5"/>
  <c r="AJ346" i="5"/>
  <c r="AK346" i="5"/>
  <c r="U346" i="5"/>
  <c r="X346" i="5"/>
  <c r="Y346" i="5"/>
  <c r="Z346" i="5"/>
  <c r="J346" i="5"/>
  <c r="M346" i="5"/>
  <c r="N346" i="5"/>
  <c r="O346" i="5"/>
  <c r="AF345" i="5"/>
  <c r="AI345" i="5"/>
  <c r="AJ345" i="5"/>
  <c r="AK345" i="5"/>
  <c r="U345" i="5"/>
  <c r="X345" i="5"/>
  <c r="Y345" i="5"/>
  <c r="Z345" i="5"/>
  <c r="J345" i="5"/>
  <c r="M345" i="5"/>
  <c r="N345" i="5"/>
  <c r="O345" i="5"/>
  <c r="AF344" i="5"/>
  <c r="AI344" i="5"/>
  <c r="AJ344" i="5"/>
  <c r="AK344" i="5"/>
  <c r="U344" i="5"/>
  <c r="X344" i="5"/>
  <c r="Y344" i="5"/>
  <c r="Z344" i="5"/>
  <c r="J344" i="5"/>
  <c r="M344" i="5"/>
  <c r="N344" i="5"/>
  <c r="O344" i="5"/>
  <c r="AF343" i="5"/>
  <c r="AI343" i="5"/>
  <c r="AJ343" i="5"/>
  <c r="AK343" i="5"/>
  <c r="U343" i="5"/>
  <c r="X343" i="5"/>
  <c r="Y343" i="5"/>
  <c r="Z343" i="5"/>
  <c r="J343" i="5"/>
  <c r="M343" i="5"/>
  <c r="N343" i="5"/>
  <c r="O343" i="5"/>
  <c r="AF342" i="5"/>
  <c r="AI342" i="5"/>
  <c r="AJ342" i="5"/>
  <c r="AK342" i="5"/>
  <c r="U342" i="5"/>
  <c r="X342" i="5"/>
  <c r="Y342" i="5"/>
  <c r="Z342" i="5"/>
  <c r="J342" i="5"/>
  <c r="M342" i="5"/>
  <c r="N342" i="5"/>
  <c r="O342" i="5"/>
  <c r="AF341" i="5"/>
  <c r="AI341" i="5"/>
  <c r="AJ341" i="5"/>
  <c r="AK341" i="5"/>
  <c r="U341" i="5"/>
  <c r="X341" i="5"/>
  <c r="Y341" i="5"/>
  <c r="Z341" i="5"/>
  <c r="J341" i="5"/>
  <c r="M341" i="5"/>
  <c r="N341" i="5"/>
  <c r="O341" i="5"/>
  <c r="AF340" i="5"/>
  <c r="AI340" i="5"/>
  <c r="AJ340" i="5"/>
  <c r="AK340" i="5"/>
  <c r="U340" i="5"/>
  <c r="X340" i="5"/>
  <c r="Y340" i="5"/>
  <c r="Z340" i="5"/>
  <c r="J340" i="5"/>
  <c r="M340" i="5"/>
  <c r="N340" i="5"/>
  <c r="O340" i="5"/>
  <c r="AF339" i="5"/>
  <c r="AI339" i="5"/>
  <c r="AJ339" i="5"/>
  <c r="AK339" i="5"/>
  <c r="U339" i="5"/>
  <c r="X339" i="5"/>
  <c r="Y339" i="5"/>
  <c r="Z339" i="5"/>
  <c r="J339" i="5"/>
  <c r="M339" i="5"/>
  <c r="N339" i="5"/>
  <c r="O339" i="5"/>
  <c r="AF338" i="5"/>
  <c r="AI338" i="5"/>
  <c r="AJ338" i="5"/>
  <c r="AK338" i="5"/>
  <c r="U338" i="5"/>
  <c r="X338" i="5"/>
  <c r="Y338" i="5"/>
  <c r="Z338" i="5"/>
  <c r="J338" i="5"/>
  <c r="M338" i="5"/>
  <c r="N338" i="5"/>
  <c r="O338" i="5"/>
  <c r="AF337" i="5"/>
  <c r="AI337" i="5"/>
  <c r="AJ337" i="5"/>
  <c r="AK337" i="5"/>
  <c r="U337" i="5"/>
  <c r="X337" i="5"/>
  <c r="Y337" i="5"/>
  <c r="Z337" i="5"/>
  <c r="J337" i="5"/>
  <c r="M337" i="5"/>
  <c r="N337" i="5"/>
  <c r="O337" i="5"/>
  <c r="AF336" i="5"/>
  <c r="AI336" i="5"/>
  <c r="AJ336" i="5"/>
  <c r="AK336" i="5"/>
  <c r="U336" i="5"/>
  <c r="X336" i="5"/>
  <c r="Y336" i="5"/>
  <c r="Z336" i="5"/>
  <c r="J336" i="5"/>
  <c r="M336" i="5"/>
  <c r="N336" i="5"/>
  <c r="O336" i="5"/>
  <c r="AF335" i="5"/>
  <c r="AI335" i="5"/>
  <c r="AJ335" i="5"/>
  <c r="AK335" i="5"/>
  <c r="U335" i="5"/>
  <c r="X335" i="5"/>
  <c r="Y335" i="5"/>
  <c r="Z335" i="5"/>
  <c r="J335" i="5"/>
  <c r="M335" i="5"/>
  <c r="N335" i="5"/>
  <c r="O335" i="5"/>
  <c r="AF334" i="5"/>
  <c r="AI334" i="5"/>
  <c r="AJ334" i="5"/>
  <c r="AK334" i="5"/>
  <c r="U334" i="5"/>
  <c r="X334" i="5"/>
  <c r="Y334" i="5"/>
  <c r="Z334" i="5"/>
  <c r="J334" i="5"/>
  <c r="M334" i="5"/>
  <c r="N334" i="5"/>
  <c r="O334" i="5"/>
  <c r="AF333" i="5"/>
  <c r="AI333" i="5"/>
  <c r="AJ333" i="5"/>
  <c r="AK333" i="5"/>
  <c r="U333" i="5"/>
  <c r="X333" i="5"/>
  <c r="Y333" i="5"/>
  <c r="Z333" i="5"/>
  <c r="J333" i="5"/>
  <c r="M333" i="5"/>
  <c r="N333" i="5"/>
  <c r="O333" i="5"/>
  <c r="AF332" i="5"/>
  <c r="AI332" i="5"/>
  <c r="AJ332" i="5"/>
  <c r="AK332" i="5"/>
  <c r="U332" i="5"/>
  <c r="X332" i="5"/>
  <c r="Y332" i="5"/>
  <c r="Z332" i="5"/>
  <c r="J332" i="5"/>
  <c r="M332" i="5"/>
  <c r="N332" i="5"/>
  <c r="O332" i="5"/>
  <c r="AF331" i="5"/>
  <c r="AI331" i="5"/>
  <c r="AJ331" i="5"/>
  <c r="AK331" i="5"/>
  <c r="U331" i="5"/>
  <c r="X331" i="5"/>
  <c r="Y331" i="5"/>
  <c r="Z331" i="5"/>
  <c r="J331" i="5"/>
  <c r="M331" i="5"/>
  <c r="N331" i="5"/>
  <c r="O331" i="5"/>
  <c r="AF330" i="5"/>
  <c r="AI330" i="5"/>
  <c r="AJ330" i="5"/>
  <c r="AK330" i="5"/>
  <c r="U330" i="5"/>
  <c r="X330" i="5"/>
  <c r="Y330" i="5"/>
  <c r="Z330" i="5"/>
  <c r="J330" i="5"/>
  <c r="M330" i="5"/>
  <c r="N330" i="5"/>
  <c r="O330" i="5"/>
  <c r="AF329" i="5"/>
  <c r="AI329" i="5"/>
  <c r="AJ329" i="5"/>
  <c r="AK329" i="5"/>
  <c r="U329" i="5"/>
  <c r="X329" i="5"/>
  <c r="Y329" i="5"/>
  <c r="Z329" i="5"/>
  <c r="J329" i="5"/>
  <c r="M329" i="5"/>
  <c r="N329" i="5"/>
  <c r="O329" i="5"/>
  <c r="AF328" i="5"/>
  <c r="AI328" i="5"/>
  <c r="AJ328" i="5"/>
  <c r="AK328" i="5"/>
  <c r="U328" i="5"/>
  <c r="X328" i="5"/>
  <c r="Y328" i="5"/>
  <c r="Z328" i="5"/>
  <c r="J328" i="5"/>
  <c r="M328" i="5"/>
  <c r="N328" i="5"/>
  <c r="O328" i="5"/>
  <c r="AF327" i="5"/>
  <c r="AI327" i="5"/>
  <c r="AJ327" i="5"/>
  <c r="AK327" i="5"/>
  <c r="U327" i="5"/>
  <c r="X327" i="5"/>
  <c r="Y327" i="5"/>
  <c r="Z327" i="5"/>
  <c r="J327" i="5"/>
  <c r="M327" i="5"/>
  <c r="N327" i="5"/>
  <c r="O327" i="5"/>
  <c r="AF326" i="5"/>
  <c r="AI326" i="5"/>
  <c r="AJ326" i="5"/>
  <c r="AK326" i="5"/>
  <c r="U326" i="5"/>
  <c r="X326" i="5"/>
  <c r="Y326" i="5"/>
  <c r="Z326" i="5"/>
  <c r="J326" i="5"/>
  <c r="M326" i="5"/>
  <c r="N326" i="5"/>
  <c r="O326" i="5"/>
  <c r="AF325" i="5"/>
  <c r="AI325" i="5"/>
  <c r="AJ325" i="5"/>
  <c r="AK325" i="5"/>
  <c r="U325" i="5"/>
  <c r="X325" i="5"/>
  <c r="Y325" i="5"/>
  <c r="Z325" i="5"/>
  <c r="J325" i="5"/>
  <c r="M325" i="5"/>
  <c r="N325" i="5"/>
  <c r="O325" i="5"/>
  <c r="AF324" i="5"/>
  <c r="AI324" i="5"/>
  <c r="AJ324" i="5"/>
  <c r="AK324" i="5"/>
  <c r="U324" i="5"/>
  <c r="X324" i="5"/>
  <c r="Y324" i="5"/>
  <c r="Z324" i="5"/>
  <c r="J324" i="5"/>
  <c r="M324" i="5"/>
  <c r="N324" i="5"/>
  <c r="O324" i="5"/>
  <c r="AF323" i="5"/>
  <c r="AI323" i="5"/>
  <c r="AJ323" i="5"/>
  <c r="AK323" i="5"/>
  <c r="U323" i="5"/>
  <c r="X323" i="5"/>
  <c r="Y323" i="5"/>
  <c r="Z323" i="5"/>
  <c r="J323" i="5"/>
  <c r="M323" i="5"/>
  <c r="N323" i="5"/>
  <c r="O323" i="5"/>
  <c r="AF322" i="5"/>
  <c r="AI322" i="5"/>
  <c r="AJ322" i="5"/>
  <c r="AK322" i="5"/>
  <c r="U322" i="5"/>
  <c r="X322" i="5"/>
  <c r="Y322" i="5"/>
  <c r="Z322" i="5"/>
  <c r="J322" i="5"/>
  <c r="M322" i="5"/>
  <c r="N322" i="5"/>
  <c r="O322" i="5"/>
  <c r="AF321" i="5"/>
  <c r="AI321" i="5"/>
  <c r="AJ321" i="5"/>
  <c r="AK321" i="5"/>
  <c r="U321" i="5"/>
  <c r="X321" i="5"/>
  <c r="Y321" i="5"/>
  <c r="Z321" i="5"/>
  <c r="J321" i="5"/>
  <c r="M321" i="5"/>
  <c r="N321" i="5"/>
  <c r="O321" i="5"/>
  <c r="AF320" i="5"/>
  <c r="AI320" i="5"/>
  <c r="AJ320" i="5"/>
  <c r="AK320" i="5"/>
  <c r="U320" i="5"/>
  <c r="X320" i="5"/>
  <c r="Y320" i="5"/>
  <c r="Z320" i="5"/>
  <c r="J320" i="5"/>
  <c r="M320" i="5"/>
  <c r="N320" i="5"/>
  <c r="O320" i="5"/>
  <c r="AF319" i="5"/>
  <c r="AI319" i="5"/>
  <c r="AJ319" i="5"/>
  <c r="AK319" i="5"/>
  <c r="U319" i="5"/>
  <c r="X319" i="5"/>
  <c r="Y319" i="5"/>
  <c r="Z319" i="5"/>
  <c r="J319" i="5"/>
  <c r="M319" i="5"/>
  <c r="N319" i="5"/>
  <c r="O319" i="5"/>
  <c r="AF318" i="5"/>
  <c r="AI318" i="5"/>
  <c r="AJ318" i="5"/>
  <c r="AK318" i="5"/>
  <c r="U318" i="5"/>
  <c r="X318" i="5"/>
  <c r="Y318" i="5"/>
  <c r="Z318" i="5"/>
  <c r="J318" i="5"/>
  <c r="M318" i="5"/>
  <c r="N318" i="5"/>
  <c r="O318" i="5"/>
  <c r="AF317" i="5"/>
  <c r="AI317" i="5"/>
  <c r="AJ317" i="5"/>
  <c r="AK317" i="5"/>
  <c r="U317" i="5"/>
  <c r="X317" i="5"/>
  <c r="Y317" i="5"/>
  <c r="Z317" i="5"/>
  <c r="J317" i="5"/>
  <c r="M317" i="5"/>
  <c r="N317" i="5"/>
  <c r="O317" i="5"/>
  <c r="AF316" i="5"/>
  <c r="AI316" i="5"/>
  <c r="AJ316" i="5"/>
  <c r="AK316" i="5"/>
  <c r="U316" i="5"/>
  <c r="X316" i="5"/>
  <c r="Y316" i="5"/>
  <c r="Z316" i="5"/>
  <c r="J316" i="5"/>
  <c r="M316" i="5"/>
  <c r="N316" i="5"/>
  <c r="O316" i="5"/>
  <c r="AF315" i="5"/>
  <c r="AI315" i="5"/>
  <c r="AJ315" i="5"/>
  <c r="AK315" i="5"/>
  <c r="U315" i="5"/>
  <c r="X315" i="5"/>
  <c r="Y315" i="5"/>
  <c r="Z315" i="5"/>
  <c r="J315" i="5"/>
  <c r="M315" i="5"/>
  <c r="N315" i="5"/>
  <c r="O315" i="5"/>
  <c r="AF314" i="5"/>
  <c r="AI314" i="5"/>
  <c r="AJ314" i="5"/>
  <c r="AK314" i="5"/>
  <c r="U314" i="5"/>
  <c r="X314" i="5"/>
  <c r="Y314" i="5"/>
  <c r="Z314" i="5"/>
  <c r="J314" i="5"/>
  <c r="M314" i="5"/>
  <c r="N314" i="5"/>
  <c r="O314" i="5"/>
  <c r="AF313" i="5"/>
  <c r="AI313" i="5"/>
  <c r="AJ313" i="5"/>
  <c r="AK313" i="5"/>
  <c r="U313" i="5"/>
  <c r="X313" i="5"/>
  <c r="Y313" i="5"/>
  <c r="Z313" i="5"/>
  <c r="J313" i="5"/>
  <c r="M313" i="5"/>
  <c r="N313" i="5"/>
  <c r="O313" i="5"/>
  <c r="AF312" i="5"/>
  <c r="AI312" i="5"/>
  <c r="AJ312" i="5"/>
  <c r="AK312" i="5"/>
  <c r="U312" i="5"/>
  <c r="X312" i="5"/>
  <c r="Y312" i="5"/>
  <c r="Z312" i="5"/>
  <c r="J312" i="5"/>
  <c r="M312" i="5"/>
  <c r="N312" i="5"/>
  <c r="O312" i="5"/>
  <c r="AF311" i="5"/>
  <c r="AI311" i="5"/>
  <c r="AJ311" i="5"/>
  <c r="AK311" i="5"/>
  <c r="U311" i="5"/>
  <c r="X311" i="5"/>
  <c r="Y311" i="5"/>
  <c r="Z311" i="5"/>
  <c r="J311" i="5"/>
  <c r="M311" i="5"/>
  <c r="N311" i="5"/>
  <c r="O311" i="5"/>
  <c r="AF310" i="5"/>
  <c r="AI310" i="5"/>
  <c r="AJ310" i="5"/>
  <c r="AK310" i="5"/>
  <c r="U310" i="5"/>
  <c r="X310" i="5"/>
  <c r="Y310" i="5"/>
  <c r="Z310" i="5"/>
  <c r="J310" i="5"/>
  <c r="M310" i="5"/>
  <c r="N310" i="5"/>
  <c r="O310" i="5"/>
  <c r="AF309" i="5"/>
  <c r="AI309" i="5"/>
  <c r="AJ309" i="5"/>
  <c r="AK309" i="5"/>
  <c r="U309" i="5"/>
  <c r="X309" i="5"/>
  <c r="Y309" i="5"/>
  <c r="Z309" i="5"/>
  <c r="J309" i="5"/>
  <c r="M309" i="5"/>
  <c r="N309" i="5"/>
  <c r="O309" i="5"/>
  <c r="AF308" i="5"/>
  <c r="AI308" i="5"/>
  <c r="AJ308" i="5"/>
  <c r="AK308" i="5"/>
  <c r="U308" i="5"/>
  <c r="X308" i="5"/>
  <c r="Y308" i="5"/>
  <c r="Z308" i="5"/>
  <c r="J308" i="5"/>
  <c r="M308" i="5"/>
  <c r="N308" i="5"/>
  <c r="O308" i="5"/>
  <c r="AF307" i="5"/>
  <c r="AI307" i="5"/>
  <c r="AJ307" i="5"/>
  <c r="AK307" i="5"/>
  <c r="U307" i="5"/>
  <c r="X307" i="5"/>
  <c r="Y307" i="5"/>
  <c r="Z307" i="5"/>
  <c r="J307" i="5"/>
  <c r="M307" i="5"/>
  <c r="N307" i="5"/>
  <c r="O307" i="5"/>
  <c r="AF306" i="5"/>
  <c r="AI306" i="5"/>
  <c r="AJ306" i="5"/>
  <c r="AK306" i="5"/>
  <c r="U306" i="5"/>
  <c r="X306" i="5"/>
  <c r="Y306" i="5"/>
  <c r="Z306" i="5"/>
  <c r="J306" i="5"/>
  <c r="M306" i="5"/>
  <c r="N306" i="5"/>
  <c r="O306" i="5"/>
  <c r="AF305" i="5"/>
  <c r="AI305" i="5"/>
  <c r="AJ305" i="5"/>
  <c r="AK305" i="5"/>
  <c r="U305" i="5"/>
  <c r="X305" i="5"/>
  <c r="Y305" i="5"/>
  <c r="Z305" i="5"/>
  <c r="J305" i="5"/>
  <c r="M305" i="5"/>
  <c r="N305" i="5"/>
  <c r="O305" i="5"/>
  <c r="AF304" i="5"/>
  <c r="AI304" i="5"/>
  <c r="AJ304" i="5"/>
  <c r="AK304" i="5"/>
  <c r="U304" i="5"/>
  <c r="X304" i="5"/>
  <c r="Y304" i="5"/>
  <c r="Z304" i="5"/>
  <c r="J304" i="5"/>
  <c r="M304" i="5"/>
  <c r="N304" i="5"/>
  <c r="O304" i="5"/>
  <c r="AF303" i="5"/>
  <c r="AI303" i="5"/>
  <c r="AJ303" i="5"/>
  <c r="AK303" i="5"/>
  <c r="U303" i="5"/>
  <c r="X303" i="5"/>
  <c r="Y303" i="5"/>
  <c r="Z303" i="5"/>
  <c r="J303" i="5"/>
  <c r="M303" i="5"/>
  <c r="N303" i="5"/>
  <c r="O303" i="5"/>
  <c r="AF302" i="5"/>
  <c r="AI302" i="5"/>
  <c r="AJ302" i="5"/>
  <c r="AK302" i="5"/>
  <c r="U302" i="5"/>
  <c r="X302" i="5"/>
  <c r="Y302" i="5"/>
  <c r="Z302" i="5"/>
  <c r="J302" i="5"/>
  <c r="M302" i="5"/>
  <c r="N302" i="5"/>
  <c r="O302" i="5"/>
  <c r="AF301" i="5"/>
  <c r="AI301" i="5"/>
  <c r="AJ301" i="5"/>
  <c r="AK301" i="5"/>
  <c r="U301" i="5"/>
  <c r="X301" i="5"/>
  <c r="Y301" i="5"/>
  <c r="Z301" i="5"/>
  <c r="J301" i="5"/>
  <c r="M301" i="5"/>
  <c r="N301" i="5"/>
  <c r="O301" i="5"/>
  <c r="AF300" i="5"/>
  <c r="AI300" i="5"/>
  <c r="AJ300" i="5"/>
  <c r="AK300" i="5"/>
  <c r="U300" i="5"/>
  <c r="X300" i="5"/>
  <c r="Y300" i="5"/>
  <c r="Z300" i="5"/>
  <c r="J300" i="5"/>
  <c r="M300" i="5"/>
  <c r="N300" i="5"/>
  <c r="O300" i="5"/>
  <c r="AF299" i="5"/>
  <c r="AI299" i="5"/>
  <c r="AJ299" i="5"/>
  <c r="AK299" i="5"/>
  <c r="U299" i="5"/>
  <c r="X299" i="5"/>
  <c r="Y299" i="5"/>
  <c r="Z299" i="5"/>
  <c r="J299" i="5"/>
  <c r="M299" i="5"/>
  <c r="N299" i="5"/>
  <c r="O299" i="5"/>
  <c r="AF298" i="5"/>
  <c r="AI298" i="5"/>
  <c r="AJ298" i="5"/>
  <c r="AK298" i="5"/>
  <c r="U298" i="5"/>
  <c r="X298" i="5"/>
  <c r="Y298" i="5"/>
  <c r="Z298" i="5"/>
  <c r="J298" i="5"/>
  <c r="M298" i="5"/>
  <c r="N298" i="5"/>
  <c r="O298" i="5"/>
  <c r="AF297" i="5"/>
  <c r="AI297" i="5"/>
  <c r="AJ297" i="5"/>
  <c r="AK297" i="5"/>
  <c r="U297" i="5"/>
  <c r="X297" i="5"/>
  <c r="Y297" i="5"/>
  <c r="Z297" i="5"/>
  <c r="J297" i="5"/>
  <c r="M297" i="5"/>
  <c r="N297" i="5"/>
  <c r="O297" i="5"/>
  <c r="AF296" i="5"/>
  <c r="AI296" i="5"/>
  <c r="AJ296" i="5"/>
  <c r="AK296" i="5"/>
  <c r="U296" i="5"/>
  <c r="X296" i="5"/>
  <c r="Y296" i="5"/>
  <c r="Z296" i="5"/>
  <c r="J296" i="5"/>
  <c r="M296" i="5"/>
  <c r="N296" i="5"/>
  <c r="O296" i="5"/>
  <c r="AF295" i="5"/>
  <c r="AI295" i="5"/>
  <c r="AJ295" i="5"/>
  <c r="AK295" i="5"/>
  <c r="U295" i="5"/>
  <c r="X295" i="5"/>
  <c r="Y295" i="5"/>
  <c r="Z295" i="5"/>
  <c r="J295" i="5"/>
  <c r="M295" i="5"/>
  <c r="N295" i="5"/>
  <c r="O295" i="5"/>
  <c r="AF294" i="5"/>
  <c r="AI294" i="5"/>
  <c r="AJ294" i="5"/>
  <c r="AK294" i="5"/>
  <c r="U294" i="5"/>
  <c r="X294" i="5"/>
  <c r="Y294" i="5"/>
  <c r="Z294" i="5"/>
  <c r="J294" i="5"/>
  <c r="M294" i="5"/>
  <c r="N294" i="5"/>
  <c r="O294" i="5"/>
  <c r="AF293" i="5"/>
  <c r="AI293" i="5"/>
  <c r="AJ293" i="5"/>
  <c r="AK293" i="5"/>
  <c r="U293" i="5"/>
  <c r="X293" i="5"/>
  <c r="Y293" i="5"/>
  <c r="Z293" i="5"/>
  <c r="J293" i="5"/>
  <c r="M293" i="5"/>
  <c r="N293" i="5"/>
  <c r="O293" i="5"/>
  <c r="AF292" i="5"/>
  <c r="AI292" i="5"/>
  <c r="AJ292" i="5"/>
  <c r="AK292" i="5"/>
  <c r="U292" i="5"/>
  <c r="X292" i="5"/>
  <c r="Y292" i="5"/>
  <c r="Z292" i="5"/>
  <c r="J292" i="5"/>
  <c r="M292" i="5"/>
  <c r="N292" i="5"/>
  <c r="O292" i="5"/>
  <c r="AF291" i="5"/>
  <c r="AI291" i="5"/>
  <c r="AJ291" i="5"/>
  <c r="AK291" i="5"/>
  <c r="U291" i="5"/>
  <c r="X291" i="5"/>
  <c r="Y291" i="5"/>
  <c r="Z291" i="5"/>
  <c r="J291" i="5"/>
  <c r="M291" i="5"/>
  <c r="N291" i="5"/>
  <c r="O291" i="5"/>
  <c r="AF290" i="5"/>
  <c r="AI290" i="5"/>
  <c r="AJ290" i="5"/>
  <c r="AK290" i="5"/>
  <c r="U290" i="5"/>
  <c r="X290" i="5"/>
  <c r="Y290" i="5"/>
  <c r="Z290" i="5"/>
  <c r="J290" i="5"/>
  <c r="M290" i="5"/>
  <c r="N290" i="5"/>
  <c r="O290" i="5"/>
  <c r="AF289" i="5"/>
  <c r="AI289" i="5"/>
  <c r="AJ289" i="5"/>
  <c r="AK289" i="5"/>
  <c r="U289" i="5"/>
  <c r="X289" i="5"/>
  <c r="Y289" i="5"/>
  <c r="Z289" i="5"/>
  <c r="J289" i="5"/>
  <c r="M289" i="5"/>
  <c r="N289" i="5"/>
  <c r="O289" i="5"/>
  <c r="AF288" i="5"/>
  <c r="AI288" i="5"/>
  <c r="AJ288" i="5"/>
  <c r="AK288" i="5"/>
  <c r="U288" i="5"/>
  <c r="X288" i="5"/>
  <c r="Y288" i="5"/>
  <c r="Z288" i="5"/>
  <c r="J288" i="5"/>
  <c r="M288" i="5"/>
  <c r="N288" i="5"/>
  <c r="O288" i="5"/>
  <c r="AF287" i="5"/>
  <c r="AI287" i="5"/>
  <c r="AJ287" i="5"/>
  <c r="AK287" i="5"/>
  <c r="U287" i="5"/>
  <c r="X287" i="5"/>
  <c r="Y287" i="5"/>
  <c r="Z287" i="5"/>
  <c r="J287" i="5"/>
  <c r="M287" i="5"/>
  <c r="N287" i="5"/>
  <c r="O287" i="5"/>
  <c r="AF286" i="5"/>
  <c r="AI286" i="5"/>
  <c r="AJ286" i="5"/>
  <c r="AK286" i="5"/>
  <c r="U286" i="5"/>
  <c r="X286" i="5"/>
  <c r="Y286" i="5"/>
  <c r="Z286" i="5"/>
  <c r="J286" i="5"/>
  <c r="M286" i="5"/>
  <c r="N286" i="5"/>
  <c r="O286" i="5"/>
  <c r="AF285" i="5"/>
  <c r="AI285" i="5"/>
  <c r="AJ285" i="5"/>
  <c r="AK285" i="5"/>
  <c r="U285" i="5"/>
  <c r="X285" i="5"/>
  <c r="Y285" i="5"/>
  <c r="Z285" i="5"/>
  <c r="J285" i="5"/>
  <c r="M285" i="5"/>
  <c r="N285" i="5"/>
  <c r="O285" i="5"/>
  <c r="AF284" i="5"/>
  <c r="AI284" i="5"/>
  <c r="AJ284" i="5"/>
  <c r="AK284" i="5"/>
  <c r="U284" i="5"/>
  <c r="X284" i="5"/>
  <c r="Y284" i="5"/>
  <c r="Z284" i="5"/>
  <c r="J284" i="5"/>
  <c r="M284" i="5"/>
  <c r="N284" i="5"/>
  <c r="O284" i="5"/>
  <c r="AF283" i="5"/>
  <c r="AI283" i="5"/>
  <c r="AJ283" i="5"/>
  <c r="AK283" i="5"/>
  <c r="U283" i="5"/>
  <c r="X283" i="5"/>
  <c r="Y283" i="5"/>
  <c r="Z283" i="5"/>
  <c r="J283" i="5"/>
  <c r="M283" i="5"/>
  <c r="N283" i="5"/>
  <c r="O283" i="5"/>
  <c r="AF282" i="5"/>
  <c r="AI282" i="5"/>
  <c r="AJ282" i="5"/>
  <c r="AK282" i="5"/>
  <c r="U282" i="5"/>
  <c r="X282" i="5"/>
  <c r="Y282" i="5"/>
  <c r="Z282" i="5"/>
  <c r="J282" i="5"/>
  <c r="M282" i="5"/>
  <c r="N282" i="5"/>
  <c r="O282" i="5"/>
  <c r="AF281" i="5"/>
  <c r="AI281" i="5"/>
  <c r="AJ281" i="5"/>
  <c r="AK281" i="5"/>
  <c r="U281" i="5"/>
  <c r="X281" i="5"/>
  <c r="Y281" i="5"/>
  <c r="Z281" i="5"/>
  <c r="J281" i="5"/>
  <c r="M281" i="5"/>
  <c r="N281" i="5"/>
  <c r="O281" i="5"/>
  <c r="AF280" i="5"/>
  <c r="AI280" i="5"/>
  <c r="AJ280" i="5"/>
  <c r="AK280" i="5"/>
  <c r="U280" i="5"/>
  <c r="X280" i="5"/>
  <c r="Y280" i="5"/>
  <c r="Z280" i="5"/>
  <c r="J280" i="5"/>
  <c r="M280" i="5"/>
  <c r="N280" i="5"/>
  <c r="O280" i="5"/>
  <c r="AF279" i="5"/>
  <c r="AI279" i="5"/>
  <c r="AJ279" i="5"/>
  <c r="AK279" i="5"/>
  <c r="U279" i="5"/>
  <c r="X279" i="5"/>
  <c r="Y279" i="5"/>
  <c r="Z279" i="5"/>
  <c r="J279" i="5"/>
  <c r="M279" i="5"/>
  <c r="N279" i="5"/>
  <c r="O279" i="5"/>
  <c r="AF278" i="5"/>
  <c r="AI278" i="5"/>
  <c r="AJ278" i="5"/>
  <c r="AK278" i="5"/>
  <c r="U278" i="5"/>
  <c r="X278" i="5"/>
  <c r="Y278" i="5"/>
  <c r="Z278" i="5"/>
  <c r="J278" i="5"/>
  <c r="M278" i="5"/>
  <c r="N278" i="5"/>
  <c r="O278" i="5"/>
  <c r="AF277" i="5"/>
  <c r="AI277" i="5"/>
  <c r="AJ277" i="5"/>
  <c r="AK277" i="5"/>
  <c r="U277" i="5"/>
  <c r="X277" i="5"/>
  <c r="Y277" i="5"/>
  <c r="Z277" i="5"/>
  <c r="J277" i="5"/>
  <c r="M277" i="5"/>
  <c r="N277" i="5"/>
  <c r="O277" i="5"/>
  <c r="AF276" i="5"/>
  <c r="AI276" i="5"/>
  <c r="AJ276" i="5"/>
  <c r="AK276" i="5"/>
  <c r="U276" i="5"/>
  <c r="X276" i="5"/>
  <c r="Y276" i="5"/>
  <c r="Z276" i="5"/>
  <c r="J276" i="5"/>
  <c r="M276" i="5"/>
  <c r="N276" i="5"/>
  <c r="O276" i="5"/>
  <c r="AF275" i="5"/>
  <c r="AI275" i="5"/>
  <c r="AJ275" i="5"/>
  <c r="AK275" i="5"/>
  <c r="U275" i="5"/>
  <c r="X275" i="5"/>
  <c r="Y275" i="5"/>
  <c r="Z275" i="5"/>
  <c r="J275" i="5"/>
  <c r="M275" i="5"/>
  <c r="N275" i="5"/>
  <c r="O275" i="5"/>
  <c r="AF274" i="5"/>
  <c r="AI274" i="5"/>
  <c r="AJ274" i="5"/>
  <c r="AK274" i="5"/>
  <c r="U274" i="5"/>
  <c r="X274" i="5"/>
  <c r="Y274" i="5"/>
  <c r="Z274" i="5"/>
  <c r="J274" i="5"/>
  <c r="M274" i="5"/>
  <c r="N274" i="5"/>
  <c r="O274" i="5"/>
  <c r="AF273" i="5"/>
  <c r="AI273" i="5"/>
  <c r="AJ273" i="5"/>
  <c r="AK273" i="5"/>
  <c r="U273" i="5"/>
  <c r="X273" i="5"/>
  <c r="Y273" i="5"/>
  <c r="Z273" i="5"/>
  <c r="J273" i="5"/>
  <c r="M273" i="5"/>
  <c r="N273" i="5"/>
  <c r="O273" i="5"/>
  <c r="AF272" i="5"/>
  <c r="AI272" i="5"/>
  <c r="AJ272" i="5"/>
  <c r="AK272" i="5"/>
  <c r="U272" i="5"/>
  <c r="X272" i="5"/>
  <c r="Y272" i="5"/>
  <c r="Z272" i="5"/>
  <c r="J272" i="5"/>
  <c r="M272" i="5"/>
  <c r="N272" i="5"/>
  <c r="O272" i="5"/>
  <c r="AF271" i="5"/>
  <c r="AI271" i="5"/>
  <c r="AJ271" i="5"/>
  <c r="AK271" i="5"/>
  <c r="U271" i="5"/>
  <c r="X271" i="5"/>
  <c r="Y271" i="5"/>
  <c r="Z271" i="5"/>
  <c r="J271" i="5"/>
  <c r="M271" i="5"/>
  <c r="N271" i="5"/>
  <c r="O271" i="5"/>
  <c r="AF270" i="5"/>
  <c r="AI270" i="5"/>
  <c r="AJ270" i="5"/>
  <c r="AK270" i="5"/>
  <c r="U270" i="5"/>
  <c r="X270" i="5"/>
  <c r="Y270" i="5"/>
  <c r="Z270" i="5"/>
  <c r="J270" i="5"/>
  <c r="M270" i="5"/>
  <c r="N270" i="5"/>
  <c r="O270" i="5"/>
  <c r="AF269" i="5"/>
  <c r="AI269" i="5"/>
  <c r="AJ269" i="5"/>
  <c r="AK269" i="5"/>
  <c r="U269" i="5"/>
  <c r="X269" i="5"/>
  <c r="Y269" i="5"/>
  <c r="Z269" i="5"/>
  <c r="J269" i="5"/>
  <c r="M269" i="5"/>
  <c r="N269" i="5"/>
  <c r="O269" i="5"/>
  <c r="AF268" i="5"/>
  <c r="AI268" i="5"/>
  <c r="AJ268" i="5"/>
  <c r="AK268" i="5"/>
  <c r="U268" i="5"/>
  <c r="X268" i="5"/>
  <c r="Y268" i="5"/>
  <c r="Z268" i="5"/>
  <c r="J268" i="5"/>
  <c r="M268" i="5"/>
  <c r="N268" i="5"/>
  <c r="O268" i="5"/>
  <c r="AF267" i="5"/>
  <c r="AI267" i="5"/>
  <c r="AJ267" i="5"/>
  <c r="AK267" i="5"/>
  <c r="U267" i="5"/>
  <c r="X267" i="5"/>
  <c r="Y267" i="5"/>
  <c r="Z267" i="5"/>
  <c r="J267" i="5"/>
  <c r="M267" i="5"/>
  <c r="N267" i="5"/>
  <c r="O267" i="5"/>
  <c r="AF266" i="5"/>
  <c r="AI266" i="5"/>
  <c r="AJ266" i="5"/>
  <c r="AK266" i="5"/>
  <c r="U266" i="5"/>
  <c r="X266" i="5"/>
  <c r="Y266" i="5"/>
  <c r="Z266" i="5"/>
  <c r="J266" i="5"/>
  <c r="M266" i="5"/>
  <c r="N266" i="5"/>
  <c r="O266" i="5"/>
  <c r="AF265" i="5"/>
  <c r="AI265" i="5"/>
  <c r="AJ265" i="5"/>
  <c r="AK265" i="5"/>
  <c r="U265" i="5"/>
  <c r="X265" i="5"/>
  <c r="Y265" i="5"/>
  <c r="Z265" i="5"/>
  <c r="J265" i="5"/>
  <c r="M265" i="5"/>
  <c r="N265" i="5"/>
  <c r="O265" i="5"/>
  <c r="AF264" i="5"/>
  <c r="AI264" i="5"/>
  <c r="AJ264" i="5"/>
  <c r="AK264" i="5"/>
  <c r="U264" i="5"/>
  <c r="X264" i="5"/>
  <c r="Y264" i="5"/>
  <c r="Z264" i="5"/>
  <c r="J264" i="5"/>
  <c r="M264" i="5"/>
  <c r="N264" i="5"/>
  <c r="O264" i="5"/>
  <c r="AF263" i="5"/>
  <c r="AI263" i="5"/>
  <c r="AJ263" i="5"/>
  <c r="AK263" i="5"/>
  <c r="U263" i="5"/>
  <c r="X263" i="5"/>
  <c r="Y263" i="5"/>
  <c r="Z263" i="5"/>
  <c r="J263" i="5"/>
  <c r="M263" i="5"/>
  <c r="N263" i="5"/>
  <c r="O263" i="5"/>
  <c r="AF262" i="5"/>
  <c r="AI262" i="5"/>
  <c r="AJ262" i="5"/>
  <c r="AK262" i="5"/>
  <c r="U262" i="5"/>
  <c r="X262" i="5"/>
  <c r="Y262" i="5"/>
  <c r="Z262" i="5"/>
  <c r="J262" i="5"/>
  <c r="M262" i="5"/>
  <c r="N262" i="5"/>
  <c r="O262" i="5"/>
  <c r="AF261" i="5"/>
  <c r="AI261" i="5"/>
  <c r="AJ261" i="5"/>
  <c r="AK261" i="5"/>
  <c r="U261" i="5"/>
  <c r="X261" i="5"/>
  <c r="Y261" i="5"/>
  <c r="Z261" i="5"/>
  <c r="J261" i="5"/>
  <c r="M261" i="5"/>
  <c r="N261" i="5"/>
  <c r="O261" i="5"/>
  <c r="AF260" i="5"/>
  <c r="AI260" i="5"/>
  <c r="AJ260" i="5"/>
  <c r="AK260" i="5"/>
  <c r="U260" i="5"/>
  <c r="X260" i="5"/>
  <c r="Y260" i="5"/>
  <c r="Z260" i="5"/>
  <c r="J260" i="5"/>
  <c r="M260" i="5"/>
  <c r="N260" i="5"/>
  <c r="O260" i="5"/>
  <c r="AF259" i="5"/>
  <c r="AI259" i="5"/>
  <c r="AJ259" i="5"/>
  <c r="AK259" i="5"/>
  <c r="U259" i="5"/>
  <c r="X259" i="5"/>
  <c r="Y259" i="5"/>
  <c r="Z259" i="5"/>
  <c r="J259" i="5"/>
  <c r="M259" i="5"/>
  <c r="N259" i="5"/>
  <c r="O259" i="5"/>
  <c r="AF258" i="5"/>
  <c r="AI258" i="5"/>
  <c r="AJ258" i="5"/>
  <c r="AK258" i="5"/>
  <c r="U258" i="5"/>
  <c r="X258" i="5"/>
  <c r="Y258" i="5"/>
  <c r="Z258" i="5"/>
  <c r="J258" i="5"/>
  <c r="M258" i="5"/>
  <c r="N258" i="5"/>
  <c r="O258" i="5"/>
  <c r="AF257" i="5"/>
  <c r="AI257" i="5"/>
  <c r="AJ257" i="5"/>
  <c r="AK257" i="5"/>
  <c r="U257" i="5"/>
  <c r="X257" i="5"/>
  <c r="Y257" i="5"/>
  <c r="Z257" i="5"/>
  <c r="J257" i="5"/>
  <c r="M257" i="5"/>
  <c r="N257" i="5"/>
  <c r="O257" i="5"/>
  <c r="AF256" i="5"/>
  <c r="AI256" i="5"/>
  <c r="AJ256" i="5"/>
  <c r="AK256" i="5"/>
  <c r="U256" i="5"/>
  <c r="X256" i="5"/>
  <c r="Y256" i="5"/>
  <c r="Z256" i="5"/>
  <c r="J256" i="5"/>
  <c r="M256" i="5"/>
  <c r="N256" i="5"/>
  <c r="O256" i="5"/>
  <c r="AF255" i="5"/>
  <c r="AI255" i="5"/>
  <c r="AJ255" i="5"/>
  <c r="AK255" i="5"/>
  <c r="U255" i="5"/>
  <c r="X255" i="5"/>
  <c r="Y255" i="5"/>
  <c r="Z255" i="5"/>
  <c r="J255" i="5"/>
  <c r="M255" i="5"/>
  <c r="N255" i="5"/>
  <c r="O255" i="5"/>
  <c r="AF254" i="5"/>
  <c r="AI254" i="5"/>
  <c r="AJ254" i="5"/>
  <c r="AK254" i="5"/>
  <c r="U254" i="5"/>
  <c r="X254" i="5"/>
  <c r="Y254" i="5"/>
  <c r="Z254" i="5"/>
  <c r="J254" i="5"/>
  <c r="M254" i="5"/>
  <c r="N254" i="5"/>
  <c r="O254" i="5"/>
  <c r="AF253" i="5"/>
  <c r="AI253" i="5"/>
  <c r="AJ253" i="5"/>
  <c r="AK253" i="5"/>
  <c r="U253" i="5"/>
  <c r="X253" i="5"/>
  <c r="Y253" i="5"/>
  <c r="Z253" i="5"/>
  <c r="J253" i="5"/>
  <c r="M253" i="5"/>
  <c r="N253" i="5"/>
  <c r="O253" i="5"/>
  <c r="AF252" i="5"/>
  <c r="AI252" i="5"/>
  <c r="AJ252" i="5"/>
  <c r="AK252" i="5"/>
  <c r="U252" i="5"/>
  <c r="X252" i="5"/>
  <c r="Y252" i="5"/>
  <c r="Z252" i="5"/>
  <c r="J252" i="5"/>
  <c r="M252" i="5"/>
  <c r="N252" i="5"/>
  <c r="O252" i="5"/>
  <c r="AF251" i="5"/>
  <c r="AI251" i="5"/>
  <c r="AJ251" i="5"/>
  <c r="AK251" i="5"/>
  <c r="U251" i="5"/>
  <c r="X251" i="5"/>
  <c r="Y251" i="5"/>
  <c r="Z251" i="5"/>
  <c r="J251" i="5"/>
  <c r="M251" i="5"/>
  <c r="N251" i="5"/>
  <c r="O251" i="5"/>
  <c r="AF250" i="5"/>
  <c r="AI250" i="5"/>
  <c r="AJ250" i="5"/>
  <c r="AK250" i="5"/>
  <c r="U250" i="5"/>
  <c r="X250" i="5"/>
  <c r="Y250" i="5"/>
  <c r="Z250" i="5"/>
  <c r="J250" i="5"/>
  <c r="M250" i="5"/>
  <c r="N250" i="5"/>
  <c r="O250" i="5"/>
  <c r="AF249" i="5"/>
  <c r="AI249" i="5"/>
  <c r="AJ249" i="5"/>
  <c r="AK249" i="5"/>
  <c r="U249" i="5"/>
  <c r="X249" i="5"/>
  <c r="Y249" i="5"/>
  <c r="Z249" i="5"/>
  <c r="J249" i="5"/>
  <c r="M249" i="5"/>
  <c r="N249" i="5"/>
  <c r="O249" i="5"/>
  <c r="AF248" i="5"/>
  <c r="AI248" i="5"/>
  <c r="AJ248" i="5"/>
  <c r="AK248" i="5"/>
  <c r="U248" i="5"/>
  <c r="X248" i="5"/>
  <c r="Y248" i="5"/>
  <c r="Z248" i="5"/>
  <c r="J248" i="5"/>
  <c r="M248" i="5"/>
  <c r="N248" i="5"/>
  <c r="O248" i="5"/>
  <c r="AF247" i="5"/>
  <c r="AI247" i="5"/>
  <c r="AJ247" i="5"/>
  <c r="AK247" i="5"/>
  <c r="U247" i="5"/>
  <c r="X247" i="5"/>
  <c r="Y247" i="5"/>
  <c r="Z247" i="5"/>
  <c r="J247" i="5"/>
  <c r="M247" i="5"/>
  <c r="N247" i="5"/>
  <c r="O247" i="5"/>
  <c r="AF246" i="5"/>
  <c r="AI246" i="5"/>
  <c r="AJ246" i="5"/>
  <c r="AK246" i="5"/>
  <c r="U246" i="5"/>
  <c r="X246" i="5"/>
  <c r="Y246" i="5"/>
  <c r="Z246" i="5"/>
  <c r="J246" i="5"/>
  <c r="M246" i="5"/>
  <c r="N246" i="5"/>
  <c r="O246" i="5"/>
  <c r="AF245" i="5"/>
  <c r="AI245" i="5"/>
  <c r="AJ245" i="5"/>
  <c r="AK245" i="5"/>
  <c r="U245" i="5"/>
  <c r="X245" i="5"/>
  <c r="Y245" i="5"/>
  <c r="Z245" i="5"/>
  <c r="J245" i="5"/>
  <c r="M245" i="5"/>
  <c r="N245" i="5"/>
  <c r="O245" i="5"/>
  <c r="AF244" i="5"/>
  <c r="AI244" i="5"/>
  <c r="AJ244" i="5"/>
  <c r="AK244" i="5"/>
  <c r="U244" i="5"/>
  <c r="X244" i="5"/>
  <c r="Y244" i="5"/>
  <c r="Z244" i="5"/>
  <c r="J244" i="5"/>
  <c r="M244" i="5"/>
  <c r="N244" i="5"/>
  <c r="O244" i="5"/>
  <c r="AF243" i="5"/>
  <c r="AI243" i="5"/>
  <c r="AJ243" i="5"/>
  <c r="AK243" i="5"/>
  <c r="U243" i="5"/>
  <c r="X243" i="5"/>
  <c r="Y243" i="5"/>
  <c r="Z243" i="5"/>
  <c r="J243" i="5"/>
  <c r="M243" i="5"/>
  <c r="N243" i="5"/>
  <c r="O243" i="5"/>
  <c r="AF242" i="5"/>
  <c r="AI242" i="5"/>
  <c r="AJ242" i="5"/>
  <c r="AK242" i="5"/>
  <c r="U242" i="5"/>
  <c r="X242" i="5"/>
  <c r="Y242" i="5"/>
  <c r="Z242" i="5"/>
  <c r="J242" i="5"/>
  <c r="M242" i="5"/>
  <c r="N242" i="5"/>
  <c r="O242" i="5"/>
  <c r="AF241" i="5"/>
  <c r="AI241" i="5"/>
  <c r="AJ241" i="5"/>
  <c r="AK241" i="5"/>
  <c r="U241" i="5"/>
  <c r="X241" i="5"/>
  <c r="Y241" i="5"/>
  <c r="Z241" i="5"/>
  <c r="J241" i="5"/>
  <c r="M241" i="5"/>
  <c r="N241" i="5"/>
  <c r="O241" i="5"/>
  <c r="AF240" i="5"/>
  <c r="AI240" i="5"/>
  <c r="AJ240" i="5"/>
  <c r="AK240" i="5"/>
  <c r="U240" i="5"/>
  <c r="X240" i="5"/>
  <c r="Y240" i="5"/>
  <c r="Z240" i="5"/>
  <c r="J240" i="5"/>
  <c r="M240" i="5"/>
  <c r="N240" i="5"/>
  <c r="O240" i="5"/>
  <c r="AF239" i="5"/>
  <c r="AI239" i="5"/>
  <c r="AJ239" i="5"/>
  <c r="AK239" i="5"/>
  <c r="U239" i="5"/>
  <c r="X239" i="5"/>
  <c r="Y239" i="5"/>
  <c r="Z239" i="5"/>
  <c r="J239" i="5"/>
  <c r="M239" i="5"/>
  <c r="N239" i="5"/>
  <c r="O239" i="5"/>
  <c r="AF238" i="5"/>
  <c r="AI238" i="5"/>
  <c r="AJ238" i="5"/>
  <c r="AK238" i="5"/>
  <c r="U238" i="5"/>
  <c r="X238" i="5"/>
  <c r="Y238" i="5"/>
  <c r="Z238" i="5"/>
  <c r="J238" i="5"/>
  <c r="M238" i="5"/>
  <c r="N238" i="5"/>
  <c r="O238" i="5"/>
  <c r="AF237" i="5"/>
  <c r="AI237" i="5"/>
  <c r="AJ237" i="5"/>
  <c r="AK237" i="5"/>
  <c r="U237" i="5"/>
  <c r="X237" i="5"/>
  <c r="Y237" i="5"/>
  <c r="Z237" i="5"/>
  <c r="J237" i="5"/>
  <c r="M237" i="5"/>
  <c r="N237" i="5"/>
  <c r="O237" i="5"/>
  <c r="AF236" i="5"/>
  <c r="AI236" i="5"/>
  <c r="AJ236" i="5"/>
  <c r="AK236" i="5"/>
  <c r="U236" i="5"/>
  <c r="X236" i="5"/>
  <c r="Y236" i="5"/>
  <c r="Z236" i="5"/>
  <c r="J236" i="5"/>
  <c r="M236" i="5"/>
  <c r="N236" i="5"/>
  <c r="O236" i="5"/>
  <c r="AF235" i="5"/>
  <c r="AI235" i="5"/>
  <c r="AJ235" i="5"/>
  <c r="AK235" i="5"/>
  <c r="U235" i="5"/>
  <c r="X235" i="5"/>
  <c r="Y235" i="5"/>
  <c r="Z235" i="5"/>
  <c r="J235" i="5"/>
  <c r="M235" i="5"/>
  <c r="N235" i="5"/>
  <c r="O235" i="5"/>
  <c r="AF234" i="5"/>
  <c r="AI234" i="5"/>
  <c r="AJ234" i="5"/>
  <c r="AK234" i="5"/>
  <c r="U234" i="5"/>
  <c r="X234" i="5"/>
  <c r="Y234" i="5"/>
  <c r="Z234" i="5"/>
  <c r="J234" i="5"/>
  <c r="M234" i="5"/>
  <c r="N234" i="5"/>
  <c r="O234" i="5"/>
  <c r="AF233" i="5"/>
  <c r="AI233" i="5"/>
  <c r="AJ233" i="5"/>
  <c r="AK233" i="5"/>
  <c r="U233" i="5"/>
  <c r="X233" i="5"/>
  <c r="Y233" i="5"/>
  <c r="Z233" i="5"/>
  <c r="J233" i="5"/>
  <c r="M233" i="5"/>
  <c r="N233" i="5"/>
  <c r="O233" i="5"/>
  <c r="AF232" i="5"/>
  <c r="AI232" i="5"/>
  <c r="AJ232" i="5"/>
  <c r="AK232" i="5"/>
  <c r="U232" i="5"/>
  <c r="X232" i="5"/>
  <c r="Y232" i="5"/>
  <c r="Z232" i="5"/>
  <c r="J232" i="5"/>
  <c r="M232" i="5"/>
  <c r="N232" i="5"/>
  <c r="O232" i="5"/>
  <c r="AF231" i="5"/>
  <c r="AI231" i="5"/>
  <c r="AJ231" i="5"/>
  <c r="AK231" i="5"/>
  <c r="U231" i="5"/>
  <c r="X231" i="5"/>
  <c r="Y231" i="5"/>
  <c r="Z231" i="5"/>
  <c r="J231" i="5"/>
  <c r="M231" i="5"/>
  <c r="N231" i="5"/>
  <c r="O231" i="5"/>
  <c r="AF230" i="5"/>
  <c r="AI230" i="5"/>
  <c r="AJ230" i="5"/>
  <c r="AK230" i="5"/>
  <c r="U230" i="5"/>
  <c r="X230" i="5"/>
  <c r="Y230" i="5"/>
  <c r="Z230" i="5"/>
  <c r="J230" i="5"/>
  <c r="M230" i="5"/>
  <c r="N230" i="5"/>
  <c r="O230" i="5"/>
  <c r="AF229" i="5"/>
  <c r="AI229" i="5"/>
  <c r="AJ229" i="5"/>
  <c r="AK229" i="5"/>
  <c r="U229" i="5"/>
  <c r="X229" i="5"/>
  <c r="Y229" i="5"/>
  <c r="Z229" i="5"/>
  <c r="J229" i="5"/>
  <c r="M229" i="5"/>
  <c r="N229" i="5"/>
  <c r="O229" i="5"/>
  <c r="AF228" i="5"/>
  <c r="AI228" i="5"/>
  <c r="AJ228" i="5"/>
  <c r="AK228" i="5"/>
  <c r="U228" i="5"/>
  <c r="X228" i="5"/>
  <c r="Y228" i="5"/>
  <c r="Z228" i="5"/>
  <c r="J228" i="5"/>
  <c r="M228" i="5"/>
  <c r="N228" i="5"/>
  <c r="O228" i="5"/>
  <c r="AF227" i="5"/>
  <c r="AI227" i="5"/>
  <c r="AJ227" i="5"/>
  <c r="AK227" i="5"/>
  <c r="U227" i="5"/>
  <c r="X227" i="5"/>
  <c r="Y227" i="5"/>
  <c r="Z227" i="5"/>
  <c r="J227" i="5"/>
  <c r="M227" i="5"/>
  <c r="N227" i="5"/>
  <c r="O227" i="5"/>
  <c r="AF226" i="5"/>
  <c r="AI226" i="5"/>
  <c r="AJ226" i="5"/>
  <c r="AK226" i="5"/>
  <c r="U226" i="5"/>
  <c r="X226" i="5"/>
  <c r="Y226" i="5"/>
  <c r="Z226" i="5"/>
  <c r="J226" i="5"/>
  <c r="M226" i="5"/>
  <c r="N226" i="5"/>
  <c r="O226" i="5"/>
  <c r="AF225" i="5"/>
  <c r="AI225" i="5"/>
  <c r="AJ225" i="5"/>
  <c r="AK225" i="5"/>
  <c r="U225" i="5"/>
  <c r="X225" i="5"/>
  <c r="Y225" i="5"/>
  <c r="Z225" i="5"/>
  <c r="J225" i="5"/>
  <c r="M225" i="5"/>
  <c r="N225" i="5"/>
  <c r="O225" i="5"/>
  <c r="AF224" i="5"/>
  <c r="AI224" i="5"/>
  <c r="AJ224" i="5"/>
  <c r="AK224" i="5"/>
  <c r="U224" i="5"/>
  <c r="X224" i="5"/>
  <c r="Y224" i="5"/>
  <c r="Z224" i="5"/>
  <c r="J224" i="5"/>
  <c r="M224" i="5"/>
  <c r="N224" i="5"/>
  <c r="O224" i="5"/>
  <c r="AF223" i="5"/>
  <c r="AI223" i="5"/>
  <c r="AJ223" i="5"/>
  <c r="AK223" i="5"/>
  <c r="U223" i="5"/>
  <c r="X223" i="5"/>
  <c r="Y223" i="5"/>
  <c r="Z223" i="5"/>
  <c r="J223" i="5"/>
  <c r="M223" i="5"/>
  <c r="N223" i="5"/>
  <c r="O223" i="5"/>
  <c r="AF222" i="5"/>
  <c r="AI222" i="5"/>
  <c r="AJ222" i="5"/>
  <c r="AK222" i="5"/>
  <c r="U222" i="5"/>
  <c r="X222" i="5"/>
  <c r="Y222" i="5"/>
  <c r="Z222" i="5"/>
  <c r="J222" i="5"/>
  <c r="M222" i="5"/>
  <c r="N222" i="5"/>
  <c r="O222" i="5"/>
  <c r="AF221" i="5"/>
  <c r="AI221" i="5"/>
  <c r="AJ221" i="5"/>
  <c r="AK221" i="5"/>
  <c r="U221" i="5"/>
  <c r="X221" i="5"/>
  <c r="Y221" i="5"/>
  <c r="Z221" i="5"/>
  <c r="J221" i="5"/>
  <c r="M221" i="5"/>
  <c r="N221" i="5"/>
  <c r="O221" i="5"/>
  <c r="AF220" i="5"/>
  <c r="AI220" i="5"/>
  <c r="AJ220" i="5"/>
  <c r="AK220" i="5"/>
  <c r="U220" i="5"/>
  <c r="X220" i="5"/>
  <c r="Y220" i="5"/>
  <c r="Z220" i="5"/>
  <c r="J220" i="5"/>
  <c r="M220" i="5"/>
  <c r="N220" i="5"/>
  <c r="O220" i="5"/>
  <c r="AF219" i="5"/>
  <c r="AI219" i="5"/>
  <c r="AJ219" i="5"/>
  <c r="AK219" i="5"/>
  <c r="U219" i="5"/>
  <c r="X219" i="5"/>
  <c r="Y219" i="5"/>
  <c r="Z219" i="5"/>
  <c r="J219" i="5"/>
  <c r="M219" i="5"/>
  <c r="N219" i="5"/>
  <c r="O219" i="5"/>
  <c r="AF218" i="5"/>
  <c r="AI218" i="5"/>
  <c r="AJ218" i="5"/>
  <c r="AK218" i="5"/>
  <c r="U218" i="5"/>
  <c r="X218" i="5"/>
  <c r="Y218" i="5"/>
  <c r="Z218" i="5"/>
  <c r="J218" i="5"/>
  <c r="M218" i="5"/>
  <c r="N218" i="5"/>
  <c r="O218" i="5"/>
  <c r="AF217" i="5"/>
  <c r="AI217" i="5"/>
  <c r="AJ217" i="5"/>
  <c r="AK217" i="5"/>
  <c r="U217" i="5"/>
  <c r="X217" i="5"/>
  <c r="Y217" i="5"/>
  <c r="Z217" i="5"/>
  <c r="J217" i="5"/>
  <c r="M217" i="5"/>
  <c r="N217" i="5"/>
  <c r="O217" i="5"/>
  <c r="AF216" i="5"/>
  <c r="AI216" i="5"/>
  <c r="AJ216" i="5"/>
  <c r="AK216" i="5"/>
  <c r="U216" i="5"/>
  <c r="X216" i="5"/>
  <c r="Y216" i="5"/>
  <c r="Z216" i="5"/>
  <c r="J216" i="5"/>
  <c r="M216" i="5"/>
  <c r="N216" i="5"/>
  <c r="O216" i="5"/>
  <c r="AF215" i="5"/>
  <c r="AI215" i="5"/>
  <c r="AJ215" i="5"/>
  <c r="AK215" i="5"/>
  <c r="U215" i="5"/>
  <c r="X215" i="5"/>
  <c r="Y215" i="5"/>
  <c r="Z215" i="5"/>
  <c r="J215" i="5"/>
  <c r="M215" i="5"/>
  <c r="N215" i="5"/>
  <c r="O215" i="5"/>
  <c r="AF214" i="5"/>
  <c r="AI214" i="5"/>
  <c r="AJ214" i="5"/>
  <c r="AK214" i="5"/>
  <c r="U214" i="5"/>
  <c r="X214" i="5"/>
  <c r="Y214" i="5"/>
  <c r="Z214" i="5"/>
  <c r="J214" i="5"/>
  <c r="M214" i="5"/>
  <c r="N214" i="5"/>
  <c r="O214" i="5"/>
  <c r="AF213" i="5"/>
  <c r="AI213" i="5"/>
  <c r="AJ213" i="5"/>
  <c r="AK213" i="5"/>
  <c r="U213" i="5"/>
  <c r="X213" i="5"/>
  <c r="Y213" i="5"/>
  <c r="Z213" i="5"/>
  <c r="J213" i="5"/>
  <c r="M213" i="5"/>
  <c r="N213" i="5"/>
  <c r="O213" i="5"/>
  <c r="AF212" i="5"/>
  <c r="AI212" i="5"/>
  <c r="AJ212" i="5"/>
  <c r="AK212" i="5"/>
  <c r="U212" i="5"/>
  <c r="X212" i="5"/>
  <c r="Y212" i="5"/>
  <c r="Z212" i="5"/>
  <c r="J212" i="5"/>
  <c r="M212" i="5"/>
  <c r="N212" i="5"/>
  <c r="O212" i="5"/>
  <c r="AF211" i="5"/>
  <c r="AI211" i="5"/>
  <c r="AJ211" i="5"/>
  <c r="AK211" i="5"/>
  <c r="U211" i="5"/>
  <c r="X211" i="5"/>
  <c r="Y211" i="5"/>
  <c r="Z211" i="5"/>
  <c r="J211" i="5"/>
  <c r="M211" i="5"/>
  <c r="N211" i="5"/>
  <c r="O211" i="5"/>
  <c r="AF210" i="5"/>
  <c r="AI210" i="5"/>
  <c r="AJ210" i="5"/>
  <c r="AK210" i="5"/>
  <c r="U210" i="5"/>
  <c r="X210" i="5"/>
  <c r="Y210" i="5"/>
  <c r="Z210" i="5"/>
  <c r="J210" i="5"/>
  <c r="M210" i="5"/>
  <c r="N210" i="5"/>
  <c r="O210" i="5"/>
  <c r="AF209" i="5"/>
  <c r="AI209" i="5"/>
  <c r="AJ209" i="5"/>
  <c r="AK209" i="5"/>
  <c r="U209" i="5"/>
  <c r="X209" i="5"/>
  <c r="Y209" i="5"/>
  <c r="Z209" i="5"/>
  <c r="J209" i="5"/>
  <c r="M209" i="5"/>
  <c r="N209" i="5"/>
  <c r="O209" i="5"/>
  <c r="AF208" i="5"/>
  <c r="AI208" i="5"/>
  <c r="AJ208" i="5"/>
  <c r="AK208" i="5"/>
  <c r="U208" i="5"/>
  <c r="X208" i="5"/>
  <c r="Y208" i="5"/>
  <c r="Z208" i="5"/>
  <c r="J208" i="5"/>
  <c r="M208" i="5"/>
  <c r="N208" i="5"/>
  <c r="O208" i="5"/>
  <c r="AF207" i="5"/>
  <c r="AI207" i="5"/>
  <c r="AJ207" i="5"/>
  <c r="AK207" i="5"/>
  <c r="U207" i="5"/>
  <c r="X207" i="5"/>
  <c r="Y207" i="5"/>
  <c r="Z207" i="5"/>
  <c r="J207" i="5"/>
  <c r="M207" i="5"/>
  <c r="N207" i="5"/>
  <c r="O207" i="5"/>
  <c r="AF206" i="5"/>
  <c r="AI206" i="5"/>
  <c r="AJ206" i="5"/>
  <c r="AK206" i="5"/>
  <c r="U206" i="5"/>
  <c r="X206" i="5"/>
  <c r="Y206" i="5"/>
  <c r="Z206" i="5"/>
  <c r="J206" i="5"/>
  <c r="M206" i="5"/>
  <c r="N206" i="5"/>
  <c r="O206" i="5"/>
  <c r="AF205" i="5"/>
  <c r="AI205" i="5"/>
  <c r="AJ205" i="5"/>
  <c r="AK205" i="5"/>
  <c r="U205" i="5"/>
  <c r="X205" i="5"/>
  <c r="Y205" i="5"/>
  <c r="Z205" i="5"/>
  <c r="J205" i="5"/>
  <c r="M205" i="5"/>
  <c r="N205" i="5"/>
  <c r="O205" i="5"/>
  <c r="AF204" i="5"/>
  <c r="AI204" i="5"/>
  <c r="AJ204" i="5"/>
  <c r="AK204" i="5"/>
  <c r="U204" i="5"/>
  <c r="X204" i="5"/>
  <c r="Y204" i="5"/>
  <c r="Z204" i="5"/>
  <c r="J204" i="5"/>
  <c r="M204" i="5"/>
  <c r="N204" i="5"/>
  <c r="O204" i="5"/>
  <c r="AF203" i="5"/>
  <c r="AI203" i="5"/>
  <c r="AJ203" i="5"/>
  <c r="AK203" i="5"/>
  <c r="U203" i="5"/>
  <c r="X203" i="5"/>
  <c r="Y203" i="5"/>
  <c r="Z203" i="5"/>
  <c r="J203" i="5"/>
  <c r="M203" i="5"/>
  <c r="N203" i="5"/>
  <c r="O203" i="5"/>
  <c r="AF202" i="5"/>
  <c r="AI202" i="5"/>
  <c r="AJ202" i="5"/>
  <c r="AK202" i="5"/>
  <c r="U202" i="5"/>
  <c r="X202" i="5"/>
  <c r="Y202" i="5"/>
  <c r="Z202" i="5"/>
  <c r="J202" i="5"/>
  <c r="M202" i="5"/>
  <c r="N202" i="5"/>
  <c r="O202" i="5"/>
  <c r="AF201" i="5"/>
  <c r="AI201" i="5"/>
  <c r="AJ201" i="5"/>
  <c r="AK201" i="5"/>
  <c r="U201" i="5"/>
  <c r="X201" i="5"/>
  <c r="Y201" i="5"/>
  <c r="Z201" i="5"/>
  <c r="J201" i="5"/>
  <c r="M201" i="5"/>
  <c r="N201" i="5"/>
  <c r="O201" i="5"/>
  <c r="AF200" i="5"/>
  <c r="AI200" i="5"/>
  <c r="AJ200" i="5"/>
  <c r="AK200" i="5"/>
  <c r="U200" i="5"/>
  <c r="X200" i="5"/>
  <c r="Y200" i="5"/>
  <c r="Z200" i="5"/>
  <c r="J200" i="5"/>
  <c r="M200" i="5"/>
  <c r="N200" i="5"/>
  <c r="O200" i="5"/>
  <c r="AF199" i="5"/>
  <c r="AI199" i="5"/>
  <c r="AJ199" i="5"/>
  <c r="AK199" i="5"/>
  <c r="U199" i="5"/>
  <c r="X199" i="5"/>
  <c r="Y199" i="5"/>
  <c r="Z199" i="5"/>
  <c r="J199" i="5"/>
  <c r="M199" i="5"/>
  <c r="N199" i="5"/>
  <c r="O199" i="5"/>
  <c r="AF198" i="5"/>
  <c r="AI198" i="5"/>
  <c r="AJ198" i="5"/>
  <c r="AK198" i="5"/>
  <c r="U198" i="5"/>
  <c r="X198" i="5"/>
  <c r="Y198" i="5"/>
  <c r="Z198" i="5"/>
  <c r="J198" i="5"/>
  <c r="M198" i="5"/>
  <c r="N198" i="5"/>
  <c r="O198" i="5"/>
  <c r="AF197" i="5"/>
  <c r="AI197" i="5"/>
  <c r="AJ197" i="5"/>
  <c r="AK197" i="5"/>
  <c r="U197" i="5"/>
  <c r="X197" i="5"/>
  <c r="Y197" i="5"/>
  <c r="Z197" i="5"/>
  <c r="J197" i="5"/>
  <c r="M197" i="5"/>
  <c r="N197" i="5"/>
  <c r="O197" i="5"/>
  <c r="AF196" i="5"/>
  <c r="AI196" i="5"/>
  <c r="AJ196" i="5"/>
  <c r="AK196" i="5"/>
  <c r="U196" i="5"/>
  <c r="X196" i="5"/>
  <c r="Y196" i="5"/>
  <c r="Z196" i="5"/>
  <c r="J196" i="5"/>
  <c r="M196" i="5"/>
  <c r="N196" i="5"/>
  <c r="O196" i="5"/>
  <c r="AF195" i="5"/>
  <c r="AI195" i="5"/>
  <c r="AJ195" i="5"/>
  <c r="AK195" i="5"/>
  <c r="U195" i="5"/>
  <c r="X195" i="5"/>
  <c r="Y195" i="5"/>
  <c r="Z195" i="5"/>
  <c r="J195" i="5"/>
  <c r="M195" i="5"/>
  <c r="N195" i="5"/>
  <c r="O195" i="5"/>
  <c r="AF194" i="5"/>
  <c r="AI194" i="5"/>
  <c r="AJ194" i="5"/>
  <c r="AK194" i="5"/>
  <c r="U194" i="5"/>
  <c r="X194" i="5"/>
  <c r="Y194" i="5"/>
  <c r="Z194" i="5"/>
  <c r="J194" i="5"/>
  <c r="M194" i="5"/>
  <c r="N194" i="5"/>
  <c r="O194" i="5"/>
  <c r="AF193" i="5"/>
  <c r="AI193" i="5"/>
  <c r="AJ193" i="5"/>
  <c r="AK193" i="5"/>
  <c r="U193" i="5"/>
  <c r="X193" i="5"/>
  <c r="Y193" i="5"/>
  <c r="Z193" i="5"/>
  <c r="J193" i="5"/>
  <c r="M193" i="5"/>
  <c r="N193" i="5"/>
  <c r="O193" i="5"/>
  <c r="AF192" i="5"/>
  <c r="AI192" i="5"/>
  <c r="AJ192" i="5"/>
  <c r="AK192" i="5"/>
  <c r="U192" i="5"/>
  <c r="X192" i="5"/>
  <c r="Y192" i="5"/>
  <c r="Z192" i="5"/>
  <c r="J192" i="5"/>
  <c r="M192" i="5"/>
  <c r="N192" i="5"/>
  <c r="O192" i="5"/>
  <c r="AF191" i="5"/>
  <c r="AI191" i="5"/>
  <c r="AJ191" i="5"/>
  <c r="AK191" i="5"/>
  <c r="U191" i="5"/>
  <c r="X191" i="5"/>
  <c r="Y191" i="5"/>
  <c r="Z191" i="5"/>
  <c r="J191" i="5"/>
  <c r="M191" i="5"/>
  <c r="N191" i="5"/>
  <c r="O191" i="5"/>
  <c r="AF190" i="5"/>
  <c r="AI190" i="5"/>
  <c r="AJ190" i="5"/>
  <c r="AK190" i="5"/>
  <c r="U190" i="5"/>
  <c r="X190" i="5"/>
  <c r="Y190" i="5"/>
  <c r="Z190" i="5"/>
  <c r="J190" i="5"/>
  <c r="M190" i="5"/>
  <c r="N190" i="5"/>
  <c r="O190" i="5"/>
  <c r="AF189" i="5"/>
  <c r="AI189" i="5"/>
  <c r="AJ189" i="5"/>
  <c r="AK189" i="5"/>
  <c r="U189" i="5"/>
  <c r="X189" i="5"/>
  <c r="Y189" i="5"/>
  <c r="Z189" i="5"/>
  <c r="J189" i="5"/>
  <c r="M189" i="5"/>
  <c r="N189" i="5"/>
  <c r="O189" i="5"/>
  <c r="AF188" i="5"/>
  <c r="AI188" i="5"/>
  <c r="AJ188" i="5"/>
  <c r="AK188" i="5"/>
  <c r="U188" i="5"/>
  <c r="X188" i="5"/>
  <c r="Y188" i="5"/>
  <c r="Z188" i="5"/>
  <c r="J188" i="5"/>
  <c r="M188" i="5"/>
  <c r="N188" i="5"/>
  <c r="O188" i="5"/>
  <c r="AF187" i="5"/>
  <c r="AI187" i="5"/>
  <c r="AJ187" i="5"/>
  <c r="AK187" i="5"/>
  <c r="U187" i="5"/>
  <c r="X187" i="5"/>
  <c r="Y187" i="5"/>
  <c r="Z187" i="5"/>
  <c r="J187" i="5"/>
  <c r="M187" i="5"/>
  <c r="N187" i="5"/>
  <c r="O187" i="5"/>
  <c r="AF186" i="5"/>
  <c r="AI186" i="5"/>
  <c r="AJ186" i="5"/>
  <c r="AK186" i="5"/>
  <c r="U186" i="5"/>
  <c r="X186" i="5"/>
  <c r="Y186" i="5"/>
  <c r="Z186" i="5"/>
  <c r="J186" i="5"/>
  <c r="M186" i="5"/>
  <c r="N186" i="5"/>
  <c r="O186" i="5"/>
  <c r="AF185" i="5"/>
  <c r="AI185" i="5"/>
  <c r="AJ185" i="5"/>
  <c r="AK185" i="5"/>
  <c r="U185" i="5"/>
  <c r="X185" i="5"/>
  <c r="Y185" i="5"/>
  <c r="Z185" i="5"/>
  <c r="J185" i="5"/>
  <c r="M185" i="5"/>
  <c r="N185" i="5"/>
  <c r="O185" i="5"/>
  <c r="AF184" i="5"/>
  <c r="AI184" i="5"/>
  <c r="AJ184" i="5"/>
  <c r="AK184" i="5"/>
  <c r="U184" i="5"/>
  <c r="X184" i="5"/>
  <c r="Y184" i="5"/>
  <c r="Z184" i="5"/>
  <c r="J184" i="5"/>
  <c r="M184" i="5"/>
  <c r="N184" i="5"/>
  <c r="O184" i="5"/>
  <c r="AF183" i="5"/>
  <c r="AI183" i="5"/>
  <c r="AJ183" i="5"/>
  <c r="AK183" i="5"/>
  <c r="U183" i="5"/>
  <c r="X183" i="5"/>
  <c r="Y183" i="5"/>
  <c r="Z183" i="5"/>
  <c r="J183" i="5"/>
  <c r="M183" i="5"/>
  <c r="N183" i="5"/>
  <c r="O183" i="5"/>
  <c r="AF182" i="5"/>
  <c r="AI182" i="5"/>
  <c r="AJ182" i="5"/>
  <c r="AK182" i="5"/>
  <c r="U182" i="5"/>
  <c r="X182" i="5"/>
  <c r="Y182" i="5"/>
  <c r="Z182" i="5"/>
  <c r="J182" i="5"/>
  <c r="M182" i="5"/>
  <c r="N182" i="5"/>
  <c r="O182" i="5"/>
  <c r="AF181" i="5"/>
  <c r="AI181" i="5"/>
  <c r="AJ181" i="5"/>
  <c r="AK181" i="5"/>
  <c r="U181" i="5"/>
  <c r="X181" i="5"/>
  <c r="Y181" i="5"/>
  <c r="Z181" i="5"/>
  <c r="J181" i="5"/>
  <c r="M181" i="5"/>
  <c r="N181" i="5"/>
  <c r="O181" i="5"/>
  <c r="AF180" i="5"/>
  <c r="AI180" i="5"/>
  <c r="AJ180" i="5"/>
  <c r="AK180" i="5"/>
  <c r="U180" i="5"/>
  <c r="X180" i="5"/>
  <c r="Y180" i="5"/>
  <c r="Z180" i="5"/>
  <c r="J180" i="5"/>
  <c r="M180" i="5"/>
  <c r="N180" i="5"/>
  <c r="O180" i="5"/>
  <c r="AF179" i="5"/>
  <c r="AI179" i="5"/>
  <c r="AJ179" i="5"/>
  <c r="AK179" i="5"/>
  <c r="U179" i="5"/>
  <c r="X179" i="5"/>
  <c r="Y179" i="5"/>
  <c r="Z179" i="5"/>
  <c r="J179" i="5"/>
  <c r="M179" i="5"/>
  <c r="N179" i="5"/>
  <c r="O179" i="5"/>
  <c r="AF178" i="5"/>
  <c r="AI178" i="5"/>
  <c r="AJ178" i="5"/>
  <c r="AK178" i="5"/>
  <c r="U178" i="5"/>
  <c r="X178" i="5"/>
  <c r="Y178" i="5"/>
  <c r="Z178" i="5"/>
  <c r="J178" i="5"/>
  <c r="M178" i="5"/>
  <c r="N178" i="5"/>
  <c r="O178" i="5"/>
  <c r="AF177" i="5"/>
  <c r="AI177" i="5"/>
  <c r="AJ177" i="5"/>
  <c r="AK177" i="5"/>
  <c r="U177" i="5"/>
  <c r="X177" i="5"/>
  <c r="Y177" i="5"/>
  <c r="Z177" i="5"/>
  <c r="J177" i="5"/>
  <c r="M177" i="5"/>
  <c r="N177" i="5"/>
  <c r="O177" i="5"/>
  <c r="AF176" i="5"/>
  <c r="AI176" i="5"/>
  <c r="AJ176" i="5"/>
  <c r="AK176" i="5"/>
  <c r="U176" i="5"/>
  <c r="X176" i="5"/>
  <c r="Y176" i="5"/>
  <c r="Z176" i="5"/>
  <c r="J176" i="5"/>
  <c r="M176" i="5"/>
  <c r="N176" i="5"/>
  <c r="O176" i="5"/>
  <c r="AF175" i="5"/>
  <c r="AI175" i="5"/>
  <c r="AJ175" i="5"/>
  <c r="AK175" i="5"/>
  <c r="U175" i="5"/>
  <c r="X175" i="5"/>
  <c r="Y175" i="5"/>
  <c r="Z175" i="5"/>
  <c r="J175" i="5"/>
  <c r="M175" i="5"/>
  <c r="N175" i="5"/>
  <c r="O175" i="5"/>
  <c r="AF174" i="5"/>
  <c r="AI174" i="5"/>
  <c r="AJ174" i="5"/>
  <c r="AK174" i="5"/>
  <c r="U174" i="5"/>
  <c r="X174" i="5"/>
  <c r="Y174" i="5"/>
  <c r="Z174" i="5"/>
  <c r="J174" i="5"/>
  <c r="M174" i="5"/>
  <c r="N174" i="5"/>
  <c r="O174" i="5"/>
  <c r="AF173" i="5"/>
  <c r="AI173" i="5"/>
  <c r="AJ173" i="5"/>
  <c r="AK173" i="5"/>
  <c r="U173" i="5"/>
  <c r="X173" i="5"/>
  <c r="Y173" i="5"/>
  <c r="Z173" i="5"/>
  <c r="J173" i="5"/>
  <c r="M173" i="5"/>
  <c r="N173" i="5"/>
  <c r="O173" i="5"/>
  <c r="AF172" i="5"/>
  <c r="AI172" i="5"/>
  <c r="AJ172" i="5"/>
  <c r="AK172" i="5"/>
  <c r="U172" i="5"/>
  <c r="X172" i="5"/>
  <c r="Y172" i="5"/>
  <c r="Z172" i="5"/>
  <c r="J172" i="5"/>
  <c r="M172" i="5"/>
  <c r="N172" i="5"/>
  <c r="O172" i="5"/>
  <c r="AF171" i="5"/>
  <c r="AI171" i="5"/>
  <c r="AJ171" i="5"/>
  <c r="AK171" i="5"/>
  <c r="U171" i="5"/>
  <c r="X171" i="5"/>
  <c r="Y171" i="5"/>
  <c r="Z171" i="5"/>
  <c r="J171" i="5"/>
  <c r="M171" i="5"/>
  <c r="N171" i="5"/>
  <c r="O171" i="5"/>
  <c r="AF170" i="5"/>
  <c r="AI170" i="5"/>
  <c r="AJ170" i="5"/>
  <c r="AK170" i="5"/>
  <c r="U170" i="5"/>
  <c r="X170" i="5"/>
  <c r="Y170" i="5"/>
  <c r="Z170" i="5"/>
  <c r="J170" i="5"/>
  <c r="M170" i="5"/>
  <c r="N170" i="5"/>
  <c r="O170" i="5"/>
  <c r="AF169" i="5"/>
  <c r="AI169" i="5"/>
  <c r="AJ169" i="5"/>
  <c r="AK169" i="5"/>
  <c r="U169" i="5"/>
  <c r="X169" i="5"/>
  <c r="Y169" i="5"/>
  <c r="Z169" i="5"/>
  <c r="J169" i="5"/>
  <c r="M169" i="5"/>
  <c r="N169" i="5"/>
  <c r="O169" i="5"/>
  <c r="AF168" i="5"/>
  <c r="AI168" i="5"/>
  <c r="AJ168" i="5"/>
  <c r="AK168" i="5"/>
  <c r="U168" i="5"/>
  <c r="X168" i="5"/>
  <c r="Y168" i="5"/>
  <c r="Z168" i="5"/>
  <c r="J168" i="5"/>
  <c r="M168" i="5"/>
  <c r="N168" i="5"/>
  <c r="O168" i="5"/>
  <c r="AF167" i="5"/>
  <c r="AI167" i="5"/>
  <c r="AJ167" i="5"/>
  <c r="AK167" i="5"/>
  <c r="U167" i="5"/>
  <c r="X167" i="5"/>
  <c r="Y167" i="5"/>
  <c r="Z167" i="5"/>
  <c r="J167" i="5"/>
  <c r="M167" i="5"/>
  <c r="N167" i="5"/>
  <c r="O167" i="5"/>
  <c r="AF166" i="5"/>
  <c r="AI166" i="5"/>
  <c r="AJ166" i="5"/>
  <c r="AK166" i="5"/>
  <c r="U166" i="5"/>
  <c r="X166" i="5"/>
  <c r="Y166" i="5"/>
  <c r="Z166" i="5"/>
  <c r="J166" i="5"/>
  <c r="M166" i="5"/>
  <c r="N166" i="5"/>
  <c r="O166" i="5"/>
  <c r="AF165" i="5"/>
  <c r="AI165" i="5"/>
  <c r="AJ165" i="5"/>
  <c r="AK165" i="5"/>
  <c r="U165" i="5"/>
  <c r="X165" i="5"/>
  <c r="Y165" i="5"/>
  <c r="Z165" i="5"/>
  <c r="J165" i="5"/>
  <c r="M165" i="5"/>
  <c r="N165" i="5"/>
  <c r="O165" i="5"/>
  <c r="AF164" i="5"/>
  <c r="AI164" i="5"/>
  <c r="AJ164" i="5"/>
  <c r="AK164" i="5"/>
  <c r="U164" i="5"/>
  <c r="X164" i="5"/>
  <c r="Y164" i="5"/>
  <c r="Z164" i="5"/>
  <c r="J164" i="5"/>
  <c r="M164" i="5"/>
  <c r="N164" i="5"/>
  <c r="O164" i="5"/>
  <c r="AF163" i="5"/>
  <c r="AI163" i="5"/>
  <c r="AJ163" i="5"/>
  <c r="AK163" i="5"/>
  <c r="U163" i="5"/>
  <c r="X163" i="5"/>
  <c r="Y163" i="5"/>
  <c r="Z163" i="5"/>
  <c r="J163" i="5"/>
  <c r="M163" i="5"/>
  <c r="N163" i="5"/>
  <c r="O163" i="5"/>
  <c r="AF162" i="5"/>
  <c r="AI162" i="5"/>
  <c r="AJ162" i="5"/>
  <c r="AK162" i="5"/>
  <c r="U162" i="5"/>
  <c r="X162" i="5"/>
  <c r="Y162" i="5"/>
  <c r="Z162" i="5"/>
  <c r="J162" i="5"/>
  <c r="M162" i="5"/>
  <c r="N162" i="5"/>
  <c r="O162" i="5"/>
  <c r="AF161" i="5"/>
  <c r="AI161" i="5"/>
  <c r="AJ161" i="5"/>
  <c r="AK161" i="5"/>
  <c r="U161" i="5"/>
  <c r="X161" i="5"/>
  <c r="Y161" i="5"/>
  <c r="Z161" i="5"/>
  <c r="J161" i="5"/>
  <c r="M161" i="5"/>
  <c r="N161" i="5"/>
  <c r="O161" i="5"/>
  <c r="AF160" i="5"/>
  <c r="AI160" i="5"/>
  <c r="AJ160" i="5"/>
  <c r="AK160" i="5"/>
  <c r="U160" i="5"/>
  <c r="X160" i="5"/>
  <c r="Y160" i="5"/>
  <c r="Z160" i="5"/>
  <c r="J160" i="5"/>
  <c r="M160" i="5"/>
  <c r="N160" i="5"/>
  <c r="O160" i="5"/>
  <c r="AF159" i="5"/>
  <c r="AI159" i="5"/>
  <c r="AJ159" i="5"/>
  <c r="AK159" i="5"/>
  <c r="U159" i="5"/>
  <c r="X159" i="5"/>
  <c r="Y159" i="5"/>
  <c r="Z159" i="5"/>
  <c r="J159" i="5"/>
  <c r="M159" i="5"/>
  <c r="N159" i="5"/>
  <c r="O159" i="5"/>
  <c r="AF158" i="5"/>
  <c r="AI158" i="5"/>
  <c r="AJ158" i="5"/>
  <c r="AK158" i="5"/>
  <c r="U158" i="5"/>
  <c r="X158" i="5"/>
  <c r="Y158" i="5"/>
  <c r="Z158" i="5"/>
  <c r="J158" i="5"/>
  <c r="M158" i="5"/>
  <c r="N158" i="5"/>
  <c r="O158" i="5"/>
  <c r="AF157" i="5"/>
  <c r="AI157" i="5"/>
  <c r="AJ157" i="5"/>
  <c r="AK157" i="5"/>
  <c r="U157" i="5"/>
  <c r="X157" i="5"/>
  <c r="Y157" i="5"/>
  <c r="Z157" i="5"/>
  <c r="J157" i="5"/>
  <c r="M157" i="5"/>
  <c r="N157" i="5"/>
  <c r="O157" i="5"/>
  <c r="AF156" i="5"/>
  <c r="AI156" i="5"/>
  <c r="AJ156" i="5"/>
  <c r="AK156" i="5"/>
  <c r="U156" i="5"/>
  <c r="X156" i="5"/>
  <c r="Y156" i="5"/>
  <c r="Z156" i="5"/>
  <c r="J156" i="5"/>
  <c r="M156" i="5"/>
  <c r="N156" i="5"/>
  <c r="O156" i="5"/>
  <c r="AF155" i="5"/>
  <c r="AI155" i="5"/>
  <c r="AJ155" i="5"/>
  <c r="AK155" i="5"/>
  <c r="U155" i="5"/>
  <c r="X155" i="5"/>
  <c r="Y155" i="5"/>
  <c r="Z155" i="5"/>
  <c r="J155" i="5"/>
  <c r="M155" i="5"/>
  <c r="N155" i="5"/>
  <c r="O155" i="5"/>
  <c r="AF154" i="5"/>
  <c r="AI154" i="5"/>
  <c r="AJ154" i="5"/>
  <c r="AK154" i="5"/>
  <c r="U154" i="5"/>
  <c r="X154" i="5"/>
  <c r="Y154" i="5"/>
  <c r="Z154" i="5"/>
  <c r="J154" i="5"/>
  <c r="M154" i="5"/>
  <c r="N154" i="5"/>
  <c r="O154" i="5"/>
  <c r="AF153" i="5"/>
  <c r="AI153" i="5"/>
  <c r="AJ153" i="5"/>
  <c r="AK153" i="5"/>
  <c r="U153" i="5"/>
  <c r="X153" i="5"/>
  <c r="Y153" i="5"/>
  <c r="Z153" i="5"/>
  <c r="J153" i="5"/>
  <c r="M153" i="5"/>
  <c r="N153" i="5"/>
  <c r="O153" i="5"/>
  <c r="AF152" i="5"/>
  <c r="AI152" i="5"/>
  <c r="AJ152" i="5"/>
  <c r="AK152" i="5"/>
  <c r="U152" i="5"/>
  <c r="X152" i="5"/>
  <c r="Y152" i="5"/>
  <c r="Z152" i="5"/>
  <c r="J152" i="5"/>
  <c r="M152" i="5"/>
  <c r="N152" i="5"/>
  <c r="O152" i="5"/>
  <c r="AF151" i="5"/>
  <c r="AI151" i="5"/>
  <c r="AJ151" i="5"/>
  <c r="AK151" i="5"/>
  <c r="U151" i="5"/>
  <c r="X151" i="5"/>
  <c r="Y151" i="5"/>
  <c r="Z151" i="5"/>
  <c r="J151" i="5"/>
  <c r="M151" i="5"/>
  <c r="N151" i="5"/>
  <c r="O151" i="5"/>
  <c r="AF150" i="5"/>
  <c r="AI150" i="5"/>
  <c r="AJ150" i="5"/>
  <c r="AK150" i="5"/>
  <c r="U150" i="5"/>
  <c r="X150" i="5"/>
  <c r="Y150" i="5"/>
  <c r="Z150" i="5"/>
  <c r="J150" i="5"/>
  <c r="M150" i="5"/>
  <c r="N150" i="5"/>
  <c r="O150" i="5"/>
  <c r="AF149" i="5"/>
  <c r="AI149" i="5"/>
  <c r="AJ149" i="5"/>
  <c r="AK149" i="5"/>
  <c r="U149" i="5"/>
  <c r="X149" i="5"/>
  <c r="Y149" i="5"/>
  <c r="Z149" i="5"/>
  <c r="J149" i="5"/>
  <c r="M149" i="5"/>
  <c r="N149" i="5"/>
  <c r="O149" i="5"/>
  <c r="AF148" i="5"/>
  <c r="AI148" i="5"/>
  <c r="AJ148" i="5"/>
  <c r="AK148" i="5"/>
  <c r="U148" i="5"/>
  <c r="X148" i="5"/>
  <c r="Y148" i="5"/>
  <c r="Z148" i="5"/>
  <c r="J148" i="5"/>
  <c r="M148" i="5"/>
  <c r="N148" i="5"/>
  <c r="O148" i="5"/>
  <c r="AF147" i="5"/>
  <c r="AI147" i="5"/>
  <c r="AJ147" i="5"/>
  <c r="AK147" i="5"/>
  <c r="U147" i="5"/>
  <c r="X147" i="5"/>
  <c r="Y147" i="5"/>
  <c r="Z147" i="5"/>
  <c r="J147" i="5"/>
  <c r="M147" i="5"/>
  <c r="N147" i="5"/>
  <c r="O147" i="5"/>
  <c r="AF146" i="5"/>
  <c r="AI146" i="5"/>
  <c r="AJ146" i="5"/>
  <c r="AK146" i="5"/>
  <c r="U146" i="5"/>
  <c r="X146" i="5"/>
  <c r="Y146" i="5"/>
  <c r="Z146" i="5"/>
  <c r="J146" i="5"/>
  <c r="M146" i="5"/>
  <c r="N146" i="5"/>
  <c r="O146" i="5"/>
  <c r="AF145" i="5"/>
  <c r="AI145" i="5"/>
  <c r="AJ145" i="5"/>
  <c r="AK145" i="5"/>
  <c r="U145" i="5"/>
  <c r="X145" i="5"/>
  <c r="Y145" i="5"/>
  <c r="Z145" i="5"/>
  <c r="J145" i="5"/>
  <c r="M145" i="5"/>
  <c r="N145" i="5"/>
  <c r="O145" i="5"/>
  <c r="AF144" i="5"/>
  <c r="AI144" i="5"/>
  <c r="AJ144" i="5"/>
  <c r="AK144" i="5"/>
  <c r="U144" i="5"/>
  <c r="X144" i="5"/>
  <c r="Y144" i="5"/>
  <c r="Z144" i="5"/>
  <c r="J144" i="5"/>
  <c r="M144" i="5"/>
  <c r="N144" i="5"/>
  <c r="O144" i="5"/>
  <c r="AF143" i="5"/>
  <c r="AI143" i="5"/>
  <c r="AJ143" i="5"/>
  <c r="AK143" i="5"/>
  <c r="U143" i="5"/>
  <c r="X143" i="5"/>
  <c r="Y143" i="5"/>
  <c r="Z143" i="5"/>
  <c r="J143" i="5"/>
  <c r="M143" i="5"/>
  <c r="N143" i="5"/>
  <c r="O143" i="5"/>
  <c r="AF142" i="5"/>
  <c r="AI142" i="5"/>
  <c r="AJ142" i="5"/>
  <c r="AK142" i="5"/>
  <c r="U142" i="5"/>
  <c r="X142" i="5"/>
  <c r="Y142" i="5"/>
  <c r="Z142" i="5"/>
  <c r="J142" i="5"/>
  <c r="M142" i="5"/>
  <c r="N142" i="5"/>
  <c r="O142" i="5"/>
  <c r="AF141" i="5"/>
  <c r="AI141" i="5"/>
  <c r="AJ141" i="5"/>
  <c r="AK141" i="5"/>
  <c r="U141" i="5"/>
  <c r="X141" i="5"/>
  <c r="Y141" i="5"/>
  <c r="Z141" i="5"/>
  <c r="J141" i="5"/>
  <c r="M141" i="5"/>
  <c r="N141" i="5"/>
  <c r="O141" i="5"/>
  <c r="AF140" i="5"/>
  <c r="AI140" i="5"/>
  <c r="AJ140" i="5"/>
  <c r="AK140" i="5"/>
  <c r="U140" i="5"/>
  <c r="X140" i="5"/>
  <c r="Y140" i="5"/>
  <c r="Z140" i="5"/>
  <c r="J140" i="5"/>
  <c r="M140" i="5"/>
  <c r="N140" i="5"/>
  <c r="O140" i="5"/>
  <c r="AF139" i="5"/>
  <c r="AI139" i="5"/>
  <c r="AJ139" i="5"/>
  <c r="AK139" i="5"/>
  <c r="U139" i="5"/>
  <c r="X139" i="5"/>
  <c r="Y139" i="5"/>
  <c r="Z139" i="5"/>
  <c r="J139" i="5"/>
  <c r="M139" i="5"/>
  <c r="N139" i="5"/>
  <c r="O139" i="5"/>
  <c r="AF138" i="5"/>
  <c r="AI138" i="5"/>
  <c r="AJ138" i="5"/>
  <c r="AK138" i="5"/>
  <c r="U138" i="5"/>
  <c r="X138" i="5"/>
  <c r="Y138" i="5"/>
  <c r="Z138" i="5"/>
  <c r="J138" i="5"/>
  <c r="M138" i="5"/>
  <c r="N138" i="5"/>
  <c r="O138" i="5"/>
  <c r="AF137" i="5"/>
  <c r="AI137" i="5"/>
  <c r="AJ137" i="5"/>
  <c r="AK137" i="5"/>
  <c r="U137" i="5"/>
  <c r="X137" i="5"/>
  <c r="Y137" i="5"/>
  <c r="Z137" i="5"/>
  <c r="J137" i="5"/>
  <c r="M137" i="5"/>
  <c r="N137" i="5"/>
  <c r="O137" i="5"/>
  <c r="AF136" i="5"/>
  <c r="AI136" i="5"/>
  <c r="AJ136" i="5"/>
  <c r="AK136" i="5"/>
  <c r="U136" i="5"/>
  <c r="X136" i="5"/>
  <c r="Y136" i="5"/>
  <c r="Z136" i="5"/>
  <c r="J136" i="5"/>
  <c r="M136" i="5"/>
  <c r="N136" i="5"/>
  <c r="O136" i="5"/>
  <c r="AF135" i="5"/>
  <c r="AI135" i="5"/>
  <c r="AJ135" i="5"/>
  <c r="AK135" i="5"/>
  <c r="U135" i="5"/>
  <c r="X135" i="5"/>
  <c r="Y135" i="5"/>
  <c r="Z135" i="5"/>
  <c r="J135" i="5"/>
  <c r="M135" i="5"/>
  <c r="N135" i="5"/>
  <c r="O135" i="5"/>
  <c r="AF134" i="5"/>
  <c r="AI134" i="5"/>
  <c r="AJ134" i="5"/>
  <c r="AK134" i="5"/>
  <c r="U134" i="5"/>
  <c r="X134" i="5"/>
  <c r="Y134" i="5"/>
  <c r="Z134" i="5"/>
  <c r="J134" i="5"/>
  <c r="M134" i="5"/>
  <c r="N134" i="5"/>
  <c r="O134" i="5"/>
  <c r="AF133" i="5"/>
  <c r="AI133" i="5"/>
  <c r="AJ133" i="5"/>
  <c r="AK133" i="5"/>
  <c r="U133" i="5"/>
  <c r="X133" i="5"/>
  <c r="Y133" i="5"/>
  <c r="Z133" i="5"/>
  <c r="J133" i="5"/>
  <c r="M133" i="5"/>
  <c r="N133" i="5"/>
  <c r="O133" i="5"/>
  <c r="AF132" i="5"/>
  <c r="AI132" i="5"/>
  <c r="AJ132" i="5"/>
  <c r="AK132" i="5"/>
  <c r="U132" i="5"/>
  <c r="X132" i="5"/>
  <c r="Y132" i="5"/>
  <c r="Z132" i="5"/>
  <c r="J132" i="5"/>
  <c r="M132" i="5"/>
  <c r="N132" i="5"/>
  <c r="O132" i="5"/>
  <c r="AF131" i="5"/>
  <c r="AI131" i="5"/>
  <c r="AJ131" i="5"/>
  <c r="AK131" i="5"/>
  <c r="U131" i="5"/>
  <c r="X131" i="5"/>
  <c r="Y131" i="5"/>
  <c r="Z131" i="5"/>
  <c r="J131" i="5"/>
  <c r="M131" i="5"/>
  <c r="N131" i="5"/>
  <c r="O131" i="5"/>
  <c r="AF130" i="5"/>
  <c r="AI130" i="5"/>
  <c r="AJ130" i="5"/>
  <c r="AK130" i="5"/>
  <c r="U130" i="5"/>
  <c r="X130" i="5"/>
  <c r="Y130" i="5"/>
  <c r="Z130" i="5"/>
  <c r="J130" i="5"/>
  <c r="M130" i="5"/>
  <c r="N130" i="5"/>
  <c r="O130" i="5"/>
  <c r="AF129" i="5"/>
  <c r="AI129" i="5"/>
  <c r="AJ129" i="5"/>
  <c r="AK129" i="5"/>
  <c r="U129" i="5"/>
  <c r="X129" i="5"/>
  <c r="Y129" i="5"/>
  <c r="Z129" i="5"/>
  <c r="J129" i="5"/>
  <c r="M129" i="5"/>
  <c r="N129" i="5"/>
  <c r="O129" i="5"/>
  <c r="AF128" i="5"/>
  <c r="AI128" i="5"/>
  <c r="AJ128" i="5"/>
  <c r="AK128" i="5"/>
  <c r="U128" i="5"/>
  <c r="X128" i="5"/>
  <c r="Y128" i="5"/>
  <c r="Z128" i="5"/>
  <c r="J128" i="5"/>
  <c r="M128" i="5"/>
  <c r="N128" i="5"/>
  <c r="O128" i="5"/>
  <c r="AF127" i="5"/>
  <c r="AI127" i="5"/>
  <c r="AJ127" i="5"/>
  <c r="AK127" i="5"/>
  <c r="U127" i="5"/>
  <c r="X127" i="5"/>
  <c r="Y127" i="5"/>
  <c r="Z127" i="5"/>
  <c r="J127" i="5"/>
  <c r="M127" i="5"/>
  <c r="N127" i="5"/>
  <c r="O127" i="5"/>
  <c r="AF126" i="5"/>
  <c r="AI126" i="5"/>
  <c r="AJ126" i="5"/>
  <c r="AK126" i="5"/>
  <c r="U126" i="5"/>
  <c r="X126" i="5"/>
  <c r="Y126" i="5"/>
  <c r="Z126" i="5"/>
  <c r="J126" i="5"/>
  <c r="M126" i="5"/>
  <c r="N126" i="5"/>
  <c r="O126" i="5"/>
  <c r="AF125" i="5"/>
  <c r="AI125" i="5"/>
  <c r="AJ125" i="5"/>
  <c r="AK125" i="5"/>
  <c r="U125" i="5"/>
  <c r="X125" i="5"/>
  <c r="Y125" i="5"/>
  <c r="Z125" i="5"/>
  <c r="J125" i="5"/>
  <c r="M125" i="5"/>
  <c r="N125" i="5"/>
  <c r="O125" i="5"/>
  <c r="AF124" i="5"/>
  <c r="AI124" i="5"/>
  <c r="AJ124" i="5"/>
  <c r="AK124" i="5"/>
  <c r="U124" i="5"/>
  <c r="X124" i="5"/>
  <c r="Y124" i="5"/>
  <c r="Z124" i="5"/>
  <c r="J124" i="5"/>
  <c r="M124" i="5"/>
  <c r="N124" i="5"/>
  <c r="O124" i="5"/>
  <c r="AF123" i="5"/>
  <c r="AI123" i="5"/>
  <c r="AJ123" i="5"/>
  <c r="AK123" i="5"/>
  <c r="U123" i="5"/>
  <c r="X123" i="5"/>
  <c r="Y123" i="5"/>
  <c r="Z123" i="5"/>
  <c r="J123" i="5"/>
  <c r="M123" i="5"/>
  <c r="N123" i="5"/>
  <c r="O123" i="5"/>
  <c r="AF122" i="5"/>
  <c r="AI122" i="5"/>
  <c r="AJ122" i="5"/>
  <c r="AK122" i="5"/>
  <c r="U122" i="5"/>
  <c r="X122" i="5"/>
  <c r="Y122" i="5"/>
  <c r="Z122" i="5"/>
  <c r="J122" i="5"/>
  <c r="M122" i="5"/>
  <c r="N122" i="5"/>
  <c r="O122" i="5"/>
  <c r="AF121" i="5"/>
  <c r="AI121" i="5"/>
  <c r="AJ121" i="5"/>
  <c r="AK121" i="5"/>
  <c r="U121" i="5"/>
  <c r="X121" i="5"/>
  <c r="Y121" i="5"/>
  <c r="Z121" i="5"/>
  <c r="J121" i="5"/>
  <c r="M121" i="5"/>
  <c r="N121" i="5"/>
  <c r="O121" i="5"/>
  <c r="AF120" i="5"/>
  <c r="AI120" i="5"/>
  <c r="AJ120" i="5"/>
  <c r="AK120" i="5"/>
  <c r="U120" i="5"/>
  <c r="X120" i="5"/>
  <c r="Y120" i="5"/>
  <c r="Z120" i="5"/>
  <c r="J120" i="5"/>
  <c r="M120" i="5"/>
  <c r="N120" i="5"/>
  <c r="O120" i="5"/>
  <c r="AF119" i="5"/>
  <c r="AI119" i="5"/>
  <c r="AJ119" i="5"/>
  <c r="AK119" i="5"/>
  <c r="U119" i="5"/>
  <c r="X119" i="5"/>
  <c r="Y119" i="5"/>
  <c r="Z119" i="5"/>
  <c r="J119" i="5"/>
  <c r="M119" i="5"/>
  <c r="N119" i="5"/>
  <c r="O119" i="5"/>
  <c r="AF118" i="5"/>
  <c r="AI118" i="5"/>
  <c r="AJ118" i="5"/>
  <c r="AK118" i="5"/>
  <c r="U118" i="5"/>
  <c r="X118" i="5"/>
  <c r="Y118" i="5"/>
  <c r="Z118" i="5"/>
  <c r="J118" i="5"/>
  <c r="M118" i="5"/>
  <c r="N118" i="5"/>
  <c r="O118" i="5"/>
  <c r="AF117" i="5"/>
  <c r="AI117" i="5"/>
  <c r="AJ117" i="5"/>
  <c r="AK117" i="5"/>
  <c r="U117" i="5"/>
  <c r="X117" i="5"/>
  <c r="Y117" i="5"/>
  <c r="Z117" i="5"/>
  <c r="J117" i="5"/>
  <c r="M117" i="5"/>
  <c r="N117" i="5"/>
  <c r="O117" i="5"/>
  <c r="AF116" i="5"/>
  <c r="AI116" i="5"/>
  <c r="AJ116" i="5"/>
  <c r="AK116" i="5"/>
  <c r="U116" i="5"/>
  <c r="X116" i="5"/>
  <c r="Y116" i="5"/>
  <c r="Z116" i="5"/>
  <c r="J116" i="5"/>
  <c r="M116" i="5"/>
  <c r="N116" i="5"/>
  <c r="O116" i="5"/>
  <c r="AF115" i="5"/>
  <c r="AI115" i="5"/>
  <c r="AJ115" i="5"/>
  <c r="AK115" i="5"/>
  <c r="U115" i="5"/>
  <c r="X115" i="5"/>
  <c r="Y115" i="5"/>
  <c r="Z115" i="5"/>
  <c r="J115" i="5"/>
  <c r="M115" i="5"/>
  <c r="N115" i="5"/>
  <c r="O115" i="5"/>
  <c r="AF114" i="5"/>
  <c r="AI114" i="5"/>
  <c r="AJ114" i="5"/>
  <c r="AK114" i="5"/>
  <c r="U114" i="5"/>
  <c r="X114" i="5"/>
  <c r="Y114" i="5"/>
  <c r="Z114" i="5"/>
  <c r="J114" i="5"/>
  <c r="M114" i="5"/>
  <c r="N114" i="5"/>
  <c r="O114" i="5"/>
  <c r="AF113" i="5"/>
  <c r="AI113" i="5"/>
  <c r="AJ113" i="5"/>
  <c r="AK113" i="5"/>
  <c r="U113" i="5"/>
  <c r="X113" i="5"/>
  <c r="Y113" i="5"/>
  <c r="Z113" i="5"/>
  <c r="J113" i="5"/>
  <c r="M113" i="5"/>
  <c r="N113" i="5"/>
  <c r="O113" i="5"/>
  <c r="AF112" i="5"/>
  <c r="AI112" i="5"/>
  <c r="AJ112" i="5"/>
  <c r="AK112" i="5"/>
  <c r="U112" i="5"/>
  <c r="X112" i="5"/>
  <c r="Y112" i="5"/>
  <c r="Z112" i="5"/>
  <c r="J112" i="5"/>
  <c r="M112" i="5"/>
  <c r="N112" i="5"/>
  <c r="O112" i="5"/>
  <c r="AF111" i="5"/>
  <c r="AI111" i="5"/>
  <c r="AJ111" i="5"/>
  <c r="AK111" i="5"/>
  <c r="U111" i="5"/>
  <c r="X111" i="5"/>
  <c r="Y111" i="5"/>
  <c r="Z111" i="5"/>
  <c r="J111" i="5"/>
  <c r="M111" i="5"/>
  <c r="N111" i="5"/>
  <c r="O111" i="5"/>
  <c r="AF110" i="5"/>
  <c r="AI110" i="5"/>
  <c r="AJ110" i="5"/>
  <c r="AK110" i="5"/>
  <c r="U110" i="5"/>
  <c r="X110" i="5"/>
  <c r="Y110" i="5"/>
  <c r="Z110" i="5"/>
  <c r="J110" i="5"/>
  <c r="M110" i="5"/>
  <c r="N110" i="5"/>
  <c r="O110" i="5"/>
  <c r="AF109" i="5"/>
  <c r="AI109" i="5"/>
  <c r="AJ109" i="5"/>
  <c r="AK109" i="5"/>
  <c r="U109" i="5"/>
  <c r="X109" i="5"/>
  <c r="Y109" i="5"/>
  <c r="Z109" i="5"/>
  <c r="J109" i="5"/>
  <c r="M109" i="5"/>
  <c r="N109" i="5"/>
  <c r="O109" i="5"/>
  <c r="AF108" i="5"/>
  <c r="AI108" i="5"/>
  <c r="AJ108" i="5"/>
  <c r="AK108" i="5"/>
  <c r="U108" i="5"/>
  <c r="X108" i="5"/>
  <c r="Y108" i="5"/>
  <c r="Z108" i="5"/>
  <c r="J108" i="5"/>
  <c r="M108" i="5"/>
  <c r="N108" i="5"/>
  <c r="O108" i="5"/>
  <c r="AF107" i="5"/>
  <c r="AI107" i="5"/>
  <c r="AJ107" i="5"/>
  <c r="AK107" i="5"/>
  <c r="U107" i="5"/>
  <c r="X107" i="5"/>
  <c r="Y107" i="5"/>
  <c r="Z107" i="5"/>
  <c r="J107" i="5"/>
  <c r="M107" i="5"/>
  <c r="N107" i="5"/>
  <c r="O107" i="5"/>
  <c r="AF106" i="5"/>
  <c r="AI106" i="5"/>
  <c r="AJ106" i="5"/>
  <c r="AK106" i="5"/>
  <c r="U106" i="5"/>
  <c r="X106" i="5"/>
  <c r="Y106" i="5"/>
  <c r="Z106" i="5"/>
  <c r="J106" i="5"/>
  <c r="M106" i="5"/>
  <c r="N106" i="5"/>
  <c r="O106" i="5"/>
  <c r="AF105" i="5"/>
  <c r="AI105" i="5"/>
  <c r="AJ105" i="5"/>
  <c r="AK105" i="5"/>
  <c r="U105" i="5"/>
  <c r="X105" i="5"/>
  <c r="Y105" i="5"/>
  <c r="Z105" i="5"/>
  <c r="J105" i="5"/>
  <c r="M105" i="5"/>
  <c r="N105" i="5"/>
  <c r="O105" i="5"/>
  <c r="AF104" i="5"/>
  <c r="AI104" i="5"/>
  <c r="AJ104" i="5"/>
  <c r="AK104" i="5"/>
  <c r="U104" i="5"/>
  <c r="X104" i="5"/>
  <c r="Y104" i="5"/>
  <c r="Z104" i="5"/>
  <c r="J104" i="5"/>
  <c r="M104" i="5"/>
  <c r="N104" i="5"/>
  <c r="O104" i="5"/>
  <c r="AF103" i="5"/>
  <c r="AI103" i="5"/>
  <c r="AJ103" i="5"/>
  <c r="AK103" i="5"/>
  <c r="U103" i="5"/>
  <c r="X103" i="5"/>
  <c r="Y103" i="5"/>
  <c r="Z103" i="5"/>
  <c r="J103" i="5"/>
  <c r="M103" i="5"/>
  <c r="N103" i="5"/>
  <c r="O103" i="5"/>
  <c r="AF102" i="5"/>
  <c r="AI102" i="5"/>
  <c r="AJ102" i="5"/>
  <c r="AK102" i="5"/>
  <c r="U102" i="5"/>
  <c r="X102" i="5"/>
  <c r="Y102" i="5"/>
  <c r="Z102" i="5"/>
  <c r="J102" i="5"/>
  <c r="M102" i="5"/>
  <c r="N102" i="5"/>
  <c r="O102" i="5"/>
  <c r="AF101" i="5"/>
  <c r="AI101" i="5"/>
  <c r="AJ101" i="5"/>
  <c r="AK101" i="5"/>
  <c r="U101" i="5"/>
  <c r="X101" i="5"/>
  <c r="Y101" i="5"/>
  <c r="Z101" i="5"/>
  <c r="J101" i="5"/>
  <c r="M101" i="5"/>
  <c r="N101" i="5"/>
  <c r="O101" i="5"/>
  <c r="AF100" i="5"/>
  <c r="AI100" i="5"/>
  <c r="AJ100" i="5"/>
  <c r="AK100" i="5"/>
  <c r="U100" i="5"/>
  <c r="X100" i="5"/>
  <c r="Y100" i="5"/>
  <c r="Z100" i="5"/>
  <c r="J100" i="5"/>
  <c r="M100" i="5"/>
  <c r="N100" i="5"/>
  <c r="O100" i="5"/>
  <c r="AF99" i="5"/>
  <c r="AI99" i="5"/>
  <c r="AJ99" i="5"/>
  <c r="AK99" i="5"/>
  <c r="U99" i="5"/>
  <c r="X99" i="5"/>
  <c r="Y99" i="5"/>
  <c r="Z99" i="5"/>
  <c r="J99" i="5"/>
  <c r="M99" i="5"/>
  <c r="N99" i="5"/>
  <c r="O99" i="5"/>
  <c r="AF98" i="5"/>
  <c r="AI98" i="5"/>
  <c r="AJ98" i="5"/>
  <c r="AK98" i="5"/>
  <c r="U98" i="5"/>
  <c r="X98" i="5"/>
  <c r="Y98" i="5"/>
  <c r="Z98" i="5"/>
  <c r="J98" i="5"/>
  <c r="M98" i="5"/>
  <c r="N98" i="5"/>
  <c r="O98" i="5"/>
  <c r="AF97" i="5"/>
  <c r="AI97" i="5"/>
  <c r="AJ97" i="5"/>
  <c r="AK97" i="5"/>
  <c r="U97" i="5"/>
  <c r="X97" i="5"/>
  <c r="Y97" i="5"/>
  <c r="Z97" i="5"/>
  <c r="J97" i="5"/>
  <c r="M97" i="5"/>
  <c r="N97" i="5"/>
  <c r="O97" i="5"/>
  <c r="AF96" i="5"/>
  <c r="AI96" i="5"/>
  <c r="AJ96" i="5"/>
  <c r="AK96" i="5"/>
  <c r="U96" i="5"/>
  <c r="X96" i="5"/>
  <c r="Y96" i="5"/>
  <c r="Z96" i="5"/>
  <c r="J96" i="5"/>
  <c r="M96" i="5"/>
  <c r="N96" i="5"/>
  <c r="O96" i="5"/>
  <c r="AF95" i="5"/>
  <c r="AI95" i="5"/>
  <c r="AJ95" i="5"/>
  <c r="AK95" i="5"/>
  <c r="U95" i="5"/>
  <c r="X95" i="5"/>
  <c r="Y95" i="5"/>
  <c r="Z95" i="5"/>
  <c r="J95" i="5"/>
  <c r="M95" i="5"/>
  <c r="N95" i="5"/>
  <c r="O95" i="5"/>
  <c r="AF94" i="5"/>
  <c r="AI94" i="5"/>
  <c r="AJ94" i="5"/>
  <c r="AK94" i="5"/>
  <c r="U94" i="5"/>
  <c r="X94" i="5"/>
  <c r="Y94" i="5"/>
  <c r="Z94" i="5"/>
  <c r="J94" i="5"/>
  <c r="M94" i="5"/>
  <c r="N94" i="5"/>
  <c r="O94" i="5"/>
  <c r="AF93" i="5"/>
  <c r="AI93" i="5"/>
  <c r="AJ93" i="5"/>
  <c r="AK93" i="5"/>
  <c r="U93" i="5"/>
  <c r="X93" i="5"/>
  <c r="Y93" i="5"/>
  <c r="Z93" i="5"/>
  <c r="J93" i="5"/>
  <c r="M93" i="5"/>
  <c r="N93" i="5"/>
  <c r="O93" i="5"/>
  <c r="AF92" i="5"/>
  <c r="AI92" i="5"/>
  <c r="AJ92" i="5"/>
  <c r="AK92" i="5"/>
  <c r="U92" i="5"/>
  <c r="X92" i="5"/>
  <c r="Y92" i="5"/>
  <c r="Z92" i="5"/>
  <c r="J92" i="5"/>
  <c r="M92" i="5"/>
  <c r="N92" i="5"/>
  <c r="O92" i="5"/>
  <c r="AF91" i="5"/>
  <c r="AI91" i="5"/>
  <c r="AJ91" i="5"/>
  <c r="AK91" i="5"/>
  <c r="U91" i="5"/>
  <c r="X91" i="5"/>
  <c r="Y91" i="5"/>
  <c r="Z91" i="5"/>
  <c r="J91" i="5"/>
  <c r="M91" i="5"/>
  <c r="N91" i="5"/>
  <c r="O91" i="5"/>
  <c r="AF90" i="5"/>
  <c r="AI90" i="5"/>
  <c r="AJ90" i="5"/>
  <c r="AK90" i="5"/>
  <c r="U90" i="5"/>
  <c r="X90" i="5"/>
  <c r="Y90" i="5"/>
  <c r="Z90" i="5"/>
  <c r="J90" i="5"/>
  <c r="M90" i="5"/>
  <c r="N90" i="5"/>
  <c r="O90" i="5"/>
  <c r="AF89" i="5"/>
  <c r="AI89" i="5"/>
  <c r="AJ89" i="5"/>
  <c r="AK89" i="5"/>
  <c r="U89" i="5"/>
  <c r="X89" i="5"/>
  <c r="Y89" i="5"/>
  <c r="Z89" i="5"/>
  <c r="J89" i="5"/>
  <c r="M89" i="5"/>
  <c r="N89" i="5"/>
  <c r="O89" i="5"/>
  <c r="AF88" i="5"/>
  <c r="AI88" i="5"/>
  <c r="AJ88" i="5"/>
  <c r="AK88" i="5"/>
  <c r="U88" i="5"/>
  <c r="X88" i="5"/>
  <c r="Y88" i="5"/>
  <c r="Z88" i="5"/>
  <c r="J88" i="5"/>
  <c r="M88" i="5"/>
  <c r="N88" i="5"/>
  <c r="O88" i="5"/>
  <c r="AF87" i="5"/>
  <c r="AI87" i="5"/>
  <c r="AJ87" i="5"/>
  <c r="AK87" i="5"/>
  <c r="U87" i="5"/>
  <c r="X87" i="5"/>
  <c r="Y87" i="5"/>
  <c r="Z87" i="5"/>
  <c r="J87" i="5"/>
  <c r="M87" i="5"/>
  <c r="N87" i="5"/>
  <c r="O87" i="5"/>
  <c r="AF86" i="5"/>
  <c r="AI86" i="5"/>
  <c r="AJ86" i="5"/>
  <c r="AK86" i="5"/>
  <c r="U86" i="5"/>
  <c r="X86" i="5"/>
  <c r="Y86" i="5"/>
  <c r="Z86" i="5"/>
  <c r="J86" i="5"/>
  <c r="M86" i="5"/>
  <c r="N86" i="5"/>
  <c r="O86" i="5"/>
  <c r="AF85" i="5"/>
  <c r="AI85" i="5"/>
  <c r="AJ85" i="5"/>
  <c r="AK85" i="5"/>
  <c r="U85" i="5"/>
  <c r="X85" i="5"/>
  <c r="Y85" i="5"/>
  <c r="Z85" i="5"/>
  <c r="J85" i="5"/>
  <c r="M85" i="5"/>
  <c r="N85" i="5"/>
  <c r="O85" i="5"/>
  <c r="AF84" i="5"/>
  <c r="AI84" i="5"/>
  <c r="AJ84" i="5"/>
  <c r="AK84" i="5"/>
  <c r="U84" i="5"/>
  <c r="X84" i="5"/>
  <c r="Y84" i="5"/>
  <c r="Z84" i="5"/>
  <c r="J84" i="5"/>
  <c r="M84" i="5"/>
  <c r="N84" i="5"/>
  <c r="O84" i="5"/>
  <c r="AF83" i="5"/>
  <c r="AI83" i="5"/>
  <c r="AJ83" i="5"/>
  <c r="AK83" i="5"/>
  <c r="U83" i="5"/>
  <c r="X83" i="5"/>
  <c r="Y83" i="5"/>
  <c r="Z83" i="5"/>
  <c r="J83" i="5"/>
  <c r="M83" i="5"/>
  <c r="N83" i="5"/>
  <c r="O83" i="5"/>
  <c r="AF82" i="5"/>
  <c r="AI82" i="5"/>
  <c r="AJ82" i="5"/>
  <c r="AK82" i="5"/>
  <c r="U82" i="5"/>
  <c r="X82" i="5"/>
  <c r="Y82" i="5"/>
  <c r="Z82" i="5"/>
  <c r="J82" i="5"/>
  <c r="M82" i="5"/>
  <c r="N82" i="5"/>
  <c r="O82" i="5"/>
  <c r="AF81" i="5"/>
  <c r="AI81" i="5"/>
  <c r="AJ81" i="5"/>
  <c r="AK81" i="5"/>
  <c r="U81" i="5"/>
  <c r="X81" i="5"/>
  <c r="Y81" i="5"/>
  <c r="Z81" i="5"/>
  <c r="J81" i="5"/>
  <c r="M81" i="5"/>
  <c r="N81" i="5"/>
  <c r="O81" i="5"/>
  <c r="AF80" i="5"/>
  <c r="AI80" i="5"/>
  <c r="AJ80" i="5"/>
  <c r="AK80" i="5"/>
  <c r="U80" i="5"/>
  <c r="X80" i="5"/>
  <c r="Y80" i="5"/>
  <c r="Z80" i="5"/>
  <c r="J80" i="5"/>
  <c r="M80" i="5"/>
  <c r="N80" i="5"/>
  <c r="O80" i="5"/>
  <c r="AF79" i="5"/>
  <c r="AI79" i="5"/>
  <c r="AJ79" i="5"/>
  <c r="AK79" i="5"/>
  <c r="U79" i="5"/>
  <c r="X79" i="5"/>
  <c r="Y79" i="5"/>
  <c r="Z79" i="5"/>
  <c r="J79" i="5"/>
  <c r="M79" i="5"/>
  <c r="N79" i="5"/>
  <c r="O79" i="5"/>
  <c r="AF78" i="5"/>
  <c r="AI78" i="5"/>
  <c r="AJ78" i="5"/>
  <c r="AK78" i="5"/>
  <c r="U78" i="5"/>
  <c r="X78" i="5"/>
  <c r="Y78" i="5"/>
  <c r="Z78" i="5"/>
  <c r="J78" i="5"/>
  <c r="M78" i="5"/>
  <c r="N78" i="5"/>
  <c r="O78" i="5"/>
  <c r="AF77" i="5"/>
  <c r="AI77" i="5"/>
  <c r="AJ77" i="5"/>
  <c r="AK77" i="5"/>
  <c r="U77" i="5"/>
  <c r="X77" i="5"/>
  <c r="Y77" i="5"/>
  <c r="Z77" i="5"/>
  <c r="J77" i="5"/>
  <c r="M77" i="5"/>
  <c r="N77" i="5"/>
  <c r="O77" i="5"/>
  <c r="AF76" i="5"/>
  <c r="AI76" i="5"/>
  <c r="AJ76" i="5"/>
  <c r="AK76" i="5"/>
  <c r="U76" i="5"/>
  <c r="X76" i="5"/>
  <c r="Y76" i="5"/>
  <c r="Z76" i="5"/>
  <c r="J76" i="5"/>
  <c r="M76" i="5"/>
  <c r="N76" i="5"/>
  <c r="O76" i="5"/>
  <c r="AF75" i="5"/>
  <c r="AI75" i="5"/>
  <c r="AJ75" i="5"/>
  <c r="AK75" i="5"/>
  <c r="U75" i="5"/>
  <c r="X75" i="5"/>
  <c r="Y75" i="5"/>
  <c r="Z75" i="5"/>
  <c r="J75" i="5"/>
  <c r="M75" i="5"/>
  <c r="N75" i="5"/>
  <c r="O75" i="5"/>
  <c r="AF74" i="5"/>
  <c r="AI74" i="5"/>
  <c r="AJ74" i="5"/>
  <c r="AK74" i="5"/>
  <c r="U74" i="5"/>
  <c r="X74" i="5"/>
  <c r="Y74" i="5"/>
  <c r="Z74" i="5"/>
  <c r="J74" i="5"/>
  <c r="M74" i="5"/>
  <c r="N74" i="5"/>
  <c r="O74" i="5"/>
  <c r="AF73" i="5"/>
  <c r="AI73" i="5"/>
  <c r="AJ73" i="5"/>
  <c r="AK73" i="5"/>
  <c r="U73" i="5"/>
  <c r="X73" i="5"/>
  <c r="Y73" i="5"/>
  <c r="Z73" i="5"/>
  <c r="J73" i="5"/>
  <c r="M73" i="5"/>
  <c r="N73" i="5"/>
  <c r="O73" i="5"/>
  <c r="AF72" i="5"/>
  <c r="AI72" i="5"/>
  <c r="AJ72" i="5"/>
  <c r="AK72" i="5"/>
  <c r="U72" i="5"/>
  <c r="X72" i="5"/>
  <c r="Y72" i="5"/>
  <c r="Z72" i="5"/>
  <c r="J72" i="5"/>
  <c r="M72" i="5"/>
  <c r="N72" i="5"/>
  <c r="O72" i="5"/>
  <c r="AF71" i="5"/>
  <c r="AI71" i="5"/>
  <c r="AJ71" i="5"/>
  <c r="AK71" i="5"/>
  <c r="U71" i="5"/>
  <c r="X71" i="5"/>
  <c r="Y71" i="5"/>
  <c r="Z71" i="5"/>
  <c r="J71" i="5"/>
  <c r="M71" i="5"/>
  <c r="N71" i="5"/>
  <c r="O71" i="5"/>
  <c r="AF70" i="5"/>
  <c r="AI70" i="5"/>
  <c r="AJ70" i="5"/>
  <c r="AK70" i="5"/>
  <c r="U70" i="5"/>
  <c r="X70" i="5"/>
  <c r="Y70" i="5"/>
  <c r="Z70" i="5"/>
  <c r="J70" i="5"/>
  <c r="M70" i="5"/>
  <c r="N70" i="5"/>
  <c r="O70" i="5"/>
  <c r="AF69" i="5"/>
  <c r="AI69" i="5"/>
  <c r="AJ69" i="5"/>
  <c r="AK69" i="5"/>
  <c r="U69" i="5"/>
  <c r="X69" i="5"/>
  <c r="Y69" i="5"/>
  <c r="Z69" i="5"/>
  <c r="J69" i="5"/>
  <c r="M69" i="5"/>
  <c r="N69" i="5"/>
  <c r="O69" i="5"/>
  <c r="AF68" i="5"/>
  <c r="AI68" i="5"/>
  <c r="AJ68" i="5"/>
  <c r="AK68" i="5"/>
  <c r="U68" i="5"/>
  <c r="X68" i="5"/>
  <c r="Y68" i="5"/>
  <c r="Z68" i="5"/>
  <c r="J68" i="5"/>
  <c r="M68" i="5"/>
  <c r="N68" i="5"/>
  <c r="O68" i="5"/>
  <c r="AF67" i="5"/>
  <c r="AI67" i="5"/>
  <c r="AJ67" i="5"/>
  <c r="AK67" i="5"/>
  <c r="U67" i="5"/>
  <c r="X67" i="5"/>
  <c r="Y67" i="5"/>
  <c r="Z67" i="5"/>
  <c r="J67" i="5"/>
  <c r="M67" i="5"/>
  <c r="N67" i="5"/>
  <c r="O67" i="5"/>
  <c r="AF66" i="5"/>
  <c r="AI66" i="5"/>
  <c r="AJ66" i="5"/>
  <c r="AK66" i="5"/>
  <c r="U66" i="5"/>
  <c r="X66" i="5"/>
  <c r="Y66" i="5"/>
  <c r="Z66" i="5"/>
  <c r="J66" i="5"/>
  <c r="M66" i="5"/>
  <c r="N66" i="5"/>
  <c r="O66" i="5"/>
  <c r="AF65" i="5"/>
  <c r="AI65" i="5"/>
  <c r="AJ65" i="5"/>
  <c r="AK65" i="5"/>
  <c r="U65" i="5"/>
  <c r="X65" i="5"/>
  <c r="Y65" i="5"/>
  <c r="Z65" i="5"/>
  <c r="J65" i="5"/>
  <c r="M65" i="5"/>
  <c r="N65" i="5"/>
  <c r="O65" i="5"/>
  <c r="AF64" i="5"/>
  <c r="AI64" i="5"/>
  <c r="AJ64" i="5"/>
  <c r="AK64" i="5"/>
  <c r="U64" i="5"/>
  <c r="X64" i="5"/>
  <c r="Y64" i="5"/>
  <c r="Z64" i="5"/>
  <c r="J64" i="5"/>
  <c r="M64" i="5"/>
  <c r="N64" i="5"/>
  <c r="O64" i="5"/>
  <c r="AF63" i="5"/>
  <c r="AI63" i="5"/>
  <c r="AJ63" i="5"/>
  <c r="AK63" i="5"/>
  <c r="U63" i="5"/>
  <c r="X63" i="5"/>
  <c r="Y63" i="5"/>
  <c r="Z63" i="5"/>
  <c r="J63" i="5"/>
  <c r="M63" i="5"/>
  <c r="N63" i="5"/>
  <c r="O63" i="5"/>
  <c r="AF62" i="5"/>
  <c r="AI62" i="5"/>
  <c r="AJ62" i="5"/>
  <c r="AK62" i="5"/>
  <c r="U62" i="5"/>
  <c r="X62" i="5"/>
  <c r="Y62" i="5"/>
  <c r="Z62" i="5"/>
  <c r="J62" i="5"/>
  <c r="M62" i="5"/>
  <c r="N62" i="5"/>
  <c r="O62" i="5"/>
  <c r="AF61" i="5"/>
  <c r="AI61" i="5"/>
  <c r="AJ61" i="5"/>
  <c r="AK61" i="5"/>
  <c r="U61" i="5"/>
  <c r="X61" i="5"/>
  <c r="Y61" i="5"/>
  <c r="Z61" i="5"/>
  <c r="J61" i="5"/>
  <c r="M61" i="5"/>
  <c r="N61" i="5"/>
  <c r="O61" i="5"/>
  <c r="AF60" i="5"/>
  <c r="AI60" i="5"/>
  <c r="AJ60" i="5"/>
  <c r="AK60" i="5"/>
  <c r="U60" i="5"/>
  <c r="X60" i="5"/>
  <c r="Y60" i="5"/>
  <c r="Z60" i="5"/>
  <c r="J60" i="5"/>
  <c r="M60" i="5"/>
  <c r="N60" i="5"/>
  <c r="O60" i="5"/>
  <c r="AF59" i="5"/>
  <c r="AI59" i="5"/>
  <c r="AJ59" i="5"/>
  <c r="AK59" i="5"/>
  <c r="U59" i="5"/>
  <c r="X59" i="5"/>
  <c r="Y59" i="5"/>
  <c r="Z59" i="5"/>
  <c r="J59" i="5"/>
  <c r="M59" i="5"/>
  <c r="N59" i="5"/>
  <c r="O59" i="5"/>
  <c r="AF58" i="5"/>
  <c r="AI58" i="5"/>
  <c r="AJ58" i="5"/>
  <c r="AK58" i="5"/>
  <c r="U58" i="5"/>
  <c r="X58" i="5"/>
  <c r="Y58" i="5"/>
  <c r="Z58" i="5"/>
  <c r="J58" i="5"/>
  <c r="M58" i="5"/>
  <c r="N58" i="5"/>
  <c r="O58" i="5"/>
  <c r="AF57" i="5"/>
  <c r="AI57" i="5"/>
  <c r="AJ57" i="5"/>
  <c r="AK57" i="5"/>
  <c r="U57" i="5"/>
  <c r="X57" i="5"/>
  <c r="Y57" i="5"/>
  <c r="Z57" i="5"/>
  <c r="J57" i="5"/>
  <c r="M57" i="5"/>
  <c r="N57" i="5"/>
  <c r="O57" i="5"/>
  <c r="AF56" i="5"/>
  <c r="AI56" i="5"/>
  <c r="AJ56" i="5"/>
  <c r="AK56" i="5"/>
  <c r="U56" i="5"/>
  <c r="X56" i="5"/>
  <c r="Y56" i="5"/>
  <c r="Z56" i="5"/>
  <c r="J56" i="5"/>
  <c r="M56" i="5"/>
  <c r="N56" i="5"/>
  <c r="O56" i="5"/>
  <c r="AF55" i="5"/>
  <c r="AI55" i="5"/>
  <c r="AJ55" i="5"/>
  <c r="AK55" i="5"/>
  <c r="U55" i="5"/>
  <c r="X55" i="5"/>
  <c r="Y55" i="5"/>
  <c r="Z55" i="5"/>
  <c r="J55" i="5"/>
  <c r="M55" i="5"/>
  <c r="N55" i="5"/>
  <c r="O55" i="5"/>
  <c r="AF54" i="5"/>
  <c r="AI54" i="5"/>
  <c r="AJ54" i="5"/>
  <c r="AK54" i="5"/>
  <c r="U54" i="5"/>
  <c r="X54" i="5"/>
  <c r="Y54" i="5"/>
  <c r="Z54" i="5"/>
  <c r="J54" i="5"/>
  <c r="M54" i="5"/>
  <c r="N54" i="5"/>
  <c r="O54" i="5"/>
  <c r="AF53" i="5"/>
  <c r="AI53" i="5"/>
  <c r="AJ53" i="5"/>
  <c r="AK53" i="5"/>
  <c r="U53" i="5"/>
  <c r="X53" i="5"/>
  <c r="Y53" i="5"/>
  <c r="Z53" i="5"/>
  <c r="J53" i="5"/>
  <c r="M53" i="5"/>
  <c r="N53" i="5"/>
  <c r="O53" i="5"/>
  <c r="AF52" i="5"/>
  <c r="AI52" i="5"/>
  <c r="AJ52" i="5"/>
  <c r="AK52" i="5"/>
  <c r="U52" i="5"/>
  <c r="X52" i="5"/>
  <c r="Y52" i="5"/>
  <c r="Z52" i="5"/>
  <c r="J52" i="5"/>
  <c r="M52" i="5"/>
  <c r="N52" i="5"/>
  <c r="O52" i="5"/>
  <c r="AF51" i="5"/>
  <c r="AI51" i="5"/>
  <c r="AJ51" i="5"/>
  <c r="AK51" i="5"/>
  <c r="U51" i="5"/>
  <c r="X51" i="5"/>
  <c r="Y51" i="5"/>
  <c r="Z51" i="5"/>
  <c r="J51" i="5"/>
  <c r="M51" i="5"/>
  <c r="N51" i="5"/>
  <c r="O51" i="5"/>
  <c r="AF50" i="5"/>
  <c r="AI50" i="5"/>
  <c r="AJ50" i="5"/>
  <c r="AK50" i="5"/>
  <c r="U50" i="5"/>
  <c r="X50" i="5"/>
  <c r="Y50" i="5"/>
  <c r="Z50" i="5"/>
  <c r="J50" i="5"/>
  <c r="M50" i="5"/>
  <c r="N50" i="5"/>
  <c r="O50" i="5"/>
  <c r="AF49" i="5"/>
  <c r="AI49" i="5"/>
  <c r="AJ49" i="5"/>
  <c r="AK49" i="5"/>
  <c r="U49" i="5"/>
  <c r="X49" i="5"/>
  <c r="Y49" i="5"/>
  <c r="Z49" i="5"/>
  <c r="J49" i="5"/>
  <c r="M49" i="5"/>
  <c r="N49" i="5"/>
  <c r="O49" i="5"/>
  <c r="AF48" i="5"/>
  <c r="AI48" i="5"/>
  <c r="AJ48" i="5"/>
  <c r="AK48" i="5"/>
  <c r="U48" i="5"/>
  <c r="X48" i="5"/>
  <c r="Y48" i="5"/>
  <c r="Z48" i="5"/>
  <c r="J48" i="5"/>
  <c r="M48" i="5"/>
  <c r="N48" i="5"/>
  <c r="O48" i="5"/>
  <c r="AF47" i="5"/>
  <c r="AI47" i="5"/>
  <c r="AJ47" i="5"/>
  <c r="AK47" i="5"/>
  <c r="U47" i="5"/>
  <c r="X47" i="5"/>
  <c r="Y47" i="5"/>
  <c r="Z47" i="5"/>
  <c r="J47" i="5"/>
  <c r="M47" i="5"/>
  <c r="N47" i="5"/>
  <c r="O47" i="5"/>
  <c r="AF46" i="5"/>
  <c r="AI46" i="5"/>
  <c r="AJ46" i="5"/>
  <c r="AK46" i="5"/>
  <c r="U46" i="5"/>
  <c r="X46" i="5"/>
  <c r="Y46" i="5"/>
  <c r="Z46" i="5"/>
  <c r="J46" i="5"/>
  <c r="M46" i="5"/>
  <c r="N46" i="5"/>
  <c r="O46" i="5"/>
  <c r="AF45" i="5"/>
  <c r="AI45" i="5"/>
  <c r="AJ45" i="5"/>
  <c r="AK45" i="5"/>
  <c r="U45" i="5"/>
  <c r="X45" i="5"/>
  <c r="Y45" i="5"/>
  <c r="Z45" i="5"/>
  <c r="J45" i="5"/>
  <c r="M45" i="5"/>
  <c r="N45" i="5"/>
  <c r="O45" i="5"/>
  <c r="AF44" i="5"/>
  <c r="AI44" i="5"/>
  <c r="AJ44" i="5"/>
  <c r="AK44" i="5"/>
  <c r="U44" i="5"/>
  <c r="X44" i="5"/>
  <c r="Y44" i="5"/>
  <c r="Z44" i="5"/>
  <c r="J44" i="5"/>
  <c r="M44" i="5"/>
  <c r="N44" i="5"/>
  <c r="O44" i="5"/>
  <c r="AF43" i="5"/>
  <c r="AI43" i="5"/>
  <c r="AJ43" i="5"/>
  <c r="AK43" i="5"/>
  <c r="U43" i="5"/>
  <c r="X43" i="5"/>
  <c r="Y43" i="5"/>
  <c r="Z43" i="5"/>
  <c r="J43" i="5"/>
  <c r="M43" i="5"/>
  <c r="N43" i="5"/>
  <c r="O43" i="5"/>
  <c r="AF42" i="5"/>
  <c r="AI42" i="5"/>
  <c r="AJ42" i="5"/>
  <c r="AK42" i="5"/>
  <c r="U42" i="5"/>
  <c r="X42" i="5"/>
  <c r="Y42" i="5"/>
  <c r="Z42" i="5"/>
  <c r="J42" i="5"/>
  <c r="M42" i="5"/>
  <c r="N42" i="5"/>
  <c r="O42" i="5"/>
  <c r="AF41" i="5"/>
  <c r="AI41" i="5"/>
  <c r="AJ41" i="5"/>
  <c r="AK41" i="5"/>
  <c r="U41" i="5"/>
  <c r="X41" i="5"/>
  <c r="Y41" i="5"/>
  <c r="Z41" i="5"/>
  <c r="J41" i="5"/>
  <c r="M41" i="5"/>
  <c r="N41" i="5"/>
  <c r="O41" i="5"/>
  <c r="AF40" i="5"/>
  <c r="AI40" i="5"/>
  <c r="AJ40" i="5"/>
  <c r="AK40" i="5"/>
  <c r="U40" i="5"/>
  <c r="X40" i="5"/>
  <c r="Y40" i="5"/>
  <c r="Z40" i="5"/>
  <c r="J40" i="5"/>
  <c r="M40" i="5"/>
  <c r="N40" i="5"/>
  <c r="O40" i="5"/>
  <c r="AF39" i="5"/>
  <c r="AI39" i="5"/>
  <c r="AJ39" i="5"/>
  <c r="AK39" i="5"/>
  <c r="U39" i="5"/>
  <c r="X39" i="5"/>
  <c r="Y39" i="5"/>
  <c r="Z39" i="5"/>
  <c r="J39" i="5"/>
  <c r="M39" i="5"/>
  <c r="N39" i="5"/>
  <c r="O39" i="5"/>
  <c r="AF38" i="5"/>
  <c r="AI38" i="5"/>
  <c r="AJ38" i="5"/>
  <c r="AK38" i="5"/>
  <c r="U38" i="5"/>
  <c r="X38" i="5"/>
  <c r="Y38" i="5"/>
  <c r="Z38" i="5"/>
  <c r="J38" i="5"/>
  <c r="M38" i="5"/>
  <c r="N38" i="5"/>
  <c r="O38" i="5"/>
  <c r="AF37" i="5"/>
  <c r="AI37" i="5"/>
  <c r="AJ37" i="5"/>
  <c r="AK37" i="5"/>
  <c r="U37" i="5"/>
  <c r="X37" i="5"/>
  <c r="Y37" i="5"/>
  <c r="Z37" i="5"/>
  <c r="J37" i="5"/>
  <c r="M37" i="5"/>
  <c r="N37" i="5"/>
  <c r="O37" i="5"/>
  <c r="AF36" i="5"/>
  <c r="AI36" i="5"/>
  <c r="AJ36" i="5"/>
  <c r="AK36" i="5"/>
  <c r="U36" i="5"/>
  <c r="X36" i="5"/>
  <c r="Y36" i="5"/>
  <c r="Z36" i="5"/>
  <c r="J36" i="5"/>
  <c r="M36" i="5"/>
  <c r="N36" i="5"/>
  <c r="O36" i="5"/>
  <c r="AF35" i="5"/>
  <c r="AI35" i="5"/>
  <c r="AJ35" i="5"/>
  <c r="AK35" i="5"/>
  <c r="U35" i="5"/>
  <c r="X35" i="5"/>
  <c r="Y35" i="5"/>
  <c r="Z35" i="5"/>
  <c r="J35" i="5"/>
  <c r="M35" i="5"/>
  <c r="N35" i="5"/>
  <c r="O35" i="5"/>
  <c r="AF34" i="5"/>
  <c r="AI34" i="5"/>
  <c r="AJ34" i="5"/>
  <c r="AK34" i="5"/>
  <c r="U34" i="5"/>
  <c r="X34" i="5"/>
  <c r="Y34" i="5"/>
  <c r="Z34" i="5"/>
  <c r="J34" i="5"/>
  <c r="M34" i="5"/>
  <c r="N34" i="5"/>
  <c r="O34" i="5"/>
  <c r="AF33" i="5"/>
  <c r="AI33" i="5"/>
  <c r="AJ33" i="5"/>
  <c r="AK33" i="5"/>
  <c r="U33" i="5"/>
  <c r="X33" i="5"/>
  <c r="Y33" i="5"/>
  <c r="Z33" i="5"/>
  <c r="J33" i="5"/>
  <c r="M33" i="5"/>
  <c r="N33" i="5"/>
  <c r="O33" i="5"/>
  <c r="AF32" i="5"/>
  <c r="AI32" i="5"/>
  <c r="AJ32" i="5"/>
  <c r="AK32" i="5"/>
  <c r="U32" i="5"/>
  <c r="X32" i="5"/>
  <c r="Y32" i="5"/>
  <c r="Z32" i="5"/>
  <c r="J32" i="5"/>
  <c r="M32" i="5"/>
  <c r="N32" i="5"/>
  <c r="O32" i="5"/>
  <c r="AF31" i="5"/>
  <c r="AI31" i="5"/>
  <c r="AJ31" i="5"/>
  <c r="AK31" i="5"/>
  <c r="U31" i="5"/>
  <c r="X31" i="5"/>
  <c r="Y31" i="5"/>
  <c r="Z31" i="5"/>
  <c r="J31" i="5"/>
  <c r="M31" i="5"/>
  <c r="N31" i="5"/>
  <c r="O31" i="5"/>
  <c r="AF30" i="5"/>
  <c r="AI30" i="5"/>
  <c r="AJ30" i="5"/>
  <c r="AK30" i="5"/>
  <c r="U30" i="5"/>
  <c r="X30" i="5"/>
  <c r="Y30" i="5"/>
  <c r="Z30" i="5"/>
  <c r="J30" i="5"/>
  <c r="M30" i="5"/>
  <c r="N30" i="5"/>
  <c r="O30" i="5"/>
  <c r="AF29" i="5"/>
  <c r="AI29" i="5"/>
  <c r="AJ29" i="5"/>
  <c r="AK29" i="5"/>
  <c r="U29" i="5"/>
  <c r="X29" i="5"/>
  <c r="Y29" i="5"/>
  <c r="Z29" i="5"/>
  <c r="J29" i="5"/>
  <c r="M29" i="5"/>
  <c r="N29" i="5"/>
  <c r="O29" i="5"/>
  <c r="AF28" i="5"/>
  <c r="AI28" i="5"/>
  <c r="AJ28" i="5"/>
  <c r="AK28" i="5"/>
  <c r="U28" i="5"/>
  <c r="X28" i="5"/>
  <c r="Y28" i="5"/>
  <c r="Z28" i="5"/>
  <c r="J28" i="5"/>
  <c r="M28" i="5"/>
  <c r="N28" i="5"/>
  <c r="O28" i="5"/>
  <c r="AF27" i="5"/>
  <c r="AI27" i="5"/>
  <c r="AJ27" i="5"/>
  <c r="AK27" i="5"/>
  <c r="U27" i="5"/>
  <c r="X27" i="5"/>
  <c r="Y27" i="5"/>
  <c r="Z27" i="5"/>
  <c r="J27" i="5"/>
  <c r="M27" i="5"/>
  <c r="N27" i="5"/>
  <c r="O27" i="5"/>
  <c r="AF26" i="5"/>
  <c r="AI26" i="5"/>
  <c r="AJ26" i="5"/>
  <c r="AK26" i="5"/>
  <c r="U26" i="5"/>
  <c r="X26" i="5"/>
  <c r="Y26" i="5"/>
  <c r="Z26" i="5"/>
  <c r="J26" i="5"/>
  <c r="M26" i="5"/>
  <c r="N26" i="5"/>
  <c r="O26" i="5"/>
  <c r="AF25" i="5"/>
  <c r="AI25" i="5"/>
  <c r="AJ25" i="5"/>
  <c r="AK25" i="5"/>
  <c r="U25" i="5"/>
  <c r="X25" i="5"/>
  <c r="Y25" i="5"/>
  <c r="Z25" i="5"/>
  <c r="J25" i="5"/>
  <c r="M25" i="5"/>
  <c r="N25" i="5"/>
  <c r="O25" i="5"/>
  <c r="AF24" i="5"/>
  <c r="AI24" i="5"/>
  <c r="AJ24" i="5"/>
  <c r="AK24" i="5"/>
  <c r="U24" i="5"/>
  <c r="X24" i="5"/>
  <c r="Y24" i="5"/>
  <c r="Z24" i="5"/>
  <c r="J24" i="5"/>
  <c r="M24" i="5"/>
  <c r="N24" i="5"/>
  <c r="O24" i="5"/>
  <c r="AF23" i="5"/>
  <c r="AI23" i="5"/>
  <c r="AJ23" i="5"/>
  <c r="AK23" i="5"/>
  <c r="U23" i="5"/>
  <c r="X23" i="5"/>
  <c r="Y23" i="5"/>
  <c r="Z23" i="5"/>
  <c r="J23" i="5"/>
  <c r="M23" i="5"/>
  <c r="N23" i="5"/>
  <c r="O23" i="5"/>
  <c r="AF22" i="5"/>
  <c r="AI22" i="5"/>
  <c r="AJ22" i="5"/>
  <c r="AK22" i="5"/>
  <c r="U22" i="5"/>
  <c r="X22" i="5"/>
  <c r="Y22" i="5"/>
  <c r="Z22" i="5"/>
  <c r="J22" i="5"/>
  <c r="M22" i="5"/>
  <c r="N22" i="5"/>
  <c r="O22" i="5"/>
  <c r="AF21" i="5"/>
  <c r="AI21" i="5"/>
  <c r="AJ21" i="5"/>
  <c r="AK21" i="5"/>
  <c r="U21" i="5"/>
  <c r="X21" i="5"/>
  <c r="Y21" i="5"/>
  <c r="Z21" i="5"/>
  <c r="J21" i="5"/>
  <c r="M21" i="5"/>
  <c r="N21" i="5"/>
  <c r="O21" i="5"/>
  <c r="AF20" i="5"/>
  <c r="AI20" i="5"/>
  <c r="AJ20" i="5"/>
  <c r="AK20" i="5"/>
  <c r="U20" i="5"/>
  <c r="X20" i="5"/>
  <c r="Y20" i="5"/>
  <c r="Z20" i="5"/>
  <c r="J20" i="5"/>
  <c r="M20" i="5"/>
  <c r="N20" i="5"/>
  <c r="O20" i="5"/>
  <c r="AF19" i="5"/>
  <c r="AI19" i="5"/>
  <c r="AJ19" i="5"/>
  <c r="AK19" i="5"/>
  <c r="U19" i="5"/>
  <c r="X19" i="5"/>
  <c r="Y19" i="5"/>
  <c r="Z19" i="5"/>
  <c r="J19" i="5"/>
  <c r="M19" i="5"/>
  <c r="N19" i="5"/>
  <c r="O19" i="5"/>
  <c r="AF18" i="5"/>
  <c r="AI18" i="5"/>
  <c r="AJ18" i="5"/>
  <c r="AK18" i="5"/>
  <c r="U18" i="5"/>
  <c r="X18" i="5"/>
  <c r="Y18" i="5"/>
  <c r="Z18" i="5"/>
  <c r="J18" i="5"/>
  <c r="M18" i="5"/>
  <c r="N18" i="5"/>
  <c r="O18" i="5"/>
  <c r="AF17" i="5"/>
  <c r="AI17" i="5"/>
  <c r="AJ17" i="5"/>
  <c r="AK17" i="5"/>
  <c r="U17" i="5"/>
  <c r="X17" i="5"/>
  <c r="Y17" i="5"/>
  <c r="Z17" i="5"/>
  <c r="J17" i="5"/>
  <c r="M17" i="5"/>
  <c r="N17" i="5"/>
  <c r="O17" i="5"/>
  <c r="AF16" i="5"/>
  <c r="AI16" i="5"/>
  <c r="AJ16" i="5"/>
  <c r="AK16" i="5"/>
  <c r="U16" i="5"/>
  <c r="X16" i="5"/>
  <c r="Y16" i="5"/>
  <c r="Z16" i="5"/>
  <c r="J16" i="5"/>
  <c r="M16" i="5"/>
  <c r="N16" i="5"/>
  <c r="O16" i="5"/>
  <c r="AF15" i="5"/>
  <c r="AI15" i="5"/>
  <c r="AJ15" i="5"/>
  <c r="AK15" i="5"/>
  <c r="U15" i="5"/>
  <c r="X15" i="5"/>
  <c r="Y15" i="5"/>
  <c r="Z15" i="5"/>
  <c r="J15" i="5"/>
  <c r="M15" i="5"/>
  <c r="N15" i="5"/>
  <c r="O15" i="5"/>
  <c r="AF14" i="5"/>
  <c r="AI14" i="5"/>
  <c r="AJ14" i="5"/>
  <c r="AK14" i="5"/>
  <c r="U14" i="5"/>
  <c r="X14" i="5"/>
  <c r="Y14" i="5"/>
  <c r="Z14" i="5"/>
  <c r="J14" i="5"/>
  <c r="M14" i="5"/>
  <c r="N14" i="5"/>
  <c r="O14" i="5"/>
  <c r="AF13" i="5"/>
  <c r="AI13" i="5"/>
  <c r="AJ13" i="5"/>
  <c r="AK13" i="5"/>
  <c r="U13" i="5"/>
  <c r="X13" i="5"/>
  <c r="Y13" i="5"/>
  <c r="Z13" i="5"/>
  <c r="J13" i="5"/>
  <c r="M13" i="5"/>
  <c r="N13" i="5"/>
  <c r="O13" i="5"/>
  <c r="AF12" i="5"/>
  <c r="AI12" i="5"/>
  <c r="AJ12" i="5"/>
  <c r="AK12" i="5"/>
  <c r="U12" i="5"/>
  <c r="X12" i="5"/>
  <c r="Y12" i="5"/>
  <c r="Z12" i="5"/>
  <c r="J12" i="5"/>
  <c r="M12" i="5"/>
  <c r="N12" i="5"/>
  <c r="O12" i="5"/>
  <c r="AF11" i="5"/>
  <c r="AI11" i="5"/>
  <c r="AJ11" i="5"/>
  <c r="AK11" i="5"/>
  <c r="U11" i="5"/>
  <c r="X11" i="5"/>
  <c r="Y11" i="5"/>
  <c r="Z11" i="5"/>
  <c r="J11" i="5"/>
  <c r="M11" i="5"/>
  <c r="N11" i="5"/>
  <c r="O11" i="5"/>
  <c r="AF10" i="5"/>
  <c r="AI10" i="5"/>
  <c r="AJ10" i="5"/>
  <c r="AK10" i="5"/>
  <c r="U10" i="5"/>
  <c r="X10" i="5"/>
  <c r="Y10" i="5"/>
  <c r="Z10" i="5"/>
  <c r="J10" i="5"/>
  <c r="M10" i="5"/>
  <c r="N10" i="5"/>
  <c r="O10" i="5"/>
  <c r="AF9" i="5"/>
  <c r="AI9" i="5"/>
  <c r="AJ9" i="5"/>
  <c r="AK9" i="5"/>
  <c r="U9" i="5"/>
  <c r="X9" i="5"/>
  <c r="Y9" i="5"/>
  <c r="Z9" i="5"/>
  <c r="J9" i="5"/>
  <c r="M9" i="5"/>
  <c r="N9" i="5"/>
  <c r="O9" i="5"/>
  <c r="AF8" i="5"/>
  <c r="AI8" i="5"/>
  <c r="AJ8" i="5"/>
  <c r="AK8" i="5"/>
  <c r="U8" i="5"/>
  <c r="X8" i="5"/>
  <c r="Y8" i="5"/>
  <c r="Z8" i="5"/>
  <c r="J8" i="5"/>
  <c r="M8" i="5"/>
  <c r="N8" i="5"/>
  <c r="O8" i="5"/>
  <c r="AF7" i="5"/>
  <c r="AI7" i="5"/>
  <c r="AJ7" i="5"/>
  <c r="AK7" i="5"/>
  <c r="U7" i="5"/>
  <c r="X7" i="5"/>
  <c r="Y7" i="5"/>
  <c r="Z7" i="5"/>
  <c r="J7" i="5"/>
  <c r="M7" i="5"/>
  <c r="N7" i="5"/>
  <c r="O7" i="5"/>
  <c r="AF6" i="5"/>
  <c r="AI6" i="5"/>
  <c r="AJ6" i="5"/>
  <c r="AK6" i="5"/>
  <c r="U6" i="5"/>
  <c r="X6" i="5"/>
  <c r="Y6" i="5"/>
  <c r="Z6" i="5"/>
  <c r="J6" i="5"/>
  <c r="M6" i="5"/>
  <c r="N6" i="5"/>
  <c r="O6" i="5"/>
  <c r="AF5" i="5"/>
  <c r="AI5" i="5"/>
  <c r="AJ5" i="5"/>
  <c r="AK5" i="5"/>
  <c r="U5" i="5"/>
  <c r="X5" i="5"/>
  <c r="Y5" i="5"/>
  <c r="Z5" i="5"/>
  <c r="J5" i="5"/>
  <c r="M5" i="5"/>
  <c r="N5" i="5"/>
  <c r="O5" i="5"/>
  <c r="AF4" i="5"/>
  <c r="AI4" i="5"/>
  <c r="AJ4" i="5"/>
  <c r="AK4" i="5"/>
  <c r="U4" i="5"/>
  <c r="X4" i="5"/>
  <c r="Y4" i="5"/>
  <c r="Z4" i="5"/>
  <c r="J4" i="5"/>
  <c r="M4" i="5"/>
  <c r="N4" i="5"/>
  <c r="O4" i="5"/>
  <c r="AF3" i="5"/>
  <c r="AI3" i="5"/>
  <c r="AJ3" i="5"/>
  <c r="AK3" i="5"/>
  <c r="U3" i="5"/>
  <c r="X3" i="5"/>
  <c r="Y3" i="5"/>
  <c r="Z3" i="5"/>
  <c r="J3" i="5"/>
  <c r="M3" i="5"/>
  <c r="N3" i="5"/>
  <c r="O3" i="5"/>
  <c r="AF2" i="5"/>
  <c r="AJ2" i="5"/>
  <c r="AK2" i="5"/>
  <c r="U2" i="5"/>
  <c r="Y2" i="5"/>
  <c r="Z2" i="5"/>
  <c r="J2" i="5"/>
  <c r="N2" i="5"/>
  <c r="O2" i="5"/>
  <c r="AB279" i="4"/>
  <c r="Z281" i="4"/>
  <c r="Q279" i="4"/>
  <c r="O281" i="4"/>
  <c r="F279" i="4"/>
  <c r="D281" i="4"/>
  <c r="AE273" i="4"/>
  <c r="AH273" i="4"/>
  <c r="AI273" i="4"/>
  <c r="AJ273" i="4"/>
  <c r="T273" i="4"/>
  <c r="W273" i="4"/>
  <c r="X273" i="4"/>
  <c r="Y273" i="4"/>
  <c r="I273" i="4"/>
  <c r="L273" i="4"/>
  <c r="M273" i="4"/>
  <c r="N273" i="4"/>
  <c r="AE272" i="4"/>
  <c r="AH272" i="4"/>
  <c r="AI272" i="4"/>
  <c r="AJ272" i="4"/>
  <c r="T272" i="4"/>
  <c r="W272" i="4"/>
  <c r="X272" i="4"/>
  <c r="Y272" i="4"/>
  <c r="I272" i="4"/>
  <c r="L272" i="4"/>
  <c r="M272" i="4"/>
  <c r="N272" i="4"/>
  <c r="AE271" i="4"/>
  <c r="AH271" i="4"/>
  <c r="AI271" i="4"/>
  <c r="AJ271" i="4"/>
  <c r="T271" i="4"/>
  <c r="W271" i="4"/>
  <c r="X271" i="4"/>
  <c r="Y271" i="4"/>
  <c r="I271" i="4"/>
  <c r="L271" i="4"/>
  <c r="M271" i="4"/>
  <c r="N271" i="4"/>
  <c r="AE270" i="4"/>
  <c r="AH270" i="4"/>
  <c r="AI270" i="4"/>
  <c r="AJ270" i="4"/>
  <c r="T270" i="4"/>
  <c r="W270" i="4"/>
  <c r="X270" i="4"/>
  <c r="Y270" i="4"/>
  <c r="I270" i="4"/>
  <c r="L270" i="4"/>
  <c r="M270" i="4"/>
  <c r="N270" i="4"/>
  <c r="AE269" i="4"/>
  <c r="AH269" i="4"/>
  <c r="AI269" i="4"/>
  <c r="AJ269" i="4"/>
  <c r="T269" i="4"/>
  <c r="W269" i="4"/>
  <c r="X269" i="4"/>
  <c r="Y269" i="4"/>
  <c r="I269" i="4"/>
  <c r="L269" i="4"/>
  <c r="M269" i="4"/>
  <c r="N269" i="4"/>
  <c r="AE268" i="4"/>
  <c r="AH268" i="4"/>
  <c r="AI268" i="4"/>
  <c r="AJ268" i="4"/>
  <c r="T268" i="4"/>
  <c r="W268" i="4"/>
  <c r="X268" i="4"/>
  <c r="Y268" i="4"/>
  <c r="I268" i="4"/>
  <c r="L268" i="4"/>
  <c r="M268" i="4"/>
  <c r="N268" i="4"/>
  <c r="AE267" i="4"/>
  <c r="AH267" i="4"/>
  <c r="AI267" i="4"/>
  <c r="AJ267" i="4"/>
  <c r="T267" i="4"/>
  <c r="W267" i="4"/>
  <c r="X267" i="4"/>
  <c r="Y267" i="4"/>
  <c r="I267" i="4"/>
  <c r="L267" i="4"/>
  <c r="M267" i="4"/>
  <c r="N267" i="4"/>
  <c r="AE266" i="4"/>
  <c r="AH266" i="4"/>
  <c r="AI266" i="4"/>
  <c r="AJ266" i="4"/>
  <c r="T266" i="4"/>
  <c r="W266" i="4"/>
  <c r="X266" i="4"/>
  <c r="Y266" i="4"/>
  <c r="I266" i="4"/>
  <c r="L266" i="4"/>
  <c r="M266" i="4"/>
  <c r="N266" i="4"/>
  <c r="AE265" i="4"/>
  <c r="AH265" i="4"/>
  <c r="AI265" i="4"/>
  <c r="AJ265" i="4"/>
  <c r="T265" i="4"/>
  <c r="W265" i="4"/>
  <c r="X265" i="4"/>
  <c r="Y265" i="4"/>
  <c r="I265" i="4"/>
  <c r="L265" i="4"/>
  <c r="M265" i="4"/>
  <c r="N265" i="4"/>
  <c r="AE264" i="4"/>
  <c r="AH264" i="4"/>
  <c r="AI264" i="4"/>
  <c r="AJ264" i="4"/>
  <c r="T264" i="4"/>
  <c r="W264" i="4"/>
  <c r="X264" i="4"/>
  <c r="Y264" i="4"/>
  <c r="I264" i="4"/>
  <c r="L264" i="4"/>
  <c r="M264" i="4"/>
  <c r="N264" i="4"/>
  <c r="AE263" i="4"/>
  <c r="AH263" i="4"/>
  <c r="AI263" i="4"/>
  <c r="AJ263" i="4"/>
  <c r="T263" i="4"/>
  <c r="W263" i="4"/>
  <c r="X263" i="4"/>
  <c r="Y263" i="4"/>
  <c r="I263" i="4"/>
  <c r="L263" i="4"/>
  <c r="M263" i="4"/>
  <c r="N263" i="4"/>
  <c r="AE262" i="4"/>
  <c r="AH262" i="4"/>
  <c r="AI262" i="4"/>
  <c r="AJ262" i="4"/>
  <c r="T262" i="4"/>
  <c r="W262" i="4"/>
  <c r="X262" i="4"/>
  <c r="Y262" i="4"/>
  <c r="I262" i="4"/>
  <c r="L262" i="4"/>
  <c r="M262" i="4"/>
  <c r="N262" i="4"/>
  <c r="AE261" i="4"/>
  <c r="AH261" i="4"/>
  <c r="AI261" i="4"/>
  <c r="AJ261" i="4"/>
  <c r="T261" i="4"/>
  <c r="W261" i="4"/>
  <c r="X261" i="4"/>
  <c r="Y261" i="4"/>
  <c r="I261" i="4"/>
  <c r="L261" i="4"/>
  <c r="M261" i="4"/>
  <c r="N261" i="4"/>
  <c r="AE260" i="4"/>
  <c r="AH260" i="4"/>
  <c r="AI260" i="4"/>
  <c r="AJ260" i="4"/>
  <c r="T260" i="4"/>
  <c r="W260" i="4"/>
  <c r="X260" i="4"/>
  <c r="Y260" i="4"/>
  <c r="I260" i="4"/>
  <c r="L260" i="4"/>
  <c r="M260" i="4"/>
  <c r="N260" i="4"/>
  <c r="AE259" i="4"/>
  <c r="AH259" i="4"/>
  <c r="AI259" i="4"/>
  <c r="AJ259" i="4"/>
  <c r="T259" i="4"/>
  <c r="W259" i="4"/>
  <c r="X259" i="4"/>
  <c r="Y259" i="4"/>
  <c r="I259" i="4"/>
  <c r="L259" i="4"/>
  <c r="M259" i="4"/>
  <c r="N259" i="4"/>
  <c r="AE258" i="4"/>
  <c r="AH258" i="4"/>
  <c r="AI258" i="4"/>
  <c r="AJ258" i="4"/>
  <c r="T258" i="4"/>
  <c r="W258" i="4"/>
  <c r="X258" i="4"/>
  <c r="Y258" i="4"/>
  <c r="I258" i="4"/>
  <c r="L258" i="4"/>
  <c r="M258" i="4"/>
  <c r="N258" i="4"/>
  <c r="AE257" i="4"/>
  <c r="AH257" i="4"/>
  <c r="AI257" i="4"/>
  <c r="AJ257" i="4"/>
  <c r="T257" i="4"/>
  <c r="W257" i="4"/>
  <c r="X257" i="4"/>
  <c r="Y257" i="4"/>
  <c r="I257" i="4"/>
  <c r="L257" i="4"/>
  <c r="M257" i="4"/>
  <c r="N257" i="4"/>
  <c r="AE256" i="4"/>
  <c r="AH256" i="4"/>
  <c r="AI256" i="4"/>
  <c r="AJ256" i="4"/>
  <c r="T256" i="4"/>
  <c r="W256" i="4"/>
  <c r="X256" i="4"/>
  <c r="Y256" i="4"/>
  <c r="I256" i="4"/>
  <c r="L256" i="4"/>
  <c r="M256" i="4"/>
  <c r="N256" i="4"/>
  <c r="AE255" i="4"/>
  <c r="AH255" i="4"/>
  <c r="AI255" i="4"/>
  <c r="AJ255" i="4"/>
  <c r="T255" i="4"/>
  <c r="W255" i="4"/>
  <c r="X255" i="4"/>
  <c r="Y255" i="4"/>
  <c r="I255" i="4"/>
  <c r="L255" i="4"/>
  <c r="M255" i="4"/>
  <c r="N255" i="4"/>
  <c r="AE254" i="4"/>
  <c r="AH254" i="4"/>
  <c r="AI254" i="4"/>
  <c r="AJ254" i="4"/>
  <c r="T254" i="4"/>
  <c r="W254" i="4"/>
  <c r="X254" i="4"/>
  <c r="Y254" i="4"/>
  <c r="I254" i="4"/>
  <c r="L254" i="4"/>
  <c r="M254" i="4"/>
  <c r="N254" i="4"/>
  <c r="AE253" i="4"/>
  <c r="AH253" i="4"/>
  <c r="AI253" i="4"/>
  <c r="AJ253" i="4"/>
  <c r="T253" i="4"/>
  <c r="W253" i="4"/>
  <c r="X253" i="4"/>
  <c r="Y253" i="4"/>
  <c r="I253" i="4"/>
  <c r="L253" i="4"/>
  <c r="M253" i="4"/>
  <c r="N253" i="4"/>
  <c r="AE252" i="4"/>
  <c r="AH252" i="4"/>
  <c r="AI252" i="4"/>
  <c r="AJ252" i="4"/>
  <c r="T252" i="4"/>
  <c r="W252" i="4"/>
  <c r="X252" i="4"/>
  <c r="Y252" i="4"/>
  <c r="I252" i="4"/>
  <c r="L252" i="4"/>
  <c r="M252" i="4"/>
  <c r="N252" i="4"/>
  <c r="AE251" i="4"/>
  <c r="AH251" i="4"/>
  <c r="AI251" i="4"/>
  <c r="AJ251" i="4"/>
  <c r="T251" i="4"/>
  <c r="W251" i="4"/>
  <c r="X251" i="4"/>
  <c r="Y251" i="4"/>
  <c r="I251" i="4"/>
  <c r="L251" i="4"/>
  <c r="M251" i="4"/>
  <c r="N251" i="4"/>
  <c r="AE250" i="4"/>
  <c r="AH250" i="4"/>
  <c r="AI250" i="4"/>
  <c r="AJ250" i="4"/>
  <c r="T250" i="4"/>
  <c r="W250" i="4"/>
  <c r="X250" i="4"/>
  <c r="Y250" i="4"/>
  <c r="I250" i="4"/>
  <c r="L250" i="4"/>
  <c r="M250" i="4"/>
  <c r="N250" i="4"/>
  <c r="AE249" i="4"/>
  <c r="AH249" i="4"/>
  <c r="AI249" i="4"/>
  <c r="AJ249" i="4"/>
  <c r="T249" i="4"/>
  <c r="W249" i="4"/>
  <c r="X249" i="4"/>
  <c r="Y249" i="4"/>
  <c r="I249" i="4"/>
  <c r="L249" i="4"/>
  <c r="M249" i="4"/>
  <c r="N249" i="4"/>
  <c r="AE248" i="4"/>
  <c r="AH248" i="4"/>
  <c r="AI248" i="4"/>
  <c r="AJ248" i="4"/>
  <c r="T248" i="4"/>
  <c r="W248" i="4"/>
  <c r="X248" i="4"/>
  <c r="Y248" i="4"/>
  <c r="I248" i="4"/>
  <c r="L248" i="4"/>
  <c r="M248" i="4"/>
  <c r="N248" i="4"/>
  <c r="AE247" i="4"/>
  <c r="AH247" i="4"/>
  <c r="AI247" i="4"/>
  <c r="AJ247" i="4"/>
  <c r="T247" i="4"/>
  <c r="W247" i="4"/>
  <c r="X247" i="4"/>
  <c r="Y247" i="4"/>
  <c r="I247" i="4"/>
  <c r="L247" i="4"/>
  <c r="M247" i="4"/>
  <c r="N247" i="4"/>
  <c r="AE246" i="4"/>
  <c r="AH246" i="4"/>
  <c r="AI246" i="4"/>
  <c r="AJ246" i="4"/>
  <c r="T246" i="4"/>
  <c r="W246" i="4"/>
  <c r="X246" i="4"/>
  <c r="Y246" i="4"/>
  <c r="I246" i="4"/>
  <c r="L246" i="4"/>
  <c r="M246" i="4"/>
  <c r="N246" i="4"/>
  <c r="AE245" i="4"/>
  <c r="AH245" i="4"/>
  <c r="AI245" i="4"/>
  <c r="AJ245" i="4"/>
  <c r="T245" i="4"/>
  <c r="W245" i="4"/>
  <c r="X245" i="4"/>
  <c r="Y245" i="4"/>
  <c r="I245" i="4"/>
  <c r="L245" i="4"/>
  <c r="M245" i="4"/>
  <c r="N245" i="4"/>
  <c r="AE244" i="4"/>
  <c r="AH244" i="4"/>
  <c r="AI244" i="4"/>
  <c r="AJ244" i="4"/>
  <c r="T244" i="4"/>
  <c r="W244" i="4"/>
  <c r="X244" i="4"/>
  <c r="Y244" i="4"/>
  <c r="I244" i="4"/>
  <c r="L244" i="4"/>
  <c r="M244" i="4"/>
  <c r="N244" i="4"/>
  <c r="AE243" i="4"/>
  <c r="AH243" i="4"/>
  <c r="AI243" i="4"/>
  <c r="AJ243" i="4"/>
  <c r="T243" i="4"/>
  <c r="W243" i="4"/>
  <c r="X243" i="4"/>
  <c r="Y243" i="4"/>
  <c r="I243" i="4"/>
  <c r="L243" i="4"/>
  <c r="M243" i="4"/>
  <c r="N243" i="4"/>
  <c r="AE242" i="4"/>
  <c r="AH242" i="4"/>
  <c r="AI242" i="4"/>
  <c r="AJ242" i="4"/>
  <c r="T242" i="4"/>
  <c r="W242" i="4"/>
  <c r="X242" i="4"/>
  <c r="Y242" i="4"/>
  <c r="I242" i="4"/>
  <c r="L242" i="4"/>
  <c r="M242" i="4"/>
  <c r="N242" i="4"/>
  <c r="AE241" i="4"/>
  <c r="AH241" i="4"/>
  <c r="AI241" i="4"/>
  <c r="AJ241" i="4"/>
  <c r="T241" i="4"/>
  <c r="W241" i="4"/>
  <c r="X241" i="4"/>
  <c r="Y241" i="4"/>
  <c r="I241" i="4"/>
  <c r="L241" i="4"/>
  <c r="M241" i="4"/>
  <c r="N241" i="4"/>
  <c r="AE240" i="4"/>
  <c r="AH240" i="4"/>
  <c r="AI240" i="4"/>
  <c r="AJ240" i="4"/>
  <c r="T240" i="4"/>
  <c r="W240" i="4"/>
  <c r="X240" i="4"/>
  <c r="Y240" i="4"/>
  <c r="I240" i="4"/>
  <c r="L240" i="4"/>
  <c r="M240" i="4"/>
  <c r="N240" i="4"/>
  <c r="AE239" i="4"/>
  <c r="AH239" i="4"/>
  <c r="AI239" i="4"/>
  <c r="AJ239" i="4"/>
  <c r="T239" i="4"/>
  <c r="W239" i="4"/>
  <c r="X239" i="4"/>
  <c r="Y239" i="4"/>
  <c r="I239" i="4"/>
  <c r="L239" i="4"/>
  <c r="M239" i="4"/>
  <c r="N239" i="4"/>
  <c r="AE238" i="4"/>
  <c r="AH238" i="4"/>
  <c r="AI238" i="4"/>
  <c r="AJ238" i="4"/>
  <c r="T238" i="4"/>
  <c r="W238" i="4"/>
  <c r="X238" i="4"/>
  <c r="Y238" i="4"/>
  <c r="I238" i="4"/>
  <c r="L238" i="4"/>
  <c r="M238" i="4"/>
  <c r="N238" i="4"/>
  <c r="AE237" i="4"/>
  <c r="AH237" i="4"/>
  <c r="AI237" i="4"/>
  <c r="AJ237" i="4"/>
  <c r="T237" i="4"/>
  <c r="W237" i="4"/>
  <c r="X237" i="4"/>
  <c r="Y237" i="4"/>
  <c r="I237" i="4"/>
  <c r="L237" i="4"/>
  <c r="M237" i="4"/>
  <c r="N237" i="4"/>
  <c r="AE236" i="4"/>
  <c r="AH236" i="4"/>
  <c r="AI236" i="4"/>
  <c r="AJ236" i="4"/>
  <c r="T236" i="4"/>
  <c r="W236" i="4"/>
  <c r="X236" i="4"/>
  <c r="Y236" i="4"/>
  <c r="I236" i="4"/>
  <c r="L236" i="4"/>
  <c r="M236" i="4"/>
  <c r="N236" i="4"/>
  <c r="AE235" i="4"/>
  <c r="AH235" i="4"/>
  <c r="AI235" i="4"/>
  <c r="AJ235" i="4"/>
  <c r="T235" i="4"/>
  <c r="W235" i="4"/>
  <c r="X235" i="4"/>
  <c r="Y235" i="4"/>
  <c r="I235" i="4"/>
  <c r="L235" i="4"/>
  <c r="M235" i="4"/>
  <c r="N235" i="4"/>
  <c r="AE234" i="4"/>
  <c r="AH234" i="4"/>
  <c r="AI234" i="4"/>
  <c r="AJ234" i="4"/>
  <c r="T234" i="4"/>
  <c r="W234" i="4"/>
  <c r="X234" i="4"/>
  <c r="Y234" i="4"/>
  <c r="I234" i="4"/>
  <c r="L234" i="4"/>
  <c r="M234" i="4"/>
  <c r="N234" i="4"/>
  <c r="AE233" i="4"/>
  <c r="AH233" i="4"/>
  <c r="AI233" i="4"/>
  <c r="AJ233" i="4"/>
  <c r="T233" i="4"/>
  <c r="W233" i="4"/>
  <c r="X233" i="4"/>
  <c r="Y233" i="4"/>
  <c r="I233" i="4"/>
  <c r="L233" i="4"/>
  <c r="M233" i="4"/>
  <c r="N233" i="4"/>
  <c r="AE232" i="4"/>
  <c r="AH232" i="4"/>
  <c r="AI232" i="4"/>
  <c r="AJ232" i="4"/>
  <c r="T232" i="4"/>
  <c r="W232" i="4"/>
  <c r="X232" i="4"/>
  <c r="Y232" i="4"/>
  <c r="I232" i="4"/>
  <c r="L232" i="4"/>
  <c r="M232" i="4"/>
  <c r="N232" i="4"/>
  <c r="AE231" i="4"/>
  <c r="AH231" i="4"/>
  <c r="AI231" i="4"/>
  <c r="AJ231" i="4"/>
  <c r="T231" i="4"/>
  <c r="W231" i="4"/>
  <c r="X231" i="4"/>
  <c r="Y231" i="4"/>
  <c r="I231" i="4"/>
  <c r="L231" i="4"/>
  <c r="M231" i="4"/>
  <c r="N231" i="4"/>
  <c r="AE230" i="4"/>
  <c r="AH230" i="4"/>
  <c r="AI230" i="4"/>
  <c r="AJ230" i="4"/>
  <c r="T230" i="4"/>
  <c r="W230" i="4"/>
  <c r="X230" i="4"/>
  <c r="Y230" i="4"/>
  <c r="I230" i="4"/>
  <c r="L230" i="4"/>
  <c r="M230" i="4"/>
  <c r="N230" i="4"/>
  <c r="AE229" i="4"/>
  <c r="AH229" i="4"/>
  <c r="AI229" i="4"/>
  <c r="AJ229" i="4"/>
  <c r="T229" i="4"/>
  <c r="W229" i="4"/>
  <c r="X229" i="4"/>
  <c r="Y229" i="4"/>
  <c r="I229" i="4"/>
  <c r="L229" i="4"/>
  <c r="M229" i="4"/>
  <c r="N229" i="4"/>
  <c r="AE228" i="4"/>
  <c r="AH228" i="4"/>
  <c r="AI228" i="4"/>
  <c r="AJ228" i="4"/>
  <c r="T228" i="4"/>
  <c r="W228" i="4"/>
  <c r="X228" i="4"/>
  <c r="Y228" i="4"/>
  <c r="I228" i="4"/>
  <c r="L228" i="4"/>
  <c r="M228" i="4"/>
  <c r="N228" i="4"/>
  <c r="AE227" i="4"/>
  <c r="AH227" i="4"/>
  <c r="AI227" i="4"/>
  <c r="AJ227" i="4"/>
  <c r="T227" i="4"/>
  <c r="W227" i="4"/>
  <c r="X227" i="4"/>
  <c r="Y227" i="4"/>
  <c r="I227" i="4"/>
  <c r="L227" i="4"/>
  <c r="M227" i="4"/>
  <c r="N227" i="4"/>
  <c r="AE226" i="4"/>
  <c r="AH226" i="4"/>
  <c r="AI226" i="4"/>
  <c r="AJ226" i="4"/>
  <c r="T226" i="4"/>
  <c r="W226" i="4"/>
  <c r="X226" i="4"/>
  <c r="Y226" i="4"/>
  <c r="I226" i="4"/>
  <c r="L226" i="4"/>
  <c r="M226" i="4"/>
  <c r="N226" i="4"/>
  <c r="AE225" i="4"/>
  <c r="AH225" i="4"/>
  <c r="AI225" i="4"/>
  <c r="AJ225" i="4"/>
  <c r="T225" i="4"/>
  <c r="W225" i="4"/>
  <c r="X225" i="4"/>
  <c r="Y225" i="4"/>
  <c r="I225" i="4"/>
  <c r="L225" i="4"/>
  <c r="M225" i="4"/>
  <c r="N225" i="4"/>
  <c r="AE224" i="4"/>
  <c r="AH224" i="4"/>
  <c r="AI224" i="4"/>
  <c r="AJ224" i="4"/>
  <c r="T224" i="4"/>
  <c r="W224" i="4"/>
  <c r="X224" i="4"/>
  <c r="Y224" i="4"/>
  <c r="I224" i="4"/>
  <c r="L224" i="4"/>
  <c r="M224" i="4"/>
  <c r="N224" i="4"/>
  <c r="AE223" i="4"/>
  <c r="AH223" i="4"/>
  <c r="AI223" i="4"/>
  <c r="AJ223" i="4"/>
  <c r="T223" i="4"/>
  <c r="W223" i="4"/>
  <c r="X223" i="4"/>
  <c r="Y223" i="4"/>
  <c r="I223" i="4"/>
  <c r="L223" i="4"/>
  <c r="M223" i="4"/>
  <c r="N223" i="4"/>
  <c r="AE222" i="4"/>
  <c r="AH222" i="4"/>
  <c r="AI222" i="4"/>
  <c r="AJ222" i="4"/>
  <c r="T222" i="4"/>
  <c r="W222" i="4"/>
  <c r="X222" i="4"/>
  <c r="Y222" i="4"/>
  <c r="I222" i="4"/>
  <c r="L222" i="4"/>
  <c r="M222" i="4"/>
  <c r="N222" i="4"/>
  <c r="AE221" i="4"/>
  <c r="AH221" i="4"/>
  <c r="AI221" i="4"/>
  <c r="AJ221" i="4"/>
  <c r="T221" i="4"/>
  <c r="W221" i="4"/>
  <c r="X221" i="4"/>
  <c r="Y221" i="4"/>
  <c r="I221" i="4"/>
  <c r="L221" i="4"/>
  <c r="M221" i="4"/>
  <c r="N221" i="4"/>
  <c r="AE220" i="4"/>
  <c r="AH220" i="4"/>
  <c r="AI220" i="4"/>
  <c r="AJ220" i="4"/>
  <c r="T220" i="4"/>
  <c r="W220" i="4"/>
  <c r="X220" i="4"/>
  <c r="Y220" i="4"/>
  <c r="I220" i="4"/>
  <c r="L220" i="4"/>
  <c r="M220" i="4"/>
  <c r="N220" i="4"/>
  <c r="AE219" i="4"/>
  <c r="AH219" i="4"/>
  <c r="AI219" i="4"/>
  <c r="AJ219" i="4"/>
  <c r="T219" i="4"/>
  <c r="W219" i="4"/>
  <c r="X219" i="4"/>
  <c r="Y219" i="4"/>
  <c r="I219" i="4"/>
  <c r="L219" i="4"/>
  <c r="M219" i="4"/>
  <c r="N219" i="4"/>
  <c r="AE218" i="4"/>
  <c r="AH218" i="4"/>
  <c r="AI218" i="4"/>
  <c r="AJ218" i="4"/>
  <c r="T218" i="4"/>
  <c r="W218" i="4"/>
  <c r="X218" i="4"/>
  <c r="Y218" i="4"/>
  <c r="I218" i="4"/>
  <c r="L218" i="4"/>
  <c r="M218" i="4"/>
  <c r="N218" i="4"/>
  <c r="AE217" i="4"/>
  <c r="AH217" i="4"/>
  <c r="AI217" i="4"/>
  <c r="AJ217" i="4"/>
  <c r="T217" i="4"/>
  <c r="W217" i="4"/>
  <c r="X217" i="4"/>
  <c r="Y217" i="4"/>
  <c r="I217" i="4"/>
  <c r="L217" i="4"/>
  <c r="M217" i="4"/>
  <c r="N217" i="4"/>
  <c r="AE216" i="4"/>
  <c r="AH216" i="4"/>
  <c r="AI216" i="4"/>
  <c r="AJ216" i="4"/>
  <c r="T216" i="4"/>
  <c r="W216" i="4"/>
  <c r="X216" i="4"/>
  <c r="Y216" i="4"/>
  <c r="I216" i="4"/>
  <c r="L216" i="4"/>
  <c r="M216" i="4"/>
  <c r="N216" i="4"/>
  <c r="AE215" i="4"/>
  <c r="AH215" i="4"/>
  <c r="AI215" i="4"/>
  <c r="AJ215" i="4"/>
  <c r="T215" i="4"/>
  <c r="W215" i="4"/>
  <c r="X215" i="4"/>
  <c r="Y215" i="4"/>
  <c r="I215" i="4"/>
  <c r="L215" i="4"/>
  <c r="M215" i="4"/>
  <c r="N215" i="4"/>
  <c r="AE214" i="4"/>
  <c r="AH214" i="4"/>
  <c r="AI214" i="4"/>
  <c r="AJ214" i="4"/>
  <c r="T214" i="4"/>
  <c r="W214" i="4"/>
  <c r="X214" i="4"/>
  <c r="Y214" i="4"/>
  <c r="I214" i="4"/>
  <c r="L214" i="4"/>
  <c r="M214" i="4"/>
  <c r="N214" i="4"/>
  <c r="AE213" i="4"/>
  <c r="AH213" i="4"/>
  <c r="AI213" i="4"/>
  <c r="AJ213" i="4"/>
  <c r="T213" i="4"/>
  <c r="W213" i="4"/>
  <c r="X213" i="4"/>
  <c r="Y213" i="4"/>
  <c r="I213" i="4"/>
  <c r="L213" i="4"/>
  <c r="M213" i="4"/>
  <c r="N213" i="4"/>
  <c r="AE212" i="4"/>
  <c r="AH212" i="4"/>
  <c r="AI212" i="4"/>
  <c r="AJ212" i="4"/>
  <c r="T212" i="4"/>
  <c r="W212" i="4"/>
  <c r="X212" i="4"/>
  <c r="Y212" i="4"/>
  <c r="I212" i="4"/>
  <c r="L212" i="4"/>
  <c r="M212" i="4"/>
  <c r="N212" i="4"/>
  <c r="AE211" i="4"/>
  <c r="AH211" i="4"/>
  <c r="AI211" i="4"/>
  <c r="AJ211" i="4"/>
  <c r="T211" i="4"/>
  <c r="W211" i="4"/>
  <c r="X211" i="4"/>
  <c r="Y211" i="4"/>
  <c r="I211" i="4"/>
  <c r="L211" i="4"/>
  <c r="M211" i="4"/>
  <c r="N211" i="4"/>
  <c r="AE210" i="4"/>
  <c r="AH210" i="4"/>
  <c r="AI210" i="4"/>
  <c r="AJ210" i="4"/>
  <c r="T210" i="4"/>
  <c r="W210" i="4"/>
  <c r="X210" i="4"/>
  <c r="Y210" i="4"/>
  <c r="I210" i="4"/>
  <c r="L210" i="4"/>
  <c r="M210" i="4"/>
  <c r="N210" i="4"/>
  <c r="AE209" i="4"/>
  <c r="AH209" i="4"/>
  <c r="AI209" i="4"/>
  <c r="AJ209" i="4"/>
  <c r="T209" i="4"/>
  <c r="W209" i="4"/>
  <c r="X209" i="4"/>
  <c r="Y209" i="4"/>
  <c r="I209" i="4"/>
  <c r="L209" i="4"/>
  <c r="M209" i="4"/>
  <c r="N209" i="4"/>
  <c r="AE208" i="4"/>
  <c r="AH208" i="4"/>
  <c r="AI208" i="4"/>
  <c r="AJ208" i="4"/>
  <c r="T208" i="4"/>
  <c r="W208" i="4"/>
  <c r="X208" i="4"/>
  <c r="Y208" i="4"/>
  <c r="I208" i="4"/>
  <c r="L208" i="4"/>
  <c r="M208" i="4"/>
  <c r="N208" i="4"/>
  <c r="AE207" i="4"/>
  <c r="AH207" i="4"/>
  <c r="AI207" i="4"/>
  <c r="AJ207" i="4"/>
  <c r="T207" i="4"/>
  <c r="W207" i="4"/>
  <c r="X207" i="4"/>
  <c r="Y207" i="4"/>
  <c r="I207" i="4"/>
  <c r="L207" i="4"/>
  <c r="M207" i="4"/>
  <c r="N207" i="4"/>
  <c r="AE206" i="4"/>
  <c r="AH206" i="4"/>
  <c r="AI206" i="4"/>
  <c r="AJ206" i="4"/>
  <c r="T206" i="4"/>
  <c r="W206" i="4"/>
  <c r="X206" i="4"/>
  <c r="Y206" i="4"/>
  <c r="I206" i="4"/>
  <c r="L206" i="4"/>
  <c r="M206" i="4"/>
  <c r="N206" i="4"/>
  <c r="AE205" i="4"/>
  <c r="AH205" i="4"/>
  <c r="AI205" i="4"/>
  <c r="AJ205" i="4"/>
  <c r="T205" i="4"/>
  <c r="W205" i="4"/>
  <c r="X205" i="4"/>
  <c r="Y205" i="4"/>
  <c r="I205" i="4"/>
  <c r="L205" i="4"/>
  <c r="M205" i="4"/>
  <c r="N205" i="4"/>
  <c r="AE204" i="4"/>
  <c r="AH204" i="4"/>
  <c r="AI204" i="4"/>
  <c r="AJ204" i="4"/>
  <c r="T204" i="4"/>
  <c r="W204" i="4"/>
  <c r="X204" i="4"/>
  <c r="Y204" i="4"/>
  <c r="I204" i="4"/>
  <c r="L204" i="4"/>
  <c r="M204" i="4"/>
  <c r="N204" i="4"/>
  <c r="AE203" i="4"/>
  <c r="AH203" i="4"/>
  <c r="AI203" i="4"/>
  <c r="AJ203" i="4"/>
  <c r="T203" i="4"/>
  <c r="W203" i="4"/>
  <c r="X203" i="4"/>
  <c r="Y203" i="4"/>
  <c r="I203" i="4"/>
  <c r="L203" i="4"/>
  <c r="M203" i="4"/>
  <c r="N203" i="4"/>
  <c r="AE202" i="4"/>
  <c r="AH202" i="4"/>
  <c r="AI202" i="4"/>
  <c r="AJ202" i="4"/>
  <c r="T202" i="4"/>
  <c r="W202" i="4"/>
  <c r="X202" i="4"/>
  <c r="Y202" i="4"/>
  <c r="I202" i="4"/>
  <c r="L202" i="4"/>
  <c r="M202" i="4"/>
  <c r="N202" i="4"/>
  <c r="AE201" i="4"/>
  <c r="AH201" i="4"/>
  <c r="AI201" i="4"/>
  <c r="AJ201" i="4"/>
  <c r="T201" i="4"/>
  <c r="W201" i="4"/>
  <c r="X201" i="4"/>
  <c r="Y201" i="4"/>
  <c r="I201" i="4"/>
  <c r="L201" i="4"/>
  <c r="M201" i="4"/>
  <c r="N201" i="4"/>
  <c r="AE200" i="4"/>
  <c r="AH200" i="4"/>
  <c r="AI200" i="4"/>
  <c r="AJ200" i="4"/>
  <c r="T200" i="4"/>
  <c r="W200" i="4"/>
  <c r="X200" i="4"/>
  <c r="Y200" i="4"/>
  <c r="I200" i="4"/>
  <c r="L200" i="4"/>
  <c r="M200" i="4"/>
  <c r="N200" i="4"/>
  <c r="AE199" i="4"/>
  <c r="AH199" i="4"/>
  <c r="AI199" i="4"/>
  <c r="AJ199" i="4"/>
  <c r="T199" i="4"/>
  <c r="W199" i="4"/>
  <c r="X199" i="4"/>
  <c r="Y199" i="4"/>
  <c r="I199" i="4"/>
  <c r="L199" i="4"/>
  <c r="M199" i="4"/>
  <c r="N199" i="4"/>
  <c r="AE198" i="4"/>
  <c r="AH198" i="4"/>
  <c r="AI198" i="4"/>
  <c r="AJ198" i="4"/>
  <c r="T198" i="4"/>
  <c r="W198" i="4"/>
  <c r="X198" i="4"/>
  <c r="Y198" i="4"/>
  <c r="I198" i="4"/>
  <c r="L198" i="4"/>
  <c r="M198" i="4"/>
  <c r="N198" i="4"/>
  <c r="AE197" i="4"/>
  <c r="AH197" i="4"/>
  <c r="AI197" i="4"/>
  <c r="AJ197" i="4"/>
  <c r="T197" i="4"/>
  <c r="W197" i="4"/>
  <c r="X197" i="4"/>
  <c r="Y197" i="4"/>
  <c r="I197" i="4"/>
  <c r="L197" i="4"/>
  <c r="M197" i="4"/>
  <c r="N197" i="4"/>
  <c r="AE196" i="4"/>
  <c r="AH196" i="4"/>
  <c r="AI196" i="4"/>
  <c r="AJ196" i="4"/>
  <c r="T196" i="4"/>
  <c r="W196" i="4"/>
  <c r="X196" i="4"/>
  <c r="Y196" i="4"/>
  <c r="I196" i="4"/>
  <c r="L196" i="4"/>
  <c r="M196" i="4"/>
  <c r="N196" i="4"/>
  <c r="AE195" i="4"/>
  <c r="AH195" i="4"/>
  <c r="AI195" i="4"/>
  <c r="AJ195" i="4"/>
  <c r="T195" i="4"/>
  <c r="W195" i="4"/>
  <c r="X195" i="4"/>
  <c r="Y195" i="4"/>
  <c r="I195" i="4"/>
  <c r="L195" i="4"/>
  <c r="M195" i="4"/>
  <c r="N195" i="4"/>
  <c r="AE194" i="4"/>
  <c r="AH194" i="4"/>
  <c r="AI194" i="4"/>
  <c r="AJ194" i="4"/>
  <c r="T194" i="4"/>
  <c r="W194" i="4"/>
  <c r="X194" i="4"/>
  <c r="Y194" i="4"/>
  <c r="I194" i="4"/>
  <c r="L194" i="4"/>
  <c r="M194" i="4"/>
  <c r="N194" i="4"/>
  <c r="AE193" i="4"/>
  <c r="AH193" i="4"/>
  <c r="AI193" i="4"/>
  <c r="AJ193" i="4"/>
  <c r="T193" i="4"/>
  <c r="W193" i="4"/>
  <c r="X193" i="4"/>
  <c r="Y193" i="4"/>
  <c r="I193" i="4"/>
  <c r="L193" i="4"/>
  <c r="M193" i="4"/>
  <c r="N193" i="4"/>
  <c r="AE192" i="4"/>
  <c r="AH192" i="4"/>
  <c r="AI192" i="4"/>
  <c r="AJ192" i="4"/>
  <c r="T192" i="4"/>
  <c r="W192" i="4"/>
  <c r="X192" i="4"/>
  <c r="Y192" i="4"/>
  <c r="I192" i="4"/>
  <c r="L192" i="4"/>
  <c r="M192" i="4"/>
  <c r="N192" i="4"/>
  <c r="AE191" i="4"/>
  <c r="AH191" i="4"/>
  <c r="AI191" i="4"/>
  <c r="AJ191" i="4"/>
  <c r="T191" i="4"/>
  <c r="W191" i="4"/>
  <c r="X191" i="4"/>
  <c r="Y191" i="4"/>
  <c r="I191" i="4"/>
  <c r="L191" i="4"/>
  <c r="M191" i="4"/>
  <c r="N191" i="4"/>
  <c r="AE190" i="4"/>
  <c r="AH190" i="4"/>
  <c r="AI190" i="4"/>
  <c r="AJ190" i="4"/>
  <c r="T190" i="4"/>
  <c r="W190" i="4"/>
  <c r="X190" i="4"/>
  <c r="Y190" i="4"/>
  <c r="I190" i="4"/>
  <c r="L190" i="4"/>
  <c r="M190" i="4"/>
  <c r="N190" i="4"/>
  <c r="AE189" i="4"/>
  <c r="AH189" i="4"/>
  <c r="AI189" i="4"/>
  <c r="AJ189" i="4"/>
  <c r="T189" i="4"/>
  <c r="W189" i="4"/>
  <c r="X189" i="4"/>
  <c r="Y189" i="4"/>
  <c r="I189" i="4"/>
  <c r="L189" i="4"/>
  <c r="M189" i="4"/>
  <c r="N189" i="4"/>
  <c r="AE188" i="4"/>
  <c r="AH188" i="4"/>
  <c r="AI188" i="4"/>
  <c r="AJ188" i="4"/>
  <c r="T188" i="4"/>
  <c r="W188" i="4"/>
  <c r="X188" i="4"/>
  <c r="Y188" i="4"/>
  <c r="I188" i="4"/>
  <c r="L188" i="4"/>
  <c r="M188" i="4"/>
  <c r="N188" i="4"/>
  <c r="AE187" i="4"/>
  <c r="AH187" i="4"/>
  <c r="AI187" i="4"/>
  <c r="AJ187" i="4"/>
  <c r="T187" i="4"/>
  <c r="W187" i="4"/>
  <c r="X187" i="4"/>
  <c r="Y187" i="4"/>
  <c r="I187" i="4"/>
  <c r="L187" i="4"/>
  <c r="M187" i="4"/>
  <c r="N187" i="4"/>
  <c r="AE186" i="4"/>
  <c r="AH186" i="4"/>
  <c r="AI186" i="4"/>
  <c r="AJ186" i="4"/>
  <c r="T186" i="4"/>
  <c r="W186" i="4"/>
  <c r="X186" i="4"/>
  <c r="Y186" i="4"/>
  <c r="I186" i="4"/>
  <c r="L186" i="4"/>
  <c r="M186" i="4"/>
  <c r="N186" i="4"/>
  <c r="AE185" i="4"/>
  <c r="AH185" i="4"/>
  <c r="AI185" i="4"/>
  <c r="AJ185" i="4"/>
  <c r="T185" i="4"/>
  <c r="W185" i="4"/>
  <c r="X185" i="4"/>
  <c r="Y185" i="4"/>
  <c r="I185" i="4"/>
  <c r="L185" i="4"/>
  <c r="M185" i="4"/>
  <c r="N185" i="4"/>
  <c r="AE184" i="4"/>
  <c r="AH184" i="4"/>
  <c r="AI184" i="4"/>
  <c r="AJ184" i="4"/>
  <c r="T184" i="4"/>
  <c r="W184" i="4"/>
  <c r="X184" i="4"/>
  <c r="Y184" i="4"/>
  <c r="I184" i="4"/>
  <c r="L184" i="4"/>
  <c r="M184" i="4"/>
  <c r="N184" i="4"/>
  <c r="AE183" i="4"/>
  <c r="AH183" i="4"/>
  <c r="AI183" i="4"/>
  <c r="AJ183" i="4"/>
  <c r="T183" i="4"/>
  <c r="W183" i="4"/>
  <c r="X183" i="4"/>
  <c r="Y183" i="4"/>
  <c r="I183" i="4"/>
  <c r="L183" i="4"/>
  <c r="M183" i="4"/>
  <c r="N183" i="4"/>
  <c r="AE182" i="4"/>
  <c r="AH182" i="4"/>
  <c r="AI182" i="4"/>
  <c r="AJ182" i="4"/>
  <c r="T182" i="4"/>
  <c r="W182" i="4"/>
  <c r="X182" i="4"/>
  <c r="Y182" i="4"/>
  <c r="I182" i="4"/>
  <c r="L182" i="4"/>
  <c r="M182" i="4"/>
  <c r="N182" i="4"/>
  <c r="AH181" i="4"/>
  <c r="AI181" i="4"/>
  <c r="AE181" i="4"/>
  <c r="AJ181" i="4"/>
  <c r="T181" i="4"/>
  <c r="W181" i="4"/>
  <c r="X181" i="4"/>
  <c r="Y181" i="4"/>
  <c r="I181" i="4"/>
  <c r="L181" i="4"/>
  <c r="M181" i="4"/>
  <c r="N181" i="4"/>
  <c r="AE180" i="4"/>
  <c r="AH180" i="4"/>
  <c r="AI180" i="4"/>
  <c r="AJ180" i="4"/>
  <c r="T180" i="4"/>
  <c r="W180" i="4"/>
  <c r="X180" i="4"/>
  <c r="Y180" i="4"/>
  <c r="I180" i="4"/>
  <c r="L180" i="4"/>
  <c r="M180" i="4"/>
  <c r="N180" i="4"/>
  <c r="AE179" i="4"/>
  <c r="AH179" i="4"/>
  <c r="AI179" i="4"/>
  <c r="AJ179" i="4"/>
  <c r="T179" i="4"/>
  <c r="W179" i="4"/>
  <c r="X179" i="4"/>
  <c r="Y179" i="4"/>
  <c r="I179" i="4"/>
  <c r="L179" i="4"/>
  <c r="M179" i="4"/>
  <c r="N179" i="4"/>
  <c r="AE178" i="4"/>
  <c r="AH178" i="4"/>
  <c r="AI178" i="4"/>
  <c r="AJ178" i="4"/>
  <c r="T178" i="4"/>
  <c r="W178" i="4"/>
  <c r="X178" i="4"/>
  <c r="Y178" i="4"/>
  <c r="I178" i="4"/>
  <c r="L178" i="4"/>
  <c r="M178" i="4"/>
  <c r="N178" i="4"/>
  <c r="AE177" i="4"/>
  <c r="AH177" i="4"/>
  <c r="AI177" i="4"/>
  <c r="AJ177" i="4"/>
  <c r="Y177" i="4"/>
  <c r="T177" i="4"/>
  <c r="W177" i="4"/>
  <c r="X177" i="4"/>
  <c r="I177" i="4"/>
  <c r="L177" i="4"/>
  <c r="M177" i="4"/>
  <c r="N177" i="4"/>
  <c r="AE176" i="4"/>
  <c r="AH176" i="4"/>
  <c r="AI176" i="4"/>
  <c r="AJ176" i="4"/>
  <c r="T176" i="4"/>
  <c r="W176" i="4"/>
  <c r="X176" i="4"/>
  <c r="Y176" i="4"/>
  <c r="I176" i="4"/>
  <c r="L176" i="4"/>
  <c r="M176" i="4"/>
  <c r="N176" i="4"/>
  <c r="AE175" i="4"/>
  <c r="AH175" i="4"/>
  <c r="AI175" i="4"/>
  <c r="AJ175" i="4"/>
  <c r="T175" i="4"/>
  <c r="W175" i="4"/>
  <c r="X175" i="4"/>
  <c r="Y175" i="4"/>
  <c r="I175" i="4"/>
  <c r="L175" i="4"/>
  <c r="M175" i="4"/>
  <c r="N175" i="4"/>
  <c r="AE174" i="4"/>
  <c r="AH174" i="4"/>
  <c r="AI174" i="4"/>
  <c r="AJ174" i="4"/>
  <c r="T174" i="4"/>
  <c r="W174" i="4"/>
  <c r="X174" i="4"/>
  <c r="Y174" i="4"/>
  <c r="I174" i="4"/>
  <c r="L174" i="4"/>
  <c r="M174" i="4"/>
  <c r="N174" i="4"/>
  <c r="AE173" i="4"/>
  <c r="AH173" i="4"/>
  <c r="AI173" i="4"/>
  <c r="AJ173" i="4"/>
  <c r="T173" i="4"/>
  <c r="W173" i="4"/>
  <c r="X173" i="4"/>
  <c r="Y173" i="4"/>
  <c r="I173" i="4"/>
  <c r="L173" i="4"/>
  <c r="M173" i="4"/>
  <c r="N173" i="4"/>
  <c r="AE172" i="4"/>
  <c r="AH172" i="4"/>
  <c r="AI172" i="4"/>
  <c r="AJ172" i="4"/>
  <c r="T172" i="4"/>
  <c r="W172" i="4"/>
  <c r="X172" i="4"/>
  <c r="Y172" i="4"/>
  <c r="I172" i="4"/>
  <c r="L172" i="4"/>
  <c r="M172" i="4"/>
  <c r="N172" i="4"/>
  <c r="AE171" i="4"/>
  <c r="AH171" i="4"/>
  <c r="AI171" i="4"/>
  <c r="AJ171" i="4"/>
  <c r="T171" i="4"/>
  <c r="W171" i="4"/>
  <c r="X171" i="4"/>
  <c r="Y171" i="4"/>
  <c r="I171" i="4"/>
  <c r="L171" i="4"/>
  <c r="M171" i="4"/>
  <c r="N171" i="4"/>
  <c r="AE170" i="4"/>
  <c r="AH170" i="4"/>
  <c r="AI170" i="4"/>
  <c r="AJ170" i="4"/>
  <c r="T170" i="4"/>
  <c r="W170" i="4"/>
  <c r="X170" i="4"/>
  <c r="Y170" i="4"/>
  <c r="I170" i="4"/>
  <c r="L170" i="4"/>
  <c r="M170" i="4"/>
  <c r="N170" i="4"/>
  <c r="AE169" i="4"/>
  <c r="AH169" i="4"/>
  <c r="AI169" i="4"/>
  <c r="AJ169" i="4"/>
  <c r="T169" i="4"/>
  <c r="W169" i="4"/>
  <c r="X169" i="4"/>
  <c r="Y169" i="4"/>
  <c r="I169" i="4"/>
  <c r="L169" i="4"/>
  <c r="M169" i="4"/>
  <c r="N169" i="4"/>
  <c r="AE168" i="4"/>
  <c r="AH168" i="4"/>
  <c r="AI168" i="4"/>
  <c r="AJ168" i="4"/>
  <c r="T168" i="4"/>
  <c r="W168" i="4"/>
  <c r="X168" i="4"/>
  <c r="Y168" i="4"/>
  <c r="I168" i="4"/>
  <c r="L168" i="4"/>
  <c r="M168" i="4"/>
  <c r="N168" i="4"/>
  <c r="AE167" i="4"/>
  <c r="AH167" i="4"/>
  <c r="AI167" i="4"/>
  <c r="AJ167" i="4"/>
  <c r="T167" i="4"/>
  <c r="W167" i="4"/>
  <c r="X167" i="4"/>
  <c r="Y167" i="4"/>
  <c r="I167" i="4"/>
  <c r="L167" i="4"/>
  <c r="M167" i="4"/>
  <c r="N167" i="4"/>
  <c r="AE166" i="4"/>
  <c r="AH166" i="4"/>
  <c r="AI166" i="4"/>
  <c r="AJ166" i="4"/>
  <c r="T166" i="4"/>
  <c r="W166" i="4"/>
  <c r="X166" i="4"/>
  <c r="Y166" i="4"/>
  <c r="I166" i="4"/>
  <c r="L166" i="4"/>
  <c r="M166" i="4"/>
  <c r="N166" i="4"/>
  <c r="AE165" i="4"/>
  <c r="AH165" i="4"/>
  <c r="AI165" i="4"/>
  <c r="AJ165" i="4"/>
  <c r="T165" i="4"/>
  <c r="W165" i="4"/>
  <c r="X165" i="4"/>
  <c r="Y165" i="4"/>
  <c r="I165" i="4"/>
  <c r="L165" i="4"/>
  <c r="M165" i="4"/>
  <c r="N165" i="4"/>
  <c r="AE164" i="4"/>
  <c r="AH164" i="4"/>
  <c r="AI164" i="4"/>
  <c r="AJ164" i="4"/>
  <c r="T164" i="4"/>
  <c r="W164" i="4"/>
  <c r="X164" i="4"/>
  <c r="Y164" i="4"/>
  <c r="I164" i="4"/>
  <c r="L164" i="4"/>
  <c r="M164" i="4"/>
  <c r="N164" i="4"/>
  <c r="AE163" i="4"/>
  <c r="AH163" i="4"/>
  <c r="AI163" i="4"/>
  <c r="AJ163" i="4"/>
  <c r="T163" i="4"/>
  <c r="W163" i="4"/>
  <c r="X163" i="4"/>
  <c r="Y163" i="4"/>
  <c r="I163" i="4"/>
  <c r="L163" i="4"/>
  <c r="M163" i="4"/>
  <c r="N163" i="4"/>
  <c r="AE162" i="4"/>
  <c r="AH162" i="4"/>
  <c r="AI162" i="4"/>
  <c r="AJ162" i="4"/>
  <c r="T162" i="4"/>
  <c r="W162" i="4"/>
  <c r="X162" i="4"/>
  <c r="Y162" i="4"/>
  <c r="I162" i="4"/>
  <c r="L162" i="4"/>
  <c r="M162" i="4"/>
  <c r="N162" i="4"/>
  <c r="AE161" i="4"/>
  <c r="AH161" i="4"/>
  <c r="AI161" i="4"/>
  <c r="AJ161" i="4"/>
  <c r="T161" i="4"/>
  <c r="W161" i="4"/>
  <c r="X161" i="4"/>
  <c r="Y161" i="4"/>
  <c r="I161" i="4"/>
  <c r="L161" i="4"/>
  <c r="M161" i="4"/>
  <c r="N161" i="4"/>
  <c r="AE160" i="4"/>
  <c r="AH160" i="4"/>
  <c r="AI160" i="4"/>
  <c r="AJ160" i="4"/>
  <c r="T160" i="4"/>
  <c r="W160" i="4"/>
  <c r="X160" i="4"/>
  <c r="Y160" i="4"/>
  <c r="I160" i="4"/>
  <c r="L160" i="4"/>
  <c r="M160" i="4"/>
  <c r="N160" i="4"/>
  <c r="AE159" i="4"/>
  <c r="AH159" i="4"/>
  <c r="AI159" i="4"/>
  <c r="AJ159" i="4"/>
  <c r="T159" i="4"/>
  <c r="W159" i="4"/>
  <c r="X159" i="4"/>
  <c r="Y159" i="4"/>
  <c r="I159" i="4"/>
  <c r="L159" i="4"/>
  <c r="M159" i="4"/>
  <c r="N159" i="4"/>
  <c r="AE158" i="4"/>
  <c r="AH158" i="4"/>
  <c r="AI158" i="4"/>
  <c r="AJ158" i="4"/>
  <c r="T158" i="4"/>
  <c r="W158" i="4"/>
  <c r="X158" i="4"/>
  <c r="Y158" i="4"/>
  <c r="I158" i="4"/>
  <c r="L158" i="4"/>
  <c r="M158" i="4"/>
  <c r="N158" i="4"/>
  <c r="AE157" i="4"/>
  <c r="AH157" i="4"/>
  <c r="AI157" i="4"/>
  <c r="AJ157" i="4"/>
  <c r="T157" i="4"/>
  <c r="W157" i="4"/>
  <c r="X157" i="4"/>
  <c r="Y157" i="4"/>
  <c r="I157" i="4"/>
  <c r="L157" i="4"/>
  <c r="M157" i="4"/>
  <c r="N157" i="4"/>
  <c r="AE156" i="4"/>
  <c r="AH156" i="4"/>
  <c r="AI156" i="4"/>
  <c r="AJ156" i="4"/>
  <c r="T156" i="4"/>
  <c r="W156" i="4"/>
  <c r="X156" i="4"/>
  <c r="Y156" i="4"/>
  <c r="I156" i="4"/>
  <c r="L156" i="4"/>
  <c r="M156" i="4"/>
  <c r="N156" i="4"/>
  <c r="AE155" i="4"/>
  <c r="AH155" i="4"/>
  <c r="AI155" i="4"/>
  <c r="AJ155" i="4"/>
  <c r="T155" i="4"/>
  <c r="W155" i="4"/>
  <c r="X155" i="4"/>
  <c r="Y155" i="4"/>
  <c r="I155" i="4"/>
  <c r="L155" i="4"/>
  <c r="M155" i="4"/>
  <c r="N155" i="4"/>
  <c r="AE154" i="4"/>
  <c r="AH154" i="4"/>
  <c r="AI154" i="4"/>
  <c r="AJ154" i="4"/>
  <c r="T154" i="4"/>
  <c r="W154" i="4"/>
  <c r="X154" i="4"/>
  <c r="Y154" i="4"/>
  <c r="I154" i="4"/>
  <c r="L154" i="4"/>
  <c r="M154" i="4"/>
  <c r="N154" i="4"/>
  <c r="AE153" i="4"/>
  <c r="AH153" i="4"/>
  <c r="AI153" i="4"/>
  <c r="AJ153" i="4"/>
  <c r="T153" i="4"/>
  <c r="W153" i="4"/>
  <c r="X153" i="4"/>
  <c r="Y153" i="4"/>
  <c r="I153" i="4"/>
  <c r="L153" i="4"/>
  <c r="M153" i="4"/>
  <c r="N153" i="4"/>
  <c r="AE152" i="4"/>
  <c r="AH152" i="4"/>
  <c r="AI152" i="4"/>
  <c r="AJ152" i="4"/>
  <c r="T152" i="4"/>
  <c r="W152" i="4"/>
  <c r="X152" i="4"/>
  <c r="Y152" i="4"/>
  <c r="I152" i="4"/>
  <c r="L152" i="4"/>
  <c r="M152" i="4"/>
  <c r="N152" i="4"/>
  <c r="AE151" i="4"/>
  <c r="AH151" i="4"/>
  <c r="AI151" i="4"/>
  <c r="AJ151" i="4"/>
  <c r="T151" i="4"/>
  <c r="W151" i="4"/>
  <c r="X151" i="4"/>
  <c r="Y151" i="4"/>
  <c r="I151" i="4"/>
  <c r="L151" i="4"/>
  <c r="M151" i="4"/>
  <c r="N151" i="4"/>
  <c r="AE150" i="4"/>
  <c r="AH150" i="4"/>
  <c r="AI150" i="4"/>
  <c r="AJ150" i="4"/>
  <c r="T150" i="4"/>
  <c r="W150" i="4"/>
  <c r="X150" i="4"/>
  <c r="Y150" i="4"/>
  <c r="I150" i="4"/>
  <c r="L150" i="4"/>
  <c r="M150" i="4"/>
  <c r="N150" i="4"/>
  <c r="AE149" i="4"/>
  <c r="AH149" i="4"/>
  <c r="AI149" i="4"/>
  <c r="AJ149" i="4"/>
  <c r="T149" i="4"/>
  <c r="W149" i="4"/>
  <c r="X149" i="4"/>
  <c r="Y149" i="4"/>
  <c r="I149" i="4"/>
  <c r="L149" i="4"/>
  <c r="M149" i="4"/>
  <c r="N149" i="4"/>
  <c r="AE148" i="4"/>
  <c r="AH148" i="4"/>
  <c r="AI148" i="4"/>
  <c r="AJ148" i="4"/>
  <c r="T148" i="4"/>
  <c r="W148" i="4"/>
  <c r="X148" i="4"/>
  <c r="Y148" i="4"/>
  <c r="I148" i="4"/>
  <c r="L148" i="4"/>
  <c r="M148" i="4"/>
  <c r="N148" i="4"/>
  <c r="AE147" i="4"/>
  <c r="AH147" i="4"/>
  <c r="AI147" i="4"/>
  <c r="AJ147" i="4"/>
  <c r="T147" i="4"/>
  <c r="W147" i="4"/>
  <c r="X147" i="4"/>
  <c r="Y147" i="4"/>
  <c r="I147" i="4"/>
  <c r="L147" i="4"/>
  <c r="M147" i="4"/>
  <c r="N147" i="4"/>
  <c r="AE146" i="4"/>
  <c r="AH146" i="4"/>
  <c r="AI146" i="4"/>
  <c r="AJ146" i="4"/>
  <c r="T146" i="4"/>
  <c r="W146" i="4"/>
  <c r="X146" i="4"/>
  <c r="Y146" i="4"/>
  <c r="I146" i="4"/>
  <c r="L146" i="4"/>
  <c r="M146" i="4"/>
  <c r="N146" i="4"/>
  <c r="AE145" i="4"/>
  <c r="AH145" i="4"/>
  <c r="AI145" i="4"/>
  <c r="AJ145" i="4"/>
  <c r="T145" i="4"/>
  <c r="W145" i="4"/>
  <c r="X145" i="4"/>
  <c r="Y145" i="4"/>
  <c r="I145" i="4"/>
  <c r="L145" i="4"/>
  <c r="M145" i="4"/>
  <c r="N145" i="4"/>
  <c r="AE144" i="4"/>
  <c r="AH144" i="4"/>
  <c r="AI144" i="4"/>
  <c r="AJ144" i="4"/>
  <c r="T144" i="4"/>
  <c r="W144" i="4"/>
  <c r="X144" i="4"/>
  <c r="Y144" i="4"/>
  <c r="I144" i="4"/>
  <c r="L144" i="4"/>
  <c r="M144" i="4"/>
  <c r="N144" i="4"/>
  <c r="AE143" i="4"/>
  <c r="AH143" i="4"/>
  <c r="AI143" i="4"/>
  <c r="AJ143" i="4"/>
  <c r="T143" i="4"/>
  <c r="W143" i="4"/>
  <c r="X143" i="4"/>
  <c r="Y143" i="4"/>
  <c r="I143" i="4"/>
  <c r="L143" i="4"/>
  <c r="M143" i="4"/>
  <c r="N143" i="4"/>
  <c r="AE142" i="4"/>
  <c r="AH142" i="4"/>
  <c r="AI142" i="4"/>
  <c r="AJ142" i="4"/>
  <c r="T142" i="4"/>
  <c r="W142" i="4"/>
  <c r="X142" i="4"/>
  <c r="Y142" i="4"/>
  <c r="I142" i="4"/>
  <c r="L142" i="4"/>
  <c r="M142" i="4"/>
  <c r="N142" i="4"/>
  <c r="AE141" i="4"/>
  <c r="AH141" i="4"/>
  <c r="AI141" i="4"/>
  <c r="AJ141" i="4"/>
  <c r="T141" i="4"/>
  <c r="W141" i="4"/>
  <c r="X141" i="4"/>
  <c r="Y141" i="4"/>
  <c r="I141" i="4"/>
  <c r="L141" i="4"/>
  <c r="M141" i="4"/>
  <c r="N141" i="4"/>
  <c r="AE140" i="4"/>
  <c r="AH140" i="4"/>
  <c r="AI140" i="4"/>
  <c r="AJ140" i="4"/>
  <c r="T140" i="4"/>
  <c r="W140" i="4"/>
  <c r="X140" i="4"/>
  <c r="Y140" i="4"/>
  <c r="I140" i="4"/>
  <c r="L140" i="4"/>
  <c r="M140" i="4"/>
  <c r="N140" i="4"/>
  <c r="AE139" i="4"/>
  <c r="AH139" i="4"/>
  <c r="AI139" i="4"/>
  <c r="AJ139" i="4"/>
  <c r="T139" i="4"/>
  <c r="W139" i="4"/>
  <c r="X139" i="4"/>
  <c r="Y139" i="4"/>
  <c r="I139" i="4"/>
  <c r="L139" i="4"/>
  <c r="M139" i="4"/>
  <c r="N139" i="4"/>
  <c r="AE138" i="4"/>
  <c r="AH138" i="4"/>
  <c r="AI138" i="4"/>
  <c r="AJ138" i="4"/>
  <c r="T138" i="4"/>
  <c r="W138" i="4"/>
  <c r="X138" i="4"/>
  <c r="Y138" i="4"/>
  <c r="I138" i="4"/>
  <c r="L138" i="4"/>
  <c r="M138" i="4"/>
  <c r="N138" i="4"/>
  <c r="AE137" i="4"/>
  <c r="AH137" i="4"/>
  <c r="AI137" i="4"/>
  <c r="AJ137" i="4"/>
  <c r="T137" i="4"/>
  <c r="W137" i="4"/>
  <c r="X137" i="4"/>
  <c r="Y137" i="4"/>
  <c r="I137" i="4"/>
  <c r="L137" i="4"/>
  <c r="M137" i="4"/>
  <c r="N137" i="4"/>
  <c r="AE136" i="4"/>
  <c r="AH136" i="4"/>
  <c r="AI136" i="4"/>
  <c r="AJ136" i="4"/>
  <c r="T136" i="4"/>
  <c r="W136" i="4"/>
  <c r="X136" i="4"/>
  <c r="Y136" i="4"/>
  <c r="I136" i="4"/>
  <c r="L136" i="4"/>
  <c r="M136" i="4"/>
  <c r="N136" i="4"/>
  <c r="AE135" i="4"/>
  <c r="AH135" i="4"/>
  <c r="AI135" i="4"/>
  <c r="AJ135" i="4"/>
  <c r="T135" i="4"/>
  <c r="W135" i="4"/>
  <c r="X135" i="4"/>
  <c r="Y135" i="4"/>
  <c r="I135" i="4"/>
  <c r="L135" i="4"/>
  <c r="M135" i="4"/>
  <c r="N135" i="4"/>
  <c r="AE134" i="4"/>
  <c r="AH134" i="4"/>
  <c r="AI134" i="4"/>
  <c r="AJ134" i="4"/>
  <c r="T134" i="4"/>
  <c r="W134" i="4"/>
  <c r="X134" i="4"/>
  <c r="Y134" i="4"/>
  <c r="I134" i="4"/>
  <c r="L134" i="4"/>
  <c r="M134" i="4"/>
  <c r="N134" i="4"/>
  <c r="AE133" i="4"/>
  <c r="AH133" i="4"/>
  <c r="AI133" i="4"/>
  <c r="AJ133" i="4"/>
  <c r="T133" i="4"/>
  <c r="W133" i="4"/>
  <c r="X133" i="4"/>
  <c r="Y133" i="4"/>
  <c r="I133" i="4"/>
  <c r="L133" i="4"/>
  <c r="M133" i="4"/>
  <c r="N133" i="4"/>
  <c r="AE132" i="4"/>
  <c r="AH132" i="4"/>
  <c r="AI132" i="4"/>
  <c r="AJ132" i="4"/>
  <c r="T132" i="4"/>
  <c r="W132" i="4"/>
  <c r="X132" i="4"/>
  <c r="Y132" i="4"/>
  <c r="I132" i="4"/>
  <c r="L132" i="4"/>
  <c r="M132" i="4"/>
  <c r="N132" i="4"/>
  <c r="AE131" i="4"/>
  <c r="AH131" i="4"/>
  <c r="AI131" i="4"/>
  <c r="AJ131" i="4"/>
  <c r="T131" i="4"/>
  <c r="W131" i="4"/>
  <c r="X131" i="4"/>
  <c r="Y131" i="4"/>
  <c r="I131" i="4"/>
  <c r="L131" i="4"/>
  <c r="M131" i="4"/>
  <c r="N131" i="4"/>
  <c r="AE130" i="4"/>
  <c r="AH130" i="4"/>
  <c r="AI130" i="4"/>
  <c r="AJ130" i="4"/>
  <c r="T130" i="4"/>
  <c r="W130" i="4"/>
  <c r="X130" i="4"/>
  <c r="Y130" i="4"/>
  <c r="I130" i="4"/>
  <c r="L130" i="4"/>
  <c r="M130" i="4"/>
  <c r="N130" i="4"/>
  <c r="AE129" i="4"/>
  <c r="AH129" i="4"/>
  <c r="AI129" i="4"/>
  <c r="AJ129" i="4"/>
  <c r="T129" i="4"/>
  <c r="W129" i="4"/>
  <c r="X129" i="4"/>
  <c r="Y129" i="4"/>
  <c r="I129" i="4"/>
  <c r="L129" i="4"/>
  <c r="M129" i="4"/>
  <c r="N129" i="4"/>
  <c r="AE128" i="4"/>
  <c r="AH128" i="4"/>
  <c r="AI128" i="4"/>
  <c r="AJ128" i="4"/>
  <c r="T128" i="4"/>
  <c r="W128" i="4"/>
  <c r="X128" i="4"/>
  <c r="Y128" i="4"/>
  <c r="I128" i="4"/>
  <c r="L128" i="4"/>
  <c r="M128" i="4"/>
  <c r="N128" i="4"/>
  <c r="AE127" i="4"/>
  <c r="AH127" i="4"/>
  <c r="AI127" i="4"/>
  <c r="AJ127" i="4"/>
  <c r="T127" i="4"/>
  <c r="W127" i="4"/>
  <c r="X127" i="4"/>
  <c r="Y127" i="4"/>
  <c r="I127" i="4"/>
  <c r="L127" i="4"/>
  <c r="M127" i="4"/>
  <c r="N127" i="4"/>
  <c r="AE126" i="4"/>
  <c r="AH126" i="4"/>
  <c r="AI126" i="4"/>
  <c r="AJ126" i="4"/>
  <c r="T126" i="4"/>
  <c r="W126" i="4"/>
  <c r="X126" i="4"/>
  <c r="Y126" i="4"/>
  <c r="I126" i="4"/>
  <c r="L126" i="4"/>
  <c r="M126" i="4"/>
  <c r="N126" i="4"/>
  <c r="AE125" i="4"/>
  <c r="AH125" i="4"/>
  <c r="AI125" i="4"/>
  <c r="AJ125" i="4"/>
  <c r="T125" i="4"/>
  <c r="W125" i="4"/>
  <c r="X125" i="4"/>
  <c r="Y125" i="4"/>
  <c r="I125" i="4"/>
  <c r="L125" i="4"/>
  <c r="M125" i="4"/>
  <c r="N125" i="4"/>
  <c r="AE124" i="4"/>
  <c r="AH124" i="4"/>
  <c r="AI124" i="4"/>
  <c r="AJ124" i="4"/>
  <c r="T124" i="4"/>
  <c r="W124" i="4"/>
  <c r="X124" i="4"/>
  <c r="Y124" i="4"/>
  <c r="I124" i="4"/>
  <c r="L124" i="4"/>
  <c r="M124" i="4"/>
  <c r="N124" i="4"/>
  <c r="AE123" i="4"/>
  <c r="AH123" i="4"/>
  <c r="AI123" i="4"/>
  <c r="AJ123" i="4"/>
  <c r="T123" i="4"/>
  <c r="W123" i="4"/>
  <c r="X123" i="4"/>
  <c r="Y123" i="4"/>
  <c r="I123" i="4"/>
  <c r="L123" i="4"/>
  <c r="M123" i="4"/>
  <c r="N123" i="4"/>
  <c r="AE122" i="4"/>
  <c r="AH122" i="4"/>
  <c r="AI122" i="4"/>
  <c r="AJ122" i="4"/>
  <c r="T122" i="4"/>
  <c r="W122" i="4"/>
  <c r="X122" i="4"/>
  <c r="Y122" i="4"/>
  <c r="I122" i="4"/>
  <c r="L122" i="4"/>
  <c r="M122" i="4"/>
  <c r="N122" i="4"/>
  <c r="AE121" i="4"/>
  <c r="AH121" i="4"/>
  <c r="AI121" i="4"/>
  <c r="AJ121" i="4"/>
  <c r="T121" i="4"/>
  <c r="W121" i="4"/>
  <c r="X121" i="4"/>
  <c r="Y121" i="4"/>
  <c r="I121" i="4"/>
  <c r="L121" i="4"/>
  <c r="M121" i="4"/>
  <c r="N121" i="4"/>
  <c r="AE120" i="4"/>
  <c r="AH120" i="4"/>
  <c r="AI120" i="4"/>
  <c r="AJ120" i="4"/>
  <c r="T120" i="4"/>
  <c r="W120" i="4"/>
  <c r="X120" i="4"/>
  <c r="Y120" i="4"/>
  <c r="I120" i="4"/>
  <c r="L120" i="4"/>
  <c r="M120" i="4"/>
  <c r="N120" i="4"/>
  <c r="AE119" i="4"/>
  <c r="AH119" i="4"/>
  <c r="AI119" i="4"/>
  <c r="AJ119" i="4"/>
  <c r="T119" i="4"/>
  <c r="W119" i="4"/>
  <c r="X119" i="4"/>
  <c r="Y119" i="4"/>
  <c r="I119" i="4"/>
  <c r="L119" i="4"/>
  <c r="M119" i="4"/>
  <c r="N119" i="4"/>
  <c r="AE118" i="4"/>
  <c r="AH118" i="4"/>
  <c r="AI118" i="4"/>
  <c r="AJ118" i="4"/>
  <c r="T118" i="4"/>
  <c r="W118" i="4"/>
  <c r="X118" i="4"/>
  <c r="Y118" i="4"/>
  <c r="I118" i="4"/>
  <c r="L118" i="4"/>
  <c r="M118" i="4"/>
  <c r="N118" i="4"/>
  <c r="AE117" i="4"/>
  <c r="AH117" i="4"/>
  <c r="AI117" i="4"/>
  <c r="AJ117" i="4"/>
  <c r="T117" i="4"/>
  <c r="W117" i="4"/>
  <c r="X117" i="4"/>
  <c r="Y117" i="4"/>
  <c r="I117" i="4"/>
  <c r="L117" i="4"/>
  <c r="M117" i="4"/>
  <c r="N117" i="4"/>
  <c r="AE116" i="4"/>
  <c r="AH116" i="4"/>
  <c r="AI116" i="4"/>
  <c r="AJ116" i="4"/>
  <c r="T116" i="4"/>
  <c r="W116" i="4"/>
  <c r="X116" i="4"/>
  <c r="Y116" i="4"/>
  <c r="I116" i="4"/>
  <c r="L116" i="4"/>
  <c r="M116" i="4"/>
  <c r="N116" i="4"/>
  <c r="AE115" i="4"/>
  <c r="AH115" i="4"/>
  <c r="AI115" i="4"/>
  <c r="AJ115" i="4"/>
  <c r="T115" i="4"/>
  <c r="W115" i="4"/>
  <c r="X115" i="4"/>
  <c r="Y115" i="4"/>
  <c r="I115" i="4"/>
  <c r="L115" i="4"/>
  <c r="M115" i="4"/>
  <c r="N115" i="4"/>
  <c r="AE114" i="4"/>
  <c r="AH114" i="4"/>
  <c r="AI114" i="4"/>
  <c r="AJ114" i="4"/>
  <c r="T114" i="4"/>
  <c r="W114" i="4"/>
  <c r="X114" i="4"/>
  <c r="Y114" i="4"/>
  <c r="I114" i="4"/>
  <c r="L114" i="4"/>
  <c r="M114" i="4"/>
  <c r="N114" i="4"/>
  <c r="AE113" i="4"/>
  <c r="AH113" i="4"/>
  <c r="AI113" i="4"/>
  <c r="AJ113" i="4"/>
  <c r="T113" i="4"/>
  <c r="W113" i="4"/>
  <c r="X113" i="4"/>
  <c r="Y113" i="4"/>
  <c r="I113" i="4"/>
  <c r="L113" i="4"/>
  <c r="M113" i="4"/>
  <c r="N113" i="4"/>
  <c r="AE112" i="4"/>
  <c r="AH112" i="4"/>
  <c r="AI112" i="4"/>
  <c r="AJ112" i="4"/>
  <c r="T112" i="4"/>
  <c r="W112" i="4"/>
  <c r="X112" i="4"/>
  <c r="Y112" i="4"/>
  <c r="I112" i="4"/>
  <c r="L112" i="4"/>
  <c r="M112" i="4"/>
  <c r="N112" i="4"/>
  <c r="AE111" i="4"/>
  <c r="AH111" i="4"/>
  <c r="AI111" i="4"/>
  <c r="AJ111" i="4"/>
  <c r="T111" i="4"/>
  <c r="W111" i="4"/>
  <c r="X111" i="4"/>
  <c r="Y111" i="4"/>
  <c r="I111" i="4"/>
  <c r="L111" i="4"/>
  <c r="M111" i="4"/>
  <c r="N111" i="4"/>
  <c r="AE110" i="4"/>
  <c r="AH110" i="4"/>
  <c r="AI110" i="4"/>
  <c r="AJ110" i="4"/>
  <c r="T110" i="4"/>
  <c r="W110" i="4"/>
  <c r="X110" i="4"/>
  <c r="Y110" i="4"/>
  <c r="I110" i="4"/>
  <c r="L110" i="4"/>
  <c r="M110" i="4"/>
  <c r="N110" i="4"/>
  <c r="AE109" i="4"/>
  <c r="AH109" i="4"/>
  <c r="AI109" i="4"/>
  <c r="AJ109" i="4"/>
  <c r="T109" i="4"/>
  <c r="W109" i="4"/>
  <c r="X109" i="4"/>
  <c r="Y109" i="4"/>
  <c r="I109" i="4"/>
  <c r="L109" i="4"/>
  <c r="M109" i="4"/>
  <c r="N109" i="4"/>
  <c r="AE108" i="4"/>
  <c r="AH108" i="4"/>
  <c r="AI108" i="4"/>
  <c r="AJ108" i="4"/>
  <c r="T108" i="4"/>
  <c r="W108" i="4"/>
  <c r="X108" i="4"/>
  <c r="Y108" i="4"/>
  <c r="I108" i="4"/>
  <c r="L108" i="4"/>
  <c r="M108" i="4"/>
  <c r="N108" i="4"/>
  <c r="AE107" i="4"/>
  <c r="AH107" i="4"/>
  <c r="AI107" i="4"/>
  <c r="AJ107" i="4"/>
  <c r="T107" i="4"/>
  <c r="W107" i="4"/>
  <c r="X107" i="4"/>
  <c r="Y107" i="4"/>
  <c r="I107" i="4"/>
  <c r="L107" i="4"/>
  <c r="M107" i="4"/>
  <c r="N107" i="4"/>
  <c r="AE106" i="4"/>
  <c r="AH106" i="4"/>
  <c r="AI106" i="4"/>
  <c r="AJ106" i="4"/>
  <c r="T106" i="4"/>
  <c r="W106" i="4"/>
  <c r="X106" i="4"/>
  <c r="Y106" i="4"/>
  <c r="I106" i="4"/>
  <c r="L106" i="4"/>
  <c r="M106" i="4"/>
  <c r="N106" i="4"/>
  <c r="AE105" i="4"/>
  <c r="AH105" i="4"/>
  <c r="AI105" i="4"/>
  <c r="AJ105" i="4"/>
  <c r="T105" i="4"/>
  <c r="W105" i="4"/>
  <c r="X105" i="4"/>
  <c r="Y105" i="4"/>
  <c r="I105" i="4"/>
  <c r="L105" i="4"/>
  <c r="M105" i="4"/>
  <c r="N105" i="4"/>
  <c r="AE104" i="4"/>
  <c r="AH104" i="4"/>
  <c r="AI104" i="4"/>
  <c r="AJ104" i="4"/>
  <c r="T104" i="4"/>
  <c r="W104" i="4"/>
  <c r="X104" i="4"/>
  <c r="Y104" i="4"/>
  <c r="I104" i="4"/>
  <c r="L104" i="4"/>
  <c r="M104" i="4"/>
  <c r="N104" i="4"/>
  <c r="AE103" i="4"/>
  <c r="AH103" i="4"/>
  <c r="AI103" i="4"/>
  <c r="AJ103" i="4"/>
  <c r="T103" i="4"/>
  <c r="W103" i="4"/>
  <c r="X103" i="4"/>
  <c r="Y103" i="4"/>
  <c r="I103" i="4"/>
  <c r="L103" i="4"/>
  <c r="M103" i="4"/>
  <c r="N103" i="4"/>
  <c r="AE102" i="4"/>
  <c r="AH102" i="4"/>
  <c r="AI102" i="4"/>
  <c r="AJ102" i="4"/>
  <c r="T102" i="4"/>
  <c r="W102" i="4"/>
  <c r="X102" i="4"/>
  <c r="Y102" i="4"/>
  <c r="I102" i="4"/>
  <c r="L102" i="4"/>
  <c r="M102" i="4"/>
  <c r="N102" i="4"/>
  <c r="AE101" i="4"/>
  <c r="AH101" i="4"/>
  <c r="AI101" i="4"/>
  <c r="AJ101" i="4"/>
  <c r="T101" i="4"/>
  <c r="W101" i="4"/>
  <c r="X101" i="4"/>
  <c r="Y101" i="4"/>
  <c r="I101" i="4"/>
  <c r="L101" i="4"/>
  <c r="M101" i="4"/>
  <c r="N101" i="4"/>
  <c r="AE100" i="4"/>
  <c r="AH100" i="4"/>
  <c r="AI100" i="4"/>
  <c r="AJ100" i="4"/>
  <c r="T100" i="4"/>
  <c r="W100" i="4"/>
  <c r="X100" i="4"/>
  <c r="Y100" i="4"/>
  <c r="I100" i="4"/>
  <c r="L100" i="4"/>
  <c r="M100" i="4"/>
  <c r="N100" i="4"/>
  <c r="AE99" i="4"/>
  <c r="AH99" i="4"/>
  <c r="AI99" i="4"/>
  <c r="AJ99" i="4"/>
  <c r="T99" i="4"/>
  <c r="W99" i="4"/>
  <c r="X99" i="4"/>
  <c r="Y99" i="4"/>
  <c r="I99" i="4"/>
  <c r="L99" i="4"/>
  <c r="M99" i="4"/>
  <c r="N99" i="4"/>
  <c r="AE98" i="4"/>
  <c r="AH98" i="4"/>
  <c r="AI98" i="4"/>
  <c r="AJ98" i="4"/>
  <c r="T98" i="4"/>
  <c r="W98" i="4"/>
  <c r="X98" i="4"/>
  <c r="Y98" i="4"/>
  <c r="I98" i="4"/>
  <c r="L98" i="4"/>
  <c r="M98" i="4"/>
  <c r="N98" i="4"/>
  <c r="AE97" i="4"/>
  <c r="AH97" i="4"/>
  <c r="AI97" i="4"/>
  <c r="AJ97" i="4"/>
  <c r="T97" i="4"/>
  <c r="W97" i="4"/>
  <c r="X97" i="4"/>
  <c r="Y97" i="4"/>
  <c r="I97" i="4"/>
  <c r="L97" i="4"/>
  <c r="M97" i="4"/>
  <c r="N97" i="4"/>
  <c r="AE96" i="4"/>
  <c r="AH96" i="4"/>
  <c r="AI96" i="4"/>
  <c r="AJ96" i="4"/>
  <c r="T96" i="4"/>
  <c r="W96" i="4"/>
  <c r="X96" i="4"/>
  <c r="Y96" i="4"/>
  <c r="I96" i="4"/>
  <c r="L96" i="4"/>
  <c r="M96" i="4"/>
  <c r="N96" i="4"/>
  <c r="AE95" i="4"/>
  <c r="AH95" i="4"/>
  <c r="AI95" i="4"/>
  <c r="AJ95" i="4"/>
  <c r="T95" i="4"/>
  <c r="W95" i="4"/>
  <c r="X95" i="4"/>
  <c r="Y95" i="4"/>
  <c r="I95" i="4"/>
  <c r="L95" i="4"/>
  <c r="M95" i="4"/>
  <c r="N95" i="4"/>
  <c r="AE94" i="4"/>
  <c r="AH94" i="4"/>
  <c r="AI94" i="4"/>
  <c r="AJ94" i="4"/>
  <c r="T94" i="4"/>
  <c r="W94" i="4"/>
  <c r="X94" i="4"/>
  <c r="Y94" i="4"/>
  <c r="I94" i="4"/>
  <c r="L94" i="4"/>
  <c r="M94" i="4"/>
  <c r="N94" i="4"/>
  <c r="AE93" i="4"/>
  <c r="AH93" i="4"/>
  <c r="AI93" i="4"/>
  <c r="AJ93" i="4"/>
  <c r="T93" i="4"/>
  <c r="W93" i="4"/>
  <c r="X93" i="4"/>
  <c r="Y93" i="4"/>
  <c r="I93" i="4"/>
  <c r="L93" i="4"/>
  <c r="M93" i="4"/>
  <c r="N93" i="4"/>
  <c r="AE92" i="4"/>
  <c r="AH92" i="4"/>
  <c r="AI92" i="4"/>
  <c r="AJ92" i="4"/>
  <c r="T92" i="4"/>
  <c r="W92" i="4"/>
  <c r="X92" i="4"/>
  <c r="Y92" i="4"/>
  <c r="I92" i="4"/>
  <c r="L92" i="4"/>
  <c r="M92" i="4"/>
  <c r="N92" i="4"/>
  <c r="AE91" i="4"/>
  <c r="AH91" i="4"/>
  <c r="AI91" i="4"/>
  <c r="AJ91" i="4"/>
  <c r="T91" i="4"/>
  <c r="W91" i="4"/>
  <c r="X91" i="4"/>
  <c r="Y91" i="4"/>
  <c r="I91" i="4"/>
  <c r="L91" i="4"/>
  <c r="M91" i="4"/>
  <c r="N91" i="4"/>
  <c r="AE90" i="4"/>
  <c r="AH90" i="4"/>
  <c r="AI90" i="4"/>
  <c r="AJ90" i="4"/>
  <c r="T90" i="4"/>
  <c r="W90" i="4"/>
  <c r="X90" i="4"/>
  <c r="Y90" i="4"/>
  <c r="I90" i="4"/>
  <c r="L90" i="4"/>
  <c r="M90" i="4"/>
  <c r="N90" i="4"/>
  <c r="AE89" i="4"/>
  <c r="AH89" i="4"/>
  <c r="AI89" i="4"/>
  <c r="AJ89" i="4"/>
  <c r="T89" i="4"/>
  <c r="W89" i="4"/>
  <c r="X89" i="4"/>
  <c r="Y89" i="4"/>
  <c r="I89" i="4"/>
  <c r="L89" i="4"/>
  <c r="M89" i="4"/>
  <c r="N89" i="4"/>
  <c r="AE88" i="4"/>
  <c r="AH88" i="4"/>
  <c r="AI88" i="4"/>
  <c r="AJ88" i="4"/>
  <c r="T88" i="4"/>
  <c r="W88" i="4"/>
  <c r="X88" i="4"/>
  <c r="Y88" i="4"/>
  <c r="I88" i="4"/>
  <c r="L88" i="4"/>
  <c r="M88" i="4"/>
  <c r="N88" i="4"/>
  <c r="AE87" i="4"/>
  <c r="AH87" i="4"/>
  <c r="AI87" i="4"/>
  <c r="AJ87" i="4"/>
  <c r="T87" i="4"/>
  <c r="W87" i="4"/>
  <c r="X87" i="4"/>
  <c r="Y87" i="4"/>
  <c r="I87" i="4"/>
  <c r="L87" i="4"/>
  <c r="M87" i="4"/>
  <c r="N87" i="4"/>
  <c r="AE86" i="4"/>
  <c r="AH86" i="4"/>
  <c r="AI86" i="4"/>
  <c r="AJ86" i="4"/>
  <c r="T86" i="4"/>
  <c r="W86" i="4"/>
  <c r="X86" i="4"/>
  <c r="Y86" i="4"/>
  <c r="I86" i="4"/>
  <c r="L86" i="4"/>
  <c r="M86" i="4"/>
  <c r="N86" i="4"/>
  <c r="AE85" i="4"/>
  <c r="AH85" i="4"/>
  <c r="AI85" i="4"/>
  <c r="AJ85" i="4"/>
  <c r="T85" i="4"/>
  <c r="W85" i="4"/>
  <c r="X85" i="4"/>
  <c r="Y85" i="4"/>
  <c r="I85" i="4"/>
  <c r="L85" i="4"/>
  <c r="M85" i="4"/>
  <c r="N85" i="4"/>
  <c r="AE84" i="4"/>
  <c r="AH84" i="4"/>
  <c r="AI84" i="4"/>
  <c r="AJ84" i="4"/>
  <c r="T84" i="4"/>
  <c r="W84" i="4"/>
  <c r="X84" i="4"/>
  <c r="Y84" i="4"/>
  <c r="I84" i="4"/>
  <c r="L84" i="4"/>
  <c r="M84" i="4"/>
  <c r="N84" i="4"/>
  <c r="AE83" i="4"/>
  <c r="AH83" i="4"/>
  <c r="AI83" i="4"/>
  <c r="AJ83" i="4"/>
  <c r="T83" i="4"/>
  <c r="W83" i="4"/>
  <c r="X83" i="4"/>
  <c r="Y83" i="4"/>
  <c r="I83" i="4"/>
  <c r="L83" i="4"/>
  <c r="M83" i="4"/>
  <c r="N83" i="4"/>
  <c r="AE82" i="4"/>
  <c r="AH82" i="4"/>
  <c r="AI82" i="4"/>
  <c r="AJ82" i="4"/>
  <c r="T82" i="4"/>
  <c r="W82" i="4"/>
  <c r="X82" i="4"/>
  <c r="Y82" i="4"/>
  <c r="I82" i="4"/>
  <c r="L82" i="4"/>
  <c r="M82" i="4"/>
  <c r="N82" i="4"/>
  <c r="AE81" i="4"/>
  <c r="AH81" i="4"/>
  <c r="AI81" i="4"/>
  <c r="AJ81" i="4"/>
  <c r="T81" i="4"/>
  <c r="W81" i="4"/>
  <c r="X81" i="4"/>
  <c r="Y81" i="4"/>
  <c r="I81" i="4"/>
  <c r="L81" i="4"/>
  <c r="M81" i="4"/>
  <c r="N81" i="4"/>
  <c r="AE80" i="4"/>
  <c r="AH80" i="4"/>
  <c r="AI80" i="4"/>
  <c r="AJ80" i="4"/>
  <c r="T80" i="4"/>
  <c r="W80" i="4"/>
  <c r="X80" i="4"/>
  <c r="Y80" i="4"/>
  <c r="I80" i="4"/>
  <c r="L80" i="4"/>
  <c r="M80" i="4"/>
  <c r="N80" i="4"/>
  <c r="AE79" i="4"/>
  <c r="AH79" i="4"/>
  <c r="AI79" i="4"/>
  <c r="AJ79" i="4"/>
  <c r="T79" i="4"/>
  <c r="W79" i="4"/>
  <c r="X79" i="4"/>
  <c r="Y79" i="4"/>
  <c r="I79" i="4"/>
  <c r="L79" i="4"/>
  <c r="M79" i="4"/>
  <c r="N79" i="4"/>
  <c r="AE78" i="4"/>
  <c r="AH78" i="4"/>
  <c r="AI78" i="4"/>
  <c r="AJ78" i="4"/>
  <c r="T78" i="4"/>
  <c r="W78" i="4"/>
  <c r="X78" i="4"/>
  <c r="Y78" i="4"/>
  <c r="I78" i="4"/>
  <c r="L78" i="4"/>
  <c r="M78" i="4"/>
  <c r="N78" i="4"/>
  <c r="AE77" i="4"/>
  <c r="AH77" i="4"/>
  <c r="AI77" i="4"/>
  <c r="AJ77" i="4"/>
  <c r="T77" i="4"/>
  <c r="W77" i="4"/>
  <c r="X77" i="4"/>
  <c r="Y77" i="4"/>
  <c r="I77" i="4"/>
  <c r="L77" i="4"/>
  <c r="M77" i="4"/>
  <c r="N77" i="4"/>
  <c r="AE76" i="4"/>
  <c r="AH76" i="4"/>
  <c r="AI76" i="4"/>
  <c r="AJ76" i="4"/>
  <c r="T76" i="4"/>
  <c r="W76" i="4"/>
  <c r="X76" i="4"/>
  <c r="Y76" i="4"/>
  <c r="I76" i="4"/>
  <c r="L76" i="4"/>
  <c r="M76" i="4"/>
  <c r="N76" i="4"/>
  <c r="AE75" i="4"/>
  <c r="AH75" i="4"/>
  <c r="AI75" i="4"/>
  <c r="AJ75" i="4"/>
  <c r="T75" i="4"/>
  <c r="W75" i="4"/>
  <c r="X75" i="4"/>
  <c r="Y75" i="4"/>
  <c r="I75" i="4"/>
  <c r="L75" i="4"/>
  <c r="M75" i="4"/>
  <c r="N75" i="4"/>
  <c r="AE74" i="4"/>
  <c r="AH74" i="4"/>
  <c r="AI74" i="4"/>
  <c r="AJ74" i="4"/>
  <c r="T74" i="4"/>
  <c r="W74" i="4"/>
  <c r="X74" i="4"/>
  <c r="Y74" i="4"/>
  <c r="I74" i="4"/>
  <c r="L74" i="4"/>
  <c r="M74" i="4"/>
  <c r="N74" i="4"/>
  <c r="AE73" i="4"/>
  <c r="AH73" i="4"/>
  <c r="AI73" i="4"/>
  <c r="AJ73" i="4"/>
  <c r="T73" i="4"/>
  <c r="W73" i="4"/>
  <c r="X73" i="4"/>
  <c r="Y73" i="4"/>
  <c r="I73" i="4"/>
  <c r="L73" i="4"/>
  <c r="M73" i="4"/>
  <c r="N73" i="4"/>
  <c r="AE72" i="4"/>
  <c r="AH72" i="4"/>
  <c r="AI72" i="4"/>
  <c r="AJ72" i="4"/>
  <c r="T72" i="4"/>
  <c r="W72" i="4"/>
  <c r="X72" i="4"/>
  <c r="Y72" i="4"/>
  <c r="I72" i="4"/>
  <c r="L72" i="4"/>
  <c r="M72" i="4"/>
  <c r="N72" i="4"/>
  <c r="AE71" i="4"/>
  <c r="AH71" i="4"/>
  <c r="AI71" i="4"/>
  <c r="AJ71" i="4"/>
  <c r="T71" i="4"/>
  <c r="W71" i="4"/>
  <c r="X71" i="4"/>
  <c r="Y71" i="4"/>
  <c r="I71" i="4"/>
  <c r="L71" i="4"/>
  <c r="M71" i="4"/>
  <c r="N71" i="4"/>
  <c r="AE70" i="4"/>
  <c r="AH70" i="4"/>
  <c r="AI70" i="4"/>
  <c r="AJ70" i="4"/>
  <c r="T70" i="4"/>
  <c r="W70" i="4"/>
  <c r="X70" i="4"/>
  <c r="Y70" i="4"/>
  <c r="I70" i="4"/>
  <c r="L70" i="4"/>
  <c r="M70" i="4"/>
  <c r="N70" i="4"/>
  <c r="AE69" i="4"/>
  <c r="AH69" i="4"/>
  <c r="AI69" i="4"/>
  <c r="AJ69" i="4"/>
  <c r="T69" i="4"/>
  <c r="W69" i="4"/>
  <c r="X69" i="4"/>
  <c r="Y69" i="4"/>
  <c r="I69" i="4"/>
  <c r="L69" i="4"/>
  <c r="M69" i="4"/>
  <c r="N69" i="4"/>
  <c r="AE68" i="4"/>
  <c r="AH68" i="4"/>
  <c r="AI68" i="4"/>
  <c r="AJ68" i="4"/>
  <c r="T68" i="4"/>
  <c r="W68" i="4"/>
  <c r="X68" i="4"/>
  <c r="Y68" i="4"/>
  <c r="I68" i="4"/>
  <c r="L68" i="4"/>
  <c r="M68" i="4"/>
  <c r="N68" i="4"/>
  <c r="AE67" i="4"/>
  <c r="AH67" i="4"/>
  <c r="AI67" i="4"/>
  <c r="AJ67" i="4"/>
  <c r="T67" i="4"/>
  <c r="W67" i="4"/>
  <c r="X67" i="4"/>
  <c r="Y67" i="4"/>
  <c r="I67" i="4"/>
  <c r="L67" i="4"/>
  <c r="M67" i="4"/>
  <c r="N67" i="4"/>
  <c r="AE66" i="4"/>
  <c r="AH66" i="4"/>
  <c r="AI66" i="4"/>
  <c r="AJ66" i="4"/>
  <c r="T66" i="4"/>
  <c r="W66" i="4"/>
  <c r="X66" i="4"/>
  <c r="Y66" i="4"/>
  <c r="I66" i="4"/>
  <c r="L66" i="4"/>
  <c r="M66" i="4"/>
  <c r="N66" i="4"/>
  <c r="AE65" i="4"/>
  <c r="AH65" i="4"/>
  <c r="AI65" i="4"/>
  <c r="AJ65" i="4"/>
  <c r="T65" i="4"/>
  <c r="W65" i="4"/>
  <c r="X65" i="4"/>
  <c r="Y65" i="4"/>
  <c r="I65" i="4"/>
  <c r="L65" i="4"/>
  <c r="M65" i="4"/>
  <c r="N65" i="4"/>
  <c r="AE64" i="4"/>
  <c r="AH64" i="4"/>
  <c r="AI64" i="4"/>
  <c r="AJ64" i="4"/>
  <c r="T64" i="4"/>
  <c r="W64" i="4"/>
  <c r="X64" i="4"/>
  <c r="Y64" i="4"/>
  <c r="I64" i="4"/>
  <c r="L64" i="4"/>
  <c r="M64" i="4"/>
  <c r="N64" i="4"/>
  <c r="AE63" i="4"/>
  <c r="AH63" i="4"/>
  <c r="AI63" i="4"/>
  <c r="AJ63" i="4"/>
  <c r="T63" i="4"/>
  <c r="W63" i="4"/>
  <c r="X63" i="4"/>
  <c r="Y63" i="4"/>
  <c r="I63" i="4"/>
  <c r="L63" i="4"/>
  <c r="M63" i="4"/>
  <c r="N63" i="4"/>
  <c r="AE62" i="4"/>
  <c r="AH62" i="4"/>
  <c r="AI62" i="4"/>
  <c r="AJ62" i="4"/>
  <c r="T62" i="4"/>
  <c r="W62" i="4"/>
  <c r="X62" i="4"/>
  <c r="Y62" i="4"/>
  <c r="I62" i="4"/>
  <c r="L62" i="4"/>
  <c r="M62" i="4"/>
  <c r="N62" i="4"/>
  <c r="AE61" i="4"/>
  <c r="AH61" i="4"/>
  <c r="AI61" i="4"/>
  <c r="AJ61" i="4"/>
  <c r="T61" i="4"/>
  <c r="W61" i="4"/>
  <c r="X61" i="4"/>
  <c r="Y61" i="4"/>
  <c r="I61" i="4"/>
  <c r="L61" i="4"/>
  <c r="M61" i="4"/>
  <c r="N61" i="4"/>
  <c r="AE60" i="4"/>
  <c r="AH60" i="4"/>
  <c r="AI60" i="4"/>
  <c r="AJ60" i="4"/>
  <c r="T60" i="4"/>
  <c r="W60" i="4"/>
  <c r="X60" i="4"/>
  <c r="Y60" i="4"/>
  <c r="I60" i="4"/>
  <c r="L60" i="4"/>
  <c r="M60" i="4"/>
  <c r="N60" i="4"/>
  <c r="AE59" i="4"/>
  <c r="AH59" i="4"/>
  <c r="AI59" i="4"/>
  <c r="AJ59" i="4"/>
  <c r="T59" i="4"/>
  <c r="W59" i="4"/>
  <c r="X59" i="4"/>
  <c r="Y59" i="4"/>
  <c r="I59" i="4"/>
  <c r="L59" i="4"/>
  <c r="M59" i="4"/>
  <c r="N59" i="4"/>
  <c r="AE58" i="4"/>
  <c r="AH58" i="4"/>
  <c r="AI58" i="4"/>
  <c r="AJ58" i="4"/>
  <c r="T58" i="4"/>
  <c r="W58" i="4"/>
  <c r="X58" i="4"/>
  <c r="Y58" i="4"/>
  <c r="I58" i="4"/>
  <c r="L58" i="4"/>
  <c r="M58" i="4"/>
  <c r="N58" i="4"/>
  <c r="AE57" i="4"/>
  <c r="AH57" i="4"/>
  <c r="AI57" i="4"/>
  <c r="AJ57" i="4"/>
  <c r="T57" i="4"/>
  <c r="W57" i="4"/>
  <c r="X57" i="4"/>
  <c r="Y57" i="4"/>
  <c r="I57" i="4"/>
  <c r="L57" i="4"/>
  <c r="M57" i="4"/>
  <c r="N57" i="4"/>
  <c r="AE56" i="4"/>
  <c r="AH56" i="4"/>
  <c r="AI56" i="4"/>
  <c r="AJ56" i="4"/>
  <c r="T56" i="4"/>
  <c r="W56" i="4"/>
  <c r="X56" i="4"/>
  <c r="Y56" i="4"/>
  <c r="I56" i="4"/>
  <c r="L56" i="4"/>
  <c r="M56" i="4"/>
  <c r="N56" i="4"/>
  <c r="AE55" i="4"/>
  <c r="AH55" i="4"/>
  <c r="AI55" i="4"/>
  <c r="AJ55" i="4"/>
  <c r="T55" i="4"/>
  <c r="W55" i="4"/>
  <c r="X55" i="4"/>
  <c r="Y55" i="4"/>
  <c r="I55" i="4"/>
  <c r="L55" i="4"/>
  <c r="M55" i="4"/>
  <c r="N55" i="4"/>
  <c r="AE54" i="4"/>
  <c r="AH54" i="4"/>
  <c r="AI54" i="4"/>
  <c r="AJ54" i="4"/>
  <c r="T54" i="4"/>
  <c r="W54" i="4"/>
  <c r="X54" i="4"/>
  <c r="Y54" i="4"/>
  <c r="I54" i="4"/>
  <c r="L54" i="4"/>
  <c r="M54" i="4"/>
  <c r="N54" i="4"/>
  <c r="AE53" i="4"/>
  <c r="AH53" i="4"/>
  <c r="AI53" i="4"/>
  <c r="AJ53" i="4"/>
  <c r="T53" i="4"/>
  <c r="W53" i="4"/>
  <c r="X53" i="4"/>
  <c r="Y53" i="4"/>
  <c r="I53" i="4"/>
  <c r="L53" i="4"/>
  <c r="M53" i="4"/>
  <c r="N53" i="4"/>
  <c r="AE52" i="4"/>
  <c r="AH52" i="4"/>
  <c r="AI52" i="4"/>
  <c r="AJ52" i="4"/>
  <c r="T52" i="4"/>
  <c r="W52" i="4"/>
  <c r="X52" i="4"/>
  <c r="Y52" i="4"/>
  <c r="I52" i="4"/>
  <c r="L52" i="4"/>
  <c r="M52" i="4"/>
  <c r="N52" i="4"/>
  <c r="AE51" i="4"/>
  <c r="AH51" i="4"/>
  <c r="AI51" i="4"/>
  <c r="AJ51" i="4"/>
  <c r="T51" i="4"/>
  <c r="W51" i="4"/>
  <c r="X51" i="4"/>
  <c r="Y51" i="4"/>
  <c r="I51" i="4"/>
  <c r="L51" i="4"/>
  <c r="M51" i="4"/>
  <c r="N51" i="4"/>
  <c r="AE50" i="4"/>
  <c r="AH50" i="4"/>
  <c r="AI50" i="4"/>
  <c r="AJ50" i="4"/>
  <c r="T50" i="4"/>
  <c r="W50" i="4"/>
  <c r="X50" i="4"/>
  <c r="Y50" i="4"/>
  <c r="I50" i="4"/>
  <c r="L50" i="4"/>
  <c r="M50" i="4"/>
  <c r="N50" i="4"/>
  <c r="AE49" i="4"/>
  <c r="AH49" i="4"/>
  <c r="AI49" i="4"/>
  <c r="AJ49" i="4"/>
  <c r="T49" i="4"/>
  <c r="W49" i="4"/>
  <c r="X49" i="4"/>
  <c r="Y49" i="4"/>
  <c r="I49" i="4"/>
  <c r="L49" i="4"/>
  <c r="M49" i="4"/>
  <c r="N49" i="4"/>
  <c r="AE48" i="4"/>
  <c r="AH48" i="4"/>
  <c r="AI48" i="4"/>
  <c r="AJ48" i="4"/>
  <c r="T48" i="4"/>
  <c r="W48" i="4"/>
  <c r="X48" i="4"/>
  <c r="Y48" i="4"/>
  <c r="I48" i="4"/>
  <c r="L48" i="4"/>
  <c r="M48" i="4"/>
  <c r="N48" i="4"/>
  <c r="AE47" i="4"/>
  <c r="AH47" i="4"/>
  <c r="AI47" i="4"/>
  <c r="AJ47" i="4"/>
  <c r="T47" i="4"/>
  <c r="W47" i="4"/>
  <c r="X47" i="4"/>
  <c r="Y47" i="4"/>
  <c r="I47" i="4"/>
  <c r="L47" i="4"/>
  <c r="M47" i="4"/>
  <c r="N47" i="4"/>
  <c r="AE46" i="4"/>
  <c r="AH46" i="4"/>
  <c r="AI46" i="4"/>
  <c r="AJ46" i="4"/>
  <c r="T46" i="4"/>
  <c r="W46" i="4"/>
  <c r="X46" i="4"/>
  <c r="Y46" i="4"/>
  <c r="I46" i="4"/>
  <c r="L46" i="4"/>
  <c r="M46" i="4"/>
  <c r="N46" i="4"/>
  <c r="AE45" i="4"/>
  <c r="AH45" i="4"/>
  <c r="AI45" i="4"/>
  <c r="AJ45" i="4"/>
  <c r="T45" i="4"/>
  <c r="W45" i="4"/>
  <c r="X45" i="4"/>
  <c r="Y45" i="4"/>
  <c r="I45" i="4"/>
  <c r="L45" i="4"/>
  <c r="M45" i="4"/>
  <c r="N45" i="4"/>
  <c r="AE44" i="4"/>
  <c r="AH44" i="4"/>
  <c r="AI44" i="4"/>
  <c r="AJ44" i="4"/>
  <c r="T44" i="4"/>
  <c r="W44" i="4"/>
  <c r="X44" i="4"/>
  <c r="Y44" i="4"/>
  <c r="I44" i="4"/>
  <c r="L44" i="4"/>
  <c r="M44" i="4"/>
  <c r="N44" i="4"/>
  <c r="AE43" i="4"/>
  <c r="AH43" i="4"/>
  <c r="AI43" i="4"/>
  <c r="AJ43" i="4"/>
  <c r="T43" i="4"/>
  <c r="W43" i="4"/>
  <c r="X43" i="4"/>
  <c r="Y43" i="4"/>
  <c r="I43" i="4"/>
  <c r="L43" i="4"/>
  <c r="M43" i="4"/>
  <c r="N43" i="4"/>
  <c r="AE42" i="4"/>
  <c r="AH42" i="4"/>
  <c r="AI42" i="4"/>
  <c r="AJ42" i="4"/>
  <c r="T42" i="4"/>
  <c r="W42" i="4"/>
  <c r="X42" i="4"/>
  <c r="Y42" i="4"/>
  <c r="I42" i="4"/>
  <c r="L42" i="4"/>
  <c r="M42" i="4"/>
  <c r="N42" i="4"/>
  <c r="AE41" i="4"/>
  <c r="AH41" i="4"/>
  <c r="AI41" i="4"/>
  <c r="AJ41" i="4"/>
  <c r="T41" i="4"/>
  <c r="W41" i="4"/>
  <c r="X41" i="4"/>
  <c r="Y41" i="4"/>
  <c r="I41" i="4"/>
  <c r="L41" i="4"/>
  <c r="M41" i="4"/>
  <c r="N41" i="4"/>
  <c r="AE40" i="4"/>
  <c r="AH40" i="4"/>
  <c r="AI40" i="4"/>
  <c r="AJ40" i="4"/>
  <c r="T40" i="4"/>
  <c r="W40" i="4"/>
  <c r="X40" i="4"/>
  <c r="Y40" i="4"/>
  <c r="I40" i="4"/>
  <c r="L40" i="4"/>
  <c r="M40" i="4"/>
  <c r="N40" i="4"/>
  <c r="AE39" i="4"/>
  <c r="AH39" i="4"/>
  <c r="AI39" i="4"/>
  <c r="AJ39" i="4"/>
  <c r="T39" i="4"/>
  <c r="W39" i="4"/>
  <c r="X39" i="4"/>
  <c r="Y39" i="4"/>
  <c r="I39" i="4"/>
  <c r="L39" i="4"/>
  <c r="M39" i="4"/>
  <c r="N39" i="4"/>
  <c r="AE38" i="4"/>
  <c r="AH38" i="4"/>
  <c r="AI38" i="4"/>
  <c r="AJ38" i="4"/>
  <c r="T38" i="4"/>
  <c r="W38" i="4"/>
  <c r="X38" i="4"/>
  <c r="Y38" i="4"/>
  <c r="I38" i="4"/>
  <c r="L38" i="4"/>
  <c r="M38" i="4"/>
  <c r="N38" i="4"/>
  <c r="AE37" i="4"/>
  <c r="AH37" i="4"/>
  <c r="AI37" i="4"/>
  <c r="AJ37" i="4"/>
  <c r="T37" i="4"/>
  <c r="W37" i="4"/>
  <c r="X37" i="4"/>
  <c r="Y37" i="4"/>
  <c r="I37" i="4"/>
  <c r="L37" i="4"/>
  <c r="M37" i="4"/>
  <c r="N37" i="4"/>
  <c r="AE36" i="4"/>
  <c r="AH36" i="4"/>
  <c r="AI36" i="4"/>
  <c r="AJ36" i="4"/>
  <c r="T36" i="4"/>
  <c r="W36" i="4"/>
  <c r="X36" i="4"/>
  <c r="Y36" i="4"/>
  <c r="I36" i="4"/>
  <c r="L36" i="4"/>
  <c r="M36" i="4"/>
  <c r="N36" i="4"/>
  <c r="AE35" i="4"/>
  <c r="AH35" i="4"/>
  <c r="AI35" i="4"/>
  <c r="AJ35" i="4"/>
  <c r="T35" i="4"/>
  <c r="W35" i="4"/>
  <c r="X35" i="4"/>
  <c r="Y35" i="4"/>
  <c r="I35" i="4"/>
  <c r="L35" i="4"/>
  <c r="M35" i="4"/>
  <c r="N35" i="4"/>
  <c r="AE34" i="4"/>
  <c r="AH34" i="4"/>
  <c r="AI34" i="4"/>
  <c r="AJ34" i="4"/>
  <c r="T34" i="4"/>
  <c r="W34" i="4"/>
  <c r="X34" i="4"/>
  <c r="Y34" i="4"/>
  <c r="I34" i="4"/>
  <c r="L34" i="4"/>
  <c r="M34" i="4"/>
  <c r="N34" i="4"/>
  <c r="AE33" i="4"/>
  <c r="AH33" i="4"/>
  <c r="AI33" i="4"/>
  <c r="AJ33" i="4"/>
  <c r="T33" i="4"/>
  <c r="W33" i="4"/>
  <c r="X33" i="4"/>
  <c r="Y33" i="4"/>
  <c r="I33" i="4"/>
  <c r="L33" i="4"/>
  <c r="M33" i="4"/>
  <c r="N33" i="4"/>
  <c r="AE32" i="4"/>
  <c r="AH32" i="4"/>
  <c r="AI32" i="4"/>
  <c r="AJ32" i="4"/>
  <c r="T32" i="4"/>
  <c r="W32" i="4"/>
  <c r="X32" i="4"/>
  <c r="Y32" i="4"/>
  <c r="I32" i="4"/>
  <c r="L32" i="4"/>
  <c r="M32" i="4"/>
  <c r="N32" i="4"/>
  <c r="AE31" i="4"/>
  <c r="AH31" i="4"/>
  <c r="AI31" i="4"/>
  <c r="AJ31" i="4"/>
  <c r="T31" i="4"/>
  <c r="W31" i="4"/>
  <c r="X31" i="4"/>
  <c r="Y31" i="4"/>
  <c r="I31" i="4"/>
  <c r="L31" i="4"/>
  <c r="M31" i="4"/>
  <c r="N31" i="4"/>
  <c r="AE30" i="4"/>
  <c r="AH30" i="4"/>
  <c r="AI30" i="4"/>
  <c r="AJ30" i="4"/>
  <c r="T30" i="4"/>
  <c r="W30" i="4"/>
  <c r="X30" i="4"/>
  <c r="Y30" i="4"/>
  <c r="I30" i="4"/>
  <c r="L30" i="4"/>
  <c r="M30" i="4"/>
  <c r="N30" i="4"/>
  <c r="AE29" i="4"/>
  <c r="AH29" i="4"/>
  <c r="AI29" i="4"/>
  <c r="AJ29" i="4"/>
  <c r="T29" i="4"/>
  <c r="W29" i="4"/>
  <c r="X29" i="4"/>
  <c r="Y29" i="4"/>
  <c r="I29" i="4"/>
  <c r="L29" i="4"/>
  <c r="M29" i="4"/>
  <c r="N29" i="4"/>
  <c r="AE28" i="4"/>
  <c r="AH28" i="4"/>
  <c r="AI28" i="4"/>
  <c r="AJ28" i="4"/>
  <c r="T28" i="4"/>
  <c r="W28" i="4"/>
  <c r="X28" i="4"/>
  <c r="Y28" i="4"/>
  <c r="I28" i="4"/>
  <c r="L28" i="4"/>
  <c r="M28" i="4"/>
  <c r="N28" i="4"/>
  <c r="AE27" i="4"/>
  <c r="AH27" i="4"/>
  <c r="AI27" i="4"/>
  <c r="AJ27" i="4"/>
  <c r="T27" i="4"/>
  <c r="W27" i="4"/>
  <c r="X27" i="4"/>
  <c r="Y27" i="4"/>
  <c r="I27" i="4"/>
  <c r="L27" i="4"/>
  <c r="M27" i="4"/>
  <c r="N27" i="4"/>
  <c r="AE26" i="4"/>
  <c r="AH26" i="4"/>
  <c r="AI26" i="4"/>
  <c r="AJ26" i="4"/>
  <c r="T26" i="4"/>
  <c r="W26" i="4"/>
  <c r="X26" i="4"/>
  <c r="Y26" i="4"/>
  <c r="I26" i="4"/>
  <c r="L26" i="4"/>
  <c r="M26" i="4"/>
  <c r="N26" i="4"/>
  <c r="AE25" i="4"/>
  <c r="AH25" i="4"/>
  <c r="AI25" i="4"/>
  <c r="AJ25" i="4"/>
  <c r="T25" i="4"/>
  <c r="W25" i="4"/>
  <c r="X25" i="4"/>
  <c r="Y25" i="4"/>
  <c r="I25" i="4"/>
  <c r="L25" i="4"/>
  <c r="M25" i="4"/>
  <c r="N25" i="4"/>
  <c r="AE24" i="4"/>
  <c r="AH24" i="4"/>
  <c r="AI24" i="4"/>
  <c r="AJ24" i="4"/>
  <c r="T24" i="4"/>
  <c r="W24" i="4"/>
  <c r="X24" i="4"/>
  <c r="Y24" i="4"/>
  <c r="I24" i="4"/>
  <c r="L24" i="4"/>
  <c r="M24" i="4"/>
  <c r="N24" i="4"/>
  <c r="AE23" i="4"/>
  <c r="AH23" i="4"/>
  <c r="AI23" i="4"/>
  <c r="AJ23" i="4"/>
  <c r="T23" i="4"/>
  <c r="W23" i="4"/>
  <c r="X23" i="4"/>
  <c r="Y23" i="4"/>
  <c r="I23" i="4"/>
  <c r="L23" i="4"/>
  <c r="M23" i="4"/>
  <c r="N23" i="4"/>
  <c r="AE22" i="4"/>
  <c r="AH22" i="4"/>
  <c r="AI22" i="4"/>
  <c r="AJ22" i="4"/>
  <c r="T22" i="4"/>
  <c r="W22" i="4"/>
  <c r="X22" i="4"/>
  <c r="Y22" i="4"/>
  <c r="I22" i="4"/>
  <c r="L22" i="4"/>
  <c r="M22" i="4"/>
  <c r="N22" i="4"/>
  <c r="AE21" i="4"/>
  <c r="AH21" i="4"/>
  <c r="AI21" i="4"/>
  <c r="AJ21" i="4"/>
  <c r="T21" i="4"/>
  <c r="W21" i="4"/>
  <c r="X21" i="4"/>
  <c r="Y21" i="4"/>
  <c r="I21" i="4"/>
  <c r="L21" i="4"/>
  <c r="M21" i="4"/>
  <c r="N21" i="4"/>
  <c r="AE20" i="4"/>
  <c r="AH20" i="4"/>
  <c r="AI20" i="4"/>
  <c r="AJ20" i="4"/>
  <c r="T20" i="4"/>
  <c r="W20" i="4"/>
  <c r="X20" i="4"/>
  <c r="Y20" i="4"/>
  <c r="I20" i="4"/>
  <c r="L20" i="4"/>
  <c r="M20" i="4"/>
  <c r="N20" i="4"/>
  <c r="AE19" i="4"/>
  <c r="AH19" i="4"/>
  <c r="AI19" i="4"/>
  <c r="AJ19" i="4"/>
  <c r="T19" i="4"/>
  <c r="W19" i="4"/>
  <c r="X19" i="4"/>
  <c r="Y19" i="4"/>
  <c r="I19" i="4"/>
  <c r="L19" i="4"/>
  <c r="M19" i="4"/>
  <c r="N19" i="4"/>
  <c r="AE18" i="4"/>
  <c r="AH18" i="4"/>
  <c r="AI18" i="4"/>
  <c r="AJ18" i="4"/>
  <c r="T18" i="4"/>
  <c r="W18" i="4"/>
  <c r="X18" i="4"/>
  <c r="Y18" i="4"/>
  <c r="I18" i="4"/>
  <c r="L18" i="4"/>
  <c r="M18" i="4"/>
  <c r="N18" i="4"/>
  <c r="AE17" i="4"/>
  <c r="AH17" i="4"/>
  <c r="AI17" i="4"/>
  <c r="AJ17" i="4"/>
  <c r="T17" i="4"/>
  <c r="W17" i="4"/>
  <c r="X17" i="4"/>
  <c r="Y17" i="4"/>
  <c r="I17" i="4"/>
  <c r="L17" i="4"/>
  <c r="M17" i="4"/>
  <c r="N17" i="4"/>
  <c r="AE16" i="4"/>
  <c r="AH16" i="4"/>
  <c r="AI16" i="4"/>
  <c r="AJ16" i="4"/>
  <c r="T16" i="4"/>
  <c r="W16" i="4"/>
  <c r="X16" i="4"/>
  <c r="Y16" i="4"/>
  <c r="I16" i="4"/>
  <c r="L16" i="4"/>
  <c r="M16" i="4"/>
  <c r="N16" i="4"/>
  <c r="AE15" i="4"/>
  <c r="AH15" i="4"/>
  <c r="AI15" i="4"/>
  <c r="AJ15" i="4"/>
  <c r="T15" i="4"/>
  <c r="W15" i="4"/>
  <c r="X15" i="4"/>
  <c r="Y15" i="4"/>
  <c r="I15" i="4"/>
  <c r="L15" i="4"/>
  <c r="M15" i="4"/>
  <c r="N15" i="4"/>
  <c r="AE14" i="4"/>
  <c r="AH14" i="4"/>
  <c r="AI14" i="4"/>
  <c r="AJ14" i="4"/>
  <c r="T14" i="4"/>
  <c r="W14" i="4"/>
  <c r="X14" i="4"/>
  <c r="Y14" i="4"/>
  <c r="I14" i="4"/>
  <c r="L14" i="4"/>
  <c r="M14" i="4"/>
  <c r="N14" i="4"/>
  <c r="AH13" i="4"/>
  <c r="AI13" i="4"/>
  <c r="AJ13" i="4"/>
  <c r="W13" i="4"/>
  <c r="X13" i="4"/>
  <c r="Y13" i="4"/>
  <c r="L13" i="4"/>
  <c r="M13" i="4"/>
  <c r="N13" i="4"/>
  <c r="AH12" i="4"/>
  <c r="AI12" i="4"/>
  <c r="AJ12" i="4"/>
  <c r="W12" i="4"/>
  <c r="X12" i="4"/>
  <c r="Y12" i="4"/>
  <c r="L12" i="4"/>
  <c r="M12" i="4"/>
  <c r="N12" i="4"/>
  <c r="AH11" i="4"/>
  <c r="AI11" i="4"/>
  <c r="AJ11" i="4"/>
  <c r="W11" i="4"/>
  <c r="X11" i="4"/>
  <c r="Y11" i="4"/>
  <c r="L11" i="4"/>
  <c r="M11" i="4"/>
  <c r="N11" i="4"/>
  <c r="AH10" i="4"/>
  <c r="AI10" i="4"/>
  <c r="AJ10" i="4"/>
  <c r="W10" i="4"/>
  <c r="X10" i="4"/>
  <c r="Y10" i="4"/>
  <c r="L10" i="4"/>
  <c r="M10" i="4"/>
  <c r="N10" i="4"/>
  <c r="AH9" i="4"/>
  <c r="AI9" i="4"/>
  <c r="AJ9" i="4"/>
  <c r="W9" i="4"/>
  <c r="X9" i="4"/>
  <c r="Y9" i="4"/>
  <c r="L9" i="4"/>
  <c r="M9" i="4"/>
  <c r="N9" i="4"/>
  <c r="AH8" i="4"/>
  <c r="AI8" i="4"/>
  <c r="AJ8" i="4"/>
  <c r="W8" i="4"/>
  <c r="X8" i="4"/>
  <c r="Y8" i="4"/>
  <c r="L8" i="4"/>
  <c r="M8" i="4"/>
  <c r="N8" i="4"/>
  <c r="AH7" i="4"/>
  <c r="AI7" i="4"/>
  <c r="AJ7" i="4"/>
  <c r="W7" i="4"/>
  <c r="X7" i="4"/>
  <c r="Y7" i="4"/>
  <c r="L7" i="4"/>
  <c r="M7" i="4"/>
  <c r="N7" i="4"/>
  <c r="AH6" i="4"/>
  <c r="AI6" i="4"/>
  <c r="AJ6" i="4"/>
  <c r="W6" i="4"/>
  <c r="X6" i="4"/>
  <c r="Y6" i="4"/>
  <c r="L6" i="4"/>
  <c r="M6" i="4"/>
  <c r="N6" i="4"/>
  <c r="AH5" i="4"/>
  <c r="AI5" i="4"/>
  <c r="AJ5" i="4"/>
  <c r="W5" i="4"/>
  <c r="X5" i="4"/>
  <c r="Y5" i="4"/>
  <c r="L5" i="4"/>
  <c r="M5" i="4"/>
  <c r="N5" i="4"/>
  <c r="AH4" i="4"/>
  <c r="AI4" i="4"/>
  <c r="AJ4" i="4"/>
  <c r="W4" i="4"/>
  <c r="X4" i="4"/>
  <c r="Y4" i="4"/>
  <c r="L4" i="4"/>
  <c r="M4" i="4"/>
  <c r="N4" i="4"/>
  <c r="AH3" i="4"/>
  <c r="AI3" i="4"/>
  <c r="AJ3" i="4"/>
  <c r="W3" i="4"/>
  <c r="X3" i="4"/>
  <c r="Y3" i="4"/>
  <c r="L3" i="4"/>
  <c r="M3" i="4"/>
  <c r="N3" i="4"/>
  <c r="Z98" i="3"/>
  <c r="X100" i="3"/>
  <c r="O98" i="3"/>
  <c r="M100" i="3"/>
  <c r="D98" i="3"/>
  <c r="B100" i="3"/>
  <c r="AC92" i="3"/>
  <c r="AF92" i="3"/>
  <c r="AG92" i="3"/>
  <c r="AH92" i="3"/>
  <c r="R92" i="3"/>
  <c r="U92" i="3"/>
  <c r="V92" i="3"/>
  <c r="W92" i="3"/>
  <c r="G92" i="3"/>
  <c r="J92" i="3"/>
  <c r="K92" i="3"/>
  <c r="L92" i="3"/>
  <c r="AC91" i="3"/>
  <c r="AF91" i="3"/>
  <c r="AG91" i="3"/>
  <c r="AH91" i="3"/>
  <c r="R91" i="3"/>
  <c r="U91" i="3"/>
  <c r="V91" i="3"/>
  <c r="W91" i="3"/>
  <c r="G91" i="3"/>
  <c r="J91" i="3"/>
  <c r="K91" i="3"/>
  <c r="L91" i="3"/>
  <c r="AC90" i="3"/>
  <c r="AF90" i="3"/>
  <c r="AG90" i="3"/>
  <c r="AH90" i="3"/>
  <c r="R90" i="3"/>
  <c r="U90" i="3"/>
  <c r="V90" i="3"/>
  <c r="W90" i="3"/>
  <c r="G90" i="3"/>
  <c r="J90" i="3"/>
  <c r="K90" i="3"/>
  <c r="L90" i="3"/>
  <c r="AC89" i="3"/>
  <c r="AF89" i="3"/>
  <c r="AG89" i="3"/>
  <c r="AH89" i="3"/>
  <c r="R89" i="3"/>
  <c r="U89" i="3"/>
  <c r="V89" i="3"/>
  <c r="W89" i="3"/>
  <c r="G89" i="3"/>
  <c r="J89" i="3"/>
  <c r="K89" i="3"/>
  <c r="L89" i="3"/>
  <c r="AC88" i="3"/>
  <c r="AF88" i="3"/>
  <c r="AG88" i="3"/>
  <c r="AH88" i="3"/>
  <c r="R88" i="3"/>
  <c r="U88" i="3"/>
  <c r="V88" i="3"/>
  <c r="W88" i="3"/>
  <c r="G88" i="3"/>
  <c r="J88" i="3"/>
  <c r="K88" i="3"/>
  <c r="L88" i="3"/>
  <c r="AC87" i="3"/>
  <c r="AF87" i="3"/>
  <c r="AG87" i="3"/>
  <c r="AH87" i="3"/>
  <c r="R87" i="3"/>
  <c r="U87" i="3"/>
  <c r="V87" i="3"/>
  <c r="W87" i="3"/>
  <c r="G87" i="3"/>
  <c r="J87" i="3"/>
  <c r="K87" i="3"/>
  <c r="L87" i="3"/>
  <c r="AC86" i="3"/>
  <c r="AF86" i="3"/>
  <c r="AG86" i="3"/>
  <c r="AH86" i="3"/>
  <c r="R86" i="3"/>
  <c r="U86" i="3"/>
  <c r="V86" i="3"/>
  <c r="W86" i="3"/>
  <c r="G86" i="3"/>
  <c r="J86" i="3"/>
  <c r="K86" i="3"/>
  <c r="L86" i="3"/>
  <c r="AC85" i="3"/>
  <c r="AF85" i="3"/>
  <c r="AG85" i="3"/>
  <c r="AH85" i="3"/>
  <c r="R85" i="3"/>
  <c r="U85" i="3"/>
  <c r="V85" i="3"/>
  <c r="W85" i="3"/>
  <c r="G85" i="3"/>
  <c r="J85" i="3"/>
  <c r="K85" i="3"/>
  <c r="L85" i="3"/>
  <c r="AC84" i="3"/>
  <c r="AF84" i="3"/>
  <c r="AG84" i="3"/>
  <c r="AH84" i="3"/>
  <c r="R84" i="3"/>
  <c r="U84" i="3"/>
  <c r="V84" i="3"/>
  <c r="W84" i="3"/>
  <c r="G84" i="3"/>
  <c r="J84" i="3"/>
  <c r="K84" i="3"/>
  <c r="L84" i="3"/>
  <c r="AC83" i="3"/>
  <c r="AF83" i="3"/>
  <c r="AG83" i="3"/>
  <c r="AH83" i="3"/>
  <c r="R83" i="3"/>
  <c r="U83" i="3"/>
  <c r="V83" i="3"/>
  <c r="W83" i="3"/>
  <c r="G83" i="3"/>
  <c r="J83" i="3"/>
  <c r="K83" i="3"/>
  <c r="L83" i="3"/>
  <c r="AC82" i="3"/>
  <c r="AF82" i="3"/>
  <c r="AG82" i="3"/>
  <c r="AH82" i="3"/>
  <c r="R82" i="3"/>
  <c r="U82" i="3"/>
  <c r="V82" i="3"/>
  <c r="W82" i="3"/>
  <c r="G82" i="3"/>
  <c r="J82" i="3"/>
  <c r="K82" i="3"/>
  <c r="L82" i="3"/>
  <c r="AC81" i="3"/>
  <c r="AF81" i="3"/>
  <c r="AG81" i="3"/>
  <c r="AH81" i="3"/>
  <c r="R81" i="3"/>
  <c r="U81" i="3"/>
  <c r="V81" i="3"/>
  <c r="W81" i="3"/>
  <c r="G81" i="3"/>
  <c r="J81" i="3"/>
  <c r="K81" i="3"/>
  <c r="L81" i="3"/>
  <c r="AC80" i="3"/>
  <c r="AF80" i="3"/>
  <c r="AG80" i="3"/>
  <c r="AH80" i="3"/>
  <c r="R80" i="3"/>
  <c r="U80" i="3"/>
  <c r="V80" i="3"/>
  <c r="W80" i="3"/>
  <c r="G80" i="3"/>
  <c r="J80" i="3"/>
  <c r="K80" i="3"/>
  <c r="L80" i="3"/>
  <c r="AC79" i="3"/>
  <c r="AF79" i="3"/>
  <c r="AG79" i="3"/>
  <c r="AH79" i="3"/>
  <c r="R79" i="3"/>
  <c r="U79" i="3"/>
  <c r="V79" i="3"/>
  <c r="W79" i="3"/>
  <c r="G79" i="3"/>
  <c r="J79" i="3"/>
  <c r="K79" i="3"/>
  <c r="L79" i="3"/>
  <c r="AC78" i="3"/>
  <c r="AF78" i="3"/>
  <c r="AG78" i="3"/>
  <c r="AH78" i="3"/>
  <c r="R78" i="3"/>
  <c r="U78" i="3"/>
  <c r="V78" i="3"/>
  <c r="W78" i="3"/>
  <c r="G78" i="3"/>
  <c r="J78" i="3"/>
  <c r="K78" i="3"/>
  <c r="L78" i="3"/>
  <c r="AC77" i="3"/>
  <c r="AF77" i="3"/>
  <c r="AG77" i="3"/>
  <c r="AH77" i="3"/>
  <c r="R77" i="3"/>
  <c r="U77" i="3"/>
  <c r="V77" i="3"/>
  <c r="W77" i="3"/>
  <c r="G77" i="3"/>
  <c r="J77" i="3"/>
  <c r="K77" i="3"/>
  <c r="L77" i="3"/>
  <c r="AC76" i="3"/>
  <c r="AF76" i="3"/>
  <c r="AG76" i="3"/>
  <c r="AH76" i="3"/>
  <c r="R76" i="3"/>
  <c r="U76" i="3"/>
  <c r="V76" i="3"/>
  <c r="W76" i="3"/>
  <c r="G76" i="3"/>
  <c r="J76" i="3"/>
  <c r="K76" i="3"/>
  <c r="L76" i="3"/>
  <c r="AC75" i="3"/>
  <c r="AF75" i="3"/>
  <c r="AG75" i="3"/>
  <c r="AH75" i="3"/>
  <c r="R75" i="3"/>
  <c r="U75" i="3"/>
  <c r="V75" i="3"/>
  <c r="W75" i="3"/>
  <c r="G75" i="3"/>
  <c r="J75" i="3"/>
  <c r="K75" i="3"/>
  <c r="L75" i="3"/>
  <c r="AC74" i="3"/>
  <c r="AF74" i="3"/>
  <c r="AG74" i="3"/>
  <c r="AH74" i="3"/>
  <c r="R74" i="3"/>
  <c r="U74" i="3"/>
  <c r="V74" i="3"/>
  <c r="W74" i="3"/>
  <c r="G74" i="3"/>
  <c r="J74" i="3"/>
  <c r="K74" i="3"/>
  <c r="L74" i="3"/>
  <c r="AC73" i="3"/>
  <c r="AF73" i="3"/>
  <c r="AG73" i="3"/>
  <c r="AH73" i="3"/>
  <c r="R73" i="3"/>
  <c r="U73" i="3"/>
  <c r="V73" i="3"/>
  <c r="W73" i="3"/>
  <c r="G73" i="3"/>
  <c r="J73" i="3"/>
  <c r="K73" i="3"/>
  <c r="L73" i="3"/>
  <c r="AC72" i="3"/>
  <c r="AF72" i="3"/>
  <c r="AG72" i="3"/>
  <c r="AH72" i="3"/>
  <c r="R72" i="3"/>
  <c r="U72" i="3"/>
  <c r="V72" i="3"/>
  <c r="W72" i="3"/>
  <c r="G72" i="3"/>
  <c r="J72" i="3"/>
  <c r="K72" i="3"/>
  <c r="L72" i="3"/>
  <c r="AC71" i="3"/>
  <c r="AF71" i="3"/>
  <c r="AG71" i="3"/>
  <c r="AH71" i="3"/>
  <c r="R71" i="3"/>
  <c r="U71" i="3"/>
  <c r="V71" i="3"/>
  <c r="W71" i="3"/>
  <c r="G71" i="3"/>
  <c r="J71" i="3"/>
  <c r="K71" i="3"/>
  <c r="L71" i="3"/>
  <c r="AC70" i="3"/>
  <c r="AF70" i="3"/>
  <c r="AG70" i="3"/>
  <c r="AH70" i="3"/>
  <c r="R70" i="3"/>
  <c r="U70" i="3"/>
  <c r="V70" i="3"/>
  <c r="W70" i="3"/>
  <c r="G70" i="3"/>
  <c r="J70" i="3"/>
  <c r="K70" i="3"/>
  <c r="L70" i="3"/>
  <c r="AC69" i="3"/>
  <c r="AF69" i="3"/>
  <c r="AG69" i="3"/>
  <c r="AH69" i="3"/>
  <c r="R69" i="3"/>
  <c r="U69" i="3"/>
  <c r="V69" i="3"/>
  <c r="W69" i="3"/>
  <c r="G69" i="3"/>
  <c r="J69" i="3"/>
  <c r="K69" i="3"/>
  <c r="L69" i="3"/>
  <c r="AC68" i="3"/>
  <c r="AF68" i="3"/>
  <c r="AG68" i="3"/>
  <c r="AH68" i="3"/>
  <c r="R68" i="3"/>
  <c r="U68" i="3"/>
  <c r="V68" i="3"/>
  <c r="W68" i="3"/>
  <c r="G68" i="3"/>
  <c r="J68" i="3"/>
  <c r="K68" i="3"/>
  <c r="L68" i="3"/>
  <c r="AC67" i="3"/>
  <c r="AF67" i="3"/>
  <c r="AG67" i="3"/>
  <c r="AH67" i="3"/>
  <c r="R67" i="3"/>
  <c r="U67" i="3"/>
  <c r="V67" i="3"/>
  <c r="W67" i="3"/>
  <c r="G67" i="3"/>
  <c r="J67" i="3"/>
  <c r="K67" i="3"/>
  <c r="L67" i="3"/>
  <c r="AC66" i="3"/>
  <c r="AF66" i="3"/>
  <c r="AG66" i="3"/>
  <c r="AH66" i="3"/>
  <c r="R66" i="3"/>
  <c r="U66" i="3"/>
  <c r="V66" i="3"/>
  <c r="W66" i="3"/>
  <c r="G66" i="3"/>
  <c r="J66" i="3"/>
  <c r="K66" i="3"/>
  <c r="L66" i="3"/>
  <c r="AC65" i="3"/>
  <c r="AF65" i="3"/>
  <c r="AG65" i="3"/>
  <c r="AH65" i="3"/>
  <c r="R65" i="3"/>
  <c r="U65" i="3"/>
  <c r="V65" i="3"/>
  <c r="W65" i="3"/>
  <c r="G65" i="3"/>
  <c r="J65" i="3"/>
  <c r="K65" i="3"/>
  <c r="L65" i="3"/>
  <c r="AC64" i="3"/>
  <c r="AF64" i="3"/>
  <c r="AG64" i="3"/>
  <c r="AH64" i="3"/>
  <c r="R64" i="3"/>
  <c r="U64" i="3"/>
  <c r="V64" i="3"/>
  <c r="W64" i="3"/>
  <c r="G64" i="3"/>
  <c r="J64" i="3"/>
  <c r="K64" i="3"/>
  <c r="L64" i="3"/>
  <c r="AC63" i="3"/>
  <c r="AF63" i="3"/>
  <c r="AG63" i="3"/>
  <c r="AH63" i="3"/>
  <c r="R63" i="3"/>
  <c r="U63" i="3"/>
  <c r="V63" i="3"/>
  <c r="W63" i="3"/>
  <c r="G63" i="3"/>
  <c r="J63" i="3"/>
  <c r="K63" i="3"/>
  <c r="L63" i="3"/>
  <c r="AC62" i="3"/>
  <c r="AF62" i="3"/>
  <c r="AG62" i="3"/>
  <c r="AH62" i="3"/>
  <c r="R62" i="3"/>
  <c r="U62" i="3"/>
  <c r="V62" i="3"/>
  <c r="W62" i="3"/>
  <c r="G62" i="3"/>
  <c r="J62" i="3"/>
  <c r="K62" i="3"/>
  <c r="L62" i="3"/>
  <c r="AC61" i="3"/>
  <c r="AF61" i="3"/>
  <c r="AG61" i="3"/>
  <c r="AH61" i="3"/>
  <c r="R61" i="3"/>
  <c r="U61" i="3"/>
  <c r="V61" i="3"/>
  <c r="W61" i="3"/>
  <c r="G61" i="3"/>
  <c r="J61" i="3"/>
  <c r="K61" i="3"/>
  <c r="L61" i="3"/>
  <c r="AC60" i="3"/>
  <c r="AF60" i="3"/>
  <c r="AG60" i="3"/>
  <c r="AH60" i="3"/>
  <c r="R60" i="3"/>
  <c r="U60" i="3"/>
  <c r="V60" i="3"/>
  <c r="W60" i="3"/>
  <c r="G60" i="3"/>
  <c r="J60" i="3"/>
  <c r="K60" i="3"/>
  <c r="L60" i="3"/>
  <c r="AC59" i="3"/>
  <c r="AF59" i="3"/>
  <c r="AG59" i="3"/>
  <c r="AH59" i="3"/>
  <c r="R59" i="3"/>
  <c r="U59" i="3"/>
  <c r="V59" i="3"/>
  <c r="W59" i="3"/>
  <c r="G59" i="3"/>
  <c r="J59" i="3"/>
  <c r="K59" i="3"/>
  <c r="L59" i="3"/>
  <c r="AC58" i="3"/>
  <c r="AF58" i="3"/>
  <c r="AG58" i="3"/>
  <c r="AH58" i="3"/>
  <c r="R58" i="3"/>
  <c r="U58" i="3"/>
  <c r="V58" i="3"/>
  <c r="W58" i="3"/>
  <c r="G58" i="3"/>
  <c r="J58" i="3"/>
  <c r="K58" i="3"/>
  <c r="L58" i="3"/>
  <c r="AC57" i="3"/>
  <c r="AF57" i="3"/>
  <c r="AG57" i="3"/>
  <c r="AH57" i="3"/>
  <c r="R57" i="3"/>
  <c r="U57" i="3"/>
  <c r="V57" i="3"/>
  <c r="W57" i="3"/>
  <c r="G57" i="3"/>
  <c r="J57" i="3"/>
  <c r="K57" i="3"/>
  <c r="L57" i="3"/>
  <c r="AC56" i="3"/>
  <c r="AF56" i="3"/>
  <c r="AG56" i="3"/>
  <c r="AH56" i="3"/>
  <c r="R56" i="3"/>
  <c r="U56" i="3"/>
  <c r="V56" i="3"/>
  <c r="W56" i="3"/>
  <c r="G56" i="3"/>
  <c r="J56" i="3"/>
  <c r="K56" i="3"/>
  <c r="L56" i="3"/>
  <c r="AC55" i="3"/>
  <c r="AF55" i="3"/>
  <c r="AG55" i="3"/>
  <c r="AH55" i="3"/>
  <c r="R55" i="3"/>
  <c r="U55" i="3"/>
  <c r="V55" i="3"/>
  <c r="W55" i="3"/>
  <c r="G55" i="3"/>
  <c r="J55" i="3"/>
  <c r="K55" i="3"/>
  <c r="L55" i="3"/>
  <c r="AC54" i="3"/>
  <c r="AF54" i="3"/>
  <c r="AG54" i="3"/>
  <c r="AH54" i="3"/>
  <c r="R54" i="3"/>
  <c r="U54" i="3"/>
  <c r="V54" i="3"/>
  <c r="W54" i="3"/>
  <c r="G54" i="3"/>
  <c r="J54" i="3"/>
  <c r="K54" i="3"/>
  <c r="L54" i="3"/>
  <c r="AC53" i="3"/>
  <c r="AF53" i="3"/>
  <c r="AG53" i="3"/>
  <c r="AH53" i="3"/>
  <c r="R53" i="3"/>
  <c r="U53" i="3"/>
  <c r="V53" i="3"/>
  <c r="W53" i="3"/>
  <c r="G53" i="3"/>
  <c r="J53" i="3"/>
  <c r="K53" i="3"/>
  <c r="L53" i="3"/>
  <c r="AC52" i="3"/>
  <c r="AF52" i="3"/>
  <c r="AG52" i="3"/>
  <c r="AH52" i="3"/>
  <c r="R52" i="3"/>
  <c r="U52" i="3"/>
  <c r="V52" i="3"/>
  <c r="W52" i="3"/>
  <c r="G52" i="3"/>
  <c r="J52" i="3"/>
  <c r="K52" i="3"/>
  <c r="L52" i="3"/>
  <c r="AC51" i="3"/>
  <c r="AF51" i="3"/>
  <c r="AG51" i="3"/>
  <c r="AH51" i="3"/>
  <c r="R51" i="3"/>
  <c r="U51" i="3"/>
  <c r="V51" i="3"/>
  <c r="W51" i="3"/>
  <c r="G51" i="3"/>
  <c r="J51" i="3"/>
  <c r="K51" i="3"/>
  <c r="L51" i="3"/>
  <c r="AC50" i="3"/>
  <c r="AF50" i="3"/>
  <c r="AG50" i="3"/>
  <c r="AH50" i="3"/>
  <c r="R50" i="3"/>
  <c r="U50" i="3"/>
  <c r="V50" i="3"/>
  <c r="W50" i="3"/>
  <c r="G50" i="3"/>
  <c r="J50" i="3"/>
  <c r="K50" i="3"/>
  <c r="L50" i="3"/>
  <c r="AC49" i="3"/>
  <c r="AF49" i="3"/>
  <c r="AG49" i="3"/>
  <c r="AH49" i="3"/>
  <c r="R49" i="3"/>
  <c r="U49" i="3"/>
  <c r="V49" i="3"/>
  <c r="W49" i="3"/>
  <c r="G49" i="3"/>
  <c r="J49" i="3"/>
  <c r="K49" i="3"/>
  <c r="L49" i="3"/>
  <c r="AC48" i="3"/>
  <c r="AF48" i="3"/>
  <c r="AG48" i="3"/>
  <c r="AH48" i="3"/>
  <c r="R48" i="3"/>
  <c r="U48" i="3"/>
  <c r="V48" i="3"/>
  <c r="W48" i="3"/>
  <c r="G48" i="3"/>
  <c r="J48" i="3"/>
  <c r="K48" i="3"/>
  <c r="L48" i="3"/>
  <c r="AC47" i="3"/>
  <c r="AF47" i="3"/>
  <c r="AG47" i="3"/>
  <c r="AH47" i="3"/>
  <c r="R47" i="3"/>
  <c r="U47" i="3"/>
  <c r="V47" i="3"/>
  <c r="W47" i="3"/>
  <c r="G47" i="3"/>
  <c r="J47" i="3"/>
  <c r="K47" i="3"/>
  <c r="L47" i="3"/>
  <c r="AC46" i="3"/>
  <c r="AF46" i="3"/>
  <c r="AG46" i="3"/>
  <c r="AH46" i="3"/>
  <c r="R46" i="3"/>
  <c r="U46" i="3"/>
  <c r="V46" i="3"/>
  <c r="W46" i="3"/>
  <c r="G46" i="3"/>
  <c r="J46" i="3"/>
  <c r="K46" i="3"/>
  <c r="L46" i="3"/>
  <c r="AC45" i="3"/>
  <c r="AF45" i="3"/>
  <c r="AG45" i="3"/>
  <c r="AH45" i="3"/>
  <c r="R45" i="3"/>
  <c r="U45" i="3"/>
  <c r="V45" i="3"/>
  <c r="W45" i="3"/>
  <c r="G45" i="3"/>
  <c r="J45" i="3"/>
  <c r="K45" i="3"/>
  <c r="L45" i="3"/>
  <c r="AC44" i="3"/>
  <c r="AF44" i="3"/>
  <c r="AG44" i="3"/>
  <c r="AH44" i="3"/>
  <c r="R44" i="3"/>
  <c r="U44" i="3"/>
  <c r="V44" i="3"/>
  <c r="W44" i="3"/>
  <c r="G44" i="3"/>
  <c r="J44" i="3"/>
  <c r="K44" i="3"/>
  <c r="L44" i="3"/>
  <c r="AC43" i="3"/>
  <c r="AF43" i="3"/>
  <c r="AG43" i="3"/>
  <c r="AH43" i="3"/>
  <c r="R43" i="3"/>
  <c r="U43" i="3"/>
  <c r="V43" i="3"/>
  <c r="W43" i="3"/>
  <c r="G43" i="3"/>
  <c r="J43" i="3"/>
  <c r="K43" i="3"/>
  <c r="L43" i="3"/>
  <c r="AC42" i="3"/>
  <c r="AF42" i="3"/>
  <c r="AG42" i="3"/>
  <c r="AH42" i="3"/>
  <c r="R42" i="3"/>
  <c r="U42" i="3"/>
  <c r="V42" i="3"/>
  <c r="W42" i="3"/>
  <c r="G42" i="3"/>
  <c r="J42" i="3"/>
  <c r="K42" i="3"/>
  <c r="L42" i="3"/>
  <c r="AC41" i="3"/>
  <c r="AF41" i="3"/>
  <c r="AG41" i="3"/>
  <c r="AH41" i="3"/>
  <c r="R41" i="3"/>
  <c r="U41" i="3"/>
  <c r="V41" i="3"/>
  <c r="W41" i="3"/>
  <c r="G41" i="3"/>
  <c r="J41" i="3"/>
  <c r="K41" i="3"/>
  <c r="L41" i="3"/>
  <c r="AC40" i="3"/>
  <c r="AF40" i="3"/>
  <c r="AG40" i="3"/>
  <c r="AH40" i="3"/>
  <c r="R40" i="3"/>
  <c r="U40" i="3"/>
  <c r="V40" i="3"/>
  <c r="W40" i="3"/>
  <c r="G40" i="3"/>
  <c r="J40" i="3"/>
  <c r="K40" i="3"/>
  <c r="L40" i="3"/>
  <c r="AC39" i="3"/>
  <c r="AF39" i="3"/>
  <c r="AG39" i="3"/>
  <c r="AH39" i="3"/>
  <c r="R39" i="3"/>
  <c r="U39" i="3"/>
  <c r="V39" i="3"/>
  <c r="W39" i="3"/>
  <c r="G39" i="3"/>
  <c r="J39" i="3"/>
  <c r="K39" i="3"/>
  <c r="L39" i="3"/>
  <c r="AC38" i="3"/>
  <c r="AF38" i="3"/>
  <c r="AG38" i="3"/>
  <c r="AH38" i="3"/>
  <c r="R38" i="3"/>
  <c r="U38" i="3"/>
  <c r="V38" i="3"/>
  <c r="W38" i="3"/>
  <c r="G38" i="3"/>
  <c r="J38" i="3"/>
  <c r="K38" i="3"/>
  <c r="L38" i="3"/>
  <c r="AC37" i="3"/>
  <c r="AF37" i="3"/>
  <c r="AG37" i="3"/>
  <c r="AH37" i="3"/>
  <c r="R37" i="3"/>
  <c r="U37" i="3"/>
  <c r="V37" i="3"/>
  <c r="W37" i="3"/>
  <c r="G37" i="3"/>
  <c r="J37" i="3"/>
  <c r="K37" i="3"/>
  <c r="L37" i="3"/>
  <c r="AC36" i="3"/>
  <c r="AF36" i="3"/>
  <c r="AG36" i="3"/>
  <c r="AH36" i="3"/>
  <c r="R36" i="3"/>
  <c r="U36" i="3"/>
  <c r="V36" i="3"/>
  <c r="W36" i="3"/>
  <c r="G36" i="3"/>
  <c r="J36" i="3"/>
  <c r="K36" i="3"/>
  <c r="L36" i="3"/>
  <c r="AC35" i="3"/>
  <c r="AF35" i="3"/>
  <c r="AG35" i="3"/>
  <c r="AH35" i="3"/>
  <c r="R35" i="3"/>
  <c r="U35" i="3"/>
  <c r="V35" i="3"/>
  <c r="W35" i="3"/>
  <c r="G35" i="3"/>
  <c r="J35" i="3"/>
  <c r="K35" i="3"/>
  <c r="L35" i="3"/>
  <c r="AC34" i="3"/>
  <c r="AF34" i="3"/>
  <c r="AG34" i="3"/>
  <c r="AH34" i="3"/>
  <c r="R34" i="3"/>
  <c r="U34" i="3"/>
  <c r="V34" i="3"/>
  <c r="W34" i="3"/>
  <c r="G34" i="3"/>
  <c r="J34" i="3"/>
  <c r="K34" i="3"/>
  <c r="L34" i="3"/>
  <c r="AC33" i="3"/>
  <c r="AF33" i="3"/>
  <c r="AG33" i="3"/>
  <c r="AH33" i="3"/>
  <c r="R33" i="3"/>
  <c r="U33" i="3"/>
  <c r="V33" i="3"/>
  <c r="W33" i="3"/>
  <c r="G33" i="3"/>
  <c r="J33" i="3"/>
  <c r="K33" i="3"/>
  <c r="L33" i="3"/>
  <c r="AC32" i="3"/>
  <c r="AF32" i="3"/>
  <c r="AG32" i="3"/>
  <c r="AH32" i="3"/>
  <c r="R32" i="3"/>
  <c r="U32" i="3"/>
  <c r="V32" i="3"/>
  <c r="W32" i="3"/>
  <c r="G32" i="3"/>
  <c r="J32" i="3"/>
  <c r="K32" i="3"/>
  <c r="L32" i="3"/>
  <c r="AC31" i="3"/>
  <c r="AF31" i="3"/>
  <c r="AG31" i="3"/>
  <c r="AH31" i="3"/>
  <c r="R31" i="3"/>
  <c r="U31" i="3"/>
  <c r="V31" i="3"/>
  <c r="W31" i="3"/>
  <c r="G31" i="3"/>
  <c r="J31" i="3"/>
  <c r="K31" i="3"/>
  <c r="L31" i="3"/>
  <c r="AC30" i="3"/>
  <c r="AF30" i="3"/>
  <c r="AG30" i="3"/>
  <c r="AH30" i="3"/>
  <c r="R30" i="3"/>
  <c r="U30" i="3"/>
  <c r="V30" i="3"/>
  <c r="W30" i="3"/>
  <c r="G30" i="3"/>
  <c r="J30" i="3"/>
  <c r="K30" i="3"/>
  <c r="L30" i="3"/>
  <c r="AC29" i="3"/>
  <c r="AF29" i="3"/>
  <c r="AG29" i="3"/>
  <c r="AH29" i="3"/>
  <c r="R29" i="3"/>
  <c r="U29" i="3"/>
  <c r="V29" i="3"/>
  <c r="W29" i="3"/>
  <c r="G29" i="3"/>
  <c r="J29" i="3"/>
  <c r="K29" i="3"/>
  <c r="L29" i="3"/>
  <c r="AC28" i="3"/>
  <c r="AF28" i="3"/>
  <c r="AG28" i="3"/>
  <c r="AH28" i="3"/>
  <c r="R28" i="3"/>
  <c r="U28" i="3"/>
  <c r="V28" i="3"/>
  <c r="W28" i="3"/>
  <c r="G28" i="3"/>
  <c r="J28" i="3"/>
  <c r="K28" i="3"/>
  <c r="L28" i="3"/>
  <c r="AC27" i="3"/>
  <c r="AF27" i="3"/>
  <c r="AG27" i="3"/>
  <c r="AH27" i="3"/>
  <c r="R27" i="3"/>
  <c r="U27" i="3"/>
  <c r="V27" i="3"/>
  <c r="W27" i="3"/>
  <c r="G27" i="3"/>
  <c r="J27" i="3"/>
  <c r="K27" i="3"/>
  <c r="L27" i="3"/>
  <c r="AC26" i="3"/>
  <c r="AF26" i="3"/>
  <c r="AG26" i="3"/>
  <c r="AH26" i="3"/>
  <c r="R26" i="3"/>
  <c r="U26" i="3"/>
  <c r="V26" i="3"/>
  <c r="W26" i="3"/>
  <c r="G26" i="3"/>
  <c r="J26" i="3"/>
  <c r="K26" i="3"/>
  <c r="L26" i="3"/>
  <c r="AC25" i="3"/>
  <c r="AF25" i="3"/>
  <c r="AG25" i="3"/>
  <c r="AH25" i="3"/>
  <c r="R25" i="3"/>
  <c r="U25" i="3"/>
  <c r="V25" i="3"/>
  <c r="W25" i="3"/>
  <c r="G25" i="3"/>
  <c r="J25" i="3"/>
  <c r="K25" i="3"/>
  <c r="L25" i="3"/>
  <c r="AC24" i="3"/>
  <c r="AF24" i="3"/>
  <c r="AG24" i="3"/>
  <c r="AH24" i="3"/>
  <c r="R24" i="3"/>
  <c r="U24" i="3"/>
  <c r="V24" i="3"/>
  <c r="W24" i="3"/>
  <c r="G24" i="3"/>
  <c r="J24" i="3"/>
  <c r="K24" i="3"/>
  <c r="L24" i="3"/>
  <c r="AC23" i="3"/>
  <c r="AF23" i="3"/>
  <c r="AG23" i="3"/>
  <c r="AH23" i="3"/>
  <c r="R23" i="3"/>
  <c r="U23" i="3"/>
  <c r="V23" i="3"/>
  <c r="W23" i="3"/>
  <c r="G23" i="3"/>
  <c r="J23" i="3"/>
  <c r="K23" i="3"/>
  <c r="L23" i="3"/>
  <c r="AC22" i="3"/>
  <c r="AF22" i="3"/>
  <c r="AG22" i="3"/>
  <c r="AH22" i="3"/>
  <c r="R22" i="3"/>
  <c r="U22" i="3"/>
  <c r="V22" i="3"/>
  <c r="W22" i="3"/>
  <c r="G22" i="3"/>
  <c r="J22" i="3"/>
  <c r="K22" i="3"/>
  <c r="L22" i="3"/>
  <c r="AC21" i="3"/>
  <c r="AF21" i="3"/>
  <c r="AG21" i="3"/>
  <c r="AH21" i="3"/>
  <c r="R21" i="3"/>
  <c r="U21" i="3"/>
  <c r="V21" i="3"/>
  <c r="W21" i="3"/>
  <c r="G21" i="3"/>
  <c r="J21" i="3"/>
  <c r="K21" i="3"/>
  <c r="L21" i="3"/>
  <c r="AC20" i="3"/>
  <c r="AF20" i="3"/>
  <c r="AG20" i="3"/>
  <c r="AH20" i="3"/>
  <c r="R20" i="3"/>
  <c r="U20" i="3"/>
  <c r="V20" i="3"/>
  <c r="W20" i="3"/>
  <c r="G20" i="3"/>
  <c r="J20" i="3"/>
  <c r="K20" i="3"/>
  <c r="L20" i="3"/>
  <c r="AC19" i="3"/>
  <c r="AF19" i="3"/>
  <c r="AG19" i="3"/>
  <c r="AH19" i="3"/>
  <c r="R19" i="3"/>
  <c r="U19" i="3"/>
  <c r="V19" i="3"/>
  <c r="W19" i="3"/>
  <c r="G19" i="3"/>
  <c r="J19" i="3"/>
  <c r="K19" i="3"/>
  <c r="L19" i="3"/>
  <c r="AC18" i="3"/>
  <c r="AF18" i="3"/>
  <c r="AG18" i="3"/>
  <c r="AH18" i="3"/>
  <c r="R18" i="3"/>
  <c r="U18" i="3"/>
  <c r="V18" i="3"/>
  <c r="W18" i="3"/>
  <c r="G18" i="3"/>
  <c r="J18" i="3"/>
  <c r="K18" i="3"/>
  <c r="L18" i="3"/>
  <c r="AC17" i="3"/>
  <c r="AF17" i="3"/>
  <c r="AG17" i="3"/>
  <c r="AH17" i="3"/>
  <c r="R17" i="3"/>
  <c r="U17" i="3"/>
  <c r="V17" i="3"/>
  <c r="W17" i="3"/>
  <c r="G17" i="3"/>
  <c r="J17" i="3"/>
  <c r="K17" i="3"/>
  <c r="L17" i="3"/>
  <c r="AC16" i="3"/>
  <c r="AF16" i="3"/>
  <c r="AG16" i="3"/>
  <c r="AH16" i="3"/>
  <c r="R16" i="3"/>
  <c r="U16" i="3"/>
  <c r="V16" i="3"/>
  <c r="W16" i="3"/>
  <c r="G16" i="3"/>
  <c r="J16" i="3"/>
  <c r="K16" i="3"/>
  <c r="L16" i="3"/>
  <c r="AC15" i="3"/>
  <c r="AF15" i="3"/>
  <c r="AG15" i="3"/>
  <c r="AH15" i="3"/>
  <c r="R15" i="3"/>
  <c r="U15" i="3"/>
  <c r="V15" i="3"/>
  <c r="W15" i="3"/>
  <c r="G15" i="3"/>
  <c r="J15" i="3"/>
  <c r="K15" i="3"/>
  <c r="L15" i="3"/>
  <c r="AC14" i="3"/>
  <c r="AF14" i="3"/>
  <c r="AG14" i="3"/>
  <c r="AH14" i="3"/>
  <c r="R14" i="3"/>
  <c r="U14" i="3"/>
  <c r="V14" i="3"/>
  <c r="W14" i="3"/>
  <c r="G14" i="3"/>
  <c r="J14" i="3"/>
  <c r="K14" i="3"/>
  <c r="L14" i="3"/>
  <c r="AC13" i="3"/>
  <c r="AF13" i="3"/>
  <c r="AG13" i="3"/>
  <c r="AH13" i="3"/>
  <c r="R13" i="3"/>
  <c r="U13" i="3"/>
  <c r="V13" i="3"/>
  <c r="W13" i="3"/>
  <c r="G13" i="3"/>
  <c r="J13" i="3"/>
  <c r="K13" i="3"/>
  <c r="L13" i="3"/>
  <c r="AC12" i="3"/>
  <c r="AF12" i="3"/>
  <c r="AG12" i="3"/>
  <c r="AH12" i="3"/>
  <c r="R12" i="3"/>
  <c r="U12" i="3"/>
  <c r="V12" i="3"/>
  <c r="W12" i="3"/>
  <c r="G12" i="3"/>
  <c r="J12" i="3"/>
  <c r="K12" i="3"/>
  <c r="L12" i="3"/>
  <c r="AC11" i="3"/>
  <c r="AF11" i="3"/>
  <c r="AG11" i="3"/>
  <c r="AH11" i="3"/>
  <c r="R11" i="3"/>
  <c r="U11" i="3"/>
  <c r="V11" i="3"/>
  <c r="W11" i="3"/>
  <c r="G11" i="3"/>
  <c r="J11" i="3"/>
  <c r="K11" i="3"/>
  <c r="L11" i="3"/>
  <c r="AC10" i="3"/>
  <c r="AF10" i="3"/>
  <c r="AG10" i="3"/>
  <c r="AH10" i="3"/>
  <c r="R10" i="3"/>
  <c r="U10" i="3"/>
  <c r="V10" i="3"/>
  <c r="W10" i="3"/>
  <c r="G10" i="3"/>
  <c r="J10" i="3"/>
  <c r="K10" i="3"/>
  <c r="L10" i="3"/>
  <c r="AC9" i="3"/>
  <c r="AF9" i="3"/>
  <c r="AG9" i="3"/>
  <c r="AH9" i="3"/>
  <c r="R9" i="3"/>
  <c r="U9" i="3"/>
  <c r="V9" i="3"/>
  <c r="W9" i="3"/>
  <c r="G9" i="3"/>
  <c r="J9" i="3"/>
  <c r="K9" i="3"/>
  <c r="L9" i="3"/>
  <c r="AC8" i="3"/>
  <c r="AF8" i="3"/>
  <c r="AG8" i="3"/>
  <c r="AH8" i="3"/>
  <c r="R8" i="3"/>
  <c r="U8" i="3"/>
  <c r="V8" i="3"/>
  <c r="W8" i="3"/>
  <c r="G8" i="3"/>
  <c r="J8" i="3"/>
  <c r="K8" i="3"/>
  <c r="L8" i="3"/>
  <c r="AC7" i="3"/>
  <c r="AF7" i="3"/>
  <c r="AG7" i="3"/>
  <c r="AH7" i="3"/>
  <c r="R7" i="3"/>
  <c r="U7" i="3"/>
  <c r="V7" i="3"/>
  <c r="W7" i="3"/>
  <c r="G7" i="3"/>
  <c r="J7" i="3"/>
  <c r="K7" i="3"/>
  <c r="L7" i="3"/>
  <c r="AC6" i="3"/>
  <c r="AF6" i="3"/>
  <c r="AG6" i="3"/>
  <c r="AH6" i="3"/>
  <c r="R6" i="3"/>
  <c r="U6" i="3"/>
  <c r="V6" i="3"/>
  <c r="W6" i="3"/>
  <c r="G6" i="3"/>
  <c r="J6" i="3"/>
  <c r="K6" i="3"/>
  <c r="L6" i="3"/>
  <c r="AF5" i="3"/>
  <c r="AG5" i="3"/>
  <c r="AH5" i="3"/>
  <c r="U5" i="3"/>
  <c r="V5" i="3"/>
  <c r="W5" i="3"/>
  <c r="J5" i="3"/>
  <c r="K5" i="3"/>
  <c r="L5" i="3"/>
  <c r="AF4" i="3"/>
  <c r="AG4" i="3"/>
  <c r="AH4" i="3"/>
  <c r="U4" i="3"/>
  <c r="V4" i="3"/>
  <c r="W4" i="3"/>
  <c r="J4" i="3"/>
  <c r="K4" i="3"/>
  <c r="L4" i="3"/>
  <c r="AF3" i="3"/>
  <c r="AG3" i="3"/>
  <c r="AH3" i="3"/>
  <c r="U3" i="3"/>
  <c r="V3" i="3"/>
  <c r="W3" i="3"/>
  <c r="J3" i="3"/>
  <c r="K3" i="3"/>
  <c r="L3" i="3"/>
  <c r="T31" i="2"/>
  <c r="R33" i="2"/>
  <c r="L31" i="2"/>
  <c r="J33" i="2"/>
  <c r="D31" i="2"/>
  <c r="B33" i="2"/>
  <c r="W25" i="2"/>
  <c r="X25" i="2"/>
  <c r="Y25" i="2"/>
  <c r="O25" i="2"/>
  <c r="P25" i="2"/>
  <c r="Q25" i="2"/>
  <c r="G25" i="2"/>
  <c r="H25" i="2"/>
  <c r="I25" i="2"/>
  <c r="W24" i="2"/>
  <c r="X24" i="2"/>
  <c r="Y24" i="2"/>
  <c r="O24" i="2"/>
  <c r="P24" i="2"/>
  <c r="Q24" i="2"/>
  <c r="G24" i="2"/>
  <c r="H24" i="2"/>
  <c r="I24" i="2"/>
  <c r="W23" i="2"/>
  <c r="X23" i="2"/>
  <c r="Y23" i="2"/>
  <c r="O23" i="2"/>
  <c r="P23" i="2"/>
  <c r="Q23" i="2"/>
  <c r="G23" i="2"/>
  <c r="H23" i="2"/>
  <c r="I23" i="2"/>
  <c r="W22" i="2"/>
  <c r="X22" i="2"/>
  <c r="Y22" i="2"/>
  <c r="O22" i="2"/>
  <c r="P22" i="2"/>
  <c r="Q22" i="2"/>
  <c r="G22" i="2"/>
  <c r="H22" i="2"/>
  <c r="I22" i="2"/>
  <c r="W21" i="2"/>
  <c r="X21" i="2"/>
  <c r="Y21" i="2"/>
  <c r="O21" i="2"/>
  <c r="P21" i="2"/>
  <c r="Q21" i="2"/>
  <c r="G21" i="2"/>
  <c r="H21" i="2"/>
  <c r="I21" i="2"/>
  <c r="W20" i="2"/>
  <c r="X20" i="2"/>
  <c r="Y20" i="2"/>
  <c r="O20" i="2"/>
  <c r="P20" i="2"/>
  <c r="Q20" i="2"/>
  <c r="G20" i="2"/>
  <c r="H20" i="2"/>
  <c r="I20" i="2"/>
  <c r="W19" i="2"/>
  <c r="X19" i="2"/>
  <c r="Y19" i="2"/>
  <c r="O19" i="2"/>
  <c r="P19" i="2"/>
  <c r="Q19" i="2"/>
  <c r="G19" i="2"/>
  <c r="H19" i="2"/>
  <c r="I19" i="2"/>
  <c r="W18" i="2"/>
  <c r="X18" i="2"/>
  <c r="Y18" i="2"/>
  <c r="O18" i="2"/>
  <c r="P18" i="2"/>
  <c r="Q18" i="2"/>
  <c r="G18" i="2"/>
  <c r="H18" i="2"/>
  <c r="I18" i="2"/>
  <c r="W17" i="2"/>
  <c r="X17" i="2"/>
  <c r="Y17" i="2"/>
  <c r="O17" i="2"/>
  <c r="P17" i="2"/>
  <c r="Q17" i="2"/>
  <c r="G17" i="2"/>
  <c r="H17" i="2"/>
  <c r="I17" i="2"/>
  <c r="W16" i="2"/>
  <c r="X16" i="2"/>
  <c r="Y16" i="2"/>
  <c r="O16" i="2"/>
  <c r="P16" i="2"/>
  <c r="Q16" i="2"/>
  <c r="G16" i="2"/>
  <c r="H16" i="2"/>
  <c r="I16" i="2"/>
  <c r="W15" i="2"/>
  <c r="X15" i="2"/>
  <c r="Y15" i="2"/>
  <c r="O15" i="2"/>
  <c r="P15" i="2"/>
  <c r="Q15" i="2"/>
  <c r="G15" i="2"/>
  <c r="H15" i="2"/>
  <c r="I15" i="2"/>
  <c r="W14" i="2"/>
  <c r="X14" i="2"/>
  <c r="Y14" i="2"/>
  <c r="O14" i="2"/>
  <c r="P14" i="2"/>
  <c r="Q14" i="2"/>
  <c r="G14" i="2"/>
  <c r="H14" i="2"/>
  <c r="I14" i="2"/>
  <c r="W13" i="2"/>
  <c r="X13" i="2"/>
  <c r="Y13" i="2"/>
  <c r="O13" i="2"/>
  <c r="P13" i="2"/>
  <c r="Q13" i="2"/>
  <c r="G13" i="2"/>
  <c r="H13" i="2"/>
  <c r="I13" i="2"/>
  <c r="W12" i="2"/>
  <c r="X12" i="2"/>
  <c r="Y12" i="2"/>
  <c r="O12" i="2"/>
  <c r="P12" i="2"/>
  <c r="Q12" i="2"/>
  <c r="G12" i="2"/>
  <c r="H12" i="2"/>
  <c r="I12" i="2"/>
  <c r="W11" i="2"/>
  <c r="X11" i="2"/>
  <c r="Y11" i="2"/>
  <c r="O11" i="2"/>
  <c r="P11" i="2"/>
  <c r="Q11" i="2"/>
  <c r="G11" i="2"/>
  <c r="H11" i="2"/>
  <c r="I11" i="2"/>
  <c r="W10" i="2"/>
  <c r="X10" i="2"/>
  <c r="Y10" i="2"/>
  <c r="O10" i="2"/>
  <c r="P10" i="2"/>
  <c r="Q10" i="2"/>
  <c r="G10" i="2"/>
  <c r="H10" i="2"/>
  <c r="I10" i="2"/>
  <c r="W9" i="2"/>
  <c r="X9" i="2"/>
  <c r="Y9" i="2"/>
  <c r="O9" i="2"/>
  <c r="P9" i="2"/>
  <c r="Q9" i="2"/>
  <c r="G9" i="2"/>
  <c r="H9" i="2"/>
  <c r="I9" i="2"/>
  <c r="W8" i="2"/>
  <c r="X8" i="2"/>
  <c r="Y8" i="2"/>
  <c r="O8" i="2"/>
  <c r="P8" i="2"/>
  <c r="Q8" i="2"/>
  <c r="G8" i="2"/>
  <c r="H8" i="2"/>
  <c r="I8" i="2"/>
  <c r="W7" i="2"/>
  <c r="X7" i="2"/>
  <c r="Y7" i="2"/>
  <c r="O7" i="2"/>
  <c r="P7" i="2"/>
  <c r="Q7" i="2"/>
  <c r="G7" i="2"/>
  <c r="H7" i="2"/>
  <c r="I7" i="2"/>
  <c r="W6" i="2"/>
  <c r="X6" i="2"/>
  <c r="Y6" i="2"/>
  <c r="O6" i="2"/>
  <c r="P6" i="2"/>
  <c r="Q6" i="2"/>
  <c r="G6" i="2"/>
  <c r="H6" i="2"/>
  <c r="I6" i="2"/>
  <c r="W5" i="2"/>
  <c r="X5" i="2"/>
  <c r="Y5" i="2"/>
  <c r="O5" i="2"/>
  <c r="P5" i="2"/>
  <c r="Q5" i="2"/>
  <c r="G5" i="2"/>
  <c r="H5" i="2"/>
  <c r="I5" i="2"/>
  <c r="W4" i="2"/>
  <c r="X4" i="2"/>
  <c r="Y4" i="2"/>
  <c r="O4" i="2"/>
  <c r="P4" i="2"/>
  <c r="Q4" i="2"/>
  <c r="G4" i="2"/>
  <c r="H4" i="2"/>
  <c r="I4" i="2"/>
  <c r="W3" i="2"/>
  <c r="X3" i="2"/>
  <c r="Y3" i="2"/>
  <c r="O3" i="2"/>
  <c r="P3" i="2"/>
  <c r="Q3" i="2"/>
  <c r="G3" i="2"/>
  <c r="H3" i="2"/>
  <c r="I3" i="2"/>
  <c r="AJ1598" i="5" l="1"/>
  <c r="AK1598" i="5"/>
  <c r="AC1600" i="5"/>
  <c r="Y1598" i="5"/>
  <c r="Z1598" i="5"/>
  <c r="R1600" i="5"/>
  <c r="N1598" i="5"/>
  <c r="O1598" i="5"/>
  <c r="G1600" i="5"/>
  <c r="AI279" i="4"/>
  <c r="AJ279" i="4"/>
  <c r="AB281" i="4"/>
  <c r="X279" i="4"/>
  <c r="Y279" i="4"/>
  <c r="Q281" i="4"/>
  <c r="M279" i="4"/>
  <c r="N279" i="4"/>
  <c r="F281" i="4"/>
  <c r="AG98" i="3"/>
  <c r="AH98" i="3"/>
  <c r="Z100" i="3"/>
  <c r="V98" i="3"/>
  <c r="W98" i="3"/>
  <c r="O100" i="3"/>
  <c r="K98" i="3"/>
  <c r="L98" i="3"/>
  <c r="D100" i="3"/>
  <c r="X31" i="2"/>
  <c r="Y31" i="2"/>
  <c r="T33" i="2"/>
  <c r="P31" i="2"/>
  <c r="Q31" i="2"/>
  <c r="L33" i="2"/>
  <c r="H31" i="2"/>
  <c r="I31" i="2"/>
  <c r="D33" i="2"/>
</calcChain>
</file>

<file path=xl/sharedStrings.xml><?xml version="1.0" encoding="utf-8"?>
<sst xmlns="http://schemas.openxmlformats.org/spreadsheetml/2006/main" count="11499" uniqueCount="257">
  <si>
    <t>Exchange</t>
  </si>
  <si>
    <t>Sheet</t>
  </si>
  <si>
    <t>Data From</t>
  </si>
  <si>
    <t>Data To</t>
  </si>
  <si>
    <t>Data Rows</t>
  </si>
  <si>
    <t>Total Options Premium Total (INR Bn)</t>
  </si>
  <si>
    <t>Total Options Notional Total (INR Bn)</t>
  </si>
  <si>
    <t>Total Options Contracts Total</t>
  </si>
  <si>
    <t>NSE</t>
  </si>
  <si>
    <t>Year NSE Equity Options</t>
  </si>
  <si>
    <t>Monthly NSE Equity Options</t>
  </si>
  <si>
    <t>Daily NSE Equity Options</t>
  </si>
  <si>
    <t>BSE</t>
  </si>
  <si>
    <t>Year BSE Equity Options</t>
  </si>
  <si>
    <t>Monthly BSE Equity Options</t>
  </si>
  <si>
    <t>Daily BSE Equity Options</t>
  </si>
  <si>
    <t>NSE &amp; BSE daily end dates aligned?</t>
  </si>
  <si>
    <t>Reconciliation</t>
  </si>
  <si>
    <t>Aggregate</t>
  </si>
  <si>
    <t>Component Sum</t>
  </si>
  <si>
    <t>Difference</t>
  </si>
  <si>
    <t>Status</t>
  </si>
  <si>
    <t>Remarks</t>
  </si>
  <si>
    <t>NSE: Yearly vs Monthly (from first yearly FY) - Premium</t>
  </si>
  <si>
    <t>tolerance 0.04 INR Bn (source rounding)</t>
  </si>
  <si>
    <t>NSE: Monthly vs Daily (from daily start) - Premium</t>
  </si>
  <si>
    <t>BSE: Yearly vs Monthly (full history) - Premium</t>
  </si>
  <si>
    <t>BSE: Monthly vs Daily (from daily start) - Premium</t>
  </si>
  <si>
    <t>NSE: Yearly vs Monthly (from first yearly FY) - Notional</t>
  </si>
  <si>
    <t>NSE: Monthly vs Daily (from daily start) - Notional</t>
  </si>
  <si>
    <t>BSE: Yearly vs Monthly (full history) - Notional</t>
  </si>
  <si>
    <t>BSE: Monthly vs Daily (from daily start) - Notional</t>
  </si>
  <si>
    <t>NSE: Yearly vs Monthly (from first yearly FY) - Contracts</t>
  </si>
  <si>
    <t>counts must match exactly</t>
  </si>
  <si>
    <t>NSE: Monthly vs Daily (from daily start) - Contracts</t>
  </si>
  <si>
    <t>BSE: Yearly vs Monthly (full history) - Contracts</t>
  </si>
  <si>
    <t>BSE: Monthly vs Daily (from daily start) - Contracts</t>
  </si>
  <si>
    <t>Notes</t>
  </si>
  <si>
    <t>Data sheets carry Index Options, Stock/Equity Options and Total Options (= Index + Stock/Equity) groups, each ordered Premium | Notional | Contracts; turnover in INR Bn (= the exchanges' published INR Crores / 100), contracts raw counts. Market Share sheets and the reconciliation above are at the Total Options level only (the standalone NSE/BSE workbooks reconcile the Index/Stock split).</t>
  </si>
  <si>
    <t>Market Share sheets: values are live SUMIFS on the data sheets; one-sided periods (e.g. BSE-only history before Apr-2009, zero-activity BSE months) show the available exchange but a BLANK total/share - never a fake 100%.</t>
  </si>
  <si>
    <t>NSE yearly figures start only FY2015-16, so the Year Mkt Share sheet fills NSE from the Monthly NSE sheet (MAX of the two) for FY2009-10 onward; NSE monthly starts Apr-2009, BSE history starts FY2003-04; daily sheets per chosen range.</t>
  </si>
  <si>
    <t>Growth columns are on Premium Turnover (the standard options turnover measure); YoY on in-progress periods compares partial vs full prior period.</t>
  </si>
  <si>
    <t>Both exchanges publish in-progress month and fiscal-year figures for options, so no daily fallback is needed at monthly/quarterly level (unlike the Equity Cash workbook).</t>
  </si>
  <si>
    <t>Each Mkt Share sheet also carries a period-to-date Comparison block below the data - Year &amp; Day sheets: current-FY YTD vs the prior FY; Qrtr sheet: running quarter QTD vs the same quarter a year earlier; Mth sheet: running month MTD vs the same month a year earlier - always over the FIRST EQUAL NUMBER of NSE trading days of the prior period (matched window shown in the block, sliding forward with each refresh); live formulas on the daily data sheets, growth on NSE/BSE/Total for all three metrics.</t>
  </si>
  <si>
    <t>Colour code across all sheets: GOLD = Premium Turnover, BLUE = Notional Turnover, GREEN = No. of Contracts; grey left borders mark group boundaries. On Market Share sheets the share columns show the red-to-green scale instead, and the growth block is gold (premium-based).</t>
  </si>
  <si>
    <t>Fiscal Year</t>
  </si>
  <si>
    <t>NSE Premium Turnover (INR Bn)</t>
  </si>
  <si>
    <t>BSE Premium Turnover (INR Bn)</t>
  </si>
  <si>
    <t>Total Premium Turnover (INR Bn)</t>
  </si>
  <si>
    <t>NSE Premium YoY Growth</t>
  </si>
  <si>
    <t>BSE Premium YoY Growth</t>
  </si>
  <si>
    <t>Total Premium YoY Growth</t>
  </si>
  <si>
    <t>NSE Premium Market Share</t>
  </si>
  <si>
    <t>BSE Premium Market Share</t>
  </si>
  <si>
    <t>NSE Notional Turnover (INR Bn)</t>
  </si>
  <si>
    <t>BSE Notional Turnover (INR Bn)</t>
  </si>
  <si>
    <t>Total Notional Turnover (INR Bn)</t>
  </si>
  <si>
    <t>NSE Notional YoY Growth</t>
  </si>
  <si>
    <t>BSE Notional YoY Growth</t>
  </si>
  <si>
    <t>Total Notional YoY Growth</t>
  </si>
  <si>
    <t>NSE Notional Market Share</t>
  </si>
  <si>
    <t>BSE Notional Market Share</t>
  </si>
  <si>
    <t>NSE No. of Contracts</t>
  </si>
  <si>
    <t>BSE No. of Contracts</t>
  </si>
  <si>
    <t>Total No. of Contracts</t>
  </si>
  <si>
    <t>NSE Contracts YoY Growth</t>
  </si>
  <si>
    <t>BSE Contracts YoY Growth</t>
  </si>
  <si>
    <t>Total Contracts YoY Growth</t>
  </si>
  <si>
    <t>NSE Contracts Market Share</t>
  </si>
  <si>
    <t>BSE Contracts Market Share</t>
  </si>
  <si>
    <t>2003-2004</t>
  </si>
  <si>
    <t>2004-2005</t>
  </si>
  <si>
    <t>2005-2006</t>
  </si>
  <si>
    <t>2006-2007</t>
  </si>
  <si>
    <t>2007-2008</t>
  </si>
  <si>
    <t>2008-2009</t>
  </si>
  <si>
    <t>2009-2010</t>
  </si>
  <si>
    <t>2010-2011</t>
  </si>
  <si>
    <t>2011-2012</t>
  </si>
  <si>
    <t>2012-2013</t>
  </si>
  <si>
    <t>2013-2014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</si>
  <si>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</si>
  <si>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</si>
  <si>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</si>
  <si>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</si>
  <si>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</si>
  <si>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</si>
  <si>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</si>
  <si>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</si>
  <si>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</si>
  <si>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</si>
  <si>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</si>
  <si>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2025-2026</t>
  </si>
  <si>
    <t>2026-2027</t>
  </si>
  <si>
    <t>YTD Comparison - FY2026-2027 YTD vs FY2025-2026 YTD (same number of trading days)</t>
  </si>
  <si>
    <t>Trading days elapsed in FY2026-2027 (per NSE daily)</t>
  </si>
  <si>
    <t>Matched FY2025-2026 window</t>
  </si>
  <si>
    <t>FY2025-2026 YTD (first N trading days)</t>
  </si>
  <si>
    <t>FY2026-2027 YTD</t>
  </si>
  <si>
    <t>YTD Growth (FY2026-2027 vs FY2025-2026)</t>
  </si>
  <si>
    <t>Qrtr - Year</t>
  </si>
  <si>
    <t>NSE Premium QoQ Growth</t>
  </si>
  <si>
    <t>BSE Premium QoQ Growth</t>
  </si>
  <si>
    <t>Total Premium QoQ Growth</t>
  </si>
  <si>
    <t>NSE Notional QoQ Growth</t>
  </si>
  <si>
    <t>BSE Notional QoQ Growth</t>
  </si>
  <si>
    <t>Total Notional QoQ Growth</t>
  </si>
  <si>
    <t>NSE Contracts QoQ Growth</t>
  </si>
  <si>
    <t>BSE Contracts QoQ Growth</t>
  </si>
  <si>
    <t>Total Contracts QoQ Growth</t>
  </si>
  <si>
    <t>Q4FY04</t>
  </si>
  <si>
    <t>Q1FY05</t>
  </si>
  <si>
    <t>Q2FY05</t>
  </si>
  <si>
    <t>Q3FY05</t>
  </si>
  <si>
    <t>Q4FY05</t>
  </si>
  <si>
    <t>Q1FY06</t>
  </si>
  <si>
    <t>Q2FY06</t>
  </si>
  <si>
    <t>Q3FY06</t>
  </si>
  <si>
    <t>Q4FY06</t>
  </si>
  <si>
    <t>Q1FY07</t>
  </si>
  <si>
    <t>Q2FY07</t>
  </si>
  <si>
    <t>Q3FY07</t>
  </si>
  <si>
    <t>Q4FY07</t>
  </si>
  <si>
    <t>Q1FY08</t>
  </si>
  <si>
    <t>Q2FY08</t>
  </si>
  <si>
    <t>Q3FY08</t>
  </si>
  <si>
    <t>Q4FY08</t>
  </si>
  <si>
    <t>Q1FY09</t>
  </si>
  <si>
    <t>Q2FY09</t>
  </si>
  <si>
    <t>Q3FY09</t>
  </si>
  <si>
    <t>Q4FY09</t>
  </si>
  <si>
    <t>Q1FY10</t>
  </si>
  <si>
    <t>Q2FY10</t>
  </si>
  <si>
    <t>Q3FY10</t>
  </si>
  <si>
    <t>Q4FY10</t>
  </si>
  <si>
    <t>Q1FY11</t>
  </si>
  <si>
    <t>Q2FY11</t>
  </si>
  <si>
    <t>Q3FY11</t>
  </si>
  <si>
    <t>Q4FY11</t>
  </si>
  <si>
    <t>Q1FY12</t>
  </si>
  <si>
    <t>Q2FY12</t>
  </si>
  <si>
    <t>Q3FY12</t>
  </si>
  <si>
    <t>Q4FY12</t>
  </si>
  <si>
    <t>Q1FY13</t>
  </si>
  <si>
    <t>Q2FY13</t>
  </si>
  <si>
    <t>Q3FY13</t>
  </si>
  <si>
    <t>Q4FY13</t>
  </si>
  <si>
    <t>Q1FY14</t>
  </si>
  <si>
    <t>Q2FY14</t>
  </si>
  <si>
    <t>Q3FY14</t>
  </si>
  <si>
    <t>Q4FY14</t>
  </si>
  <si>
    <t>Q1FY15</t>
  </si>
  <si>
    <t>Q2FY15</t>
  </si>
  <si>
    <t>Q3FY15</t>
  </si>
  <si>
    <t>Q4FY15</t>
  </si>
  <si>
    <t>Q1FY16</t>
  </si>
  <si>
    <t>Q2FY16</t>
  </si>
  <si>
    <t>Q3FY16</t>
  </si>
  <si>
    <t>Q4FY16</t>
  </si>
  <si>
    <t>Q1FY17</t>
  </si>
  <si>
    <t>Q2FY17</t>
  </si>
  <si>
    <t>Q3FY17</t>
  </si>
  <si>
    <t>Q4FY17</t>
  </si>
  <si>
    <t>Q1FY18</t>
  </si>
  <si>
    <t>Q2FY18</t>
  </si>
  <si>
    <t>Q3FY18</t>
  </si>
  <si>
    <t>Q4FY18</t>
  </si>
  <si>
    <t>Q1FY19</t>
  </si>
  <si>
    <t>Q2FY19</t>
  </si>
  <si>
    <t>Q3FY19</t>
  </si>
  <si>
    <t>Q4FY19</t>
  </si>
  <si>
    <t>Q1FY20</t>
  </si>
  <si>
    <t>Q2FY20</t>
  </si>
  <si>
    <t>Q3FY20</t>
  </si>
  <si>
    <t>Q4FY20</t>
  </si>
  <si>
    <t>Q1FY21</t>
  </si>
  <si>
    <t>Q2FY21</t>
  </si>
  <si>
    <t>Q3FY21</t>
  </si>
  <si>
    <t>Q4FY21</t>
  </si>
  <si>
    <t>Q1FY22</t>
  </si>
  <si>
    <t>Q2FY22</t>
  </si>
  <si>
    <t>Q3FY22</t>
  </si>
  <si>
    <t>Q4FY22</t>
  </si>
  <si>
    <t>Q1FY23</t>
  </si>
  <si>
    <t>Q2FY23</t>
  </si>
  <si>
    <t>Q3FY23</t>
  </si>
  <si>
    <t>Q4FY23</t>
  </si>
  <si>
    <t>Q1FY24</t>
  </si>
  <si>
    <t>Q2FY24</t>
  </si>
  <si>
    <t>Q3FY24</t>
  </si>
  <si>
    <t>Q4FY24</t>
  </si>
  <si>
    <t>Q1FY25</t>
  </si>
  <si>
    <t>Q2FY25</t>
  </si>
  <si>
    <t>Q3FY25</t>
  </si>
  <si>
    <t>Q4FY25</t>
  </si>
  <si>
    <t>Q1FY26</t>
  </si>
  <si>
    <t>Q2FY26</t>
  </si>
  <si>
    <t>Q3FY26</t>
  </si>
  <si>
    <t>Q4FY26</t>
  </si>
  <si>
    <t>Q1FY27</t>
  </si>
  <si>
    <t>Q2FY27</t>
  </si>
  <si>
    <t>QTD Comparison - Q2FY27 QTD vs Q2FY26 QTD (same number of trading days)</t>
  </si>
  <si>
    <t>Trading days elapsed in Q2FY27 (per NSE daily)</t>
  </si>
  <si>
    <t>Matched Q2FY26 window</t>
  </si>
  <si>
    <t>Q2FY26 QTD (first N trading days)</t>
  </si>
  <si>
    <t>Q2FY27 QTD</t>
  </si>
  <si>
    <t>QTD Growth (Q2FY27 vs Q2FY26)</t>
  </si>
  <si>
    <t>Month</t>
  </si>
  <si>
    <t>NSE Premium MoM Growth</t>
  </si>
  <si>
    <t>BSE Premium MoM Growth</t>
  </si>
  <si>
    <t>Total Premium MoM Growth</t>
  </si>
  <si>
    <t>NSE Notional MoM Growth</t>
  </si>
  <si>
    <t>BSE Notional MoM Growth</t>
  </si>
  <si>
    <t>Total Notional MoM Growth</t>
  </si>
  <si>
    <t>NSE Contracts MoM Growth</t>
  </si>
  <si>
    <t>BSE Contracts MoM Growth</t>
  </si>
  <si>
    <t>Total Contracts MoM Growth</t>
  </si>
  <si>
    <t>MTD Comparison - Aug-2026 MTD vs Aug-2025 MTD (same number of trading days)</t>
  </si>
  <si>
    <t>Trading days elapsed in Aug-2026 (per NSE daily)</t>
  </si>
  <si>
    <t>Matched Aug-2025 window</t>
  </si>
  <si>
    <t>Aug-2025 MTD (first N trading days)</t>
  </si>
  <si>
    <t>Aug-2026 MTD</t>
  </si>
  <si>
    <t>MTD Growth (Aug-2026 vs Aug-2025)</t>
  </si>
  <si>
    <t>Trade Date</t>
  </si>
  <si>
    <t>Trade Day</t>
  </si>
  <si>
    <t>Trade Month - Year</t>
  </si>
  <si>
    <t>NSE Premium DoD Growth</t>
  </si>
  <si>
    <t>BSE Premium DoD Growth</t>
  </si>
  <si>
    <t>Total Premium DoD Growth</t>
  </si>
  <si>
    <t>NSE Notional DoD Growth</t>
  </si>
  <si>
    <t>BSE Notional DoD Growth</t>
  </si>
  <si>
    <t>Total Notional DoD Growth</t>
  </si>
  <si>
    <t>NSE Contracts DoD Growth</t>
  </si>
  <si>
    <t>BSE Contracts DoD Growth</t>
  </si>
  <si>
    <t>Total Contracts DoD Growth</t>
  </si>
  <si>
    <t>India VIX Open</t>
  </si>
  <si>
    <t>India VIX High</t>
  </si>
  <si>
    <t>India VIX Low</t>
  </si>
  <si>
    <t>India VIX Close</t>
  </si>
  <si>
    <t>India VIX Chg %</t>
  </si>
  <si>
    <t>Wednesday</t>
  </si>
  <si>
    <t>Friday</t>
  </si>
  <si>
    <t>Tuesday</t>
  </si>
  <si>
    <t>Thursday</t>
  </si>
  <si>
    <t>Monday</t>
  </si>
  <si>
    <t>Saturday</t>
  </si>
  <si>
    <t>Sunday</t>
  </si>
  <si>
    <t>Index Options Premium Turnover (INR Bn)</t>
  </si>
  <si>
    <t>Index Options Notional Turnover (INR Bn)</t>
  </si>
  <si>
    <t>Index Options No. of Contracts</t>
  </si>
  <si>
    <t>Stock/Equity Options Premium Turnover (INR Bn)</t>
  </si>
  <si>
    <t>Stock/Equity Options Notional Turnover (INR Bn)</t>
  </si>
  <si>
    <t>Stock/Equity Options No. of Contracts</t>
  </si>
  <si>
    <t>Total Options Premium Turnover (INR Bn)</t>
  </si>
  <si>
    <t>Total Options Notional Turnover (INR Bn)</t>
  </si>
  <si>
    <t>Total Options No. of Contracts</t>
  </si>
  <si>
    <t>No. of Trading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</si>
</sst>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dd\-mmm\-yyyy"/>
    <numFmt numFmtId="167" formatCode="mmm\-yyyy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E699"/>
      </patternFill>
    </fill>
    <fill>
      <patternFill patternType="solid">
        <fgColor rgb="FFFFF2CC"/>
      </patternFill>
    </fill>
    <fill>
      <patternFill patternType="solid">
        <fgColor rgb="FFBDD7EE"/>
      </patternFill>
    </fill>
    <fill>
      <patternFill patternType="solid">
        <fgColor rgb="FFDDEBF7"/>
      </patternFill>
    </fill>
    <fill>
      <patternFill patternType="solid">
        <fgColor rgb="FFC6E0B4"/>
      </patternFill>
    </fill>
    <fill>
      <patternFill patternType="solid">
        <fgColor rgb="FFE2EFDA"/>
      </patternFill>
    </fill>
    <fill>
      <patternFill patternType="solid">
        <fgColor rgb="FFCCC0DA"/>
      </patternFill>
    </fill>
    <fill>
      <patternFill patternType="solid">
        <fgColor rgb="FFE4DFEC"/>
      </patternFill>
    </fill>
  </fills>
  <borders count="2">
    <border>
      <left/>
      <right/>
      <top/>
      <bottom/>
      <diagonal/>
    </border>
    <border>
      <left style="medium">
        <color rgb="FF808080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4" borderId="0" xfId="0" applyFont="1" applyFill="1"/>
    <xf numFmtId="0" fontId="1" fillId="6" borderId="0" xfId="0" applyFont="1" applyFill="1"/>
    <xf numFmtId="0" fontId="2" fillId="0" borderId="0" xfId="0" applyFont="1"/>
    <xf numFmtId="3" fontId="2" fillId="0" borderId="0" xfId="0" applyNumberFormat="1" applyFont="1"/>
    <xf numFmtId="4" fontId="2" fillId="3" borderId="0" xfId="0" applyNumberFormat="1" applyFont="1" applyFill="1"/>
    <xf numFmtId="4" fontId="2" fillId="5" borderId="0" xfId="0" applyNumberFormat="1" applyFont="1" applyFill="1"/>
    <xf numFmtId="3" fontId="2" fillId="7" borderId="0" xfId="0" applyNumberFormat="1" applyFont="1" applyFill="1"/>
    <xf numFmtId="167" fontId="2" fillId="0" borderId="0" xfId="0" applyNumberFormat="1" applyFont="1"/>
    <xf numFmtId="165" fontId="2" fillId="0" borderId="0" xfId="0" applyNumberFormat="1" applyFont="1"/>
    <xf numFmtId="0" fontId="2" fillId="3" borderId="0" xfId="0" applyFont="1" applyFill="1"/>
    <xf numFmtId="0" fontId="2" fillId="5" borderId="0" xfId="0" applyFont="1" applyFill="1"/>
    <xf numFmtId="0" fontId="2" fillId="7" borderId="0" xfId="0" applyFont="1" applyFill="1"/>
    <xf numFmtId="0" fontId="1" fillId="2" borderId="1" xfId="0" applyFont="1" applyFill="1" applyBorder="1"/>
    <xf numFmtId="0" fontId="1" fillId="4" borderId="1" xfId="0" applyFont="1" applyFill="1" applyBorder="1"/>
    <xf numFmtId="0" fontId="1" fillId="6" borderId="1" xfId="0" applyFont="1" applyFill="1" applyBorder="1"/>
    <xf numFmtId="4" fontId="2" fillId="3" borderId="1" xfId="0" applyNumberFormat="1" applyFont="1" applyFill="1" applyBorder="1"/>
    <xf numFmtId="164" fontId="0" fillId="3" borderId="0" xfId="0" applyNumberFormat="1" applyFill="1"/>
    <xf numFmtId="164" fontId="2" fillId="3" borderId="0" xfId="0" applyNumberFormat="1" applyFont="1" applyFill="1"/>
    <xf numFmtId="4" fontId="2" fillId="5" borderId="1" xfId="0" applyNumberFormat="1" applyFont="1" applyFill="1" applyBorder="1"/>
    <xf numFmtId="164" fontId="0" fillId="5" borderId="0" xfId="0" applyNumberFormat="1" applyFill="1"/>
    <xf numFmtId="164" fontId="2" fillId="5" borderId="0" xfId="0" applyNumberFormat="1" applyFont="1" applyFill="1"/>
    <xf numFmtId="3" fontId="2" fillId="7" borderId="1" xfId="0" applyNumberFormat="1" applyFont="1" applyFill="1" applyBorder="1"/>
    <xf numFmtId="164" fontId="0" fillId="7" borderId="0" xfId="0" applyNumberFormat="1" applyFill="1"/>
    <xf numFmtId="164" fontId="2" fillId="7" borderId="0" xfId="0" applyNumberFormat="1" applyFont="1" applyFill="1"/>
    <xf numFmtId="0" fontId="1" fillId="8" borderId="1" xfId="0" applyFont="1" applyFill="1" applyBorder="1"/>
    <xf numFmtId="0" fontId="1" fillId="8" borderId="0" xfId="0" applyFont="1" applyFill="1"/>
    <xf numFmtId="4" fontId="2" fillId="9" borderId="1" xfId="0" applyNumberFormat="1" applyFont="1" applyFill="1" applyBorder="1"/>
    <xf numFmtId="4" fontId="2" fillId="9" borderId="0" xfId="0" applyNumberFormat="1" applyFont="1" applyFill="1"/>
    <xf numFmtId="164" fontId="2" fillId="9" borderId="0" xfId="0" applyNumberFormat="1" applyFont="1" applyFill="1"/>
    <xf numFmtId="0" fontId="1" fillId="0" borderId="1" xfId="0" applyFont="1" applyBorder="1"/>
    <xf numFmtId="3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workbookViewId="0"/>
  </sheetViews>
  <sheetFormatPr baseColWidth="10" defaultColWidth="8.83203125" defaultRowHeight="15" x14ac:dyDescent="0.2"/>
  <cols>
    <col min="1" max="1" width="58" customWidth="1"/>
    <col min="2" max="3" width="24" customWidth="1"/>
    <col min="4" max="4" width="18" customWidth="1"/>
    <col min="5" max="5" width="10" customWidth="1"/>
    <col min="6" max="6" width="70" customWidth="1"/>
    <col min="7" max="8" width="24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</row>
    <row r="2" spans="1:8" x14ac:dyDescent="0.2">
      <c r="A2" s="5" t="s">
        <v>8</v>
      </c>
      <c r="B2" s="5" t="s">
        <v>9</v>
      </c>
      <c r="C2" s="5" t="str">
        <f>'Year NSE Equity Options'!A2</f>
        <v>2015-2016</v>
      </c>
      <c r="D2" s="5" t="str">
        <f>LOOKUP(2,1/('Year NSE Equity Options'!$A$2:$A$100000&lt;&gt;""),'Year NSE Equity Options'!$A$2:$A$100000)</f>
        <v>2026-2027</v>
      </c>
      <c r="E2" s="6">
        <f>COUNTA('Year NSE Equity Options'!$A:$A)-1</f>
        <v>12</v>
      </c>
      <c r="F2" s="7">
        <f>SUM('Year NSE Equity Options'!$H:$H)</f>
        <v>764479.86470000003</v>
      </c>
      <c r="G2" s="8">
        <f>SUM('Year NSE Equity Options'!$I:$I)</f>
        <v>313865968.31259996</v>
      </c>
      <c r="H2" s="9">
        <f>SUM('Year NSE Equity Options'!$J:$J)</f>
        <v>329377977339</v>
      </c>
    </row>
    <row r="3" spans="1:8" x14ac:dyDescent="0.2">
      <c r="A3" s="5" t="s">
        <v>8</v>
      </c>
      <c r="B3" s="5" t="s">
        <v>10</v>
      </c>
      <c r="C3" s="10">
        <f>'Monthly NSE Equity Options'!A2</f>
        <v>39904</v>
      </c>
      <c r="D3" s="10">
        <f>LOOKUP(2,1/('Monthly NSE Equity Options'!$A$2:$A$100000&lt;&gt;""),'Monthly NSE Equity Options'!$A$2:$A$100000)</f>
        <v>46235</v>
      </c>
      <c r="E3" s="6">
        <f>COUNTA('Monthly NSE Equity Options'!$A:$A)-1</f>
        <v>209</v>
      </c>
      <c r="F3" s="7">
        <f>SUM('Monthly NSE Equity Options'!$J:$J)</f>
        <v>764479.86470000015</v>
      </c>
      <c r="G3" s="8">
        <f>SUM('Monthly NSE Equity Options'!$K:$K)</f>
        <v>315363875.55859995</v>
      </c>
      <c r="H3" s="9">
        <f>SUM('Monthly NSE Equity Options'!$L:$L)</f>
        <v>334683544252</v>
      </c>
    </row>
    <row r="4" spans="1:8" x14ac:dyDescent="0.2">
      <c r="A4" s="5" t="s">
        <v>8</v>
      </c>
      <c r="B4" s="5" t="s">
        <v>11</v>
      </c>
      <c r="C4" s="11">
        <f>'Daily NSE Equity Options'!A2</f>
        <v>43922</v>
      </c>
      <c r="D4" s="11">
        <f>LOOKUP(2,1/('Daily NSE Equity Options'!$A$2:$A$100000&lt;&gt;""),'Daily NSE Equity Options'!$A$2:$A$100000)</f>
        <v>46262</v>
      </c>
      <c r="E4" s="6">
        <f>COUNTA('Daily NSE Equity Options'!$A:$A)-1</f>
        <v>1591</v>
      </c>
      <c r="F4" s="7">
        <f>SUM('Daily NSE Equity Options'!$K:$K)</f>
        <v>728200.59789999982</v>
      </c>
      <c r="G4" s="8">
        <f>SUM('Daily NSE Equity Options'!$L:$L)</f>
        <v>305718094.38080013</v>
      </c>
      <c r="H4" s="9">
        <f>SUM('Daily NSE Equity Options'!$M:$M)</f>
        <v>317239703695</v>
      </c>
    </row>
    <row r="5" spans="1:8" x14ac:dyDescent="0.2">
      <c r="A5" s="5" t="s">
        <v>12</v>
      </c>
      <c r="B5" s="5" t="s">
        <v>13</v>
      </c>
      <c r="C5" s="5" t="str">
        <f>'Year BSE Equity Options'!A2</f>
        <v>2003-2004</v>
      </c>
      <c r="D5" s="5" t="str">
        <f>LOOKUP(2,1/('Year BSE Equity Options'!$A$2:$A$100000&lt;&gt;""),'Year BSE Equity Options'!$A$2:$A$100000)</f>
        <v>2026-2027</v>
      </c>
      <c r="E5" s="6">
        <f>COUNTA('Year BSE Equity Options'!$A:$A)-1</f>
        <v>24</v>
      </c>
      <c r="F5" s="7">
        <f>SUM('Year BSE Equity Options'!$H:$H)</f>
        <v>102995.76460000001</v>
      </c>
      <c r="G5" s="8">
        <f>SUM('Year BSE Equity Options'!$I:$I)</f>
        <v>106348689.98390001</v>
      </c>
      <c r="H5" s="9">
        <f>SUM('Year BSE Equity Options'!$J:$J)</f>
        <v>87418533732</v>
      </c>
    </row>
    <row r="6" spans="1:8" x14ac:dyDescent="0.2">
      <c r="A6" s="5" t="s">
        <v>12</v>
      </c>
      <c r="B6" s="5" t="s">
        <v>14</v>
      </c>
      <c r="C6" s="10">
        <f>'Monthly BSE Equity Options'!A2</f>
        <v>37987</v>
      </c>
      <c r="D6" s="10">
        <f>LOOKUP(2,1/('Monthly BSE Equity Options'!$A$2:$A$100000&lt;&gt;""),'Monthly BSE Equity Options'!$A$2:$A$100000)</f>
        <v>46235</v>
      </c>
      <c r="E6" s="6">
        <f>COUNTA('Monthly BSE Equity Options'!$A:$A)-1</f>
        <v>272</v>
      </c>
      <c r="F6" s="7">
        <f>SUM('Monthly BSE Equity Options'!$J:$J)</f>
        <v>102995.76459999998</v>
      </c>
      <c r="G6" s="8">
        <f>SUM('Monthly BSE Equity Options'!$K:$K)</f>
        <v>106348689.98410001</v>
      </c>
      <c r="H6" s="9">
        <f>SUM('Monthly BSE Equity Options'!$L:$L)</f>
        <v>87418533732</v>
      </c>
    </row>
    <row r="7" spans="1:8" x14ac:dyDescent="0.2">
      <c r="A7" s="5" t="s">
        <v>12</v>
      </c>
      <c r="B7" s="5" t="s">
        <v>15</v>
      </c>
      <c r="C7" s="11">
        <f>'Daily BSE Equity Options'!A2</f>
        <v>43922</v>
      </c>
      <c r="D7" s="11">
        <f>LOOKUP(2,1/('Daily BSE Equity Options'!$A$2:$A$100000&lt;&gt;""),'Daily BSE Equity Options'!$A$2:$A$100000)</f>
        <v>46262</v>
      </c>
      <c r="E7" s="6">
        <f>COUNTA('Daily BSE Equity Options'!$A:$A)-1</f>
        <v>1557</v>
      </c>
      <c r="F7" s="7">
        <f>SUM('Daily BSE Equity Options'!$K:$K)</f>
        <v>102976.15370000007</v>
      </c>
      <c r="G7" s="8">
        <f>SUM('Daily BSE Equity Options'!$L:$L)</f>
        <v>105930886.60129994</v>
      </c>
      <c r="H7" s="9">
        <f>SUM('Daily BSE Equity Options'!$M:$M)</f>
        <v>86225652430</v>
      </c>
    </row>
    <row r="9" spans="1:8" x14ac:dyDescent="0.2">
      <c r="A9" s="1" t="s">
        <v>16</v>
      </c>
      <c r="C9" s="5" t="str">
        <f>IF($D$4=$D$7,"YES","NO")</f>
        <v>YES</v>
      </c>
    </row>
    <row r="11" spans="1:8" x14ac:dyDescent="0.2">
      <c r="A11" s="1" t="s">
        <v>17</v>
      </c>
      <c r="B11" s="1" t="s">
        <v>18</v>
      </c>
      <c r="C11" s="1" t="s">
        <v>19</v>
      </c>
      <c r="D11" s="1" t="s">
        <v>20</v>
      </c>
      <c r="E11" s="1" t="s">
        <v>21</v>
      </c>
      <c r="F11" s="1" t="s">
        <v>22</v>
      </c>
    </row>
    <row r="12" spans="1:8" x14ac:dyDescent="0.2">
      <c r="A12" s="12" t="s">
        <v>23</v>
      </c>
      <c r="B12" s="7">
        <f>SUM('Year NSE Equity Options'!$H:$H)</f>
        <v>764479.86470000003</v>
      </c>
      <c r="C12" s="7">
        <f>SUMIFS('Monthly NSE Equity Options'!$J:$J,'Monthly NSE Equity Options'!$A:$A,"&gt;="&amp;DATE(LEFT('Year NSE Equity Options'!$A$2,4)+0,4,1))</f>
        <v>764479.86470000015</v>
      </c>
      <c r="D12" s="7">
        <f t="shared" ref="D12:D23" si="0">B12-C12</f>
        <v>0</v>
      </c>
      <c r="E12" s="12" t="str">
        <f t="shared" ref="E12:E19" si="1">IF(ABS(D12)&lt;=0.04,"OK","CHECK")</f>
        <v>OK</v>
      </c>
      <c r="F12" s="12" t="s">
        <v>24</v>
      </c>
    </row>
    <row r="13" spans="1:8" x14ac:dyDescent="0.2">
      <c r="A13" s="12" t="s">
        <v>25</v>
      </c>
      <c r="B13" s="7">
        <f>SUMIFS('Monthly NSE Equity Options'!$J:$J,'Monthly NSE Equity Options'!$A:$A,"&gt;="&amp;DATE(YEAR($C$4),MONTH($C$4),1),'Monthly NSE Equity Options'!$A:$A,"&lt;="&amp;DATE(YEAR($D$4),MONTH($D$4),1))</f>
        <v>728200.59790000005</v>
      </c>
      <c r="C13" s="7">
        <f>SUM('Daily NSE Equity Options'!$K:$K)</f>
        <v>728200.59789999982</v>
      </c>
      <c r="D13" s="7">
        <f t="shared" si="0"/>
        <v>0</v>
      </c>
      <c r="E13" s="12" t="str">
        <f t="shared" si="1"/>
        <v>OK</v>
      </c>
      <c r="F13" s="12" t="s">
        <v>24</v>
      </c>
    </row>
    <row r="14" spans="1:8" x14ac:dyDescent="0.2">
      <c r="A14" s="12" t="s">
        <v>26</v>
      </c>
      <c r="B14" s="7">
        <f>SUM('Year BSE Equity Options'!$H:$H)</f>
        <v>102995.76460000001</v>
      </c>
      <c r="C14" s="7">
        <f>SUM('Monthly BSE Equity Options'!$J:$J)</f>
        <v>102995.76459999998</v>
      </c>
      <c r="D14" s="7">
        <f t="shared" si="0"/>
        <v>0</v>
      </c>
      <c r="E14" s="12" t="str">
        <f t="shared" si="1"/>
        <v>OK</v>
      </c>
      <c r="F14" s="12" t="s">
        <v>24</v>
      </c>
    </row>
    <row r="15" spans="1:8" x14ac:dyDescent="0.2">
      <c r="A15" s="12" t="s">
        <v>27</v>
      </c>
      <c r="B15" s="7">
        <f>SUMIFS('Monthly BSE Equity Options'!$J:$J,'Monthly BSE Equity Options'!$A:$A,"&gt;="&amp;DATE(YEAR($C$7),MONTH($C$7),1),'Monthly BSE Equity Options'!$A:$A,"&lt;="&amp;DATE(YEAR($D$7),MONTH($D$7),1))</f>
        <v>102976.15369999998</v>
      </c>
      <c r="C15" s="7">
        <f>SUM('Daily BSE Equity Options'!$K:$K)</f>
        <v>102976.15370000007</v>
      </c>
      <c r="D15" s="7">
        <f t="shared" si="0"/>
        <v>0</v>
      </c>
      <c r="E15" s="12" t="str">
        <f t="shared" si="1"/>
        <v>OK</v>
      </c>
      <c r="F15" s="12" t="s">
        <v>24</v>
      </c>
    </row>
    <row r="16" spans="1:8" x14ac:dyDescent="0.2">
      <c r="A16" s="13" t="s">
        <v>28</v>
      </c>
      <c r="B16" s="8">
        <f>SUM('Year NSE Equity Options'!$I:$I)</f>
        <v>313865968.31259996</v>
      </c>
      <c r="C16" s="8">
        <f>SUMIFS('Monthly NSE Equity Options'!$K:$K,'Monthly NSE Equity Options'!$A:$A,"&gt;="&amp;DATE(LEFT('Year NSE Equity Options'!$A$2,4)+0,4,1))</f>
        <v>313865968.31259996</v>
      </c>
      <c r="D16" s="8">
        <f t="shared" si="0"/>
        <v>0</v>
      </c>
      <c r="E16" s="13" t="str">
        <f t="shared" si="1"/>
        <v>OK</v>
      </c>
      <c r="F16" s="13" t="s">
        <v>24</v>
      </c>
    </row>
    <row r="17" spans="1:6" x14ac:dyDescent="0.2">
      <c r="A17" s="13" t="s">
        <v>29</v>
      </c>
      <c r="B17" s="8">
        <f>SUMIFS('Monthly NSE Equity Options'!$K:$K,'Monthly NSE Equity Options'!$A:$A,"&gt;="&amp;DATE(YEAR($C$4),MONTH($C$4),1),'Monthly NSE Equity Options'!$A:$A,"&lt;="&amp;DATE(YEAR($D$4),MONTH($D$4),1))</f>
        <v>305718094.38079995</v>
      </c>
      <c r="C17" s="8">
        <f>SUM('Daily NSE Equity Options'!$L:$L)</f>
        <v>305718094.38080013</v>
      </c>
      <c r="D17" s="8">
        <f t="shared" si="0"/>
        <v>0</v>
      </c>
      <c r="E17" s="13" t="str">
        <f t="shared" si="1"/>
        <v>OK</v>
      </c>
      <c r="F17" s="13" t="s">
        <v>24</v>
      </c>
    </row>
    <row r="18" spans="1:6" x14ac:dyDescent="0.2">
      <c r="A18" s="13" t="s">
        <v>30</v>
      </c>
      <c r="B18" s="8">
        <f>SUM('Year BSE Equity Options'!$I:$I)</f>
        <v>106348689.98390001</v>
      </c>
      <c r="C18" s="8">
        <f>SUM('Monthly BSE Equity Options'!$K:$K)</f>
        <v>106348689.98410001</v>
      </c>
      <c r="D18" s="8">
        <f t="shared" si="0"/>
        <v>-2.0000338554382324E-4</v>
      </c>
      <c r="E18" s="13" t="str">
        <f t="shared" si="1"/>
        <v>OK</v>
      </c>
      <c r="F18" s="13" t="s">
        <v>24</v>
      </c>
    </row>
    <row r="19" spans="1:6" x14ac:dyDescent="0.2">
      <c r="A19" s="13" t="s">
        <v>31</v>
      </c>
      <c r="B19" s="8">
        <f>SUMIFS('Monthly BSE Equity Options'!$K:$K,'Monthly BSE Equity Options'!$A:$A,"&gt;="&amp;DATE(YEAR($C$7),MONTH($C$7),1),'Monthly BSE Equity Options'!$A:$A,"&lt;="&amp;DATE(YEAR($D$7),MONTH($D$7),1))</f>
        <v>105930886.60130002</v>
      </c>
      <c r="C19" s="8">
        <f>SUM('Daily BSE Equity Options'!$L:$L)</f>
        <v>105930886.60129994</v>
      </c>
      <c r="D19" s="8">
        <f t="shared" si="0"/>
        <v>0</v>
      </c>
      <c r="E19" s="13" t="str">
        <f t="shared" si="1"/>
        <v>OK</v>
      </c>
      <c r="F19" s="13" t="s">
        <v>24</v>
      </c>
    </row>
    <row r="20" spans="1:6" x14ac:dyDescent="0.2">
      <c r="A20" s="14" t="s">
        <v>32</v>
      </c>
      <c r="B20" s="9">
        <f>SUM('Year NSE Equity Options'!$J:$J)</f>
        <v>329377977339</v>
      </c>
      <c r="C20" s="9">
        <f>SUMIFS('Monthly NSE Equity Options'!$L:$L,'Monthly NSE Equity Options'!$A:$A,"&gt;="&amp;DATE(LEFT('Year NSE Equity Options'!$A$2,4)+0,4,1))</f>
        <v>329377977339</v>
      </c>
      <c r="D20" s="9">
        <f t="shared" si="0"/>
        <v>0</v>
      </c>
      <c r="E20" s="14" t="str">
        <f>IF(ABS(D20)&lt;=0,"OK","CHECK")</f>
        <v>OK</v>
      </c>
      <c r="F20" s="14" t="s">
        <v>33</v>
      </c>
    </row>
    <row r="21" spans="1:6" x14ac:dyDescent="0.2">
      <c r="A21" s="14" t="s">
        <v>34</v>
      </c>
      <c r="B21" s="9">
        <f>SUMIFS('Monthly NSE Equity Options'!$L:$L,'Monthly NSE Equity Options'!$A:$A,"&gt;="&amp;DATE(YEAR($C$4),MONTH($C$4),1),'Monthly NSE Equity Options'!$A:$A,"&lt;="&amp;DATE(YEAR($D$4),MONTH($D$4),1))</f>
        <v>317239703695</v>
      </c>
      <c r="C21" s="9">
        <f>SUM('Daily NSE Equity Options'!$M:$M)</f>
        <v>317239703695</v>
      </c>
      <c r="D21" s="9">
        <f t="shared" si="0"/>
        <v>0</v>
      </c>
      <c r="E21" s="14" t="str">
        <f>IF(ABS(D21)&lt;=0,"OK","CHECK")</f>
        <v>OK</v>
      </c>
      <c r="F21" s="14" t="s">
        <v>33</v>
      </c>
    </row>
    <row r="22" spans="1:6" x14ac:dyDescent="0.2">
      <c r="A22" s="14" t="s">
        <v>35</v>
      </c>
      <c r="B22" s="9">
        <f>SUM('Year BSE Equity Options'!$J:$J)</f>
        <v>87418533732</v>
      </c>
      <c r="C22" s="9">
        <f>SUM('Monthly BSE Equity Options'!$L:$L)</f>
        <v>87418533732</v>
      </c>
      <c r="D22" s="9">
        <f t="shared" si="0"/>
        <v>0</v>
      </c>
      <c r="E22" s="14" t="str">
        <f>IF(ABS(D22)&lt;=0,"OK","CHECK")</f>
        <v>OK</v>
      </c>
      <c r="F22" s="14" t="s">
        <v>33</v>
      </c>
    </row>
    <row r="23" spans="1:6" x14ac:dyDescent="0.2">
      <c r="A23" s="14" t="s">
        <v>36</v>
      </c>
      <c r="B23" s="9">
        <f>SUMIFS('Monthly BSE Equity Options'!$L:$L,'Monthly BSE Equity Options'!$A:$A,"&gt;="&amp;DATE(YEAR($C$7),MONTH($C$7),1),'Monthly BSE Equity Options'!$A:$A,"&lt;="&amp;DATE(YEAR($D$7),MONTH($D$7),1))</f>
        <v>86225652430</v>
      </c>
      <c r="C23" s="9">
        <f>SUM('Daily BSE Equity Options'!$M:$M)</f>
        <v>86225652430</v>
      </c>
      <c r="D23" s="9">
        <f t="shared" si="0"/>
        <v>0</v>
      </c>
      <c r="E23" s="14" t="str">
        <f>IF(ABS(D23)&lt;=0,"OK","CHECK")</f>
        <v>OK</v>
      </c>
      <c r="F23" s="14" t="s">
        <v>33</v>
      </c>
    </row>
    <row r="25" spans="1:6" x14ac:dyDescent="0.2">
      <c r="A25" s="1" t="s">
        <v>37</v>
      </c>
    </row>
    <row r="26" spans="1:6" x14ac:dyDescent="0.2">
      <c r="A26" s="5" t="s">
        <v>38</v>
      </c>
    </row>
    <row r="27" spans="1:6" x14ac:dyDescent="0.2">
      <c r="A27" s="5" t="s">
        <v>39</v>
      </c>
    </row>
    <row r="28" spans="1:6" x14ac:dyDescent="0.2">
      <c r="A28" s="5" t="s">
        <v>40</v>
      </c>
    </row>
    <row r="29" spans="1:6" x14ac:dyDescent="0.2">
      <c r="A29" s="5" t="s">
        <v>41</v>
      </c>
    </row>
    <row r="30" spans="1:6" x14ac:dyDescent="0.2">
      <c r="A30" s="5" t="s">
        <v>42</v>
      </c>
    </row>
    <row r="31" spans="1:6" x14ac:dyDescent="0.2">
      <c r="A31" s="5" t="s">
        <v>43</v>
      </c>
    </row>
    <row r="32" spans="1:6" x14ac:dyDescent="0.2">
      <c r="A32" s="5" t="s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outlineLevelCol="1" x14ac:dyDescent="0.2"/>
  <cols>
    <col min="1" max="1" width="14" customWidth="1"/>
    <col min="2" max="4" width="24" customWidth="1"/>
    <col min="5" max="7" width="14" customWidth="1"/>
    <col min="8" max="9" width="16" hidden="1" customWidth="1" outlineLevel="1"/>
    <col min="10" max="12" width="24" customWidth="1"/>
    <col min="13" max="15" width="14" customWidth="1"/>
    <col min="16" max="17" width="16" hidden="1" customWidth="1" outlineLevel="1"/>
    <col min="18" max="20" width="24" customWidth="1"/>
    <col min="21" max="23" width="14" customWidth="1"/>
    <col min="24" max="25" width="16" hidden="1" customWidth="1" outlineLevel="1"/>
  </cols>
  <sheetData>
    <row r="1" spans="1:25" x14ac:dyDescent="0.2">
      <c r="A1" s="1" t="s">
        <v>45</v>
      </c>
      <c r="B1" s="15" t="s">
        <v>46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16" t="s">
        <v>54</v>
      </c>
      <c r="K1" s="3" t="s">
        <v>55</v>
      </c>
      <c r="L1" s="3" t="s">
        <v>56</v>
      </c>
      <c r="M1" s="3" t="s">
        <v>57</v>
      </c>
      <c r="N1" s="3" t="s">
        <v>58</v>
      </c>
      <c r="O1" s="3" t="s">
        <v>59</v>
      </c>
      <c r="P1" s="3" t="s">
        <v>60</v>
      </c>
      <c r="Q1" s="3" t="s">
        <v>61</v>
      </c>
      <c r="R1" s="17" t="s">
        <v>62</v>
      </c>
      <c r="S1" s="4" t="s">
        <v>63</v>
      </c>
      <c r="T1" s="4" t="s">
        <v>64</v>
      </c>
      <c r="U1" s="4" t="s">
        <v>65</v>
      </c>
      <c r="V1" s="4" t="s">
        <v>66</v>
      </c>
      <c r="W1" s="4" t="s">
        <v>67</v>
      </c>
      <c r="X1" s="4" t="s">
        <v>68</v>
      </c>
      <c r="Y1" s="4" t="s">
        <v>69</v>
      </c>
    </row>
    <row r="2" spans="1:25" x14ac:dyDescent="0.2">
      <c r="A2" s="5" t="s">
        <v>70</v>
      </c>
      <c r="B2" s="18" t="str">
        <f>IF(MAX(SUMIFS('Year NSE Equity Options'!$H:$H,'Year NSE Equity Options'!$A:$A,$A2),SUMIFS('Monthly NSE Equity Options'!$J:$J,'Monthly NSE Equity Options'!$B:$B,$A2))=0,"",MAX(SUMIFS('Year NSE Equity Options'!$H:$H,'Year NSE Equity Options'!$A:$A,$A2),SUMIFS('Monthly NSE Equity Options'!$J:$J,'Monthly NSE Equity Options'!$B:$B,$A2)))</f>
        <v/>
      </c>
      <c r="C2" s="7" t="str">
        <f>IF(SUMIFS('Year BSE Equity Options'!$H:$H,'Year BSE Equity Options'!$A:$A,$A2)=0,"",SUMIFS('Year BSE Equity Options'!$H:$H,'Year BSE Equity Options'!$A:$A,$A2))</f>
        <v/>
      </c>
      <c r="D2" s="7" t="str">
        <f t="shared" ref="D2:D25" si="0">IF(OR(B2="",C2=""),"",B2+C2)</f>
        <v/>
      </c>
      <c r="E2" s="19"/>
      <c r="F2" s="19"/>
      <c r="G2" s="19"/>
      <c r="H2" s="20" t="str">
        <f t="shared" ref="H2:H25" si="1">IF(D2="","",B2/D2)</f>
        <v/>
      </c>
      <c r="I2" s="20" t="str">
        <f t="shared" ref="I2:I25" si="2">IF(D2="","",C2/D2)</f>
        <v/>
      </c>
      <c r="J2" s="21" t="str">
        <f>IF(MAX(SUMIFS('Year NSE Equity Options'!$I:$I,'Year NSE Equity Options'!$A:$A,$A2),SUMIFS('Monthly NSE Equity Options'!$K:$K,'Monthly NSE Equity Options'!$B:$B,$A2))=0,"",MAX(SUMIFS('Year NSE Equity Options'!$I:$I,'Year NSE Equity Options'!$A:$A,$A2),SUMIFS('Monthly NSE Equity Options'!$K:$K,'Monthly NSE Equity Options'!$B:$B,$A2)))</f>
        <v/>
      </c>
      <c r="K2" s="8">
        <f>IF(SUMIFS('Year BSE Equity Options'!$I:$I,'Year BSE Equity Options'!$A:$A,$A2)=0,"",SUMIFS('Year BSE Equity Options'!$I:$I,'Year BSE Equity Options'!$A:$A,$A2))</f>
        <v>2.5884</v>
      </c>
      <c r="L2" s="8" t="str">
        <f t="shared" ref="L2:L25" si="3">IF(OR(J2="",K2=""),"",J2+K2)</f>
        <v/>
      </c>
      <c r="M2" s="22"/>
      <c r="N2" s="22"/>
      <c r="O2" s="22"/>
      <c r="P2" s="23" t="str">
        <f t="shared" ref="P2:P25" si="4">IF(L2="","",J2/L2)</f>
        <v/>
      </c>
      <c r="Q2" s="23" t="str">
        <f t="shared" ref="Q2:Q25" si="5">IF(L2="","",K2/L2)</f>
        <v/>
      </c>
      <c r="R2" s="24" t="str">
        <f>IF(MAX(SUMIFS('Year NSE Equity Options'!$J:$J,'Year NSE Equity Options'!$A:$A,$A2),SUMIFS('Monthly NSE Equity Options'!$L:$L,'Monthly NSE Equity Options'!$B:$B,$A2))=0,"",MAX(SUMIFS('Year NSE Equity Options'!$J:$J,'Year NSE Equity Options'!$A:$A,$A2),SUMIFS('Monthly NSE Equity Options'!$L:$L,'Monthly NSE Equity Options'!$B:$B,$A2)))</f>
        <v/>
      </c>
      <c r="S2" s="9">
        <f>IF(SUMIFS('Year BSE Equity Options'!$J:$J,'Year BSE Equity Options'!$A:$A,$A2)=0,"",SUMIFS('Year BSE Equity Options'!$J:$J,'Year BSE Equity Options'!$A:$A,$A2))</f>
        <v>6010</v>
      </c>
      <c r="T2" s="9" t="str">
        <f t="shared" ref="T2:T25" si="6">IF(OR(R2="",S2=""),"",R2+S2)</f>
        <v/>
      </c>
      <c r="U2" s="25"/>
      <c r="V2" s="25"/>
      <c r="W2" s="25"/>
      <c r="X2" s="26" t="str">
        <f t="shared" ref="X2:X25" si="7">IF(T2="","",R2/T2)</f>
        <v/>
      </c>
      <c r="Y2" s="26" t="str">
        <f t="shared" ref="Y2:Y25" si="8">IF(T2="","",S2/T2)</f>
        <v/>
      </c>
    </row>
    <row r="3" spans="1:25" x14ac:dyDescent="0.2">
      <c r="A3" s="5" t="s">
        <v>71</v>
      </c>
      <c r="B3" s="18" t="str">
        <f>IF(MAX(SUMIFS('Year NSE Equity Options'!$H:$H,'Year NSE Equity Options'!$A:$A,$A3),SUMIFS('Monthly NSE Equity Options'!$J:$J,'Monthly NSE Equity Options'!$B:$B,$A3))=0,"",MAX(SUMIFS('Year NSE Equity Options'!$H:$H,'Year NSE Equity Options'!$A:$A,$A3),SUMIFS('Monthly NSE Equity Options'!$J:$J,'Monthly NSE Equity Options'!$B:$B,$A3)))</f>
        <v/>
      </c>
      <c r="C3" s="7" t="str">
        <f>IF(SUMIFS('Year BSE Equity Options'!$H:$H,'Year BSE Equity Options'!$A:$A,$A3)=0,"",SUMIFS('Year BSE Equity Options'!$H:$H,'Year BSE Equity Options'!$A:$A,$A3))</f>
        <v/>
      </c>
      <c r="D3" s="7" t="str">
        <f t="shared" si="0"/>
        <v/>
      </c>
      <c r="E3" s="20" t="str">
        <f t="shared" ref="E3:E25" si="9">IF(OR(B3="",B2=""),"",B3/B2-1)</f>
        <v/>
      </c>
      <c r="F3" s="20" t="str">
        <f t="shared" ref="F3:F25" si="10">IF(OR(C3="",C2=""),"",C3/C2-1)</f>
        <v/>
      </c>
      <c r="G3" s="20" t="str">
        <f t="shared" ref="G3:G25" si="11">IF(OR(D3="",D2=""),"",D3/D2-1)</f>
        <v/>
      </c>
      <c r="H3" s="20" t="str">
        <f t="shared" si="1"/>
        <v/>
      </c>
      <c r="I3" s="20" t="str">
        <f t="shared" si="2"/>
        <v/>
      </c>
      <c r="J3" s="21" t="str">
        <f>IF(MAX(SUMIFS('Year NSE Equity Options'!$I:$I,'Year NSE Equity Options'!$A:$A,$A3),SUMIFS('Monthly NSE Equity Options'!$K:$K,'Monthly NSE Equity Options'!$B:$B,$A3))=0,"",MAX(SUMIFS('Year NSE Equity Options'!$I:$I,'Year NSE Equity Options'!$A:$A,$A3),SUMIFS('Monthly NSE Equity Options'!$K:$K,'Monthly NSE Equity Options'!$B:$B,$A3)))</f>
        <v/>
      </c>
      <c r="K3" s="8">
        <f>IF(SUMIFS('Year BSE Equity Options'!$I:$I,'Year BSE Equity Options'!$A:$A,$A3)=0,"",SUMIFS('Year BSE Equity Options'!$I:$I,'Year BSE Equity Options'!$A:$A,$A3))</f>
        <v>22.998100000000001</v>
      </c>
      <c r="L3" s="8" t="str">
        <f t="shared" si="3"/>
        <v/>
      </c>
      <c r="M3" s="23" t="str">
        <f t="shared" ref="M3:M25" si="12">IF(OR(J3="",J2=""),"",J3/J2-1)</f>
        <v/>
      </c>
      <c r="N3" s="23">
        <f t="shared" ref="N3:N25" si="13">IF(OR(K3="",K2=""),"",K3/K2-1)</f>
        <v>7.8850641322824906</v>
      </c>
      <c r="O3" s="23" t="str">
        <f t="shared" ref="O3:O25" si="14">IF(OR(L3="",L2=""),"",L3/L2-1)</f>
        <v/>
      </c>
      <c r="P3" s="23" t="str">
        <f t="shared" si="4"/>
        <v/>
      </c>
      <c r="Q3" s="23" t="str">
        <f t="shared" si="5"/>
        <v/>
      </c>
      <c r="R3" s="24" t="str">
        <f>IF(MAX(SUMIFS('Year NSE Equity Options'!$J:$J,'Year NSE Equity Options'!$A:$A,$A3),SUMIFS('Monthly NSE Equity Options'!$L:$L,'Monthly NSE Equity Options'!$B:$B,$A3))=0,"",MAX(SUMIFS('Year NSE Equity Options'!$J:$J,'Year NSE Equity Options'!$A:$A,$A3),SUMIFS('Monthly NSE Equity Options'!$L:$L,'Monthly NSE Equity Options'!$B:$B,$A3)))</f>
        <v/>
      </c>
      <c r="S3" s="9">
        <f>IF(SUMIFS('Year BSE Equity Options'!$J:$J,'Year BSE Equity Options'!$A:$A,$A3)=0,"",SUMIFS('Year BSE Equity Options'!$J:$J,'Year BSE Equity Options'!$A:$A,$A3))</f>
        <v>75364</v>
      </c>
      <c r="T3" s="9" t="str">
        <f t="shared" si="6"/>
        <v/>
      </c>
      <c r="U3" s="26" t="str">
        <f t="shared" ref="U3:U25" si="15">IF(OR(R3="",R2=""),"",R3/R2-1)</f>
        <v/>
      </c>
      <c r="V3" s="26">
        <f t="shared" ref="V3:V25" si="16">IF(OR(S3="",S2=""),"",S3/S2-1)</f>
        <v>11.539767054908486</v>
      </c>
      <c r="W3" s="26" t="str">
        <f t="shared" ref="W3:W25" si="17">IF(OR(T3="",T2=""),"",T3/T2-1)</f>
        <v/>
      </c>
      <c r="X3" s="26" t="str">
        <f t="shared" si="7"/>
        <v/>
      </c>
      <c r="Y3" s="26" t="str">
        <f t="shared" si="8"/>
        <v/>
      </c>
    </row>
    <row r="4" spans="1:25" x14ac:dyDescent="0.2">
      <c r="A4" s="5" t="s">
        <v>72</v>
      </c>
      <c r="B4" s="18" t="str">
        <f>IF(MAX(SUMIFS('Year NSE Equity Options'!$H:$H,'Year NSE Equity Options'!$A:$A,$A4),SUMIFS('Monthly NSE Equity Options'!$J:$J,'Monthly NSE Equity Options'!$B:$B,$A4))=0,"",MAX(SUMIFS('Year NSE Equity Options'!$H:$H,'Year NSE Equity Options'!$A:$A,$A4),SUMIFS('Monthly NSE Equity Options'!$J:$J,'Monthly NSE Equity Options'!$B:$B,$A4)))</f>
        <v/>
      </c>
      <c r="C4" s="7" t="str">
        <f>IF(SUMIFS('Year BSE Equity Options'!$H:$H,'Year BSE Equity Options'!$A:$A,$A4)=0,"",SUMIFS('Year BSE Equity Options'!$H:$H,'Year BSE Equity Options'!$A:$A,$A4))</f>
        <v/>
      </c>
      <c r="D4" s="7" t="str">
        <f t="shared" si="0"/>
        <v/>
      </c>
      <c r="E4" s="20" t="str">
        <f t="shared" si="9"/>
        <v/>
      </c>
      <c r="F4" s="20" t="str">
        <f t="shared" si="10"/>
        <v/>
      </c>
      <c r="G4" s="20" t="str">
        <f t="shared" si="11"/>
        <v/>
      </c>
      <c r="H4" s="20" t="str">
        <f t="shared" si="1"/>
        <v/>
      </c>
      <c r="I4" s="20" t="str">
        <f t="shared" si="2"/>
        <v/>
      </c>
      <c r="J4" s="21" t="str">
        <f>IF(MAX(SUMIFS('Year NSE Equity Options'!$I:$I,'Year NSE Equity Options'!$A:$A,$A4),SUMIFS('Monthly NSE Equity Options'!$K:$K,'Monthly NSE Equity Options'!$B:$B,$A4))=0,"",MAX(SUMIFS('Year NSE Equity Options'!$I:$I,'Year NSE Equity Options'!$A:$A,$A4),SUMIFS('Monthly NSE Equity Options'!$K:$K,'Monthly NSE Equity Options'!$B:$B,$A4)))</f>
        <v/>
      </c>
      <c r="K4" s="8">
        <f>IF(SUMIFS('Year BSE Equity Options'!$I:$I,'Year BSE Equity Options'!$A:$A,$A4)=0,"",SUMIFS('Year BSE Equity Options'!$I:$I,'Year BSE Equity Options'!$A:$A,$A4))</f>
        <v>3.2899999999999999E-2</v>
      </c>
      <c r="L4" s="8" t="str">
        <f t="shared" si="3"/>
        <v/>
      </c>
      <c r="M4" s="23" t="str">
        <f t="shared" si="12"/>
        <v/>
      </c>
      <c r="N4" s="23">
        <f t="shared" si="13"/>
        <v>-0.99856944704127737</v>
      </c>
      <c r="O4" s="23" t="str">
        <f t="shared" si="14"/>
        <v/>
      </c>
      <c r="P4" s="23" t="str">
        <f t="shared" si="4"/>
        <v/>
      </c>
      <c r="Q4" s="23" t="str">
        <f t="shared" si="5"/>
        <v/>
      </c>
      <c r="R4" s="24" t="str">
        <f>IF(MAX(SUMIFS('Year NSE Equity Options'!$J:$J,'Year NSE Equity Options'!$A:$A,$A4),SUMIFS('Monthly NSE Equity Options'!$L:$L,'Monthly NSE Equity Options'!$B:$B,$A4))=0,"",MAX(SUMIFS('Year NSE Equity Options'!$J:$J,'Year NSE Equity Options'!$A:$A,$A4),SUMIFS('Monthly NSE Equity Options'!$L:$L,'Monthly NSE Equity Options'!$B:$B,$A4)))</f>
        <v/>
      </c>
      <c r="S4" s="9">
        <f>IF(SUMIFS('Year BSE Equity Options'!$J:$J,'Year BSE Equity Options'!$A:$A,$A4)=0,"",SUMIFS('Year BSE Equity Options'!$J:$J,'Year BSE Equity Options'!$A:$A,$A4))</f>
        <v>102</v>
      </c>
      <c r="T4" s="9" t="str">
        <f t="shared" si="6"/>
        <v/>
      </c>
      <c r="U4" s="26" t="str">
        <f t="shared" si="15"/>
        <v/>
      </c>
      <c r="V4" s="26">
        <f t="shared" si="16"/>
        <v>-0.99864656865346846</v>
      </c>
      <c r="W4" s="26" t="str">
        <f t="shared" si="17"/>
        <v/>
      </c>
      <c r="X4" s="26" t="str">
        <f t="shared" si="7"/>
        <v/>
      </c>
      <c r="Y4" s="26" t="str">
        <f t="shared" si="8"/>
        <v/>
      </c>
    </row>
    <row r="5" spans="1:25" x14ac:dyDescent="0.2">
      <c r="A5" s="5" t="s">
        <v>73</v>
      </c>
      <c r="B5" s="18" t="str">
        <f>IF(MAX(SUMIFS('Year NSE Equity Options'!$H:$H,'Year NSE Equity Options'!$A:$A,$A5),SUMIFS('Monthly NSE Equity Options'!$J:$J,'Monthly NSE Equity Options'!$B:$B,$A5))=0,"",MAX(SUMIFS('Year NSE Equity Options'!$H:$H,'Year NSE Equity Options'!$A:$A,$A5),SUMIFS('Monthly NSE Equity Options'!$J:$J,'Monthly NSE Equity Options'!$B:$B,$A5)))</f>
        <v/>
      </c>
      <c r="C5" s="7" t="str">
        <f>IF(SUMIFS('Year BSE Equity Options'!$H:$H,'Year BSE Equity Options'!$A:$A,$A5)=0,"",SUMIFS('Year BSE Equity Options'!$H:$H,'Year BSE Equity Options'!$A:$A,$A5))</f>
        <v/>
      </c>
      <c r="D5" s="7" t="str">
        <f t="shared" si="0"/>
        <v/>
      </c>
      <c r="E5" s="20" t="str">
        <f t="shared" si="9"/>
        <v/>
      </c>
      <c r="F5" s="20" t="str">
        <f t="shared" si="10"/>
        <v/>
      </c>
      <c r="G5" s="20" t="str">
        <f t="shared" si="11"/>
        <v/>
      </c>
      <c r="H5" s="20" t="str">
        <f t="shared" si="1"/>
        <v/>
      </c>
      <c r="I5" s="20" t="str">
        <f t="shared" si="2"/>
        <v/>
      </c>
      <c r="J5" s="21" t="str">
        <f>IF(MAX(SUMIFS('Year NSE Equity Options'!$I:$I,'Year NSE Equity Options'!$A:$A,$A5),SUMIFS('Monthly NSE Equity Options'!$K:$K,'Monthly NSE Equity Options'!$B:$B,$A5))=0,"",MAX(SUMIFS('Year NSE Equity Options'!$I:$I,'Year NSE Equity Options'!$A:$A,$A5),SUMIFS('Monthly NSE Equity Options'!$K:$K,'Monthly NSE Equity Options'!$B:$B,$A5)))</f>
        <v/>
      </c>
      <c r="K5" s="8">
        <f>IF(SUMIFS('Year BSE Equity Options'!$I:$I,'Year BSE Equity Options'!$A:$A,$A5)=0,"",SUMIFS('Year BSE Equity Options'!$I:$I,'Year BSE Equity Options'!$A:$A,$A5))</f>
        <v>2.5999999999999999E-3</v>
      </c>
      <c r="L5" s="8" t="str">
        <f t="shared" si="3"/>
        <v/>
      </c>
      <c r="M5" s="23" t="str">
        <f t="shared" si="12"/>
        <v/>
      </c>
      <c r="N5" s="23">
        <f t="shared" si="13"/>
        <v>-0.92097264437689974</v>
      </c>
      <c r="O5" s="23" t="str">
        <f t="shared" si="14"/>
        <v/>
      </c>
      <c r="P5" s="23" t="str">
        <f t="shared" si="4"/>
        <v/>
      </c>
      <c r="Q5" s="23" t="str">
        <f t="shared" si="5"/>
        <v/>
      </c>
      <c r="R5" s="24" t="str">
        <f>IF(MAX(SUMIFS('Year NSE Equity Options'!$J:$J,'Year NSE Equity Options'!$A:$A,$A5),SUMIFS('Monthly NSE Equity Options'!$L:$L,'Monthly NSE Equity Options'!$B:$B,$A5))=0,"",MAX(SUMIFS('Year NSE Equity Options'!$J:$J,'Year NSE Equity Options'!$A:$A,$A5),SUMIFS('Monthly NSE Equity Options'!$L:$L,'Monthly NSE Equity Options'!$B:$B,$A5)))</f>
        <v/>
      </c>
      <c r="S5" s="9">
        <f>IF(SUMIFS('Year BSE Equity Options'!$J:$J,'Year BSE Equity Options'!$A:$A,$A5)=0,"",SUMIFS('Year BSE Equity Options'!$J:$J,'Year BSE Equity Options'!$A:$A,$A5))</f>
        <v>8</v>
      </c>
      <c r="T5" s="9" t="str">
        <f t="shared" si="6"/>
        <v/>
      </c>
      <c r="U5" s="26" t="str">
        <f t="shared" si="15"/>
        <v/>
      </c>
      <c r="V5" s="26">
        <f t="shared" si="16"/>
        <v>-0.92156862745098045</v>
      </c>
      <c r="W5" s="26" t="str">
        <f t="shared" si="17"/>
        <v/>
      </c>
      <c r="X5" s="26" t="str">
        <f t="shared" si="7"/>
        <v/>
      </c>
      <c r="Y5" s="26" t="str">
        <f t="shared" si="8"/>
        <v/>
      </c>
    </row>
    <row r="6" spans="1:25" x14ac:dyDescent="0.2">
      <c r="A6" s="5" t="s">
        <v>74</v>
      </c>
      <c r="B6" s="18" t="str">
        <f>IF(MAX(SUMIFS('Year NSE Equity Options'!$H:$H,'Year NSE Equity Options'!$A:$A,$A6),SUMIFS('Monthly NSE Equity Options'!$J:$J,'Monthly NSE Equity Options'!$B:$B,$A6))=0,"",MAX(SUMIFS('Year NSE Equity Options'!$H:$H,'Year NSE Equity Options'!$A:$A,$A6),SUMIFS('Monthly NSE Equity Options'!$J:$J,'Monthly NSE Equity Options'!$B:$B,$A6)))</f>
        <v/>
      </c>
      <c r="C6" s="7" t="str">
        <f>IF(SUMIFS('Year BSE Equity Options'!$H:$H,'Year BSE Equity Options'!$A:$A,$A6)=0,"",SUMIFS('Year BSE Equity Options'!$H:$H,'Year BSE Equity Options'!$A:$A,$A6))</f>
        <v/>
      </c>
      <c r="D6" s="7" t="str">
        <f t="shared" si="0"/>
        <v/>
      </c>
      <c r="E6" s="20" t="str">
        <f t="shared" si="9"/>
        <v/>
      </c>
      <c r="F6" s="20" t="str">
        <f t="shared" si="10"/>
        <v/>
      </c>
      <c r="G6" s="20" t="str">
        <f t="shared" si="11"/>
        <v/>
      </c>
      <c r="H6" s="20" t="str">
        <f t="shared" si="1"/>
        <v/>
      </c>
      <c r="I6" s="20" t="str">
        <f t="shared" si="2"/>
        <v/>
      </c>
      <c r="J6" s="21" t="str">
        <f>IF(MAX(SUMIFS('Year NSE Equity Options'!$I:$I,'Year NSE Equity Options'!$A:$A,$A6),SUMIFS('Monthly NSE Equity Options'!$K:$K,'Monthly NSE Equity Options'!$B:$B,$A6))=0,"",MAX(SUMIFS('Year NSE Equity Options'!$I:$I,'Year NSE Equity Options'!$A:$A,$A6),SUMIFS('Monthly NSE Equity Options'!$K:$K,'Monthly NSE Equity Options'!$B:$B,$A6)))</f>
        <v/>
      </c>
      <c r="K6" s="8">
        <f>IF(SUMIFS('Year BSE Equity Options'!$I:$I,'Year BSE Equity Options'!$A:$A,$A6)=0,"",SUMIFS('Year BSE Equity Options'!$I:$I,'Year BSE Equity Options'!$A:$A,$A6))</f>
        <v>0.3901</v>
      </c>
      <c r="L6" s="8" t="str">
        <f t="shared" si="3"/>
        <v/>
      </c>
      <c r="M6" s="23" t="str">
        <f t="shared" si="12"/>
        <v/>
      </c>
      <c r="N6" s="23">
        <f t="shared" si="13"/>
        <v>149.03846153846155</v>
      </c>
      <c r="O6" s="23" t="str">
        <f t="shared" si="14"/>
        <v/>
      </c>
      <c r="P6" s="23" t="str">
        <f t="shared" si="4"/>
        <v/>
      </c>
      <c r="Q6" s="23" t="str">
        <f t="shared" si="5"/>
        <v/>
      </c>
      <c r="R6" s="24" t="str">
        <f>IF(MAX(SUMIFS('Year NSE Equity Options'!$J:$J,'Year NSE Equity Options'!$A:$A,$A6),SUMIFS('Monthly NSE Equity Options'!$L:$L,'Monthly NSE Equity Options'!$B:$B,$A6))=0,"",MAX(SUMIFS('Year NSE Equity Options'!$J:$J,'Year NSE Equity Options'!$A:$A,$A6),SUMIFS('Monthly NSE Equity Options'!$L:$L,'Monthly NSE Equity Options'!$B:$B,$A6)))</f>
        <v/>
      </c>
      <c r="S6" s="9">
        <f>IF(SUMIFS('Year BSE Equity Options'!$J:$J,'Year BSE Equity Options'!$A:$A,$A6)=0,"",SUMIFS('Year BSE Equity Options'!$J:$J,'Year BSE Equity Options'!$A:$A,$A6))</f>
        <v>1176</v>
      </c>
      <c r="T6" s="9" t="str">
        <f t="shared" si="6"/>
        <v/>
      </c>
      <c r="U6" s="26" t="str">
        <f t="shared" si="15"/>
        <v/>
      </c>
      <c r="V6" s="26">
        <f t="shared" si="16"/>
        <v>146</v>
      </c>
      <c r="W6" s="26" t="str">
        <f t="shared" si="17"/>
        <v/>
      </c>
      <c r="X6" s="26" t="str">
        <f t="shared" si="7"/>
        <v/>
      </c>
      <c r="Y6" s="26" t="str">
        <f t="shared" si="8"/>
        <v/>
      </c>
    </row>
    <row r="7" spans="1:25" x14ac:dyDescent="0.2">
      <c r="A7" s="5" t="s">
        <v>75</v>
      </c>
      <c r="B7" s="18" t="str">
        <f>IF(MAX(SUMIFS('Year NSE Equity Options'!$H:$H,'Year NSE Equity Options'!$A:$A,$A7),SUMIFS('Monthly NSE Equity Options'!$J:$J,'Monthly NSE Equity Options'!$B:$B,$A7))=0,"",MAX(SUMIFS('Year NSE Equity Options'!$H:$H,'Year NSE Equity Options'!$A:$A,$A7),SUMIFS('Monthly NSE Equity Options'!$J:$J,'Monthly NSE Equity Options'!$B:$B,$A7)))</f>
        <v/>
      </c>
      <c r="C7" s="7" t="str">
        <f>IF(SUMIFS('Year BSE Equity Options'!$H:$H,'Year BSE Equity Options'!$A:$A,$A7)=0,"",SUMIFS('Year BSE Equity Options'!$H:$H,'Year BSE Equity Options'!$A:$A,$A7))</f>
        <v/>
      </c>
      <c r="D7" s="7" t="str">
        <f t="shared" si="0"/>
        <v/>
      </c>
      <c r="E7" s="20" t="str">
        <f t="shared" si="9"/>
        <v/>
      </c>
      <c r="F7" s="20" t="str">
        <f t="shared" si="10"/>
        <v/>
      </c>
      <c r="G7" s="20" t="str">
        <f t="shared" si="11"/>
        <v/>
      </c>
      <c r="H7" s="20" t="str">
        <f t="shared" si="1"/>
        <v/>
      </c>
      <c r="I7" s="20" t="str">
        <f t="shared" si="2"/>
        <v/>
      </c>
      <c r="J7" s="21" t="str">
        <f>IF(MAX(SUMIFS('Year NSE Equity Options'!$I:$I,'Year NSE Equity Options'!$A:$A,$A7),SUMIFS('Monthly NSE Equity Options'!$K:$K,'Monthly NSE Equity Options'!$B:$B,$A7))=0,"",MAX(SUMIFS('Year NSE Equity Options'!$I:$I,'Year NSE Equity Options'!$A:$A,$A7),SUMIFS('Monthly NSE Equity Options'!$K:$K,'Monthly NSE Equity Options'!$B:$B,$A7)))</f>
        <v/>
      </c>
      <c r="K7" s="8">
        <f>IF(SUMIFS('Year BSE Equity Options'!$I:$I,'Year BSE Equity Options'!$A:$A,$A7)=0,"",SUMIFS('Year BSE Equity Options'!$I:$I,'Year BSE Equity Options'!$A:$A,$A7))</f>
        <v>9.1200000000000003E-2</v>
      </c>
      <c r="L7" s="8" t="str">
        <f t="shared" si="3"/>
        <v/>
      </c>
      <c r="M7" s="23" t="str">
        <f t="shared" si="12"/>
        <v/>
      </c>
      <c r="N7" s="23">
        <f t="shared" si="13"/>
        <v>-0.76621379133555501</v>
      </c>
      <c r="O7" s="23" t="str">
        <f t="shared" si="14"/>
        <v/>
      </c>
      <c r="P7" s="23" t="str">
        <f t="shared" si="4"/>
        <v/>
      </c>
      <c r="Q7" s="23" t="str">
        <f t="shared" si="5"/>
        <v/>
      </c>
      <c r="R7" s="24" t="str">
        <f>IF(MAX(SUMIFS('Year NSE Equity Options'!$J:$J,'Year NSE Equity Options'!$A:$A,$A7),SUMIFS('Monthly NSE Equity Options'!$L:$L,'Monthly NSE Equity Options'!$B:$B,$A7))=0,"",MAX(SUMIFS('Year NSE Equity Options'!$J:$J,'Year NSE Equity Options'!$A:$A,$A7),SUMIFS('Monthly NSE Equity Options'!$L:$L,'Monthly NSE Equity Options'!$B:$B,$A7)))</f>
        <v/>
      </c>
      <c r="S7" s="9">
        <f>IF(SUMIFS('Year BSE Equity Options'!$J:$J,'Year BSE Equity Options'!$A:$A,$A7)=0,"",SUMIFS('Year BSE Equity Options'!$J:$J,'Year BSE Equity Options'!$A:$A,$A7))</f>
        <v>373</v>
      </c>
      <c r="T7" s="9" t="str">
        <f t="shared" si="6"/>
        <v/>
      </c>
      <c r="U7" s="26" t="str">
        <f t="shared" si="15"/>
        <v/>
      </c>
      <c r="V7" s="26">
        <f t="shared" si="16"/>
        <v>-0.68282312925170063</v>
      </c>
      <c r="W7" s="26" t="str">
        <f t="shared" si="17"/>
        <v/>
      </c>
      <c r="X7" s="26" t="str">
        <f t="shared" si="7"/>
        <v/>
      </c>
      <c r="Y7" s="26" t="str">
        <f t="shared" si="8"/>
        <v/>
      </c>
    </row>
    <row r="8" spans="1:25" x14ac:dyDescent="0.2">
      <c r="A8" s="5" t="s">
        <v>76</v>
      </c>
      <c r="B8" s="18" t="str">
        <f>IF(MAX(SUMIFS('Year NSE Equity Options'!$H:$H,'Year NSE Equity Options'!$A:$A,$A8),SUMIFS('Monthly NSE Equity Options'!$J:$J,'Monthly NSE Equity Options'!$B:$B,$A8))=0,"",MAX(SUMIFS('Year NSE Equity Options'!$H:$H,'Year NSE Equity Options'!$A:$A,$A8),SUMIFS('Monthly NSE Equity Options'!$J:$J,'Monthly NSE Equity Options'!$B:$B,$A8)))</f>
        <v/>
      </c>
      <c r="C8" s="7" t="str">
        <f>IF(SUMIFS('Year BSE Equity Options'!$H:$H,'Year BSE Equity Options'!$A:$A,$A8)=0,"",SUMIFS('Year BSE Equity Options'!$H:$H,'Year BSE Equity Options'!$A:$A,$A8))</f>
        <v/>
      </c>
      <c r="D8" s="7" t="str">
        <f t="shared" si="0"/>
        <v/>
      </c>
      <c r="E8" s="20" t="str">
        <f t="shared" si="9"/>
        <v/>
      </c>
      <c r="F8" s="20" t="str">
        <f t="shared" si="10"/>
        <v/>
      </c>
      <c r="G8" s="20" t="str">
        <f t="shared" si="11"/>
        <v/>
      </c>
      <c r="H8" s="20" t="str">
        <f t="shared" si="1"/>
        <v/>
      </c>
      <c r="I8" s="20" t="str">
        <f t="shared" si="2"/>
        <v/>
      </c>
      <c r="J8" s="21">
        <f>IF(MAX(SUMIFS('Year NSE Equity Options'!$I:$I,'Year NSE Equity Options'!$A:$A,$A8),SUMIFS('Monthly NSE Equity Options'!$K:$K,'Monthly NSE Equity Options'!$B:$B,$A8))=0,"",MAX(SUMIFS('Year NSE Equity Options'!$I:$I,'Year NSE Equity Options'!$A:$A,$A8),SUMIFS('Monthly NSE Equity Options'!$K:$K,'Monthly NSE Equity Options'!$B:$B,$A8)))</f>
        <v>85340.293800000014</v>
      </c>
      <c r="K8" s="8">
        <f>IF(SUMIFS('Year BSE Equity Options'!$I:$I,'Year BSE Equity Options'!$A:$A,$A8)=0,"",SUMIFS('Year BSE Equity Options'!$I:$I,'Year BSE Equity Options'!$A:$A,$A8))</f>
        <v>1.3775999999999999</v>
      </c>
      <c r="L8" s="8">
        <f t="shared" si="3"/>
        <v>85341.671400000021</v>
      </c>
      <c r="M8" s="23" t="str">
        <f t="shared" si="12"/>
        <v/>
      </c>
      <c r="N8" s="23">
        <f t="shared" si="13"/>
        <v>14.105263157894736</v>
      </c>
      <c r="O8" s="23" t="str">
        <f t="shared" si="14"/>
        <v/>
      </c>
      <c r="P8" s="23">
        <f t="shared" si="4"/>
        <v>0.99998385782727939</v>
      </c>
      <c r="Q8" s="23">
        <f t="shared" si="5"/>
        <v>1.614217272055911E-5</v>
      </c>
      <c r="R8" s="24">
        <f>IF(MAX(SUMIFS('Year NSE Equity Options'!$J:$J,'Year NSE Equity Options'!$A:$A,$A8),SUMIFS('Monthly NSE Equity Options'!$L:$L,'Monthly NSE Equity Options'!$B:$B,$A8))=0,"",MAX(SUMIFS('Year NSE Equity Options'!$J:$J,'Year NSE Equity Options'!$A:$A,$A8),SUMIFS('Monthly NSE Equity Options'!$L:$L,'Monthly NSE Equity Options'!$B:$B,$A8)))</f>
        <v>355395793</v>
      </c>
      <c r="S8" s="9">
        <f>IF(SUMIFS('Year BSE Equity Options'!$J:$J,'Year BSE Equity Options'!$A:$A,$A8)=0,"",SUMIFS('Year BSE Equity Options'!$J:$J,'Year BSE Equity Options'!$A:$A,$A8))</f>
        <v>5276</v>
      </c>
      <c r="T8" s="9">
        <f t="shared" si="6"/>
        <v>355401069</v>
      </c>
      <c r="U8" s="26" t="str">
        <f t="shared" si="15"/>
        <v/>
      </c>
      <c r="V8" s="26">
        <f t="shared" si="16"/>
        <v>13.144772117962466</v>
      </c>
      <c r="W8" s="26" t="str">
        <f t="shared" si="17"/>
        <v/>
      </c>
      <c r="X8" s="26">
        <f t="shared" si="7"/>
        <v>0.99998515479985794</v>
      </c>
      <c r="Y8" s="26">
        <f t="shared" si="8"/>
        <v>1.484520014204009E-5</v>
      </c>
    </row>
    <row r="9" spans="1:25" x14ac:dyDescent="0.2">
      <c r="A9" s="5" t="s">
        <v>77</v>
      </c>
      <c r="B9" s="18" t="str">
        <f>IF(MAX(SUMIFS('Year NSE Equity Options'!$H:$H,'Year NSE Equity Options'!$A:$A,$A9),SUMIFS('Monthly NSE Equity Options'!$J:$J,'Monthly NSE Equity Options'!$B:$B,$A9))=0,"",MAX(SUMIFS('Year NSE Equity Options'!$H:$H,'Year NSE Equity Options'!$A:$A,$A9),SUMIFS('Monthly NSE Equity Options'!$J:$J,'Monthly NSE Equity Options'!$B:$B,$A9)))</f>
        <v/>
      </c>
      <c r="C9" s="7" t="str">
        <f>IF(SUMIFS('Year BSE Equity Options'!$H:$H,'Year BSE Equity Options'!$A:$A,$A9)=0,"",SUMIFS('Year BSE Equity Options'!$H:$H,'Year BSE Equity Options'!$A:$A,$A9))</f>
        <v/>
      </c>
      <c r="D9" s="7" t="str">
        <f t="shared" si="0"/>
        <v/>
      </c>
      <c r="E9" s="20" t="str">
        <f t="shared" si="9"/>
        <v/>
      </c>
      <c r="F9" s="20" t="str">
        <f t="shared" si="10"/>
        <v/>
      </c>
      <c r="G9" s="20" t="str">
        <f t="shared" si="11"/>
        <v/>
      </c>
      <c r="H9" s="20" t="str">
        <f t="shared" si="1"/>
        <v/>
      </c>
      <c r="I9" s="20" t="str">
        <f t="shared" si="2"/>
        <v/>
      </c>
      <c r="J9" s="21">
        <f>IF(MAX(SUMIFS('Year NSE Equity Options'!$I:$I,'Year NSE Equity Options'!$A:$A,$A9),SUMIFS('Monthly NSE Equity Options'!$K:$K,'Monthly NSE Equity Options'!$B:$B,$A9))=0,"",MAX(SUMIFS('Year NSE Equity Options'!$I:$I,'Year NSE Equity Options'!$A:$A,$A9),SUMIFS('Monthly NSE Equity Options'!$K:$K,'Monthly NSE Equity Options'!$B:$B,$A9)))</f>
        <v>193957.09969999999</v>
      </c>
      <c r="K9" s="8">
        <f>IF(SUMIFS('Year BSE Equity Options'!$I:$I,'Year BSE Equity Options'!$A:$A,$A9)=0,"",SUMIFS('Year BSE Equity Options'!$I:$I,'Year BSE Equity Options'!$A:$A,$A9))</f>
        <v>2.5000000000000001E-3</v>
      </c>
      <c r="L9" s="8">
        <f t="shared" si="3"/>
        <v>193957.10219999999</v>
      </c>
      <c r="M9" s="23">
        <f t="shared" si="12"/>
        <v>1.2727493785590878</v>
      </c>
      <c r="N9" s="23">
        <f t="shared" si="13"/>
        <v>-0.99818524970963995</v>
      </c>
      <c r="O9" s="23">
        <f t="shared" si="14"/>
        <v>1.2727127207400808</v>
      </c>
      <c r="P9" s="23">
        <f t="shared" si="4"/>
        <v>0.99999998711055194</v>
      </c>
      <c r="Q9" s="23">
        <f t="shared" si="5"/>
        <v>1.2889448087454465E-8</v>
      </c>
      <c r="R9" s="24">
        <f>IF(MAX(SUMIFS('Year NSE Equity Options'!$J:$J,'Year NSE Equity Options'!$A:$A,$A9),SUMIFS('Monthly NSE Equity Options'!$L:$L,'Monthly NSE Equity Options'!$B:$B,$A9))=0,"",MAX(SUMIFS('Year NSE Equity Options'!$J:$J,'Year NSE Equity Options'!$A:$A,$A9),SUMIFS('Monthly NSE Equity Options'!$L:$L,'Monthly NSE Equity Options'!$B:$B,$A9)))</f>
        <v>683146950</v>
      </c>
      <c r="S9" s="9">
        <f>IF(SUMIFS('Year BSE Equity Options'!$J:$J,'Year BSE Equity Options'!$A:$A,$A9)=0,"",SUMIFS('Year BSE Equity Options'!$J:$J,'Year BSE Equity Options'!$A:$A,$A9))</f>
        <v>10</v>
      </c>
      <c r="T9" s="9">
        <f t="shared" si="6"/>
        <v>683146960</v>
      </c>
      <c r="U9" s="26">
        <f t="shared" si="15"/>
        <v>0.92221450972549923</v>
      </c>
      <c r="V9" s="26">
        <f t="shared" si="16"/>
        <v>-0.99810462471569372</v>
      </c>
      <c r="W9" s="26">
        <f t="shared" si="17"/>
        <v>0.92218600220361191</v>
      </c>
      <c r="X9" s="26">
        <f t="shared" si="7"/>
        <v>0.99999998536186119</v>
      </c>
      <c r="Y9" s="26">
        <f t="shared" si="8"/>
        <v>1.4638138768852898E-8</v>
      </c>
    </row>
    <row r="10" spans="1:25" x14ac:dyDescent="0.2">
      <c r="A10" s="5" t="s">
        <v>78</v>
      </c>
      <c r="B10" s="18" t="str">
        <f>IF(MAX(SUMIFS('Year NSE Equity Options'!$H:$H,'Year NSE Equity Options'!$A:$A,$A10),SUMIFS('Monthly NSE Equity Options'!$J:$J,'Monthly NSE Equity Options'!$B:$B,$A10))=0,"",MAX(SUMIFS('Year NSE Equity Options'!$H:$H,'Year NSE Equity Options'!$A:$A,$A10),SUMIFS('Monthly NSE Equity Options'!$J:$J,'Monthly NSE Equity Options'!$B:$B,$A10)))</f>
        <v/>
      </c>
      <c r="C10" s="7" t="str">
        <f>IF(SUMIFS('Year BSE Equity Options'!$H:$H,'Year BSE Equity Options'!$A:$A,$A10)=0,"",SUMIFS('Year BSE Equity Options'!$H:$H,'Year BSE Equity Options'!$A:$A,$A10))</f>
        <v/>
      </c>
      <c r="D10" s="7" t="str">
        <f t="shared" si="0"/>
        <v/>
      </c>
      <c r="E10" s="20" t="str">
        <f t="shared" si="9"/>
        <v/>
      </c>
      <c r="F10" s="20" t="str">
        <f t="shared" si="10"/>
        <v/>
      </c>
      <c r="G10" s="20" t="str">
        <f t="shared" si="11"/>
        <v/>
      </c>
      <c r="H10" s="20" t="str">
        <f t="shared" si="1"/>
        <v/>
      </c>
      <c r="I10" s="20" t="str">
        <f t="shared" si="2"/>
        <v/>
      </c>
      <c r="J10" s="21">
        <f>IF(MAX(SUMIFS('Year NSE Equity Options'!$I:$I,'Year NSE Equity Options'!$A:$A,$A10),SUMIFS('Monthly NSE Equity Options'!$K:$K,'Monthly NSE Equity Options'!$B:$B,$A10))=0,"",MAX(SUMIFS('Year NSE Equity Options'!$I:$I,'Year NSE Equity Options'!$A:$A,$A10),SUMIFS('Monthly NSE Equity Options'!$K:$K,'Monthly NSE Equity Options'!$B:$B,$A10)))</f>
        <v>236970.62769999998</v>
      </c>
      <c r="K10" s="8">
        <f>IF(SUMIFS('Year BSE Equity Options'!$I:$I,'Year BSE Equity Options'!$A:$A,$A10)=0,"",SUMIFS('Year BSE Equity Options'!$I:$I,'Year BSE Equity Options'!$A:$A,$A10))</f>
        <v>6198.1144999999997</v>
      </c>
      <c r="L10" s="8">
        <f t="shared" si="3"/>
        <v>243168.74219999998</v>
      </c>
      <c r="M10" s="23">
        <f t="shared" si="12"/>
        <v>0.22176825734417793</v>
      </c>
      <c r="N10" s="23">
        <f t="shared" si="13"/>
        <v>2479244.7999999998</v>
      </c>
      <c r="O10" s="23">
        <f t="shared" si="14"/>
        <v>0.25372435163139895</v>
      </c>
      <c r="P10" s="23">
        <f t="shared" si="4"/>
        <v>0.97451105580460584</v>
      </c>
      <c r="Q10" s="23">
        <f t="shared" si="5"/>
        <v>2.5488944195394207E-2</v>
      </c>
      <c r="R10" s="24">
        <f>IF(MAX(SUMIFS('Year NSE Equity Options'!$J:$J,'Year NSE Equity Options'!$A:$A,$A10),SUMIFS('Monthly NSE Equity Options'!$L:$L,'Monthly NSE Equity Options'!$B:$B,$A10))=0,"",MAX(SUMIFS('Year NSE Equity Options'!$J:$J,'Year NSE Equity Options'!$A:$A,$A10),SUMIFS('Monthly NSE Equity Options'!$L:$L,'Monthly NSE Equity Options'!$B:$B,$A10)))</f>
        <v>900512107</v>
      </c>
      <c r="S10" s="9">
        <f>IF(SUMIFS('Year BSE Equity Options'!$J:$J,'Year BSE Equity Options'!$A:$A,$A10)=0,"",SUMIFS('Year BSE Equity Options'!$J:$J,'Year BSE Equity Options'!$A:$A,$A10))</f>
        <v>24823149</v>
      </c>
      <c r="T10" s="9">
        <f t="shared" si="6"/>
        <v>925335256</v>
      </c>
      <c r="U10" s="26">
        <f t="shared" si="15"/>
        <v>0.31818213782554405</v>
      </c>
      <c r="V10" s="26">
        <f t="shared" si="16"/>
        <v>2482313.9</v>
      </c>
      <c r="W10" s="26">
        <f t="shared" si="17"/>
        <v>0.35451858850400209</v>
      </c>
      <c r="X10" s="26">
        <f t="shared" si="7"/>
        <v>0.97317388607097444</v>
      </c>
      <c r="Y10" s="26">
        <f t="shared" si="8"/>
        <v>2.6826113929025525E-2</v>
      </c>
    </row>
    <row r="11" spans="1:25" x14ac:dyDescent="0.2">
      <c r="A11" s="5" t="s">
        <v>79</v>
      </c>
      <c r="B11" s="18" t="str">
        <f>IF(MAX(SUMIFS('Year NSE Equity Options'!$H:$H,'Year NSE Equity Options'!$A:$A,$A11),SUMIFS('Monthly NSE Equity Options'!$J:$J,'Monthly NSE Equity Options'!$B:$B,$A11))=0,"",MAX(SUMIFS('Year NSE Equity Options'!$H:$H,'Year NSE Equity Options'!$A:$A,$A11),SUMIFS('Monthly NSE Equity Options'!$J:$J,'Monthly NSE Equity Options'!$B:$B,$A11)))</f>
        <v/>
      </c>
      <c r="C11" s="7" t="str">
        <f>IF(SUMIFS('Year BSE Equity Options'!$H:$H,'Year BSE Equity Options'!$A:$A,$A11)=0,"",SUMIFS('Year BSE Equity Options'!$H:$H,'Year BSE Equity Options'!$A:$A,$A11))</f>
        <v/>
      </c>
      <c r="D11" s="7" t="str">
        <f t="shared" si="0"/>
        <v/>
      </c>
      <c r="E11" s="20" t="str">
        <f t="shared" si="9"/>
        <v/>
      </c>
      <c r="F11" s="20" t="str">
        <f t="shared" si="10"/>
        <v/>
      </c>
      <c r="G11" s="20" t="str">
        <f t="shared" si="11"/>
        <v/>
      </c>
      <c r="H11" s="20" t="str">
        <f t="shared" si="1"/>
        <v/>
      </c>
      <c r="I11" s="20" t="str">
        <f t="shared" si="2"/>
        <v/>
      </c>
      <c r="J11" s="21">
        <f>IF(MAX(SUMIFS('Year NSE Equity Options'!$I:$I,'Year NSE Equity Options'!$A:$A,$A11),SUMIFS('Monthly NSE Equity Options'!$K:$K,'Monthly NSE Equity Options'!$B:$B,$A11))=0,"",MAX(SUMIFS('Year NSE Equity Options'!$I:$I,'Year NSE Equity Options'!$A:$A,$A11),SUMIFS('Monthly NSE Equity Options'!$K:$K,'Monthly NSE Equity Options'!$B:$B,$A11)))</f>
        <v>247818.7696</v>
      </c>
      <c r="K11" s="8">
        <f>IF(SUMIFS('Year BSE Equity Options'!$I:$I,'Year BSE Equity Options'!$A:$A,$A11)=0,"",SUMIFS('Year BSE Equity Options'!$I:$I,'Year BSE Equity Options'!$A:$A,$A11))</f>
        <v>70377.2791</v>
      </c>
      <c r="L11" s="8">
        <f t="shared" si="3"/>
        <v>318196.04869999998</v>
      </c>
      <c r="M11" s="23">
        <f t="shared" si="12"/>
        <v>4.5778424124923722E-2</v>
      </c>
      <c r="N11" s="23">
        <f t="shared" si="13"/>
        <v>10.35462713701078</v>
      </c>
      <c r="O11" s="23">
        <f t="shared" si="14"/>
        <v>0.30854009368643265</v>
      </c>
      <c r="P11" s="23">
        <f t="shared" si="4"/>
        <v>0.77882415766151536</v>
      </c>
      <c r="Q11" s="23">
        <f t="shared" si="5"/>
        <v>0.22117584233848472</v>
      </c>
      <c r="R11" s="24">
        <f>IF(MAX(SUMIFS('Year NSE Equity Options'!$J:$J,'Year NSE Equity Options'!$A:$A,$A11),SUMIFS('Monthly NSE Equity Options'!$L:$L,'Monthly NSE Equity Options'!$B:$B,$A11))=0,"",MAX(SUMIFS('Year NSE Equity Options'!$J:$J,'Year NSE Equity Options'!$A:$A,$A11),SUMIFS('Monthly NSE Equity Options'!$L:$L,'Monthly NSE Equity Options'!$B:$B,$A11)))</f>
        <v>887650385</v>
      </c>
      <c r="S11" s="9">
        <f>IF(SUMIFS('Year BSE Equity Options'!$J:$J,'Year BSE Equity Options'!$A:$A,$A11)=0,"",SUMIFS('Year BSE Equity Options'!$J:$J,'Year BSE Equity Options'!$A:$A,$A11))</f>
        <v>257621831</v>
      </c>
      <c r="T11" s="9">
        <f t="shared" si="6"/>
        <v>1145272216</v>
      </c>
      <c r="U11" s="26">
        <f t="shared" si="15"/>
        <v>-1.4282675268906697E-2</v>
      </c>
      <c r="V11" s="26">
        <f t="shared" si="16"/>
        <v>9.3782896763017458</v>
      </c>
      <c r="W11" s="26">
        <f t="shared" si="17"/>
        <v>0.23768354072094278</v>
      </c>
      <c r="X11" s="26">
        <f t="shared" si="7"/>
        <v>0.77505624654042948</v>
      </c>
      <c r="Y11" s="26">
        <f t="shared" si="8"/>
        <v>0.22494375345957052</v>
      </c>
    </row>
    <row r="12" spans="1:25" x14ac:dyDescent="0.2">
      <c r="A12" s="5" t="s">
        <v>80</v>
      </c>
      <c r="B12" s="18" t="str">
        <f>IF(MAX(SUMIFS('Year NSE Equity Options'!$H:$H,'Year NSE Equity Options'!$A:$A,$A12),SUMIFS('Monthly NSE Equity Options'!$J:$J,'Monthly NSE Equity Options'!$B:$B,$A12))=0,"",MAX(SUMIFS('Year NSE Equity Options'!$H:$H,'Year NSE Equity Options'!$A:$A,$A12),SUMIFS('Monthly NSE Equity Options'!$J:$J,'Monthly NSE Equity Options'!$B:$B,$A12)))</f>
        <v/>
      </c>
      <c r="C12" s="7" t="str">
        <f>IF(SUMIFS('Year BSE Equity Options'!$H:$H,'Year BSE Equity Options'!$A:$A,$A12)=0,"",SUMIFS('Year BSE Equity Options'!$H:$H,'Year BSE Equity Options'!$A:$A,$A12))</f>
        <v/>
      </c>
      <c r="D12" s="7" t="str">
        <f t="shared" si="0"/>
        <v/>
      </c>
      <c r="E12" s="20" t="str">
        <f t="shared" si="9"/>
        <v/>
      </c>
      <c r="F12" s="20" t="str">
        <f t="shared" si="10"/>
        <v/>
      </c>
      <c r="G12" s="20" t="str">
        <f t="shared" si="11"/>
        <v/>
      </c>
      <c r="H12" s="20" t="str">
        <f t="shared" si="1"/>
        <v/>
      </c>
      <c r="I12" s="20" t="str">
        <f t="shared" si="2"/>
        <v/>
      </c>
      <c r="J12" s="21">
        <f>IF(MAX(SUMIFS('Year NSE Equity Options'!$I:$I,'Year NSE Equity Options'!$A:$A,$A12),SUMIFS('Monthly NSE Equity Options'!$K:$K,'Monthly NSE Equity Options'!$B:$B,$A12))=0,"",MAX(SUMIFS('Year NSE Equity Options'!$I:$I,'Year NSE Equity Options'!$A:$A,$A12),SUMIFS('Monthly NSE Equity Options'!$K:$K,'Monthly NSE Equity Options'!$B:$B,$A12)))</f>
        <v>301768.29859999998</v>
      </c>
      <c r="K12" s="8">
        <f>IF(SUMIFS('Year BSE Equity Options'!$I:$I,'Year BSE Equity Options'!$A:$A,$A12)=0,"",SUMIFS('Year BSE Equity Options'!$I:$I,'Year BSE Equity Options'!$A:$A,$A12))</f>
        <v>91013.312999999995</v>
      </c>
      <c r="L12" s="8">
        <f t="shared" si="3"/>
        <v>392781.61159999995</v>
      </c>
      <c r="M12" s="23">
        <f t="shared" si="12"/>
        <v>0.21769750970468849</v>
      </c>
      <c r="N12" s="23">
        <f t="shared" si="13"/>
        <v>0.29322011541079873</v>
      </c>
      <c r="O12" s="23">
        <f t="shared" si="14"/>
        <v>0.23440128563733476</v>
      </c>
      <c r="P12" s="23">
        <f t="shared" si="4"/>
        <v>0.76828519891942926</v>
      </c>
      <c r="Q12" s="23">
        <f t="shared" si="5"/>
        <v>0.23171480108057077</v>
      </c>
      <c r="R12" s="24">
        <f>IF(MAX(SUMIFS('Year NSE Equity Options'!$J:$J,'Year NSE Equity Options'!$A:$A,$A12),SUMIFS('Monthly NSE Equity Options'!$L:$L,'Monthly NSE Equity Options'!$B:$B,$A12))=0,"",MAX(SUMIFS('Year NSE Equity Options'!$J:$J,'Year NSE Equity Options'!$A:$A,$A12),SUMIFS('Monthly NSE Equity Options'!$L:$L,'Monthly NSE Equity Options'!$B:$B,$A12)))</f>
        <v>1008739606</v>
      </c>
      <c r="S12" s="9">
        <f>IF(SUMIFS('Year BSE Equity Options'!$J:$J,'Year BSE Equity Options'!$A:$A,$A12)=0,"",SUMIFS('Year BSE Equity Options'!$J:$J,'Year BSE Equity Options'!$A:$A,$A12))</f>
        <v>297904295</v>
      </c>
      <c r="T12" s="9">
        <f t="shared" si="6"/>
        <v>1306643901</v>
      </c>
      <c r="U12" s="26">
        <f t="shared" si="15"/>
        <v>0.13641544356452906</v>
      </c>
      <c r="V12" s="26">
        <f t="shared" si="16"/>
        <v>0.1563627734638684</v>
      </c>
      <c r="W12" s="26">
        <f t="shared" si="17"/>
        <v>0.14090247082358287</v>
      </c>
      <c r="X12" s="26">
        <f t="shared" si="7"/>
        <v>0.77200804689632119</v>
      </c>
      <c r="Y12" s="26">
        <f t="shared" si="8"/>
        <v>0.22799195310367887</v>
      </c>
    </row>
    <row r="13" spans="1:25" x14ac:dyDescent="0.2">
      <c r="A13" s="5" t="s">
        <v>81</v>
      </c>
      <c r="B13" s="18" t="str">
        <f>IF(MAX(SUMIFS('Year NSE Equity Options'!$H:$H,'Year NSE Equity Options'!$A:$A,$A13),SUMIFS('Monthly NSE Equity Options'!$J:$J,'Monthly NSE Equity Options'!$B:$B,$A13))=0,"",MAX(SUMIFS('Year NSE Equity Options'!$H:$H,'Year NSE Equity Options'!$A:$A,$A13),SUMIFS('Monthly NSE Equity Options'!$J:$J,'Monthly NSE Equity Options'!$B:$B,$A13)))</f>
        <v/>
      </c>
      <c r="C13" s="7" t="str">
        <f>IF(SUMIFS('Year BSE Equity Options'!$H:$H,'Year BSE Equity Options'!$A:$A,$A13)=0,"",SUMIFS('Year BSE Equity Options'!$H:$H,'Year BSE Equity Options'!$A:$A,$A13))</f>
        <v/>
      </c>
      <c r="D13" s="7" t="str">
        <f t="shared" si="0"/>
        <v/>
      </c>
      <c r="E13" s="20" t="str">
        <f t="shared" si="9"/>
        <v/>
      </c>
      <c r="F13" s="20" t="str">
        <f t="shared" si="10"/>
        <v/>
      </c>
      <c r="G13" s="20" t="str">
        <f t="shared" si="11"/>
        <v/>
      </c>
      <c r="H13" s="20" t="str">
        <f t="shared" si="1"/>
        <v/>
      </c>
      <c r="I13" s="20" t="str">
        <f t="shared" si="2"/>
        <v/>
      </c>
      <c r="J13" s="21">
        <f>IF(MAX(SUMIFS('Year NSE Equity Options'!$I:$I,'Year NSE Equity Options'!$A:$A,$A13),SUMIFS('Monthly NSE Equity Options'!$K:$K,'Monthly NSE Equity Options'!$B:$B,$A13))=0,"",MAX(SUMIFS('Year NSE Equity Options'!$I:$I,'Year NSE Equity Options'!$A:$A,$A13),SUMIFS('Monthly NSE Equity Options'!$K:$K,'Monthly NSE Equity Options'!$B:$B,$A13)))</f>
        <v>432052.15660000005</v>
      </c>
      <c r="K13" s="8">
        <f>IF(SUMIFS('Year BSE Equity Options'!$I:$I,'Year BSE Equity Options'!$A:$A,$A13)=0,"",SUMIFS('Year BSE Equity Options'!$I:$I,'Year BSE Equity Options'!$A:$A,$A13))</f>
        <v>203043.14809999999</v>
      </c>
      <c r="L13" s="8">
        <f t="shared" si="3"/>
        <v>635095.30469999998</v>
      </c>
      <c r="M13" s="23">
        <f t="shared" si="12"/>
        <v>0.43173474021104497</v>
      </c>
      <c r="N13" s="23">
        <f t="shared" si="13"/>
        <v>1.2309170099104074</v>
      </c>
      <c r="O13" s="23">
        <f t="shared" si="14"/>
        <v>0.61691710086155171</v>
      </c>
      <c r="P13" s="23">
        <f t="shared" si="4"/>
        <v>0.68029499415696126</v>
      </c>
      <c r="Q13" s="23">
        <f t="shared" si="5"/>
        <v>0.31970500584303879</v>
      </c>
      <c r="R13" s="24">
        <f>IF(MAX(SUMIFS('Year NSE Equity Options'!$J:$J,'Year NSE Equity Options'!$A:$A,$A13),SUMIFS('Monthly NSE Equity Options'!$L:$L,'Monthly NSE Equity Options'!$B:$B,$A13))=0,"",MAX(SUMIFS('Year NSE Equity Options'!$J:$J,'Year NSE Equity Options'!$A:$A,$A13),SUMIFS('Monthly NSE Equity Options'!$L:$L,'Monthly NSE Equity Options'!$B:$B,$A13)))</f>
        <v>1470122072</v>
      </c>
      <c r="S13" s="9">
        <f>IF(SUMIFS('Year BSE Equity Options'!$J:$J,'Year BSE Equity Options'!$A:$A,$A13)=0,"",SUMIFS('Year BSE Equity Options'!$J:$J,'Year BSE Equity Options'!$A:$A,$A13))</f>
        <v>503945229</v>
      </c>
      <c r="T13" s="9">
        <f t="shared" si="6"/>
        <v>1974067301</v>
      </c>
      <c r="U13" s="26">
        <f t="shared" si="15"/>
        <v>0.45738510043195424</v>
      </c>
      <c r="V13" s="26">
        <f t="shared" si="16"/>
        <v>0.69163465400859692</v>
      </c>
      <c r="W13" s="26">
        <f t="shared" si="17"/>
        <v>0.51079211366555799</v>
      </c>
      <c r="X13" s="26">
        <f t="shared" si="7"/>
        <v>0.74471730080088083</v>
      </c>
      <c r="Y13" s="26">
        <f t="shared" si="8"/>
        <v>0.25528269919911917</v>
      </c>
    </row>
    <row r="14" spans="1:25" x14ac:dyDescent="0.2">
      <c r="A14" s="5" t="s">
        <v>82</v>
      </c>
      <c r="B14" s="18">
        <f>IF(MAX(SUMIFS('Year NSE Equity Options'!$H:$H,'Year NSE Equity Options'!$A:$A,$A14),SUMIFS('Monthly NSE Equity Options'!$J:$J,'Monthly NSE Equity Options'!$B:$B,$A14))=0,"",MAX(SUMIFS('Year NSE Equity Options'!$H:$H,'Year NSE Equity Options'!$A:$A,$A14),SUMIFS('Monthly NSE Equity Options'!$J:$J,'Monthly NSE Equity Options'!$B:$B,$A14)))</f>
        <v>4144.9201000000003</v>
      </c>
      <c r="C14" s="7">
        <f>IF(SUMIFS('Year BSE Equity Options'!$H:$H,'Year BSE Equity Options'!$A:$A,$A14)=0,"",SUMIFS('Year BSE Equity Options'!$H:$H,'Year BSE Equity Options'!$A:$A,$A14))</f>
        <v>13.853999999999999</v>
      </c>
      <c r="D14" s="7">
        <f t="shared" si="0"/>
        <v>4158.7741000000005</v>
      </c>
      <c r="E14" s="20" t="str">
        <f t="shared" si="9"/>
        <v/>
      </c>
      <c r="F14" s="20" t="str">
        <f t="shared" si="10"/>
        <v/>
      </c>
      <c r="G14" s="20" t="str">
        <f t="shared" si="11"/>
        <v/>
      </c>
      <c r="H14" s="20">
        <f t="shared" si="1"/>
        <v>0.9966687298547906</v>
      </c>
      <c r="I14" s="20">
        <f t="shared" si="2"/>
        <v>3.3312701452093774E-3</v>
      </c>
      <c r="J14" s="21">
        <f>IF(MAX(SUMIFS('Year NSE Equity Options'!$I:$I,'Year NSE Equity Options'!$A:$A,$A14),SUMIFS('Monthly NSE Equity Options'!$K:$K,'Monthly NSE Equity Options'!$B:$B,$A14))=0,"",MAX(SUMIFS('Year NSE Equity Options'!$I:$I,'Year NSE Equity Options'!$A:$A,$A14),SUMIFS('Monthly NSE Equity Options'!$K:$K,'Monthly NSE Equity Options'!$B:$B,$A14)))</f>
        <v>524401.04350000003</v>
      </c>
      <c r="K14" s="8">
        <f>IF(SUMIFS('Year BSE Equity Options'!$I:$I,'Year BSE Equity Options'!$A:$A,$A14)=0,"",SUMIFS('Year BSE Equity Options'!$I:$I,'Year BSE Equity Options'!$A:$A,$A14))</f>
        <v>44605.615700000002</v>
      </c>
      <c r="L14" s="8">
        <f t="shared" si="3"/>
        <v>569006.65919999999</v>
      </c>
      <c r="M14" s="23">
        <f t="shared" si="12"/>
        <v>0.21374476550871124</v>
      </c>
      <c r="N14" s="23">
        <f t="shared" si="13"/>
        <v>-0.78031459757493782</v>
      </c>
      <c r="O14" s="23">
        <f t="shared" si="14"/>
        <v>-0.10406098897427418</v>
      </c>
      <c r="P14" s="23">
        <f t="shared" si="4"/>
        <v>0.92160791973381539</v>
      </c>
      <c r="Q14" s="23">
        <f t="shared" si="5"/>
        <v>7.8392080266184702E-2</v>
      </c>
      <c r="R14" s="24">
        <f>IF(MAX(SUMIFS('Year NSE Equity Options'!$J:$J,'Year NSE Equity Options'!$A:$A,$A14),SUMIFS('Monthly NSE Equity Options'!$L:$L,'Monthly NSE Equity Options'!$B:$B,$A14))=0,"",MAX(SUMIFS('Year NSE Equity Options'!$J:$J,'Year NSE Equity Options'!$A:$A,$A14),SUMIFS('Monthly NSE Equity Options'!$L:$L,'Monthly NSE Equity Options'!$B:$B,$A14)))</f>
        <v>1723827660</v>
      </c>
      <c r="S14" s="9">
        <f>IF(SUMIFS('Year BSE Equity Options'!$J:$J,'Year BSE Equity Options'!$A:$A,$A14)=0,"",SUMIFS('Year BSE Equity Options'!$J:$J,'Year BSE Equity Options'!$A:$A,$A14))</f>
        <v>105850867</v>
      </c>
      <c r="T14" s="9">
        <f t="shared" si="6"/>
        <v>1829678527</v>
      </c>
      <c r="U14" s="26">
        <f t="shared" si="15"/>
        <v>0.17257450441163091</v>
      </c>
      <c r="V14" s="26">
        <f t="shared" si="16"/>
        <v>-0.78995561241834877</v>
      </c>
      <c r="W14" s="26">
        <f t="shared" si="17"/>
        <v>-7.3142781873169804E-2</v>
      </c>
      <c r="X14" s="26">
        <f t="shared" si="7"/>
        <v>0.94214783338275465</v>
      </c>
      <c r="Y14" s="26">
        <f t="shared" si="8"/>
        <v>5.7852166617245328E-2</v>
      </c>
    </row>
    <row r="15" spans="1:25" x14ac:dyDescent="0.2">
      <c r="A15" s="5" t="s">
        <v>83</v>
      </c>
      <c r="B15" s="18">
        <f>IF(MAX(SUMIFS('Year NSE Equity Options'!$H:$H,'Year NSE Equity Options'!$A:$A,$A15),SUMIFS('Monthly NSE Equity Options'!$J:$J,'Monthly NSE Equity Options'!$B:$B,$A15))=0,"",MAX(SUMIFS('Year NSE Equity Options'!$H:$H,'Year NSE Equity Options'!$A:$A,$A15),SUMIFS('Monthly NSE Equity Options'!$J:$J,'Monthly NSE Equity Options'!$B:$B,$A15)))</f>
        <v>4455.9161999999997</v>
      </c>
      <c r="C15" s="7">
        <f>IF(SUMIFS('Year BSE Equity Options'!$H:$H,'Year BSE Equity Options'!$A:$A,$A15)=0,"",SUMIFS('Year BSE Equity Options'!$H:$H,'Year BSE Equity Options'!$A:$A,$A15))</f>
        <v>0.3337</v>
      </c>
      <c r="D15" s="7">
        <f t="shared" si="0"/>
        <v>4456.2498999999998</v>
      </c>
      <c r="E15" s="20">
        <f t="shared" si="9"/>
        <v>7.5030662231583056E-2</v>
      </c>
      <c r="F15" s="20">
        <f t="shared" si="10"/>
        <v>-0.97591309369135271</v>
      </c>
      <c r="G15" s="20">
        <f t="shared" si="11"/>
        <v>7.152968467318277E-2</v>
      </c>
      <c r="H15" s="20">
        <f t="shared" si="1"/>
        <v>0.99992511640785675</v>
      </c>
      <c r="I15" s="20">
        <f t="shared" si="2"/>
        <v>7.4883592143250321E-5</v>
      </c>
      <c r="J15" s="21">
        <f>IF(MAX(SUMIFS('Year NSE Equity Options'!$I:$I,'Year NSE Equity Options'!$A:$A,$A15),SUMIFS('Monthly NSE Equity Options'!$K:$K,'Monthly NSE Equity Options'!$B:$B,$A15))=0,"",MAX(SUMIFS('Year NSE Equity Options'!$I:$I,'Year NSE Equity Options'!$A:$A,$A15),SUMIFS('Monthly NSE Equity Options'!$K:$K,'Monthly NSE Equity Options'!$B:$B,$A15)))</f>
        <v>789047.73560000001</v>
      </c>
      <c r="K15" s="8">
        <f>IF(SUMIFS('Year BSE Equity Options'!$I:$I,'Year BSE Equity Options'!$A:$A,$A15)=0,"",SUMIFS('Year BSE Equity Options'!$I:$I,'Year BSE Equity Options'!$A:$A,$A15))</f>
        <v>44.6935</v>
      </c>
      <c r="L15" s="8">
        <f t="shared" si="3"/>
        <v>789092.42910000007</v>
      </c>
      <c r="M15" s="23">
        <f t="shared" si="12"/>
        <v>0.50466469390234914</v>
      </c>
      <c r="N15" s="23">
        <f t="shared" si="13"/>
        <v>-0.9989980297480795</v>
      </c>
      <c r="O15" s="23">
        <f t="shared" si="14"/>
        <v>0.38678944497667511</v>
      </c>
      <c r="P15" s="23">
        <f t="shared" si="4"/>
        <v>0.99994336088099212</v>
      </c>
      <c r="Q15" s="23">
        <f t="shared" si="5"/>
        <v>5.6639119007864772E-5</v>
      </c>
      <c r="R15" s="24">
        <f>IF(MAX(SUMIFS('Year NSE Equity Options'!$J:$J,'Year NSE Equity Options'!$A:$A,$A15),SUMIFS('Monthly NSE Equity Options'!$L:$L,'Monthly NSE Equity Options'!$B:$B,$A15))=0,"",MAX(SUMIFS('Year NSE Equity Options'!$J:$J,'Year NSE Equity Options'!$A:$A,$A15),SUMIFS('Monthly NSE Equity Options'!$L:$L,'Monthly NSE Equity Options'!$B:$B,$A15)))</f>
        <v>1159350928</v>
      </c>
      <c r="S15" s="9">
        <f>IF(SUMIFS('Year BSE Equity Options'!$J:$J,'Year BSE Equity Options'!$A:$A,$A15)=0,"",SUMIFS('Year BSE Equity Options'!$J:$J,'Year BSE Equity Options'!$A:$A,$A15))</f>
        <v>88349</v>
      </c>
      <c r="T15" s="9">
        <f t="shared" si="6"/>
        <v>1159439277</v>
      </c>
      <c r="U15" s="26">
        <f t="shared" si="15"/>
        <v>-0.32745543252276155</v>
      </c>
      <c r="V15" s="26">
        <f t="shared" si="16"/>
        <v>-0.99916534457861361</v>
      </c>
      <c r="W15" s="26">
        <f t="shared" si="17"/>
        <v>-0.36631530627347197</v>
      </c>
      <c r="X15" s="26">
        <f t="shared" si="7"/>
        <v>0.99992380023537875</v>
      </c>
      <c r="Y15" s="26">
        <f t="shared" si="8"/>
        <v>7.6199764621222166E-5</v>
      </c>
    </row>
    <row r="16" spans="1:25" x14ac:dyDescent="0.2">
      <c r="A16" s="5" t="s">
        <v>84</v>
      </c>
      <c r="B16" s="18">
        <f>IF(MAX(SUMIFS('Year NSE Equity Options'!$H:$H,'Year NSE Equity Options'!$A:$A,$A16),SUMIFS('Monthly NSE Equity Options'!$J:$J,'Monthly NSE Equity Options'!$B:$B,$A16))=0,"",MAX(SUMIFS('Year NSE Equity Options'!$H:$H,'Year NSE Equity Options'!$A:$A,$A16),SUMIFS('Monthly NSE Equity Options'!$J:$J,'Monthly NSE Equity Options'!$B:$B,$A16)))</f>
        <v>6088.7121000000006</v>
      </c>
      <c r="C16" s="7">
        <f>IF(SUMIFS('Year BSE Equity Options'!$H:$H,'Year BSE Equity Options'!$A:$A,$A16)=0,"",SUMIFS('Year BSE Equity Options'!$H:$H,'Year BSE Equity Options'!$A:$A,$A16))</f>
        <v>4.0000000000000002E-4</v>
      </c>
      <c r="D16" s="7">
        <f t="shared" si="0"/>
        <v>6088.7125000000005</v>
      </c>
      <c r="E16" s="20">
        <f t="shared" si="9"/>
        <v>0.36643326012280064</v>
      </c>
      <c r="F16" s="20">
        <f t="shared" si="10"/>
        <v>-0.99880131854959542</v>
      </c>
      <c r="G16" s="20">
        <f t="shared" si="11"/>
        <v>0.36633102645343141</v>
      </c>
      <c r="H16" s="20">
        <f t="shared" si="1"/>
        <v>0.99999993430466627</v>
      </c>
      <c r="I16" s="20">
        <f t="shared" si="2"/>
        <v>6.5695333783620101E-8</v>
      </c>
      <c r="J16" s="21">
        <f>IF(MAX(SUMIFS('Year NSE Equity Options'!$I:$I,'Year NSE Equity Options'!$A:$A,$A16),SUMIFS('Monthly NSE Equity Options'!$K:$K,'Monthly NSE Equity Options'!$B:$B,$A16))=0,"",MAX(SUMIFS('Year NSE Equity Options'!$I:$I,'Year NSE Equity Options'!$A:$A,$A16),SUMIFS('Monthly NSE Equity Options'!$K:$K,'Monthly NSE Equity Options'!$B:$B,$A16)))</f>
        <v>1445768.8500999999</v>
      </c>
      <c r="K16" s="8">
        <f>IF(SUMIFS('Year BSE Equity Options'!$I:$I,'Year BSE Equity Options'!$A:$A,$A16)=0,"",SUMIFS('Year BSE Equity Options'!$I:$I,'Year BSE Equity Options'!$A:$A,$A16))</f>
        <v>8.3900000000000002E-2</v>
      </c>
      <c r="L16" s="8">
        <f t="shared" si="3"/>
        <v>1445768.9339999999</v>
      </c>
      <c r="M16" s="23">
        <f t="shared" si="12"/>
        <v>0.83229579766884743</v>
      </c>
      <c r="N16" s="23">
        <f t="shared" si="13"/>
        <v>-0.99812276953024492</v>
      </c>
      <c r="O16" s="23">
        <f t="shared" si="14"/>
        <v>0.83219212437378554</v>
      </c>
      <c r="P16" s="23">
        <f t="shared" si="4"/>
        <v>0.99999994196859676</v>
      </c>
      <c r="Q16" s="23">
        <f t="shared" si="5"/>
        <v>5.8031403239433561E-8</v>
      </c>
      <c r="R16" s="24">
        <f>IF(MAX(SUMIFS('Year NSE Equity Options'!$J:$J,'Year NSE Equity Options'!$A:$A,$A16),SUMIFS('Monthly NSE Equity Options'!$L:$L,'Monthly NSE Equity Options'!$B:$B,$A16))=0,"",MAX(SUMIFS('Year NSE Equity Options'!$J:$J,'Year NSE Equity Options'!$A:$A,$A16),SUMIFS('Monthly NSE Equity Options'!$L:$L,'Monthly NSE Equity Options'!$B:$B,$A16)))</f>
        <v>1641445598</v>
      </c>
      <c r="S16" s="9">
        <f>IF(SUMIFS('Year BSE Equity Options'!$J:$J,'Year BSE Equity Options'!$A:$A,$A16)=0,"",SUMIFS('Year BSE Equity Options'!$J:$J,'Year BSE Equity Options'!$A:$A,$A16))</f>
        <v>117</v>
      </c>
      <c r="T16" s="9">
        <f t="shared" si="6"/>
        <v>1641445715</v>
      </c>
      <c r="U16" s="26">
        <f t="shared" si="15"/>
        <v>0.41583152982993954</v>
      </c>
      <c r="V16" s="26">
        <f t="shared" si="16"/>
        <v>-0.99867570657279647</v>
      </c>
      <c r="W16" s="26">
        <f t="shared" si="17"/>
        <v>0.41572374471147056</v>
      </c>
      <c r="X16" s="26">
        <f t="shared" si="7"/>
        <v>0.99999992872137111</v>
      </c>
      <c r="Y16" s="26">
        <f t="shared" si="8"/>
        <v>7.1278628912805691E-8</v>
      </c>
    </row>
    <row r="17" spans="1:25" x14ac:dyDescent="0.2">
      <c r="A17" s="5" t="s">
        <v>85</v>
      </c>
      <c r="B17" s="18">
        <f>IF(MAX(SUMIFS('Year NSE Equity Options'!$H:$H,'Year NSE Equity Options'!$A:$A,$A17),SUMIFS('Monthly NSE Equity Options'!$J:$J,'Monthly NSE Equity Options'!$B:$B,$A17))=0,"",MAX(SUMIFS('Year NSE Equity Options'!$H:$H,'Year NSE Equity Options'!$A:$A,$A17),SUMIFS('Monthly NSE Equity Options'!$J:$J,'Monthly NSE Equity Options'!$B:$B,$A17)))</f>
        <v>8541.1026000000002</v>
      </c>
      <c r="C17" s="7">
        <f>IF(SUMIFS('Year BSE Equity Options'!$H:$H,'Year BSE Equity Options'!$A:$A,$A17)=0,"",SUMIFS('Year BSE Equity Options'!$H:$H,'Year BSE Equity Options'!$A:$A,$A17))</f>
        <v>8.6699999999999999E-2</v>
      </c>
      <c r="D17" s="7">
        <f t="shared" si="0"/>
        <v>8541.1893</v>
      </c>
      <c r="E17" s="20">
        <f t="shared" si="9"/>
        <v>0.40277655762373765</v>
      </c>
      <c r="F17" s="20">
        <f t="shared" si="10"/>
        <v>215.75</v>
      </c>
      <c r="G17" s="20">
        <f t="shared" si="11"/>
        <v>0.40279070493146119</v>
      </c>
      <c r="H17" s="20">
        <f t="shared" si="1"/>
        <v>0.99998984918880096</v>
      </c>
      <c r="I17" s="20">
        <f t="shared" si="2"/>
        <v>1.0150811199091443E-5</v>
      </c>
      <c r="J17" s="21">
        <f>IF(MAX(SUMIFS('Year NSE Equity Options'!$I:$I,'Year NSE Equity Options'!$A:$A,$A17),SUMIFS('Monthly NSE Equity Options'!$K:$K,'Monthly NSE Equity Options'!$B:$B,$A17))=0,"",MAX(SUMIFS('Year NSE Equity Options'!$I:$I,'Year NSE Equity Options'!$A:$A,$A17),SUMIFS('Monthly NSE Equity Options'!$K:$K,'Monthly NSE Equity Options'!$B:$B,$A17)))</f>
        <v>2158847.7975000003</v>
      </c>
      <c r="K17" s="8">
        <f>IF(SUMIFS('Year BSE Equity Options'!$I:$I,'Year BSE Equity Options'!$A:$A,$A17)=0,"",SUMIFS('Year BSE Equity Options'!$I:$I,'Year BSE Equity Options'!$A:$A,$A17))</f>
        <v>21.932099999999998</v>
      </c>
      <c r="L17" s="8">
        <f t="shared" si="3"/>
        <v>2158869.7296000002</v>
      </c>
      <c r="M17" s="23">
        <f t="shared" si="12"/>
        <v>0.49321781095966943</v>
      </c>
      <c r="N17" s="23">
        <f t="shared" si="13"/>
        <v>260.40762812872464</v>
      </c>
      <c r="O17" s="23">
        <f t="shared" si="14"/>
        <v>0.49323289415762228</v>
      </c>
      <c r="P17" s="23">
        <f t="shared" si="4"/>
        <v>0.99998984093403176</v>
      </c>
      <c r="Q17" s="23">
        <f t="shared" si="5"/>
        <v>1.015906596831279E-5</v>
      </c>
      <c r="R17" s="24">
        <f>IF(MAX(SUMIFS('Year NSE Equity Options'!$J:$J,'Year NSE Equity Options'!$A:$A,$A17),SUMIFS('Monthly NSE Equity Options'!$L:$L,'Monthly NSE Equity Options'!$B:$B,$A17))=0,"",MAX(SUMIFS('Year NSE Equity Options'!$J:$J,'Year NSE Equity Options'!$A:$A,$A17),SUMIFS('Monthly NSE Equity Options'!$L:$L,'Monthly NSE Equity Options'!$B:$B,$A17)))</f>
        <v>2839444029</v>
      </c>
      <c r="S17" s="9">
        <f>IF(SUMIFS('Year BSE Equity Options'!$J:$J,'Year BSE Equity Options'!$A:$A,$A17)=0,"",SUMIFS('Year BSE Equity Options'!$J:$J,'Year BSE Equity Options'!$A:$A,$A17))</f>
        <v>30458</v>
      </c>
      <c r="T17" s="9">
        <f t="shared" si="6"/>
        <v>2839474487</v>
      </c>
      <c r="U17" s="26">
        <f t="shared" si="15"/>
        <v>0.72984351870064224</v>
      </c>
      <c r="V17" s="26">
        <f t="shared" si="16"/>
        <v>259.32478632478632</v>
      </c>
      <c r="W17" s="26">
        <f t="shared" si="17"/>
        <v>0.72986195099360929</v>
      </c>
      <c r="X17" s="26">
        <f t="shared" si="7"/>
        <v>0.99998927336725885</v>
      </c>
      <c r="Y17" s="26">
        <f t="shared" si="8"/>
        <v>1.0726632741180181E-5</v>
      </c>
    </row>
    <row r="18" spans="1:25" x14ac:dyDescent="0.2">
      <c r="A18" s="5" t="s">
        <v>86</v>
      </c>
      <c r="B18" s="18">
        <f>IF(MAX(SUMIFS('Year NSE Equity Options'!$H:$H,'Year NSE Equity Options'!$A:$A,$A18),SUMIFS('Monthly NSE Equity Options'!$J:$J,'Monthly NSE Equity Options'!$B:$B,$A18))=0,"",MAX(SUMIFS('Year NSE Equity Options'!$H:$H,'Year NSE Equity Options'!$A:$A,$A18),SUMIFS('Monthly NSE Equity Options'!$J:$J,'Monthly NSE Equity Options'!$B:$B,$A18)))</f>
        <v>13048.6158</v>
      </c>
      <c r="C18" s="7">
        <f>IF(SUMIFS('Year BSE Equity Options'!$H:$H,'Year BSE Equity Options'!$A:$A,$A18)=0,"",SUMIFS('Year BSE Equity Options'!$H:$H,'Year BSE Equity Options'!$A:$A,$A18))</f>
        <v>5.3361000000000001</v>
      </c>
      <c r="D18" s="7">
        <f t="shared" si="0"/>
        <v>13053.9519</v>
      </c>
      <c r="E18" s="20">
        <f t="shared" si="9"/>
        <v>0.52774371308922108</v>
      </c>
      <c r="F18" s="20">
        <f t="shared" si="10"/>
        <v>60.54671280276817</v>
      </c>
      <c r="G18" s="20">
        <f t="shared" si="11"/>
        <v>0.52835295431281448</v>
      </c>
      <c r="H18" s="20">
        <f t="shared" si="1"/>
        <v>0.99959122723594529</v>
      </c>
      <c r="I18" s="20">
        <f t="shared" si="2"/>
        <v>4.0877276405469214E-4</v>
      </c>
      <c r="J18" s="21">
        <f>IF(MAX(SUMIFS('Year NSE Equity Options'!$I:$I,'Year NSE Equity Options'!$A:$A,$A18),SUMIFS('Monthly NSE Equity Options'!$K:$K,'Monthly NSE Equity Options'!$B:$B,$A18))=0,"",MAX(SUMIFS('Year NSE Equity Options'!$I:$I,'Year NSE Equity Options'!$A:$A,$A18),SUMIFS('Monthly NSE Equity Options'!$K:$K,'Monthly NSE Equity Options'!$B:$B,$A18)))</f>
        <v>3229808.5051000002</v>
      </c>
      <c r="K18" s="8">
        <f>IF(SUMIFS('Year BSE Equity Options'!$I:$I,'Year BSE Equity Options'!$A:$A,$A18)=0,"",SUMIFS('Year BSE Equity Options'!$I:$I,'Year BSE Equity Options'!$A:$A,$A18))</f>
        <v>2471.7193000000002</v>
      </c>
      <c r="L18" s="8">
        <f t="shared" si="3"/>
        <v>3232280.2244000002</v>
      </c>
      <c r="M18" s="23">
        <f t="shared" si="12"/>
        <v>0.49607976478943949</v>
      </c>
      <c r="N18" s="23">
        <f t="shared" si="13"/>
        <v>111.6987064622175</v>
      </c>
      <c r="O18" s="23">
        <f t="shared" si="14"/>
        <v>0.49720947960990847</v>
      </c>
      <c r="P18" s="23">
        <f t="shared" si="4"/>
        <v>0.99923530166681052</v>
      </c>
      <c r="Q18" s="23">
        <f t="shared" si="5"/>
        <v>7.6469833318948053E-4</v>
      </c>
      <c r="R18" s="24">
        <f>IF(MAX(SUMIFS('Year NSE Equity Options'!$J:$J,'Year NSE Equity Options'!$A:$A,$A18),SUMIFS('Monthly NSE Equity Options'!$L:$L,'Monthly NSE Equity Options'!$B:$B,$A18))=0,"",MAX(SUMIFS('Year NSE Equity Options'!$J:$J,'Year NSE Equity Options'!$A:$A,$A18),SUMIFS('Monthly NSE Equity Options'!$L:$L,'Monthly NSE Equity Options'!$B:$B,$A18)))</f>
        <v>4774205429</v>
      </c>
      <c r="S18" s="9">
        <f>IF(SUMIFS('Year BSE Equity Options'!$J:$J,'Year BSE Equity Options'!$A:$A,$A18)=0,"",SUMIFS('Year BSE Equity Options'!$J:$J,'Year BSE Equity Options'!$A:$A,$A18))</f>
        <v>2528688</v>
      </c>
      <c r="T18" s="9">
        <f t="shared" si="6"/>
        <v>4776734117</v>
      </c>
      <c r="U18" s="26">
        <f t="shared" si="15"/>
        <v>0.6813874055060658</v>
      </c>
      <c r="V18" s="26">
        <f t="shared" si="16"/>
        <v>82.022128833147278</v>
      </c>
      <c r="W18" s="26">
        <f t="shared" si="17"/>
        <v>0.68225991776625539</v>
      </c>
      <c r="X18" s="26">
        <f t="shared" si="7"/>
        <v>0.99947062408372267</v>
      </c>
      <c r="Y18" s="26">
        <f t="shared" si="8"/>
        <v>5.2937591627731791E-4</v>
      </c>
    </row>
    <row r="19" spans="1:25" x14ac:dyDescent="0.2">
      <c r="A19" s="5" t="s">
        <v>87</v>
      </c>
      <c r="B19" s="18">
        <f>IF(MAX(SUMIFS('Year NSE Equity Options'!$H:$H,'Year NSE Equity Options'!$A:$A,$A19),SUMIFS('Monthly NSE Equity Options'!$J:$J,'Monthly NSE Equity Options'!$B:$B,$A19))=0,"",MAX(SUMIFS('Year NSE Equity Options'!$H:$H,'Year NSE Equity Options'!$A:$A,$A19),SUMIFS('Monthly NSE Equity Options'!$J:$J,'Monthly NSE Equity Options'!$B:$B,$A19)))</f>
        <v>32087.776700000002</v>
      </c>
      <c r="C19" s="7">
        <f>IF(SUMIFS('Year BSE Equity Options'!$H:$H,'Year BSE Equity Options'!$A:$A,$A19)=0,"",SUMIFS('Year BSE Equity Options'!$H:$H,'Year BSE Equity Options'!$A:$A,$A19))</f>
        <v>15.5501</v>
      </c>
      <c r="D19" s="7">
        <f t="shared" si="0"/>
        <v>32103.326800000003</v>
      </c>
      <c r="E19" s="20">
        <f t="shared" si="9"/>
        <v>1.4590942971897451</v>
      </c>
      <c r="F19" s="20">
        <f t="shared" si="10"/>
        <v>1.9141320440021738</v>
      </c>
      <c r="G19" s="20">
        <f t="shared" si="11"/>
        <v>1.4592803042272586</v>
      </c>
      <c r="H19" s="20">
        <f t="shared" si="1"/>
        <v>0.9995156234088487</v>
      </c>
      <c r="I19" s="20">
        <f t="shared" si="2"/>
        <v>4.8437659115129459E-4</v>
      </c>
      <c r="J19" s="21">
        <f>IF(MAX(SUMIFS('Year NSE Equity Options'!$I:$I,'Year NSE Equity Options'!$A:$A,$A19),SUMIFS('Monthly NSE Equity Options'!$K:$K,'Monthly NSE Equity Options'!$B:$B,$A19))=0,"",MAX(SUMIFS('Year NSE Equity Options'!$I:$I,'Year NSE Equity Options'!$A:$A,$A19),SUMIFS('Monthly NSE Equity Options'!$K:$K,'Monthly NSE Equity Options'!$B:$B,$A19)))</f>
        <v>6164720.9721999997</v>
      </c>
      <c r="K19" s="8">
        <f>IF(SUMIFS('Year BSE Equity Options'!$I:$I,'Year BSE Equity Options'!$A:$A,$A19)=0,"",SUMIFS('Year BSE Equity Options'!$I:$I,'Year BSE Equity Options'!$A:$A,$A19))</f>
        <v>350551.58799999999</v>
      </c>
      <c r="L19" s="8">
        <f t="shared" si="3"/>
        <v>6515272.5602000002</v>
      </c>
      <c r="M19" s="23">
        <f t="shared" si="12"/>
        <v>0.90869550391784903</v>
      </c>
      <c r="N19" s="23">
        <f t="shared" si="13"/>
        <v>140.82499930311664</v>
      </c>
      <c r="O19" s="23">
        <f t="shared" si="14"/>
        <v>1.0156892682191296</v>
      </c>
      <c r="P19" s="23">
        <f t="shared" si="4"/>
        <v>0.94619540705918836</v>
      </c>
      <c r="Q19" s="23">
        <f t="shared" si="5"/>
        <v>5.3804592940811531E-2</v>
      </c>
      <c r="R19" s="24">
        <f>IF(MAX(SUMIFS('Year NSE Equity Options'!$J:$J,'Year NSE Equity Options'!$A:$A,$A19),SUMIFS('Monthly NSE Equity Options'!$L:$L,'Monthly NSE Equity Options'!$B:$B,$A19))=0,"",MAX(SUMIFS('Year NSE Equity Options'!$J:$J,'Year NSE Equity Options'!$A:$A,$A19),SUMIFS('Monthly NSE Equity Options'!$L:$L,'Monthly NSE Equity Options'!$B:$B,$A19)))</f>
        <v>8154430328</v>
      </c>
      <c r="S19" s="9">
        <f>IF(SUMIFS('Year BSE Equity Options'!$J:$J,'Year BSE Equity Options'!$A:$A,$A19)=0,"",SUMIFS('Year BSE Equity Options'!$J:$J,'Year BSE Equity Options'!$A:$A,$A19))</f>
        <v>338107329</v>
      </c>
      <c r="T19" s="9">
        <f t="shared" si="6"/>
        <v>8492537657</v>
      </c>
      <c r="U19" s="26">
        <f t="shared" si="15"/>
        <v>0.708018318287577</v>
      </c>
      <c r="V19" s="26">
        <f t="shared" si="16"/>
        <v>132.70859868833165</v>
      </c>
      <c r="W19" s="26">
        <f t="shared" si="17"/>
        <v>0.77789624647010691</v>
      </c>
      <c r="X19" s="26">
        <f t="shared" si="7"/>
        <v>0.96018771506755529</v>
      </c>
      <c r="Y19" s="26">
        <f t="shared" si="8"/>
        <v>3.981228493244466E-2</v>
      </c>
    </row>
    <row r="20" spans="1:25" x14ac:dyDescent="0.2">
      <c r="A20" s="5" t="s">
        <v>88</v>
      </c>
      <c r="B20" s="18">
        <f>IF(MAX(SUMIFS('Year NSE Equity Options'!$H:$H,'Year NSE Equity Options'!$A:$A,$A20),SUMIFS('Monthly NSE Equity Options'!$J:$J,'Monthly NSE Equity Options'!$B:$B,$A20))=0,"",MAX(SUMIFS('Year NSE Equity Options'!$H:$H,'Year NSE Equity Options'!$A:$A,$A20),SUMIFS('Monthly NSE Equity Options'!$J:$J,'Monthly NSE Equity Options'!$B:$B,$A20)))</f>
        <v>68811.600900000005</v>
      </c>
      <c r="C20" s="7">
        <f>IF(SUMIFS('Year BSE Equity Options'!$H:$H,'Year BSE Equity Options'!$A:$A,$A20)=0,"",SUMIFS('Year BSE Equity Options'!$H:$H,'Year BSE Equity Options'!$A:$A,$A20))</f>
        <v>11.8773</v>
      </c>
      <c r="D20" s="7">
        <f t="shared" si="0"/>
        <v>68823.478199999998</v>
      </c>
      <c r="E20" s="20">
        <f t="shared" si="9"/>
        <v>1.1444801721024191</v>
      </c>
      <c r="F20" s="20">
        <f t="shared" si="10"/>
        <v>-0.2361914071292146</v>
      </c>
      <c r="G20" s="20">
        <f t="shared" si="11"/>
        <v>1.1438114071093715</v>
      </c>
      <c r="H20" s="20">
        <f t="shared" si="1"/>
        <v>0.99982742371773947</v>
      </c>
      <c r="I20" s="20">
        <f t="shared" si="2"/>
        <v>1.7257628226060798E-4</v>
      </c>
      <c r="J20" s="21">
        <f>IF(MAX(SUMIFS('Year NSE Equity Options'!$I:$I,'Year NSE Equity Options'!$A:$A,$A20),SUMIFS('Monthly NSE Equity Options'!$K:$K,'Monthly NSE Equity Options'!$B:$B,$A20))=0,"",MAX(SUMIFS('Year NSE Equity Options'!$I:$I,'Year NSE Equity Options'!$A:$A,$A20),SUMIFS('Monthly NSE Equity Options'!$K:$K,'Monthly NSE Equity Options'!$B:$B,$A20)))</f>
        <v>16657648.1864</v>
      </c>
      <c r="K20" s="8">
        <f>IF(SUMIFS('Year BSE Equity Options'!$I:$I,'Year BSE Equity Options'!$A:$A,$A20)=0,"",SUMIFS('Year BSE Equity Options'!$I:$I,'Year BSE Equity Options'!$A:$A,$A20))</f>
        <v>660778.34329999995</v>
      </c>
      <c r="L20" s="8">
        <f t="shared" si="3"/>
        <v>17318426.5297</v>
      </c>
      <c r="M20" s="23">
        <f t="shared" si="12"/>
        <v>1.7020928054194475</v>
      </c>
      <c r="N20" s="23">
        <f t="shared" si="13"/>
        <v>0.88496747959390198</v>
      </c>
      <c r="O20" s="23">
        <f t="shared" si="14"/>
        <v>1.6581277098817755</v>
      </c>
      <c r="P20" s="23">
        <f t="shared" si="4"/>
        <v>0.96184535920934811</v>
      </c>
      <c r="Q20" s="23">
        <f t="shared" si="5"/>
        <v>3.8154640790651916E-2</v>
      </c>
      <c r="R20" s="24">
        <f>IF(MAX(SUMIFS('Year NSE Equity Options'!$J:$J,'Year NSE Equity Options'!$A:$A,$A20),SUMIFS('Monthly NSE Equity Options'!$L:$L,'Monthly NSE Equity Options'!$B:$B,$A20))=0,"",MAX(SUMIFS('Year NSE Equity Options'!$J:$J,'Year NSE Equity Options'!$A:$A,$A20),SUMIFS('Monthly NSE Equity Options'!$L:$L,'Monthly NSE Equity Options'!$B:$B,$A20)))</f>
        <v>18300868152</v>
      </c>
      <c r="S20" s="9">
        <f>IF(SUMIFS('Year BSE Equity Options'!$J:$J,'Year BSE Equity Options'!$A:$A,$A20)=0,"",SUMIFS('Year BSE Equity Options'!$J:$J,'Year BSE Equity Options'!$A:$A,$A20))</f>
        <v>670516570</v>
      </c>
      <c r="T20" s="9">
        <f t="shared" si="6"/>
        <v>18971384722</v>
      </c>
      <c r="U20" s="26">
        <f t="shared" si="15"/>
        <v>1.2442853045368492</v>
      </c>
      <c r="V20" s="26">
        <f t="shared" si="16"/>
        <v>0.98314710297214525</v>
      </c>
      <c r="W20" s="26">
        <f t="shared" si="17"/>
        <v>1.2338887960494089</v>
      </c>
      <c r="X20" s="26">
        <f t="shared" si="7"/>
        <v>0.96465642440836485</v>
      </c>
      <c r="Y20" s="26">
        <f t="shared" si="8"/>
        <v>3.5343575591635194E-2</v>
      </c>
    </row>
    <row r="21" spans="1:25" x14ac:dyDescent="0.2">
      <c r="A21" s="5" t="s">
        <v>89</v>
      </c>
      <c r="B21" s="18">
        <f>IF(MAX(SUMIFS('Year NSE Equity Options'!$H:$H,'Year NSE Equity Options'!$A:$A,$A21),SUMIFS('Monthly NSE Equity Options'!$J:$J,'Monthly NSE Equity Options'!$B:$B,$A21))=0,"",MAX(SUMIFS('Year NSE Equity Options'!$H:$H,'Year NSE Equity Options'!$A:$A,$A21),SUMIFS('Monthly NSE Equity Options'!$J:$J,'Monthly NSE Equity Options'!$B:$B,$A21)))</f>
        <v>118882.56140000001</v>
      </c>
      <c r="C21" s="7">
        <f>IF(SUMIFS('Year BSE Equity Options'!$H:$H,'Year BSE Equity Options'!$A:$A,$A21)=0,"",SUMIFS('Year BSE Equity Options'!$H:$H,'Year BSE Equity Options'!$A:$A,$A21))</f>
        <v>8.7993000000000006</v>
      </c>
      <c r="D21" s="7">
        <f t="shared" si="0"/>
        <v>118891.3607</v>
      </c>
      <c r="E21" s="20">
        <f t="shared" si="9"/>
        <v>0.72765289348180229</v>
      </c>
      <c r="F21" s="20">
        <f t="shared" si="10"/>
        <v>-0.2591498067742668</v>
      </c>
      <c r="G21" s="20">
        <f t="shared" si="11"/>
        <v>0.72748259474046773</v>
      </c>
      <c r="H21" s="20">
        <f t="shared" si="1"/>
        <v>0.99992598873502503</v>
      </c>
      <c r="I21" s="20">
        <f t="shared" si="2"/>
        <v>7.4011264974949527E-5</v>
      </c>
      <c r="J21" s="21">
        <f>IF(MAX(SUMIFS('Year NSE Equity Options'!$I:$I,'Year NSE Equity Options'!$A:$A,$A21),SUMIFS('Monthly NSE Equity Options'!$K:$K,'Monthly NSE Equity Options'!$B:$B,$A21))=0,"",MAX(SUMIFS('Year NSE Equity Options'!$I:$I,'Year NSE Equity Options'!$A:$A,$A21),SUMIFS('Monthly NSE Equity Options'!$K:$K,'Monthly NSE Equity Options'!$B:$B,$A21)))</f>
        <v>37937334.797400005</v>
      </c>
      <c r="K21" s="8">
        <f>IF(SUMIFS('Year BSE Equity Options'!$I:$I,'Year BSE Equity Options'!$A:$A,$A21)=0,"",SUMIFS('Year BSE Equity Options'!$I:$I,'Year BSE Equity Options'!$A:$A,$A21))</f>
        <v>343152.54369999998</v>
      </c>
      <c r="L21" s="8">
        <f t="shared" si="3"/>
        <v>38280487.341100007</v>
      </c>
      <c r="M21" s="23">
        <f t="shared" si="12"/>
        <v>1.277472448263953</v>
      </c>
      <c r="N21" s="23">
        <f t="shared" si="13"/>
        <v>-0.48068433661693821</v>
      </c>
      <c r="O21" s="23">
        <f t="shared" si="14"/>
        <v>1.2103906076831752</v>
      </c>
      <c r="P21" s="23">
        <f t="shared" si="4"/>
        <v>0.99103583659627092</v>
      </c>
      <c r="Q21" s="23">
        <f t="shared" si="5"/>
        <v>8.9641634037290006E-3</v>
      </c>
      <c r="R21" s="24">
        <f>IF(MAX(SUMIFS('Year NSE Equity Options'!$J:$J,'Year NSE Equity Options'!$A:$A,$A21),SUMIFS('Monthly NSE Equity Options'!$L:$L,'Monthly NSE Equity Options'!$B:$B,$A21))=0,"",MAX(SUMIFS('Year NSE Equity Options'!$J:$J,'Year NSE Equity Options'!$A:$A,$A21),SUMIFS('Monthly NSE Equity Options'!$L:$L,'Monthly NSE Equity Options'!$B:$B,$A21)))</f>
        <v>41376905859</v>
      </c>
      <c r="S21" s="9">
        <f>IF(SUMIFS('Year BSE Equity Options'!$J:$J,'Year BSE Equity Options'!$A:$A,$A21)=0,"",SUMIFS('Year BSE Equity Options'!$J:$J,'Year BSE Equity Options'!$A:$A,$A21))</f>
        <v>372584452</v>
      </c>
      <c r="T21" s="9">
        <f t="shared" si="6"/>
        <v>41749490311</v>
      </c>
      <c r="U21" s="26">
        <f t="shared" si="15"/>
        <v>1.2609258487269166</v>
      </c>
      <c r="V21" s="26">
        <f t="shared" si="16"/>
        <v>-0.44433222284126406</v>
      </c>
      <c r="W21" s="26">
        <f t="shared" si="17"/>
        <v>1.2006559311712008</v>
      </c>
      <c r="X21" s="26">
        <f t="shared" si="7"/>
        <v>0.99107571256021221</v>
      </c>
      <c r="Y21" s="26">
        <f t="shared" si="8"/>
        <v>8.9242874397878064E-3</v>
      </c>
    </row>
    <row r="22" spans="1:25" x14ac:dyDescent="0.2">
      <c r="A22" s="5" t="s">
        <v>90</v>
      </c>
      <c r="B22" s="18">
        <f>IF(MAX(SUMIFS('Year NSE Equity Options'!$H:$H,'Year NSE Equity Options'!$A:$A,$A22),SUMIFS('Monthly NSE Equity Options'!$J:$J,'Monthly NSE Equity Options'!$B:$B,$A22))=0,"",MAX(SUMIFS('Year NSE Equity Options'!$H:$H,'Year NSE Equity Options'!$A:$A,$A22),SUMIFS('Monthly NSE Equity Options'!$J:$J,'Monthly NSE Equity Options'!$B:$B,$A22)))</f>
        <v>151975.94390000001</v>
      </c>
      <c r="C22" s="7">
        <f>IF(SUMIFS('Year BSE Equity Options'!$H:$H,'Year BSE Equity Options'!$A:$A,$A22)=0,"",SUMIFS('Year BSE Equity Options'!$H:$H,'Year BSE Equity Options'!$A:$A,$A22))</f>
        <v>4926.6057000000001</v>
      </c>
      <c r="D22" s="7">
        <f t="shared" si="0"/>
        <v>156902.54960000003</v>
      </c>
      <c r="E22" s="20">
        <f t="shared" si="9"/>
        <v>0.27837036912968127</v>
      </c>
      <c r="F22" s="20">
        <f t="shared" si="10"/>
        <v>558.88609321195997</v>
      </c>
      <c r="G22" s="20">
        <f t="shared" si="11"/>
        <v>0.31971363332205538</v>
      </c>
      <c r="H22" s="20">
        <f t="shared" si="1"/>
        <v>0.9686008563113877</v>
      </c>
      <c r="I22" s="20">
        <f t="shared" si="2"/>
        <v>3.1399143688612179E-2</v>
      </c>
      <c r="J22" s="21">
        <f>IF(MAX(SUMIFS('Year NSE Equity Options'!$I:$I,'Year NSE Equity Options'!$A:$A,$A22),SUMIFS('Monthly NSE Equity Options'!$K:$K,'Monthly NSE Equity Options'!$B:$B,$A22))=0,"",MAX(SUMIFS('Year NSE Equity Options'!$I:$I,'Year NSE Equity Options'!$A:$A,$A22),SUMIFS('Monthly NSE Equity Options'!$K:$K,'Monthly NSE Equity Options'!$B:$B,$A22)))</f>
        <v>79598030.686800003</v>
      </c>
      <c r="K22" s="8">
        <f>IF(SUMIFS('Year BSE Equity Options'!$I:$I,'Year BSE Equity Options'!$A:$A,$A22)=0,"",SUMIFS('Year BSE Equity Options'!$I:$I,'Year BSE Equity Options'!$A:$A,$A22))</f>
        <v>8028151.3707999997</v>
      </c>
      <c r="L22" s="8">
        <f t="shared" si="3"/>
        <v>87626182.057600006</v>
      </c>
      <c r="M22" s="23">
        <f t="shared" si="12"/>
        <v>1.0981450360676144</v>
      </c>
      <c r="N22" s="23">
        <f t="shared" si="13"/>
        <v>22.395284453489541</v>
      </c>
      <c r="O22" s="23">
        <f t="shared" si="14"/>
        <v>1.2890560738373824</v>
      </c>
      <c r="P22" s="23">
        <f t="shared" si="4"/>
        <v>0.90838181942558227</v>
      </c>
      <c r="Q22" s="23">
        <f t="shared" si="5"/>
        <v>9.1618180574417729E-2</v>
      </c>
      <c r="R22" s="24">
        <f>IF(MAX(SUMIFS('Year NSE Equity Options'!$J:$J,'Year NSE Equity Options'!$A:$A,$A22),SUMIFS('Monthly NSE Equity Options'!$L:$L,'Monthly NSE Equity Options'!$B:$B,$A22))=0,"",MAX(SUMIFS('Year NSE Equity Options'!$J:$J,'Year NSE Equity Options'!$A:$A,$A22),SUMIFS('Monthly NSE Equity Options'!$L:$L,'Monthly NSE Equity Options'!$B:$B,$A22)))</f>
        <v>94789718576</v>
      </c>
      <c r="S22" s="9">
        <f>IF(SUMIFS('Year BSE Equity Options'!$J:$J,'Year BSE Equity Options'!$A:$A,$A22)=0,"",SUMIFS('Year BSE Equity Options'!$J:$J,'Year BSE Equity Options'!$A:$A,$A22))</f>
        <v>11299666388</v>
      </c>
      <c r="T22" s="9">
        <f t="shared" si="6"/>
        <v>106089384964</v>
      </c>
      <c r="U22" s="26">
        <f t="shared" si="15"/>
        <v>1.2908846519122221</v>
      </c>
      <c r="V22" s="26">
        <f t="shared" si="16"/>
        <v>29.327799046214629</v>
      </c>
      <c r="W22" s="26">
        <f t="shared" si="17"/>
        <v>1.5410941348917011</v>
      </c>
      <c r="X22" s="26">
        <f t="shared" si="7"/>
        <v>0.89348918940538313</v>
      </c>
      <c r="Y22" s="26">
        <f t="shared" si="8"/>
        <v>0.10651081059461688</v>
      </c>
    </row>
    <row r="23" spans="1:25" x14ac:dyDescent="0.2">
      <c r="A23" s="5" t="s">
        <v>91</v>
      </c>
      <c r="B23" s="18">
        <f>IF(MAX(SUMIFS('Year NSE Equity Options'!$H:$H,'Year NSE Equity Options'!$A:$A,$A23),SUMIFS('Monthly NSE Equity Options'!$J:$J,'Monthly NSE Equity Options'!$B:$B,$A23))=0,"",MAX(SUMIFS('Year NSE Equity Options'!$H:$H,'Year NSE Equity Options'!$A:$A,$A23),SUMIFS('Monthly NSE Equity Options'!$J:$J,'Monthly NSE Equity Options'!$B:$B,$A23)))</f>
        <v>155497.16260000001</v>
      </c>
      <c r="C23" s="7">
        <f>IF(SUMIFS('Year BSE Equity Options'!$H:$H,'Year BSE Equity Options'!$A:$A,$A23)=0,"",SUMIFS('Year BSE Equity Options'!$H:$H,'Year BSE Equity Options'!$A:$A,$A23))</f>
        <v>22354.357199999999</v>
      </c>
      <c r="D23" s="7">
        <f t="shared" si="0"/>
        <v>177851.51980000001</v>
      </c>
      <c r="E23" s="20">
        <f t="shared" si="9"/>
        <v>2.3169579406046914E-2</v>
      </c>
      <c r="F23" s="20">
        <f t="shared" si="10"/>
        <v>3.5374764211392034</v>
      </c>
      <c r="G23" s="20">
        <f t="shared" si="11"/>
        <v>0.13351580489549919</v>
      </c>
      <c r="H23" s="20">
        <f t="shared" si="1"/>
        <v>0.87430887728629914</v>
      </c>
      <c r="I23" s="20">
        <f t="shared" si="2"/>
        <v>0.12569112271370086</v>
      </c>
      <c r="J23" s="21">
        <f>IF(MAX(SUMIFS('Year NSE Equity Options'!$I:$I,'Year NSE Equity Options'!$A:$A,$A23),SUMIFS('Monthly NSE Equity Options'!$K:$K,'Monthly NSE Equity Options'!$B:$B,$A23))=0,"",MAX(SUMIFS('Year NSE Equity Options'!$I:$I,'Year NSE Equity Options'!$A:$A,$A23),SUMIFS('Monthly NSE Equity Options'!$K:$K,'Monthly NSE Equity Options'!$B:$B,$A23)))</f>
        <v>77896722.810000017</v>
      </c>
      <c r="K23" s="8">
        <f>IF(SUMIFS('Year BSE Equity Options'!$I:$I,'Year BSE Equity Options'!$A:$A,$A23)=0,"",SUMIFS('Year BSE Equity Options'!$I:$I,'Year BSE Equity Options'!$A:$A,$A23))</f>
        <v>27556018.533100002</v>
      </c>
      <c r="L23" s="8">
        <f t="shared" si="3"/>
        <v>105452741.34310001</v>
      </c>
      <c r="M23" s="23">
        <f t="shared" si="12"/>
        <v>-2.1373743321543293E-2</v>
      </c>
      <c r="N23" s="23">
        <f t="shared" si="13"/>
        <v>2.4324238869394987</v>
      </c>
      <c r="O23" s="23">
        <f t="shared" si="14"/>
        <v>0.20343873106079102</v>
      </c>
      <c r="P23" s="23">
        <f t="shared" si="4"/>
        <v>0.73868845719767495</v>
      </c>
      <c r="Q23" s="23">
        <f t="shared" si="5"/>
        <v>0.26131154280232516</v>
      </c>
      <c r="R23" s="24">
        <f>IF(MAX(SUMIFS('Year NSE Equity Options'!$J:$J,'Year NSE Equity Options'!$A:$A,$A23),SUMIFS('Monthly NSE Equity Options'!$L:$L,'Monthly NSE Equity Options'!$B:$B,$A23))=0,"",MAX(SUMIFS('Year NSE Equity Options'!$J:$J,'Year NSE Equity Options'!$A:$A,$A23),SUMIFS('Monthly NSE Equity Options'!$L:$L,'Monthly NSE Equity Options'!$B:$B,$A23)))</f>
        <v>102657315145</v>
      </c>
      <c r="S23" s="9">
        <f>IF(SUMIFS('Year BSE Equity Options'!$J:$J,'Year BSE Equity Options'!$A:$A,$A23)=0,"",SUMIFS('Year BSE Equity Options'!$J:$J,'Year BSE Equity Options'!$A:$A,$A23))</f>
        <v>30548113562</v>
      </c>
      <c r="T23" s="9">
        <f t="shared" si="6"/>
        <v>133205428707</v>
      </c>
      <c r="U23" s="26">
        <f t="shared" si="15"/>
        <v>8.3000526715267808E-2</v>
      </c>
      <c r="V23" s="26">
        <f t="shared" si="16"/>
        <v>1.7034526961292795</v>
      </c>
      <c r="W23" s="26">
        <f t="shared" si="17"/>
        <v>0.25559620080935952</v>
      </c>
      <c r="X23" s="26">
        <f t="shared" si="7"/>
        <v>0.77066915471445285</v>
      </c>
      <c r="Y23" s="26">
        <f t="shared" si="8"/>
        <v>0.22933084528554717</v>
      </c>
    </row>
    <row r="24" spans="1:25" x14ac:dyDescent="0.2">
      <c r="A24" s="5" t="s">
        <v>92</v>
      </c>
      <c r="B24" s="18">
        <f>IF(MAX(SUMIFS('Year NSE Equity Options'!$H:$H,'Year NSE Equity Options'!$A:$A,$A24),SUMIFS('Monthly NSE Equity Options'!$J:$J,'Monthly NSE Equity Options'!$B:$B,$A24))=0,"",MAX(SUMIFS('Year NSE Equity Options'!$H:$H,'Year NSE Equity Options'!$A:$A,$A24),SUMIFS('Monthly NSE Equity Options'!$J:$J,'Monthly NSE Equity Options'!$B:$B,$A24)))</f>
        <v>142424.53279999999</v>
      </c>
      <c r="C24" s="7">
        <f>IF(SUMIFS('Year BSE Equity Options'!$H:$H,'Year BSE Equity Options'!$A:$A,$A24)=0,"",SUMIFS('Year BSE Equity Options'!$H:$H,'Year BSE Equity Options'!$A:$A,$A24))</f>
        <v>48221.039700000001</v>
      </c>
      <c r="D24" s="7">
        <f t="shared" si="0"/>
        <v>190645.57249999998</v>
      </c>
      <c r="E24" s="20">
        <f t="shared" si="9"/>
        <v>-8.4069892861183493E-2</v>
      </c>
      <c r="F24" s="20">
        <f t="shared" si="10"/>
        <v>1.1571203890398603</v>
      </c>
      <c r="G24" s="20">
        <f t="shared" si="11"/>
        <v>7.1936707172293612E-2</v>
      </c>
      <c r="H24" s="20">
        <f t="shared" si="1"/>
        <v>0.74706446592144171</v>
      </c>
      <c r="I24" s="20">
        <f t="shared" si="2"/>
        <v>0.25293553407855829</v>
      </c>
      <c r="J24" s="21">
        <f>IF(MAX(SUMIFS('Year NSE Equity Options'!$I:$I,'Year NSE Equity Options'!$A:$A,$A24),SUMIFS('Monthly NSE Equity Options'!$K:$K,'Monthly NSE Equity Options'!$B:$B,$A24))=0,"",MAX(SUMIFS('Year NSE Equity Options'!$I:$I,'Year NSE Equity Options'!$A:$A,$A24),SUMIFS('Monthly NSE Equity Options'!$K:$K,'Monthly NSE Equity Options'!$B:$B,$A24)))</f>
        <v>63796320.137100011</v>
      </c>
      <c r="K24" s="8">
        <f>IF(SUMIFS('Year BSE Equity Options'!$I:$I,'Year BSE Equity Options'!$A:$A,$A24)=0,"",SUMIFS('Year BSE Equity Options'!$I:$I,'Year BSE Equity Options'!$A:$A,$A24))</f>
        <v>46226976.471100003</v>
      </c>
      <c r="L24" s="8">
        <f t="shared" si="3"/>
        <v>110023296.60820001</v>
      </c>
      <c r="M24" s="23">
        <f t="shared" si="12"/>
        <v>-0.18101406791262165</v>
      </c>
      <c r="N24" s="23">
        <f t="shared" si="13"/>
        <v>0.67756370230237151</v>
      </c>
      <c r="O24" s="23">
        <f t="shared" si="14"/>
        <v>4.3342213838038379E-2</v>
      </c>
      <c r="P24" s="23">
        <f t="shared" si="4"/>
        <v>0.57984374313271836</v>
      </c>
      <c r="Q24" s="23">
        <f t="shared" si="5"/>
        <v>0.42015625686728164</v>
      </c>
      <c r="R24" s="24">
        <f>IF(MAX(SUMIFS('Year NSE Equity Options'!$J:$J,'Year NSE Equity Options'!$A:$A,$A24),SUMIFS('Monthly NSE Equity Options'!$L:$L,'Monthly NSE Equity Options'!$B:$B,$A24))=0,"",MAX(SUMIFS('Year NSE Equity Options'!$J:$J,'Year NSE Equity Options'!$A:$A,$A24),SUMIFS('Monthly NSE Equity Options'!$L:$L,'Monthly NSE Equity Options'!$B:$B,$A24)))</f>
        <v>36440821050</v>
      </c>
      <c r="S24" s="9">
        <f>IF(SUMIFS('Year BSE Equity Options'!$J:$J,'Year BSE Equity Options'!$A:$A,$A24)=0,"",SUMIFS('Year BSE Equity Options'!$J:$J,'Year BSE Equity Options'!$A:$A,$A24))</f>
        <v>28155189590</v>
      </c>
      <c r="T24" s="9">
        <f t="shared" si="6"/>
        <v>64596010640</v>
      </c>
      <c r="U24" s="26">
        <f t="shared" si="15"/>
        <v>-0.64502460444705212</v>
      </c>
      <c r="V24" s="26">
        <f t="shared" si="16"/>
        <v>-7.8332953920161263E-2</v>
      </c>
      <c r="W24" s="26">
        <f t="shared" si="17"/>
        <v>-0.51506472921545843</v>
      </c>
      <c r="X24" s="26">
        <f t="shared" si="7"/>
        <v>0.56413423505498383</v>
      </c>
      <c r="Y24" s="26">
        <f t="shared" si="8"/>
        <v>0.43586576494501611</v>
      </c>
    </row>
    <row r="25" spans="1:25" x14ac:dyDescent="0.2">
      <c r="A25" s="5" t="s">
        <v>93</v>
      </c>
      <c r="B25" s="18">
        <f>IF(MAX(SUMIFS('Year NSE Equity Options'!$H:$H,'Year NSE Equity Options'!$A:$A,$A25),SUMIFS('Monthly NSE Equity Options'!$J:$J,'Monthly NSE Equity Options'!$B:$B,$A25))=0,"",MAX(SUMIFS('Year NSE Equity Options'!$H:$H,'Year NSE Equity Options'!$A:$A,$A25),SUMIFS('Monthly NSE Equity Options'!$J:$J,'Monthly NSE Equity Options'!$B:$B,$A25)))</f>
        <v>58521.019600000007</v>
      </c>
      <c r="C25" s="7">
        <f>IF(SUMIFS('Year BSE Equity Options'!$H:$H,'Year BSE Equity Options'!$A:$A,$A25)=0,"",SUMIFS('Year BSE Equity Options'!$H:$H,'Year BSE Equity Options'!$A:$A,$A25))</f>
        <v>27437.9244</v>
      </c>
      <c r="D25" s="7">
        <f t="shared" si="0"/>
        <v>85958.944000000003</v>
      </c>
      <c r="E25" s="20">
        <f t="shared" si="9"/>
        <v>-0.5891085724523436</v>
      </c>
      <c r="F25" s="20">
        <f t="shared" si="10"/>
        <v>-0.43099683103680575</v>
      </c>
      <c r="G25" s="20">
        <f t="shared" si="11"/>
        <v>-0.54911649469331358</v>
      </c>
      <c r="H25" s="20">
        <f t="shared" si="1"/>
        <v>0.68080198379356549</v>
      </c>
      <c r="I25" s="20">
        <f t="shared" si="2"/>
        <v>0.31919801620643456</v>
      </c>
      <c r="J25" s="21">
        <f>IF(MAX(SUMIFS('Year NSE Equity Options'!$I:$I,'Year NSE Equity Options'!$A:$A,$A25),SUMIFS('Monthly NSE Equity Options'!$K:$K,'Monthly NSE Equity Options'!$B:$B,$A25))=0,"",MAX(SUMIFS('Year NSE Equity Options'!$I:$I,'Year NSE Equity Options'!$A:$A,$A25),SUMIFS('Monthly NSE Equity Options'!$K:$K,'Monthly NSE Equity Options'!$B:$B,$A25)))</f>
        <v>23667316.790900003</v>
      </c>
      <c r="K25" s="8">
        <f>IF(SUMIFS('Year BSE Equity Options'!$I:$I,'Year BSE Equity Options'!$A:$A,$A25)=0,"",SUMIFS('Year BSE Equity Options'!$I:$I,'Year BSE Equity Options'!$A:$A,$A25))</f>
        <v>22765257.7513</v>
      </c>
      <c r="L25" s="8">
        <f t="shared" si="3"/>
        <v>46432574.542199999</v>
      </c>
      <c r="M25" s="23">
        <f t="shared" si="12"/>
        <v>-0.62901752420769252</v>
      </c>
      <c r="N25" s="23">
        <f t="shared" si="13"/>
        <v>-0.50753305776915147</v>
      </c>
      <c r="O25" s="23">
        <f t="shared" si="14"/>
        <v>-0.57797506552135625</v>
      </c>
      <c r="P25" s="23">
        <f t="shared" si="4"/>
        <v>0.50971364444567013</v>
      </c>
      <c r="Q25" s="23">
        <f t="shared" si="5"/>
        <v>0.49028635555432998</v>
      </c>
      <c r="R25" s="24">
        <f>IF(MAX(SUMIFS('Year NSE Equity Options'!$J:$J,'Year NSE Equity Options'!$A:$A,$A25),SUMIFS('Monthly NSE Equity Options'!$L:$L,'Monthly NSE Equity Options'!$B:$B,$A25))=0,"",MAX(SUMIFS('Year NSE Equity Options'!$J:$J,'Year NSE Equity Options'!$A:$A,$A25),SUMIFS('Monthly NSE Equity Options'!$L:$L,'Monthly NSE Equity Options'!$B:$B,$A25)))</f>
        <v>15519644585</v>
      </c>
      <c r="S25" s="9">
        <f>IF(SUMIFS('Year BSE Equity Options'!$J:$J,'Year BSE Equity Options'!$A:$A,$A25)=0,"",SUMIFS('Year BSE Equity Options'!$J:$J,'Year BSE Equity Options'!$A:$A,$A25))</f>
        <v>14841474539</v>
      </c>
      <c r="T25" s="9">
        <f t="shared" si="6"/>
        <v>30361119124</v>
      </c>
      <c r="U25" s="26">
        <f t="shared" si="15"/>
        <v>-0.57411375106763685</v>
      </c>
      <c r="V25" s="26">
        <f t="shared" si="16"/>
        <v>-0.47286895399662621</v>
      </c>
      <c r="W25" s="26">
        <f t="shared" si="17"/>
        <v>-0.52998461014557785</v>
      </c>
      <c r="X25" s="26">
        <f t="shared" si="7"/>
        <v>0.5111683967120948</v>
      </c>
      <c r="Y25" s="26">
        <f t="shared" si="8"/>
        <v>0.4888316032879052</v>
      </c>
    </row>
    <row r="27" spans="1:25" x14ac:dyDescent="0.2">
      <c r="A27" s="1" t="s">
        <v>94</v>
      </c>
    </row>
    <row r="28" spans="1:25" x14ac:dyDescent="0.2">
      <c r="A28" s="5" t="s">
        <v>95</v>
      </c>
      <c r="B28" s="6">
        <f>COUNTIF('Daily NSE Equity Options'!$A:$A,"&gt;="&amp;DATE(2026,4,1))</f>
        <v>103</v>
      </c>
    </row>
    <row r="29" spans="1:25" x14ac:dyDescent="0.2">
      <c r="A29" s="5" t="s">
        <v>96</v>
      </c>
      <c r="B29" s="11">
        <f>DATE(2025,4,1)</f>
        <v>45748</v>
      </c>
      <c r="C29" s="11">
        <f>INDEX('Daily NSE Equity Options'!$A:$A,COUNTIF('Daily NSE Equity Options'!$A:$A,"&lt;"&amp;DATE(2025,4,1))+1+$B28)</f>
        <v>45898</v>
      </c>
    </row>
    <row r="30" spans="1:25" x14ac:dyDescent="0.2">
      <c r="B30" s="2" t="s">
        <v>46</v>
      </c>
      <c r="C30" s="2" t="s">
        <v>47</v>
      </c>
      <c r="D30" s="2" t="s">
        <v>48</v>
      </c>
      <c r="H30" s="2" t="s">
        <v>52</v>
      </c>
      <c r="I30" s="2" t="s">
        <v>53</v>
      </c>
      <c r="J30" s="3" t="s">
        <v>54</v>
      </c>
      <c r="K30" s="3" t="s">
        <v>55</v>
      </c>
      <c r="L30" s="3" t="s">
        <v>56</v>
      </c>
      <c r="P30" s="3" t="s">
        <v>60</v>
      </c>
      <c r="Q30" s="3" t="s">
        <v>61</v>
      </c>
      <c r="R30" s="4" t="s">
        <v>62</v>
      </c>
      <c r="S30" s="4" t="s">
        <v>63</v>
      </c>
      <c r="T30" s="4" t="s">
        <v>64</v>
      </c>
      <c r="X30" s="4" t="s">
        <v>68</v>
      </c>
      <c r="Y30" s="4" t="s">
        <v>69</v>
      </c>
    </row>
    <row r="31" spans="1:25" x14ac:dyDescent="0.2">
      <c r="A31" s="5" t="s">
        <v>97</v>
      </c>
      <c r="B31" s="7">
        <f>SUMIFS('Daily NSE Equity Options'!$K:$K,'Daily NSE Equity Options'!$A:$A,"&gt;="&amp;$B$29,'Daily NSE Equity Options'!$A:$A,"&lt;="&amp;$C$29)</f>
        <v>52880.505599999997</v>
      </c>
      <c r="C31" s="7">
        <f>SUMIFS('Daily BSE Equity Options'!$K:$K,'Daily BSE Equity Options'!$A:$A,"&gt;="&amp;$B$29,'Daily BSE Equity Options'!$A:$A,"&lt;="&amp;$C$29)</f>
        <v>15341.730399999999</v>
      </c>
      <c r="D31" s="7">
        <f>B31+C31</f>
        <v>68222.23599999999</v>
      </c>
      <c r="H31" s="20">
        <f>IF(D31=0,"",B31/D31)</f>
        <v>0.77512126105042944</v>
      </c>
      <c r="I31" s="20">
        <f>IF(D31=0,"",C31/D31)</f>
        <v>0.22487873894957064</v>
      </c>
      <c r="J31" s="8">
        <f>SUMIFS('Daily NSE Equity Options'!$L:$L,'Daily NSE Equity Options'!$A:$A,"&gt;="&amp;$B$29,'Daily NSE Equity Options'!$A:$A,"&lt;="&amp;$C$29)</f>
        <v>23193187.392499987</v>
      </c>
      <c r="K31" s="8">
        <f>SUMIFS('Daily BSE Equity Options'!$L:$L,'Daily BSE Equity Options'!$A:$A,"&gt;="&amp;$B$29,'Daily BSE Equity Options'!$A:$A,"&lt;="&amp;$C$29)</f>
        <v>14855916.164000001</v>
      </c>
      <c r="L31" s="8">
        <f>J31+K31</f>
        <v>38049103.556499988</v>
      </c>
      <c r="P31" s="23">
        <f>IF(L31=0,"",J31/L31)</f>
        <v>0.60955936473141581</v>
      </c>
      <c r="Q31" s="23">
        <f>IF(L31=0,"",K31/L31)</f>
        <v>0.39044063526858419</v>
      </c>
      <c r="R31" s="9">
        <f>SUMIFS('Daily NSE Equity Options'!$M:$M,'Daily NSE Equity Options'!$A:$A,"&gt;="&amp;$B$29,'Daily NSE Equity Options'!$A:$A,"&lt;="&amp;$C$29)</f>
        <v>13041399728</v>
      </c>
      <c r="S31" s="9">
        <f>SUMIFS('Daily BSE Equity Options'!$M:$M,'Daily BSE Equity Options'!$A:$A,"&gt;="&amp;$B$29,'Daily BSE Equity Options'!$A:$A,"&lt;="&amp;$C$29)</f>
        <v>9169458225</v>
      </c>
      <c r="T31" s="9">
        <f>R31+S31</f>
        <v>22210857953</v>
      </c>
      <c r="X31" s="26">
        <f>IF(T31=0,"",R31/T31)</f>
        <v>0.58716325842057404</v>
      </c>
      <c r="Y31" s="26">
        <f>IF(T31=0,"",S31/T31)</f>
        <v>0.41283674157942601</v>
      </c>
    </row>
    <row r="32" spans="1:25" x14ac:dyDescent="0.2">
      <c r="A32" s="5" t="s">
        <v>98</v>
      </c>
      <c r="B32" s="7">
        <f>SUMIFS('Daily NSE Equity Options'!$K:$K,'Daily NSE Equity Options'!$A:$A,"&gt;="&amp;DATE(2026,4,1))</f>
        <v>58521.019599999985</v>
      </c>
      <c r="C32" s="7">
        <f>SUMIFS('Daily BSE Equity Options'!$K:$K,'Daily BSE Equity Options'!$A:$A,"&gt;="&amp;DATE(2026,4,1))</f>
        <v>27437.924400000007</v>
      </c>
      <c r="D32" s="7">
        <f>B32+C32</f>
        <v>85958.943999999989</v>
      </c>
      <c r="H32" s="20">
        <f>IF(D32=0,"",B32/D32)</f>
        <v>0.68080198379356538</v>
      </c>
      <c r="I32" s="20">
        <f>IF(D32=0,"",C32/D32)</f>
        <v>0.31919801620643468</v>
      </c>
      <c r="J32" s="8">
        <f>SUMIFS('Daily NSE Equity Options'!$L:$L,'Daily NSE Equity Options'!$A:$A,"&gt;="&amp;DATE(2026,4,1))</f>
        <v>23667316.790899999</v>
      </c>
      <c r="K32" s="8">
        <f>SUMIFS('Daily BSE Equity Options'!$L:$L,'Daily BSE Equity Options'!$A:$A,"&gt;="&amp;DATE(2026,4,1))</f>
        <v>22765257.751300003</v>
      </c>
      <c r="L32" s="8">
        <f>J32+K32</f>
        <v>46432574.542199999</v>
      </c>
      <c r="P32" s="23">
        <f>IF(L32=0,"",J32/L32)</f>
        <v>0.50971364444567002</v>
      </c>
      <c r="Q32" s="23">
        <f>IF(L32=0,"",K32/L32)</f>
        <v>0.49028635555433009</v>
      </c>
      <c r="R32" s="9">
        <f>SUMIFS('Daily NSE Equity Options'!$M:$M,'Daily NSE Equity Options'!$A:$A,"&gt;="&amp;DATE(2026,4,1))</f>
        <v>15519644585</v>
      </c>
      <c r="S32" s="9">
        <f>SUMIFS('Daily BSE Equity Options'!$M:$M,'Daily BSE Equity Options'!$A:$A,"&gt;="&amp;DATE(2026,4,1))</f>
        <v>14841474539</v>
      </c>
      <c r="T32" s="9">
        <f>R32+S32</f>
        <v>30361119124</v>
      </c>
      <c r="X32" s="26">
        <f>IF(T32=0,"",R32/T32)</f>
        <v>0.5111683967120948</v>
      </c>
      <c r="Y32" s="26">
        <f>IF(T32=0,"",S32/T32)</f>
        <v>0.4888316032879052</v>
      </c>
    </row>
    <row r="33" spans="1:20" x14ac:dyDescent="0.2">
      <c r="A33" s="1" t="s">
        <v>99</v>
      </c>
      <c r="B33" s="20">
        <f>IF(OR(B31=0,B31=""),"",B32/B31-1)</f>
        <v>0.10666528120336261</v>
      </c>
      <c r="C33" s="20">
        <f>IF(OR(C31=0,C31=""),"",C32/C31-1)</f>
        <v>0.78845043450900487</v>
      </c>
      <c r="D33" s="20">
        <f>IF(OR(D31=0,D31=""),"",D32/D31-1)</f>
        <v>0.25998426671327524</v>
      </c>
      <c r="J33" s="23">
        <f>IF(OR(J31=0,J31=""),"",J32/J31-1)</f>
        <v>2.0442614909985668E-2</v>
      </c>
      <c r="K33" s="23">
        <f>IF(OR(K31=0,K31=""),"",K32/K31-1)</f>
        <v>0.53240348827940531</v>
      </c>
      <c r="L33" s="23">
        <f>IF(OR(L31=0,L31=""),"",L32/L31-1)</f>
        <v>0.22033294354100108</v>
      </c>
      <c r="R33" s="26">
        <f>IF(OR(R31=0,R31=""),"",R32/R31-1)</f>
        <v>0.19002905429539019</v>
      </c>
      <c r="S33" s="26">
        <f>IF(OR(S31=0,S31=""),"",S32/S31-1)</f>
        <v>0.61857703855780422</v>
      </c>
      <c r="T33" s="26">
        <f>IF(OR(T31=0,T31=""),"",T32/T31-1)</f>
        <v>0.36694940772871631</v>
      </c>
    </row>
  </sheetData>
  <conditionalFormatting sqref="H2:H25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I2:I25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P2:P25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Q2:Q25">
    <cfRule type="colorScale" priority="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X2:X25">
    <cfRule type="colorScale" priority="5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Y2:Y25">
    <cfRule type="colorScale" priority="6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0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outlineLevelCol="1" x14ac:dyDescent="0.2"/>
  <cols>
    <col min="1" max="1" width="14" customWidth="1"/>
    <col min="2" max="4" width="24" customWidth="1"/>
    <col min="5" max="10" width="14" customWidth="1"/>
    <col min="11" max="12" width="16" hidden="1" customWidth="1" outlineLevel="1"/>
    <col min="13" max="15" width="24" customWidth="1"/>
    <col min="16" max="21" width="14" customWidth="1"/>
    <col min="22" max="23" width="16" hidden="1" customWidth="1" outlineLevel="1"/>
    <col min="24" max="26" width="24" customWidth="1"/>
    <col min="27" max="32" width="14" customWidth="1"/>
    <col min="33" max="34" width="16" hidden="1" customWidth="1" outlineLevel="1"/>
  </cols>
  <sheetData>
    <row r="1" spans="1:34" x14ac:dyDescent="0.2">
      <c r="A1" s="1" t="s">
        <v>100</v>
      </c>
      <c r="B1" s="15" t="s">
        <v>46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101</v>
      </c>
      <c r="I1" s="2" t="s">
        <v>102</v>
      </c>
      <c r="J1" s="2" t="s">
        <v>103</v>
      </c>
      <c r="K1" s="2" t="s">
        <v>52</v>
      </c>
      <c r="L1" s="2" t="s">
        <v>53</v>
      </c>
      <c r="M1" s="16" t="s">
        <v>54</v>
      </c>
      <c r="N1" s="3" t="s">
        <v>55</v>
      </c>
      <c r="O1" s="3" t="s">
        <v>56</v>
      </c>
      <c r="P1" s="3" t="s">
        <v>57</v>
      </c>
      <c r="Q1" s="3" t="s">
        <v>58</v>
      </c>
      <c r="R1" s="3" t="s">
        <v>59</v>
      </c>
      <c r="S1" s="3" t="s">
        <v>104</v>
      </c>
      <c r="T1" s="3" t="s">
        <v>105</v>
      </c>
      <c r="U1" s="3" t="s">
        <v>106</v>
      </c>
      <c r="V1" s="3" t="s">
        <v>60</v>
      </c>
      <c r="W1" s="3" t="s">
        <v>61</v>
      </c>
      <c r="X1" s="17" t="s">
        <v>62</v>
      </c>
      <c r="Y1" s="4" t="s">
        <v>63</v>
      </c>
      <c r="Z1" s="4" t="s">
        <v>64</v>
      </c>
      <c r="AA1" s="4" t="s">
        <v>65</v>
      </c>
      <c r="AB1" s="4" t="s">
        <v>66</v>
      </c>
      <c r="AC1" s="4" t="s">
        <v>67</v>
      </c>
      <c r="AD1" s="4" t="s">
        <v>107</v>
      </c>
      <c r="AE1" s="4" t="s">
        <v>108</v>
      </c>
      <c r="AF1" s="4" t="s">
        <v>109</v>
      </c>
      <c r="AG1" s="4" t="s">
        <v>68</v>
      </c>
      <c r="AH1" s="4" t="s">
        <v>69</v>
      </c>
    </row>
    <row r="2" spans="1:34" x14ac:dyDescent="0.2">
      <c r="A2" s="5" t="s">
        <v>110</v>
      </c>
      <c r="B2" s="18" t="str">
        <f>IF(SUMIFS('Monthly NSE Equity Options'!$J:$J,'Monthly NSE Equity Options'!$C:$C,$A2)=0,"",SUMIFS('Monthly NSE Equity Options'!$J:$J,'Monthly NSE Equity Options'!$C:$C,$A2))</f>
        <v/>
      </c>
      <c r="C2" s="7" t="str">
        <f>IF(SUMIFS('Monthly BSE Equity Options'!$J:$J,'Monthly BSE Equity Options'!$C:$C,$A2)=0,"",SUMIFS('Monthly BSE Equity Options'!$J:$J,'Monthly BSE Equity Options'!$C:$C,$A2))</f>
        <v/>
      </c>
      <c r="D2" s="7" t="str">
        <f t="shared" ref="D2:D33" si="0">IF(OR(B2="",C2=""),"",B2+C2)</f>
        <v/>
      </c>
      <c r="E2" s="19"/>
      <c r="F2" s="19"/>
      <c r="G2" s="19"/>
      <c r="H2" s="19"/>
      <c r="I2" s="19"/>
      <c r="J2" s="19"/>
      <c r="K2" s="20" t="str">
        <f t="shared" ref="K2:K33" si="1">IF(D2="","",B2/D2)</f>
        <v/>
      </c>
      <c r="L2" s="20" t="str">
        <f t="shared" ref="L2:L33" si="2">IF(D2="","",C2/D2)</f>
        <v/>
      </c>
      <c r="M2" s="21" t="str">
        <f>IF(SUMIFS('Monthly NSE Equity Options'!$K:$K,'Monthly NSE Equity Options'!$C:$C,$A2)=0,"",SUMIFS('Monthly NSE Equity Options'!$K:$K,'Monthly NSE Equity Options'!$C:$C,$A2))</f>
        <v/>
      </c>
      <c r="N2" s="8">
        <f>IF(SUMIFS('Monthly BSE Equity Options'!$K:$K,'Monthly BSE Equity Options'!$C:$C,$A2)=0,"",SUMIFS('Monthly BSE Equity Options'!$K:$K,'Monthly BSE Equity Options'!$C:$C,$A2))</f>
        <v>2.5884</v>
      </c>
      <c r="O2" s="8" t="str">
        <f t="shared" ref="O2:O33" si="3">IF(OR(M2="",N2=""),"",M2+N2)</f>
        <v/>
      </c>
      <c r="P2" s="22"/>
      <c r="Q2" s="22"/>
      <c r="R2" s="22"/>
      <c r="S2" s="22"/>
      <c r="T2" s="22"/>
      <c r="U2" s="22"/>
      <c r="V2" s="23" t="str">
        <f t="shared" ref="V2:V33" si="4">IF(O2="","",M2/O2)</f>
        <v/>
      </c>
      <c r="W2" s="23" t="str">
        <f t="shared" ref="W2:W33" si="5">IF(O2="","",N2/O2)</f>
        <v/>
      </c>
      <c r="X2" s="24" t="str">
        <f>IF(SUMIFS('Monthly NSE Equity Options'!$L:$L,'Monthly NSE Equity Options'!$C:$C,$A2)=0,"",SUMIFS('Monthly NSE Equity Options'!$L:$L,'Monthly NSE Equity Options'!$C:$C,$A2))</f>
        <v/>
      </c>
      <c r="Y2" s="9">
        <f>IF(SUMIFS('Monthly BSE Equity Options'!$L:$L,'Monthly BSE Equity Options'!$C:$C,$A2)=0,"",SUMIFS('Monthly BSE Equity Options'!$L:$L,'Monthly BSE Equity Options'!$C:$C,$A2))</f>
        <v>6010</v>
      </c>
      <c r="Z2" s="9" t="str">
        <f t="shared" ref="Z2:Z33" si="6">IF(OR(X2="",Y2=""),"",X2+Y2)</f>
        <v/>
      </c>
      <c r="AA2" s="25"/>
      <c r="AB2" s="25"/>
      <c r="AC2" s="25"/>
      <c r="AD2" s="25"/>
      <c r="AE2" s="25"/>
      <c r="AF2" s="25"/>
      <c r="AG2" s="26" t="str">
        <f t="shared" ref="AG2:AG33" si="7">IF(Z2="","",X2/Z2)</f>
        <v/>
      </c>
      <c r="AH2" s="26" t="str">
        <f t="shared" ref="AH2:AH33" si="8">IF(Z2="","",Y2/Z2)</f>
        <v/>
      </c>
    </row>
    <row r="3" spans="1:34" x14ac:dyDescent="0.2">
      <c r="A3" s="5" t="s">
        <v>111</v>
      </c>
      <c r="B3" s="18" t="str">
        <f>IF(SUMIFS('Monthly NSE Equity Options'!$J:$J,'Monthly NSE Equity Options'!$C:$C,$A3)=0,"",SUMIFS('Monthly NSE Equity Options'!$J:$J,'Monthly NSE Equity Options'!$C:$C,$A3))</f>
        <v/>
      </c>
      <c r="C3" s="7" t="str">
        <f>IF(SUMIFS('Monthly BSE Equity Options'!$J:$J,'Monthly BSE Equity Options'!$C:$C,$A3)=0,"",SUMIFS('Monthly BSE Equity Options'!$J:$J,'Monthly BSE Equity Options'!$C:$C,$A3))</f>
        <v/>
      </c>
      <c r="D3" s="7" t="str">
        <f t="shared" si="0"/>
        <v/>
      </c>
      <c r="E3" s="19"/>
      <c r="F3" s="19"/>
      <c r="G3" s="19"/>
      <c r="H3" s="20" t="str">
        <f t="shared" ref="H3:H34" si="9">IF(OR(B3="",B2=""),"",B3/B2-1)</f>
        <v/>
      </c>
      <c r="I3" s="20" t="str">
        <f t="shared" ref="I3:I34" si="10">IF(OR(C3="",C2=""),"",C3/C2-1)</f>
        <v/>
      </c>
      <c r="J3" s="20" t="str">
        <f t="shared" ref="J3:J34" si="11">IF(OR(D3="",D2=""),"",D3/D2-1)</f>
        <v/>
      </c>
      <c r="K3" s="20" t="str">
        <f t="shared" si="1"/>
        <v/>
      </c>
      <c r="L3" s="20" t="str">
        <f t="shared" si="2"/>
        <v/>
      </c>
      <c r="M3" s="21" t="str">
        <f>IF(SUMIFS('Monthly NSE Equity Options'!$K:$K,'Monthly NSE Equity Options'!$C:$C,$A3)=0,"",SUMIFS('Monthly NSE Equity Options'!$K:$K,'Monthly NSE Equity Options'!$C:$C,$A3))</f>
        <v/>
      </c>
      <c r="N3" s="8" t="str">
        <f>IF(SUMIFS('Monthly BSE Equity Options'!$K:$K,'Monthly BSE Equity Options'!$C:$C,$A3)=0,"",SUMIFS('Monthly BSE Equity Options'!$K:$K,'Monthly BSE Equity Options'!$C:$C,$A3))</f>
        <v/>
      </c>
      <c r="O3" s="8" t="str">
        <f t="shared" si="3"/>
        <v/>
      </c>
      <c r="P3" s="22"/>
      <c r="Q3" s="22"/>
      <c r="R3" s="22"/>
      <c r="S3" s="23" t="str">
        <f t="shared" ref="S3:S34" si="12">IF(OR(M3="",M2=""),"",M3/M2-1)</f>
        <v/>
      </c>
      <c r="T3" s="23" t="str">
        <f t="shared" ref="T3:T34" si="13">IF(OR(N3="",N2=""),"",N3/N2-1)</f>
        <v/>
      </c>
      <c r="U3" s="23" t="str">
        <f t="shared" ref="U3:U34" si="14">IF(OR(O3="",O2=""),"",O3/O2-1)</f>
        <v/>
      </c>
      <c r="V3" s="23" t="str">
        <f t="shared" si="4"/>
        <v/>
      </c>
      <c r="W3" s="23" t="str">
        <f t="shared" si="5"/>
        <v/>
      </c>
      <c r="X3" s="24" t="str">
        <f>IF(SUMIFS('Monthly NSE Equity Options'!$L:$L,'Monthly NSE Equity Options'!$C:$C,$A3)=0,"",SUMIFS('Monthly NSE Equity Options'!$L:$L,'Monthly NSE Equity Options'!$C:$C,$A3))</f>
        <v/>
      </c>
      <c r="Y3" s="9" t="str">
        <f>IF(SUMIFS('Monthly BSE Equity Options'!$L:$L,'Monthly BSE Equity Options'!$C:$C,$A3)=0,"",SUMIFS('Monthly BSE Equity Options'!$L:$L,'Monthly BSE Equity Options'!$C:$C,$A3))</f>
        <v/>
      </c>
      <c r="Z3" s="9" t="str">
        <f t="shared" si="6"/>
        <v/>
      </c>
      <c r="AA3" s="25"/>
      <c r="AB3" s="25"/>
      <c r="AC3" s="25"/>
      <c r="AD3" s="26" t="str">
        <f t="shared" ref="AD3:AD34" si="15">IF(OR(X3="",X2=""),"",X3/X2-1)</f>
        <v/>
      </c>
      <c r="AE3" s="26" t="str">
        <f t="shared" ref="AE3:AE34" si="16">IF(OR(Y3="",Y2=""),"",Y3/Y2-1)</f>
        <v/>
      </c>
      <c r="AF3" s="26" t="str">
        <f t="shared" ref="AF3:AF34" si="17">IF(OR(Z3="",Z2=""),"",Z3/Z2-1)</f>
        <v/>
      </c>
      <c r="AG3" s="26" t="str">
        <f t="shared" si="7"/>
        <v/>
      </c>
      <c r="AH3" s="26" t="str">
        <f t="shared" si="8"/>
        <v/>
      </c>
    </row>
    <row r="4" spans="1:34" x14ac:dyDescent="0.2">
      <c r="A4" s="5" t="s">
        <v>112</v>
      </c>
      <c r="B4" s="18" t="str">
        <f>IF(SUMIFS('Monthly NSE Equity Options'!$J:$J,'Monthly NSE Equity Options'!$C:$C,$A4)=0,"",SUMIFS('Monthly NSE Equity Options'!$J:$J,'Monthly NSE Equity Options'!$C:$C,$A4))</f>
        <v/>
      </c>
      <c r="C4" s="7" t="str">
        <f>IF(SUMIFS('Monthly BSE Equity Options'!$J:$J,'Monthly BSE Equity Options'!$C:$C,$A4)=0,"",SUMIFS('Monthly BSE Equity Options'!$J:$J,'Monthly BSE Equity Options'!$C:$C,$A4))</f>
        <v/>
      </c>
      <c r="D4" s="7" t="str">
        <f t="shared" si="0"/>
        <v/>
      </c>
      <c r="E4" s="19"/>
      <c r="F4" s="19"/>
      <c r="G4" s="19"/>
      <c r="H4" s="20" t="str">
        <f t="shared" si="9"/>
        <v/>
      </c>
      <c r="I4" s="20" t="str">
        <f t="shared" si="10"/>
        <v/>
      </c>
      <c r="J4" s="20" t="str">
        <f t="shared" si="11"/>
        <v/>
      </c>
      <c r="K4" s="20" t="str">
        <f t="shared" si="1"/>
        <v/>
      </c>
      <c r="L4" s="20" t="str">
        <f t="shared" si="2"/>
        <v/>
      </c>
      <c r="M4" s="21" t="str">
        <f>IF(SUMIFS('Monthly NSE Equity Options'!$K:$K,'Monthly NSE Equity Options'!$C:$C,$A4)=0,"",SUMIFS('Monthly NSE Equity Options'!$K:$K,'Monthly NSE Equity Options'!$C:$C,$A4))</f>
        <v/>
      </c>
      <c r="N4" s="8">
        <f>IF(SUMIFS('Monthly BSE Equity Options'!$K:$K,'Monthly BSE Equity Options'!$C:$C,$A4)=0,"",SUMIFS('Monthly BSE Equity Options'!$K:$K,'Monthly BSE Equity Options'!$C:$C,$A4))</f>
        <v>2.2812000000000001</v>
      </c>
      <c r="O4" s="8" t="str">
        <f t="shared" si="3"/>
        <v/>
      </c>
      <c r="P4" s="22"/>
      <c r="Q4" s="22"/>
      <c r="R4" s="22"/>
      <c r="S4" s="23" t="str">
        <f t="shared" si="12"/>
        <v/>
      </c>
      <c r="T4" s="23" t="str">
        <f t="shared" si="13"/>
        <v/>
      </c>
      <c r="U4" s="23" t="str">
        <f t="shared" si="14"/>
        <v/>
      </c>
      <c r="V4" s="23" t="str">
        <f t="shared" si="4"/>
        <v/>
      </c>
      <c r="W4" s="23" t="str">
        <f t="shared" si="5"/>
        <v/>
      </c>
      <c r="X4" s="24" t="str">
        <f>IF(SUMIFS('Monthly NSE Equity Options'!$L:$L,'Monthly NSE Equity Options'!$C:$C,$A4)=0,"",SUMIFS('Monthly NSE Equity Options'!$L:$L,'Monthly NSE Equity Options'!$C:$C,$A4))</f>
        <v/>
      </c>
      <c r="Y4" s="9">
        <f>IF(SUMIFS('Monthly BSE Equity Options'!$L:$L,'Monthly BSE Equity Options'!$C:$C,$A4)=0,"",SUMIFS('Monthly BSE Equity Options'!$L:$L,'Monthly BSE Equity Options'!$C:$C,$A4))</f>
        <v>8246</v>
      </c>
      <c r="Z4" s="9" t="str">
        <f t="shared" si="6"/>
        <v/>
      </c>
      <c r="AA4" s="25"/>
      <c r="AB4" s="25"/>
      <c r="AC4" s="25"/>
      <c r="AD4" s="26" t="str">
        <f t="shared" si="15"/>
        <v/>
      </c>
      <c r="AE4" s="26" t="str">
        <f t="shared" si="16"/>
        <v/>
      </c>
      <c r="AF4" s="26" t="str">
        <f t="shared" si="17"/>
        <v/>
      </c>
      <c r="AG4" s="26" t="str">
        <f t="shared" si="7"/>
        <v/>
      </c>
      <c r="AH4" s="26" t="str">
        <f t="shared" si="8"/>
        <v/>
      </c>
    </row>
    <row r="5" spans="1:34" x14ac:dyDescent="0.2">
      <c r="A5" s="5" t="s">
        <v>113</v>
      </c>
      <c r="B5" s="18" t="str">
        <f>IF(SUMIFS('Monthly NSE Equity Options'!$J:$J,'Monthly NSE Equity Options'!$C:$C,$A5)=0,"",SUMIFS('Monthly NSE Equity Options'!$J:$J,'Monthly NSE Equity Options'!$C:$C,$A5))</f>
        <v/>
      </c>
      <c r="C5" s="7" t="str">
        <f>IF(SUMIFS('Monthly BSE Equity Options'!$J:$J,'Monthly BSE Equity Options'!$C:$C,$A5)=0,"",SUMIFS('Monthly BSE Equity Options'!$J:$J,'Monthly BSE Equity Options'!$C:$C,$A5))</f>
        <v/>
      </c>
      <c r="D5" s="7" t="str">
        <f t="shared" si="0"/>
        <v/>
      </c>
      <c r="E5" s="19"/>
      <c r="F5" s="19"/>
      <c r="G5" s="19"/>
      <c r="H5" s="20" t="str">
        <f t="shared" si="9"/>
        <v/>
      </c>
      <c r="I5" s="20" t="str">
        <f t="shared" si="10"/>
        <v/>
      </c>
      <c r="J5" s="20" t="str">
        <f t="shared" si="11"/>
        <v/>
      </c>
      <c r="K5" s="20" t="str">
        <f t="shared" si="1"/>
        <v/>
      </c>
      <c r="L5" s="20" t="str">
        <f t="shared" si="2"/>
        <v/>
      </c>
      <c r="M5" s="21" t="str">
        <f>IF(SUMIFS('Monthly NSE Equity Options'!$K:$K,'Monthly NSE Equity Options'!$C:$C,$A5)=0,"",SUMIFS('Monthly NSE Equity Options'!$K:$K,'Monthly NSE Equity Options'!$C:$C,$A5))</f>
        <v/>
      </c>
      <c r="N5" s="8">
        <f>IF(SUMIFS('Monthly BSE Equity Options'!$K:$K,'Monthly BSE Equity Options'!$C:$C,$A5)=0,"",SUMIFS('Monthly BSE Equity Options'!$K:$K,'Monthly BSE Equity Options'!$C:$C,$A5))</f>
        <v>14.3855</v>
      </c>
      <c r="O5" s="8" t="str">
        <f t="shared" si="3"/>
        <v/>
      </c>
      <c r="P5" s="22"/>
      <c r="Q5" s="22"/>
      <c r="R5" s="22"/>
      <c r="S5" s="23" t="str">
        <f t="shared" si="12"/>
        <v/>
      </c>
      <c r="T5" s="23">
        <f t="shared" si="13"/>
        <v>5.3061108188672623</v>
      </c>
      <c r="U5" s="23" t="str">
        <f t="shared" si="14"/>
        <v/>
      </c>
      <c r="V5" s="23" t="str">
        <f t="shared" si="4"/>
        <v/>
      </c>
      <c r="W5" s="23" t="str">
        <f t="shared" si="5"/>
        <v/>
      </c>
      <c r="X5" s="24" t="str">
        <f>IF(SUMIFS('Monthly NSE Equity Options'!$L:$L,'Monthly NSE Equity Options'!$C:$C,$A5)=0,"",SUMIFS('Monthly NSE Equity Options'!$L:$L,'Monthly NSE Equity Options'!$C:$C,$A5))</f>
        <v/>
      </c>
      <c r="Y5" s="9">
        <f>IF(SUMIFS('Monthly BSE Equity Options'!$L:$L,'Monthly BSE Equity Options'!$C:$C,$A5)=0,"",SUMIFS('Monthly BSE Equity Options'!$L:$L,'Monthly BSE Equity Options'!$C:$C,$A5))</f>
        <v>47819</v>
      </c>
      <c r="Z5" s="9" t="str">
        <f t="shared" si="6"/>
        <v/>
      </c>
      <c r="AA5" s="25"/>
      <c r="AB5" s="25"/>
      <c r="AC5" s="25"/>
      <c r="AD5" s="26" t="str">
        <f t="shared" si="15"/>
        <v/>
      </c>
      <c r="AE5" s="26">
        <f t="shared" si="16"/>
        <v>4.7990540868299778</v>
      </c>
      <c r="AF5" s="26" t="str">
        <f t="shared" si="17"/>
        <v/>
      </c>
      <c r="AG5" s="26" t="str">
        <f t="shared" si="7"/>
        <v/>
      </c>
      <c r="AH5" s="26" t="str">
        <f t="shared" si="8"/>
        <v/>
      </c>
    </row>
    <row r="6" spans="1:34" x14ac:dyDescent="0.2">
      <c r="A6" s="5" t="s">
        <v>114</v>
      </c>
      <c r="B6" s="18" t="str">
        <f>IF(SUMIFS('Monthly NSE Equity Options'!$J:$J,'Monthly NSE Equity Options'!$C:$C,$A6)=0,"",SUMIFS('Monthly NSE Equity Options'!$J:$J,'Monthly NSE Equity Options'!$C:$C,$A6))</f>
        <v/>
      </c>
      <c r="C6" s="7" t="str">
        <f>IF(SUMIFS('Monthly BSE Equity Options'!$J:$J,'Monthly BSE Equity Options'!$C:$C,$A6)=0,"",SUMIFS('Monthly BSE Equity Options'!$J:$J,'Monthly BSE Equity Options'!$C:$C,$A6))</f>
        <v/>
      </c>
      <c r="D6" s="7" t="str">
        <f t="shared" si="0"/>
        <v/>
      </c>
      <c r="E6" s="20" t="str">
        <f t="shared" ref="E6:E37" si="18">IF(OR(B6="",B2=""),"",B6/B2-1)</f>
        <v/>
      </c>
      <c r="F6" s="20" t="str">
        <f t="shared" ref="F6:F37" si="19">IF(OR(C6="",C2=""),"",C6/C2-1)</f>
        <v/>
      </c>
      <c r="G6" s="20" t="str">
        <f t="shared" ref="G6:G37" si="20">IF(OR(D6="",D2=""),"",D6/D2-1)</f>
        <v/>
      </c>
      <c r="H6" s="20" t="str">
        <f t="shared" si="9"/>
        <v/>
      </c>
      <c r="I6" s="20" t="str">
        <f t="shared" si="10"/>
        <v/>
      </c>
      <c r="J6" s="20" t="str">
        <f t="shared" si="11"/>
        <v/>
      </c>
      <c r="K6" s="20" t="str">
        <f t="shared" si="1"/>
        <v/>
      </c>
      <c r="L6" s="20" t="str">
        <f t="shared" si="2"/>
        <v/>
      </c>
      <c r="M6" s="21" t="str">
        <f>IF(SUMIFS('Monthly NSE Equity Options'!$K:$K,'Monthly NSE Equity Options'!$C:$C,$A6)=0,"",SUMIFS('Monthly NSE Equity Options'!$K:$K,'Monthly NSE Equity Options'!$C:$C,$A6))</f>
        <v/>
      </c>
      <c r="N6" s="8">
        <f>IF(SUMIFS('Monthly BSE Equity Options'!$K:$K,'Monthly BSE Equity Options'!$C:$C,$A6)=0,"",SUMIFS('Monthly BSE Equity Options'!$K:$K,'Monthly BSE Equity Options'!$C:$C,$A6))</f>
        <v>6.3314000000000004</v>
      </c>
      <c r="O6" s="8" t="str">
        <f t="shared" si="3"/>
        <v/>
      </c>
      <c r="P6" s="23" t="str">
        <f t="shared" ref="P6:P37" si="21">IF(OR(M6="",M2=""),"",M6/M2-1)</f>
        <v/>
      </c>
      <c r="Q6" s="23">
        <f t="shared" ref="Q6:Q37" si="22">IF(OR(N6="",N2=""),"",N6/N2-1)</f>
        <v>1.4460670684592798</v>
      </c>
      <c r="R6" s="23" t="str">
        <f t="shared" ref="R6:R37" si="23">IF(OR(O6="",O2=""),"",O6/O2-1)</f>
        <v/>
      </c>
      <c r="S6" s="23" t="str">
        <f t="shared" si="12"/>
        <v/>
      </c>
      <c r="T6" s="23">
        <f t="shared" si="13"/>
        <v>-0.55987626429390702</v>
      </c>
      <c r="U6" s="23" t="str">
        <f t="shared" si="14"/>
        <v/>
      </c>
      <c r="V6" s="23" t="str">
        <f t="shared" si="4"/>
        <v/>
      </c>
      <c r="W6" s="23" t="str">
        <f t="shared" si="5"/>
        <v/>
      </c>
      <c r="X6" s="24" t="str">
        <f>IF(SUMIFS('Monthly NSE Equity Options'!$L:$L,'Monthly NSE Equity Options'!$C:$C,$A6)=0,"",SUMIFS('Monthly NSE Equity Options'!$L:$L,'Monthly NSE Equity Options'!$C:$C,$A6))</f>
        <v/>
      </c>
      <c r="Y6" s="9">
        <f>IF(SUMIFS('Monthly BSE Equity Options'!$L:$L,'Monthly BSE Equity Options'!$C:$C,$A6)=0,"",SUMIFS('Monthly BSE Equity Options'!$L:$L,'Monthly BSE Equity Options'!$C:$C,$A6))</f>
        <v>19299</v>
      </c>
      <c r="Z6" s="9" t="str">
        <f t="shared" si="6"/>
        <v/>
      </c>
      <c r="AA6" s="26" t="str">
        <f t="shared" ref="AA6:AA37" si="24">IF(OR(X6="",X2=""),"",X6/X2-1)</f>
        <v/>
      </c>
      <c r="AB6" s="26">
        <f t="shared" ref="AB6:AB37" si="25">IF(OR(Y6="",Y2=""),"",Y6/Y2-1)</f>
        <v>2.2111480865224626</v>
      </c>
      <c r="AC6" s="26" t="str">
        <f t="shared" ref="AC6:AC37" si="26">IF(OR(Z6="",Z2=""),"",Z6/Z2-1)</f>
        <v/>
      </c>
      <c r="AD6" s="26" t="str">
        <f t="shared" si="15"/>
        <v/>
      </c>
      <c r="AE6" s="26">
        <f t="shared" si="16"/>
        <v>-0.59641565068278302</v>
      </c>
      <c r="AF6" s="26" t="str">
        <f t="shared" si="17"/>
        <v/>
      </c>
      <c r="AG6" s="26" t="str">
        <f t="shared" si="7"/>
        <v/>
      </c>
      <c r="AH6" s="26" t="str">
        <f t="shared" si="8"/>
        <v/>
      </c>
    </row>
    <row r="7" spans="1:34" x14ac:dyDescent="0.2">
      <c r="A7" s="5" t="s">
        <v>115</v>
      </c>
      <c r="B7" s="18" t="str">
        <f>IF(SUMIFS('Monthly NSE Equity Options'!$J:$J,'Monthly NSE Equity Options'!$C:$C,$A7)=0,"",SUMIFS('Monthly NSE Equity Options'!$J:$J,'Monthly NSE Equity Options'!$C:$C,$A7))</f>
        <v/>
      </c>
      <c r="C7" s="7" t="str">
        <f>IF(SUMIFS('Monthly BSE Equity Options'!$J:$J,'Monthly BSE Equity Options'!$C:$C,$A7)=0,"",SUMIFS('Monthly BSE Equity Options'!$J:$J,'Monthly BSE Equity Options'!$C:$C,$A7))</f>
        <v/>
      </c>
      <c r="D7" s="7" t="str">
        <f t="shared" si="0"/>
        <v/>
      </c>
      <c r="E7" s="20" t="str">
        <f t="shared" si="18"/>
        <v/>
      </c>
      <c r="F7" s="20" t="str">
        <f t="shared" si="19"/>
        <v/>
      </c>
      <c r="G7" s="20" t="str">
        <f t="shared" si="20"/>
        <v/>
      </c>
      <c r="H7" s="20" t="str">
        <f t="shared" si="9"/>
        <v/>
      </c>
      <c r="I7" s="20" t="str">
        <f t="shared" si="10"/>
        <v/>
      </c>
      <c r="J7" s="20" t="str">
        <f t="shared" si="11"/>
        <v/>
      </c>
      <c r="K7" s="20" t="str">
        <f t="shared" si="1"/>
        <v/>
      </c>
      <c r="L7" s="20" t="str">
        <f t="shared" si="2"/>
        <v/>
      </c>
      <c r="M7" s="21" t="str">
        <f>IF(SUMIFS('Monthly NSE Equity Options'!$K:$K,'Monthly NSE Equity Options'!$C:$C,$A7)=0,"",SUMIFS('Monthly NSE Equity Options'!$K:$K,'Monthly NSE Equity Options'!$C:$C,$A7))</f>
        <v/>
      </c>
      <c r="N7" s="8">
        <f>IF(SUMIFS('Monthly BSE Equity Options'!$K:$K,'Monthly BSE Equity Options'!$C:$C,$A7)=0,"",SUMIFS('Monthly BSE Equity Options'!$K:$K,'Monthly BSE Equity Options'!$C:$C,$A7))</f>
        <v>3.2000000000000001E-2</v>
      </c>
      <c r="O7" s="8" t="str">
        <f t="shared" si="3"/>
        <v/>
      </c>
      <c r="P7" s="23" t="str">
        <f t="shared" si="21"/>
        <v/>
      </c>
      <c r="Q7" s="23" t="str">
        <f t="shared" si="22"/>
        <v/>
      </c>
      <c r="R7" s="23" t="str">
        <f t="shared" si="23"/>
        <v/>
      </c>
      <c r="S7" s="23" t="str">
        <f t="shared" si="12"/>
        <v/>
      </c>
      <c r="T7" s="23">
        <f t="shared" si="13"/>
        <v>-0.99494582556780486</v>
      </c>
      <c r="U7" s="23" t="str">
        <f t="shared" si="14"/>
        <v/>
      </c>
      <c r="V7" s="23" t="str">
        <f t="shared" si="4"/>
        <v/>
      </c>
      <c r="W7" s="23" t="str">
        <f t="shared" si="5"/>
        <v/>
      </c>
      <c r="X7" s="24" t="str">
        <f>IF(SUMIFS('Monthly NSE Equity Options'!$L:$L,'Monthly NSE Equity Options'!$C:$C,$A7)=0,"",SUMIFS('Monthly NSE Equity Options'!$L:$L,'Monthly NSE Equity Options'!$C:$C,$A7))</f>
        <v/>
      </c>
      <c r="Y7" s="9">
        <f>IF(SUMIFS('Monthly BSE Equity Options'!$L:$L,'Monthly BSE Equity Options'!$C:$C,$A7)=0,"",SUMIFS('Monthly BSE Equity Options'!$L:$L,'Monthly BSE Equity Options'!$C:$C,$A7))</f>
        <v>100</v>
      </c>
      <c r="Z7" s="9" t="str">
        <f t="shared" si="6"/>
        <v/>
      </c>
      <c r="AA7" s="26" t="str">
        <f t="shared" si="24"/>
        <v/>
      </c>
      <c r="AB7" s="26" t="str">
        <f t="shared" si="25"/>
        <v/>
      </c>
      <c r="AC7" s="26" t="str">
        <f t="shared" si="26"/>
        <v/>
      </c>
      <c r="AD7" s="26" t="str">
        <f t="shared" si="15"/>
        <v/>
      </c>
      <c r="AE7" s="26">
        <f t="shared" si="16"/>
        <v>-0.99481838437224723</v>
      </c>
      <c r="AF7" s="26" t="str">
        <f t="shared" si="17"/>
        <v/>
      </c>
      <c r="AG7" s="26" t="str">
        <f t="shared" si="7"/>
        <v/>
      </c>
      <c r="AH7" s="26" t="str">
        <f t="shared" si="8"/>
        <v/>
      </c>
    </row>
    <row r="8" spans="1:34" x14ac:dyDescent="0.2">
      <c r="A8" s="5" t="s">
        <v>116</v>
      </c>
      <c r="B8" s="18" t="str">
        <f>IF(SUMIFS('Monthly NSE Equity Options'!$J:$J,'Monthly NSE Equity Options'!$C:$C,$A8)=0,"",SUMIFS('Monthly NSE Equity Options'!$J:$J,'Monthly NSE Equity Options'!$C:$C,$A8))</f>
        <v/>
      </c>
      <c r="C8" s="7" t="str">
        <f>IF(SUMIFS('Monthly BSE Equity Options'!$J:$J,'Monthly BSE Equity Options'!$C:$C,$A8)=0,"",SUMIFS('Monthly BSE Equity Options'!$J:$J,'Monthly BSE Equity Options'!$C:$C,$A8))</f>
        <v/>
      </c>
      <c r="D8" s="7" t="str">
        <f t="shared" si="0"/>
        <v/>
      </c>
      <c r="E8" s="20" t="str">
        <f t="shared" si="18"/>
        <v/>
      </c>
      <c r="F8" s="20" t="str">
        <f t="shared" si="19"/>
        <v/>
      </c>
      <c r="G8" s="20" t="str">
        <f t="shared" si="20"/>
        <v/>
      </c>
      <c r="H8" s="20" t="str">
        <f t="shared" si="9"/>
        <v/>
      </c>
      <c r="I8" s="20" t="str">
        <f t="shared" si="10"/>
        <v/>
      </c>
      <c r="J8" s="20" t="str">
        <f t="shared" si="11"/>
        <v/>
      </c>
      <c r="K8" s="20" t="str">
        <f t="shared" si="1"/>
        <v/>
      </c>
      <c r="L8" s="20" t="str">
        <f t="shared" si="2"/>
        <v/>
      </c>
      <c r="M8" s="21" t="str">
        <f>IF(SUMIFS('Monthly NSE Equity Options'!$K:$K,'Monthly NSE Equity Options'!$C:$C,$A8)=0,"",SUMIFS('Monthly NSE Equity Options'!$K:$K,'Monthly NSE Equity Options'!$C:$C,$A8))</f>
        <v/>
      </c>
      <c r="N8" s="8" t="str">
        <f>IF(SUMIFS('Monthly BSE Equity Options'!$K:$K,'Monthly BSE Equity Options'!$C:$C,$A8)=0,"",SUMIFS('Monthly BSE Equity Options'!$K:$K,'Monthly BSE Equity Options'!$C:$C,$A8))</f>
        <v/>
      </c>
      <c r="O8" s="8" t="str">
        <f t="shared" si="3"/>
        <v/>
      </c>
      <c r="P8" s="23" t="str">
        <f t="shared" si="21"/>
        <v/>
      </c>
      <c r="Q8" s="23" t="str">
        <f t="shared" si="22"/>
        <v/>
      </c>
      <c r="R8" s="23" t="str">
        <f t="shared" si="23"/>
        <v/>
      </c>
      <c r="S8" s="23" t="str">
        <f t="shared" si="12"/>
        <v/>
      </c>
      <c r="T8" s="23" t="str">
        <f t="shared" si="13"/>
        <v/>
      </c>
      <c r="U8" s="23" t="str">
        <f t="shared" si="14"/>
        <v/>
      </c>
      <c r="V8" s="23" t="str">
        <f t="shared" si="4"/>
        <v/>
      </c>
      <c r="W8" s="23" t="str">
        <f t="shared" si="5"/>
        <v/>
      </c>
      <c r="X8" s="24" t="str">
        <f>IF(SUMIFS('Monthly NSE Equity Options'!$L:$L,'Monthly NSE Equity Options'!$C:$C,$A8)=0,"",SUMIFS('Monthly NSE Equity Options'!$L:$L,'Monthly NSE Equity Options'!$C:$C,$A8))</f>
        <v/>
      </c>
      <c r="Y8" s="9" t="str">
        <f>IF(SUMIFS('Monthly BSE Equity Options'!$L:$L,'Monthly BSE Equity Options'!$C:$C,$A8)=0,"",SUMIFS('Monthly BSE Equity Options'!$L:$L,'Monthly BSE Equity Options'!$C:$C,$A8))</f>
        <v/>
      </c>
      <c r="Z8" s="9" t="str">
        <f t="shared" si="6"/>
        <v/>
      </c>
      <c r="AA8" s="26" t="str">
        <f t="shared" si="24"/>
        <v/>
      </c>
      <c r="AB8" s="26" t="str">
        <f t="shared" si="25"/>
        <v/>
      </c>
      <c r="AC8" s="26" t="str">
        <f t="shared" si="26"/>
        <v/>
      </c>
      <c r="AD8" s="26" t="str">
        <f t="shared" si="15"/>
        <v/>
      </c>
      <c r="AE8" s="26" t="str">
        <f t="shared" si="16"/>
        <v/>
      </c>
      <c r="AF8" s="26" t="str">
        <f t="shared" si="17"/>
        <v/>
      </c>
      <c r="AG8" s="26" t="str">
        <f t="shared" si="7"/>
        <v/>
      </c>
      <c r="AH8" s="26" t="str">
        <f t="shared" si="8"/>
        <v/>
      </c>
    </row>
    <row r="9" spans="1:34" x14ac:dyDescent="0.2">
      <c r="A9" s="5" t="s">
        <v>117</v>
      </c>
      <c r="B9" s="18" t="str">
        <f>IF(SUMIFS('Monthly NSE Equity Options'!$J:$J,'Monthly NSE Equity Options'!$C:$C,$A9)=0,"",SUMIFS('Monthly NSE Equity Options'!$J:$J,'Monthly NSE Equity Options'!$C:$C,$A9))</f>
        <v/>
      </c>
      <c r="C9" s="7" t="str">
        <f>IF(SUMIFS('Monthly BSE Equity Options'!$J:$J,'Monthly BSE Equity Options'!$C:$C,$A9)=0,"",SUMIFS('Monthly BSE Equity Options'!$J:$J,'Monthly BSE Equity Options'!$C:$C,$A9))</f>
        <v/>
      </c>
      <c r="D9" s="7" t="str">
        <f t="shared" si="0"/>
        <v/>
      </c>
      <c r="E9" s="20" t="str">
        <f t="shared" si="18"/>
        <v/>
      </c>
      <c r="F9" s="20" t="str">
        <f t="shared" si="19"/>
        <v/>
      </c>
      <c r="G9" s="20" t="str">
        <f t="shared" si="20"/>
        <v/>
      </c>
      <c r="H9" s="20" t="str">
        <f t="shared" si="9"/>
        <v/>
      </c>
      <c r="I9" s="20" t="str">
        <f t="shared" si="10"/>
        <v/>
      </c>
      <c r="J9" s="20" t="str">
        <f t="shared" si="11"/>
        <v/>
      </c>
      <c r="K9" s="20" t="str">
        <f t="shared" si="1"/>
        <v/>
      </c>
      <c r="L9" s="20" t="str">
        <f t="shared" si="2"/>
        <v/>
      </c>
      <c r="M9" s="21" t="str">
        <f>IF(SUMIFS('Monthly NSE Equity Options'!$K:$K,'Monthly NSE Equity Options'!$C:$C,$A9)=0,"",SUMIFS('Monthly NSE Equity Options'!$K:$K,'Monthly NSE Equity Options'!$C:$C,$A9))</f>
        <v/>
      </c>
      <c r="N9" s="8" t="str">
        <f>IF(SUMIFS('Monthly BSE Equity Options'!$K:$K,'Monthly BSE Equity Options'!$C:$C,$A9)=0,"",SUMIFS('Monthly BSE Equity Options'!$K:$K,'Monthly BSE Equity Options'!$C:$C,$A9))</f>
        <v/>
      </c>
      <c r="O9" s="8" t="str">
        <f t="shared" si="3"/>
        <v/>
      </c>
      <c r="P9" s="23" t="str">
        <f t="shared" si="21"/>
        <v/>
      </c>
      <c r="Q9" s="23" t="str">
        <f t="shared" si="22"/>
        <v/>
      </c>
      <c r="R9" s="23" t="str">
        <f t="shared" si="23"/>
        <v/>
      </c>
      <c r="S9" s="23" t="str">
        <f t="shared" si="12"/>
        <v/>
      </c>
      <c r="T9" s="23" t="str">
        <f t="shared" si="13"/>
        <v/>
      </c>
      <c r="U9" s="23" t="str">
        <f t="shared" si="14"/>
        <v/>
      </c>
      <c r="V9" s="23" t="str">
        <f t="shared" si="4"/>
        <v/>
      </c>
      <c r="W9" s="23" t="str">
        <f t="shared" si="5"/>
        <v/>
      </c>
      <c r="X9" s="24" t="str">
        <f>IF(SUMIFS('Monthly NSE Equity Options'!$L:$L,'Monthly NSE Equity Options'!$C:$C,$A9)=0,"",SUMIFS('Monthly NSE Equity Options'!$L:$L,'Monthly NSE Equity Options'!$C:$C,$A9))</f>
        <v/>
      </c>
      <c r="Y9" s="9" t="str">
        <f>IF(SUMIFS('Monthly BSE Equity Options'!$L:$L,'Monthly BSE Equity Options'!$C:$C,$A9)=0,"",SUMIFS('Monthly BSE Equity Options'!$L:$L,'Monthly BSE Equity Options'!$C:$C,$A9))</f>
        <v/>
      </c>
      <c r="Z9" s="9" t="str">
        <f t="shared" si="6"/>
        <v/>
      </c>
      <c r="AA9" s="26" t="str">
        <f t="shared" si="24"/>
        <v/>
      </c>
      <c r="AB9" s="26" t="str">
        <f t="shared" si="25"/>
        <v/>
      </c>
      <c r="AC9" s="26" t="str">
        <f t="shared" si="26"/>
        <v/>
      </c>
      <c r="AD9" s="26" t="str">
        <f t="shared" si="15"/>
        <v/>
      </c>
      <c r="AE9" s="26" t="str">
        <f t="shared" si="16"/>
        <v/>
      </c>
      <c r="AF9" s="26" t="str">
        <f t="shared" si="17"/>
        <v/>
      </c>
      <c r="AG9" s="26" t="str">
        <f t="shared" si="7"/>
        <v/>
      </c>
      <c r="AH9" s="26" t="str">
        <f t="shared" si="8"/>
        <v/>
      </c>
    </row>
    <row r="10" spans="1:34" x14ac:dyDescent="0.2">
      <c r="A10" s="5" t="s">
        <v>118</v>
      </c>
      <c r="B10" s="18" t="str">
        <f>IF(SUMIFS('Monthly NSE Equity Options'!$J:$J,'Monthly NSE Equity Options'!$C:$C,$A10)=0,"",SUMIFS('Monthly NSE Equity Options'!$J:$J,'Monthly NSE Equity Options'!$C:$C,$A10))</f>
        <v/>
      </c>
      <c r="C10" s="7" t="str">
        <f>IF(SUMIFS('Monthly BSE Equity Options'!$J:$J,'Monthly BSE Equity Options'!$C:$C,$A10)=0,"",SUMIFS('Monthly BSE Equity Options'!$J:$J,'Monthly BSE Equity Options'!$C:$C,$A10))</f>
        <v/>
      </c>
      <c r="D10" s="7" t="str">
        <f t="shared" si="0"/>
        <v/>
      </c>
      <c r="E10" s="20" t="str">
        <f t="shared" si="18"/>
        <v/>
      </c>
      <c r="F10" s="20" t="str">
        <f t="shared" si="19"/>
        <v/>
      </c>
      <c r="G10" s="20" t="str">
        <f t="shared" si="20"/>
        <v/>
      </c>
      <c r="H10" s="20" t="str">
        <f t="shared" si="9"/>
        <v/>
      </c>
      <c r="I10" s="20" t="str">
        <f t="shared" si="10"/>
        <v/>
      </c>
      <c r="J10" s="20" t="str">
        <f t="shared" si="11"/>
        <v/>
      </c>
      <c r="K10" s="20" t="str">
        <f t="shared" si="1"/>
        <v/>
      </c>
      <c r="L10" s="20" t="str">
        <f t="shared" si="2"/>
        <v/>
      </c>
      <c r="M10" s="21" t="str">
        <f>IF(SUMIFS('Monthly NSE Equity Options'!$K:$K,'Monthly NSE Equity Options'!$C:$C,$A10)=0,"",SUMIFS('Monthly NSE Equity Options'!$K:$K,'Monthly NSE Equity Options'!$C:$C,$A10))</f>
        <v/>
      </c>
      <c r="N10" s="8">
        <f>IF(SUMIFS('Monthly BSE Equity Options'!$K:$K,'Monthly BSE Equity Options'!$C:$C,$A10)=0,"",SUMIFS('Monthly BSE Equity Options'!$K:$K,'Monthly BSE Equity Options'!$C:$C,$A10))</f>
        <v>8.9999999999999998E-4</v>
      </c>
      <c r="O10" s="8" t="str">
        <f t="shared" si="3"/>
        <v/>
      </c>
      <c r="P10" s="23" t="str">
        <f t="shared" si="21"/>
        <v/>
      </c>
      <c r="Q10" s="23">
        <f t="shared" si="22"/>
        <v>-0.99985785134409455</v>
      </c>
      <c r="R10" s="23" t="str">
        <f t="shared" si="23"/>
        <v/>
      </c>
      <c r="S10" s="23" t="str">
        <f t="shared" si="12"/>
        <v/>
      </c>
      <c r="T10" s="23" t="str">
        <f t="shared" si="13"/>
        <v/>
      </c>
      <c r="U10" s="23" t="str">
        <f t="shared" si="14"/>
        <v/>
      </c>
      <c r="V10" s="23" t="str">
        <f t="shared" si="4"/>
        <v/>
      </c>
      <c r="W10" s="23" t="str">
        <f t="shared" si="5"/>
        <v/>
      </c>
      <c r="X10" s="24" t="str">
        <f>IF(SUMIFS('Monthly NSE Equity Options'!$L:$L,'Monthly NSE Equity Options'!$C:$C,$A10)=0,"",SUMIFS('Monthly NSE Equity Options'!$L:$L,'Monthly NSE Equity Options'!$C:$C,$A10))</f>
        <v/>
      </c>
      <c r="Y10" s="9">
        <f>IF(SUMIFS('Monthly BSE Equity Options'!$L:$L,'Monthly BSE Equity Options'!$C:$C,$A10)=0,"",SUMIFS('Monthly BSE Equity Options'!$L:$L,'Monthly BSE Equity Options'!$C:$C,$A10))</f>
        <v>2</v>
      </c>
      <c r="Z10" s="9" t="str">
        <f t="shared" si="6"/>
        <v/>
      </c>
      <c r="AA10" s="26" t="str">
        <f t="shared" si="24"/>
        <v/>
      </c>
      <c r="AB10" s="26">
        <f t="shared" si="25"/>
        <v>-0.99989636768744494</v>
      </c>
      <c r="AC10" s="26" t="str">
        <f t="shared" si="26"/>
        <v/>
      </c>
      <c r="AD10" s="26" t="str">
        <f t="shared" si="15"/>
        <v/>
      </c>
      <c r="AE10" s="26" t="str">
        <f t="shared" si="16"/>
        <v/>
      </c>
      <c r="AF10" s="26" t="str">
        <f t="shared" si="17"/>
        <v/>
      </c>
      <c r="AG10" s="26" t="str">
        <f t="shared" si="7"/>
        <v/>
      </c>
      <c r="AH10" s="26" t="str">
        <f t="shared" si="8"/>
        <v/>
      </c>
    </row>
    <row r="11" spans="1:34" x14ac:dyDescent="0.2">
      <c r="A11" s="5" t="s">
        <v>119</v>
      </c>
      <c r="B11" s="18" t="str">
        <f>IF(SUMIFS('Monthly NSE Equity Options'!$J:$J,'Monthly NSE Equity Options'!$C:$C,$A11)=0,"",SUMIFS('Monthly NSE Equity Options'!$J:$J,'Monthly NSE Equity Options'!$C:$C,$A11))</f>
        <v/>
      </c>
      <c r="C11" s="7" t="str">
        <f>IF(SUMIFS('Monthly BSE Equity Options'!$J:$J,'Monthly BSE Equity Options'!$C:$C,$A11)=0,"",SUMIFS('Monthly BSE Equity Options'!$J:$J,'Monthly BSE Equity Options'!$C:$C,$A11))</f>
        <v/>
      </c>
      <c r="D11" s="7" t="str">
        <f t="shared" si="0"/>
        <v/>
      </c>
      <c r="E11" s="20" t="str">
        <f t="shared" si="18"/>
        <v/>
      </c>
      <c r="F11" s="20" t="str">
        <f t="shared" si="19"/>
        <v/>
      </c>
      <c r="G11" s="20" t="str">
        <f t="shared" si="20"/>
        <v/>
      </c>
      <c r="H11" s="20" t="str">
        <f t="shared" si="9"/>
        <v/>
      </c>
      <c r="I11" s="20" t="str">
        <f t="shared" si="10"/>
        <v/>
      </c>
      <c r="J11" s="20" t="str">
        <f t="shared" si="11"/>
        <v/>
      </c>
      <c r="K11" s="20" t="str">
        <f t="shared" si="1"/>
        <v/>
      </c>
      <c r="L11" s="20" t="str">
        <f t="shared" si="2"/>
        <v/>
      </c>
      <c r="M11" s="21" t="str">
        <f>IF(SUMIFS('Monthly NSE Equity Options'!$K:$K,'Monthly NSE Equity Options'!$C:$C,$A11)=0,"",SUMIFS('Monthly NSE Equity Options'!$K:$K,'Monthly NSE Equity Options'!$C:$C,$A11))</f>
        <v/>
      </c>
      <c r="N11" s="8" t="str">
        <f>IF(SUMIFS('Monthly BSE Equity Options'!$K:$K,'Monthly BSE Equity Options'!$C:$C,$A11)=0,"",SUMIFS('Monthly BSE Equity Options'!$K:$K,'Monthly BSE Equity Options'!$C:$C,$A11))</f>
        <v/>
      </c>
      <c r="O11" s="8" t="str">
        <f t="shared" si="3"/>
        <v/>
      </c>
      <c r="P11" s="23" t="str">
        <f t="shared" si="21"/>
        <v/>
      </c>
      <c r="Q11" s="23" t="str">
        <f t="shared" si="22"/>
        <v/>
      </c>
      <c r="R11" s="23" t="str">
        <f t="shared" si="23"/>
        <v/>
      </c>
      <c r="S11" s="23" t="str">
        <f t="shared" si="12"/>
        <v/>
      </c>
      <c r="T11" s="23" t="str">
        <f t="shared" si="13"/>
        <v/>
      </c>
      <c r="U11" s="23" t="str">
        <f t="shared" si="14"/>
        <v/>
      </c>
      <c r="V11" s="23" t="str">
        <f t="shared" si="4"/>
        <v/>
      </c>
      <c r="W11" s="23" t="str">
        <f t="shared" si="5"/>
        <v/>
      </c>
      <c r="X11" s="24" t="str">
        <f>IF(SUMIFS('Monthly NSE Equity Options'!$L:$L,'Monthly NSE Equity Options'!$C:$C,$A11)=0,"",SUMIFS('Monthly NSE Equity Options'!$L:$L,'Monthly NSE Equity Options'!$C:$C,$A11))</f>
        <v/>
      </c>
      <c r="Y11" s="9" t="str">
        <f>IF(SUMIFS('Monthly BSE Equity Options'!$L:$L,'Monthly BSE Equity Options'!$C:$C,$A11)=0,"",SUMIFS('Monthly BSE Equity Options'!$L:$L,'Monthly BSE Equity Options'!$C:$C,$A11))</f>
        <v/>
      </c>
      <c r="Z11" s="9" t="str">
        <f t="shared" si="6"/>
        <v/>
      </c>
      <c r="AA11" s="26" t="str">
        <f t="shared" si="24"/>
        <v/>
      </c>
      <c r="AB11" s="26" t="str">
        <f t="shared" si="25"/>
        <v/>
      </c>
      <c r="AC11" s="26" t="str">
        <f t="shared" si="26"/>
        <v/>
      </c>
      <c r="AD11" s="26" t="str">
        <f t="shared" si="15"/>
        <v/>
      </c>
      <c r="AE11" s="26" t="str">
        <f t="shared" si="16"/>
        <v/>
      </c>
      <c r="AF11" s="26" t="str">
        <f t="shared" si="17"/>
        <v/>
      </c>
      <c r="AG11" s="26" t="str">
        <f t="shared" si="7"/>
        <v/>
      </c>
      <c r="AH11" s="26" t="str">
        <f t="shared" si="8"/>
        <v/>
      </c>
    </row>
    <row r="12" spans="1:34" x14ac:dyDescent="0.2">
      <c r="A12" s="5" t="s">
        <v>120</v>
      </c>
      <c r="B12" s="18" t="str">
        <f>IF(SUMIFS('Monthly NSE Equity Options'!$J:$J,'Monthly NSE Equity Options'!$C:$C,$A12)=0,"",SUMIFS('Monthly NSE Equity Options'!$J:$J,'Monthly NSE Equity Options'!$C:$C,$A12))</f>
        <v/>
      </c>
      <c r="C12" s="7" t="str">
        <f>IF(SUMIFS('Monthly BSE Equity Options'!$J:$J,'Monthly BSE Equity Options'!$C:$C,$A12)=0,"",SUMIFS('Monthly BSE Equity Options'!$J:$J,'Monthly BSE Equity Options'!$C:$C,$A12))</f>
        <v/>
      </c>
      <c r="D12" s="7" t="str">
        <f t="shared" si="0"/>
        <v/>
      </c>
      <c r="E12" s="20" t="str">
        <f t="shared" si="18"/>
        <v/>
      </c>
      <c r="F12" s="20" t="str">
        <f t="shared" si="19"/>
        <v/>
      </c>
      <c r="G12" s="20" t="str">
        <f t="shared" si="20"/>
        <v/>
      </c>
      <c r="H12" s="20" t="str">
        <f t="shared" si="9"/>
        <v/>
      </c>
      <c r="I12" s="20" t="str">
        <f t="shared" si="10"/>
        <v/>
      </c>
      <c r="J12" s="20" t="str">
        <f t="shared" si="11"/>
        <v/>
      </c>
      <c r="K12" s="20" t="str">
        <f t="shared" si="1"/>
        <v/>
      </c>
      <c r="L12" s="20" t="str">
        <f t="shared" si="2"/>
        <v/>
      </c>
      <c r="M12" s="21" t="str">
        <f>IF(SUMIFS('Monthly NSE Equity Options'!$K:$K,'Monthly NSE Equity Options'!$C:$C,$A12)=0,"",SUMIFS('Monthly NSE Equity Options'!$K:$K,'Monthly NSE Equity Options'!$C:$C,$A12))</f>
        <v/>
      </c>
      <c r="N12" s="8">
        <f>IF(SUMIFS('Monthly BSE Equity Options'!$K:$K,'Monthly BSE Equity Options'!$C:$C,$A12)=0,"",SUMIFS('Monthly BSE Equity Options'!$K:$K,'Monthly BSE Equity Options'!$C:$C,$A12))</f>
        <v>2.5999999999999999E-3</v>
      </c>
      <c r="O12" s="8" t="str">
        <f t="shared" si="3"/>
        <v/>
      </c>
      <c r="P12" s="23" t="str">
        <f t="shared" si="21"/>
        <v/>
      </c>
      <c r="Q12" s="23" t="str">
        <f t="shared" si="22"/>
        <v/>
      </c>
      <c r="R12" s="23" t="str">
        <f t="shared" si="23"/>
        <v/>
      </c>
      <c r="S12" s="23" t="str">
        <f t="shared" si="12"/>
        <v/>
      </c>
      <c r="T12" s="23" t="str">
        <f t="shared" si="13"/>
        <v/>
      </c>
      <c r="U12" s="23" t="str">
        <f t="shared" si="14"/>
        <v/>
      </c>
      <c r="V12" s="23" t="str">
        <f t="shared" si="4"/>
        <v/>
      </c>
      <c r="W12" s="23" t="str">
        <f t="shared" si="5"/>
        <v/>
      </c>
      <c r="X12" s="24" t="str">
        <f>IF(SUMIFS('Monthly NSE Equity Options'!$L:$L,'Monthly NSE Equity Options'!$C:$C,$A12)=0,"",SUMIFS('Monthly NSE Equity Options'!$L:$L,'Monthly NSE Equity Options'!$C:$C,$A12))</f>
        <v/>
      </c>
      <c r="Y12" s="9">
        <f>IF(SUMIFS('Monthly BSE Equity Options'!$L:$L,'Monthly BSE Equity Options'!$C:$C,$A12)=0,"",SUMIFS('Monthly BSE Equity Options'!$L:$L,'Monthly BSE Equity Options'!$C:$C,$A12))</f>
        <v>8</v>
      </c>
      <c r="Z12" s="9" t="str">
        <f t="shared" si="6"/>
        <v/>
      </c>
      <c r="AA12" s="26" t="str">
        <f t="shared" si="24"/>
        <v/>
      </c>
      <c r="AB12" s="26" t="str">
        <f t="shared" si="25"/>
        <v/>
      </c>
      <c r="AC12" s="26" t="str">
        <f t="shared" si="26"/>
        <v/>
      </c>
      <c r="AD12" s="26" t="str">
        <f t="shared" si="15"/>
        <v/>
      </c>
      <c r="AE12" s="26" t="str">
        <f t="shared" si="16"/>
        <v/>
      </c>
      <c r="AF12" s="26" t="str">
        <f t="shared" si="17"/>
        <v/>
      </c>
      <c r="AG12" s="26" t="str">
        <f t="shared" si="7"/>
        <v/>
      </c>
      <c r="AH12" s="26" t="str">
        <f t="shared" si="8"/>
        <v/>
      </c>
    </row>
    <row r="13" spans="1:34" x14ac:dyDescent="0.2">
      <c r="A13" s="5" t="s">
        <v>121</v>
      </c>
      <c r="B13" s="18" t="str">
        <f>IF(SUMIFS('Monthly NSE Equity Options'!$J:$J,'Monthly NSE Equity Options'!$C:$C,$A13)=0,"",SUMIFS('Monthly NSE Equity Options'!$J:$J,'Monthly NSE Equity Options'!$C:$C,$A13))</f>
        <v/>
      </c>
      <c r="C13" s="7" t="str">
        <f>IF(SUMIFS('Monthly BSE Equity Options'!$J:$J,'Monthly BSE Equity Options'!$C:$C,$A13)=0,"",SUMIFS('Monthly BSE Equity Options'!$J:$J,'Monthly BSE Equity Options'!$C:$C,$A13))</f>
        <v/>
      </c>
      <c r="D13" s="7" t="str">
        <f t="shared" si="0"/>
        <v/>
      </c>
      <c r="E13" s="20" t="str">
        <f t="shared" si="18"/>
        <v/>
      </c>
      <c r="F13" s="20" t="str">
        <f t="shared" si="19"/>
        <v/>
      </c>
      <c r="G13" s="20" t="str">
        <f t="shared" si="20"/>
        <v/>
      </c>
      <c r="H13" s="20" t="str">
        <f t="shared" si="9"/>
        <v/>
      </c>
      <c r="I13" s="20" t="str">
        <f t="shared" si="10"/>
        <v/>
      </c>
      <c r="J13" s="20" t="str">
        <f t="shared" si="11"/>
        <v/>
      </c>
      <c r="K13" s="20" t="str">
        <f t="shared" si="1"/>
        <v/>
      </c>
      <c r="L13" s="20" t="str">
        <f t="shared" si="2"/>
        <v/>
      </c>
      <c r="M13" s="21" t="str">
        <f>IF(SUMIFS('Monthly NSE Equity Options'!$K:$K,'Monthly NSE Equity Options'!$C:$C,$A13)=0,"",SUMIFS('Monthly NSE Equity Options'!$K:$K,'Monthly NSE Equity Options'!$C:$C,$A13))</f>
        <v/>
      </c>
      <c r="N13" s="8" t="str">
        <f>IF(SUMIFS('Monthly BSE Equity Options'!$K:$K,'Monthly BSE Equity Options'!$C:$C,$A13)=0,"",SUMIFS('Monthly BSE Equity Options'!$K:$K,'Monthly BSE Equity Options'!$C:$C,$A13))</f>
        <v/>
      </c>
      <c r="O13" s="8" t="str">
        <f t="shared" si="3"/>
        <v/>
      </c>
      <c r="P13" s="23" t="str">
        <f t="shared" si="21"/>
        <v/>
      </c>
      <c r="Q13" s="23" t="str">
        <f t="shared" si="22"/>
        <v/>
      </c>
      <c r="R13" s="23" t="str">
        <f t="shared" si="23"/>
        <v/>
      </c>
      <c r="S13" s="23" t="str">
        <f t="shared" si="12"/>
        <v/>
      </c>
      <c r="T13" s="23" t="str">
        <f t="shared" si="13"/>
        <v/>
      </c>
      <c r="U13" s="23" t="str">
        <f t="shared" si="14"/>
        <v/>
      </c>
      <c r="V13" s="23" t="str">
        <f t="shared" si="4"/>
        <v/>
      </c>
      <c r="W13" s="23" t="str">
        <f t="shared" si="5"/>
        <v/>
      </c>
      <c r="X13" s="24" t="str">
        <f>IF(SUMIFS('Monthly NSE Equity Options'!$L:$L,'Monthly NSE Equity Options'!$C:$C,$A13)=0,"",SUMIFS('Monthly NSE Equity Options'!$L:$L,'Monthly NSE Equity Options'!$C:$C,$A13))</f>
        <v/>
      </c>
      <c r="Y13" s="9" t="str">
        <f>IF(SUMIFS('Monthly BSE Equity Options'!$L:$L,'Monthly BSE Equity Options'!$C:$C,$A13)=0,"",SUMIFS('Monthly BSE Equity Options'!$L:$L,'Monthly BSE Equity Options'!$C:$C,$A13))</f>
        <v/>
      </c>
      <c r="Z13" s="9" t="str">
        <f t="shared" si="6"/>
        <v/>
      </c>
      <c r="AA13" s="26" t="str">
        <f t="shared" si="24"/>
        <v/>
      </c>
      <c r="AB13" s="26" t="str">
        <f t="shared" si="25"/>
        <v/>
      </c>
      <c r="AC13" s="26" t="str">
        <f t="shared" si="26"/>
        <v/>
      </c>
      <c r="AD13" s="26" t="str">
        <f t="shared" si="15"/>
        <v/>
      </c>
      <c r="AE13" s="26" t="str">
        <f t="shared" si="16"/>
        <v/>
      </c>
      <c r="AF13" s="26" t="str">
        <f t="shared" si="17"/>
        <v/>
      </c>
      <c r="AG13" s="26" t="str">
        <f t="shared" si="7"/>
        <v/>
      </c>
      <c r="AH13" s="26" t="str">
        <f t="shared" si="8"/>
        <v/>
      </c>
    </row>
    <row r="14" spans="1:34" x14ac:dyDescent="0.2">
      <c r="A14" s="5" t="s">
        <v>122</v>
      </c>
      <c r="B14" s="18" t="str">
        <f>IF(SUMIFS('Monthly NSE Equity Options'!$J:$J,'Monthly NSE Equity Options'!$C:$C,$A14)=0,"",SUMIFS('Monthly NSE Equity Options'!$J:$J,'Monthly NSE Equity Options'!$C:$C,$A14))</f>
        <v/>
      </c>
      <c r="C14" s="7" t="str">
        <f>IF(SUMIFS('Monthly BSE Equity Options'!$J:$J,'Monthly BSE Equity Options'!$C:$C,$A14)=0,"",SUMIFS('Monthly BSE Equity Options'!$J:$J,'Monthly BSE Equity Options'!$C:$C,$A14))</f>
        <v/>
      </c>
      <c r="D14" s="7" t="str">
        <f t="shared" si="0"/>
        <v/>
      </c>
      <c r="E14" s="20" t="str">
        <f t="shared" si="18"/>
        <v/>
      </c>
      <c r="F14" s="20" t="str">
        <f t="shared" si="19"/>
        <v/>
      </c>
      <c r="G14" s="20" t="str">
        <f t="shared" si="20"/>
        <v/>
      </c>
      <c r="H14" s="20" t="str">
        <f t="shared" si="9"/>
        <v/>
      </c>
      <c r="I14" s="20" t="str">
        <f t="shared" si="10"/>
        <v/>
      </c>
      <c r="J14" s="20" t="str">
        <f t="shared" si="11"/>
        <v/>
      </c>
      <c r="K14" s="20" t="str">
        <f t="shared" si="1"/>
        <v/>
      </c>
      <c r="L14" s="20" t="str">
        <f t="shared" si="2"/>
        <v/>
      </c>
      <c r="M14" s="21" t="str">
        <f>IF(SUMIFS('Monthly NSE Equity Options'!$K:$K,'Monthly NSE Equity Options'!$C:$C,$A14)=0,"",SUMIFS('Monthly NSE Equity Options'!$K:$K,'Monthly NSE Equity Options'!$C:$C,$A14))</f>
        <v/>
      </c>
      <c r="N14" s="8" t="str">
        <f>IF(SUMIFS('Monthly BSE Equity Options'!$K:$K,'Monthly BSE Equity Options'!$C:$C,$A14)=0,"",SUMIFS('Monthly BSE Equity Options'!$K:$K,'Monthly BSE Equity Options'!$C:$C,$A14))</f>
        <v/>
      </c>
      <c r="O14" s="8" t="str">
        <f t="shared" si="3"/>
        <v/>
      </c>
      <c r="P14" s="23" t="str">
        <f t="shared" si="21"/>
        <v/>
      </c>
      <c r="Q14" s="23" t="str">
        <f t="shared" si="22"/>
        <v/>
      </c>
      <c r="R14" s="23" t="str">
        <f t="shared" si="23"/>
        <v/>
      </c>
      <c r="S14" s="23" t="str">
        <f t="shared" si="12"/>
        <v/>
      </c>
      <c r="T14" s="23" t="str">
        <f t="shared" si="13"/>
        <v/>
      </c>
      <c r="U14" s="23" t="str">
        <f t="shared" si="14"/>
        <v/>
      </c>
      <c r="V14" s="23" t="str">
        <f t="shared" si="4"/>
        <v/>
      </c>
      <c r="W14" s="23" t="str">
        <f t="shared" si="5"/>
        <v/>
      </c>
      <c r="X14" s="24" t="str">
        <f>IF(SUMIFS('Monthly NSE Equity Options'!$L:$L,'Monthly NSE Equity Options'!$C:$C,$A14)=0,"",SUMIFS('Monthly NSE Equity Options'!$L:$L,'Monthly NSE Equity Options'!$C:$C,$A14))</f>
        <v/>
      </c>
      <c r="Y14" s="9" t="str">
        <f>IF(SUMIFS('Monthly BSE Equity Options'!$L:$L,'Monthly BSE Equity Options'!$C:$C,$A14)=0,"",SUMIFS('Monthly BSE Equity Options'!$L:$L,'Monthly BSE Equity Options'!$C:$C,$A14))</f>
        <v/>
      </c>
      <c r="Z14" s="9" t="str">
        <f t="shared" si="6"/>
        <v/>
      </c>
      <c r="AA14" s="26" t="str">
        <f t="shared" si="24"/>
        <v/>
      </c>
      <c r="AB14" s="26" t="str">
        <f t="shared" si="25"/>
        <v/>
      </c>
      <c r="AC14" s="26" t="str">
        <f t="shared" si="26"/>
        <v/>
      </c>
      <c r="AD14" s="26" t="str">
        <f t="shared" si="15"/>
        <v/>
      </c>
      <c r="AE14" s="26" t="str">
        <f t="shared" si="16"/>
        <v/>
      </c>
      <c r="AF14" s="26" t="str">
        <f t="shared" si="17"/>
        <v/>
      </c>
      <c r="AG14" s="26" t="str">
        <f t="shared" si="7"/>
        <v/>
      </c>
      <c r="AH14" s="26" t="str">
        <f t="shared" si="8"/>
        <v/>
      </c>
    </row>
    <row r="15" spans="1:34" x14ac:dyDescent="0.2">
      <c r="A15" s="5" t="s">
        <v>123</v>
      </c>
      <c r="B15" s="18" t="str">
        <f>IF(SUMIFS('Monthly NSE Equity Options'!$J:$J,'Monthly NSE Equity Options'!$C:$C,$A15)=0,"",SUMIFS('Monthly NSE Equity Options'!$J:$J,'Monthly NSE Equity Options'!$C:$C,$A15))</f>
        <v/>
      </c>
      <c r="C15" s="7" t="str">
        <f>IF(SUMIFS('Monthly BSE Equity Options'!$J:$J,'Monthly BSE Equity Options'!$C:$C,$A15)=0,"",SUMIFS('Monthly BSE Equity Options'!$J:$J,'Monthly BSE Equity Options'!$C:$C,$A15))</f>
        <v/>
      </c>
      <c r="D15" s="7" t="str">
        <f t="shared" si="0"/>
        <v/>
      </c>
      <c r="E15" s="20" t="str">
        <f t="shared" si="18"/>
        <v/>
      </c>
      <c r="F15" s="20" t="str">
        <f t="shared" si="19"/>
        <v/>
      </c>
      <c r="G15" s="20" t="str">
        <f t="shared" si="20"/>
        <v/>
      </c>
      <c r="H15" s="20" t="str">
        <f t="shared" si="9"/>
        <v/>
      </c>
      <c r="I15" s="20" t="str">
        <f t="shared" si="10"/>
        <v/>
      </c>
      <c r="J15" s="20" t="str">
        <f t="shared" si="11"/>
        <v/>
      </c>
      <c r="K15" s="20" t="str">
        <f t="shared" si="1"/>
        <v/>
      </c>
      <c r="L15" s="20" t="str">
        <f t="shared" si="2"/>
        <v/>
      </c>
      <c r="M15" s="21" t="str">
        <f>IF(SUMIFS('Monthly NSE Equity Options'!$K:$K,'Monthly NSE Equity Options'!$C:$C,$A15)=0,"",SUMIFS('Monthly NSE Equity Options'!$K:$K,'Monthly NSE Equity Options'!$C:$C,$A15))</f>
        <v/>
      </c>
      <c r="N15" s="8">
        <f>IF(SUMIFS('Monthly BSE Equity Options'!$K:$K,'Monthly BSE Equity Options'!$C:$C,$A15)=0,"",SUMIFS('Monthly BSE Equity Options'!$K:$K,'Monthly BSE Equity Options'!$C:$C,$A15))</f>
        <v>0.28389999999999999</v>
      </c>
      <c r="O15" s="8" t="str">
        <f t="shared" si="3"/>
        <v/>
      </c>
      <c r="P15" s="23" t="str">
        <f t="shared" si="21"/>
        <v/>
      </c>
      <c r="Q15" s="23" t="str">
        <f t="shared" si="22"/>
        <v/>
      </c>
      <c r="R15" s="23" t="str">
        <f t="shared" si="23"/>
        <v/>
      </c>
      <c r="S15" s="23" t="str">
        <f t="shared" si="12"/>
        <v/>
      </c>
      <c r="T15" s="23" t="str">
        <f t="shared" si="13"/>
        <v/>
      </c>
      <c r="U15" s="23" t="str">
        <f t="shared" si="14"/>
        <v/>
      </c>
      <c r="V15" s="23" t="str">
        <f t="shared" si="4"/>
        <v/>
      </c>
      <c r="W15" s="23" t="str">
        <f t="shared" si="5"/>
        <v/>
      </c>
      <c r="X15" s="24" t="str">
        <f>IF(SUMIFS('Monthly NSE Equity Options'!$L:$L,'Monthly NSE Equity Options'!$C:$C,$A15)=0,"",SUMIFS('Monthly NSE Equity Options'!$L:$L,'Monthly NSE Equity Options'!$C:$C,$A15))</f>
        <v/>
      </c>
      <c r="Y15" s="9">
        <f>IF(SUMIFS('Monthly BSE Equity Options'!$L:$L,'Monthly BSE Equity Options'!$C:$C,$A15)=0,"",SUMIFS('Monthly BSE Equity Options'!$L:$L,'Monthly BSE Equity Options'!$C:$C,$A15))</f>
        <v>781</v>
      </c>
      <c r="Z15" s="9" t="str">
        <f t="shared" si="6"/>
        <v/>
      </c>
      <c r="AA15" s="26" t="str">
        <f t="shared" si="24"/>
        <v/>
      </c>
      <c r="AB15" s="26" t="str">
        <f t="shared" si="25"/>
        <v/>
      </c>
      <c r="AC15" s="26" t="str">
        <f t="shared" si="26"/>
        <v/>
      </c>
      <c r="AD15" s="26" t="str">
        <f t="shared" si="15"/>
        <v/>
      </c>
      <c r="AE15" s="26" t="str">
        <f t="shared" si="16"/>
        <v/>
      </c>
      <c r="AF15" s="26" t="str">
        <f t="shared" si="17"/>
        <v/>
      </c>
      <c r="AG15" s="26" t="str">
        <f t="shared" si="7"/>
        <v/>
      </c>
      <c r="AH15" s="26" t="str">
        <f t="shared" si="8"/>
        <v/>
      </c>
    </row>
    <row r="16" spans="1:34" x14ac:dyDescent="0.2">
      <c r="A16" s="5" t="s">
        <v>124</v>
      </c>
      <c r="B16" s="18" t="str">
        <f>IF(SUMIFS('Monthly NSE Equity Options'!$J:$J,'Monthly NSE Equity Options'!$C:$C,$A16)=0,"",SUMIFS('Monthly NSE Equity Options'!$J:$J,'Monthly NSE Equity Options'!$C:$C,$A16))</f>
        <v/>
      </c>
      <c r="C16" s="7" t="str">
        <f>IF(SUMIFS('Monthly BSE Equity Options'!$J:$J,'Monthly BSE Equity Options'!$C:$C,$A16)=0,"",SUMIFS('Monthly BSE Equity Options'!$J:$J,'Monthly BSE Equity Options'!$C:$C,$A16))</f>
        <v/>
      </c>
      <c r="D16" s="7" t="str">
        <f t="shared" si="0"/>
        <v/>
      </c>
      <c r="E16" s="20" t="str">
        <f t="shared" si="18"/>
        <v/>
      </c>
      <c r="F16" s="20" t="str">
        <f t="shared" si="19"/>
        <v/>
      </c>
      <c r="G16" s="20" t="str">
        <f t="shared" si="20"/>
        <v/>
      </c>
      <c r="H16" s="20" t="str">
        <f t="shared" si="9"/>
        <v/>
      </c>
      <c r="I16" s="20" t="str">
        <f t="shared" si="10"/>
        <v/>
      </c>
      <c r="J16" s="20" t="str">
        <f t="shared" si="11"/>
        <v/>
      </c>
      <c r="K16" s="20" t="str">
        <f t="shared" si="1"/>
        <v/>
      </c>
      <c r="L16" s="20" t="str">
        <f t="shared" si="2"/>
        <v/>
      </c>
      <c r="M16" s="21" t="str">
        <f>IF(SUMIFS('Monthly NSE Equity Options'!$K:$K,'Monthly NSE Equity Options'!$C:$C,$A16)=0,"",SUMIFS('Monthly NSE Equity Options'!$K:$K,'Monthly NSE Equity Options'!$C:$C,$A16))</f>
        <v/>
      </c>
      <c r="N16" s="8">
        <f>IF(SUMIFS('Monthly BSE Equity Options'!$K:$K,'Monthly BSE Equity Options'!$C:$C,$A16)=0,"",SUMIFS('Monthly BSE Equity Options'!$K:$K,'Monthly BSE Equity Options'!$C:$C,$A16))</f>
        <v>1.2999999999999999E-3</v>
      </c>
      <c r="O16" s="8" t="str">
        <f t="shared" si="3"/>
        <v/>
      </c>
      <c r="P16" s="23" t="str">
        <f t="shared" si="21"/>
        <v/>
      </c>
      <c r="Q16" s="23">
        <f t="shared" si="22"/>
        <v>-0.5</v>
      </c>
      <c r="R16" s="23" t="str">
        <f t="shared" si="23"/>
        <v/>
      </c>
      <c r="S16" s="23" t="str">
        <f t="shared" si="12"/>
        <v/>
      </c>
      <c r="T16" s="23">
        <f t="shared" si="13"/>
        <v>-0.99542092286016204</v>
      </c>
      <c r="U16" s="23" t="str">
        <f t="shared" si="14"/>
        <v/>
      </c>
      <c r="V16" s="23" t="str">
        <f t="shared" si="4"/>
        <v/>
      </c>
      <c r="W16" s="23" t="str">
        <f t="shared" si="5"/>
        <v/>
      </c>
      <c r="X16" s="24" t="str">
        <f>IF(SUMIFS('Monthly NSE Equity Options'!$L:$L,'Monthly NSE Equity Options'!$C:$C,$A16)=0,"",SUMIFS('Monthly NSE Equity Options'!$L:$L,'Monthly NSE Equity Options'!$C:$C,$A16))</f>
        <v/>
      </c>
      <c r="Y16" s="9">
        <f>IF(SUMIFS('Monthly BSE Equity Options'!$L:$L,'Monthly BSE Equity Options'!$C:$C,$A16)=0,"",SUMIFS('Monthly BSE Equity Options'!$L:$L,'Monthly BSE Equity Options'!$C:$C,$A16))</f>
        <v>4</v>
      </c>
      <c r="Z16" s="9" t="str">
        <f t="shared" si="6"/>
        <v/>
      </c>
      <c r="AA16" s="26" t="str">
        <f t="shared" si="24"/>
        <v/>
      </c>
      <c r="AB16" s="26">
        <f t="shared" si="25"/>
        <v>-0.5</v>
      </c>
      <c r="AC16" s="26" t="str">
        <f t="shared" si="26"/>
        <v/>
      </c>
      <c r="AD16" s="26" t="str">
        <f t="shared" si="15"/>
        <v/>
      </c>
      <c r="AE16" s="26">
        <f t="shared" si="16"/>
        <v>-0.99487836107554417</v>
      </c>
      <c r="AF16" s="26" t="str">
        <f t="shared" si="17"/>
        <v/>
      </c>
      <c r="AG16" s="26" t="str">
        <f t="shared" si="7"/>
        <v/>
      </c>
      <c r="AH16" s="26" t="str">
        <f t="shared" si="8"/>
        <v/>
      </c>
    </row>
    <row r="17" spans="1:34" x14ac:dyDescent="0.2">
      <c r="A17" s="5" t="s">
        <v>125</v>
      </c>
      <c r="B17" s="18" t="str">
        <f>IF(SUMIFS('Monthly NSE Equity Options'!$J:$J,'Monthly NSE Equity Options'!$C:$C,$A17)=0,"",SUMIFS('Monthly NSE Equity Options'!$J:$J,'Monthly NSE Equity Options'!$C:$C,$A17))</f>
        <v/>
      </c>
      <c r="C17" s="7" t="str">
        <f>IF(SUMIFS('Monthly BSE Equity Options'!$J:$J,'Monthly BSE Equity Options'!$C:$C,$A17)=0,"",SUMIFS('Monthly BSE Equity Options'!$J:$J,'Monthly BSE Equity Options'!$C:$C,$A17))</f>
        <v/>
      </c>
      <c r="D17" s="7" t="str">
        <f t="shared" si="0"/>
        <v/>
      </c>
      <c r="E17" s="20" t="str">
        <f t="shared" si="18"/>
        <v/>
      </c>
      <c r="F17" s="20" t="str">
        <f t="shared" si="19"/>
        <v/>
      </c>
      <c r="G17" s="20" t="str">
        <f t="shared" si="20"/>
        <v/>
      </c>
      <c r="H17" s="20" t="str">
        <f t="shared" si="9"/>
        <v/>
      </c>
      <c r="I17" s="20" t="str">
        <f t="shared" si="10"/>
        <v/>
      </c>
      <c r="J17" s="20" t="str">
        <f t="shared" si="11"/>
        <v/>
      </c>
      <c r="K17" s="20" t="str">
        <f t="shared" si="1"/>
        <v/>
      </c>
      <c r="L17" s="20" t="str">
        <f t="shared" si="2"/>
        <v/>
      </c>
      <c r="M17" s="21" t="str">
        <f>IF(SUMIFS('Monthly NSE Equity Options'!$K:$K,'Monthly NSE Equity Options'!$C:$C,$A17)=0,"",SUMIFS('Monthly NSE Equity Options'!$K:$K,'Monthly NSE Equity Options'!$C:$C,$A17))</f>
        <v/>
      </c>
      <c r="N17" s="8">
        <f>IF(SUMIFS('Monthly BSE Equity Options'!$K:$K,'Monthly BSE Equity Options'!$C:$C,$A17)=0,"",SUMIFS('Monthly BSE Equity Options'!$K:$K,'Monthly BSE Equity Options'!$C:$C,$A17))</f>
        <v>2.7000000000000001E-3</v>
      </c>
      <c r="O17" s="8" t="str">
        <f t="shared" si="3"/>
        <v/>
      </c>
      <c r="P17" s="23" t="str">
        <f t="shared" si="21"/>
        <v/>
      </c>
      <c r="Q17" s="23" t="str">
        <f t="shared" si="22"/>
        <v/>
      </c>
      <c r="R17" s="23" t="str">
        <f t="shared" si="23"/>
        <v/>
      </c>
      <c r="S17" s="23" t="str">
        <f t="shared" si="12"/>
        <v/>
      </c>
      <c r="T17" s="23">
        <f t="shared" si="13"/>
        <v>1.0769230769230771</v>
      </c>
      <c r="U17" s="23" t="str">
        <f t="shared" si="14"/>
        <v/>
      </c>
      <c r="V17" s="23" t="str">
        <f t="shared" si="4"/>
        <v/>
      </c>
      <c r="W17" s="23" t="str">
        <f t="shared" si="5"/>
        <v/>
      </c>
      <c r="X17" s="24" t="str">
        <f>IF(SUMIFS('Monthly NSE Equity Options'!$L:$L,'Monthly NSE Equity Options'!$C:$C,$A17)=0,"",SUMIFS('Monthly NSE Equity Options'!$L:$L,'Monthly NSE Equity Options'!$C:$C,$A17))</f>
        <v/>
      </c>
      <c r="Y17" s="9">
        <f>IF(SUMIFS('Monthly BSE Equity Options'!$L:$L,'Monthly BSE Equity Options'!$C:$C,$A17)=0,"",SUMIFS('Monthly BSE Equity Options'!$L:$L,'Monthly BSE Equity Options'!$C:$C,$A17))</f>
        <v>11</v>
      </c>
      <c r="Z17" s="9" t="str">
        <f t="shared" si="6"/>
        <v/>
      </c>
      <c r="AA17" s="26" t="str">
        <f t="shared" si="24"/>
        <v/>
      </c>
      <c r="AB17" s="26" t="str">
        <f t="shared" si="25"/>
        <v/>
      </c>
      <c r="AC17" s="26" t="str">
        <f t="shared" si="26"/>
        <v/>
      </c>
      <c r="AD17" s="26" t="str">
        <f t="shared" si="15"/>
        <v/>
      </c>
      <c r="AE17" s="26">
        <f t="shared" si="16"/>
        <v>1.75</v>
      </c>
      <c r="AF17" s="26" t="str">
        <f t="shared" si="17"/>
        <v/>
      </c>
      <c r="AG17" s="26" t="str">
        <f t="shared" si="7"/>
        <v/>
      </c>
      <c r="AH17" s="26" t="str">
        <f t="shared" si="8"/>
        <v/>
      </c>
    </row>
    <row r="18" spans="1:34" x14ac:dyDescent="0.2">
      <c r="A18" s="5" t="s">
        <v>126</v>
      </c>
      <c r="B18" s="18" t="str">
        <f>IF(SUMIFS('Monthly NSE Equity Options'!$J:$J,'Monthly NSE Equity Options'!$C:$C,$A18)=0,"",SUMIFS('Monthly NSE Equity Options'!$J:$J,'Monthly NSE Equity Options'!$C:$C,$A18))</f>
        <v/>
      </c>
      <c r="C18" s="7" t="str">
        <f>IF(SUMIFS('Monthly BSE Equity Options'!$J:$J,'Monthly BSE Equity Options'!$C:$C,$A18)=0,"",SUMIFS('Monthly BSE Equity Options'!$J:$J,'Monthly BSE Equity Options'!$C:$C,$A18))</f>
        <v/>
      </c>
      <c r="D18" s="7" t="str">
        <f t="shared" si="0"/>
        <v/>
      </c>
      <c r="E18" s="20" t="str">
        <f t="shared" si="18"/>
        <v/>
      </c>
      <c r="F18" s="20" t="str">
        <f t="shared" si="19"/>
        <v/>
      </c>
      <c r="G18" s="20" t="str">
        <f t="shared" si="20"/>
        <v/>
      </c>
      <c r="H18" s="20" t="str">
        <f t="shared" si="9"/>
        <v/>
      </c>
      <c r="I18" s="20" t="str">
        <f t="shared" si="10"/>
        <v/>
      </c>
      <c r="J18" s="20" t="str">
        <f t="shared" si="11"/>
        <v/>
      </c>
      <c r="K18" s="20" t="str">
        <f t="shared" si="1"/>
        <v/>
      </c>
      <c r="L18" s="20" t="str">
        <f t="shared" si="2"/>
        <v/>
      </c>
      <c r="M18" s="21" t="str">
        <f>IF(SUMIFS('Monthly NSE Equity Options'!$K:$K,'Monthly NSE Equity Options'!$C:$C,$A18)=0,"",SUMIFS('Monthly NSE Equity Options'!$K:$K,'Monthly NSE Equity Options'!$C:$C,$A18))</f>
        <v/>
      </c>
      <c r="N18" s="8">
        <f>IF(SUMIFS('Monthly BSE Equity Options'!$K:$K,'Monthly BSE Equity Options'!$C:$C,$A18)=0,"",SUMIFS('Monthly BSE Equity Options'!$K:$K,'Monthly BSE Equity Options'!$C:$C,$A18))</f>
        <v>0.1022</v>
      </c>
      <c r="O18" s="8" t="str">
        <f t="shared" si="3"/>
        <v/>
      </c>
      <c r="P18" s="23" t="str">
        <f t="shared" si="21"/>
        <v/>
      </c>
      <c r="Q18" s="23" t="str">
        <f t="shared" si="22"/>
        <v/>
      </c>
      <c r="R18" s="23" t="str">
        <f t="shared" si="23"/>
        <v/>
      </c>
      <c r="S18" s="23" t="str">
        <f t="shared" si="12"/>
        <v/>
      </c>
      <c r="T18" s="23">
        <f t="shared" si="13"/>
        <v>36.851851851851848</v>
      </c>
      <c r="U18" s="23" t="str">
        <f t="shared" si="14"/>
        <v/>
      </c>
      <c r="V18" s="23" t="str">
        <f t="shared" si="4"/>
        <v/>
      </c>
      <c r="W18" s="23" t="str">
        <f t="shared" si="5"/>
        <v/>
      </c>
      <c r="X18" s="24" t="str">
        <f>IF(SUMIFS('Monthly NSE Equity Options'!$L:$L,'Monthly NSE Equity Options'!$C:$C,$A18)=0,"",SUMIFS('Monthly NSE Equity Options'!$L:$L,'Monthly NSE Equity Options'!$C:$C,$A18))</f>
        <v/>
      </c>
      <c r="Y18" s="9">
        <f>IF(SUMIFS('Monthly BSE Equity Options'!$L:$L,'Monthly BSE Equity Options'!$C:$C,$A18)=0,"",SUMIFS('Monthly BSE Equity Options'!$L:$L,'Monthly BSE Equity Options'!$C:$C,$A18))</f>
        <v>380</v>
      </c>
      <c r="Z18" s="9" t="str">
        <f t="shared" si="6"/>
        <v/>
      </c>
      <c r="AA18" s="26" t="str">
        <f t="shared" si="24"/>
        <v/>
      </c>
      <c r="AB18" s="26" t="str">
        <f t="shared" si="25"/>
        <v/>
      </c>
      <c r="AC18" s="26" t="str">
        <f t="shared" si="26"/>
        <v/>
      </c>
      <c r="AD18" s="26" t="str">
        <f t="shared" si="15"/>
        <v/>
      </c>
      <c r="AE18" s="26">
        <f t="shared" si="16"/>
        <v>33.545454545454547</v>
      </c>
      <c r="AF18" s="26" t="str">
        <f t="shared" si="17"/>
        <v/>
      </c>
      <c r="AG18" s="26" t="str">
        <f t="shared" si="7"/>
        <v/>
      </c>
      <c r="AH18" s="26" t="str">
        <f t="shared" si="8"/>
        <v/>
      </c>
    </row>
    <row r="19" spans="1:34" x14ac:dyDescent="0.2">
      <c r="A19" s="5" t="s">
        <v>127</v>
      </c>
      <c r="B19" s="18" t="str">
        <f>IF(SUMIFS('Monthly NSE Equity Options'!$J:$J,'Monthly NSE Equity Options'!$C:$C,$A19)=0,"",SUMIFS('Monthly NSE Equity Options'!$J:$J,'Monthly NSE Equity Options'!$C:$C,$A19))</f>
        <v/>
      </c>
      <c r="C19" s="7" t="str">
        <f>IF(SUMIFS('Monthly BSE Equity Options'!$J:$J,'Monthly BSE Equity Options'!$C:$C,$A19)=0,"",SUMIFS('Monthly BSE Equity Options'!$J:$J,'Monthly BSE Equity Options'!$C:$C,$A19))</f>
        <v/>
      </c>
      <c r="D19" s="7" t="str">
        <f t="shared" si="0"/>
        <v/>
      </c>
      <c r="E19" s="20" t="str">
        <f t="shared" si="18"/>
        <v/>
      </c>
      <c r="F19" s="20" t="str">
        <f t="shared" si="19"/>
        <v/>
      </c>
      <c r="G19" s="20" t="str">
        <f t="shared" si="20"/>
        <v/>
      </c>
      <c r="H19" s="20" t="str">
        <f t="shared" si="9"/>
        <v/>
      </c>
      <c r="I19" s="20" t="str">
        <f t="shared" si="10"/>
        <v/>
      </c>
      <c r="J19" s="20" t="str">
        <f t="shared" si="11"/>
        <v/>
      </c>
      <c r="K19" s="20" t="str">
        <f t="shared" si="1"/>
        <v/>
      </c>
      <c r="L19" s="20" t="str">
        <f t="shared" si="2"/>
        <v/>
      </c>
      <c r="M19" s="21" t="str">
        <f>IF(SUMIFS('Monthly NSE Equity Options'!$K:$K,'Monthly NSE Equity Options'!$C:$C,$A19)=0,"",SUMIFS('Monthly NSE Equity Options'!$K:$K,'Monthly NSE Equity Options'!$C:$C,$A19))</f>
        <v/>
      </c>
      <c r="N19" s="8">
        <f>IF(SUMIFS('Monthly BSE Equity Options'!$K:$K,'Monthly BSE Equity Options'!$C:$C,$A19)=0,"",SUMIFS('Monthly BSE Equity Options'!$K:$K,'Monthly BSE Equity Options'!$C:$C,$A19))</f>
        <v>9.1200000000000003E-2</v>
      </c>
      <c r="O19" s="8" t="str">
        <f t="shared" si="3"/>
        <v/>
      </c>
      <c r="P19" s="23" t="str">
        <f t="shared" si="21"/>
        <v/>
      </c>
      <c r="Q19" s="23">
        <f t="shared" si="22"/>
        <v>-0.67876012680521303</v>
      </c>
      <c r="R19" s="23" t="str">
        <f t="shared" si="23"/>
        <v/>
      </c>
      <c r="S19" s="23" t="str">
        <f t="shared" si="12"/>
        <v/>
      </c>
      <c r="T19" s="23">
        <f t="shared" si="13"/>
        <v>-0.10763209393346373</v>
      </c>
      <c r="U19" s="23" t="str">
        <f t="shared" si="14"/>
        <v/>
      </c>
      <c r="V19" s="23" t="str">
        <f t="shared" si="4"/>
        <v/>
      </c>
      <c r="W19" s="23" t="str">
        <f t="shared" si="5"/>
        <v/>
      </c>
      <c r="X19" s="24" t="str">
        <f>IF(SUMIFS('Monthly NSE Equity Options'!$L:$L,'Monthly NSE Equity Options'!$C:$C,$A19)=0,"",SUMIFS('Monthly NSE Equity Options'!$L:$L,'Monthly NSE Equity Options'!$C:$C,$A19))</f>
        <v/>
      </c>
      <c r="Y19" s="9">
        <f>IF(SUMIFS('Monthly BSE Equity Options'!$L:$L,'Monthly BSE Equity Options'!$C:$C,$A19)=0,"",SUMIFS('Monthly BSE Equity Options'!$L:$L,'Monthly BSE Equity Options'!$C:$C,$A19))</f>
        <v>373</v>
      </c>
      <c r="Z19" s="9" t="str">
        <f t="shared" si="6"/>
        <v/>
      </c>
      <c r="AA19" s="26" t="str">
        <f t="shared" si="24"/>
        <v/>
      </c>
      <c r="AB19" s="26">
        <f t="shared" si="25"/>
        <v>-0.52240717029449424</v>
      </c>
      <c r="AC19" s="26" t="str">
        <f t="shared" si="26"/>
        <v/>
      </c>
      <c r="AD19" s="26" t="str">
        <f t="shared" si="15"/>
        <v/>
      </c>
      <c r="AE19" s="26">
        <f t="shared" si="16"/>
        <v>-1.8421052631578894E-2</v>
      </c>
      <c r="AF19" s="26" t="str">
        <f t="shared" si="17"/>
        <v/>
      </c>
      <c r="AG19" s="26" t="str">
        <f t="shared" si="7"/>
        <v/>
      </c>
      <c r="AH19" s="26" t="str">
        <f t="shared" si="8"/>
        <v/>
      </c>
    </row>
    <row r="20" spans="1:34" x14ac:dyDescent="0.2">
      <c r="A20" s="5" t="s">
        <v>128</v>
      </c>
      <c r="B20" s="18" t="str">
        <f>IF(SUMIFS('Monthly NSE Equity Options'!$J:$J,'Monthly NSE Equity Options'!$C:$C,$A20)=0,"",SUMIFS('Monthly NSE Equity Options'!$J:$J,'Monthly NSE Equity Options'!$C:$C,$A20))</f>
        <v/>
      </c>
      <c r="C20" s="7" t="str">
        <f>IF(SUMIFS('Monthly BSE Equity Options'!$J:$J,'Monthly BSE Equity Options'!$C:$C,$A20)=0,"",SUMIFS('Monthly BSE Equity Options'!$J:$J,'Monthly BSE Equity Options'!$C:$C,$A20))</f>
        <v/>
      </c>
      <c r="D20" s="7" t="str">
        <f t="shared" si="0"/>
        <v/>
      </c>
      <c r="E20" s="20" t="str">
        <f t="shared" si="18"/>
        <v/>
      </c>
      <c r="F20" s="20" t="str">
        <f t="shared" si="19"/>
        <v/>
      </c>
      <c r="G20" s="20" t="str">
        <f t="shared" si="20"/>
        <v/>
      </c>
      <c r="H20" s="20" t="str">
        <f t="shared" si="9"/>
        <v/>
      </c>
      <c r="I20" s="20" t="str">
        <f t="shared" si="10"/>
        <v/>
      </c>
      <c r="J20" s="20" t="str">
        <f t="shared" si="11"/>
        <v/>
      </c>
      <c r="K20" s="20" t="str">
        <f t="shared" si="1"/>
        <v/>
      </c>
      <c r="L20" s="20" t="str">
        <f t="shared" si="2"/>
        <v/>
      </c>
      <c r="M20" s="21" t="str">
        <f>IF(SUMIFS('Monthly NSE Equity Options'!$K:$K,'Monthly NSE Equity Options'!$C:$C,$A20)=0,"",SUMIFS('Monthly NSE Equity Options'!$K:$K,'Monthly NSE Equity Options'!$C:$C,$A20))</f>
        <v/>
      </c>
      <c r="N20" s="8" t="str">
        <f>IF(SUMIFS('Monthly BSE Equity Options'!$K:$K,'Monthly BSE Equity Options'!$C:$C,$A20)=0,"",SUMIFS('Monthly BSE Equity Options'!$K:$K,'Monthly BSE Equity Options'!$C:$C,$A20))</f>
        <v/>
      </c>
      <c r="O20" s="8" t="str">
        <f t="shared" si="3"/>
        <v/>
      </c>
      <c r="P20" s="23" t="str">
        <f t="shared" si="21"/>
        <v/>
      </c>
      <c r="Q20" s="23" t="str">
        <f t="shared" si="22"/>
        <v/>
      </c>
      <c r="R20" s="23" t="str">
        <f t="shared" si="23"/>
        <v/>
      </c>
      <c r="S20" s="23" t="str">
        <f t="shared" si="12"/>
        <v/>
      </c>
      <c r="T20" s="23" t="str">
        <f t="shared" si="13"/>
        <v/>
      </c>
      <c r="U20" s="23" t="str">
        <f t="shared" si="14"/>
        <v/>
      </c>
      <c r="V20" s="23" t="str">
        <f t="shared" si="4"/>
        <v/>
      </c>
      <c r="W20" s="23" t="str">
        <f t="shared" si="5"/>
        <v/>
      </c>
      <c r="X20" s="24" t="str">
        <f>IF(SUMIFS('Monthly NSE Equity Options'!$L:$L,'Monthly NSE Equity Options'!$C:$C,$A20)=0,"",SUMIFS('Monthly NSE Equity Options'!$L:$L,'Monthly NSE Equity Options'!$C:$C,$A20))</f>
        <v/>
      </c>
      <c r="Y20" s="9" t="str">
        <f>IF(SUMIFS('Monthly BSE Equity Options'!$L:$L,'Monthly BSE Equity Options'!$C:$C,$A20)=0,"",SUMIFS('Monthly BSE Equity Options'!$L:$L,'Monthly BSE Equity Options'!$C:$C,$A20))</f>
        <v/>
      </c>
      <c r="Z20" s="9" t="str">
        <f t="shared" si="6"/>
        <v/>
      </c>
      <c r="AA20" s="26" t="str">
        <f t="shared" si="24"/>
        <v/>
      </c>
      <c r="AB20" s="26" t="str">
        <f t="shared" si="25"/>
        <v/>
      </c>
      <c r="AC20" s="26" t="str">
        <f t="shared" si="26"/>
        <v/>
      </c>
      <c r="AD20" s="26" t="str">
        <f t="shared" si="15"/>
        <v/>
      </c>
      <c r="AE20" s="26" t="str">
        <f t="shared" si="16"/>
        <v/>
      </c>
      <c r="AF20" s="26" t="str">
        <f t="shared" si="17"/>
        <v/>
      </c>
      <c r="AG20" s="26" t="str">
        <f t="shared" si="7"/>
        <v/>
      </c>
      <c r="AH20" s="26" t="str">
        <f t="shared" si="8"/>
        <v/>
      </c>
    </row>
    <row r="21" spans="1:34" x14ac:dyDescent="0.2">
      <c r="A21" s="5" t="s">
        <v>129</v>
      </c>
      <c r="B21" s="18" t="str">
        <f>IF(SUMIFS('Monthly NSE Equity Options'!$J:$J,'Monthly NSE Equity Options'!$C:$C,$A21)=0,"",SUMIFS('Monthly NSE Equity Options'!$J:$J,'Monthly NSE Equity Options'!$C:$C,$A21))</f>
        <v/>
      </c>
      <c r="C21" s="7" t="str">
        <f>IF(SUMIFS('Monthly BSE Equity Options'!$J:$J,'Monthly BSE Equity Options'!$C:$C,$A21)=0,"",SUMIFS('Monthly BSE Equity Options'!$J:$J,'Monthly BSE Equity Options'!$C:$C,$A21))</f>
        <v/>
      </c>
      <c r="D21" s="7" t="str">
        <f t="shared" si="0"/>
        <v/>
      </c>
      <c r="E21" s="20" t="str">
        <f t="shared" si="18"/>
        <v/>
      </c>
      <c r="F21" s="20" t="str">
        <f t="shared" si="19"/>
        <v/>
      </c>
      <c r="G21" s="20" t="str">
        <f t="shared" si="20"/>
        <v/>
      </c>
      <c r="H21" s="20" t="str">
        <f t="shared" si="9"/>
        <v/>
      </c>
      <c r="I21" s="20" t="str">
        <f t="shared" si="10"/>
        <v/>
      </c>
      <c r="J21" s="20" t="str">
        <f t="shared" si="11"/>
        <v/>
      </c>
      <c r="K21" s="20" t="str">
        <f t="shared" si="1"/>
        <v/>
      </c>
      <c r="L21" s="20" t="str">
        <f t="shared" si="2"/>
        <v/>
      </c>
      <c r="M21" s="21" t="str">
        <f>IF(SUMIFS('Monthly NSE Equity Options'!$K:$K,'Monthly NSE Equity Options'!$C:$C,$A21)=0,"",SUMIFS('Monthly NSE Equity Options'!$K:$K,'Monthly NSE Equity Options'!$C:$C,$A21))</f>
        <v/>
      </c>
      <c r="N21" s="8" t="str">
        <f>IF(SUMIFS('Monthly BSE Equity Options'!$K:$K,'Monthly BSE Equity Options'!$C:$C,$A21)=0,"",SUMIFS('Monthly BSE Equity Options'!$K:$K,'Monthly BSE Equity Options'!$C:$C,$A21))</f>
        <v/>
      </c>
      <c r="O21" s="8" t="str">
        <f t="shared" si="3"/>
        <v/>
      </c>
      <c r="P21" s="23" t="str">
        <f t="shared" si="21"/>
        <v/>
      </c>
      <c r="Q21" s="23" t="str">
        <f t="shared" si="22"/>
        <v/>
      </c>
      <c r="R21" s="23" t="str">
        <f t="shared" si="23"/>
        <v/>
      </c>
      <c r="S21" s="23" t="str">
        <f t="shared" si="12"/>
        <v/>
      </c>
      <c r="T21" s="23" t="str">
        <f t="shared" si="13"/>
        <v/>
      </c>
      <c r="U21" s="23" t="str">
        <f t="shared" si="14"/>
        <v/>
      </c>
      <c r="V21" s="23" t="str">
        <f t="shared" si="4"/>
        <v/>
      </c>
      <c r="W21" s="23" t="str">
        <f t="shared" si="5"/>
        <v/>
      </c>
      <c r="X21" s="24" t="str">
        <f>IF(SUMIFS('Monthly NSE Equity Options'!$L:$L,'Monthly NSE Equity Options'!$C:$C,$A21)=0,"",SUMIFS('Monthly NSE Equity Options'!$L:$L,'Monthly NSE Equity Options'!$C:$C,$A21))</f>
        <v/>
      </c>
      <c r="Y21" s="9" t="str">
        <f>IF(SUMIFS('Monthly BSE Equity Options'!$L:$L,'Monthly BSE Equity Options'!$C:$C,$A21)=0,"",SUMIFS('Monthly BSE Equity Options'!$L:$L,'Monthly BSE Equity Options'!$C:$C,$A21))</f>
        <v/>
      </c>
      <c r="Z21" s="9" t="str">
        <f t="shared" si="6"/>
        <v/>
      </c>
      <c r="AA21" s="26" t="str">
        <f t="shared" si="24"/>
        <v/>
      </c>
      <c r="AB21" s="26" t="str">
        <f t="shared" si="25"/>
        <v/>
      </c>
      <c r="AC21" s="26" t="str">
        <f t="shared" si="26"/>
        <v/>
      </c>
      <c r="AD21" s="26" t="str">
        <f t="shared" si="15"/>
        <v/>
      </c>
      <c r="AE21" s="26" t="str">
        <f t="shared" si="16"/>
        <v/>
      </c>
      <c r="AF21" s="26" t="str">
        <f t="shared" si="17"/>
        <v/>
      </c>
      <c r="AG21" s="26" t="str">
        <f t="shared" si="7"/>
        <v/>
      </c>
      <c r="AH21" s="26" t="str">
        <f t="shared" si="8"/>
        <v/>
      </c>
    </row>
    <row r="22" spans="1:34" x14ac:dyDescent="0.2">
      <c r="A22" s="5" t="s">
        <v>130</v>
      </c>
      <c r="B22" s="18" t="str">
        <f>IF(SUMIFS('Monthly NSE Equity Options'!$J:$J,'Monthly NSE Equity Options'!$C:$C,$A22)=0,"",SUMIFS('Monthly NSE Equity Options'!$J:$J,'Monthly NSE Equity Options'!$C:$C,$A22))</f>
        <v/>
      </c>
      <c r="C22" s="7" t="str">
        <f>IF(SUMIFS('Monthly BSE Equity Options'!$J:$J,'Monthly BSE Equity Options'!$C:$C,$A22)=0,"",SUMIFS('Monthly BSE Equity Options'!$J:$J,'Monthly BSE Equity Options'!$C:$C,$A22))</f>
        <v/>
      </c>
      <c r="D22" s="7" t="str">
        <f t="shared" si="0"/>
        <v/>
      </c>
      <c r="E22" s="20" t="str">
        <f t="shared" si="18"/>
        <v/>
      </c>
      <c r="F22" s="20" t="str">
        <f t="shared" si="19"/>
        <v/>
      </c>
      <c r="G22" s="20" t="str">
        <f t="shared" si="20"/>
        <v/>
      </c>
      <c r="H22" s="20" t="str">
        <f t="shared" si="9"/>
        <v/>
      </c>
      <c r="I22" s="20" t="str">
        <f t="shared" si="10"/>
        <v/>
      </c>
      <c r="J22" s="20" t="str">
        <f t="shared" si="11"/>
        <v/>
      </c>
      <c r="K22" s="20" t="str">
        <f t="shared" si="1"/>
        <v/>
      </c>
      <c r="L22" s="20" t="str">
        <f t="shared" si="2"/>
        <v/>
      </c>
      <c r="M22" s="21" t="str">
        <f>IF(SUMIFS('Monthly NSE Equity Options'!$K:$K,'Monthly NSE Equity Options'!$C:$C,$A22)=0,"",SUMIFS('Monthly NSE Equity Options'!$K:$K,'Monthly NSE Equity Options'!$C:$C,$A22))</f>
        <v/>
      </c>
      <c r="N22" s="8" t="str">
        <f>IF(SUMIFS('Monthly BSE Equity Options'!$K:$K,'Monthly BSE Equity Options'!$C:$C,$A22)=0,"",SUMIFS('Monthly BSE Equity Options'!$K:$K,'Monthly BSE Equity Options'!$C:$C,$A22))</f>
        <v/>
      </c>
      <c r="O22" s="8" t="str">
        <f t="shared" si="3"/>
        <v/>
      </c>
      <c r="P22" s="23" t="str">
        <f t="shared" si="21"/>
        <v/>
      </c>
      <c r="Q22" s="23" t="str">
        <f t="shared" si="22"/>
        <v/>
      </c>
      <c r="R22" s="23" t="str">
        <f t="shared" si="23"/>
        <v/>
      </c>
      <c r="S22" s="23" t="str">
        <f t="shared" si="12"/>
        <v/>
      </c>
      <c r="T22" s="23" t="str">
        <f t="shared" si="13"/>
        <v/>
      </c>
      <c r="U22" s="23" t="str">
        <f t="shared" si="14"/>
        <v/>
      </c>
      <c r="V22" s="23" t="str">
        <f t="shared" si="4"/>
        <v/>
      </c>
      <c r="W22" s="23" t="str">
        <f t="shared" si="5"/>
        <v/>
      </c>
      <c r="X22" s="24" t="str">
        <f>IF(SUMIFS('Monthly NSE Equity Options'!$L:$L,'Monthly NSE Equity Options'!$C:$C,$A22)=0,"",SUMIFS('Monthly NSE Equity Options'!$L:$L,'Monthly NSE Equity Options'!$C:$C,$A22))</f>
        <v/>
      </c>
      <c r="Y22" s="9" t="str">
        <f>IF(SUMIFS('Monthly BSE Equity Options'!$L:$L,'Monthly BSE Equity Options'!$C:$C,$A22)=0,"",SUMIFS('Monthly BSE Equity Options'!$L:$L,'Monthly BSE Equity Options'!$C:$C,$A22))</f>
        <v/>
      </c>
      <c r="Z22" s="9" t="str">
        <f t="shared" si="6"/>
        <v/>
      </c>
      <c r="AA22" s="26" t="str">
        <f t="shared" si="24"/>
        <v/>
      </c>
      <c r="AB22" s="26" t="str">
        <f t="shared" si="25"/>
        <v/>
      </c>
      <c r="AC22" s="26" t="str">
        <f t="shared" si="26"/>
        <v/>
      </c>
      <c r="AD22" s="26" t="str">
        <f t="shared" si="15"/>
        <v/>
      </c>
      <c r="AE22" s="26" t="str">
        <f t="shared" si="16"/>
        <v/>
      </c>
      <c r="AF22" s="26" t="str">
        <f t="shared" si="17"/>
        <v/>
      </c>
      <c r="AG22" s="26" t="str">
        <f t="shared" si="7"/>
        <v/>
      </c>
      <c r="AH22" s="26" t="str">
        <f t="shared" si="8"/>
        <v/>
      </c>
    </row>
    <row r="23" spans="1:34" x14ac:dyDescent="0.2">
      <c r="A23" s="5" t="s">
        <v>131</v>
      </c>
      <c r="B23" s="18" t="str">
        <f>IF(SUMIFS('Monthly NSE Equity Options'!$J:$J,'Monthly NSE Equity Options'!$C:$C,$A23)=0,"",SUMIFS('Monthly NSE Equity Options'!$J:$J,'Monthly NSE Equity Options'!$C:$C,$A23))</f>
        <v/>
      </c>
      <c r="C23" s="7" t="str">
        <f>IF(SUMIFS('Monthly BSE Equity Options'!$J:$J,'Monthly BSE Equity Options'!$C:$C,$A23)=0,"",SUMIFS('Monthly BSE Equity Options'!$J:$J,'Monthly BSE Equity Options'!$C:$C,$A23))</f>
        <v/>
      </c>
      <c r="D23" s="7" t="str">
        <f t="shared" si="0"/>
        <v/>
      </c>
      <c r="E23" s="20" t="str">
        <f t="shared" si="18"/>
        <v/>
      </c>
      <c r="F23" s="20" t="str">
        <f t="shared" si="19"/>
        <v/>
      </c>
      <c r="G23" s="20" t="str">
        <f t="shared" si="20"/>
        <v/>
      </c>
      <c r="H23" s="20" t="str">
        <f t="shared" si="9"/>
        <v/>
      </c>
      <c r="I23" s="20" t="str">
        <f t="shared" si="10"/>
        <v/>
      </c>
      <c r="J23" s="20" t="str">
        <f t="shared" si="11"/>
        <v/>
      </c>
      <c r="K23" s="20" t="str">
        <f t="shared" si="1"/>
        <v/>
      </c>
      <c r="L23" s="20" t="str">
        <f t="shared" si="2"/>
        <v/>
      </c>
      <c r="M23" s="21">
        <f>IF(SUMIFS('Monthly NSE Equity Options'!$K:$K,'Monthly NSE Equity Options'!$C:$C,$A23)=0,"",SUMIFS('Monthly NSE Equity Options'!$K:$K,'Monthly NSE Equity Options'!$C:$C,$A23))</f>
        <v>15422.865899999999</v>
      </c>
      <c r="N23" s="8">
        <f>IF(SUMIFS('Monthly BSE Equity Options'!$K:$K,'Monthly BSE Equity Options'!$C:$C,$A23)=0,"",SUMIFS('Monthly BSE Equity Options'!$K:$K,'Monthly BSE Equity Options'!$C:$C,$A23))</f>
        <v>7.0699999999999999E-2</v>
      </c>
      <c r="O23" s="8">
        <f t="shared" si="3"/>
        <v>15422.936599999999</v>
      </c>
      <c r="P23" s="23" t="str">
        <f t="shared" si="21"/>
        <v/>
      </c>
      <c r="Q23" s="23">
        <f t="shared" si="22"/>
        <v>-0.22478070175438603</v>
      </c>
      <c r="R23" s="23" t="str">
        <f t="shared" si="23"/>
        <v/>
      </c>
      <c r="S23" s="23" t="str">
        <f t="shared" si="12"/>
        <v/>
      </c>
      <c r="T23" s="23" t="str">
        <f t="shared" si="13"/>
        <v/>
      </c>
      <c r="U23" s="23" t="str">
        <f t="shared" si="14"/>
        <v/>
      </c>
      <c r="V23" s="23">
        <f t="shared" si="4"/>
        <v>0.99999541591839258</v>
      </c>
      <c r="W23" s="23">
        <f t="shared" si="5"/>
        <v>4.5840816073898661E-6</v>
      </c>
      <c r="X23" s="24">
        <f>IF(SUMIFS('Monthly NSE Equity Options'!$L:$L,'Monthly NSE Equity Options'!$C:$C,$A23)=0,"",SUMIFS('Monthly NSE Equity Options'!$L:$L,'Monthly NSE Equity Options'!$C:$C,$A23))</f>
        <v>74901703</v>
      </c>
      <c r="Y23" s="9">
        <f>IF(SUMIFS('Monthly BSE Equity Options'!$L:$L,'Monthly BSE Equity Options'!$C:$C,$A23)=0,"",SUMIFS('Monthly BSE Equity Options'!$L:$L,'Monthly BSE Equity Options'!$C:$C,$A23))</f>
        <v>352</v>
      </c>
      <c r="Z23" s="9">
        <f t="shared" si="6"/>
        <v>74902055</v>
      </c>
      <c r="AA23" s="26" t="str">
        <f t="shared" si="24"/>
        <v/>
      </c>
      <c r="AB23" s="26">
        <f t="shared" si="25"/>
        <v>-5.6300268096514783E-2</v>
      </c>
      <c r="AC23" s="26" t="str">
        <f t="shared" si="26"/>
        <v/>
      </c>
      <c r="AD23" s="26" t="str">
        <f t="shared" si="15"/>
        <v/>
      </c>
      <c r="AE23" s="26" t="str">
        <f t="shared" si="16"/>
        <v/>
      </c>
      <c r="AF23" s="26" t="str">
        <f t="shared" si="17"/>
        <v/>
      </c>
      <c r="AG23" s="26">
        <f t="shared" si="7"/>
        <v>0.9999953005294715</v>
      </c>
      <c r="AH23" s="26">
        <f t="shared" si="8"/>
        <v>4.6994705285455785E-6</v>
      </c>
    </row>
    <row r="24" spans="1:34" x14ac:dyDescent="0.2">
      <c r="A24" s="5" t="s">
        <v>132</v>
      </c>
      <c r="B24" s="18" t="str">
        <f>IF(SUMIFS('Monthly NSE Equity Options'!$J:$J,'Monthly NSE Equity Options'!$C:$C,$A24)=0,"",SUMIFS('Monthly NSE Equity Options'!$J:$J,'Monthly NSE Equity Options'!$C:$C,$A24))</f>
        <v/>
      </c>
      <c r="C24" s="7" t="str">
        <f>IF(SUMIFS('Monthly BSE Equity Options'!$J:$J,'Monthly BSE Equity Options'!$C:$C,$A24)=0,"",SUMIFS('Monthly BSE Equity Options'!$J:$J,'Monthly BSE Equity Options'!$C:$C,$A24))</f>
        <v/>
      </c>
      <c r="D24" s="7" t="str">
        <f t="shared" si="0"/>
        <v/>
      </c>
      <c r="E24" s="20" t="str">
        <f t="shared" si="18"/>
        <v/>
      </c>
      <c r="F24" s="20" t="str">
        <f t="shared" si="19"/>
        <v/>
      </c>
      <c r="G24" s="20" t="str">
        <f t="shared" si="20"/>
        <v/>
      </c>
      <c r="H24" s="20" t="str">
        <f t="shared" si="9"/>
        <v/>
      </c>
      <c r="I24" s="20" t="str">
        <f t="shared" si="10"/>
        <v/>
      </c>
      <c r="J24" s="20" t="str">
        <f t="shared" si="11"/>
        <v/>
      </c>
      <c r="K24" s="20" t="str">
        <f t="shared" si="1"/>
        <v/>
      </c>
      <c r="L24" s="20" t="str">
        <f t="shared" si="2"/>
        <v/>
      </c>
      <c r="M24" s="21">
        <f>IF(SUMIFS('Monthly NSE Equity Options'!$K:$K,'Monthly NSE Equity Options'!$C:$C,$A24)=0,"",SUMIFS('Monthly NSE Equity Options'!$K:$K,'Monthly NSE Equity Options'!$C:$C,$A24))</f>
        <v>20867.588</v>
      </c>
      <c r="N24" s="8" t="str">
        <f>IF(SUMIFS('Monthly BSE Equity Options'!$K:$K,'Monthly BSE Equity Options'!$C:$C,$A24)=0,"",SUMIFS('Monthly BSE Equity Options'!$K:$K,'Monthly BSE Equity Options'!$C:$C,$A24))</f>
        <v/>
      </c>
      <c r="O24" s="8" t="str">
        <f t="shared" si="3"/>
        <v/>
      </c>
      <c r="P24" s="23" t="str">
        <f t="shared" si="21"/>
        <v/>
      </c>
      <c r="Q24" s="23" t="str">
        <f t="shared" si="22"/>
        <v/>
      </c>
      <c r="R24" s="23" t="str">
        <f t="shared" si="23"/>
        <v/>
      </c>
      <c r="S24" s="23">
        <f t="shared" si="12"/>
        <v>0.35302920581057506</v>
      </c>
      <c r="T24" s="23" t="str">
        <f t="shared" si="13"/>
        <v/>
      </c>
      <c r="U24" s="23" t="str">
        <f t="shared" si="14"/>
        <v/>
      </c>
      <c r="V24" s="23" t="str">
        <f t="shared" si="4"/>
        <v/>
      </c>
      <c r="W24" s="23" t="str">
        <f t="shared" si="5"/>
        <v/>
      </c>
      <c r="X24" s="24">
        <f>IF(SUMIFS('Monthly NSE Equity Options'!$L:$L,'Monthly NSE Equity Options'!$C:$C,$A24)=0,"",SUMIFS('Monthly NSE Equity Options'!$L:$L,'Monthly NSE Equity Options'!$C:$C,$A24))</f>
        <v>89031267</v>
      </c>
      <c r="Y24" s="9" t="str">
        <f>IF(SUMIFS('Monthly BSE Equity Options'!$L:$L,'Monthly BSE Equity Options'!$C:$C,$A24)=0,"",SUMIFS('Monthly BSE Equity Options'!$L:$L,'Monthly BSE Equity Options'!$C:$C,$A24))</f>
        <v/>
      </c>
      <c r="Z24" s="9" t="str">
        <f t="shared" si="6"/>
        <v/>
      </c>
      <c r="AA24" s="26" t="str">
        <f t="shared" si="24"/>
        <v/>
      </c>
      <c r="AB24" s="26" t="str">
        <f t="shared" si="25"/>
        <v/>
      </c>
      <c r="AC24" s="26" t="str">
        <f t="shared" si="26"/>
        <v/>
      </c>
      <c r="AD24" s="26">
        <f t="shared" si="15"/>
        <v>0.18864142514890481</v>
      </c>
      <c r="AE24" s="26" t="str">
        <f t="shared" si="16"/>
        <v/>
      </c>
      <c r="AF24" s="26" t="str">
        <f t="shared" si="17"/>
        <v/>
      </c>
      <c r="AG24" s="26" t="str">
        <f t="shared" si="7"/>
        <v/>
      </c>
      <c r="AH24" s="26" t="str">
        <f t="shared" si="8"/>
        <v/>
      </c>
    </row>
    <row r="25" spans="1:34" x14ac:dyDescent="0.2">
      <c r="A25" s="5" t="s">
        <v>133</v>
      </c>
      <c r="B25" s="18" t="str">
        <f>IF(SUMIFS('Monthly NSE Equity Options'!$J:$J,'Monthly NSE Equity Options'!$C:$C,$A25)=0,"",SUMIFS('Monthly NSE Equity Options'!$J:$J,'Monthly NSE Equity Options'!$C:$C,$A25))</f>
        <v/>
      </c>
      <c r="C25" s="7" t="str">
        <f>IF(SUMIFS('Monthly BSE Equity Options'!$J:$J,'Monthly BSE Equity Options'!$C:$C,$A25)=0,"",SUMIFS('Monthly BSE Equity Options'!$J:$J,'Monthly BSE Equity Options'!$C:$C,$A25))</f>
        <v/>
      </c>
      <c r="D25" s="7" t="str">
        <f t="shared" si="0"/>
        <v/>
      </c>
      <c r="E25" s="20" t="str">
        <f t="shared" si="18"/>
        <v/>
      </c>
      <c r="F25" s="20" t="str">
        <f t="shared" si="19"/>
        <v/>
      </c>
      <c r="G25" s="20" t="str">
        <f t="shared" si="20"/>
        <v/>
      </c>
      <c r="H25" s="20" t="str">
        <f t="shared" si="9"/>
        <v/>
      </c>
      <c r="I25" s="20" t="str">
        <f t="shared" si="10"/>
        <v/>
      </c>
      <c r="J25" s="20" t="str">
        <f t="shared" si="11"/>
        <v/>
      </c>
      <c r="K25" s="20" t="str">
        <f t="shared" si="1"/>
        <v/>
      </c>
      <c r="L25" s="20" t="str">
        <f t="shared" si="2"/>
        <v/>
      </c>
      <c r="M25" s="21">
        <f>IF(SUMIFS('Monthly NSE Equity Options'!$K:$K,'Monthly NSE Equity Options'!$C:$C,$A25)=0,"",SUMIFS('Monthly NSE Equity Options'!$K:$K,'Monthly NSE Equity Options'!$C:$C,$A25))</f>
        <v>23745.841200000003</v>
      </c>
      <c r="N25" s="8">
        <f>IF(SUMIFS('Monthly BSE Equity Options'!$K:$K,'Monthly BSE Equity Options'!$C:$C,$A25)=0,"",SUMIFS('Monthly BSE Equity Options'!$K:$K,'Monthly BSE Equity Options'!$C:$C,$A25))</f>
        <v>3.1399999999999997E-2</v>
      </c>
      <c r="O25" s="8">
        <f t="shared" si="3"/>
        <v>23745.872600000002</v>
      </c>
      <c r="P25" s="23" t="str">
        <f t="shared" si="21"/>
        <v/>
      </c>
      <c r="Q25" s="23" t="str">
        <f t="shared" si="22"/>
        <v/>
      </c>
      <c r="R25" s="23" t="str">
        <f t="shared" si="23"/>
        <v/>
      </c>
      <c r="S25" s="23">
        <f t="shared" si="12"/>
        <v>0.13792936682476209</v>
      </c>
      <c r="T25" s="23" t="str">
        <f t="shared" si="13"/>
        <v/>
      </c>
      <c r="U25" s="23" t="str">
        <f t="shared" si="14"/>
        <v/>
      </c>
      <c r="V25" s="23">
        <f t="shared" si="4"/>
        <v>0.99999867766493455</v>
      </c>
      <c r="W25" s="23">
        <f t="shared" si="5"/>
        <v>1.3223350655052362E-6</v>
      </c>
      <c r="X25" s="24">
        <f>IF(SUMIFS('Monthly NSE Equity Options'!$L:$L,'Monthly NSE Equity Options'!$C:$C,$A25)=0,"",SUMIFS('Monthly NSE Equity Options'!$L:$L,'Monthly NSE Equity Options'!$C:$C,$A25))</f>
        <v>93154636</v>
      </c>
      <c r="Y25" s="9">
        <f>IF(SUMIFS('Monthly BSE Equity Options'!$L:$L,'Monthly BSE Equity Options'!$C:$C,$A25)=0,"",SUMIFS('Monthly BSE Equity Options'!$L:$L,'Monthly BSE Equity Options'!$C:$C,$A25))</f>
        <v>120</v>
      </c>
      <c r="Z25" s="9">
        <f t="shared" si="6"/>
        <v>93154756</v>
      </c>
      <c r="AA25" s="26" t="str">
        <f t="shared" si="24"/>
        <v/>
      </c>
      <c r="AB25" s="26" t="str">
        <f t="shared" si="25"/>
        <v/>
      </c>
      <c r="AC25" s="26" t="str">
        <f t="shared" si="26"/>
        <v/>
      </c>
      <c r="AD25" s="26">
        <f t="shared" si="15"/>
        <v>4.6313718078391464E-2</v>
      </c>
      <c r="AE25" s="26" t="str">
        <f t="shared" si="16"/>
        <v/>
      </c>
      <c r="AF25" s="26" t="str">
        <f t="shared" si="17"/>
        <v/>
      </c>
      <c r="AG25" s="26">
        <f t="shared" si="7"/>
        <v>0.99999871182100464</v>
      </c>
      <c r="AH25" s="26">
        <f t="shared" si="8"/>
        <v>1.2881789953912819E-6</v>
      </c>
    </row>
    <row r="26" spans="1:34" x14ac:dyDescent="0.2">
      <c r="A26" s="5" t="s">
        <v>134</v>
      </c>
      <c r="B26" s="18" t="str">
        <f>IF(SUMIFS('Monthly NSE Equity Options'!$J:$J,'Monthly NSE Equity Options'!$C:$C,$A26)=0,"",SUMIFS('Monthly NSE Equity Options'!$J:$J,'Monthly NSE Equity Options'!$C:$C,$A26))</f>
        <v/>
      </c>
      <c r="C26" s="7" t="str">
        <f>IF(SUMIFS('Monthly BSE Equity Options'!$J:$J,'Monthly BSE Equity Options'!$C:$C,$A26)=0,"",SUMIFS('Monthly BSE Equity Options'!$J:$J,'Monthly BSE Equity Options'!$C:$C,$A26))</f>
        <v/>
      </c>
      <c r="D26" s="7" t="str">
        <f t="shared" si="0"/>
        <v/>
      </c>
      <c r="E26" s="20" t="str">
        <f t="shared" si="18"/>
        <v/>
      </c>
      <c r="F26" s="20" t="str">
        <f t="shared" si="19"/>
        <v/>
      </c>
      <c r="G26" s="20" t="str">
        <f t="shared" si="20"/>
        <v/>
      </c>
      <c r="H26" s="20" t="str">
        <f t="shared" si="9"/>
        <v/>
      </c>
      <c r="I26" s="20" t="str">
        <f t="shared" si="10"/>
        <v/>
      </c>
      <c r="J26" s="20" t="str">
        <f t="shared" si="11"/>
        <v/>
      </c>
      <c r="K26" s="20" t="str">
        <f t="shared" si="1"/>
        <v/>
      </c>
      <c r="L26" s="20" t="str">
        <f t="shared" si="2"/>
        <v/>
      </c>
      <c r="M26" s="21">
        <f>IF(SUMIFS('Monthly NSE Equity Options'!$K:$K,'Monthly NSE Equity Options'!$C:$C,$A26)=0,"",SUMIFS('Monthly NSE Equity Options'!$K:$K,'Monthly NSE Equity Options'!$C:$C,$A26))</f>
        <v>25303.998699999996</v>
      </c>
      <c r="N26" s="8">
        <f>IF(SUMIFS('Monthly BSE Equity Options'!$K:$K,'Monthly BSE Equity Options'!$C:$C,$A26)=0,"",SUMIFS('Monthly BSE Equity Options'!$K:$K,'Monthly BSE Equity Options'!$C:$C,$A26))</f>
        <v>1.2755000000000001</v>
      </c>
      <c r="O26" s="8">
        <f t="shared" si="3"/>
        <v>25305.274199999996</v>
      </c>
      <c r="P26" s="23" t="str">
        <f t="shared" si="21"/>
        <v/>
      </c>
      <c r="Q26" s="23" t="str">
        <f t="shared" si="22"/>
        <v/>
      </c>
      <c r="R26" s="23" t="str">
        <f t="shared" si="23"/>
        <v/>
      </c>
      <c r="S26" s="23">
        <f t="shared" si="12"/>
        <v>6.5618121795575357E-2</v>
      </c>
      <c r="T26" s="23">
        <f t="shared" si="13"/>
        <v>39.621019108280258</v>
      </c>
      <c r="U26" s="23">
        <f t="shared" si="14"/>
        <v>6.5670427289330036E-2</v>
      </c>
      <c r="V26" s="23">
        <f t="shared" si="4"/>
        <v>0.99994959548788453</v>
      </c>
      <c r="W26" s="23">
        <f t="shared" si="5"/>
        <v>5.0404512115502003E-5</v>
      </c>
      <c r="X26" s="24">
        <f>IF(SUMIFS('Monthly NSE Equity Options'!$L:$L,'Monthly NSE Equity Options'!$C:$C,$A26)=0,"",SUMIFS('Monthly NSE Equity Options'!$L:$L,'Monthly NSE Equity Options'!$C:$C,$A26))</f>
        <v>98308187</v>
      </c>
      <c r="Y26" s="9">
        <f>IF(SUMIFS('Monthly BSE Equity Options'!$L:$L,'Monthly BSE Equity Options'!$C:$C,$A26)=0,"",SUMIFS('Monthly BSE Equity Options'!$L:$L,'Monthly BSE Equity Options'!$C:$C,$A26))</f>
        <v>4804</v>
      </c>
      <c r="Z26" s="9">
        <f t="shared" si="6"/>
        <v>98312991</v>
      </c>
      <c r="AA26" s="26" t="str">
        <f t="shared" si="24"/>
        <v/>
      </c>
      <c r="AB26" s="26" t="str">
        <f t="shared" si="25"/>
        <v/>
      </c>
      <c r="AC26" s="26" t="str">
        <f t="shared" si="26"/>
        <v/>
      </c>
      <c r="AD26" s="26">
        <f t="shared" si="15"/>
        <v>5.5322539180980845E-2</v>
      </c>
      <c r="AE26" s="26">
        <f t="shared" si="16"/>
        <v>39.033333333333331</v>
      </c>
      <c r="AF26" s="26">
        <f t="shared" si="17"/>
        <v>5.5372749835767898E-2</v>
      </c>
      <c r="AG26" s="26">
        <f t="shared" si="7"/>
        <v>0.99995113565408666</v>
      </c>
      <c r="AH26" s="26">
        <f t="shared" si="8"/>
        <v>4.8864345913349334E-5</v>
      </c>
    </row>
    <row r="27" spans="1:34" x14ac:dyDescent="0.2">
      <c r="A27" s="5" t="s">
        <v>135</v>
      </c>
      <c r="B27" s="18" t="str">
        <f>IF(SUMIFS('Monthly NSE Equity Options'!$J:$J,'Monthly NSE Equity Options'!$C:$C,$A27)=0,"",SUMIFS('Monthly NSE Equity Options'!$J:$J,'Monthly NSE Equity Options'!$C:$C,$A27))</f>
        <v/>
      </c>
      <c r="C27" s="7" t="str">
        <f>IF(SUMIFS('Monthly BSE Equity Options'!$J:$J,'Monthly BSE Equity Options'!$C:$C,$A27)=0,"",SUMIFS('Monthly BSE Equity Options'!$J:$J,'Monthly BSE Equity Options'!$C:$C,$A27))</f>
        <v/>
      </c>
      <c r="D27" s="7" t="str">
        <f t="shared" si="0"/>
        <v/>
      </c>
      <c r="E27" s="20" t="str">
        <f t="shared" si="18"/>
        <v/>
      </c>
      <c r="F27" s="20" t="str">
        <f t="shared" si="19"/>
        <v/>
      </c>
      <c r="G27" s="20" t="str">
        <f t="shared" si="20"/>
        <v/>
      </c>
      <c r="H27" s="20" t="str">
        <f t="shared" si="9"/>
        <v/>
      </c>
      <c r="I27" s="20" t="str">
        <f t="shared" si="10"/>
        <v/>
      </c>
      <c r="J27" s="20" t="str">
        <f t="shared" si="11"/>
        <v/>
      </c>
      <c r="K27" s="20" t="str">
        <f t="shared" si="1"/>
        <v/>
      </c>
      <c r="L27" s="20" t="str">
        <f t="shared" si="2"/>
        <v/>
      </c>
      <c r="M27" s="21">
        <f>IF(SUMIFS('Monthly NSE Equity Options'!$K:$K,'Monthly NSE Equity Options'!$C:$C,$A27)=0,"",SUMIFS('Monthly NSE Equity Options'!$K:$K,'Monthly NSE Equity Options'!$C:$C,$A27))</f>
        <v>35209.835200000001</v>
      </c>
      <c r="N27" s="8">
        <f>IF(SUMIFS('Monthly BSE Equity Options'!$K:$K,'Monthly BSE Equity Options'!$C:$C,$A27)=0,"",SUMIFS('Monthly BSE Equity Options'!$K:$K,'Monthly BSE Equity Options'!$C:$C,$A27))</f>
        <v>2.5000000000000001E-3</v>
      </c>
      <c r="O27" s="8">
        <f t="shared" si="3"/>
        <v>35209.837700000004</v>
      </c>
      <c r="P27" s="23">
        <f t="shared" si="21"/>
        <v>1.282963194278957</v>
      </c>
      <c r="Q27" s="23">
        <f t="shared" si="22"/>
        <v>-0.96463932107496464</v>
      </c>
      <c r="R27" s="23">
        <f t="shared" si="23"/>
        <v>1.2829528910856061</v>
      </c>
      <c r="S27" s="23">
        <f t="shared" si="12"/>
        <v>0.3914731666501392</v>
      </c>
      <c r="T27" s="23">
        <f t="shared" si="13"/>
        <v>-0.99803998431987451</v>
      </c>
      <c r="U27" s="23">
        <f t="shared" si="14"/>
        <v>0.39140312891768669</v>
      </c>
      <c r="V27" s="23">
        <f t="shared" si="4"/>
        <v>0.99999992899711654</v>
      </c>
      <c r="W27" s="23">
        <f t="shared" si="5"/>
        <v>7.100288337881205E-8</v>
      </c>
      <c r="X27" s="24">
        <f>IF(SUMIFS('Monthly NSE Equity Options'!$L:$L,'Monthly NSE Equity Options'!$C:$C,$A27)=0,"",SUMIFS('Monthly NSE Equity Options'!$L:$L,'Monthly NSE Equity Options'!$C:$C,$A27))</f>
        <v>133744050</v>
      </c>
      <c r="Y27" s="9">
        <f>IF(SUMIFS('Monthly BSE Equity Options'!$L:$L,'Monthly BSE Equity Options'!$C:$C,$A27)=0,"",SUMIFS('Monthly BSE Equity Options'!$L:$L,'Monthly BSE Equity Options'!$C:$C,$A27))</f>
        <v>10</v>
      </c>
      <c r="Z27" s="9">
        <f t="shared" si="6"/>
        <v>133744060</v>
      </c>
      <c r="AA27" s="26">
        <f t="shared" si="24"/>
        <v>0.78559424743653694</v>
      </c>
      <c r="AB27" s="26">
        <f t="shared" si="25"/>
        <v>-0.97159090909090906</v>
      </c>
      <c r="AC27" s="26">
        <f t="shared" si="26"/>
        <v>0.78558598959668058</v>
      </c>
      <c r="AD27" s="26">
        <f t="shared" si="15"/>
        <v>0.36045688646460339</v>
      </c>
      <c r="AE27" s="26">
        <f t="shared" si="16"/>
        <v>-0.99791840133222309</v>
      </c>
      <c r="AF27" s="26">
        <f t="shared" si="17"/>
        <v>0.3603905103446603</v>
      </c>
      <c r="AG27" s="26">
        <f t="shared" si="7"/>
        <v>0.99999992523032422</v>
      </c>
      <c r="AH27" s="26">
        <f t="shared" si="8"/>
        <v>7.4769675752328734E-8</v>
      </c>
    </row>
    <row r="28" spans="1:34" x14ac:dyDescent="0.2">
      <c r="A28" s="5" t="s">
        <v>136</v>
      </c>
      <c r="B28" s="18" t="str">
        <f>IF(SUMIFS('Monthly NSE Equity Options'!$J:$J,'Monthly NSE Equity Options'!$C:$C,$A28)=0,"",SUMIFS('Monthly NSE Equity Options'!$J:$J,'Monthly NSE Equity Options'!$C:$C,$A28))</f>
        <v/>
      </c>
      <c r="C28" s="7" t="str">
        <f>IF(SUMIFS('Monthly BSE Equity Options'!$J:$J,'Monthly BSE Equity Options'!$C:$C,$A28)=0,"",SUMIFS('Monthly BSE Equity Options'!$J:$J,'Monthly BSE Equity Options'!$C:$C,$A28))</f>
        <v/>
      </c>
      <c r="D28" s="7" t="str">
        <f t="shared" si="0"/>
        <v/>
      </c>
      <c r="E28" s="20" t="str">
        <f t="shared" si="18"/>
        <v/>
      </c>
      <c r="F28" s="20" t="str">
        <f t="shared" si="19"/>
        <v/>
      </c>
      <c r="G28" s="20" t="str">
        <f t="shared" si="20"/>
        <v/>
      </c>
      <c r="H28" s="20" t="str">
        <f t="shared" si="9"/>
        <v/>
      </c>
      <c r="I28" s="20" t="str">
        <f t="shared" si="10"/>
        <v/>
      </c>
      <c r="J28" s="20" t="str">
        <f t="shared" si="11"/>
        <v/>
      </c>
      <c r="K28" s="20" t="str">
        <f t="shared" si="1"/>
        <v/>
      </c>
      <c r="L28" s="20" t="str">
        <f t="shared" si="2"/>
        <v/>
      </c>
      <c r="M28" s="21">
        <f>IF(SUMIFS('Monthly NSE Equity Options'!$K:$K,'Monthly NSE Equity Options'!$C:$C,$A28)=0,"",SUMIFS('Monthly NSE Equity Options'!$K:$K,'Monthly NSE Equity Options'!$C:$C,$A28))</f>
        <v>41723.345500000003</v>
      </c>
      <c r="N28" s="8" t="str">
        <f>IF(SUMIFS('Monthly BSE Equity Options'!$K:$K,'Monthly BSE Equity Options'!$C:$C,$A28)=0,"",SUMIFS('Monthly BSE Equity Options'!$K:$K,'Monthly BSE Equity Options'!$C:$C,$A28))</f>
        <v/>
      </c>
      <c r="O28" s="8" t="str">
        <f t="shared" si="3"/>
        <v/>
      </c>
      <c r="P28" s="23">
        <f t="shared" si="21"/>
        <v>0.99943306816293309</v>
      </c>
      <c r="Q28" s="23" t="str">
        <f t="shared" si="22"/>
        <v/>
      </c>
      <c r="R28" s="23" t="str">
        <f t="shared" si="23"/>
        <v/>
      </c>
      <c r="S28" s="23">
        <f t="shared" si="12"/>
        <v>0.1849912180219464</v>
      </c>
      <c r="T28" s="23" t="str">
        <f t="shared" si="13"/>
        <v/>
      </c>
      <c r="U28" s="23" t="str">
        <f t="shared" si="14"/>
        <v/>
      </c>
      <c r="V28" s="23" t="str">
        <f t="shared" si="4"/>
        <v/>
      </c>
      <c r="W28" s="23" t="str">
        <f t="shared" si="5"/>
        <v/>
      </c>
      <c r="X28" s="24">
        <f>IF(SUMIFS('Monthly NSE Equity Options'!$L:$L,'Monthly NSE Equity Options'!$C:$C,$A28)=0,"",SUMIFS('Monthly NSE Equity Options'!$L:$L,'Monthly NSE Equity Options'!$C:$C,$A28))</f>
        <v>148360690</v>
      </c>
      <c r="Y28" s="9" t="str">
        <f>IF(SUMIFS('Monthly BSE Equity Options'!$L:$L,'Monthly BSE Equity Options'!$C:$C,$A28)=0,"",SUMIFS('Monthly BSE Equity Options'!$L:$L,'Monthly BSE Equity Options'!$C:$C,$A28))</f>
        <v/>
      </c>
      <c r="Z28" s="9" t="str">
        <f t="shared" si="6"/>
        <v/>
      </c>
      <c r="AA28" s="26">
        <f t="shared" si="24"/>
        <v>0.66638861828171003</v>
      </c>
      <c r="AB28" s="26" t="str">
        <f t="shared" si="25"/>
        <v/>
      </c>
      <c r="AC28" s="26" t="str">
        <f t="shared" si="26"/>
        <v/>
      </c>
      <c r="AD28" s="26">
        <f t="shared" si="15"/>
        <v>0.10928815151029148</v>
      </c>
      <c r="AE28" s="26" t="str">
        <f t="shared" si="16"/>
        <v/>
      </c>
      <c r="AF28" s="26" t="str">
        <f t="shared" si="17"/>
        <v/>
      </c>
      <c r="AG28" s="26" t="str">
        <f t="shared" si="7"/>
        <v/>
      </c>
      <c r="AH28" s="26" t="str">
        <f t="shared" si="8"/>
        <v/>
      </c>
    </row>
    <row r="29" spans="1:34" x14ac:dyDescent="0.2">
      <c r="A29" s="5" t="s">
        <v>137</v>
      </c>
      <c r="B29" s="18" t="str">
        <f>IF(SUMIFS('Monthly NSE Equity Options'!$J:$J,'Monthly NSE Equity Options'!$C:$C,$A29)=0,"",SUMIFS('Monthly NSE Equity Options'!$J:$J,'Monthly NSE Equity Options'!$C:$C,$A29))</f>
        <v/>
      </c>
      <c r="C29" s="7" t="str">
        <f>IF(SUMIFS('Monthly BSE Equity Options'!$J:$J,'Monthly BSE Equity Options'!$C:$C,$A29)=0,"",SUMIFS('Monthly BSE Equity Options'!$J:$J,'Monthly BSE Equity Options'!$C:$C,$A29))</f>
        <v/>
      </c>
      <c r="D29" s="7" t="str">
        <f t="shared" si="0"/>
        <v/>
      </c>
      <c r="E29" s="20" t="str">
        <f t="shared" si="18"/>
        <v/>
      </c>
      <c r="F29" s="20" t="str">
        <f t="shared" si="19"/>
        <v/>
      </c>
      <c r="G29" s="20" t="str">
        <f t="shared" si="20"/>
        <v/>
      </c>
      <c r="H29" s="20" t="str">
        <f t="shared" si="9"/>
        <v/>
      </c>
      <c r="I29" s="20" t="str">
        <f t="shared" si="10"/>
        <v/>
      </c>
      <c r="J29" s="20" t="str">
        <f t="shared" si="11"/>
        <v/>
      </c>
      <c r="K29" s="20" t="str">
        <f t="shared" si="1"/>
        <v/>
      </c>
      <c r="L29" s="20" t="str">
        <f t="shared" si="2"/>
        <v/>
      </c>
      <c r="M29" s="21">
        <f>IF(SUMIFS('Monthly NSE Equity Options'!$K:$K,'Monthly NSE Equity Options'!$C:$C,$A29)=0,"",SUMIFS('Monthly NSE Equity Options'!$K:$K,'Monthly NSE Equity Options'!$C:$C,$A29))</f>
        <v>54160.623200000002</v>
      </c>
      <c r="N29" s="8" t="str">
        <f>IF(SUMIFS('Monthly BSE Equity Options'!$K:$K,'Monthly BSE Equity Options'!$C:$C,$A29)=0,"",SUMIFS('Monthly BSE Equity Options'!$K:$K,'Monthly BSE Equity Options'!$C:$C,$A29))</f>
        <v/>
      </c>
      <c r="O29" s="8" t="str">
        <f t="shared" si="3"/>
        <v/>
      </c>
      <c r="P29" s="23">
        <f t="shared" si="21"/>
        <v>1.2808466856924823</v>
      </c>
      <c r="Q29" s="23" t="str">
        <f t="shared" si="22"/>
        <v/>
      </c>
      <c r="R29" s="23" t="str">
        <f t="shared" si="23"/>
        <v/>
      </c>
      <c r="S29" s="23">
        <f t="shared" si="12"/>
        <v>0.2980891764779503</v>
      </c>
      <c r="T29" s="23" t="str">
        <f t="shared" si="13"/>
        <v/>
      </c>
      <c r="U29" s="23" t="str">
        <f t="shared" si="14"/>
        <v/>
      </c>
      <c r="V29" s="23" t="str">
        <f t="shared" si="4"/>
        <v/>
      </c>
      <c r="W29" s="23" t="str">
        <f t="shared" si="5"/>
        <v/>
      </c>
      <c r="X29" s="24">
        <f>IF(SUMIFS('Monthly NSE Equity Options'!$L:$L,'Monthly NSE Equity Options'!$C:$C,$A29)=0,"",SUMIFS('Monthly NSE Equity Options'!$L:$L,'Monthly NSE Equity Options'!$C:$C,$A29))</f>
        <v>177723962</v>
      </c>
      <c r="Y29" s="9" t="str">
        <f>IF(SUMIFS('Monthly BSE Equity Options'!$L:$L,'Monthly BSE Equity Options'!$C:$C,$A29)=0,"",SUMIFS('Monthly BSE Equity Options'!$L:$L,'Monthly BSE Equity Options'!$C:$C,$A29))</f>
        <v/>
      </c>
      <c r="Z29" s="9" t="str">
        <f t="shared" si="6"/>
        <v/>
      </c>
      <c r="AA29" s="26">
        <f t="shared" si="24"/>
        <v>0.90783808118792919</v>
      </c>
      <c r="AB29" s="26" t="str">
        <f t="shared" si="25"/>
        <v/>
      </c>
      <c r="AC29" s="26" t="str">
        <f t="shared" si="26"/>
        <v/>
      </c>
      <c r="AD29" s="26">
        <f t="shared" si="15"/>
        <v>0.19791814125426344</v>
      </c>
      <c r="AE29" s="26" t="str">
        <f t="shared" si="16"/>
        <v/>
      </c>
      <c r="AF29" s="26" t="str">
        <f t="shared" si="17"/>
        <v/>
      </c>
      <c r="AG29" s="26" t="str">
        <f t="shared" si="7"/>
        <v/>
      </c>
      <c r="AH29" s="26" t="str">
        <f t="shared" si="8"/>
        <v/>
      </c>
    </row>
    <row r="30" spans="1:34" x14ac:dyDescent="0.2">
      <c r="A30" s="5" t="s">
        <v>138</v>
      </c>
      <c r="B30" s="18" t="str">
        <f>IF(SUMIFS('Monthly NSE Equity Options'!$J:$J,'Monthly NSE Equity Options'!$C:$C,$A30)=0,"",SUMIFS('Monthly NSE Equity Options'!$J:$J,'Monthly NSE Equity Options'!$C:$C,$A30))</f>
        <v/>
      </c>
      <c r="C30" s="7" t="str">
        <f>IF(SUMIFS('Monthly BSE Equity Options'!$J:$J,'Monthly BSE Equity Options'!$C:$C,$A30)=0,"",SUMIFS('Monthly BSE Equity Options'!$J:$J,'Monthly BSE Equity Options'!$C:$C,$A30))</f>
        <v/>
      </c>
      <c r="D30" s="7" t="str">
        <f t="shared" si="0"/>
        <v/>
      </c>
      <c r="E30" s="20" t="str">
        <f t="shared" si="18"/>
        <v/>
      </c>
      <c r="F30" s="20" t="str">
        <f t="shared" si="19"/>
        <v/>
      </c>
      <c r="G30" s="20" t="str">
        <f t="shared" si="20"/>
        <v/>
      </c>
      <c r="H30" s="20" t="str">
        <f t="shared" si="9"/>
        <v/>
      </c>
      <c r="I30" s="20" t="str">
        <f t="shared" si="10"/>
        <v/>
      </c>
      <c r="J30" s="20" t="str">
        <f t="shared" si="11"/>
        <v/>
      </c>
      <c r="K30" s="20" t="str">
        <f t="shared" si="1"/>
        <v/>
      </c>
      <c r="L30" s="20" t="str">
        <f t="shared" si="2"/>
        <v/>
      </c>
      <c r="M30" s="21">
        <f>IF(SUMIFS('Monthly NSE Equity Options'!$K:$K,'Monthly NSE Equity Options'!$C:$C,$A30)=0,"",SUMIFS('Monthly NSE Equity Options'!$K:$K,'Monthly NSE Equity Options'!$C:$C,$A30))</f>
        <v>62863.295800000007</v>
      </c>
      <c r="N30" s="8" t="str">
        <f>IF(SUMIFS('Monthly BSE Equity Options'!$K:$K,'Monthly BSE Equity Options'!$C:$C,$A30)=0,"",SUMIFS('Monthly BSE Equity Options'!$K:$K,'Monthly BSE Equity Options'!$C:$C,$A30))</f>
        <v/>
      </c>
      <c r="O30" s="8" t="str">
        <f t="shared" si="3"/>
        <v/>
      </c>
      <c r="P30" s="23">
        <f t="shared" si="21"/>
        <v>1.4843225983883732</v>
      </c>
      <c r="Q30" s="23" t="str">
        <f t="shared" si="22"/>
        <v/>
      </c>
      <c r="R30" s="23" t="str">
        <f t="shared" si="23"/>
        <v/>
      </c>
      <c r="S30" s="23">
        <f t="shared" si="12"/>
        <v>0.16068265255854741</v>
      </c>
      <c r="T30" s="23" t="str">
        <f t="shared" si="13"/>
        <v/>
      </c>
      <c r="U30" s="23" t="str">
        <f t="shared" si="14"/>
        <v/>
      </c>
      <c r="V30" s="23" t="str">
        <f t="shared" si="4"/>
        <v/>
      </c>
      <c r="W30" s="23" t="str">
        <f t="shared" si="5"/>
        <v/>
      </c>
      <c r="X30" s="24">
        <f>IF(SUMIFS('Monthly NSE Equity Options'!$L:$L,'Monthly NSE Equity Options'!$C:$C,$A30)=0,"",SUMIFS('Monthly NSE Equity Options'!$L:$L,'Monthly NSE Equity Options'!$C:$C,$A30))</f>
        <v>223318248</v>
      </c>
      <c r="Y30" s="9" t="str">
        <f>IF(SUMIFS('Monthly BSE Equity Options'!$L:$L,'Monthly BSE Equity Options'!$C:$C,$A30)=0,"",SUMIFS('Monthly BSE Equity Options'!$L:$L,'Monthly BSE Equity Options'!$C:$C,$A30))</f>
        <v/>
      </c>
      <c r="Z30" s="9" t="str">
        <f t="shared" si="6"/>
        <v/>
      </c>
      <c r="AA30" s="26">
        <f t="shared" si="24"/>
        <v>1.2716139399458153</v>
      </c>
      <c r="AB30" s="26" t="str">
        <f t="shared" si="25"/>
        <v/>
      </c>
      <c r="AC30" s="26" t="str">
        <f t="shared" si="26"/>
        <v/>
      </c>
      <c r="AD30" s="26">
        <f t="shared" si="15"/>
        <v>0.25654551860598285</v>
      </c>
      <c r="AE30" s="26" t="str">
        <f t="shared" si="16"/>
        <v/>
      </c>
      <c r="AF30" s="26" t="str">
        <f t="shared" si="17"/>
        <v/>
      </c>
      <c r="AG30" s="26" t="str">
        <f t="shared" si="7"/>
        <v/>
      </c>
      <c r="AH30" s="26" t="str">
        <f t="shared" si="8"/>
        <v/>
      </c>
    </row>
    <row r="31" spans="1:34" x14ac:dyDescent="0.2">
      <c r="A31" s="5" t="s">
        <v>139</v>
      </c>
      <c r="B31" s="18" t="str">
        <f>IF(SUMIFS('Monthly NSE Equity Options'!$J:$J,'Monthly NSE Equity Options'!$C:$C,$A31)=0,"",SUMIFS('Monthly NSE Equity Options'!$J:$J,'Monthly NSE Equity Options'!$C:$C,$A31))</f>
        <v/>
      </c>
      <c r="C31" s="7" t="str">
        <f>IF(SUMIFS('Monthly BSE Equity Options'!$J:$J,'Monthly BSE Equity Options'!$C:$C,$A31)=0,"",SUMIFS('Monthly BSE Equity Options'!$J:$J,'Monthly BSE Equity Options'!$C:$C,$A31))</f>
        <v/>
      </c>
      <c r="D31" s="7" t="str">
        <f t="shared" si="0"/>
        <v/>
      </c>
      <c r="E31" s="20" t="str">
        <f t="shared" si="18"/>
        <v/>
      </c>
      <c r="F31" s="20" t="str">
        <f t="shared" si="19"/>
        <v/>
      </c>
      <c r="G31" s="20" t="str">
        <f t="shared" si="20"/>
        <v/>
      </c>
      <c r="H31" s="20" t="str">
        <f t="shared" si="9"/>
        <v/>
      </c>
      <c r="I31" s="20" t="str">
        <f t="shared" si="10"/>
        <v/>
      </c>
      <c r="J31" s="20" t="str">
        <f t="shared" si="11"/>
        <v/>
      </c>
      <c r="K31" s="20" t="str">
        <f t="shared" si="1"/>
        <v/>
      </c>
      <c r="L31" s="20" t="str">
        <f t="shared" si="2"/>
        <v/>
      </c>
      <c r="M31" s="21">
        <f>IF(SUMIFS('Monthly NSE Equity Options'!$K:$K,'Monthly NSE Equity Options'!$C:$C,$A31)=0,"",SUMIFS('Monthly NSE Equity Options'!$K:$K,'Monthly NSE Equity Options'!$C:$C,$A31))</f>
        <v>55288.468900000007</v>
      </c>
      <c r="N31" s="8">
        <f>IF(SUMIFS('Monthly BSE Equity Options'!$K:$K,'Monthly BSE Equity Options'!$C:$C,$A31)=0,"",SUMIFS('Monthly BSE Equity Options'!$K:$K,'Monthly BSE Equity Options'!$C:$C,$A31))</f>
        <v>4.7462999999999997</v>
      </c>
      <c r="O31" s="8">
        <f t="shared" si="3"/>
        <v>55293.215200000006</v>
      </c>
      <c r="P31" s="23">
        <f t="shared" si="21"/>
        <v>0.57025639529264271</v>
      </c>
      <c r="Q31" s="23">
        <f t="shared" si="22"/>
        <v>1897.5199999999998</v>
      </c>
      <c r="R31" s="23">
        <f t="shared" si="23"/>
        <v>0.57039108419406315</v>
      </c>
      <c r="S31" s="23">
        <f t="shared" si="12"/>
        <v>-0.12049681461340112</v>
      </c>
      <c r="T31" s="23" t="str">
        <f t="shared" si="13"/>
        <v/>
      </c>
      <c r="U31" s="23" t="str">
        <f t="shared" si="14"/>
        <v/>
      </c>
      <c r="V31" s="23">
        <f t="shared" si="4"/>
        <v>0.99991416125861321</v>
      </c>
      <c r="W31" s="23">
        <f t="shared" si="5"/>
        <v>8.5838741386845579E-5</v>
      </c>
      <c r="X31" s="24">
        <f>IF(SUMIFS('Monthly NSE Equity Options'!$L:$L,'Monthly NSE Equity Options'!$C:$C,$A31)=0,"",SUMIFS('Monthly NSE Equity Options'!$L:$L,'Monthly NSE Equity Options'!$C:$C,$A31))</f>
        <v>196504055</v>
      </c>
      <c r="Y31" s="9">
        <f>IF(SUMIFS('Monthly BSE Equity Options'!$L:$L,'Monthly BSE Equity Options'!$C:$C,$A31)=0,"",SUMIFS('Monthly BSE Equity Options'!$L:$L,'Monthly BSE Equity Options'!$C:$C,$A31))</f>
        <v>15434</v>
      </c>
      <c r="Z31" s="9">
        <f t="shared" si="6"/>
        <v>196519489</v>
      </c>
      <c r="AA31" s="26">
        <f t="shared" si="24"/>
        <v>0.46925455749246425</v>
      </c>
      <c r="AB31" s="26">
        <f t="shared" si="25"/>
        <v>1542.4</v>
      </c>
      <c r="AC31" s="26">
        <f t="shared" si="26"/>
        <v>0.4693698471543335</v>
      </c>
      <c r="AD31" s="26">
        <f t="shared" si="15"/>
        <v>-0.12007166113894996</v>
      </c>
      <c r="AE31" s="26" t="str">
        <f t="shared" si="16"/>
        <v/>
      </c>
      <c r="AF31" s="26" t="str">
        <f t="shared" si="17"/>
        <v/>
      </c>
      <c r="AG31" s="26">
        <f t="shared" si="7"/>
        <v>0.9999214632600637</v>
      </c>
      <c r="AH31" s="26">
        <f t="shared" si="8"/>
        <v>7.8536739936261481E-5</v>
      </c>
    </row>
    <row r="32" spans="1:34" x14ac:dyDescent="0.2">
      <c r="A32" s="5" t="s">
        <v>140</v>
      </c>
      <c r="B32" s="18" t="str">
        <f>IF(SUMIFS('Monthly NSE Equity Options'!$J:$J,'Monthly NSE Equity Options'!$C:$C,$A32)=0,"",SUMIFS('Monthly NSE Equity Options'!$J:$J,'Monthly NSE Equity Options'!$C:$C,$A32))</f>
        <v/>
      </c>
      <c r="C32" s="7" t="str">
        <f>IF(SUMIFS('Monthly BSE Equity Options'!$J:$J,'Monthly BSE Equity Options'!$C:$C,$A32)=0,"",SUMIFS('Monthly BSE Equity Options'!$J:$J,'Monthly BSE Equity Options'!$C:$C,$A32))</f>
        <v/>
      </c>
      <c r="D32" s="7" t="str">
        <f t="shared" si="0"/>
        <v/>
      </c>
      <c r="E32" s="20" t="str">
        <f t="shared" si="18"/>
        <v/>
      </c>
      <c r="F32" s="20" t="str">
        <f t="shared" si="19"/>
        <v/>
      </c>
      <c r="G32" s="20" t="str">
        <f t="shared" si="20"/>
        <v/>
      </c>
      <c r="H32" s="20" t="str">
        <f t="shared" si="9"/>
        <v/>
      </c>
      <c r="I32" s="20" t="str">
        <f t="shared" si="10"/>
        <v/>
      </c>
      <c r="J32" s="20" t="str">
        <f t="shared" si="11"/>
        <v/>
      </c>
      <c r="K32" s="20" t="str">
        <f t="shared" si="1"/>
        <v/>
      </c>
      <c r="L32" s="20" t="str">
        <f t="shared" si="2"/>
        <v/>
      </c>
      <c r="M32" s="21">
        <f>IF(SUMIFS('Monthly NSE Equity Options'!$K:$K,'Monthly NSE Equity Options'!$C:$C,$A32)=0,"",SUMIFS('Monthly NSE Equity Options'!$K:$K,'Monthly NSE Equity Options'!$C:$C,$A32))</f>
        <v>63943.629399999998</v>
      </c>
      <c r="N32" s="8">
        <f>IF(SUMIFS('Monthly BSE Equity Options'!$K:$K,'Monthly BSE Equity Options'!$C:$C,$A32)=0,"",SUMIFS('Monthly BSE Equity Options'!$K:$K,'Monthly BSE Equity Options'!$C:$C,$A32))</f>
        <v>1.2530999999999999</v>
      </c>
      <c r="O32" s="8">
        <f t="shared" si="3"/>
        <v>63944.8825</v>
      </c>
      <c r="P32" s="23">
        <f t="shared" si="21"/>
        <v>0.53256237326414757</v>
      </c>
      <c r="Q32" s="23" t="str">
        <f t="shared" si="22"/>
        <v/>
      </c>
      <c r="R32" s="23" t="str">
        <f t="shared" si="23"/>
        <v/>
      </c>
      <c r="S32" s="23">
        <f t="shared" si="12"/>
        <v>0.15654549080848201</v>
      </c>
      <c r="T32" s="23">
        <f t="shared" si="13"/>
        <v>-0.73598381897478038</v>
      </c>
      <c r="U32" s="23">
        <f t="shared" si="14"/>
        <v>0.15646887721587932</v>
      </c>
      <c r="V32" s="23">
        <f t="shared" si="4"/>
        <v>0.99998040343572447</v>
      </c>
      <c r="W32" s="23">
        <f t="shared" si="5"/>
        <v>1.9596564275491472E-5</v>
      </c>
      <c r="X32" s="24">
        <f>IF(SUMIFS('Monthly NSE Equity Options'!$L:$L,'Monthly NSE Equity Options'!$C:$C,$A32)=0,"",SUMIFS('Monthly NSE Equity Options'!$L:$L,'Monthly NSE Equity Options'!$C:$C,$A32))</f>
        <v>244181681</v>
      </c>
      <c r="Y32" s="9">
        <f>IF(SUMIFS('Monthly BSE Equity Options'!$L:$L,'Monthly BSE Equity Options'!$C:$C,$A32)=0,"",SUMIFS('Monthly BSE Equity Options'!$L:$L,'Monthly BSE Equity Options'!$C:$C,$A32))</f>
        <v>4750</v>
      </c>
      <c r="Z32" s="9">
        <f t="shared" si="6"/>
        <v>244186431</v>
      </c>
      <c r="AA32" s="26">
        <f t="shared" si="24"/>
        <v>0.64586509404883463</v>
      </c>
      <c r="AB32" s="26" t="str">
        <f t="shared" si="25"/>
        <v/>
      </c>
      <c r="AC32" s="26" t="str">
        <f t="shared" si="26"/>
        <v/>
      </c>
      <c r="AD32" s="26">
        <f t="shared" si="15"/>
        <v>0.24262922207890325</v>
      </c>
      <c r="AE32" s="26">
        <f t="shared" si="16"/>
        <v>-0.69223791628871323</v>
      </c>
      <c r="AF32" s="26">
        <f t="shared" si="17"/>
        <v>0.24255580066158222</v>
      </c>
      <c r="AG32" s="26">
        <f t="shared" si="7"/>
        <v>0.9999805476496767</v>
      </c>
      <c r="AH32" s="26">
        <f t="shared" si="8"/>
        <v>1.9452350323265916E-5</v>
      </c>
    </row>
    <row r="33" spans="1:34" x14ac:dyDescent="0.2">
      <c r="A33" s="5" t="s">
        <v>141</v>
      </c>
      <c r="B33" s="18" t="str">
        <f>IF(SUMIFS('Monthly NSE Equity Options'!$J:$J,'Monthly NSE Equity Options'!$C:$C,$A33)=0,"",SUMIFS('Monthly NSE Equity Options'!$J:$J,'Monthly NSE Equity Options'!$C:$C,$A33))</f>
        <v/>
      </c>
      <c r="C33" s="7" t="str">
        <f>IF(SUMIFS('Monthly BSE Equity Options'!$J:$J,'Monthly BSE Equity Options'!$C:$C,$A33)=0,"",SUMIFS('Monthly BSE Equity Options'!$J:$J,'Monthly BSE Equity Options'!$C:$C,$A33))</f>
        <v/>
      </c>
      <c r="D33" s="7" t="str">
        <f t="shared" si="0"/>
        <v/>
      </c>
      <c r="E33" s="20" t="str">
        <f t="shared" si="18"/>
        <v/>
      </c>
      <c r="F33" s="20" t="str">
        <f t="shared" si="19"/>
        <v/>
      </c>
      <c r="G33" s="20" t="str">
        <f t="shared" si="20"/>
        <v/>
      </c>
      <c r="H33" s="20" t="str">
        <f t="shared" si="9"/>
        <v/>
      </c>
      <c r="I33" s="20" t="str">
        <f t="shared" si="10"/>
        <v/>
      </c>
      <c r="J33" s="20" t="str">
        <f t="shared" si="11"/>
        <v/>
      </c>
      <c r="K33" s="20" t="str">
        <f t="shared" si="1"/>
        <v/>
      </c>
      <c r="L33" s="20" t="str">
        <f t="shared" si="2"/>
        <v/>
      </c>
      <c r="M33" s="21">
        <f>IF(SUMIFS('Monthly NSE Equity Options'!$K:$K,'Monthly NSE Equity Options'!$C:$C,$A33)=0,"",SUMIFS('Monthly NSE Equity Options'!$K:$K,'Monthly NSE Equity Options'!$C:$C,$A33))</f>
        <v>59680.481100000005</v>
      </c>
      <c r="N33" s="8">
        <f>IF(SUMIFS('Monthly BSE Equity Options'!$K:$K,'Monthly BSE Equity Options'!$C:$C,$A33)=0,"",SUMIFS('Monthly BSE Equity Options'!$K:$K,'Monthly BSE Equity Options'!$C:$C,$A33))</f>
        <v>104.6913</v>
      </c>
      <c r="O33" s="8">
        <f t="shared" si="3"/>
        <v>59785.172400000003</v>
      </c>
      <c r="P33" s="23">
        <f t="shared" si="21"/>
        <v>0.10191643991275212</v>
      </c>
      <c r="Q33" s="23" t="str">
        <f t="shared" si="22"/>
        <v/>
      </c>
      <c r="R33" s="23" t="str">
        <f t="shared" si="23"/>
        <v/>
      </c>
      <c r="S33" s="23">
        <f t="shared" si="12"/>
        <v>-6.6670414863876815E-2</v>
      </c>
      <c r="T33" s="23">
        <f t="shared" si="13"/>
        <v>82.5458463011731</v>
      </c>
      <c r="U33" s="23">
        <f t="shared" si="14"/>
        <v>-6.5051493370090974E-2</v>
      </c>
      <c r="V33" s="23">
        <f t="shared" si="4"/>
        <v>0.99824887516758254</v>
      </c>
      <c r="W33" s="23">
        <f t="shared" si="5"/>
        <v>1.7511248324174773E-3</v>
      </c>
      <c r="X33" s="24">
        <f>IF(SUMIFS('Monthly NSE Equity Options'!$L:$L,'Monthly NSE Equity Options'!$C:$C,$A33)=0,"",SUMIFS('Monthly NSE Equity Options'!$L:$L,'Monthly NSE Equity Options'!$C:$C,$A33))</f>
        <v>240092277</v>
      </c>
      <c r="Y33" s="9">
        <f>IF(SUMIFS('Monthly BSE Equity Options'!$L:$L,'Monthly BSE Equity Options'!$C:$C,$A33)=0,"",SUMIFS('Monthly BSE Equity Options'!$L:$L,'Monthly BSE Equity Options'!$C:$C,$A33))</f>
        <v>408968</v>
      </c>
      <c r="Z33" s="9">
        <f t="shared" si="6"/>
        <v>240501245</v>
      </c>
      <c r="AA33" s="26">
        <f t="shared" si="24"/>
        <v>0.35092800260664903</v>
      </c>
      <c r="AB33" s="26" t="str">
        <f t="shared" si="25"/>
        <v/>
      </c>
      <c r="AC33" s="26" t="str">
        <f t="shared" si="26"/>
        <v/>
      </c>
      <c r="AD33" s="26">
        <f t="shared" si="15"/>
        <v>-1.6747382454132542E-2</v>
      </c>
      <c r="AE33" s="26">
        <f t="shared" si="16"/>
        <v>85.098526315789471</v>
      </c>
      <c r="AF33" s="26">
        <f t="shared" si="17"/>
        <v>-1.5091690332293739E-2</v>
      </c>
      <c r="AG33" s="26">
        <f t="shared" si="7"/>
        <v>0.99829951815841955</v>
      </c>
      <c r="AH33" s="26">
        <f t="shared" si="8"/>
        <v>1.7004818415804874E-3</v>
      </c>
    </row>
    <row r="34" spans="1:34" x14ac:dyDescent="0.2">
      <c r="A34" s="5" t="s">
        <v>142</v>
      </c>
      <c r="B34" s="18" t="str">
        <f>IF(SUMIFS('Monthly NSE Equity Options'!$J:$J,'Monthly NSE Equity Options'!$C:$C,$A34)=0,"",SUMIFS('Monthly NSE Equity Options'!$J:$J,'Monthly NSE Equity Options'!$C:$C,$A34))</f>
        <v/>
      </c>
      <c r="C34" s="7" t="str">
        <f>IF(SUMIFS('Monthly BSE Equity Options'!$J:$J,'Monthly BSE Equity Options'!$C:$C,$A34)=0,"",SUMIFS('Monthly BSE Equity Options'!$J:$J,'Monthly BSE Equity Options'!$C:$C,$A34))</f>
        <v/>
      </c>
      <c r="D34" s="7" t="str">
        <f t="shared" ref="D34:D65" si="27">IF(OR(B34="",C34=""),"",B34+C34)</f>
        <v/>
      </c>
      <c r="E34" s="20" t="str">
        <f t="shared" si="18"/>
        <v/>
      </c>
      <c r="F34" s="20" t="str">
        <f t="shared" si="19"/>
        <v/>
      </c>
      <c r="G34" s="20" t="str">
        <f t="shared" si="20"/>
        <v/>
      </c>
      <c r="H34" s="20" t="str">
        <f t="shared" si="9"/>
        <v/>
      </c>
      <c r="I34" s="20" t="str">
        <f t="shared" si="10"/>
        <v/>
      </c>
      <c r="J34" s="20" t="str">
        <f t="shared" si="11"/>
        <v/>
      </c>
      <c r="K34" s="20" t="str">
        <f t="shared" ref="K34:K65" si="28">IF(D34="","",B34/D34)</f>
        <v/>
      </c>
      <c r="L34" s="20" t="str">
        <f t="shared" ref="L34:L65" si="29">IF(D34="","",C34/D34)</f>
        <v/>
      </c>
      <c r="M34" s="21">
        <f>IF(SUMIFS('Monthly NSE Equity Options'!$K:$K,'Monthly NSE Equity Options'!$C:$C,$A34)=0,"",SUMIFS('Monthly NSE Equity Options'!$K:$K,'Monthly NSE Equity Options'!$C:$C,$A34))</f>
        <v>58058.048300000002</v>
      </c>
      <c r="N34" s="8">
        <f>IF(SUMIFS('Monthly BSE Equity Options'!$K:$K,'Monthly BSE Equity Options'!$C:$C,$A34)=0,"",SUMIFS('Monthly BSE Equity Options'!$K:$K,'Monthly BSE Equity Options'!$C:$C,$A34))</f>
        <v>6087.4238000000005</v>
      </c>
      <c r="O34" s="8">
        <f t="shared" ref="O34:O65" si="30">IF(OR(M34="",N34=""),"",M34+N34)</f>
        <v>64145.472099999999</v>
      </c>
      <c r="P34" s="23">
        <f t="shared" si="21"/>
        <v>-7.6439636815860412E-2</v>
      </c>
      <c r="Q34" s="23" t="str">
        <f t="shared" si="22"/>
        <v/>
      </c>
      <c r="R34" s="23" t="str">
        <f t="shared" si="23"/>
        <v/>
      </c>
      <c r="S34" s="23">
        <f t="shared" si="12"/>
        <v>-2.7185317043297075E-2</v>
      </c>
      <c r="T34" s="23">
        <f t="shared" si="13"/>
        <v>57.146415222659385</v>
      </c>
      <c r="U34" s="23">
        <f t="shared" si="14"/>
        <v>7.2932794620493402E-2</v>
      </c>
      <c r="V34" s="23">
        <f t="shared" ref="V34:V65" si="31">IF(O34="","",M34/O34)</f>
        <v>0.90509971162874958</v>
      </c>
      <c r="W34" s="23">
        <f t="shared" ref="W34:W65" si="32">IF(O34="","",N34/O34)</f>
        <v>9.490028837125046E-2</v>
      </c>
      <c r="X34" s="24">
        <f>IF(SUMIFS('Monthly NSE Equity Options'!$L:$L,'Monthly NSE Equity Options'!$C:$C,$A34)=0,"",SUMIFS('Monthly NSE Equity Options'!$L:$L,'Monthly NSE Equity Options'!$C:$C,$A34))</f>
        <v>219734094</v>
      </c>
      <c r="Y34" s="9">
        <f>IF(SUMIFS('Monthly BSE Equity Options'!$L:$L,'Monthly BSE Equity Options'!$C:$C,$A34)=0,"",SUMIFS('Monthly BSE Equity Options'!$L:$L,'Monthly BSE Equity Options'!$C:$C,$A34))</f>
        <v>24393997</v>
      </c>
      <c r="Z34" s="9">
        <f t="shared" ref="Z34:Z65" si="33">IF(OR(X34="",Y34=""),"",X34+Y34)</f>
        <v>244128091</v>
      </c>
      <c r="AA34" s="26">
        <f t="shared" si="24"/>
        <v>-1.6049534832460299E-2</v>
      </c>
      <c r="AB34" s="26" t="str">
        <f t="shared" si="25"/>
        <v/>
      </c>
      <c r="AC34" s="26" t="str">
        <f t="shared" si="26"/>
        <v/>
      </c>
      <c r="AD34" s="26">
        <f t="shared" si="15"/>
        <v>-8.4793160589667793E-2</v>
      </c>
      <c r="AE34" s="26">
        <f t="shared" si="16"/>
        <v>58.647691261908022</v>
      </c>
      <c r="AF34" s="26">
        <f t="shared" si="17"/>
        <v>1.5080362681698434E-2</v>
      </c>
      <c r="AG34" s="26">
        <f t="shared" ref="AG34:AG65" si="34">IF(Z34="","",X34/Z34)</f>
        <v>0.90007705831771734</v>
      </c>
      <c r="AH34" s="26">
        <f t="shared" ref="AH34:AH65" si="35">IF(Z34="","",Y34/Z34)</f>
        <v>9.992294168228269E-2</v>
      </c>
    </row>
    <row r="35" spans="1:34" x14ac:dyDescent="0.2">
      <c r="A35" s="5" t="s">
        <v>143</v>
      </c>
      <c r="B35" s="18" t="str">
        <f>IF(SUMIFS('Monthly NSE Equity Options'!$J:$J,'Monthly NSE Equity Options'!$C:$C,$A35)=0,"",SUMIFS('Monthly NSE Equity Options'!$J:$J,'Monthly NSE Equity Options'!$C:$C,$A35))</f>
        <v/>
      </c>
      <c r="C35" s="7" t="str">
        <f>IF(SUMIFS('Monthly BSE Equity Options'!$J:$J,'Monthly BSE Equity Options'!$C:$C,$A35)=0,"",SUMIFS('Monthly BSE Equity Options'!$J:$J,'Monthly BSE Equity Options'!$C:$C,$A35))</f>
        <v/>
      </c>
      <c r="D35" s="7" t="str">
        <f t="shared" si="27"/>
        <v/>
      </c>
      <c r="E35" s="20" t="str">
        <f t="shared" si="18"/>
        <v/>
      </c>
      <c r="F35" s="20" t="str">
        <f t="shared" si="19"/>
        <v/>
      </c>
      <c r="G35" s="20" t="str">
        <f t="shared" si="20"/>
        <v/>
      </c>
      <c r="H35" s="20" t="str">
        <f t="shared" ref="H35:H66" si="36">IF(OR(B35="",B34=""),"",B35/B34-1)</f>
        <v/>
      </c>
      <c r="I35" s="20" t="str">
        <f t="shared" ref="I35:I66" si="37">IF(OR(C35="",C34=""),"",C35/C34-1)</f>
        <v/>
      </c>
      <c r="J35" s="20" t="str">
        <f t="shared" ref="J35:J66" si="38">IF(OR(D35="",D34=""),"",D35/D34-1)</f>
        <v/>
      </c>
      <c r="K35" s="20" t="str">
        <f t="shared" si="28"/>
        <v/>
      </c>
      <c r="L35" s="20" t="str">
        <f t="shared" si="29"/>
        <v/>
      </c>
      <c r="M35" s="21">
        <f>IF(SUMIFS('Monthly NSE Equity Options'!$K:$K,'Monthly NSE Equity Options'!$C:$C,$A35)=0,"",SUMIFS('Monthly NSE Equity Options'!$K:$K,'Monthly NSE Equity Options'!$C:$C,$A35))</f>
        <v>58967.898300000001</v>
      </c>
      <c r="N35" s="8">
        <f>IF(SUMIFS('Monthly BSE Equity Options'!$K:$K,'Monthly BSE Equity Options'!$C:$C,$A35)=0,"",SUMIFS('Monthly BSE Equity Options'!$K:$K,'Monthly BSE Equity Options'!$C:$C,$A35))</f>
        <v>16532.327100000002</v>
      </c>
      <c r="O35" s="8">
        <f t="shared" si="30"/>
        <v>75500.225399999996</v>
      </c>
      <c r="P35" s="23">
        <f t="shared" si="21"/>
        <v>6.6549670721664622E-2</v>
      </c>
      <c r="Q35" s="23">
        <f t="shared" si="22"/>
        <v>3482.2031477150631</v>
      </c>
      <c r="R35" s="23">
        <f t="shared" si="23"/>
        <v>0.36545189363486297</v>
      </c>
      <c r="S35" s="23">
        <f t="shared" ref="S35:S66" si="39">IF(OR(M35="",M34=""),"",M35/M34-1)</f>
        <v>1.5671384530506094E-2</v>
      </c>
      <c r="T35" s="23">
        <f t="shared" ref="T35:T66" si="40">IF(OR(N35="",N34=""),"",N35/N34-1)</f>
        <v>1.7158166809414519</v>
      </c>
      <c r="U35" s="23">
        <f t="shared" ref="U35:U66" si="41">IF(OR(O35="",O34=""),"",O35/O34-1)</f>
        <v>0.17701566343292985</v>
      </c>
      <c r="V35" s="23">
        <f t="shared" si="31"/>
        <v>0.78102943385384915</v>
      </c>
      <c r="W35" s="23">
        <f t="shared" si="32"/>
        <v>0.2189705661461509</v>
      </c>
      <c r="X35" s="24">
        <f>IF(SUMIFS('Monthly NSE Equity Options'!$L:$L,'Monthly NSE Equity Options'!$C:$C,$A35)=0,"",SUMIFS('Monthly NSE Equity Options'!$L:$L,'Monthly NSE Equity Options'!$C:$C,$A35))</f>
        <v>230271113</v>
      </c>
      <c r="Y35" s="9">
        <f>IF(SUMIFS('Monthly BSE Equity Options'!$L:$L,'Monthly BSE Equity Options'!$C:$C,$A35)=0,"",SUMIFS('Monthly BSE Equity Options'!$L:$L,'Monthly BSE Equity Options'!$C:$C,$A35))</f>
        <v>65305293</v>
      </c>
      <c r="Z35" s="9">
        <f t="shared" si="33"/>
        <v>295576406</v>
      </c>
      <c r="AA35" s="26">
        <f t="shared" si="24"/>
        <v>0.17183898825904631</v>
      </c>
      <c r="AB35" s="26">
        <f t="shared" si="25"/>
        <v>4230.2616949591811</v>
      </c>
      <c r="AC35" s="26">
        <f t="shared" si="26"/>
        <v>0.50405645518445241</v>
      </c>
      <c r="AD35" s="26">
        <f t="shared" ref="AD35:AD66" si="42">IF(OR(X35="",X34=""),"",X35/X34-1)</f>
        <v>4.7953500561455975E-2</v>
      </c>
      <c r="AE35" s="26">
        <f t="shared" ref="AE35:AE66" si="43">IF(OR(Y35="",Y34=""),"",Y35/Y34-1)</f>
        <v>1.6771050681034354</v>
      </c>
      <c r="AF35" s="26">
        <f t="shared" ref="AF35:AF66" si="44">IF(OR(Z35="",Z34=""),"",Z35/Z34-1)</f>
        <v>0.21074311763655262</v>
      </c>
      <c r="AG35" s="26">
        <f t="shared" si="34"/>
        <v>0.77905782845197735</v>
      </c>
      <c r="AH35" s="26">
        <f t="shared" si="35"/>
        <v>0.22094217154802268</v>
      </c>
    </row>
    <row r="36" spans="1:34" x14ac:dyDescent="0.2">
      <c r="A36" s="5" t="s">
        <v>144</v>
      </c>
      <c r="B36" s="18" t="str">
        <f>IF(SUMIFS('Monthly NSE Equity Options'!$J:$J,'Monthly NSE Equity Options'!$C:$C,$A36)=0,"",SUMIFS('Monthly NSE Equity Options'!$J:$J,'Monthly NSE Equity Options'!$C:$C,$A36))</f>
        <v/>
      </c>
      <c r="C36" s="7" t="str">
        <f>IF(SUMIFS('Monthly BSE Equity Options'!$J:$J,'Monthly BSE Equity Options'!$C:$C,$A36)=0,"",SUMIFS('Monthly BSE Equity Options'!$J:$J,'Monthly BSE Equity Options'!$C:$C,$A36))</f>
        <v/>
      </c>
      <c r="D36" s="7" t="str">
        <f t="shared" si="27"/>
        <v/>
      </c>
      <c r="E36" s="20" t="str">
        <f t="shared" si="18"/>
        <v/>
      </c>
      <c r="F36" s="20" t="str">
        <f t="shared" si="19"/>
        <v/>
      </c>
      <c r="G36" s="20" t="str">
        <f t="shared" si="20"/>
        <v/>
      </c>
      <c r="H36" s="20" t="str">
        <f t="shared" si="36"/>
        <v/>
      </c>
      <c r="I36" s="20" t="str">
        <f t="shared" si="37"/>
        <v/>
      </c>
      <c r="J36" s="20" t="str">
        <f t="shared" si="38"/>
        <v/>
      </c>
      <c r="K36" s="20" t="str">
        <f t="shared" si="28"/>
        <v/>
      </c>
      <c r="L36" s="20" t="str">
        <f t="shared" si="29"/>
        <v/>
      </c>
      <c r="M36" s="21">
        <f>IF(SUMIFS('Monthly NSE Equity Options'!$K:$K,'Monthly NSE Equity Options'!$C:$C,$A36)=0,"",SUMIFS('Monthly NSE Equity Options'!$K:$K,'Monthly NSE Equity Options'!$C:$C,$A36))</f>
        <v>58447.955600000001</v>
      </c>
      <c r="N36" s="8">
        <f>IF(SUMIFS('Monthly BSE Equity Options'!$K:$K,'Monthly BSE Equity Options'!$C:$C,$A36)=0,"",SUMIFS('Monthly BSE Equity Options'!$K:$K,'Monthly BSE Equity Options'!$C:$C,$A36))</f>
        <v>21268.242900000005</v>
      </c>
      <c r="O36" s="8">
        <f t="shared" si="30"/>
        <v>79716.198499999999</v>
      </c>
      <c r="P36" s="23">
        <f t="shared" si="21"/>
        <v>-8.5945603206564303E-2</v>
      </c>
      <c r="Q36" s="23">
        <f t="shared" si="22"/>
        <v>16971.502513765867</v>
      </c>
      <c r="R36" s="23">
        <f t="shared" si="23"/>
        <v>0.24663922089465085</v>
      </c>
      <c r="S36" s="23">
        <f t="shared" si="39"/>
        <v>-8.8173856452333776E-3</v>
      </c>
      <c r="T36" s="23">
        <f t="shared" si="40"/>
        <v>0.28646395461168939</v>
      </c>
      <c r="U36" s="23">
        <f t="shared" si="41"/>
        <v>5.5840536603219304E-2</v>
      </c>
      <c r="V36" s="23">
        <f t="shared" si="31"/>
        <v>0.7332004874768332</v>
      </c>
      <c r="W36" s="23">
        <f t="shared" si="32"/>
        <v>0.26679951252316686</v>
      </c>
      <c r="X36" s="24">
        <f>IF(SUMIFS('Monthly NSE Equity Options'!$L:$L,'Monthly NSE Equity Options'!$C:$C,$A36)=0,"",SUMIFS('Monthly NSE Equity Options'!$L:$L,'Monthly NSE Equity Options'!$C:$C,$A36))</f>
        <v>216236986</v>
      </c>
      <c r="Y36" s="9">
        <f>IF(SUMIFS('Monthly BSE Equity Options'!$L:$L,'Monthly BSE Equity Options'!$C:$C,$A36)=0,"",SUMIFS('Monthly BSE Equity Options'!$L:$L,'Monthly BSE Equity Options'!$C:$C,$A36))</f>
        <v>80679546</v>
      </c>
      <c r="Z36" s="9">
        <f t="shared" si="33"/>
        <v>296916532</v>
      </c>
      <c r="AA36" s="26">
        <f t="shared" si="24"/>
        <v>-0.11444222550011851</v>
      </c>
      <c r="AB36" s="26">
        <f t="shared" si="25"/>
        <v>16984.16757894737</v>
      </c>
      <c r="AC36" s="26">
        <f t="shared" si="26"/>
        <v>0.21594197836488305</v>
      </c>
      <c r="AD36" s="26">
        <f t="shared" si="42"/>
        <v>-6.0946103126708784E-2</v>
      </c>
      <c r="AE36" s="26">
        <f t="shared" si="43"/>
        <v>0.23542123913294444</v>
      </c>
      <c r="AF36" s="26">
        <f t="shared" si="44"/>
        <v>4.5339410480551567E-3</v>
      </c>
      <c r="AG36" s="26">
        <f t="shared" si="34"/>
        <v>0.72827533227418939</v>
      </c>
      <c r="AH36" s="26">
        <f t="shared" si="35"/>
        <v>0.27172466772581055</v>
      </c>
    </row>
    <row r="37" spans="1:34" x14ac:dyDescent="0.2">
      <c r="A37" s="5" t="s">
        <v>145</v>
      </c>
      <c r="B37" s="18" t="str">
        <f>IF(SUMIFS('Monthly NSE Equity Options'!$J:$J,'Monthly NSE Equity Options'!$C:$C,$A37)=0,"",SUMIFS('Monthly NSE Equity Options'!$J:$J,'Monthly NSE Equity Options'!$C:$C,$A37))</f>
        <v/>
      </c>
      <c r="C37" s="7" t="str">
        <f>IF(SUMIFS('Monthly BSE Equity Options'!$J:$J,'Monthly BSE Equity Options'!$C:$C,$A37)=0,"",SUMIFS('Monthly BSE Equity Options'!$J:$J,'Monthly BSE Equity Options'!$C:$C,$A37))</f>
        <v/>
      </c>
      <c r="D37" s="7" t="str">
        <f t="shared" si="27"/>
        <v/>
      </c>
      <c r="E37" s="20" t="str">
        <f t="shared" si="18"/>
        <v/>
      </c>
      <c r="F37" s="20" t="str">
        <f t="shared" si="19"/>
        <v/>
      </c>
      <c r="G37" s="20" t="str">
        <f t="shared" si="20"/>
        <v/>
      </c>
      <c r="H37" s="20" t="str">
        <f t="shared" si="36"/>
        <v/>
      </c>
      <c r="I37" s="20" t="str">
        <f t="shared" si="37"/>
        <v/>
      </c>
      <c r="J37" s="20" t="str">
        <f t="shared" si="38"/>
        <v/>
      </c>
      <c r="K37" s="20" t="str">
        <f t="shared" si="28"/>
        <v/>
      </c>
      <c r="L37" s="20" t="str">
        <f t="shared" si="29"/>
        <v/>
      </c>
      <c r="M37" s="21">
        <f>IF(SUMIFS('Monthly NSE Equity Options'!$K:$K,'Monthly NSE Equity Options'!$C:$C,$A37)=0,"",SUMIFS('Monthly NSE Equity Options'!$K:$K,'Monthly NSE Equity Options'!$C:$C,$A37))</f>
        <v>61423.047299999998</v>
      </c>
      <c r="N37" s="8">
        <f>IF(SUMIFS('Monthly BSE Equity Options'!$K:$K,'Monthly BSE Equity Options'!$C:$C,$A37)=0,"",SUMIFS('Monthly BSE Equity Options'!$K:$K,'Monthly BSE Equity Options'!$C:$C,$A37))</f>
        <v>18488.917799999999</v>
      </c>
      <c r="O37" s="8">
        <f t="shared" si="30"/>
        <v>79911.965100000001</v>
      </c>
      <c r="P37" s="23">
        <f t="shared" si="21"/>
        <v>2.9198259931587422E-2</v>
      </c>
      <c r="Q37" s="23">
        <f t="shared" si="22"/>
        <v>175.60414762258182</v>
      </c>
      <c r="R37" s="23">
        <f t="shared" si="23"/>
        <v>0.33665191371096559</v>
      </c>
      <c r="S37" s="23">
        <f t="shared" si="39"/>
        <v>5.0901552833782837E-2</v>
      </c>
      <c r="T37" s="23">
        <f t="shared" si="40"/>
        <v>-0.13067958237396304</v>
      </c>
      <c r="U37" s="23">
        <f t="shared" si="41"/>
        <v>2.4557944769532103E-3</v>
      </c>
      <c r="V37" s="23">
        <f t="shared" si="31"/>
        <v>0.76863392388282037</v>
      </c>
      <c r="W37" s="23">
        <f t="shared" si="32"/>
        <v>0.2313660761171796</v>
      </c>
      <c r="X37" s="24">
        <f>IF(SUMIFS('Monthly NSE Equity Options'!$L:$L,'Monthly NSE Equity Options'!$C:$C,$A37)=0,"",SUMIFS('Monthly NSE Equity Options'!$L:$L,'Monthly NSE Equity Options'!$C:$C,$A37))</f>
        <v>210502184</v>
      </c>
      <c r="Y37" s="9">
        <f>IF(SUMIFS('Monthly BSE Equity Options'!$L:$L,'Monthly BSE Equity Options'!$C:$C,$A37)=0,"",SUMIFS('Monthly BSE Equity Options'!$L:$L,'Monthly BSE Equity Options'!$C:$C,$A37))</f>
        <v>64235687</v>
      </c>
      <c r="Z37" s="9">
        <f t="shared" si="33"/>
        <v>274737871</v>
      </c>
      <c r="AA37" s="26">
        <f t="shared" si="24"/>
        <v>-0.12324466813232815</v>
      </c>
      <c r="AB37" s="26">
        <f t="shared" si="25"/>
        <v>156.06775835762213</v>
      </c>
      <c r="AC37" s="26">
        <f t="shared" si="26"/>
        <v>0.14235529633121025</v>
      </c>
      <c r="AD37" s="26">
        <f t="shared" si="42"/>
        <v>-2.6520911644597245E-2</v>
      </c>
      <c r="AE37" s="26">
        <f t="shared" si="43"/>
        <v>-0.2038169500854653</v>
      </c>
      <c r="AF37" s="26">
        <f t="shared" si="44"/>
        <v>-7.4696618779044655E-2</v>
      </c>
      <c r="AG37" s="26">
        <f t="shared" si="34"/>
        <v>0.76619281948210194</v>
      </c>
      <c r="AH37" s="26">
        <f t="shared" si="35"/>
        <v>0.23380718051789809</v>
      </c>
    </row>
    <row r="38" spans="1:34" x14ac:dyDescent="0.2">
      <c r="A38" s="5" t="s">
        <v>146</v>
      </c>
      <c r="B38" s="18" t="str">
        <f>IF(SUMIFS('Monthly NSE Equity Options'!$J:$J,'Monthly NSE Equity Options'!$C:$C,$A38)=0,"",SUMIFS('Monthly NSE Equity Options'!$J:$J,'Monthly NSE Equity Options'!$C:$C,$A38))</f>
        <v/>
      </c>
      <c r="C38" s="7" t="str">
        <f>IF(SUMIFS('Monthly BSE Equity Options'!$J:$J,'Monthly BSE Equity Options'!$C:$C,$A38)=0,"",SUMIFS('Monthly BSE Equity Options'!$J:$J,'Monthly BSE Equity Options'!$C:$C,$A38))</f>
        <v/>
      </c>
      <c r="D38" s="7" t="str">
        <f t="shared" si="27"/>
        <v/>
      </c>
      <c r="E38" s="20" t="str">
        <f t="shared" ref="E38:E69" si="45">IF(OR(B38="",B34=""),"",B38/B34-1)</f>
        <v/>
      </c>
      <c r="F38" s="20" t="str">
        <f t="shared" ref="F38:F69" si="46">IF(OR(C38="",C34=""),"",C38/C34-1)</f>
        <v/>
      </c>
      <c r="G38" s="20" t="str">
        <f t="shared" ref="G38:G69" si="47">IF(OR(D38="",D34=""),"",D38/D34-1)</f>
        <v/>
      </c>
      <c r="H38" s="20" t="str">
        <f t="shared" si="36"/>
        <v/>
      </c>
      <c r="I38" s="20" t="str">
        <f t="shared" si="37"/>
        <v/>
      </c>
      <c r="J38" s="20" t="str">
        <f t="shared" si="38"/>
        <v/>
      </c>
      <c r="K38" s="20" t="str">
        <f t="shared" si="28"/>
        <v/>
      </c>
      <c r="L38" s="20" t="str">
        <f t="shared" si="29"/>
        <v/>
      </c>
      <c r="M38" s="21">
        <f>IF(SUMIFS('Monthly NSE Equity Options'!$K:$K,'Monthly NSE Equity Options'!$C:$C,$A38)=0,"",SUMIFS('Monthly NSE Equity Options'!$K:$K,'Monthly NSE Equity Options'!$C:$C,$A38))</f>
        <v>68979.868400000007</v>
      </c>
      <c r="N38" s="8">
        <f>IF(SUMIFS('Monthly BSE Equity Options'!$K:$K,'Monthly BSE Equity Options'!$C:$C,$A38)=0,"",SUMIFS('Monthly BSE Equity Options'!$K:$K,'Monthly BSE Equity Options'!$C:$C,$A38))</f>
        <v>14087.7914</v>
      </c>
      <c r="O38" s="8">
        <f t="shared" si="30"/>
        <v>83067.659800000009</v>
      </c>
      <c r="P38" s="23">
        <f t="shared" ref="P38:P69" si="48">IF(OR(M38="",M34=""),"",M38/M34-1)</f>
        <v>0.18811896747827817</v>
      </c>
      <c r="Q38" s="23">
        <f t="shared" ref="Q38:Q69" si="49">IF(OR(N38="",N34=""),"",N38/N34-1)</f>
        <v>1.3142452148641266</v>
      </c>
      <c r="R38" s="23">
        <f t="shared" ref="R38:R69" si="50">IF(OR(O38="",O34=""),"",O38/O34-1)</f>
        <v>0.29498867309762944</v>
      </c>
      <c r="S38" s="23">
        <f t="shared" si="39"/>
        <v>0.12302908162617343</v>
      </c>
      <c r="T38" s="23">
        <f t="shared" si="40"/>
        <v>-0.23804132008202228</v>
      </c>
      <c r="U38" s="23">
        <f t="shared" si="41"/>
        <v>3.9489639580894353E-2</v>
      </c>
      <c r="V38" s="23">
        <f t="shared" si="31"/>
        <v>0.83040582298912913</v>
      </c>
      <c r="W38" s="23">
        <f t="shared" si="32"/>
        <v>0.16959417701087082</v>
      </c>
      <c r="X38" s="24">
        <f>IF(SUMIFS('Monthly NSE Equity Options'!$L:$L,'Monthly NSE Equity Options'!$C:$C,$A38)=0,"",SUMIFS('Monthly NSE Equity Options'!$L:$L,'Monthly NSE Equity Options'!$C:$C,$A38))</f>
        <v>230640102</v>
      </c>
      <c r="Y38" s="9">
        <f>IF(SUMIFS('Monthly BSE Equity Options'!$L:$L,'Monthly BSE Equity Options'!$C:$C,$A38)=0,"",SUMIFS('Monthly BSE Equity Options'!$L:$L,'Monthly BSE Equity Options'!$C:$C,$A38))</f>
        <v>47401305</v>
      </c>
      <c r="Z38" s="9">
        <f t="shared" si="33"/>
        <v>278041407</v>
      </c>
      <c r="AA38" s="26">
        <f t="shared" ref="AA38:AA69" si="51">IF(OR(X38="",X34=""),"",X38/X34-1)</f>
        <v>4.9632752940014901E-2</v>
      </c>
      <c r="AB38" s="26">
        <f t="shared" ref="AB38:AB69" si="52">IF(OR(Y38="",Y34=""),"",Y38/Y34-1)</f>
        <v>0.94315449821527819</v>
      </c>
      <c r="AC38" s="26">
        <f t="shared" ref="AC38:AC69" si="53">IF(OR(Z38="",Z34=""),"",Z38/Z34-1)</f>
        <v>0.1389160741850064</v>
      </c>
      <c r="AD38" s="26">
        <f t="shared" si="42"/>
        <v>9.5666076319664173E-2</v>
      </c>
      <c r="AE38" s="26">
        <f t="shared" si="43"/>
        <v>-0.26207210954247284</v>
      </c>
      <c r="AF38" s="26">
        <f t="shared" si="44"/>
        <v>1.2024319719650123E-2</v>
      </c>
      <c r="AG38" s="26">
        <f t="shared" si="34"/>
        <v>0.82951710138626944</v>
      </c>
      <c r="AH38" s="26">
        <f t="shared" si="35"/>
        <v>0.17048289861373059</v>
      </c>
    </row>
    <row r="39" spans="1:34" x14ac:dyDescent="0.2">
      <c r="A39" s="5" t="s">
        <v>147</v>
      </c>
      <c r="B39" s="18" t="str">
        <f>IF(SUMIFS('Monthly NSE Equity Options'!$J:$J,'Monthly NSE Equity Options'!$C:$C,$A39)=0,"",SUMIFS('Monthly NSE Equity Options'!$J:$J,'Monthly NSE Equity Options'!$C:$C,$A39))</f>
        <v/>
      </c>
      <c r="C39" s="7" t="str">
        <f>IF(SUMIFS('Monthly BSE Equity Options'!$J:$J,'Monthly BSE Equity Options'!$C:$C,$A39)=0,"",SUMIFS('Monthly BSE Equity Options'!$J:$J,'Monthly BSE Equity Options'!$C:$C,$A39))</f>
        <v/>
      </c>
      <c r="D39" s="7" t="str">
        <f t="shared" si="27"/>
        <v/>
      </c>
      <c r="E39" s="20" t="str">
        <f t="shared" si="45"/>
        <v/>
      </c>
      <c r="F39" s="20" t="str">
        <f t="shared" si="46"/>
        <v/>
      </c>
      <c r="G39" s="20" t="str">
        <f t="shared" si="47"/>
        <v/>
      </c>
      <c r="H39" s="20" t="str">
        <f t="shared" si="36"/>
        <v/>
      </c>
      <c r="I39" s="20" t="str">
        <f t="shared" si="37"/>
        <v/>
      </c>
      <c r="J39" s="20" t="str">
        <f t="shared" si="38"/>
        <v/>
      </c>
      <c r="K39" s="20" t="str">
        <f t="shared" si="28"/>
        <v/>
      </c>
      <c r="L39" s="20" t="str">
        <f t="shared" si="29"/>
        <v/>
      </c>
      <c r="M39" s="21">
        <f>IF(SUMIFS('Monthly NSE Equity Options'!$K:$K,'Monthly NSE Equity Options'!$C:$C,$A39)=0,"",SUMIFS('Monthly NSE Equity Options'!$K:$K,'Monthly NSE Equity Options'!$C:$C,$A39))</f>
        <v>78857.184500000003</v>
      </c>
      <c r="N39" s="8">
        <f>IF(SUMIFS('Monthly BSE Equity Options'!$K:$K,'Monthly BSE Equity Options'!$C:$C,$A39)=0,"",SUMIFS('Monthly BSE Equity Options'!$K:$K,'Monthly BSE Equity Options'!$C:$C,$A39))</f>
        <v>15755.1299</v>
      </c>
      <c r="O39" s="8">
        <f t="shared" si="30"/>
        <v>94612.314400000003</v>
      </c>
      <c r="P39" s="23">
        <f t="shared" si="48"/>
        <v>0.33729006414325613</v>
      </c>
      <c r="Q39" s="23">
        <f t="shared" si="49"/>
        <v>-4.7010756277620636E-2</v>
      </c>
      <c r="R39" s="23">
        <f t="shared" si="50"/>
        <v>0.25313949592526663</v>
      </c>
      <c r="S39" s="23">
        <f t="shared" si="39"/>
        <v>0.14319128651744428</v>
      </c>
      <c r="T39" s="23">
        <f t="shared" si="40"/>
        <v>0.11835343473356663</v>
      </c>
      <c r="U39" s="23">
        <f t="shared" si="41"/>
        <v>0.13897893148543949</v>
      </c>
      <c r="V39" s="23">
        <f t="shared" si="31"/>
        <v>0.83347696333279842</v>
      </c>
      <c r="W39" s="23">
        <f t="shared" si="32"/>
        <v>0.16652303666720153</v>
      </c>
      <c r="X39" s="24">
        <f>IF(SUMIFS('Monthly NSE Equity Options'!$L:$L,'Monthly NSE Equity Options'!$C:$C,$A39)=0,"",SUMIFS('Monthly NSE Equity Options'!$L:$L,'Monthly NSE Equity Options'!$C:$C,$A39))</f>
        <v>267378306</v>
      </c>
      <c r="Y39" s="9">
        <f>IF(SUMIFS('Monthly BSE Equity Options'!$L:$L,'Monthly BSE Equity Options'!$C:$C,$A39)=0,"",SUMIFS('Monthly BSE Equity Options'!$L:$L,'Monthly BSE Equity Options'!$C:$C,$A39))</f>
        <v>53154410</v>
      </c>
      <c r="Z39" s="9">
        <f t="shared" si="33"/>
        <v>320532716</v>
      </c>
      <c r="AA39" s="26">
        <f t="shared" si="51"/>
        <v>0.16114567092920606</v>
      </c>
      <c r="AB39" s="26">
        <f t="shared" si="52"/>
        <v>-0.18606275910897452</v>
      </c>
      <c r="AC39" s="26">
        <f t="shared" si="53"/>
        <v>8.4432686416790581E-2</v>
      </c>
      <c r="AD39" s="26">
        <f t="shared" si="42"/>
        <v>0.15928801488303201</v>
      </c>
      <c r="AE39" s="26">
        <f t="shared" si="43"/>
        <v>0.12137018168592606</v>
      </c>
      <c r="AF39" s="26">
        <f t="shared" si="44"/>
        <v>0.15282367277043729</v>
      </c>
      <c r="AG39" s="26">
        <f t="shared" si="34"/>
        <v>0.83416853460911611</v>
      </c>
      <c r="AH39" s="26">
        <f t="shared" si="35"/>
        <v>0.16583146539088384</v>
      </c>
    </row>
    <row r="40" spans="1:34" x14ac:dyDescent="0.2">
      <c r="A40" s="5" t="s">
        <v>148</v>
      </c>
      <c r="B40" s="18" t="str">
        <f>IF(SUMIFS('Monthly NSE Equity Options'!$J:$J,'Monthly NSE Equity Options'!$C:$C,$A40)=0,"",SUMIFS('Monthly NSE Equity Options'!$J:$J,'Monthly NSE Equity Options'!$C:$C,$A40))</f>
        <v/>
      </c>
      <c r="C40" s="7" t="str">
        <f>IF(SUMIFS('Monthly BSE Equity Options'!$J:$J,'Monthly BSE Equity Options'!$C:$C,$A40)=0,"",SUMIFS('Monthly BSE Equity Options'!$J:$J,'Monthly BSE Equity Options'!$C:$C,$A40))</f>
        <v/>
      </c>
      <c r="D40" s="7" t="str">
        <f t="shared" si="27"/>
        <v/>
      </c>
      <c r="E40" s="20" t="str">
        <f t="shared" si="45"/>
        <v/>
      </c>
      <c r="F40" s="20" t="str">
        <f t="shared" si="46"/>
        <v/>
      </c>
      <c r="G40" s="20" t="str">
        <f t="shared" si="47"/>
        <v/>
      </c>
      <c r="H40" s="20" t="str">
        <f t="shared" si="36"/>
        <v/>
      </c>
      <c r="I40" s="20" t="str">
        <f t="shared" si="37"/>
        <v/>
      </c>
      <c r="J40" s="20" t="str">
        <f t="shared" si="38"/>
        <v/>
      </c>
      <c r="K40" s="20" t="str">
        <f t="shared" si="28"/>
        <v/>
      </c>
      <c r="L40" s="20" t="str">
        <f t="shared" si="29"/>
        <v/>
      </c>
      <c r="M40" s="21">
        <f>IF(SUMIFS('Monthly NSE Equity Options'!$K:$K,'Monthly NSE Equity Options'!$C:$C,$A40)=0,"",SUMIFS('Monthly NSE Equity Options'!$K:$K,'Monthly NSE Equity Options'!$C:$C,$A40))</f>
        <v>82509.463900000002</v>
      </c>
      <c r="N40" s="8">
        <f>IF(SUMIFS('Monthly BSE Equity Options'!$K:$K,'Monthly BSE Equity Options'!$C:$C,$A40)=0,"",SUMIFS('Monthly BSE Equity Options'!$K:$K,'Monthly BSE Equity Options'!$C:$C,$A40))</f>
        <v>26425.0769</v>
      </c>
      <c r="O40" s="8">
        <f t="shared" si="30"/>
        <v>108934.5408</v>
      </c>
      <c r="P40" s="23">
        <f t="shared" si="48"/>
        <v>0.41167407915290721</v>
      </c>
      <c r="Q40" s="23">
        <f t="shared" si="49"/>
        <v>0.24246638635107898</v>
      </c>
      <c r="R40" s="23">
        <f t="shared" si="50"/>
        <v>0.36652954919820968</v>
      </c>
      <c r="S40" s="23">
        <f t="shared" si="39"/>
        <v>4.6315112860769281E-2</v>
      </c>
      <c r="T40" s="23">
        <f t="shared" si="40"/>
        <v>0.67723637111998669</v>
      </c>
      <c r="U40" s="23">
        <f t="shared" si="41"/>
        <v>0.15137803668398586</v>
      </c>
      <c r="V40" s="23">
        <f t="shared" si="31"/>
        <v>0.75742242354043132</v>
      </c>
      <c r="W40" s="23">
        <f t="shared" si="32"/>
        <v>0.24257757645956865</v>
      </c>
      <c r="X40" s="24">
        <f>IF(SUMIFS('Monthly NSE Equity Options'!$L:$L,'Monthly NSE Equity Options'!$C:$C,$A40)=0,"",SUMIFS('Monthly NSE Equity Options'!$L:$L,'Monthly NSE Equity Options'!$C:$C,$A40))</f>
        <v>289805918</v>
      </c>
      <c r="Y40" s="9">
        <f>IF(SUMIFS('Monthly BSE Equity Options'!$L:$L,'Monthly BSE Equity Options'!$C:$C,$A40)=0,"",SUMIFS('Monthly BSE Equity Options'!$L:$L,'Monthly BSE Equity Options'!$C:$C,$A40))</f>
        <v>90302557</v>
      </c>
      <c r="Z40" s="9">
        <f t="shared" si="33"/>
        <v>380108475</v>
      </c>
      <c r="AA40" s="26">
        <f t="shared" si="51"/>
        <v>0.34022362853318722</v>
      </c>
      <c r="AB40" s="26">
        <f t="shared" si="52"/>
        <v>0.11927448129170193</v>
      </c>
      <c r="AC40" s="26">
        <f t="shared" si="53"/>
        <v>0.28018629491469338</v>
      </c>
      <c r="AD40" s="26">
        <f t="shared" si="42"/>
        <v>8.3879699649230366E-2</v>
      </c>
      <c r="AE40" s="26">
        <f t="shared" si="43"/>
        <v>0.69887234191857273</v>
      </c>
      <c r="AF40" s="26">
        <f t="shared" si="44"/>
        <v>0.18586483072136706</v>
      </c>
      <c r="AG40" s="26">
        <f t="shared" si="34"/>
        <v>0.76242950910263185</v>
      </c>
      <c r="AH40" s="26">
        <f t="shared" si="35"/>
        <v>0.23757049089736818</v>
      </c>
    </row>
    <row r="41" spans="1:34" x14ac:dyDescent="0.2">
      <c r="A41" s="5" t="s">
        <v>149</v>
      </c>
      <c r="B41" s="18" t="str">
        <f>IF(SUMIFS('Monthly NSE Equity Options'!$J:$J,'Monthly NSE Equity Options'!$C:$C,$A41)=0,"",SUMIFS('Monthly NSE Equity Options'!$J:$J,'Monthly NSE Equity Options'!$C:$C,$A41))</f>
        <v/>
      </c>
      <c r="C41" s="7" t="str">
        <f>IF(SUMIFS('Monthly BSE Equity Options'!$J:$J,'Monthly BSE Equity Options'!$C:$C,$A41)=0,"",SUMIFS('Monthly BSE Equity Options'!$J:$J,'Monthly BSE Equity Options'!$C:$C,$A41))</f>
        <v/>
      </c>
      <c r="D41" s="7" t="str">
        <f t="shared" si="27"/>
        <v/>
      </c>
      <c r="E41" s="20" t="str">
        <f t="shared" si="45"/>
        <v/>
      </c>
      <c r="F41" s="20" t="str">
        <f t="shared" si="46"/>
        <v/>
      </c>
      <c r="G41" s="20" t="str">
        <f t="shared" si="47"/>
        <v/>
      </c>
      <c r="H41" s="20" t="str">
        <f t="shared" si="36"/>
        <v/>
      </c>
      <c r="I41" s="20" t="str">
        <f t="shared" si="37"/>
        <v/>
      </c>
      <c r="J41" s="20" t="str">
        <f t="shared" si="38"/>
        <v/>
      </c>
      <c r="K41" s="20" t="str">
        <f t="shared" si="28"/>
        <v/>
      </c>
      <c r="L41" s="20" t="str">
        <f t="shared" si="29"/>
        <v/>
      </c>
      <c r="M41" s="21">
        <f>IF(SUMIFS('Monthly NSE Equity Options'!$K:$K,'Monthly NSE Equity Options'!$C:$C,$A41)=0,"",SUMIFS('Monthly NSE Equity Options'!$K:$K,'Monthly NSE Equity Options'!$C:$C,$A41))</f>
        <v>68692.417499999996</v>
      </c>
      <c r="N41" s="8">
        <f>IF(SUMIFS('Monthly BSE Equity Options'!$K:$K,'Monthly BSE Equity Options'!$C:$C,$A41)=0,"",SUMIFS('Monthly BSE Equity Options'!$K:$K,'Monthly BSE Equity Options'!$C:$C,$A41))</f>
        <v>18711.180400000001</v>
      </c>
      <c r="O41" s="8">
        <f t="shared" si="30"/>
        <v>87403.597899999993</v>
      </c>
      <c r="P41" s="23">
        <f t="shared" si="48"/>
        <v>0.11834922752196309</v>
      </c>
      <c r="Q41" s="23">
        <f t="shared" si="49"/>
        <v>1.2021395865581708E-2</v>
      </c>
      <c r="R41" s="23">
        <f t="shared" si="50"/>
        <v>9.374857432957806E-2</v>
      </c>
      <c r="S41" s="23">
        <f t="shared" si="39"/>
        <v>-0.16746014029064615</v>
      </c>
      <c r="T41" s="23">
        <f t="shared" si="40"/>
        <v>-0.29191576354504378</v>
      </c>
      <c r="U41" s="23">
        <f t="shared" si="41"/>
        <v>-0.1976502837564631</v>
      </c>
      <c r="V41" s="23">
        <f t="shared" si="31"/>
        <v>0.78592208044561518</v>
      </c>
      <c r="W41" s="23">
        <f t="shared" si="32"/>
        <v>0.21407791955438488</v>
      </c>
      <c r="X41" s="24">
        <f>IF(SUMIFS('Monthly NSE Equity Options'!$L:$L,'Monthly NSE Equity Options'!$C:$C,$A41)=0,"",SUMIFS('Monthly NSE Equity Options'!$L:$L,'Monthly NSE Equity Options'!$C:$C,$A41))</f>
        <v>223934040</v>
      </c>
      <c r="Y41" s="9">
        <f>IF(SUMIFS('Monthly BSE Equity Options'!$L:$L,'Monthly BSE Equity Options'!$C:$C,$A41)=0,"",SUMIFS('Monthly BSE Equity Options'!$L:$L,'Monthly BSE Equity Options'!$C:$C,$A41))</f>
        <v>60232123</v>
      </c>
      <c r="Z41" s="9">
        <f t="shared" si="33"/>
        <v>284166163</v>
      </c>
      <c r="AA41" s="26">
        <f t="shared" si="51"/>
        <v>6.3808630128036947E-2</v>
      </c>
      <c r="AB41" s="26">
        <f t="shared" si="52"/>
        <v>-6.2326164582002574E-2</v>
      </c>
      <c r="AC41" s="26">
        <f t="shared" si="53"/>
        <v>3.4317409411678712E-2</v>
      </c>
      <c r="AD41" s="26">
        <f t="shared" si="42"/>
        <v>-0.22729652470381922</v>
      </c>
      <c r="AE41" s="26">
        <f t="shared" si="43"/>
        <v>-0.33299648425237838</v>
      </c>
      <c r="AF41" s="26">
        <f t="shared" si="44"/>
        <v>-0.25240771598160239</v>
      </c>
      <c r="AG41" s="26">
        <f t="shared" si="34"/>
        <v>0.78803907416661712</v>
      </c>
      <c r="AH41" s="26">
        <f t="shared" si="35"/>
        <v>0.21196092583338291</v>
      </c>
    </row>
    <row r="42" spans="1:34" x14ac:dyDescent="0.2">
      <c r="A42" s="5" t="s">
        <v>150</v>
      </c>
      <c r="B42" s="18" t="str">
        <f>IF(SUMIFS('Monthly NSE Equity Options'!$J:$J,'Monthly NSE Equity Options'!$C:$C,$A42)=0,"",SUMIFS('Monthly NSE Equity Options'!$J:$J,'Monthly NSE Equity Options'!$C:$C,$A42))</f>
        <v/>
      </c>
      <c r="C42" s="7" t="str">
        <f>IF(SUMIFS('Monthly BSE Equity Options'!$J:$J,'Monthly BSE Equity Options'!$C:$C,$A42)=0,"",SUMIFS('Monthly BSE Equity Options'!$J:$J,'Monthly BSE Equity Options'!$C:$C,$A42))</f>
        <v/>
      </c>
      <c r="D42" s="7" t="str">
        <f t="shared" si="27"/>
        <v/>
      </c>
      <c r="E42" s="20" t="str">
        <f t="shared" si="45"/>
        <v/>
      </c>
      <c r="F42" s="20" t="str">
        <f t="shared" si="46"/>
        <v/>
      </c>
      <c r="G42" s="20" t="str">
        <f t="shared" si="47"/>
        <v/>
      </c>
      <c r="H42" s="20" t="str">
        <f t="shared" si="36"/>
        <v/>
      </c>
      <c r="I42" s="20" t="str">
        <f t="shared" si="37"/>
        <v/>
      </c>
      <c r="J42" s="20" t="str">
        <f t="shared" si="38"/>
        <v/>
      </c>
      <c r="K42" s="20" t="str">
        <f t="shared" si="28"/>
        <v/>
      </c>
      <c r="L42" s="20" t="str">
        <f t="shared" si="29"/>
        <v/>
      </c>
      <c r="M42" s="21">
        <f>IF(SUMIFS('Monthly NSE Equity Options'!$K:$K,'Monthly NSE Equity Options'!$C:$C,$A42)=0,"",SUMIFS('Monthly NSE Equity Options'!$K:$K,'Monthly NSE Equity Options'!$C:$C,$A42))</f>
        <v>71709.232699999993</v>
      </c>
      <c r="N42" s="8">
        <f>IF(SUMIFS('Monthly BSE Equity Options'!$K:$K,'Monthly BSE Equity Options'!$C:$C,$A42)=0,"",SUMIFS('Monthly BSE Equity Options'!$K:$K,'Monthly BSE Equity Options'!$C:$C,$A42))</f>
        <v>30121.925900000002</v>
      </c>
      <c r="O42" s="8">
        <f t="shared" si="30"/>
        <v>101831.1586</v>
      </c>
      <c r="P42" s="23">
        <f t="shared" si="48"/>
        <v>3.9567548667575947E-2</v>
      </c>
      <c r="Q42" s="23">
        <f t="shared" si="49"/>
        <v>1.138158143085509</v>
      </c>
      <c r="R42" s="23">
        <f t="shared" si="50"/>
        <v>0.22588211639976863</v>
      </c>
      <c r="S42" s="23">
        <f t="shared" si="39"/>
        <v>4.3917732259168174E-2</v>
      </c>
      <c r="T42" s="23">
        <f t="shared" si="40"/>
        <v>0.60983568412391564</v>
      </c>
      <c r="U42" s="23">
        <f t="shared" si="41"/>
        <v>0.16506827003285185</v>
      </c>
      <c r="V42" s="23">
        <f t="shared" si="31"/>
        <v>0.70419735654465976</v>
      </c>
      <c r="W42" s="23">
        <f t="shared" si="32"/>
        <v>0.29580264345534024</v>
      </c>
      <c r="X42" s="24">
        <f>IF(SUMIFS('Monthly NSE Equity Options'!$L:$L,'Monthly NSE Equity Options'!$C:$C,$A42)=0,"",SUMIFS('Monthly NSE Equity Options'!$L:$L,'Monthly NSE Equity Options'!$C:$C,$A42))</f>
        <v>227621342</v>
      </c>
      <c r="Y42" s="9">
        <f>IF(SUMIFS('Monthly BSE Equity Options'!$L:$L,'Monthly BSE Equity Options'!$C:$C,$A42)=0,"",SUMIFS('Monthly BSE Equity Options'!$L:$L,'Monthly BSE Equity Options'!$C:$C,$A42))</f>
        <v>94215205</v>
      </c>
      <c r="Z42" s="9">
        <f t="shared" si="33"/>
        <v>321836547</v>
      </c>
      <c r="AA42" s="26">
        <f t="shared" si="51"/>
        <v>-1.3088617173781847E-2</v>
      </c>
      <c r="AB42" s="26">
        <f t="shared" si="52"/>
        <v>0.98760783062829183</v>
      </c>
      <c r="AC42" s="26">
        <f t="shared" si="53"/>
        <v>0.1575130138799794</v>
      </c>
      <c r="AD42" s="26">
        <f t="shared" si="42"/>
        <v>1.6466018297173646E-2</v>
      </c>
      <c r="AE42" s="26">
        <f t="shared" si="43"/>
        <v>0.56420196246444765</v>
      </c>
      <c r="AF42" s="26">
        <f t="shared" si="44"/>
        <v>0.13256463613509117</v>
      </c>
      <c r="AG42" s="26">
        <f t="shared" si="34"/>
        <v>0.70725759433405799</v>
      </c>
      <c r="AH42" s="26">
        <f t="shared" si="35"/>
        <v>0.29274240566594195</v>
      </c>
    </row>
    <row r="43" spans="1:34" x14ac:dyDescent="0.2">
      <c r="A43" s="5" t="s">
        <v>151</v>
      </c>
      <c r="B43" s="18" t="str">
        <f>IF(SUMIFS('Monthly NSE Equity Options'!$J:$J,'Monthly NSE Equity Options'!$C:$C,$A43)=0,"",SUMIFS('Monthly NSE Equity Options'!$J:$J,'Monthly NSE Equity Options'!$C:$C,$A43))</f>
        <v/>
      </c>
      <c r="C43" s="7" t="str">
        <f>IF(SUMIFS('Monthly BSE Equity Options'!$J:$J,'Monthly BSE Equity Options'!$C:$C,$A43)=0,"",SUMIFS('Monthly BSE Equity Options'!$J:$J,'Monthly BSE Equity Options'!$C:$C,$A43))</f>
        <v/>
      </c>
      <c r="D43" s="7" t="str">
        <f t="shared" si="27"/>
        <v/>
      </c>
      <c r="E43" s="20" t="str">
        <f t="shared" si="45"/>
        <v/>
      </c>
      <c r="F43" s="20" t="str">
        <f t="shared" si="46"/>
        <v/>
      </c>
      <c r="G43" s="20" t="str">
        <f t="shared" si="47"/>
        <v/>
      </c>
      <c r="H43" s="20" t="str">
        <f t="shared" si="36"/>
        <v/>
      </c>
      <c r="I43" s="20" t="str">
        <f t="shared" si="37"/>
        <v/>
      </c>
      <c r="J43" s="20" t="str">
        <f t="shared" si="38"/>
        <v/>
      </c>
      <c r="K43" s="20" t="str">
        <f t="shared" si="28"/>
        <v/>
      </c>
      <c r="L43" s="20" t="str">
        <f t="shared" si="29"/>
        <v/>
      </c>
      <c r="M43" s="21">
        <f>IF(SUMIFS('Monthly NSE Equity Options'!$K:$K,'Monthly NSE Equity Options'!$C:$C,$A43)=0,"",SUMIFS('Monthly NSE Equity Options'!$K:$K,'Monthly NSE Equity Options'!$C:$C,$A43))</f>
        <v>80232.79789999999</v>
      </c>
      <c r="N43" s="8">
        <f>IF(SUMIFS('Monthly BSE Equity Options'!$K:$K,'Monthly BSE Equity Options'!$C:$C,$A43)=0,"",SUMIFS('Monthly BSE Equity Options'!$K:$K,'Monthly BSE Equity Options'!$C:$C,$A43))</f>
        <v>27576.2022</v>
      </c>
      <c r="O43" s="8">
        <f t="shared" si="30"/>
        <v>107809.00009999999</v>
      </c>
      <c r="P43" s="23">
        <f t="shared" si="48"/>
        <v>1.7444363614072422E-2</v>
      </c>
      <c r="Q43" s="23">
        <f t="shared" si="49"/>
        <v>0.75029989438551059</v>
      </c>
      <c r="R43" s="23">
        <f t="shared" si="50"/>
        <v>0.13948169203648586</v>
      </c>
      <c r="S43" s="23">
        <f t="shared" si="39"/>
        <v>0.11886286994115336</v>
      </c>
      <c r="T43" s="23">
        <f t="shared" si="40"/>
        <v>-8.4513975250168238E-2</v>
      </c>
      <c r="U43" s="23">
        <f t="shared" si="41"/>
        <v>5.8703461515952959E-2</v>
      </c>
      <c r="V43" s="23">
        <f t="shared" si="31"/>
        <v>0.74421242962627199</v>
      </c>
      <c r="W43" s="23">
        <f t="shared" si="32"/>
        <v>0.25578757037372801</v>
      </c>
      <c r="X43" s="24">
        <f>IF(SUMIFS('Monthly NSE Equity Options'!$L:$L,'Monthly NSE Equity Options'!$C:$C,$A43)=0,"",SUMIFS('Monthly NSE Equity Options'!$L:$L,'Monthly NSE Equity Options'!$C:$C,$A43))</f>
        <v>220038136</v>
      </c>
      <c r="Y43" s="9">
        <f>IF(SUMIFS('Monthly BSE Equity Options'!$L:$L,'Monthly BSE Equity Options'!$C:$C,$A43)=0,"",SUMIFS('Monthly BSE Equity Options'!$L:$L,'Monthly BSE Equity Options'!$C:$C,$A43))</f>
        <v>75091750</v>
      </c>
      <c r="Z43" s="9">
        <f t="shared" si="33"/>
        <v>295129886</v>
      </c>
      <c r="AA43" s="26">
        <f t="shared" si="51"/>
        <v>-0.17705314506704972</v>
      </c>
      <c r="AB43" s="26">
        <f t="shared" si="52"/>
        <v>0.41270968862226098</v>
      </c>
      <c r="AC43" s="26">
        <f t="shared" si="53"/>
        <v>-7.9251910123271152E-2</v>
      </c>
      <c r="AD43" s="26">
        <f t="shared" si="42"/>
        <v>-3.3315004354907973E-2</v>
      </c>
      <c r="AE43" s="26">
        <f t="shared" si="43"/>
        <v>-0.20297631364279256</v>
      </c>
      <c r="AF43" s="26">
        <f t="shared" si="44"/>
        <v>-8.2982064184276783E-2</v>
      </c>
      <c r="AG43" s="26">
        <f t="shared" si="34"/>
        <v>0.74556372105263513</v>
      </c>
      <c r="AH43" s="26">
        <f t="shared" si="35"/>
        <v>0.25443627894736487</v>
      </c>
    </row>
    <row r="44" spans="1:34" x14ac:dyDescent="0.2">
      <c r="A44" s="5" t="s">
        <v>152</v>
      </c>
      <c r="B44" s="18" t="str">
        <f>IF(SUMIFS('Monthly NSE Equity Options'!$J:$J,'Monthly NSE Equity Options'!$C:$C,$A44)=0,"",SUMIFS('Monthly NSE Equity Options'!$J:$J,'Monthly NSE Equity Options'!$C:$C,$A44))</f>
        <v/>
      </c>
      <c r="C44" s="7" t="str">
        <f>IF(SUMIFS('Monthly BSE Equity Options'!$J:$J,'Monthly BSE Equity Options'!$C:$C,$A44)=0,"",SUMIFS('Monthly BSE Equity Options'!$J:$J,'Monthly BSE Equity Options'!$C:$C,$A44))</f>
        <v/>
      </c>
      <c r="D44" s="7" t="str">
        <f t="shared" si="27"/>
        <v/>
      </c>
      <c r="E44" s="20" t="str">
        <f t="shared" si="45"/>
        <v/>
      </c>
      <c r="F44" s="20" t="str">
        <f t="shared" si="46"/>
        <v/>
      </c>
      <c r="G44" s="20" t="str">
        <f t="shared" si="47"/>
        <v/>
      </c>
      <c r="H44" s="20" t="str">
        <f t="shared" si="36"/>
        <v/>
      </c>
      <c r="I44" s="20" t="str">
        <f t="shared" si="37"/>
        <v/>
      </c>
      <c r="J44" s="20" t="str">
        <f t="shared" si="38"/>
        <v/>
      </c>
      <c r="K44" s="20" t="str">
        <f t="shared" si="28"/>
        <v/>
      </c>
      <c r="L44" s="20" t="str">
        <f t="shared" si="29"/>
        <v/>
      </c>
      <c r="M44" s="21">
        <f>IF(SUMIFS('Monthly NSE Equity Options'!$K:$K,'Monthly NSE Equity Options'!$C:$C,$A44)=0,"",SUMIFS('Monthly NSE Equity Options'!$K:$K,'Monthly NSE Equity Options'!$C:$C,$A44))</f>
        <v>109879.2689</v>
      </c>
      <c r="N44" s="8">
        <f>IF(SUMIFS('Monthly BSE Equity Options'!$K:$K,'Monthly BSE Equity Options'!$C:$C,$A44)=0,"",SUMIFS('Monthly BSE Equity Options'!$K:$K,'Monthly BSE Equity Options'!$C:$C,$A44))</f>
        <v>66871.748500000002</v>
      </c>
      <c r="O44" s="8">
        <f t="shared" si="30"/>
        <v>176751.01740000001</v>
      </c>
      <c r="P44" s="23">
        <f t="shared" si="48"/>
        <v>0.33171715953907666</v>
      </c>
      <c r="Q44" s="23">
        <f t="shared" si="49"/>
        <v>1.530616987532778</v>
      </c>
      <c r="R44" s="23">
        <f t="shared" si="50"/>
        <v>0.62254337423158268</v>
      </c>
      <c r="S44" s="23">
        <f t="shared" si="39"/>
        <v>0.36950563579934692</v>
      </c>
      <c r="T44" s="23">
        <f t="shared" si="40"/>
        <v>1.4249803513552712</v>
      </c>
      <c r="U44" s="23">
        <f t="shared" si="41"/>
        <v>0.63948294888229862</v>
      </c>
      <c r="V44" s="23">
        <f t="shared" si="31"/>
        <v>0.62166130931702346</v>
      </c>
      <c r="W44" s="23">
        <f t="shared" si="32"/>
        <v>0.37833869068297649</v>
      </c>
      <c r="X44" s="24">
        <f>IF(SUMIFS('Monthly NSE Equity Options'!$L:$L,'Monthly NSE Equity Options'!$C:$C,$A44)=0,"",SUMIFS('Monthly NSE Equity Options'!$L:$L,'Monthly NSE Equity Options'!$C:$C,$A44))</f>
        <v>279013148</v>
      </c>
      <c r="Y44" s="9">
        <f>IF(SUMIFS('Monthly BSE Equity Options'!$L:$L,'Monthly BSE Equity Options'!$C:$C,$A44)=0,"",SUMIFS('Monthly BSE Equity Options'!$L:$L,'Monthly BSE Equity Options'!$C:$C,$A44))</f>
        <v>168371848</v>
      </c>
      <c r="Z44" s="9">
        <f t="shared" si="33"/>
        <v>447384996</v>
      </c>
      <c r="AA44" s="26">
        <f t="shared" si="51"/>
        <v>-3.724137199986377E-2</v>
      </c>
      <c r="AB44" s="26">
        <f t="shared" si="52"/>
        <v>0.86453023694556075</v>
      </c>
      <c r="AC44" s="26">
        <f t="shared" si="53"/>
        <v>0.17699295181461028</v>
      </c>
      <c r="AD44" s="26">
        <f t="shared" si="42"/>
        <v>0.26802177600704624</v>
      </c>
      <c r="AE44" s="26">
        <f t="shared" si="43"/>
        <v>1.2422149969870193</v>
      </c>
      <c r="AF44" s="26">
        <f t="shared" si="44"/>
        <v>0.51589187412893867</v>
      </c>
      <c r="AG44" s="26">
        <f t="shared" si="34"/>
        <v>0.62365334218763113</v>
      </c>
      <c r="AH44" s="26">
        <f t="shared" si="35"/>
        <v>0.37634665781236881</v>
      </c>
    </row>
    <row r="45" spans="1:34" x14ac:dyDescent="0.2">
      <c r="A45" s="5" t="s">
        <v>153</v>
      </c>
      <c r="B45" s="18" t="str">
        <f>IF(SUMIFS('Monthly NSE Equity Options'!$J:$J,'Monthly NSE Equity Options'!$C:$C,$A45)=0,"",SUMIFS('Monthly NSE Equity Options'!$J:$J,'Monthly NSE Equity Options'!$C:$C,$A45))</f>
        <v/>
      </c>
      <c r="C45" s="7" t="str">
        <f>IF(SUMIFS('Monthly BSE Equity Options'!$J:$J,'Monthly BSE Equity Options'!$C:$C,$A45)=0,"",SUMIFS('Monthly BSE Equity Options'!$J:$J,'Monthly BSE Equity Options'!$C:$C,$A45))</f>
        <v/>
      </c>
      <c r="D45" s="7" t="str">
        <f t="shared" si="27"/>
        <v/>
      </c>
      <c r="E45" s="20" t="str">
        <f t="shared" si="45"/>
        <v/>
      </c>
      <c r="F45" s="20" t="str">
        <f t="shared" si="46"/>
        <v/>
      </c>
      <c r="G45" s="20" t="str">
        <f t="shared" si="47"/>
        <v/>
      </c>
      <c r="H45" s="20" t="str">
        <f t="shared" si="36"/>
        <v/>
      </c>
      <c r="I45" s="20" t="str">
        <f t="shared" si="37"/>
        <v/>
      </c>
      <c r="J45" s="20" t="str">
        <f t="shared" si="38"/>
        <v/>
      </c>
      <c r="K45" s="20" t="str">
        <f t="shared" si="28"/>
        <v/>
      </c>
      <c r="L45" s="20" t="str">
        <f t="shared" si="29"/>
        <v/>
      </c>
      <c r="M45" s="21">
        <f>IF(SUMIFS('Monthly NSE Equity Options'!$K:$K,'Monthly NSE Equity Options'!$C:$C,$A45)=0,"",SUMIFS('Monthly NSE Equity Options'!$K:$K,'Monthly NSE Equity Options'!$C:$C,$A45))</f>
        <v>109067.7877</v>
      </c>
      <c r="N45" s="8">
        <f>IF(SUMIFS('Monthly BSE Equity Options'!$K:$K,'Monthly BSE Equity Options'!$C:$C,$A45)=0,"",SUMIFS('Monthly BSE Equity Options'!$K:$K,'Monthly BSE Equity Options'!$C:$C,$A45))</f>
        <v>74721.402900000001</v>
      </c>
      <c r="O45" s="8">
        <f t="shared" si="30"/>
        <v>183789.1906</v>
      </c>
      <c r="P45" s="23">
        <f t="shared" si="48"/>
        <v>0.58777040711953399</v>
      </c>
      <c r="Q45" s="23">
        <f t="shared" si="49"/>
        <v>2.99340935754112</v>
      </c>
      <c r="R45" s="23">
        <f t="shared" si="50"/>
        <v>1.1027645888247815</v>
      </c>
      <c r="S45" s="23">
        <f t="shared" si="39"/>
        <v>-7.3852074929485756E-3</v>
      </c>
      <c r="T45" s="23">
        <f t="shared" si="40"/>
        <v>0.11738371698176842</v>
      </c>
      <c r="U45" s="23">
        <f t="shared" si="41"/>
        <v>3.9819704030738867E-2</v>
      </c>
      <c r="V45" s="23">
        <f t="shared" si="31"/>
        <v>0.59343962147031726</v>
      </c>
      <c r="W45" s="23">
        <f t="shared" si="32"/>
        <v>0.40656037852968269</v>
      </c>
      <c r="X45" s="24">
        <f>IF(SUMIFS('Monthly NSE Equity Options'!$L:$L,'Monthly NSE Equity Options'!$C:$C,$A45)=0,"",SUMIFS('Monthly NSE Equity Options'!$L:$L,'Monthly NSE Equity Options'!$C:$C,$A45))</f>
        <v>415818485</v>
      </c>
      <c r="Y45" s="9">
        <f>IF(SUMIFS('Monthly BSE Equity Options'!$L:$L,'Monthly BSE Equity Options'!$C:$C,$A45)=0,"",SUMIFS('Monthly BSE Equity Options'!$L:$L,'Monthly BSE Equity Options'!$C:$C,$A45))</f>
        <v>180135149</v>
      </c>
      <c r="Z45" s="9">
        <f t="shared" si="33"/>
        <v>595953634</v>
      </c>
      <c r="AA45" s="26">
        <f t="shared" si="51"/>
        <v>0.85687930696021031</v>
      </c>
      <c r="AB45" s="26">
        <f t="shared" si="52"/>
        <v>1.990682380562943</v>
      </c>
      <c r="AC45" s="26">
        <f t="shared" si="53"/>
        <v>1.0972012561537805</v>
      </c>
      <c r="AD45" s="26">
        <f t="shared" si="42"/>
        <v>0.49031860319356713</v>
      </c>
      <c r="AE45" s="26">
        <f t="shared" si="43"/>
        <v>6.9865010925104221E-2</v>
      </c>
      <c r="AF45" s="26">
        <f t="shared" si="44"/>
        <v>0.33208229897812669</v>
      </c>
      <c r="AG45" s="26">
        <f t="shared" si="34"/>
        <v>0.69773630241845286</v>
      </c>
      <c r="AH45" s="26">
        <f t="shared" si="35"/>
        <v>0.30226369758154709</v>
      </c>
    </row>
    <row r="46" spans="1:34" x14ac:dyDescent="0.2">
      <c r="A46" s="5" t="s">
        <v>154</v>
      </c>
      <c r="B46" s="18" t="str">
        <f>IF(SUMIFS('Monthly NSE Equity Options'!$J:$J,'Monthly NSE Equity Options'!$C:$C,$A46)=0,"",SUMIFS('Monthly NSE Equity Options'!$J:$J,'Monthly NSE Equity Options'!$C:$C,$A46))</f>
        <v/>
      </c>
      <c r="C46" s="7" t="str">
        <f>IF(SUMIFS('Monthly BSE Equity Options'!$J:$J,'Monthly BSE Equity Options'!$C:$C,$A46)=0,"",SUMIFS('Monthly BSE Equity Options'!$J:$J,'Monthly BSE Equity Options'!$C:$C,$A46))</f>
        <v/>
      </c>
      <c r="D46" s="7" t="str">
        <f t="shared" si="27"/>
        <v/>
      </c>
      <c r="E46" s="20" t="str">
        <f t="shared" si="45"/>
        <v/>
      </c>
      <c r="F46" s="20" t="str">
        <f t="shared" si="46"/>
        <v/>
      </c>
      <c r="G46" s="20" t="str">
        <f t="shared" si="47"/>
        <v/>
      </c>
      <c r="H46" s="20" t="str">
        <f t="shared" si="36"/>
        <v/>
      </c>
      <c r="I46" s="20" t="str">
        <f t="shared" si="37"/>
        <v/>
      </c>
      <c r="J46" s="20" t="str">
        <f t="shared" si="38"/>
        <v/>
      </c>
      <c r="K46" s="20" t="str">
        <f t="shared" si="28"/>
        <v/>
      </c>
      <c r="L46" s="20" t="str">
        <f t="shared" si="29"/>
        <v/>
      </c>
      <c r="M46" s="21">
        <f>IF(SUMIFS('Monthly NSE Equity Options'!$K:$K,'Monthly NSE Equity Options'!$C:$C,$A46)=0,"",SUMIFS('Monthly NSE Equity Options'!$K:$K,'Monthly NSE Equity Options'!$C:$C,$A46))</f>
        <v>132872.3021</v>
      </c>
      <c r="N46" s="8">
        <f>IF(SUMIFS('Monthly BSE Equity Options'!$K:$K,'Monthly BSE Equity Options'!$C:$C,$A46)=0,"",SUMIFS('Monthly BSE Equity Options'!$K:$K,'Monthly BSE Equity Options'!$C:$C,$A46))</f>
        <v>33873.794499999996</v>
      </c>
      <c r="O46" s="8">
        <f t="shared" si="30"/>
        <v>166746.09659999999</v>
      </c>
      <c r="P46" s="23">
        <f t="shared" si="48"/>
        <v>0.8529315835225777</v>
      </c>
      <c r="Q46" s="23">
        <f t="shared" si="49"/>
        <v>0.12455606631712723</v>
      </c>
      <c r="R46" s="23">
        <f t="shared" si="50"/>
        <v>0.6374761801050548</v>
      </c>
      <c r="S46" s="23">
        <f t="shared" si="39"/>
        <v>0.21825430681216607</v>
      </c>
      <c r="T46" s="23">
        <f t="shared" si="40"/>
        <v>-0.54666543740709139</v>
      </c>
      <c r="U46" s="23">
        <f t="shared" si="41"/>
        <v>-9.2731753942443262E-2</v>
      </c>
      <c r="V46" s="23">
        <f t="shared" si="31"/>
        <v>0.79685404821644268</v>
      </c>
      <c r="W46" s="23">
        <f t="shared" si="32"/>
        <v>0.20314595178355738</v>
      </c>
      <c r="X46" s="24">
        <f>IF(SUMIFS('Monthly NSE Equity Options'!$L:$L,'Monthly NSE Equity Options'!$C:$C,$A46)=0,"",SUMIFS('Monthly NSE Equity Options'!$L:$L,'Monthly NSE Equity Options'!$C:$C,$A46))</f>
        <v>555252303</v>
      </c>
      <c r="Y46" s="9">
        <f>IF(SUMIFS('Monthly BSE Equity Options'!$L:$L,'Monthly BSE Equity Options'!$C:$C,$A46)=0,"",SUMIFS('Monthly BSE Equity Options'!$L:$L,'Monthly BSE Equity Options'!$C:$C,$A46))</f>
        <v>80346482</v>
      </c>
      <c r="Z46" s="9">
        <f t="shared" si="33"/>
        <v>635598785</v>
      </c>
      <c r="AA46" s="26">
        <f t="shared" si="51"/>
        <v>1.4393683743416292</v>
      </c>
      <c r="AB46" s="26">
        <f t="shared" si="52"/>
        <v>-0.14720259856145301</v>
      </c>
      <c r="AC46" s="26">
        <f t="shared" si="53"/>
        <v>0.97491177097422677</v>
      </c>
      <c r="AD46" s="26">
        <f t="shared" si="42"/>
        <v>0.33532376031815891</v>
      </c>
      <c r="AE46" s="26">
        <f t="shared" si="43"/>
        <v>-0.55396555061000341</v>
      </c>
      <c r="AF46" s="26">
        <f t="shared" si="44"/>
        <v>6.6523884977266468E-2</v>
      </c>
      <c r="AG46" s="26">
        <f t="shared" si="34"/>
        <v>0.87358930838736581</v>
      </c>
      <c r="AH46" s="26">
        <f t="shared" si="35"/>
        <v>0.12641069161263421</v>
      </c>
    </row>
    <row r="47" spans="1:34" x14ac:dyDescent="0.2">
      <c r="A47" s="5" t="s">
        <v>155</v>
      </c>
      <c r="B47" s="18">
        <f>IF(SUMIFS('Monthly NSE Equity Options'!$J:$J,'Monthly NSE Equity Options'!$C:$C,$A47)=0,"",SUMIFS('Monthly NSE Equity Options'!$J:$J,'Monthly NSE Equity Options'!$C:$C,$A47))</f>
        <v>981.9</v>
      </c>
      <c r="C47" s="7" t="str">
        <f>IF(SUMIFS('Monthly BSE Equity Options'!$J:$J,'Monthly BSE Equity Options'!$C:$C,$A47)=0,"",SUMIFS('Monthly BSE Equity Options'!$J:$J,'Monthly BSE Equity Options'!$C:$C,$A47))</f>
        <v/>
      </c>
      <c r="D47" s="7" t="str">
        <f t="shared" si="27"/>
        <v/>
      </c>
      <c r="E47" s="20" t="str">
        <f t="shared" si="45"/>
        <v/>
      </c>
      <c r="F47" s="20" t="str">
        <f t="shared" si="46"/>
        <v/>
      </c>
      <c r="G47" s="20" t="str">
        <f t="shared" si="47"/>
        <v/>
      </c>
      <c r="H47" s="20" t="str">
        <f t="shared" si="36"/>
        <v/>
      </c>
      <c r="I47" s="20" t="str">
        <f t="shared" si="37"/>
        <v/>
      </c>
      <c r="J47" s="20" t="str">
        <f t="shared" si="38"/>
        <v/>
      </c>
      <c r="K47" s="20" t="str">
        <f t="shared" si="28"/>
        <v/>
      </c>
      <c r="L47" s="20" t="str">
        <f t="shared" si="29"/>
        <v/>
      </c>
      <c r="M47" s="21">
        <f>IF(SUMIFS('Monthly NSE Equity Options'!$K:$K,'Monthly NSE Equity Options'!$C:$C,$A47)=0,"",SUMIFS('Monthly NSE Equity Options'!$K:$K,'Monthly NSE Equity Options'!$C:$C,$A47))</f>
        <v>133158.19319999998</v>
      </c>
      <c r="N47" s="8">
        <f>IF(SUMIFS('Monthly BSE Equity Options'!$K:$K,'Monthly BSE Equity Options'!$C:$C,$A47)=0,"",SUMIFS('Monthly BSE Equity Options'!$K:$K,'Monthly BSE Equity Options'!$C:$C,$A47))</f>
        <v>14096.2706</v>
      </c>
      <c r="O47" s="8">
        <f t="shared" si="30"/>
        <v>147254.46379999997</v>
      </c>
      <c r="P47" s="23">
        <f t="shared" si="48"/>
        <v>0.65964788322557055</v>
      </c>
      <c r="Q47" s="23">
        <f t="shared" si="49"/>
        <v>-0.48882480271340623</v>
      </c>
      <c r="R47" s="23">
        <f t="shared" si="50"/>
        <v>0.36588284524865</v>
      </c>
      <c r="S47" s="23">
        <f t="shared" si="39"/>
        <v>2.151622990507196E-3</v>
      </c>
      <c r="T47" s="23">
        <f t="shared" si="40"/>
        <v>-0.58385912154010378</v>
      </c>
      <c r="U47" s="23">
        <f t="shared" si="41"/>
        <v>-0.11689408746255492</v>
      </c>
      <c r="V47" s="23">
        <f t="shared" si="31"/>
        <v>0.90427271108639906</v>
      </c>
      <c r="W47" s="23">
        <f t="shared" si="32"/>
        <v>9.5727288913601022E-2</v>
      </c>
      <c r="X47" s="24">
        <f>IF(SUMIFS('Monthly NSE Equity Options'!$L:$L,'Monthly NSE Equity Options'!$C:$C,$A47)=0,"",SUMIFS('Monthly NSE Equity Options'!$L:$L,'Monthly NSE Equity Options'!$C:$C,$A47))</f>
        <v>586753098</v>
      </c>
      <c r="Y47" s="9">
        <f>IF(SUMIFS('Monthly BSE Equity Options'!$L:$L,'Monthly BSE Equity Options'!$C:$C,$A47)=0,"",SUMIFS('Monthly BSE Equity Options'!$L:$L,'Monthly BSE Equity Options'!$C:$C,$A47))</f>
        <v>34286048</v>
      </c>
      <c r="Z47" s="9">
        <f t="shared" si="33"/>
        <v>621039146</v>
      </c>
      <c r="AA47" s="26">
        <f t="shared" si="51"/>
        <v>1.6665972938436453</v>
      </c>
      <c r="AB47" s="26">
        <f t="shared" si="52"/>
        <v>-0.54341125356647035</v>
      </c>
      <c r="AC47" s="26">
        <f t="shared" si="53"/>
        <v>1.1042909425987446</v>
      </c>
      <c r="AD47" s="26">
        <f t="shared" si="42"/>
        <v>5.6732398640767068E-2</v>
      </c>
      <c r="AE47" s="26">
        <f t="shared" si="43"/>
        <v>-0.57327256717973041</v>
      </c>
      <c r="AF47" s="26">
        <f t="shared" si="44"/>
        <v>-2.2906964807995922E-2</v>
      </c>
      <c r="AG47" s="26">
        <f t="shared" si="34"/>
        <v>0.94479245274499979</v>
      </c>
      <c r="AH47" s="26">
        <f t="shared" si="35"/>
        <v>5.5207547255000253E-2</v>
      </c>
    </row>
    <row r="48" spans="1:34" x14ac:dyDescent="0.2">
      <c r="A48" s="5" t="s">
        <v>156</v>
      </c>
      <c r="B48" s="18">
        <f>IF(SUMIFS('Monthly NSE Equity Options'!$J:$J,'Monthly NSE Equity Options'!$C:$C,$A48)=0,"",SUMIFS('Monthly NSE Equity Options'!$J:$J,'Monthly NSE Equity Options'!$C:$C,$A48))</f>
        <v>1106.5471</v>
      </c>
      <c r="C48" s="7">
        <f>IF(SUMIFS('Monthly BSE Equity Options'!$J:$J,'Monthly BSE Equity Options'!$C:$C,$A48)=0,"",SUMIFS('Monthly BSE Equity Options'!$J:$J,'Monthly BSE Equity Options'!$C:$C,$A48))</f>
        <v>2.2989000000000002</v>
      </c>
      <c r="D48" s="7">
        <f t="shared" si="27"/>
        <v>1108.846</v>
      </c>
      <c r="E48" s="20" t="str">
        <f t="shared" si="45"/>
        <v/>
      </c>
      <c r="F48" s="20" t="str">
        <f t="shared" si="46"/>
        <v/>
      </c>
      <c r="G48" s="20" t="str">
        <f t="shared" si="47"/>
        <v/>
      </c>
      <c r="H48" s="20">
        <f t="shared" si="36"/>
        <v>0.12694480089622173</v>
      </c>
      <c r="I48" s="20" t="str">
        <f t="shared" si="37"/>
        <v/>
      </c>
      <c r="J48" s="20" t="str">
        <f t="shared" si="38"/>
        <v/>
      </c>
      <c r="K48" s="20">
        <f t="shared" si="28"/>
        <v>0.99792676350007126</v>
      </c>
      <c r="L48" s="20">
        <f t="shared" si="29"/>
        <v>2.0732364999287551E-3</v>
      </c>
      <c r="M48" s="21">
        <f>IF(SUMIFS('Monthly NSE Equity Options'!$K:$K,'Monthly NSE Equity Options'!$C:$C,$A48)=0,"",SUMIFS('Monthly NSE Equity Options'!$K:$K,'Monthly NSE Equity Options'!$C:$C,$A48))</f>
        <v>133262.59239999999</v>
      </c>
      <c r="N48" s="8">
        <f>IF(SUMIFS('Monthly BSE Equity Options'!$K:$K,'Monthly BSE Equity Options'!$C:$C,$A48)=0,"",SUMIFS('Monthly BSE Equity Options'!$K:$K,'Monthly BSE Equity Options'!$C:$C,$A48))</f>
        <v>21784.924999999999</v>
      </c>
      <c r="O48" s="8">
        <f t="shared" si="30"/>
        <v>155047.51739999998</v>
      </c>
      <c r="P48" s="23">
        <f t="shared" si="48"/>
        <v>0.21280923812189645</v>
      </c>
      <c r="Q48" s="23">
        <f t="shared" si="49"/>
        <v>-0.67422827294548759</v>
      </c>
      <c r="R48" s="23">
        <f t="shared" si="50"/>
        <v>-0.12279137240202398</v>
      </c>
      <c r="S48" s="23">
        <f t="shared" si="39"/>
        <v>7.8402385531939345E-4</v>
      </c>
      <c r="T48" s="23">
        <f t="shared" si="40"/>
        <v>0.54543890495405223</v>
      </c>
      <c r="U48" s="23">
        <f t="shared" si="41"/>
        <v>5.2922359016460696E-2</v>
      </c>
      <c r="V48" s="23">
        <f t="shared" si="31"/>
        <v>0.85949517047862134</v>
      </c>
      <c r="W48" s="23">
        <f t="shared" si="32"/>
        <v>0.14050482952137872</v>
      </c>
      <c r="X48" s="24">
        <f>IF(SUMIFS('Monthly NSE Equity Options'!$L:$L,'Monthly NSE Equity Options'!$C:$C,$A48)=0,"",SUMIFS('Monthly NSE Equity Options'!$L:$L,'Monthly NSE Equity Options'!$C:$C,$A48))</f>
        <v>588929911</v>
      </c>
      <c r="Y48" s="9">
        <f>IF(SUMIFS('Monthly BSE Equity Options'!$L:$L,'Monthly BSE Equity Options'!$C:$C,$A48)=0,"",SUMIFS('Monthly BSE Equity Options'!$L:$L,'Monthly BSE Equity Options'!$C:$C,$A48))</f>
        <v>52593171</v>
      </c>
      <c r="Z48" s="9">
        <f t="shared" si="33"/>
        <v>641523082</v>
      </c>
      <c r="AA48" s="26">
        <f t="shared" si="51"/>
        <v>1.1107604255266135</v>
      </c>
      <c r="AB48" s="26">
        <f t="shared" si="52"/>
        <v>-0.68763678949464291</v>
      </c>
      <c r="AC48" s="26">
        <f t="shared" si="53"/>
        <v>0.43393964423429177</v>
      </c>
      <c r="AD48" s="26">
        <f t="shared" si="42"/>
        <v>3.709930134872419E-3</v>
      </c>
      <c r="AE48" s="26">
        <f t="shared" si="43"/>
        <v>0.53395255702844491</v>
      </c>
      <c r="AF48" s="26">
        <f t="shared" si="44"/>
        <v>3.2983325015714771E-2</v>
      </c>
      <c r="AG48" s="26">
        <f t="shared" si="34"/>
        <v>0.91801827171044803</v>
      </c>
      <c r="AH48" s="26">
        <f t="shared" si="35"/>
        <v>8.1981728289552025E-2</v>
      </c>
    </row>
    <row r="49" spans="1:34" x14ac:dyDescent="0.2">
      <c r="A49" s="5" t="s">
        <v>157</v>
      </c>
      <c r="B49" s="18">
        <f>IF(SUMIFS('Monthly NSE Equity Options'!$J:$J,'Monthly NSE Equity Options'!$C:$C,$A49)=0,"",SUMIFS('Monthly NSE Equity Options'!$J:$J,'Monthly NSE Equity Options'!$C:$C,$A49))</f>
        <v>797.52610000000004</v>
      </c>
      <c r="C49" s="7">
        <f>IF(SUMIFS('Monthly BSE Equity Options'!$J:$J,'Monthly BSE Equity Options'!$C:$C,$A49)=0,"",SUMIFS('Monthly BSE Equity Options'!$J:$J,'Monthly BSE Equity Options'!$C:$C,$A49))</f>
        <v>6.5905000000000005</v>
      </c>
      <c r="D49" s="7">
        <f t="shared" si="27"/>
        <v>804.11660000000006</v>
      </c>
      <c r="E49" s="20" t="str">
        <f t="shared" si="45"/>
        <v/>
      </c>
      <c r="F49" s="20" t="str">
        <f t="shared" si="46"/>
        <v/>
      </c>
      <c r="G49" s="20" t="str">
        <f t="shared" si="47"/>
        <v/>
      </c>
      <c r="H49" s="20">
        <f t="shared" si="36"/>
        <v>-0.27926601587948674</v>
      </c>
      <c r="I49" s="20">
        <f t="shared" si="37"/>
        <v>1.8668058636739309</v>
      </c>
      <c r="J49" s="20">
        <f t="shared" si="38"/>
        <v>-0.27481670132732583</v>
      </c>
      <c r="K49" s="20">
        <f t="shared" si="28"/>
        <v>0.99180404931324628</v>
      </c>
      <c r="L49" s="20">
        <f t="shared" si="29"/>
        <v>8.1959506867536371E-3</v>
      </c>
      <c r="M49" s="21">
        <f>IF(SUMIFS('Monthly NSE Equity Options'!$K:$K,'Monthly NSE Equity Options'!$C:$C,$A49)=0,"",SUMIFS('Monthly NSE Equity Options'!$K:$K,'Monthly NSE Equity Options'!$C:$C,$A49))</f>
        <v>106266.5263</v>
      </c>
      <c r="N49" s="8">
        <f>IF(SUMIFS('Monthly BSE Equity Options'!$K:$K,'Monthly BSE Equity Options'!$C:$C,$A49)=0,"",SUMIFS('Monthly BSE Equity Options'!$K:$K,'Monthly BSE Equity Options'!$C:$C,$A49))</f>
        <v>5462.5088999999998</v>
      </c>
      <c r="O49" s="8">
        <f t="shared" si="30"/>
        <v>111729.0352</v>
      </c>
      <c r="P49" s="23">
        <f t="shared" si="48"/>
        <v>-2.5683673053909395E-2</v>
      </c>
      <c r="Q49" s="23">
        <f t="shared" si="49"/>
        <v>-0.92689499008322285</v>
      </c>
      <c r="R49" s="23">
        <f t="shared" si="50"/>
        <v>-0.39208048724058098</v>
      </c>
      <c r="S49" s="23">
        <f t="shared" si="39"/>
        <v>-0.20257797491263574</v>
      </c>
      <c r="T49" s="23">
        <f t="shared" si="40"/>
        <v>-0.74925280210971579</v>
      </c>
      <c r="U49" s="23">
        <f t="shared" si="41"/>
        <v>-0.27938842831159061</v>
      </c>
      <c r="V49" s="23">
        <f t="shared" si="31"/>
        <v>0.95110931647962538</v>
      </c>
      <c r="W49" s="23">
        <f t="shared" si="32"/>
        <v>4.8890683520374657E-2</v>
      </c>
      <c r="X49" s="24">
        <f>IF(SUMIFS('Monthly NSE Equity Options'!$L:$L,'Monthly NSE Equity Options'!$C:$C,$A49)=0,"",SUMIFS('Monthly NSE Equity Options'!$L:$L,'Monthly NSE Equity Options'!$C:$C,$A49))</f>
        <v>267074037</v>
      </c>
      <c r="Y49" s="9">
        <f>IF(SUMIFS('Monthly BSE Equity Options'!$L:$L,'Monthly BSE Equity Options'!$C:$C,$A49)=0,"",SUMIFS('Monthly BSE Equity Options'!$L:$L,'Monthly BSE Equity Options'!$C:$C,$A49))</f>
        <v>12382257</v>
      </c>
      <c r="Z49" s="9">
        <f t="shared" si="33"/>
        <v>279456294</v>
      </c>
      <c r="AA49" s="26">
        <f t="shared" si="51"/>
        <v>-0.35771485243134393</v>
      </c>
      <c r="AB49" s="26">
        <f t="shared" si="52"/>
        <v>-0.93126129426300919</v>
      </c>
      <c r="AC49" s="26">
        <f t="shared" si="53"/>
        <v>-0.53107712067412272</v>
      </c>
      <c r="AD49" s="26">
        <f t="shared" si="42"/>
        <v>-0.54650964060135843</v>
      </c>
      <c r="AE49" s="26">
        <f t="shared" si="43"/>
        <v>-0.76456530829829594</v>
      </c>
      <c r="AF49" s="26">
        <f t="shared" si="44"/>
        <v>-0.5643862211024856</v>
      </c>
      <c r="AG49" s="26">
        <f t="shared" si="34"/>
        <v>0.95569161523340029</v>
      </c>
      <c r="AH49" s="26">
        <f t="shared" si="35"/>
        <v>4.4308384766599672E-2</v>
      </c>
    </row>
    <row r="50" spans="1:34" x14ac:dyDescent="0.2">
      <c r="A50" s="5" t="s">
        <v>158</v>
      </c>
      <c r="B50" s="18">
        <f>IF(SUMIFS('Monthly NSE Equity Options'!$J:$J,'Monthly NSE Equity Options'!$C:$C,$A50)=0,"",SUMIFS('Monthly NSE Equity Options'!$J:$J,'Monthly NSE Equity Options'!$C:$C,$A50))</f>
        <v>1258.9468999999999</v>
      </c>
      <c r="C50" s="7">
        <f>IF(SUMIFS('Monthly BSE Equity Options'!$J:$J,'Monthly BSE Equity Options'!$C:$C,$A50)=0,"",SUMIFS('Monthly BSE Equity Options'!$J:$J,'Monthly BSE Equity Options'!$C:$C,$A50))</f>
        <v>4.9645999999999999</v>
      </c>
      <c r="D50" s="7">
        <f t="shared" si="27"/>
        <v>1263.9114999999999</v>
      </c>
      <c r="E50" s="20" t="str">
        <f t="shared" si="45"/>
        <v/>
      </c>
      <c r="F50" s="20" t="str">
        <f t="shared" si="46"/>
        <v/>
      </c>
      <c r="G50" s="20" t="str">
        <f t="shared" si="47"/>
        <v/>
      </c>
      <c r="H50" s="20">
        <f t="shared" si="36"/>
        <v>0.57856514037596996</v>
      </c>
      <c r="I50" s="20">
        <f t="shared" si="37"/>
        <v>-0.24670358849859653</v>
      </c>
      <c r="J50" s="20">
        <f t="shared" si="38"/>
        <v>0.57180127857079421</v>
      </c>
      <c r="K50" s="20">
        <f t="shared" si="28"/>
        <v>0.99607203510688835</v>
      </c>
      <c r="L50" s="20">
        <f t="shared" si="29"/>
        <v>3.9279648931115829E-3</v>
      </c>
      <c r="M50" s="21">
        <f>IF(SUMIFS('Monthly NSE Equity Options'!$K:$K,'Monthly NSE Equity Options'!$C:$C,$A50)=0,"",SUMIFS('Monthly NSE Equity Options'!$K:$K,'Monthly NSE Equity Options'!$C:$C,$A50))</f>
        <v>151713.7316</v>
      </c>
      <c r="N50" s="8">
        <f>IF(SUMIFS('Monthly BSE Equity Options'!$K:$K,'Monthly BSE Equity Options'!$C:$C,$A50)=0,"",SUMIFS('Monthly BSE Equity Options'!$K:$K,'Monthly BSE Equity Options'!$C:$C,$A50))</f>
        <v>3261.9111999999996</v>
      </c>
      <c r="O50" s="8">
        <f t="shared" si="30"/>
        <v>154975.6428</v>
      </c>
      <c r="P50" s="23">
        <f t="shared" si="48"/>
        <v>0.14180103153341839</v>
      </c>
      <c r="Q50" s="23">
        <f t="shared" si="49"/>
        <v>-0.90370399159149417</v>
      </c>
      <c r="R50" s="23">
        <f t="shared" si="50"/>
        <v>-7.0589081483782068E-2</v>
      </c>
      <c r="S50" s="23">
        <f t="shared" si="39"/>
        <v>0.42767188203459705</v>
      </c>
      <c r="T50" s="23">
        <f t="shared" si="40"/>
        <v>-0.40285475782016578</v>
      </c>
      <c r="U50" s="23">
        <f t="shared" si="41"/>
        <v>0.38706686693021775</v>
      </c>
      <c r="V50" s="23">
        <f t="shared" si="31"/>
        <v>0.97895210407864164</v>
      </c>
      <c r="W50" s="23">
        <f t="shared" si="32"/>
        <v>2.1047895921358292E-2</v>
      </c>
      <c r="X50" s="24">
        <f>IF(SUMIFS('Monthly NSE Equity Options'!$L:$L,'Monthly NSE Equity Options'!$C:$C,$A50)=0,"",SUMIFS('Monthly NSE Equity Options'!$L:$L,'Monthly NSE Equity Options'!$C:$C,$A50))</f>
        <v>281070614</v>
      </c>
      <c r="Y50" s="9">
        <f>IF(SUMIFS('Monthly BSE Equity Options'!$L:$L,'Monthly BSE Equity Options'!$C:$C,$A50)=0,"",SUMIFS('Monthly BSE Equity Options'!$L:$L,'Monthly BSE Equity Options'!$C:$C,$A50))</f>
        <v>6589391</v>
      </c>
      <c r="Z50" s="9">
        <f t="shared" si="33"/>
        <v>287660005</v>
      </c>
      <c r="AA50" s="26">
        <f t="shared" si="51"/>
        <v>-0.49379658133538618</v>
      </c>
      <c r="AB50" s="26">
        <f t="shared" si="52"/>
        <v>-0.91798780934801849</v>
      </c>
      <c r="AC50" s="26">
        <f t="shared" si="53"/>
        <v>-0.54741888784447568</v>
      </c>
      <c r="AD50" s="26">
        <f t="shared" si="42"/>
        <v>5.2407104626197798E-2</v>
      </c>
      <c r="AE50" s="26">
        <f t="shared" si="43"/>
        <v>-0.46783603344689095</v>
      </c>
      <c r="AF50" s="26">
        <f t="shared" si="44"/>
        <v>2.9355971492271982E-2</v>
      </c>
      <c r="AG50" s="26">
        <f t="shared" si="34"/>
        <v>0.97709312770122492</v>
      </c>
      <c r="AH50" s="26">
        <f t="shared" si="35"/>
        <v>2.2906872298775076E-2</v>
      </c>
    </row>
    <row r="51" spans="1:34" x14ac:dyDescent="0.2">
      <c r="A51" s="5" t="s">
        <v>159</v>
      </c>
      <c r="B51" s="18">
        <f>IF(SUMIFS('Monthly NSE Equity Options'!$J:$J,'Monthly NSE Equity Options'!$C:$C,$A51)=0,"",SUMIFS('Monthly NSE Equity Options'!$J:$J,'Monthly NSE Equity Options'!$C:$C,$A51))</f>
        <v>1088.5615</v>
      </c>
      <c r="C51" s="7">
        <f>IF(SUMIFS('Monthly BSE Equity Options'!$J:$J,'Monthly BSE Equity Options'!$C:$C,$A51)=0,"",SUMIFS('Monthly BSE Equity Options'!$J:$J,'Monthly BSE Equity Options'!$C:$C,$A51))</f>
        <v>0.3337</v>
      </c>
      <c r="D51" s="7">
        <f t="shared" si="27"/>
        <v>1088.8951999999999</v>
      </c>
      <c r="E51" s="20">
        <f t="shared" si="45"/>
        <v>0.10862766065790819</v>
      </c>
      <c r="F51" s="20" t="str">
        <f t="shared" si="46"/>
        <v/>
      </c>
      <c r="G51" s="20" t="str">
        <f t="shared" si="47"/>
        <v/>
      </c>
      <c r="H51" s="20">
        <f t="shared" si="36"/>
        <v>-0.1353396239348934</v>
      </c>
      <c r="I51" s="20">
        <f t="shared" si="37"/>
        <v>-0.93278411150948715</v>
      </c>
      <c r="J51" s="20">
        <f t="shared" si="38"/>
        <v>-0.13847195788629185</v>
      </c>
      <c r="K51" s="20">
        <f t="shared" si="28"/>
        <v>0.99969354259252874</v>
      </c>
      <c r="L51" s="20">
        <f t="shared" si="29"/>
        <v>3.0645740747135261E-4</v>
      </c>
      <c r="M51" s="21">
        <f>IF(SUMIFS('Monthly NSE Equity Options'!$K:$K,'Monthly NSE Equity Options'!$C:$C,$A51)=0,"",SUMIFS('Monthly NSE Equity Options'!$K:$K,'Monthly NSE Equity Options'!$C:$C,$A51))</f>
        <v>151476.8045</v>
      </c>
      <c r="N51" s="8">
        <f>IF(SUMIFS('Monthly BSE Equity Options'!$K:$K,'Monthly BSE Equity Options'!$C:$C,$A51)=0,"",SUMIFS('Monthly BSE Equity Options'!$K:$K,'Monthly BSE Equity Options'!$C:$C,$A51))</f>
        <v>44.690600000000003</v>
      </c>
      <c r="O51" s="8">
        <f t="shared" si="30"/>
        <v>151521.4951</v>
      </c>
      <c r="P51" s="23">
        <f t="shared" si="48"/>
        <v>0.13757029034244983</v>
      </c>
      <c r="Q51" s="23">
        <f t="shared" si="49"/>
        <v>-0.99682961534521053</v>
      </c>
      <c r="R51" s="23">
        <f t="shared" si="50"/>
        <v>2.8977262827125427E-2</v>
      </c>
      <c r="S51" s="23">
        <f t="shared" si="39"/>
        <v>-1.5616720879602086E-3</v>
      </c>
      <c r="T51" s="23">
        <f t="shared" si="40"/>
        <v>-0.98629925915825056</v>
      </c>
      <c r="U51" s="23">
        <f t="shared" si="41"/>
        <v>-2.228832633046518E-2</v>
      </c>
      <c r="V51" s="23">
        <f t="shared" si="31"/>
        <v>0.99970505438868251</v>
      </c>
      <c r="W51" s="23">
        <f t="shared" si="32"/>
        <v>2.9494561131742687E-4</v>
      </c>
      <c r="X51" s="24">
        <f>IF(SUMIFS('Monthly NSE Equity Options'!$L:$L,'Monthly NSE Equity Options'!$C:$C,$A51)=0,"",SUMIFS('Monthly NSE Equity Options'!$L:$L,'Monthly NSE Equity Options'!$C:$C,$A51))</f>
        <v>262396699</v>
      </c>
      <c r="Y51" s="9">
        <f>IF(SUMIFS('Monthly BSE Equity Options'!$L:$L,'Monthly BSE Equity Options'!$C:$C,$A51)=0,"",SUMIFS('Monthly BSE Equity Options'!$L:$L,'Monthly BSE Equity Options'!$C:$C,$A51))</f>
        <v>88345</v>
      </c>
      <c r="Z51" s="9">
        <f t="shared" si="33"/>
        <v>262485044</v>
      </c>
      <c r="AA51" s="26">
        <f t="shared" si="51"/>
        <v>-0.55279878385916925</v>
      </c>
      <c r="AB51" s="26">
        <f t="shared" si="52"/>
        <v>-0.99742329591325307</v>
      </c>
      <c r="AC51" s="26">
        <f t="shared" si="53"/>
        <v>-0.57734541261912664</v>
      </c>
      <c r="AD51" s="26">
        <f t="shared" si="42"/>
        <v>-6.6438517830967547E-2</v>
      </c>
      <c r="AE51" s="26">
        <f t="shared" si="43"/>
        <v>-0.98659284295012994</v>
      </c>
      <c r="AF51" s="26">
        <f t="shared" si="44"/>
        <v>-8.7516375451637818E-2</v>
      </c>
      <c r="AG51" s="26">
        <f t="shared" si="34"/>
        <v>0.99966342844280298</v>
      </c>
      <c r="AH51" s="26">
        <f t="shared" si="35"/>
        <v>3.3657155719698834E-4</v>
      </c>
    </row>
    <row r="52" spans="1:34" x14ac:dyDescent="0.2">
      <c r="A52" s="5" t="s">
        <v>160</v>
      </c>
      <c r="B52" s="18">
        <f>IF(SUMIFS('Monthly NSE Equity Options'!$J:$J,'Monthly NSE Equity Options'!$C:$C,$A52)=0,"",SUMIFS('Monthly NSE Equity Options'!$J:$J,'Monthly NSE Equity Options'!$C:$C,$A52))</f>
        <v>1082.393</v>
      </c>
      <c r="C52" s="7" t="str">
        <f>IF(SUMIFS('Monthly BSE Equity Options'!$J:$J,'Monthly BSE Equity Options'!$C:$C,$A52)=0,"",SUMIFS('Monthly BSE Equity Options'!$J:$J,'Monthly BSE Equity Options'!$C:$C,$A52))</f>
        <v/>
      </c>
      <c r="D52" s="7" t="str">
        <f t="shared" si="27"/>
        <v/>
      </c>
      <c r="E52" s="20">
        <f t="shared" si="45"/>
        <v>-2.1828352358430947E-2</v>
      </c>
      <c r="F52" s="20" t="str">
        <f t="shared" si="46"/>
        <v/>
      </c>
      <c r="G52" s="20" t="str">
        <f t="shared" si="47"/>
        <v/>
      </c>
      <c r="H52" s="20">
        <f t="shared" si="36"/>
        <v>-5.6666527339062078E-3</v>
      </c>
      <c r="I52" s="20" t="str">
        <f t="shared" si="37"/>
        <v/>
      </c>
      <c r="J52" s="20" t="str">
        <f t="shared" si="38"/>
        <v/>
      </c>
      <c r="K52" s="20" t="str">
        <f t="shared" si="28"/>
        <v/>
      </c>
      <c r="L52" s="20" t="str">
        <f t="shared" si="29"/>
        <v/>
      </c>
      <c r="M52" s="21">
        <f>IF(SUMIFS('Monthly NSE Equity Options'!$K:$K,'Monthly NSE Equity Options'!$C:$C,$A52)=0,"",SUMIFS('Monthly NSE Equity Options'!$K:$K,'Monthly NSE Equity Options'!$C:$C,$A52))</f>
        <v>191601.2052</v>
      </c>
      <c r="N52" s="8" t="str">
        <f>IF(SUMIFS('Monthly BSE Equity Options'!$K:$K,'Monthly BSE Equity Options'!$C:$C,$A52)=0,"",SUMIFS('Monthly BSE Equity Options'!$K:$K,'Monthly BSE Equity Options'!$C:$C,$A52))</f>
        <v/>
      </c>
      <c r="O52" s="8" t="str">
        <f t="shared" si="30"/>
        <v/>
      </c>
      <c r="P52" s="23">
        <f t="shared" si="48"/>
        <v>0.43777185892415527</v>
      </c>
      <c r="Q52" s="23" t="str">
        <f t="shared" si="49"/>
        <v/>
      </c>
      <c r="R52" s="23" t="str">
        <f t="shared" si="50"/>
        <v/>
      </c>
      <c r="S52" s="23">
        <f t="shared" si="39"/>
        <v>0.26488808522495599</v>
      </c>
      <c r="T52" s="23" t="str">
        <f t="shared" si="40"/>
        <v/>
      </c>
      <c r="U52" s="23" t="str">
        <f t="shared" si="41"/>
        <v/>
      </c>
      <c r="V52" s="23" t="str">
        <f t="shared" si="31"/>
        <v/>
      </c>
      <c r="W52" s="23" t="str">
        <f t="shared" si="32"/>
        <v/>
      </c>
      <c r="X52" s="24">
        <f>IF(SUMIFS('Monthly NSE Equity Options'!$L:$L,'Monthly NSE Equity Options'!$C:$C,$A52)=0,"",SUMIFS('Monthly NSE Equity Options'!$L:$L,'Monthly NSE Equity Options'!$C:$C,$A52))</f>
        <v>272795700</v>
      </c>
      <c r="Y52" s="9" t="str">
        <f>IF(SUMIFS('Monthly BSE Equity Options'!$L:$L,'Monthly BSE Equity Options'!$C:$C,$A52)=0,"",SUMIFS('Monthly BSE Equity Options'!$L:$L,'Monthly BSE Equity Options'!$C:$C,$A52))</f>
        <v/>
      </c>
      <c r="Z52" s="9" t="str">
        <f t="shared" si="33"/>
        <v/>
      </c>
      <c r="AA52" s="26">
        <f t="shared" si="51"/>
        <v>-0.53679428586536848</v>
      </c>
      <c r="AB52" s="26" t="str">
        <f t="shared" si="52"/>
        <v/>
      </c>
      <c r="AC52" s="26" t="str">
        <f t="shared" si="53"/>
        <v/>
      </c>
      <c r="AD52" s="26">
        <f t="shared" si="42"/>
        <v>3.9630837733976243E-2</v>
      </c>
      <c r="AE52" s="26" t="str">
        <f t="shared" si="43"/>
        <v/>
      </c>
      <c r="AF52" s="26" t="str">
        <f t="shared" si="44"/>
        <v/>
      </c>
      <c r="AG52" s="26" t="str">
        <f t="shared" si="34"/>
        <v/>
      </c>
      <c r="AH52" s="26" t="str">
        <f t="shared" si="35"/>
        <v/>
      </c>
    </row>
    <row r="53" spans="1:34" x14ac:dyDescent="0.2">
      <c r="A53" s="5" t="s">
        <v>161</v>
      </c>
      <c r="B53" s="18">
        <f>IF(SUMIFS('Monthly NSE Equity Options'!$J:$J,'Monthly NSE Equity Options'!$C:$C,$A53)=0,"",SUMIFS('Monthly NSE Equity Options'!$J:$J,'Monthly NSE Equity Options'!$C:$C,$A53))</f>
        <v>1189.3869</v>
      </c>
      <c r="C53" s="7" t="str">
        <f>IF(SUMIFS('Monthly BSE Equity Options'!$J:$J,'Monthly BSE Equity Options'!$C:$C,$A53)=0,"",SUMIFS('Monthly BSE Equity Options'!$J:$J,'Monthly BSE Equity Options'!$C:$C,$A53))</f>
        <v/>
      </c>
      <c r="D53" s="7" t="str">
        <f t="shared" si="27"/>
        <v/>
      </c>
      <c r="E53" s="20">
        <f t="shared" si="45"/>
        <v>0.49134542430648964</v>
      </c>
      <c r="F53" s="20" t="str">
        <f t="shared" si="46"/>
        <v/>
      </c>
      <c r="G53" s="20" t="str">
        <f t="shared" si="47"/>
        <v/>
      </c>
      <c r="H53" s="20">
        <f t="shared" si="36"/>
        <v>9.8849401280311167E-2</v>
      </c>
      <c r="I53" s="20" t="str">
        <f t="shared" si="37"/>
        <v/>
      </c>
      <c r="J53" s="20" t="str">
        <f t="shared" si="38"/>
        <v/>
      </c>
      <c r="K53" s="20" t="str">
        <f t="shared" si="28"/>
        <v/>
      </c>
      <c r="L53" s="20" t="str">
        <f t="shared" si="29"/>
        <v/>
      </c>
      <c r="M53" s="21">
        <f>IF(SUMIFS('Monthly NSE Equity Options'!$K:$K,'Monthly NSE Equity Options'!$C:$C,$A53)=0,"",SUMIFS('Monthly NSE Equity Options'!$K:$K,'Monthly NSE Equity Options'!$C:$C,$A53))</f>
        <v>211972.54869999998</v>
      </c>
      <c r="N53" s="8" t="str">
        <f>IF(SUMIFS('Monthly BSE Equity Options'!$K:$K,'Monthly BSE Equity Options'!$C:$C,$A53)=0,"",SUMIFS('Monthly BSE Equity Options'!$K:$K,'Monthly BSE Equity Options'!$C:$C,$A53))</f>
        <v/>
      </c>
      <c r="O53" s="8" t="str">
        <f t="shared" si="30"/>
        <v/>
      </c>
      <c r="P53" s="23">
        <f t="shared" si="48"/>
        <v>0.99472548958250817</v>
      </c>
      <c r="Q53" s="23" t="str">
        <f t="shared" si="49"/>
        <v/>
      </c>
      <c r="R53" s="23" t="str">
        <f t="shared" si="50"/>
        <v/>
      </c>
      <c r="S53" s="23">
        <f t="shared" si="39"/>
        <v>0.10632158330494668</v>
      </c>
      <c r="T53" s="23" t="str">
        <f t="shared" si="40"/>
        <v/>
      </c>
      <c r="U53" s="23" t="str">
        <f t="shared" si="41"/>
        <v/>
      </c>
      <c r="V53" s="23" t="str">
        <f t="shared" si="31"/>
        <v/>
      </c>
      <c r="W53" s="23" t="str">
        <f t="shared" si="32"/>
        <v/>
      </c>
      <c r="X53" s="24">
        <f>IF(SUMIFS('Monthly NSE Equity Options'!$L:$L,'Monthly NSE Equity Options'!$C:$C,$A53)=0,"",SUMIFS('Monthly NSE Equity Options'!$L:$L,'Monthly NSE Equity Options'!$C:$C,$A53))</f>
        <v>307549583</v>
      </c>
      <c r="Y53" s="9" t="str">
        <f>IF(SUMIFS('Monthly BSE Equity Options'!$L:$L,'Monthly BSE Equity Options'!$C:$C,$A53)=0,"",SUMIFS('Monthly BSE Equity Options'!$L:$L,'Monthly BSE Equity Options'!$C:$C,$A53))</f>
        <v/>
      </c>
      <c r="Z53" s="9" t="str">
        <f t="shared" si="33"/>
        <v/>
      </c>
      <c r="AA53" s="26">
        <f t="shared" si="51"/>
        <v>0.15155178112651968</v>
      </c>
      <c r="AB53" s="26" t="str">
        <f t="shared" si="52"/>
        <v/>
      </c>
      <c r="AC53" s="26" t="str">
        <f t="shared" si="53"/>
        <v/>
      </c>
      <c r="AD53" s="26">
        <f t="shared" si="42"/>
        <v>0.12739893993930251</v>
      </c>
      <c r="AE53" s="26" t="str">
        <f t="shared" si="43"/>
        <v/>
      </c>
      <c r="AF53" s="26" t="str">
        <f t="shared" si="44"/>
        <v/>
      </c>
      <c r="AG53" s="26" t="str">
        <f t="shared" si="34"/>
        <v/>
      </c>
      <c r="AH53" s="26" t="str">
        <f t="shared" si="35"/>
        <v/>
      </c>
    </row>
    <row r="54" spans="1:34" x14ac:dyDescent="0.2">
      <c r="A54" s="5" t="s">
        <v>162</v>
      </c>
      <c r="B54" s="18">
        <f>IF(SUMIFS('Monthly NSE Equity Options'!$J:$J,'Monthly NSE Equity Options'!$C:$C,$A54)=0,"",SUMIFS('Monthly NSE Equity Options'!$J:$J,'Monthly NSE Equity Options'!$C:$C,$A54))</f>
        <v>1095.5747999999999</v>
      </c>
      <c r="C54" s="7" t="str">
        <f>IF(SUMIFS('Monthly BSE Equity Options'!$J:$J,'Monthly BSE Equity Options'!$C:$C,$A54)=0,"",SUMIFS('Monthly BSE Equity Options'!$J:$J,'Monthly BSE Equity Options'!$C:$C,$A54))</f>
        <v/>
      </c>
      <c r="D54" s="7" t="str">
        <f t="shared" si="27"/>
        <v/>
      </c>
      <c r="E54" s="20">
        <f t="shared" si="45"/>
        <v>-0.12976885681199113</v>
      </c>
      <c r="F54" s="20" t="str">
        <f t="shared" si="46"/>
        <v/>
      </c>
      <c r="G54" s="20" t="str">
        <f t="shared" si="47"/>
        <v/>
      </c>
      <c r="H54" s="20">
        <f t="shared" si="36"/>
        <v>-7.8874334331410667E-2</v>
      </c>
      <c r="I54" s="20" t="str">
        <f t="shared" si="37"/>
        <v/>
      </c>
      <c r="J54" s="20" t="str">
        <f t="shared" si="38"/>
        <v/>
      </c>
      <c r="K54" s="20" t="str">
        <f t="shared" si="28"/>
        <v/>
      </c>
      <c r="L54" s="20" t="str">
        <f t="shared" si="29"/>
        <v/>
      </c>
      <c r="M54" s="21">
        <f>IF(SUMIFS('Monthly NSE Equity Options'!$K:$K,'Monthly NSE Equity Options'!$C:$C,$A54)=0,"",SUMIFS('Monthly NSE Equity Options'!$K:$K,'Monthly NSE Equity Options'!$C:$C,$A54))</f>
        <v>233997.17719999998</v>
      </c>
      <c r="N54" s="8">
        <f>IF(SUMIFS('Monthly BSE Equity Options'!$K:$K,'Monthly BSE Equity Options'!$C:$C,$A54)=0,"",SUMIFS('Monthly BSE Equity Options'!$K:$K,'Monthly BSE Equity Options'!$C:$C,$A54))</f>
        <v>2.8999999999999998E-3</v>
      </c>
      <c r="O54" s="8">
        <f t="shared" si="30"/>
        <v>233997.18009999997</v>
      </c>
      <c r="P54" s="23">
        <f t="shared" si="48"/>
        <v>0.54235990857402383</v>
      </c>
      <c r="Q54" s="23">
        <f t="shared" si="49"/>
        <v>-0.99999911095065985</v>
      </c>
      <c r="R54" s="23">
        <f t="shared" si="50"/>
        <v>0.50989649645769997</v>
      </c>
      <c r="S54" s="23">
        <f t="shared" si="39"/>
        <v>0.1039032112180287</v>
      </c>
      <c r="T54" s="23" t="str">
        <f t="shared" si="40"/>
        <v/>
      </c>
      <c r="U54" s="23" t="str">
        <f t="shared" si="41"/>
        <v/>
      </c>
      <c r="V54" s="23">
        <f t="shared" si="31"/>
        <v>0.99999998760668829</v>
      </c>
      <c r="W54" s="23">
        <f t="shared" si="32"/>
        <v>1.2393311743161473E-8</v>
      </c>
      <c r="X54" s="24">
        <f>IF(SUMIFS('Monthly NSE Equity Options'!$L:$L,'Monthly NSE Equity Options'!$C:$C,$A54)=0,"",SUMIFS('Monthly NSE Equity Options'!$L:$L,'Monthly NSE Equity Options'!$C:$C,$A54))</f>
        <v>316608946</v>
      </c>
      <c r="Y54" s="9">
        <f>IF(SUMIFS('Monthly BSE Equity Options'!$L:$L,'Monthly BSE Equity Options'!$C:$C,$A54)=0,"",SUMIFS('Monthly BSE Equity Options'!$L:$L,'Monthly BSE Equity Options'!$C:$C,$A54))</f>
        <v>4</v>
      </c>
      <c r="Z54" s="9">
        <f t="shared" si="33"/>
        <v>316608950</v>
      </c>
      <c r="AA54" s="26">
        <f t="shared" si="51"/>
        <v>0.12643915880868284</v>
      </c>
      <c r="AB54" s="26">
        <f t="shared" si="52"/>
        <v>-0.99999939296362894</v>
      </c>
      <c r="AC54" s="26">
        <f t="shared" si="53"/>
        <v>0.10063597475081743</v>
      </c>
      <c r="AD54" s="26">
        <f t="shared" si="42"/>
        <v>2.9456593345470461E-2</v>
      </c>
      <c r="AE54" s="26" t="str">
        <f t="shared" si="43"/>
        <v/>
      </c>
      <c r="AF54" s="26" t="str">
        <f t="shared" si="44"/>
        <v/>
      </c>
      <c r="AG54" s="26">
        <f t="shared" si="34"/>
        <v>0.99999998736611839</v>
      </c>
      <c r="AH54" s="26">
        <f t="shared" si="35"/>
        <v>1.2633881638532329E-8</v>
      </c>
    </row>
    <row r="55" spans="1:34" x14ac:dyDescent="0.2">
      <c r="A55" s="5" t="s">
        <v>163</v>
      </c>
      <c r="B55" s="18">
        <f>IF(SUMIFS('Monthly NSE Equity Options'!$J:$J,'Monthly NSE Equity Options'!$C:$C,$A55)=0,"",SUMIFS('Monthly NSE Equity Options'!$J:$J,'Monthly NSE Equity Options'!$C:$C,$A55))</f>
        <v>1119.7111</v>
      </c>
      <c r="C55" s="7">
        <f>IF(SUMIFS('Monthly BSE Equity Options'!$J:$J,'Monthly BSE Equity Options'!$C:$C,$A55)=0,"",SUMIFS('Monthly BSE Equity Options'!$J:$J,'Monthly BSE Equity Options'!$C:$C,$A55))</f>
        <v>2.9999999999999997E-4</v>
      </c>
      <c r="D55" s="7">
        <f t="shared" si="27"/>
        <v>1119.7113999999999</v>
      </c>
      <c r="E55" s="20">
        <f t="shared" si="45"/>
        <v>2.8615379103523297E-2</v>
      </c>
      <c r="F55" s="20">
        <f t="shared" si="46"/>
        <v>-0.99910098891219656</v>
      </c>
      <c r="G55" s="20">
        <f t="shared" si="47"/>
        <v>2.8300427809765383E-2</v>
      </c>
      <c r="H55" s="20">
        <f t="shared" si="36"/>
        <v>2.203071848677074E-2</v>
      </c>
      <c r="I55" s="20" t="str">
        <f t="shared" si="37"/>
        <v/>
      </c>
      <c r="J55" s="20" t="str">
        <f t="shared" si="38"/>
        <v/>
      </c>
      <c r="K55" s="20">
        <f t="shared" si="28"/>
        <v>0.99999973207381843</v>
      </c>
      <c r="L55" s="20">
        <f t="shared" si="29"/>
        <v>2.6792618169288979E-7</v>
      </c>
      <c r="M55" s="21">
        <f>IF(SUMIFS('Monthly NSE Equity Options'!$K:$K,'Monthly NSE Equity Options'!$C:$C,$A55)=0,"",SUMIFS('Monthly NSE Equity Options'!$K:$K,'Monthly NSE Equity Options'!$C:$C,$A55))</f>
        <v>280874.86979999999</v>
      </c>
      <c r="N55" s="8">
        <f>IF(SUMIFS('Monthly BSE Equity Options'!$K:$K,'Monthly BSE Equity Options'!$C:$C,$A55)=0,"",SUMIFS('Monthly BSE Equity Options'!$K:$K,'Monthly BSE Equity Options'!$C:$C,$A55))</f>
        <v>8.2100000000000006E-2</v>
      </c>
      <c r="O55" s="8">
        <f t="shared" si="30"/>
        <v>280874.95189999999</v>
      </c>
      <c r="P55" s="23">
        <f t="shared" si="48"/>
        <v>0.8542434317064036</v>
      </c>
      <c r="Q55" s="23">
        <f t="shared" si="49"/>
        <v>-0.99816292464187095</v>
      </c>
      <c r="R55" s="23">
        <f t="shared" si="50"/>
        <v>0.85369707258122207</v>
      </c>
      <c r="S55" s="23">
        <f t="shared" si="39"/>
        <v>0.20033443634208092</v>
      </c>
      <c r="T55" s="23">
        <f t="shared" si="40"/>
        <v>27.31034482758621</v>
      </c>
      <c r="U55" s="23">
        <f t="shared" si="41"/>
        <v>0.20033477232489094</v>
      </c>
      <c r="V55" s="23">
        <f t="shared" si="31"/>
        <v>0.9999997076991044</v>
      </c>
      <c r="W55" s="23">
        <f t="shared" si="32"/>
        <v>2.9230089562856463E-7</v>
      </c>
      <c r="X55" s="24">
        <f>IF(SUMIFS('Monthly NSE Equity Options'!$L:$L,'Monthly NSE Equity Options'!$C:$C,$A55)=0,"",SUMIFS('Monthly NSE Equity Options'!$L:$L,'Monthly NSE Equity Options'!$C:$C,$A55))</f>
        <v>342894572</v>
      </c>
      <c r="Y55" s="9">
        <f>IF(SUMIFS('Monthly BSE Equity Options'!$L:$L,'Monthly BSE Equity Options'!$C:$C,$A55)=0,"",SUMIFS('Monthly BSE Equity Options'!$L:$L,'Monthly BSE Equity Options'!$C:$C,$A55))</f>
        <v>114</v>
      </c>
      <c r="Z55" s="9">
        <f t="shared" si="33"/>
        <v>342894686</v>
      </c>
      <c r="AA55" s="26">
        <f t="shared" si="51"/>
        <v>0.30677928993306436</v>
      </c>
      <c r="AB55" s="26">
        <f t="shared" si="52"/>
        <v>-0.99870960439187273</v>
      </c>
      <c r="AC55" s="26">
        <f t="shared" si="53"/>
        <v>0.306339899502998</v>
      </c>
      <c r="AD55" s="26">
        <f t="shared" si="42"/>
        <v>8.3022372968576841E-2</v>
      </c>
      <c r="AE55" s="26">
        <f t="shared" si="43"/>
        <v>27.5</v>
      </c>
      <c r="AF55" s="26">
        <f t="shared" si="44"/>
        <v>8.3022719351427021E-2</v>
      </c>
      <c r="AG55" s="26">
        <f t="shared" si="34"/>
        <v>0.99999966753640501</v>
      </c>
      <c r="AH55" s="26">
        <f t="shared" si="35"/>
        <v>3.3246359495929897E-7</v>
      </c>
    </row>
    <row r="56" spans="1:34" x14ac:dyDescent="0.2">
      <c r="A56" s="5" t="s">
        <v>164</v>
      </c>
      <c r="B56" s="18">
        <f>IF(SUMIFS('Monthly NSE Equity Options'!$J:$J,'Monthly NSE Equity Options'!$C:$C,$A56)=0,"",SUMIFS('Monthly NSE Equity Options'!$J:$J,'Monthly NSE Equity Options'!$C:$C,$A56))</f>
        <v>1425.7028</v>
      </c>
      <c r="C56" s="7">
        <f>IF(SUMIFS('Monthly BSE Equity Options'!$J:$J,'Monthly BSE Equity Options'!$C:$C,$A56)=0,"",SUMIFS('Monthly BSE Equity Options'!$J:$J,'Monthly BSE Equity Options'!$C:$C,$A56))</f>
        <v>1E-4</v>
      </c>
      <c r="D56" s="7">
        <f t="shared" si="27"/>
        <v>1425.7029</v>
      </c>
      <c r="E56" s="20">
        <f t="shared" si="45"/>
        <v>0.31717666318980253</v>
      </c>
      <c r="F56" s="20" t="str">
        <f t="shared" si="46"/>
        <v/>
      </c>
      <c r="G56" s="20" t="str">
        <f t="shared" si="47"/>
        <v/>
      </c>
      <c r="H56" s="20">
        <f t="shared" si="36"/>
        <v>0.27327736592054874</v>
      </c>
      <c r="I56" s="20">
        <f t="shared" si="37"/>
        <v>-0.66666666666666663</v>
      </c>
      <c r="J56" s="20">
        <f t="shared" si="38"/>
        <v>0.27327711408493305</v>
      </c>
      <c r="K56" s="20">
        <f t="shared" si="28"/>
        <v>0.99999992985915931</v>
      </c>
      <c r="L56" s="20">
        <f t="shared" si="29"/>
        <v>7.0140840703908236E-8</v>
      </c>
      <c r="M56" s="21">
        <f>IF(SUMIFS('Monthly NSE Equity Options'!$K:$K,'Monthly NSE Equity Options'!$C:$C,$A56)=0,"",SUMIFS('Monthly NSE Equity Options'!$K:$K,'Monthly NSE Equity Options'!$C:$C,$A56))</f>
        <v>355892.84400000004</v>
      </c>
      <c r="N56" s="8">
        <f>IF(SUMIFS('Monthly BSE Equity Options'!$K:$K,'Monthly BSE Equity Options'!$C:$C,$A56)=0,"",SUMIFS('Monthly BSE Equity Options'!$K:$K,'Monthly BSE Equity Options'!$C:$C,$A56))</f>
        <v>1.8E-3</v>
      </c>
      <c r="O56" s="8">
        <f t="shared" si="30"/>
        <v>355892.84580000007</v>
      </c>
      <c r="P56" s="23">
        <f t="shared" si="48"/>
        <v>0.85746662516296146</v>
      </c>
      <c r="Q56" s="23" t="str">
        <f t="shared" si="49"/>
        <v/>
      </c>
      <c r="R56" s="23" t="str">
        <f t="shared" si="50"/>
        <v/>
      </c>
      <c r="S56" s="23">
        <f t="shared" si="39"/>
        <v>0.26708681432916159</v>
      </c>
      <c r="T56" s="23">
        <f t="shared" si="40"/>
        <v>-0.97807551766138856</v>
      </c>
      <c r="U56" s="23">
        <f t="shared" si="41"/>
        <v>0.26708645036709688</v>
      </c>
      <c r="V56" s="23">
        <f t="shared" si="31"/>
        <v>0.99999999494229785</v>
      </c>
      <c r="W56" s="23">
        <f t="shared" si="32"/>
        <v>5.0577021180457787E-9</v>
      </c>
      <c r="X56" s="24">
        <f>IF(SUMIFS('Monthly NSE Equity Options'!$L:$L,'Monthly NSE Equity Options'!$C:$C,$A56)=0,"",SUMIFS('Monthly NSE Equity Options'!$L:$L,'Monthly NSE Equity Options'!$C:$C,$A56))</f>
        <v>408913962</v>
      </c>
      <c r="Y56" s="9">
        <f>IF(SUMIFS('Monthly BSE Equity Options'!$L:$L,'Monthly BSE Equity Options'!$C:$C,$A56)=0,"",SUMIFS('Monthly BSE Equity Options'!$L:$L,'Monthly BSE Equity Options'!$C:$C,$A56))</f>
        <v>3</v>
      </c>
      <c r="Z56" s="9">
        <f t="shared" si="33"/>
        <v>408913965</v>
      </c>
      <c r="AA56" s="26">
        <f t="shared" si="51"/>
        <v>0.49897510114712218</v>
      </c>
      <c r="AB56" s="26" t="str">
        <f t="shared" si="52"/>
        <v/>
      </c>
      <c r="AC56" s="26" t="str">
        <f t="shared" si="53"/>
        <v/>
      </c>
      <c r="AD56" s="26">
        <f t="shared" si="42"/>
        <v>0.19253553538316148</v>
      </c>
      <c r="AE56" s="26">
        <f t="shared" si="43"/>
        <v>-0.97368421052631582</v>
      </c>
      <c r="AF56" s="26">
        <f t="shared" si="44"/>
        <v>0.19253514765755231</v>
      </c>
      <c r="AG56" s="26">
        <f t="shared" si="34"/>
        <v>0.99999999266349338</v>
      </c>
      <c r="AH56" s="26">
        <f t="shared" si="35"/>
        <v>7.3365065925298002E-9</v>
      </c>
    </row>
    <row r="57" spans="1:34" x14ac:dyDescent="0.2">
      <c r="A57" s="5" t="s">
        <v>165</v>
      </c>
      <c r="B57" s="18">
        <f>IF(SUMIFS('Monthly NSE Equity Options'!$J:$J,'Monthly NSE Equity Options'!$C:$C,$A57)=0,"",SUMIFS('Monthly NSE Equity Options'!$J:$J,'Monthly NSE Equity Options'!$C:$C,$A57))</f>
        <v>1547.9846000000002</v>
      </c>
      <c r="C57" s="7" t="str">
        <f>IF(SUMIFS('Monthly BSE Equity Options'!$J:$J,'Monthly BSE Equity Options'!$C:$C,$A57)=0,"",SUMIFS('Monthly BSE Equity Options'!$J:$J,'Monthly BSE Equity Options'!$C:$C,$A57))</f>
        <v/>
      </c>
      <c r="D57" s="7" t="str">
        <f t="shared" si="27"/>
        <v/>
      </c>
      <c r="E57" s="20">
        <f t="shared" si="45"/>
        <v>0.3014979398209281</v>
      </c>
      <c r="F57" s="20" t="str">
        <f t="shared" si="46"/>
        <v/>
      </c>
      <c r="G57" s="20" t="str">
        <f t="shared" si="47"/>
        <v/>
      </c>
      <c r="H57" s="20">
        <f t="shared" si="36"/>
        <v>8.5769488563815832E-2</v>
      </c>
      <c r="I57" s="20" t="str">
        <f t="shared" si="37"/>
        <v/>
      </c>
      <c r="J57" s="20" t="str">
        <f t="shared" si="38"/>
        <v/>
      </c>
      <c r="K57" s="20" t="str">
        <f t="shared" si="28"/>
        <v/>
      </c>
      <c r="L57" s="20" t="str">
        <f t="shared" si="29"/>
        <v/>
      </c>
      <c r="M57" s="21">
        <f>IF(SUMIFS('Monthly NSE Equity Options'!$K:$K,'Monthly NSE Equity Options'!$C:$C,$A57)=0,"",SUMIFS('Monthly NSE Equity Options'!$K:$K,'Monthly NSE Equity Options'!$C:$C,$A57))</f>
        <v>371957.402</v>
      </c>
      <c r="N57" s="8" t="str">
        <f>IF(SUMIFS('Monthly BSE Equity Options'!$K:$K,'Monthly BSE Equity Options'!$C:$C,$A57)=0,"",SUMIFS('Monthly BSE Equity Options'!$K:$K,'Monthly BSE Equity Options'!$C:$C,$A57))</f>
        <v/>
      </c>
      <c r="O57" s="8" t="str">
        <f t="shared" si="30"/>
        <v/>
      </c>
      <c r="P57" s="23">
        <f t="shared" si="48"/>
        <v>0.75474326407436365</v>
      </c>
      <c r="Q57" s="23" t="str">
        <f t="shared" si="49"/>
        <v/>
      </c>
      <c r="R57" s="23" t="str">
        <f t="shared" si="50"/>
        <v/>
      </c>
      <c r="S57" s="23">
        <f t="shared" si="39"/>
        <v>4.513874968500331E-2</v>
      </c>
      <c r="T57" s="23" t="str">
        <f t="shared" si="40"/>
        <v/>
      </c>
      <c r="U57" s="23" t="str">
        <f t="shared" si="41"/>
        <v/>
      </c>
      <c r="V57" s="23" t="str">
        <f t="shared" si="31"/>
        <v/>
      </c>
      <c r="W57" s="23" t="str">
        <f t="shared" si="32"/>
        <v/>
      </c>
      <c r="X57" s="24">
        <f>IF(SUMIFS('Monthly NSE Equity Options'!$L:$L,'Monthly NSE Equity Options'!$C:$C,$A57)=0,"",SUMIFS('Monthly NSE Equity Options'!$L:$L,'Monthly NSE Equity Options'!$C:$C,$A57))</f>
        <v>410804480</v>
      </c>
      <c r="Y57" s="9" t="str">
        <f>IF(SUMIFS('Monthly BSE Equity Options'!$L:$L,'Monthly BSE Equity Options'!$C:$C,$A57)=0,"",SUMIFS('Monthly BSE Equity Options'!$L:$L,'Monthly BSE Equity Options'!$C:$C,$A57))</f>
        <v/>
      </c>
      <c r="Z57" s="9" t="str">
        <f t="shared" si="33"/>
        <v/>
      </c>
      <c r="AA57" s="26">
        <f t="shared" si="51"/>
        <v>0.33573414729682782</v>
      </c>
      <c r="AB57" s="26" t="str">
        <f t="shared" si="52"/>
        <v/>
      </c>
      <c r="AC57" s="26" t="str">
        <f t="shared" si="53"/>
        <v/>
      </c>
      <c r="AD57" s="26">
        <f t="shared" si="42"/>
        <v>4.6232659573506307E-3</v>
      </c>
      <c r="AE57" s="26" t="str">
        <f t="shared" si="43"/>
        <v/>
      </c>
      <c r="AF57" s="26" t="str">
        <f t="shared" si="44"/>
        <v/>
      </c>
      <c r="AG57" s="26" t="str">
        <f t="shared" si="34"/>
        <v/>
      </c>
      <c r="AH57" s="26" t="str">
        <f t="shared" si="35"/>
        <v/>
      </c>
    </row>
    <row r="58" spans="1:34" x14ac:dyDescent="0.2">
      <c r="A58" s="5" t="s">
        <v>166</v>
      </c>
      <c r="B58" s="18">
        <f>IF(SUMIFS('Monthly NSE Equity Options'!$J:$J,'Monthly NSE Equity Options'!$C:$C,$A58)=0,"",SUMIFS('Monthly NSE Equity Options'!$J:$J,'Monthly NSE Equity Options'!$C:$C,$A58))</f>
        <v>1995.3136</v>
      </c>
      <c r="C58" s="7" t="str">
        <f>IF(SUMIFS('Monthly BSE Equity Options'!$J:$J,'Monthly BSE Equity Options'!$C:$C,$A58)=0,"",SUMIFS('Monthly BSE Equity Options'!$J:$J,'Monthly BSE Equity Options'!$C:$C,$A58))</f>
        <v/>
      </c>
      <c r="D58" s="7" t="str">
        <f t="shared" si="27"/>
        <v/>
      </c>
      <c r="E58" s="20">
        <f t="shared" si="45"/>
        <v>0.82124817036682507</v>
      </c>
      <c r="F58" s="20" t="str">
        <f t="shared" si="46"/>
        <v/>
      </c>
      <c r="G58" s="20" t="str">
        <f t="shared" si="47"/>
        <v/>
      </c>
      <c r="H58" s="20">
        <f t="shared" si="36"/>
        <v>0.28897509703907875</v>
      </c>
      <c r="I58" s="20" t="str">
        <f t="shared" si="37"/>
        <v/>
      </c>
      <c r="J58" s="20" t="str">
        <f t="shared" si="38"/>
        <v/>
      </c>
      <c r="K58" s="20" t="str">
        <f t="shared" si="28"/>
        <v/>
      </c>
      <c r="L58" s="20" t="str">
        <f t="shared" si="29"/>
        <v/>
      </c>
      <c r="M58" s="21">
        <f>IF(SUMIFS('Monthly NSE Equity Options'!$K:$K,'Monthly NSE Equity Options'!$C:$C,$A58)=0,"",SUMIFS('Monthly NSE Equity Options'!$K:$K,'Monthly NSE Equity Options'!$C:$C,$A58))</f>
        <v>437043.73430000001</v>
      </c>
      <c r="N58" s="8" t="str">
        <f>IF(SUMIFS('Monthly BSE Equity Options'!$K:$K,'Monthly BSE Equity Options'!$C:$C,$A58)=0,"",SUMIFS('Monthly BSE Equity Options'!$K:$K,'Monthly BSE Equity Options'!$C:$C,$A58))</f>
        <v/>
      </c>
      <c r="O58" s="8" t="str">
        <f t="shared" si="30"/>
        <v/>
      </c>
      <c r="P58" s="23">
        <f t="shared" si="48"/>
        <v>0.86773079713886414</v>
      </c>
      <c r="Q58" s="23" t="str">
        <f t="shared" si="49"/>
        <v/>
      </c>
      <c r="R58" s="23" t="str">
        <f t="shared" si="50"/>
        <v/>
      </c>
      <c r="S58" s="23">
        <f t="shared" si="39"/>
        <v>0.17498329633993959</v>
      </c>
      <c r="T58" s="23" t="str">
        <f t="shared" si="40"/>
        <v/>
      </c>
      <c r="U58" s="23" t="str">
        <f t="shared" si="41"/>
        <v/>
      </c>
      <c r="V58" s="23" t="str">
        <f t="shared" si="31"/>
        <v/>
      </c>
      <c r="W58" s="23" t="str">
        <f t="shared" si="32"/>
        <v/>
      </c>
      <c r="X58" s="24">
        <f>IF(SUMIFS('Monthly NSE Equity Options'!$L:$L,'Monthly NSE Equity Options'!$C:$C,$A58)=0,"",SUMIFS('Monthly NSE Equity Options'!$L:$L,'Monthly NSE Equity Options'!$C:$C,$A58))</f>
        <v>478832584</v>
      </c>
      <c r="Y58" s="9" t="str">
        <f>IF(SUMIFS('Monthly BSE Equity Options'!$L:$L,'Monthly BSE Equity Options'!$C:$C,$A58)=0,"",SUMIFS('Monthly BSE Equity Options'!$L:$L,'Monthly BSE Equity Options'!$C:$C,$A58))</f>
        <v/>
      </c>
      <c r="Z58" s="9" t="str">
        <f t="shared" si="33"/>
        <v/>
      </c>
      <c r="AA58" s="26">
        <f t="shared" si="51"/>
        <v>0.51237856683935901</v>
      </c>
      <c r="AB58" s="26" t="str">
        <f t="shared" si="52"/>
        <v/>
      </c>
      <c r="AC58" s="26" t="str">
        <f t="shared" si="53"/>
        <v/>
      </c>
      <c r="AD58" s="26">
        <f t="shared" si="42"/>
        <v>0.16559727878332775</v>
      </c>
      <c r="AE58" s="26" t="str">
        <f t="shared" si="43"/>
        <v/>
      </c>
      <c r="AF58" s="26" t="str">
        <f t="shared" si="44"/>
        <v/>
      </c>
      <c r="AG58" s="26" t="str">
        <f t="shared" si="34"/>
        <v/>
      </c>
      <c r="AH58" s="26" t="str">
        <f t="shared" si="35"/>
        <v/>
      </c>
    </row>
    <row r="59" spans="1:34" x14ac:dyDescent="0.2">
      <c r="A59" s="5" t="s">
        <v>167</v>
      </c>
      <c r="B59" s="18">
        <f>IF(SUMIFS('Monthly NSE Equity Options'!$J:$J,'Monthly NSE Equity Options'!$C:$C,$A59)=0,"",SUMIFS('Monthly NSE Equity Options'!$J:$J,'Monthly NSE Equity Options'!$C:$C,$A59))</f>
        <v>1851.7932999999998</v>
      </c>
      <c r="C59" s="7" t="str">
        <f>IF(SUMIFS('Monthly BSE Equity Options'!$J:$J,'Monthly BSE Equity Options'!$C:$C,$A59)=0,"",SUMIFS('Monthly BSE Equity Options'!$J:$J,'Monthly BSE Equity Options'!$C:$C,$A59))</f>
        <v/>
      </c>
      <c r="D59" s="7" t="str">
        <f t="shared" si="27"/>
        <v/>
      </c>
      <c r="E59" s="20">
        <f t="shared" si="45"/>
        <v>0.65381347027818149</v>
      </c>
      <c r="F59" s="20" t="str">
        <f t="shared" si="46"/>
        <v/>
      </c>
      <c r="G59" s="20" t="str">
        <f t="shared" si="47"/>
        <v/>
      </c>
      <c r="H59" s="20">
        <f t="shared" si="36"/>
        <v>-7.1928693314173842E-2</v>
      </c>
      <c r="I59" s="20" t="str">
        <f t="shared" si="37"/>
        <v/>
      </c>
      <c r="J59" s="20" t="str">
        <f t="shared" si="38"/>
        <v/>
      </c>
      <c r="K59" s="20" t="str">
        <f t="shared" si="28"/>
        <v/>
      </c>
      <c r="L59" s="20" t="str">
        <f t="shared" si="29"/>
        <v/>
      </c>
      <c r="M59" s="21">
        <f>IF(SUMIFS('Monthly NSE Equity Options'!$K:$K,'Monthly NSE Equity Options'!$C:$C,$A59)=0,"",SUMIFS('Monthly NSE Equity Options'!$K:$K,'Monthly NSE Equity Options'!$C:$C,$A59))</f>
        <v>480440.96989999997</v>
      </c>
      <c r="N59" s="8">
        <f>IF(SUMIFS('Monthly BSE Equity Options'!$K:$K,'Monthly BSE Equity Options'!$C:$C,$A59)=0,"",SUMIFS('Monthly BSE Equity Options'!$K:$K,'Monthly BSE Equity Options'!$C:$C,$A59))</f>
        <v>8.0000000000000004E-4</v>
      </c>
      <c r="O59" s="8">
        <f t="shared" si="30"/>
        <v>480440.97069999995</v>
      </c>
      <c r="P59" s="23">
        <f t="shared" si="48"/>
        <v>0.71051603955207243</v>
      </c>
      <c r="Q59" s="23">
        <f t="shared" si="49"/>
        <v>-0.99025578562728378</v>
      </c>
      <c r="R59" s="23">
        <f t="shared" si="50"/>
        <v>0.71051554241494452</v>
      </c>
      <c r="S59" s="23">
        <f t="shared" si="39"/>
        <v>9.9297237768453561E-2</v>
      </c>
      <c r="T59" s="23" t="str">
        <f t="shared" si="40"/>
        <v/>
      </c>
      <c r="U59" s="23" t="str">
        <f t="shared" si="41"/>
        <v/>
      </c>
      <c r="V59" s="23">
        <f t="shared" si="31"/>
        <v>0.99999999833486308</v>
      </c>
      <c r="W59" s="23">
        <f t="shared" si="32"/>
        <v>1.6651369237606948E-9</v>
      </c>
      <c r="X59" s="24">
        <f>IF(SUMIFS('Monthly NSE Equity Options'!$L:$L,'Monthly NSE Equity Options'!$C:$C,$A59)=0,"",SUMIFS('Monthly NSE Equity Options'!$L:$L,'Monthly NSE Equity Options'!$C:$C,$A59))</f>
        <v>509848290</v>
      </c>
      <c r="Y59" s="9">
        <f>IF(SUMIFS('Monthly BSE Equity Options'!$L:$L,'Monthly BSE Equity Options'!$C:$C,$A59)=0,"",SUMIFS('Monthly BSE Equity Options'!$L:$L,'Monthly BSE Equity Options'!$C:$C,$A59))</f>
        <v>2</v>
      </c>
      <c r="Z59" s="9">
        <f t="shared" si="33"/>
        <v>509848292</v>
      </c>
      <c r="AA59" s="26">
        <f t="shared" si="51"/>
        <v>0.48689519063019748</v>
      </c>
      <c r="AB59" s="26">
        <f t="shared" si="52"/>
        <v>-0.98245614035087714</v>
      </c>
      <c r="AC59" s="26">
        <f t="shared" si="53"/>
        <v>0.48689470212437169</v>
      </c>
      <c r="AD59" s="26">
        <f t="shared" si="42"/>
        <v>6.4773591097133876E-2</v>
      </c>
      <c r="AE59" s="26" t="str">
        <f t="shared" si="43"/>
        <v/>
      </c>
      <c r="AF59" s="26" t="str">
        <f t="shared" si="44"/>
        <v/>
      </c>
      <c r="AG59" s="26">
        <f t="shared" si="34"/>
        <v>0.99999999607726453</v>
      </c>
      <c r="AH59" s="26">
        <f t="shared" si="35"/>
        <v>3.9227355105075064E-9</v>
      </c>
    </row>
    <row r="60" spans="1:34" x14ac:dyDescent="0.2">
      <c r="A60" s="5" t="s">
        <v>168</v>
      </c>
      <c r="B60" s="18">
        <f>IF(SUMIFS('Monthly NSE Equity Options'!$J:$J,'Monthly NSE Equity Options'!$C:$C,$A60)=0,"",SUMIFS('Monthly NSE Equity Options'!$J:$J,'Monthly NSE Equity Options'!$C:$C,$A60))</f>
        <v>2068.3394000000003</v>
      </c>
      <c r="C60" s="7" t="str">
        <f>IF(SUMIFS('Monthly BSE Equity Options'!$J:$J,'Monthly BSE Equity Options'!$C:$C,$A60)=0,"",SUMIFS('Monthly BSE Equity Options'!$J:$J,'Monthly BSE Equity Options'!$C:$C,$A60))</f>
        <v/>
      </c>
      <c r="D60" s="7" t="str">
        <f t="shared" si="27"/>
        <v/>
      </c>
      <c r="E60" s="20">
        <f t="shared" si="45"/>
        <v>0.4507507455270483</v>
      </c>
      <c r="F60" s="20" t="str">
        <f t="shared" si="46"/>
        <v/>
      </c>
      <c r="G60" s="20" t="str">
        <f t="shared" si="47"/>
        <v/>
      </c>
      <c r="H60" s="20">
        <f t="shared" si="36"/>
        <v>0.11693859136438212</v>
      </c>
      <c r="I60" s="20" t="str">
        <f t="shared" si="37"/>
        <v/>
      </c>
      <c r="J60" s="20" t="str">
        <f t="shared" si="38"/>
        <v/>
      </c>
      <c r="K60" s="20" t="str">
        <f t="shared" si="28"/>
        <v/>
      </c>
      <c r="L60" s="20" t="str">
        <f t="shared" si="29"/>
        <v/>
      </c>
      <c r="M60" s="21">
        <f>IF(SUMIFS('Monthly NSE Equity Options'!$K:$K,'Monthly NSE Equity Options'!$C:$C,$A60)=0,"",SUMIFS('Monthly NSE Equity Options'!$K:$K,'Monthly NSE Equity Options'!$C:$C,$A60))</f>
        <v>553118.60850000009</v>
      </c>
      <c r="N60" s="8" t="str">
        <f>IF(SUMIFS('Monthly BSE Equity Options'!$K:$K,'Monthly BSE Equity Options'!$C:$C,$A60)=0,"",SUMIFS('Monthly BSE Equity Options'!$K:$K,'Monthly BSE Equity Options'!$C:$C,$A60))</f>
        <v/>
      </c>
      <c r="O60" s="8" t="str">
        <f t="shared" si="30"/>
        <v/>
      </c>
      <c r="P60" s="23">
        <f t="shared" si="48"/>
        <v>0.55417176216108466</v>
      </c>
      <c r="Q60" s="23" t="str">
        <f t="shared" si="49"/>
        <v/>
      </c>
      <c r="R60" s="23" t="str">
        <f t="shared" si="50"/>
        <v/>
      </c>
      <c r="S60" s="23">
        <f t="shared" si="39"/>
        <v>0.15127277470763456</v>
      </c>
      <c r="T60" s="23" t="str">
        <f t="shared" si="40"/>
        <v/>
      </c>
      <c r="U60" s="23" t="str">
        <f t="shared" si="41"/>
        <v/>
      </c>
      <c r="V60" s="23" t="str">
        <f t="shared" si="31"/>
        <v/>
      </c>
      <c r="W60" s="23" t="str">
        <f t="shared" si="32"/>
        <v/>
      </c>
      <c r="X60" s="24">
        <f>IF(SUMIFS('Monthly NSE Equity Options'!$L:$L,'Monthly NSE Equity Options'!$C:$C,$A60)=0,"",SUMIFS('Monthly NSE Equity Options'!$L:$L,'Monthly NSE Equity Options'!$C:$C,$A60))</f>
        <v>552018972</v>
      </c>
      <c r="Y60" s="9" t="str">
        <f>IF(SUMIFS('Monthly BSE Equity Options'!$L:$L,'Monthly BSE Equity Options'!$C:$C,$A60)=0,"",SUMIFS('Monthly BSE Equity Options'!$L:$L,'Monthly BSE Equity Options'!$C:$C,$A60))</f>
        <v/>
      </c>
      <c r="Z60" s="9" t="str">
        <f t="shared" si="33"/>
        <v/>
      </c>
      <c r="AA60" s="26">
        <f t="shared" si="51"/>
        <v>0.34996361899719131</v>
      </c>
      <c r="AB60" s="26" t="str">
        <f t="shared" si="52"/>
        <v/>
      </c>
      <c r="AC60" s="26" t="str">
        <f t="shared" si="53"/>
        <v/>
      </c>
      <c r="AD60" s="26">
        <f t="shared" si="42"/>
        <v>8.271221621631808E-2</v>
      </c>
      <c r="AE60" s="26" t="str">
        <f t="shared" si="43"/>
        <v/>
      </c>
      <c r="AF60" s="26" t="str">
        <f t="shared" si="44"/>
        <v/>
      </c>
      <c r="AG60" s="26" t="str">
        <f t="shared" si="34"/>
        <v/>
      </c>
      <c r="AH60" s="26" t="str">
        <f t="shared" si="35"/>
        <v/>
      </c>
    </row>
    <row r="61" spans="1:34" x14ac:dyDescent="0.2">
      <c r="A61" s="5" t="s">
        <v>169</v>
      </c>
      <c r="B61" s="18">
        <f>IF(SUMIFS('Monthly NSE Equity Options'!$J:$J,'Monthly NSE Equity Options'!$C:$C,$A61)=0,"",SUMIFS('Monthly NSE Equity Options'!$J:$J,'Monthly NSE Equity Options'!$C:$C,$A61))</f>
        <v>2390.8978000000002</v>
      </c>
      <c r="C61" s="7" t="str">
        <f>IF(SUMIFS('Monthly BSE Equity Options'!$J:$J,'Monthly BSE Equity Options'!$C:$C,$A61)=0,"",SUMIFS('Monthly BSE Equity Options'!$J:$J,'Monthly BSE Equity Options'!$C:$C,$A61))</f>
        <v/>
      </c>
      <c r="D61" s="7" t="str">
        <f t="shared" si="27"/>
        <v/>
      </c>
      <c r="E61" s="20">
        <f t="shared" si="45"/>
        <v>0.54452298814859001</v>
      </c>
      <c r="F61" s="20" t="str">
        <f t="shared" si="46"/>
        <v/>
      </c>
      <c r="G61" s="20" t="str">
        <f t="shared" si="47"/>
        <v/>
      </c>
      <c r="H61" s="20">
        <f t="shared" si="36"/>
        <v>0.15595042090287503</v>
      </c>
      <c r="I61" s="20" t="str">
        <f t="shared" si="37"/>
        <v/>
      </c>
      <c r="J61" s="20" t="str">
        <f t="shared" si="38"/>
        <v/>
      </c>
      <c r="K61" s="20" t="str">
        <f t="shared" si="28"/>
        <v/>
      </c>
      <c r="L61" s="20" t="str">
        <f t="shared" si="29"/>
        <v/>
      </c>
      <c r="M61" s="21">
        <f>IF(SUMIFS('Monthly NSE Equity Options'!$K:$K,'Monthly NSE Equity Options'!$C:$C,$A61)=0,"",SUMIFS('Monthly NSE Equity Options'!$K:$K,'Monthly NSE Equity Options'!$C:$C,$A61))</f>
        <v>546441.91690000007</v>
      </c>
      <c r="N61" s="8" t="str">
        <f>IF(SUMIFS('Monthly BSE Equity Options'!$K:$K,'Monthly BSE Equity Options'!$C:$C,$A61)=0,"",SUMIFS('Monthly BSE Equity Options'!$K:$K,'Monthly BSE Equity Options'!$C:$C,$A61))</f>
        <v/>
      </c>
      <c r="O61" s="8" t="str">
        <f t="shared" si="30"/>
        <v/>
      </c>
      <c r="P61" s="23">
        <f t="shared" si="48"/>
        <v>0.46909811167032522</v>
      </c>
      <c r="Q61" s="23" t="str">
        <f t="shared" si="49"/>
        <v/>
      </c>
      <c r="R61" s="23" t="str">
        <f t="shared" si="50"/>
        <v/>
      </c>
      <c r="S61" s="23">
        <f t="shared" si="39"/>
        <v>-1.2070994353465148E-2</v>
      </c>
      <c r="T61" s="23" t="str">
        <f t="shared" si="40"/>
        <v/>
      </c>
      <c r="U61" s="23" t="str">
        <f t="shared" si="41"/>
        <v/>
      </c>
      <c r="V61" s="23" t="str">
        <f t="shared" si="31"/>
        <v/>
      </c>
      <c r="W61" s="23" t="str">
        <f t="shared" si="32"/>
        <v/>
      </c>
      <c r="X61" s="24">
        <f>IF(SUMIFS('Monthly NSE Equity Options'!$L:$L,'Monthly NSE Equity Options'!$C:$C,$A61)=0,"",SUMIFS('Monthly NSE Equity Options'!$L:$L,'Monthly NSE Equity Options'!$C:$C,$A61))</f>
        <v>838255763</v>
      </c>
      <c r="Y61" s="9" t="str">
        <f>IF(SUMIFS('Monthly BSE Equity Options'!$L:$L,'Monthly BSE Equity Options'!$C:$C,$A61)=0,"",SUMIFS('Monthly BSE Equity Options'!$L:$L,'Monthly BSE Equity Options'!$C:$C,$A61))</f>
        <v/>
      </c>
      <c r="Z61" s="9" t="str">
        <f t="shared" si="33"/>
        <v/>
      </c>
      <c r="AA61" s="26">
        <f t="shared" si="51"/>
        <v>1.0405224475643498</v>
      </c>
      <c r="AB61" s="26" t="str">
        <f t="shared" si="52"/>
        <v/>
      </c>
      <c r="AC61" s="26" t="str">
        <f t="shared" si="53"/>
        <v/>
      </c>
      <c r="AD61" s="26">
        <f t="shared" si="42"/>
        <v>0.51852708968125838</v>
      </c>
      <c r="AE61" s="26" t="str">
        <f t="shared" si="43"/>
        <v/>
      </c>
      <c r="AF61" s="26" t="str">
        <f t="shared" si="44"/>
        <v/>
      </c>
      <c r="AG61" s="26" t="str">
        <f t="shared" si="34"/>
        <v/>
      </c>
      <c r="AH61" s="26" t="str">
        <f t="shared" si="35"/>
        <v/>
      </c>
    </row>
    <row r="62" spans="1:34" x14ac:dyDescent="0.2">
      <c r="A62" s="5" t="s">
        <v>170</v>
      </c>
      <c r="B62" s="18">
        <f>IF(SUMIFS('Monthly NSE Equity Options'!$J:$J,'Monthly NSE Equity Options'!$C:$C,$A62)=0,"",SUMIFS('Monthly NSE Equity Options'!$J:$J,'Monthly NSE Equity Options'!$C:$C,$A62))</f>
        <v>2230.0721000000003</v>
      </c>
      <c r="C62" s="7">
        <f>IF(SUMIFS('Monthly BSE Equity Options'!$J:$J,'Monthly BSE Equity Options'!$C:$C,$A62)=0,"",SUMIFS('Monthly BSE Equity Options'!$J:$J,'Monthly BSE Equity Options'!$C:$C,$A62))</f>
        <v>8.6699999999999999E-2</v>
      </c>
      <c r="D62" s="7">
        <f t="shared" si="27"/>
        <v>2230.1588000000002</v>
      </c>
      <c r="E62" s="20">
        <f t="shared" si="45"/>
        <v>0.11765493905318958</v>
      </c>
      <c r="F62" s="20" t="str">
        <f t="shared" si="46"/>
        <v/>
      </c>
      <c r="G62" s="20" t="str">
        <f t="shared" si="47"/>
        <v/>
      </c>
      <c r="H62" s="20">
        <f t="shared" si="36"/>
        <v>-6.7265819559497619E-2</v>
      </c>
      <c r="I62" s="20" t="str">
        <f t="shared" si="37"/>
        <v/>
      </c>
      <c r="J62" s="20" t="str">
        <f t="shared" si="38"/>
        <v/>
      </c>
      <c r="K62" s="20">
        <f t="shared" si="28"/>
        <v>0.99996112384463387</v>
      </c>
      <c r="L62" s="20">
        <f t="shared" si="29"/>
        <v>3.8876155366155988E-5</v>
      </c>
      <c r="M62" s="21">
        <f>IF(SUMIFS('Monthly NSE Equity Options'!$K:$K,'Monthly NSE Equity Options'!$C:$C,$A62)=0,"",SUMIFS('Monthly NSE Equity Options'!$K:$K,'Monthly NSE Equity Options'!$C:$C,$A62))</f>
        <v>578846.30220000003</v>
      </c>
      <c r="N62" s="8">
        <f>IF(SUMIFS('Monthly BSE Equity Options'!$K:$K,'Monthly BSE Equity Options'!$C:$C,$A62)=0,"",SUMIFS('Monthly BSE Equity Options'!$K:$K,'Monthly BSE Equity Options'!$C:$C,$A62))</f>
        <v>21.9313</v>
      </c>
      <c r="O62" s="8">
        <f t="shared" si="30"/>
        <v>578868.23350000009</v>
      </c>
      <c r="P62" s="23">
        <f t="shared" si="48"/>
        <v>0.32445853073976916</v>
      </c>
      <c r="Q62" s="23" t="str">
        <f t="shared" si="49"/>
        <v/>
      </c>
      <c r="R62" s="23" t="str">
        <f t="shared" si="50"/>
        <v/>
      </c>
      <c r="S62" s="23">
        <f t="shared" si="39"/>
        <v>5.9300694726773795E-2</v>
      </c>
      <c r="T62" s="23" t="str">
        <f t="shared" si="40"/>
        <v/>
      </c>
      <c r="U62" s="23" t="str">
        <f t="shared" si="41"/>
        <v/>
      </c>
      <c r="V62" s="23">
        <f t="shared" si="31"/>
        <v>0.99996211348501984</v>
      </c>
      <c r="W62" s="23">
        <f t="shared" si="32"/>
        <v>3.7886514980096926E-5</v>
      </c>
      <c r="X62" s="24">
        <f>IF(SUMIFS('Monthly NSE Equity Options'!$L:$L,'Monthly NSE Equity Options'!$C:$C,$A62)=0,"",SUMIFS('Monthly NSE Equity Options'!$L:$L,'Monthly NSE Equity Options'!$C:$C,$A62))</f>
        <v>939321004</v>
      </c>
      <c r="Y62" s="9">
        <f>IF(SUMIFS('Monthly BSE Equity Options'!$L:$L,'Monthly BSE Equity Options'!$C:$C,$A62)=0,"",SUMIFS('Monthly BSE Equity Options'!$L:$L,'Monthly BSE Equity Options'!$C:$C,$A62))</f>
        <v>30456</v>
      </c>
      <c r="Z62" s="9">
        <f t="shared" si="33"/>
        <v>939351460</v>
      </c>
      <c r="AA62" s="26">
        <f t="shared" si="51"/>
        <v>0.96168981683167987</v>
      </c>
      <c r="AB62" s="26" t="str">
        <f t="shared" si="52"/>
        <v/>
      </c>
      <c r="AC62" s="26" t="str">
        <f t="shared" si="53"/>
        <v/>
      </c>
      <c r="AD62" s="26">
        <f t="shared" si="42"/>
        <v>0.12056611533251105</v>
      </c>
      <c r="AE62" s="26" t="str">
        <f t="shared" si="43"/>
        <v/>
      </c>
      <c r="AF62" s="26" t="str">
        <f t="shared" si="44"/>
        <v/>
      </c>
      <c r="AG62" s="26">
        <f t="shared" si="34"/>
        <v>0.9999675776306346</v>
      </c>
      <c r="AH62" s="26">
        <f t="shared" si="35"/>
        <v>3.2422369365349154E-5</v>
      </c>
    </row>
    <row r="63" spans="1:34" x14ac:dyDescent="0.2">
      <c r="A63" s="5" t="s">
        <v>171</v>
      </c>
      <c r="B63" s="18">
        <f>IF(SUMIFS('Monthly NSE Equity Options'!$J:$J,'Monthly NSE Equity Options'!$C:$C,$A63)=0,"",SUMIFS('Monthly NSE Equity Options'!$J:$J,'Monthly NSE Equity Options'!$C:$C,$A63))</f>
        <v>2416.2385999999997</v>
      </c>
      <c r="C63" s="7" t="str">
        <f>IF(SUMIFS('Monthly BSE Equity Options'!$J:$J,'Monthly BSE Equity Options'!$C:$C,$A63)=0,"",SUMIFS('Monthly BSE Equity Options'!$J:$J,'Monthly BSE Equity Options'!$C:$C,$A63))</f>
        <v/>
      </c>
      <c r="D63" s="7" t="str">
        <f t="shared" si="27"/>
        <v/>
      </c>
      <c r="E63" s="20">
        <f t="shared" si="45"/>
        <v>0.30481009948572546</v>
      </c>
      <c r="F63" s="20" t="str">
        <f t="shared" si="46"/>
        <v/>
      </c>
      <c r="G63" s="20" t="str">
        <f t="shared" si="47"/>
        <v/>
      </c>
      <c r="H63" s="20">
        <f t="shared" si="36"/>
        <v>8.3480036362949539E-2</v>
      </c>
      <c r="I63" s="20" t="str">
        <f t="shared" si="37"/>
        <v/>
      </c>
      <c r="J63" s="20" t="str">
        <f t="shared" si="38"/>
        <v/>
      </c>
      <c r="K63" s="20" t="str">
        <f t="shared" si="28"/>
        <v/>
      </c>
      <c r="L63" s="20" t="str">
        <f t="shared" si="29"/>
        <v/>
      </c>
      <c r="M63" s="21">
        <f>IF(SUMIFS('Monthly NSE Equity Options'!$K:$K,'Monthly NSE Equity Options'!$C:$C,$A63)=0,"",SUMIFS('Monthly NSE Equity Options'!$K:$K,'Monthly NSE Equity Options'!$C:$C,$A63))</f>
        <v>680148.40040000004</v>
      </c>
      <c r="N63" s="8" t="str">
        <f>IF(SUMIFS('Monthly BSE Equity Options'!$K:$K,'Monthly BSE Equity Options'!$C:$C,$A63)=0,"",SUMIFS('Monthly BSE Equity Options'!$K:$K,'Monthly BSE Equity Options'!$C:$C,$A63))</f>
        <v/>
      </c>
      <c r="O63" s="8" t="str">
        <f t="shared" si="30"/>
        <v/>
      </c>
      <c r="P63" s="23">
        <f t="shared" si="48"/>
        <v>0.41567527128580983</v>
      </c>
      <c r="Q63" s="23" t="str">
        <f t="shared" si="49"/>
        <v/>
      </c>
      <c r="R63" s="23" t="str">
        <f t="shared" si="50"/>
        <v/>
      </c>
      <c r="S63" s="23">
        <f t="shared" si="39"/>
        <v>0.17500690220354653</v>
      </c>
      <c r="T63" s="23" t="str">
        <f t="shared" si="40"/>
        <v/>
      </c>
      <c r="U63" s="23" t="str">
        <f t="shared" si="41"/>
        <v/>
      </c>
      <c r="V63" s="23" t="str">
        <f t="shared" si="31"/>
        <v/>
      </c>
      <c r="W63" s="23" t="str">
        <f t="shared" si="32"/>
        <v/>
      </c>
      <c r="X63" s="24">
        <f>IF(SUMIFS('Monthly NSE Equity Options'!$L:$L,'Monthly NSE Equity Options'!$C:$C,$A63)=0,"",SUMIFS('Monthly NSE Equity Options'!$L:$L,'Monthly NSE Equity Options'!$C:$C,$A63))</f>
        <v>996987443</v>
      </c>
      <c r="Y63" s="9" t="str">
        <f>IF(SUMIFS('Monthly BSE Equity Options'!$L:$L,'Monthly BSE Equity Options'!$C:$C,$A63)=0,"",SUMIFS('Monthly BSE Equity Options'!$L:$L,'Monthly BSE Equity Options'!$C:$C,$A63))</f>
        <v/>
      </c>
      <c r="Z63" s="9" t="str">
        <f t="shared" si="33"/>
        <v/>
      </c>
      <c r="AA63" s="26">
        <f t="shared" si="51"/>
        <v>0.95545903076383754</v>
      </c>
      <c r="AB63" s="26" t="str">
        <f t="shared" si="52"/>
        <v/>
      </c>
      <c r="AC63" s="26" t="str">
        <f t="shared" si="53"/>
        <v/>
      </c>
      <c r="AD63" s="26">
        <f t="shared" si="42"/>
        <v>6.1391620920253631E-2</v>
      </c>
      <c r="AE63" s="26" t="str">
        <f t="shared" si="43"/>
        <v/>
      </c>
      <c r="AF63" s="26" t="str">
        <f t="shared" si="44"/>
        <v/>
      </c>
      <c r="AG63" s="26" t="str">
        <f t="shared" si="34"/>
        <v/>
      </c>
      <c r="AH63" s="26" t="str">
        <f t="shared" si="35"/>
        <v/>
      </c>
    </row>
    <row r="64" spans="1:34" x14ac:dyDescent="0.2">
      <c r="A64" s="5" t="s">
        <v>172</v>
      </c>
      <c r="B64" s="18">
        <f>IF(SUMIFS('Monthly NSE Equity Options'!$J:$J,'Monthly NSE Equity Options'!$C:$C,$A64)=0,"",SUMIFS('Monthly NSE Equity Options'!$J:$J,'Monthly NSE Equity Options'!$C:$C,$A64))</f>
        <v>3139.7233000000001</v>
      </c>
      <c r="C64" s="7">
        <f>IF(SUMIFS('Monthly BSE Equity Options'!$J:$J,'Monthly BSE Equity Options'!$C:$C,$A64)=0,"",SUMIFS('Monthly BSE Equity Options'!$J:$J,'Monthly BSE Equity Options'!$C:$C,$A64))</f>
        <v>1.3100000000000001E-2</v>
      </c>
      <c r="D64" s="7">
        <f t="shared" si="27"/>
        <v>3139.7364000000002</v>
      </c>
      <c r="E64" s="20">
        <f t="shared" si="45"/>
        <v>0.51799230822562281</v>
      </c>
      <c r="F64" s="20" t="str">
        <f t="shared" si="46"/>
        <v/>
      </c>
      <c r="G64" s="20" t="str">
        <f t="shared" si="47"/>
        <v/>
      </c>
      <c r="H64" s="20">
        <f t="shared" si="36"/>
        <v>0.29942601695047855</v>
      </c>
      <c r="I64" s="20" t="str">
        <f t="shared" si="37"/>
        <v/>
      </c>
      <c r="J64" s="20" t="str">
        <f t="shared" si="38"/>
        <v/>
      </c>
      <c r="K64" s="20">
        <f t="shared" si="28"/>
        <v>0.999995827675215</v>
      </c>
      <c r="L64" s="20">
        <f t="shared" si="29"/>
        <v>4.1723247849723946E-6</v>
      </c>
      <c r="M64" s="21">
        <f>IF(SUMIFS('Monthly NSE Equity Options'!$K:$K,'Monthly NSE Equity Options'!$C:$C,$A64)=0,"",SUMIFS('Monthly NSE Equity Options'!$K:$K,'Monthly NSE Equity Options'!$C:$C,$A64))</f>
        <v>824141.24820000003</v>
      </c>
      <c r="N64" s="8">
        <f>IF(SUMIFS('Monthly BSE Equity Options'!$K:$K,'Monthly BSE Equity Options'!$C:$C,$A64)=0,"",SUMIFS('Monthly BSE Equity Options'!$K:$K,'Monthly BSE Equity Options'!$C:$C,$A64))</f>
        <v>0.35070000000000001</v>
      </c>
      <c r="O64" s="8">
        <f t="shared" si="30"/>
        <v>824141.59889999998</v>
      </c>
      <c r="P64" s="23">
        <f t="shared" si="48"/>
        <v>0.48999009531605719</v>
      </c>
      <c r="Q64" s="23" t="str">
        <f t="shared" si="49"/>
        <v/>
      </c>
      <c r="R64" s="23" t="str">
        <f t="shared" si="50"/>
        <v/>
      </c>
      <c r="S64" s="23">
        <f t="shared" si="39"/>
        <v>0.21170798566212423</v>
      </c>
      <c r="T64" s="23" t="str">
        <f t="shared" si="40"/>
        <v/>
      </c>
      <c r="U64" s="23" t="str">
        <f t="shared" si="41"/>
        <v/>
      </c>
      <c r="V64" s="23">
        <f t="shared" si="31"/>
        <v>0.99999957446632903</v>
      </c>
      <c r="W64" s="23">
        <f t="shared" si="32"/>
        <v>4.2553367099547828E-7</v>
      </c>
      <c r="X64" s="24">
        <f>IF(SUMIFS('Monthly NSE Equity Options'!$L:$L,'Monthly NSE Equity Options'!$C:$C,$A64)=0,"",SUMIFS('Monthly NSE Equity Options'!$L:$L,'Monthly NSE Equity Options'!$C:$C,$A64))</f>
        <v>1251610137</v>
      </c>
      <c r="Y64" s="9">
        <f>IF(SUMIFS('Monthly BSE Equity Options'!$L:$L,'Monthly BSE Equity Options'!$C:$C,$A64)=0,"",SUMIFS('Monthly BSE Equity Options'!$L:$L,'Monthly BSE Equity Options'!$C:$C,$A64))</f>
        <v>463</v>
      </c>
      <c r="Z64" s="9">
        <f t="shared" si="33"/>
        <v>1251610600</v>
      </c>
      <c r="AA64" s="26">
        <f t="shared" si="51"/>
        <v>1.2673317412721099</v>
      </c>
      <c r="AB64" s="26" t="str">
        <f t="shared" si="52"/>
        <v/>
      </c>
      <c r="AC64" s="26" t="str">
        <f t="shared" si="53"/>
        <v/>
      </c>
      <c r="AD64" s="26">
        <f t="shared" si="42"/>
        <v>0.25539207718988299</v>
      </c>
      <c r="AE64" s="26" t="str">
        <f t="shared" si="43"/>
        <v/>
      </c>
      <c r="AF64" s="26" t="str">
        <f t="shared" si="44"/>
        <v/>
      </c>
      <c r="AG64" s="26">
        <f t="shared" si="34"/>
        <v>0.99999963007663883</v>
      </c>
      <c r="AH64" s="26">
        <f t="shared" si="35"/>
        <v>3.6992336114762851E-7</v>
      </c>
    </row>
    <row r="65" spans="1:34" x14ac:dyDescent="0.2">
      <c r="A65" s="5" t="s">
        <v>173</v>
      </c>
      <c r="B65" s="18">
        <f>IF(SUMIFS('Monthly NSE Equity Options'!$J:$J,'Monthly NSE Equity Options'!$C:$C,$A65)=0,"",SUMIFS('Monthly NSE Equity Options'!$J:$J,'Monthly NSE Equity Options'!$C:$C,$A65))</f>
        <v>2869.0155</v>
      </c>
      <c r="C65" s="7">
        <f>IF(SUMIFS('Monthly BSE Equity Options'!$J:$J,'Monthly BSE Equity Options'!$C:$C,$A65)=0,"",SUMIFS('Monthly BSE Equity Options'!$J:$J,'Monthly BSE Equity Options'!$C:$C,$A65))</f>
        <v>0.89780000000000004</v>
      </c>
      <c r="D65" s="7">
        <f t="shared" si="27"/>
        <v>2869.9133000000002</v>
      </c>
      <c r="E65" s="20">
        <f t="shared" si="45"/>
        <v>0.19997412687401339</v>
      </c>
      <c r="F65" s="20" t="str">
        <f t="shared" si="46"/>
        <v/>
      </c>
      <c r="G65" s="20" t="str">
        <f t="shared" si="47"/>
        <v/>
      </c>
      <c r="H65" s="20">
        <f t="shared" si="36"/>
        <v>-8.6220272977558299E-2</v>
      </c>
      <c r="I65" s="20">
        <f t="shared" si="37"/>
        <v>67.534351145038173</v>
      </c>
      <c r="J65" s="20">
        <f t="shared" si="38"/>
        <v>-8.5938137991456887E-2</v>
      </c>
      <c r="K65" s="20">
        <f t="shared" si="28"/>
        <v>0.99968716824999548</v>
      </c>
      <c r="L65" s="20">
        <f t="shared" si="29"/>
        <v>3.1283175000443395E-4</v>
      </c>
      <c r="M65" s="21">
        <f>IF(SUMIFS('Monthly NSE Equity Options'!$K:$K,'Monthly NSE Equity Options'!$C:$C,$A65)=0,"",SUMIFS('Monthly NSE Equity Options'!$K:$K,'Monthly NSE Equity Options'!$C:$C,$A65))</f>
        <v>803392.03489999997</v>
      </c>
      <c r="N65" s="8">
        <f>IF(SUMIFS('Monthly BSE Equity Options'!$K:$K,'Monthly BSE Equity Options'!$C:$C,$A65)=0,"",SUMIFS('Monthly BSE Equity Options'!$K:$K,'Monthly BSE Equity Options'!$C:$C,$A65))</f>
        <v>207.96780000000001</v>
      </c>
      <c r="O65" s="8">
        <f t="shared" si="30"/>
        <v>803600.00269999995</v>
      </c>
      <c r="P65" s="23">
        <f t="shared" si="48"/>
        <v>0.47022402574402489</v>
      </c>
      <c r="Q65" s="23" t="str">
        <f t="shared" si="49"/>
        <v/>
      </c>
      <c r="R65" s="23" t="str">
        <f t="shared" si="50"/>
        <v/>
      </c>
      <c r="S65" s="23">
        <f t="shared" si="39"/>
        <v>-2.5176768357752066E-2</v>
      </c>
      <c r="T65" s="23">
        <f t="shared" si="40"/>
        <v>592.00769888793843</v>
      </c>
      <c r="U65" s="23">
        <f t="shared" si="41"/>
        <v>-2.4924838434823959E-2</v>
      </c>
      <c r="V65" s="23">
        <f t="shared" si="31"/>
        <v>0.9997412048291423</v>
      </c>
      <c r="W65" s="23">
        <f t="shared" si="32"/>
        <v>2.5879517085770665E-4</v>
      </c>
      <c r="X65" s="24">
        <f>IF(SUMIFS('Monthly NSE Equity Options'!$L:$L,'Monthly NSE Equity Options'!$C:$C,$A65)=0,"",SUMIFS('Monthly NSE Equity Options'!$L:$L,'Monthly NSE Equity Options'!$C:$C,$A65))</f>
        <v>1168594983</v>
      </c>
      <c r="Y65" s="9">
        <f>IF(SUMIFS('Monthly BSE Equity Options'!$L:$L,'Monthly BSE Equity Options'!$C:$C,$A65)=0,"",SUMIFS('Monthly BSE Equity Options'!$L:$L,'Monthly BSE Equity Options'!$C:$C,$A65))</f>
        <v>204495</v>
      </c>
      <c r="Z65" s="9">
        <f t="shared" si="33"/>
        <v>1168799478</v>
      </c>
      <c r="AA65" s="26">
        <f t="shared" si="51"/>
        <v>0.39407927100645535</v>
      </c>
      <c r="AB65" s="26" t="str">
        <f t="shared" si="52"/>
        <v/>
      </c>
      <c r="AC65" s="26" t="str">
        <f t="shared" si="53"/>
        <v/>
      </c>
      <c r="AD65" s="26">
        <f t="shared" si="42"/>
        <v>-6.6326687157536202E-2</v>
      </c>
      <c r="AE65" s="26">
        <f t="shared" si="43"/>
        <v>440.67386609071275</v>
      </c>
      <c r="AF65" s="26">
        <f t="shared" si="44"/>
        <v>-6.6163647064030884E-2</v>
      </c>
      <c r="AG65" s="26">
        <f t="shared" si="34"/>
        <v>0.99982503842288672</v>
      </c>
      <c r="AH65" s="26">
        <f t="shared" si="35"/>
        <v>1.7496157711323002E-4</v>
      </c>
    </row>
    <row r="66" spans="1:34" x14ac:dyDescent="0.2">
      <c r="A66" s="5" t="s">
        <v>174</v>
      </c>
      <c r="B66" s="18">
        <f>IF(SUMIFS('Monthly NSE Equity Options'!$J:$J,'Monthly NSE Equity Options'!$C:$C,$A66)=0,"",SUMIFS('Monthly NSE Equity Options'!$J:$J,'Monthly NSE Equity Options'!$C:$C,$A66))</f>
        <v>4623.6383999999998</v>
      </c>
      <c r="C66" s="7">
        <f>IF(SUMIFS('Monthly BSE Equity Options'!$J:$J,'Monthly BSE Equity Options'!$C:$C,$A66)=0,"",SUMIFS('Monthly BSE Equity Options'!$J:$J,'Monthly BSE Equity Options'!$C:$C,$A66))</f>
        <v>4.4252000000000002</v>
      </c>
      <c r="D66" s="7">
        <f t="shared" ref="D66:D97" si="54">IF(OR(B66="",C66=""),"",B66+C66)</f>
        <v>4628.0635999999995</v>
      </c>
      <c r="E66" s="20">
        <f t="shared" si="45"/>
        <v>1.073313414395884</v>
      </c>
      <c r="F66" s="20">
        <f t="shared" si="46"/>
        <v>50.040369088812</v>
      </c>
      <c r="G66" s="20">
        <f t="shared" si="47"/>
        <v>1.0752170652601056</v>
      </c>
      <c r="H66" s="20">
        <f t="shared" si="36"/>
        <v>0.61157665408221029</v>
      </c>
      <c r="I66" s="20">
        <f t="shared" si="37"/>
        <v>3.9289374025395407</v>
      </c>
      <c r="J66" s="20">
        <f t="shared" si="38"/>
        <v>0.61261442985054604</v>
      </c>
      <c r="K66" s="20">
        <f t="shared" ref="K66:K92" si="55">IF(D66="","",B66/D66)</f>
        <v>0.9990438333647792</v>
      </c>
      <c r="L66" s="20">
        <f t="shared" ref="L66:L92" si="56">IF(D66="","",C66/D66)</f>
        <v>9.5616663522082987E-4</v>
      </c>
      <c r="M66" s="21">
        <f>IF(SUMIFS('Monthly NSE Equity Options'!$K:$K,'Monthly NSE Equity Options'!$C:$C,$A66)=0,"",SUMIFS('Monthly NSE Equity Options'!$K:$K,'Monthly NSE Equity Options'!$C:$C,$A66))</f>
        <v>922126.82159999991</v>
      </c>
      <c r="N66" s="8">
        <f>IF(SUMIFS('Monthly BSE Equity Options'!$K:$K,'Monthly BSE Equity Options'!$C:$C,$A66)=0,"",SUMIFS('Monthly BSE Equity Options'!$K:$K,'Monthly BSE Equity Options'!$C:$C,$A66))</f>
        <v>2263.4008000000003</v>
      </c>
      <c r="O66" s="8">
        <f t="shared" ref="O66:O97" si="57">IF(OR(M66="",N66=""),"",M66+N66)</f>
        <v>924390.22239999985</v>
      </c>
      <c r="P66" s="23">
        <f t="shared" si="48"/>
        <v>0.59304260577515322</v>
      </c>
      <c r="Q66" s="23">
        <f t="shared" si="49"/>
        <v>102.20413290593811</v>
      </c>
      <c r="R66" s="23">
        <f t="shared" si="50"/>
        <v>0.59689229586995407</v>
      </c>
      <c r="S66" s="23">
        <f t="shared" si="39"/>
        <v>0.14779183952798225</v>
      </c>
      <c r="T66" s="23">
        <f t="shared" si="40"/>
        <v>9.883419452434465</v>
      </c>
      <c r="U66" s="23">
        <f t="shared" si="41"/>
        <v>0.15031137293947139</v>
      </c>
      <c r="V66" s="23">
        <f t="shared" ref="V66:V92" si="58">IF(O66="","",M66/O66)</f>
        <v>0.99755146609607848</v>
      </c>
      <c r="W66" s="23">
        <f t="shared" ref="W66:W92" si="59">IF(O66="","",N66/O66)</f>
        <v>2.4485339039215705E-3</v>
      </c>
      <c r="X66" s="24">
        <f>IF(SUMIFS('Monthly NSE Equity Options'!$L:$L,'Monthly NSE Equity Options'!$C:$C,$A66)=0,"",SUMIFS('Monthly NSE Equity Options'!$L:$L,'Monthly NSE Equity Options'!$C:$C,$A66))</f>
        <v>1357012866</v>
      </c>
      <c r="Y66" s="9">
        <f>IF(SUMIFS('Monthly BSE Equity Options'!$L:$L,'Monthly BSE Equity Options'!$C:$C,$A66)=0,"",SUMIFS('Monthly BSE Equity Options'!$L:$L,'Monthly BSE Equity Options'!$C:$C,$A66))</f>
        <v>2323730</v>
      </c>
      <c r="Z66" s="9">
        <f t="shared" ref="Z66:Z97" si="60">IF(OR(X66="",Y66=""),"",X66+Y66)</f>
        <v>1359336596</v>
      </c>
      <c r="AA66" s="26">
        <f t="shared" si="51"/>
        <v>0.44467424897484786</v>
      </c>
      <c r="AB66" s="26">
        <f t="shared" si="52"/>
        <v>75.297938008930913</v>
      </c>
      <c r="AC66" s="26">
        <f t="shared" si="53"/>
        <v>0.44710116914067499</v>
      </c>
      <c r="AD66" s="26">
        <f t="shared" si="42"/>
        <v>0.16123454724775255</v>
      </c>
      <c r="AE66" s="26">
        <f t="shared" si="43"/>
        <v>10.363260715420916</v>
      </c>
      <c r="AF66" s="26">
        <f t="shared" si="44"/>
        <v>0.16301950983588642</v>
      </c>
      <c r="AG66" s="26">
        <f t="shared" ref="AG66:AG92" si="61">IF(Z66="","",X66/Z66)</f>
        <v>0.99829054113099147</v>
      </c>
      <c r="AH66" s="26">
        <f t="shared" ref="AH66:AH92" si="62">IF(Z66="","",Y66/Z66)</f>
        <v>1.7094588690084822E-3</v>
      </c>
    </row>
    <row r="67" spans="1:34" x14ac:dyDescent="0.2">
      <c r="A67" s="5" t="s">
        <v>175</v>
      </c>
      <c r="B67" s="18">
        <f>IF(SUMIFS('Monthly NSE Equity Options'!$J:$J,'Monthly NSE Equity Options'!$C:$C,$A67)=0,"",SUMIFS('Monthly NSE Equity Options'!$J:$J,'Monthly NSE Equity Options'!$C:$C,$A67))</f>
        <v>5423.0841</v>
      </c>
      <c r="C67" s="7">
        <f>IF(SUMIFS('Monthly BSE Equity Options'!$J:$J,'Monthly BSE Equity Options'!$C:$C,$A67)=0,"",SUMIFS('Monthly BSE Equity Options'!$J:$J,'Monthly BSE Equity Options'!$C:$C,$A67))</f>
        <v>1.7136</v>
      </c>
      <c r="D67" s="7">
        <f t="shared" si="54"/>
        <v>5424.7977000000001</v>
      </c>
      <c r="E67" s="20">
        <f t="shared" si="45"/>
        <v>1.2444323586255104</v>
      </c>
      <c r="F67" s="20" t="str">
        <f t="shared" si="46"/>
        <v/>
      </c>
      <c r="G67" s="20" t="str">
        <f t="shared" si="47"/>
        <v/>
      </c>
      <c r="H67" s="20">
        <f t="shared" ref="H67:H92" si="63">IF(OR(B67="",B66=""),"",B67/B66-1)</f>
        <v>0.17290402726995269</v>
      </c>
      <c r="I67" s="20">
        <f t="shared" ref="I67:I92" si="64">IF(OR(C67="",C66=""),"",C67/C66-1)</f>
        <v>-0.61276326493717792</v>
      </c>
      <c r="J67" s="20">
        <f t="shared" ref="J67:J92" si="65">IF(OR(D67="",D66=""),"",D67/D66-1)</f>
        <v>0.17215279841876008</v>
      </c>
      <c r="K67" s="20">
        <f t="shared" si="55"/>
        <v>0.99968411725288853</v>
      </c>
      <c r="L67" s="20">
        <f t="shared" si="56"/>
        <v>3.1588274711147292E-4</v>
      </c>
      <c r="M67" s="21">
        <f>IF(SUMIFS('Monthly NSE Equity Options'!$K:$K,'Monthly NSE Equity Options'!$C:$C,$A67)=0,"",SUMIFS('Monthly NSE Equity Options'!$K:$K,'Monthly NSE Equity Options'!$C:$C,$A67))</f>
        <v>766016.50159999996</v>
      </c>
      <c r="N67" s="8">
        <f>IF(SUMIFS('Monthly BSE Equity Options'!$K:$K,'Monthly BSE Equity Options'!$C:$C,$A67)=0,"",SUMIFS('Monthly BSE Equity Options'!$K:$K,'Monthly BSE Equity Options'!$C:$C,$A67))</f>
        <v>2265.0423000000005</v>
      </c>
      <c r="O67" s="8">
        <f t="shared" si="57"/>
        <v>768281.54389999993</v>
      </c>
      <c r="P67" s="23">
        <f t="shared" si="48"/>
        <v>0.12624906733515839</v>
      </c>
      <c r="Q67" s="23" t="str">
        <f t="shared" si="49"/>
        <v/>
      </c>
      <c r="R67" s="23" t="str">
        <f t="shared" si="50"/>
        <v/>
      </c>
      <c r="S67" s="23">
        <f t="shared" ref="S67:S92" si="66">IF(OR(M67="",M66=""),"",M67/M66-1)</f>
        <v>-0.16929376344257063</v>
      </c>
      <c r="T67" s="23">
        <f t="shared" ref="T67:T92" si="67">IF(OR(N67="",N66=""),"",N67/N66-1)</f>
        <v>7.2523611372776742E-4</v>
      </c>
      <c r="U67" s="23">
        <f t="shared" ref="U67:U92" si="68">IF(OR(O67="",O66=""),"",O67/O66-1)</f>
        <v>-0.16887746615784627</v>
      </c>
      <c r="V67" s="23">
        <f t="shared" si="58"/>
        <v>0.99705180696063322</v>
      </c>
      <c r="W67" s="23">
        <f t="shared" si="59"/>
        <v>2.9481930393668548E-3</v>
      </c>
      <c r="X67" s="24">
        <f>IF(SUMIFS('Monthly NSE Equity Options'!$L:$L,'Monthly NSE Equity Options'!$C:$C,$A67)=0,"",SUMIFS('Monthly NSE Equity Options'!$L:$L,'Monthly NSE Equity Options'!$C:$C,$A67))</f>
        <v>1469711744</v>
      </c>
      <c r="Y67" s="9">
        <f>IF(SUMIFS('Monthly BSE Equity Options'!$L:$L,'Monthly BSE Equity Options'!$C:$C,$A67)=0,"",SUMIFS('Monthly BSE Equity Options'!$L:$L,'Monthly BSE Equity Options'!$C:$C,$A67))</f>
        <v>2666124</v>
      </c>
      <c r="Z67" s="9">
        <f t="shared" si="60"/>
        <v>1472377868</v>
      </c>
      <c r="AA67" s="26">
        <f t="shared" si="51"/>
        <v>0.47415271307484264</v>
      </c>
      <c r="AB67" s="26" t="str">
        <f t="shared" si="52"/>
        <v/>
      </c>
      <c r="AC67" s="26" t="str">
        <f t="shared" si="53"/>
        <v/>
      </c>
      <c r="AD67" s="26">
        <f t="shared" ref="AD67:AD92" si="69">IF(OR(X67="",X66=""),"",X67/X66-1)</f>
        <v>8.3049233226651031E-2</v>
      </c>
      <c r="AE67" s="26">
        <f t="shared" ref="AE67:AE92" si="70">IF(OR(Y67="",Y66=""),"",Y67/Y66-1)</f>
        <v>0.14734672272596216</v>
      </c>
      <c r="AF67" s="26">
        <f t="shared" ref="AF67:AF92" si="71">IF(OR(Z67="",Z66=""),"",Z67/Z66-1)</f>
        <v>8.3159147140330569E-2</v>
      </c>
      <c r="AG67" s="26">
        <f t="shared" si="61"/>
        <v>0.99818923928568581</v>
      </c>
      <c r="AH67" s="26">
        <f t="shared" si="62"/>
        <v>1.8107607143141328E-3</v>
      </c>
    </row>
    <row r="68" spans="1:34" x14ac:dyDescent="0.2">
      <c r="A68" s="5" t="s">
        <v>176</v>
      </c>
      <c r="B68" s="18">
        <f>IF(SUMIFS('Monthly NSE Equity Options'!$J:$J,'Monthly NSE Equity Options'!$C:$C,$A68)=0,"",SUMIFS('Monthly NSE Equity Options'!$J:$J,'Monthly NSE Equity Options'!$C:$C,$A68))</f>
        <v>6581.4596999999994</v>
      </c>
      <c r="C68" s="7">
        <f>IF(SUMIFS('Monthly BSE Equity Options'!$J:$J,'Monthly BSE Equity Options'!$C:$C,$A68)=0,"",SUMIFS('Monthly BSE Equity Options'!$J:$J,'Monthly BSE Equity Options'!$C:$C,$A68))</f>
        <v>3.6372</v>
      </c>
      <c r="D68" s="7">
        <f t="shared" si="54"/>
        <v>6585.0968999999996</v>
      </c>
      <c r="E68" s="20">
        <f t="shared" si="45"/>
        <v>1.0961909923718434</v>
      </c>
      <c r="F68" s="20">
        <f t="shared" si="46"/>
        <v>276.64885496183206</v>
      </c>
      <c r="G68" s="20">
        <f t="shared" si="47"/>
        <v>1.0973406875812883</v>
      </c>
      <c r="H68" s="20">
        <f t="shared" si="63"/>
        <v>0.21360089178775588</v>
      </c>
      <c r="I68" s="20">
        <f t="shared" si="64"/>
        <v>1.1225490196078431</v>
      </c>
      <c r="J68" s="20">
        <f t="shared" si="65"/>
        <v>0.21388801281935343</v>
      </c>
      <c r="K68" s="20">
        <f t="shared" si="55"/>
        <v>0.99944766188634215</v>
      </c>
      <c r="L68" s="20">
        <f t="shared" si="56"/>
        <v>5.5233811365782641E-4</v>
      </c>
      <c r="M68" s="21">
        <f>IF(SUMIFS('Monthly NSE Equity Options'!$K:$K,'Monthly NSE Equity Options'!$C:$C,$A68)=0,"",SUMIFS('Monthly NSE Equity Options'!$K:$K,'Monthly NSE Equity Options'!$C:$C,$A68))</f>
        <v>1240919.9226000002</v>
      </c>
      <c r="N68" s="8">
        <f>IF(SUMIFS('Monthly BSE Equity Options'!$K:$K,'Monthly BSE Equity Options'!$C:$C,$A68)=0,"",SUMIFS('Monthly BSE Equity Options'!$K:$K,'Monthly BSE Equity Options'!$C:$C,$A68))</f>
        <v>51752.093699999998</v>
      </c>
      <c r="O68" s="8">
        <f t="shared" si="57"/>
        <v>1292672.0163000003</v>
      </c>
      <c r="P68" s="23">
        <f t="shared" si="48"/>
        <v>0.5057126740231519</v>
      </c>
      <c r="Q68" s="23">
        <f t="shared" si="49"/>
        <v>147566.98887938407</v>
      </c>
      <c r="R68" s="23">
        <f t="shared" si="50"/>
        <v>0.56850718132097477</v>
      </c>
      <c r="S68" s="23">
        <f t="shared" si="66"/>
        <v>0.6199650007644173</v>
      </c>
      <c r="T68" s="23">
        <f t="shared" si="67"/>
        <v>21.848179788960227</v>
      </c>
      <c r="U68" s="23">
        <f t="shared" si="68"/>
        <v>0.68254987584116078</v>
      </c>
      <c r="V68" s="23">
        <f t="shared" si="58"/>
        <v>0.95996502357331948</v>
      </c>
      <c r="W68" s="23">
        <f t="shared" si="59"/>
        <v>4.0034976426680448E-2</v>
      </c>
      <c r="X68" s="24">
        <f>IF(SUMIFS('Monthly NSE Equity Options'!$L:$L,'Monthly NSE Equity Options'!$C:$C,$A68)=0,"",SUMIFS('Monthly NSE Equity Options'!$L:$L,'Monthly NSE Equity Options'!$C:$C,$A68))</f>
        <v>1903205459</v>
      </c>
      <c r="Y68" s="9">
        <f>IF(SUMIFS('Monthly BSE Equity Options'!$L:$L,'Monthly BSE Equity Options'!$C:$C,$A68)=0,"",SUMIFS('Monthly BSE Equity Options'!$L:$L,'Monthly BSE Equity Options'!$C:$C,$A68))</f>
        <v>58331997</v>
      </c>
      <c r="Z68" s="9">
        <f t="shared" si="60"/>
        <v>1961537456</v>
      </c>
      <c r="AA68" s="26">
        <f t="shared" si="51"/>
        <v>0.5206056604509588</v>
      </c>
      <c r="AB68" s="26">
        <f t="shared" si="52"/>
        <v>125986.03455723543</v>
      </c>
      <c r="AC68" s="26">
        <f t="shared" si="53"/>
        <v>0.56721064522783693</v>
      </c>
      <c r="AD68" s="26">
        <f t="shared" si="69"/>
        <v>0.29495152145970738</v>
      </c>
      <c r="AE68" s="26">
        <f t="shared" si="70"/>
        <v>20.87895124157766</v>
      </c>
      <c r="AF68" s="26">
        <f t="shared" si="71"/>
        <v>0.33222421949635006</v>
      </c>
      <c r="AG68" s="26">
        <f t="shared" si="61"/>
        <v>0.97026210393200873</v>
      </c>
      <c r="AH68" s="26">
        <f t="shared" si="62"/>
        <v>2.9737896067991272E-2</v>
      </c>
    </row>
    <row r="69" spans="1:34" x14ac:dyDescent="0.2">
      <c r="A69" s="5" t="s">
        <v>177</v>
      </c>
      <c r="B69" s="18">
        <f>IF(SUMIFS('Monthly NSE Equity Options'!$J:$J,'Monthly NSE Equity Options'!$C:$C,$A69)=0,"",SUMIFS('Monthly NSE Equity Options'!$J:$J,'Monthly NSE Equity Options'!$C:$C,$A69))</f>
        <v>8035.5583000000006</v>
      </c>
      <c r="C69" s="7">
        <f>IF(SUMIFS('Monthly BSE Equity Options'!$J:$J,'Monthly BSE Equity Options'!$C:$C,$A69)=0,"",SUMIFS('Monthly BSE Equity Options'!$J:$J,'Monthly BSE Equity Options'!$C:$C,$A69))</f>
        <v>4.28</v>
      </c>
      <c r="D69" s="7">
        <f t="shared" si="54"/>
        <v>8039.8383000000003</v>
      </c>
      <c r="E69" s="20">
        <f t="shared" si="45"/>
        <v>1.8008068621448721</v>
      </c>
      <c r="F69" s="20">
        <f t="shared" si="46"/>
        <v>3.7672087324571173</v>
      </c>
      <c r="G69" s="20">
        <f t="shared" si="47"/>
        <v>1.8014220150831735</v>
      </c>
      <c r="H69" s="20">
        <f t="shared" si="63"/>
        <v>0.22093861639842616</v>
      </c>
      <c r="I69" s="20">
        <f t="shared" si="64"/>
        <v>0.17672935224898279</v>
      </c>
      <c r="J69" s="20">
        <f t="shared" si="65"/>
        <v>0.22091419793685962</v>
      </c>
      <c r="K69" s="20">
        <f t="shared" si="55"/>
        <v>0.9994676509849707</v>
      </c>
      <c r="L69" s="20">
        <f t="shared" si="56"/>
        <v>5.3234901502931969E-4</v>
      </c>
      <c r="M69" s="21">
        <f>IF(SUMIFS('Monthly NSE Equity Options'!$K:$K,'Monthly NSE Equity Options'!$C:$C,$A69)=0,"",SUMIFS('Monthly NSE Equity Options'!$K:$K,'Monthly NSE Equity Options'!$C:$C,$A69))</f>
        <v>1725990.3599</v>
      </c>
      <c r="N69" s="8">
        <f>IF(SUMIFS('Monthly BSE Equity Options'!$K:$K,'Monthly BSE Equity Options'!$C:$C,$A69)=0,"",SUMIFS('Monthly BSE Equity Options'!$K:$K,'Monthly BSE Equity Options'!$C:$C,$A69))</f>
        <v>126714.6269</v>
      </c>
      <c r="O69" s="8">
        <f t="shared" si="57"/>
        <v>1852704.9868000001</v>
      </c>
      <c r="P69" s="23">
        <f t="shared" si="48"/>
        <v>1.1483787303353563</v>
      </c>
      <c r="Q69" s="23">
        <f t="shared" si="49"/>
        <v>608.29926123178677</v>
      </c>
      <c r="R69" s="23">
        <f t="shared" si="50"/>
        <v>1.3055064467087267</v>
      </c>
      <c r="S69" s="23">
        <f t="shared" si="66"/>
        <v>0.39089584143646472</v>
      </c>
      <c r="T69" s="23">
        <f t="shared" si="67"/>
        <v>1.4484927631053508</v>
      </c>
      <c r="U69" s="23">
        <f t="shared" si="68"/>
        <v>0.43323670926440849</v>
      </c>
      <c r="V69" s="23">
        <f t="shared" si="58"/>
        <v>0.93160561028182798</v>
      </c>
      <c r="W69" s="23">
        <f t="shared" si="59"/>
        <v>6.8394389718172049E-2</v>
      </c>
      <c r="X69" s="24">
        <f>IF(SUMIFS('Monthly NSE Equity Options'!$L:$L,'Monthly NSE Equity Options'!$C:$C,$A69)=0,"",SUMIFS('Monthly NSE Equity Options'!$L:$L,'Monthly NSE Equity Options'!$C:$C,$A69))</f>
        <v>2210162418</v>
      </c>
      <c r="Y69" s="9">
        <f>IF(SUMIFS('Monthly BSE Equity Options'!$L:$L,'Monthly BSE Equity Options'!$C:$C,$A69)=0,"",SUMIFS('Monthly BSE Equity Options'!$L:$L,'Monthly BSE Equity Options'!$C:$C,$A69))</f>
        <v>132382651</v>
      </c>
      <c r="Z69" s="9">
        <f t="shared" si="60"/>
        <v>2342545069</v>
      </c>
      <c r="AA69" s="26">
        <f t="shared" si="51"/>
        <v>0.89129891035994624</v>
      </c>
      <c r="AB69" s="26">
        <f t="shared" si="52"/>
        <v>646.36375461502723</v>
      </c>
      <c r="AC69" s="26">
        <f t="shared" si="53"/>
        <v>1.0042317891931845</v>
      </c>
      <c r="AD69" s="26">
        <f t="shared" si="69"/>
        <v>0.16128419427783913</v>
      </c>
      <c r="AE69" s="26">
        <f t="shared" si="70"/>
        <v>1.2694688645753032</v>
      </c>
      <c r="AF69" s="26">
        <f t="shared" si="71"/>
        <v>0.19423927482728631</v>
      </c>
      <c r="AG69" s="26">
        <f t="shared" si="61"/>
        <v>0.94348768237081893</v>
      </c>
      <c r="AH69" s="26">
        <f t="shared" si="62"/>
        <v>5.6512317629181116E-2</v>
      </c>
    </row>
    <row r="70" spans="1:34" x14ac:dyDescent="0.2">
      <c r="A70" s="5" t="s">
        <v>178</v>
      </c>
      <c r="B70" s="18">
        <f>IF(SUMIFS('Monthly NSE Equity Options'!$J:$J,'Monthly NSE Equity Options'!$C:$C,$A70)=0,"",SUMIFS('Monthly NSE Equity Options'!$J:$J,'Monthly NSE Equity Options'!$C:$C,$A70))</f>
        <v>12047.6746</v>
      </c>
      <c r="C70" s="7">
        <f>IF(SUMIFS('Monthly BSE Equity Options'!$J:$J,'Monthly BSE Equity Options'!$C:$C,$A70)=0,"",SUMIFS('Monthly BSE Equity Options'!$J:$J,'Monthly BSE Equity Options'!$C:$C,$A70))</f>
        <v>5.9192999999999998</v>
      </c>
      <c r="D70" s="7">
        <f t="shared" si="54"/>
        <v>12053.5939</v>
      </c>
      <c r="E70" s="20">
        <f t="shared" ref="E70:E101" si="72">IF(OR(B70="",B66=""),"",B70/B66-1)</f>
        <v>1.6056697253833692</v>
      </c>
      <c r="F70" s="20">
        <f t="shared" ref="F70:F101" si="73">IF(OR(C70="",C66=""),"",C70/C66-1)</f>
        <v>0.33763445719967455</v>
      </c>
      <c r="G70" s="20">
        <f t="shared" ref="G70:G101" si="74">IF(OR(D70="",D66=""),"",D70/D66-1)</f>
        <v>1.6044572723676489</v>
      </c>
      <c r="H70" s="20">
        <f t="shared" si="63"/>
        <v>0.49929527609799051</v>
      </c>
      <c r="I70" s="20">
        <f t="shared" si="64"/>
        <v>0.38301401869158869</v>
      </c>
      <c r="J70" s="20">
        <f t="shared" si="65"/>
        <v>0.49923337388514377</v>
      </c>
      <c r="K70" s="20">
        <f t="shared" si="55"/>
        <v>0.99950891824885524</v>
      </c>
      <c r="L70" s="20">
        <f t="shared" si="56"/>
        <v>4.9108175114477679E-4</v>
      </c>
      <c r="M70" s="21">
        <f>IF(SUMIFS('Monthly NSE Equity Options'!$K:$K,'Monthly NSE Equity Options'!$C:$C,$A70)=0,"",SUMIFS('Monthly NSE Equity Options'!$K:$K,'Monthly NSE Equity Options'!$C:$C,$A70))</f>
        <v>2431794.1880999999</v>
      </c>
      <c r="N70" s="8">
        <f>IF(SUMIFS('Monthly BSE Equity Options'!$K:$K,'Monthly BSE Equity Options'!$C:$C,$A70)=0,"",SUMIFS('Monthly BSE Equity Options'!$K:$K,'Monthly BSE Equity Options'!$C:$C,$A70))</f>
        <v>169819.82509999999</v>
      </c>
      <c r="O70" s="8">
        <f t="shared" si="57"/>
        <v>2601614.0131999999</v>
      </c>
      <c r="P70" s="23">
        <f t="shared" ref="P70:P101" si="75">IF(OR(M70="",M66=""),"",M70/M66-1)</f>
        <v>1.637158068865785</v>
      </c>
      <c r="Q70" s="23">
        <f t="shared" ref="Q70:Q101" si="76">IF(OR(N70="",N66=""),"",N70/N66-1)</f>
        <v>74.028614066054928</v>
      </c>
      <c r="R70" s="23">
        <f t="shared" ref="R70:R101" si="77">IF(OR(O70="",O66=""),"",O70/O66-1)</f>
        <v>1.8144110032291492</v>
      </c>
      <c r="S70" s="23">
        <f t="shared" si="66"/>
        <v>0.40892686575659232</v>
      </c>
      <c r="T70" s="23">
        <f t="shared" si="67"/>
        <v>0.34017539454239576</v>
      </c>
      <c r="U70" s="23">
        <f t="shared" si="68"/>
        <v>0.40422465084067083</v>
      </c>
      <c r="V70" s="23">
        <f t="shared" si="58"/>
        <v>0.93472520357040945</v>
      </c>
      <c r="W70" s="23">
        <f t="shared" si="59"/>
        <v>6.5274796429590512E-2</v>
      </c>
      <c r="X70" s="24">
        <f>IF(SUMIFS('Monthly NSE Equity Options'!$L:$L,'Monthly NSE Equity Options'!$C:$C,$A70)=0,"",SUMIFS('Monthly NSE Equity Options'!$L:$L,'Monthly NSE Equity Options'!$C:$C,$A70))</f>
        <v>2571350707</v>
      </c>
      <c r="Y70" s="9">
        <f>IF(SUMIFS('Monthly BSE Equity Options'!$L:$L,'Monthly BSE Equity Options'!$C:$C,$A70)=0,"",SUMIFS('Monthly BSE Equity Options'!$L:$L,'Monthly BSE Equity Options'!$C:$C,$A70))</f>
        <v>144726557</v>
      </c>
      <c r="Z70" s="9">
        <f t="shared" si="60"/>
        <v>2716077264</v>
      </c>
      <c r="AA70" s="26">
        <f t="shared" ref="AA70:AA101" si="78">IF(OR(X70="",X66=""),"",X70/X66-1)</f>
        <v>0.89486096368374457</v>
      </c>
      <c r="AB70" s="26">
        <f t="shared" ref="AB70:AB101" si="79">IF(OR(Y70="",Y66=""),"",Y70/Y66-1)</f>
        <v>61.282002211960943</v>
      </c>
      <c r="AC70" s="26">
        <f t="shared" ref="AC70:AC101" si="80">IF(OR(Z70="",Z66=""),"",Z70/Z66-1)</f>
        <v>0.99809029786467995</v>
      </c>
      <c r="AD70" s="26">
        <f t="shared" si="69"/>
        <v>0.16342160470127043</v>
      </c>
      <c r="AE70" s="26">
        <f t="shared" si="70"/>
        <v>9.3244136650504128E-2</v>
      </c>
      <c r="AF70" s="26">
        <f t="shared" si="71"/>
        <v>0.15945571333637387</v>
      </c>
      <c r="AG70" s="26">
        <f t="shared" si="61"/>
        <v>0.9467148600968518</v>
      </c>
      <c r="AH70" s="26">
        <f t="shared" si="62"/>
        <v>5.3285139903148204E-2</v>
      </c>
    </row>
    <row r="71" spans="1:34" x14ac:dyDescent="0.2">
      <c r="A71" s="5" t="s">
        <v>179</v>
      </c>
      <c r="B71" s="18">
        <f>IF(SUMIFS('Monthly NSE Equity Options'!$J:$J,'Monthly NSE Equity Options'!$C:$C,$A71)=0,"",SUMIFS('Monthly NSE Equity Options'!$J:$J,'Monthly NSE Equity Options'!$C:$C,$A71))</f>
        <v>11987.457199999999</v>
      </c>
      <c r="C71" s="7">
        <f>IF(SUMIFS('Monthly BSE Equity Options'!$J:$J,'Monthly BSE Equity Options'!$C:$C,$A71)=0,"",SUMIFS('Monthly BSE Equity Options'!$J:$J,'Monthly BSE Equity Options'!$C:$C,$A71))</f>
        <v>3.2803999999999998</v>
      </c>
      <c r="D71" s="7">
        <f t="shared" si="54"/>
        <v>11990.737599999999</v>
      </c>
      <c r="E71" s="20">
        <f t="shared" si="72"/>
        <v>1.2104501753900512</v>
      </c>
      <c r="F71" s="20">
        <f t="shared" si="73"/>
        <v>0.91433239962651713</v>
      </c>
      <c r="G71" s="20">
        <f t="shared" si="74"/>
        <v>1.2103566368935748</v>
      </c>
      <c r="H71" s="20">
        <f t="shared" si="63"/>
        <v>-4.998259166129948E-3</v>
      </c>
      <c r="I71" s="20">
        <f t="shared" si="64"/>
        <v>-0.44581284949233868</v>
      </c>
      <c r="J71" s="20">
        <f t="shared" si="65"/>
        <v>-5.2147351670774889E-3</v>
      </c>
      <c r="K71" s="20">
        <f t="shared" si="55"/>
        <v>0.99972642216772389</v>
      </c>
      <c r="L71" s="20">
        <f t="shared" si="56"/>
        <v>2.7357783227613955E-4</v>
      </c>
      <c r="M71" s="21">
        <f>IF(SUMIFS('Monthly NSE Equity Options'!$K:$K,'Monthly NSE Equity Options'!$C:$C,$A71)=0,"",SUMIFS('Monthly NSE Equity Options'!$K:$K,'Monthly NSE Equity Options'!$C:$C,$A71))</f>
        <v>2696900.6062000003</v>
      </c>
      <c r="N71" s="8">
        <f>IF(SUMIFS('Monthly BSE Equity Options'!$K:$K,'Monthly BSE Equity Options'!$C:$C,$A71)=0,"",SUMIFS('Monthly BSE Equity Options'!$K:$K,'Monthly BSE Equity Options'!$C:$C,$A71))</f>
        <v>191886.1189</v>
      </c>
      <c r="O71" s="8">
        <f t="shared" si="57"/>
        <v>2888786.7251000004</v>
      </c>
      <c r="P71" s="23">
        <f t="shared" si="75"/>
        <v>2.5206821270389201</v>
      </c>
      <c r="Q71" s="23">
        <f t="shared" si="76"/>
        <v>83.71635116924746</v>
      </c>
      <c r="R71" s="23">
        <f t="shared" si="77"/>
        <v>2.7600626333358944</v>
      </c>
      <c r="S71" s="23">
        <f t="shared" si="66"/>
        <v>0.10901679895334082</v>
      </c>
      <c r="T71" s="23">
        <f t="shared" si="67"/>
        <v>0.12993944486167064</v>
      </c>
      <c r="U71" s="23">
        <f t="shared" si="68"/>
        <v>0.11038252040577556</v>
      </c>
      <c r="V71" s="23">
        <f t="shared" si="58"/>
        <v>0.93357553285857142</v>
      </c>
      <c r="W71" s="23">
        <f t="shared" si="59"/>
        <v>6.6424467141428564E-2</v>
      </c>
      <c r="X71" s="24">
        <f>IF(SUMIFS('Monthly NSE Equity Options'!$L:$L,'Monthly NSE Equity Options'!$C:$C,$A71)=0,"",SUMIFS('Monthly NSE Equity Options'!$L:$L,'Monthly NSE Equity Options'!$C:$C,$A71))</f>
        <v>2856380852</v>
      </c>
      <c r="Y71" s="9">
        <f>IF(SUMIFS('Monthly BSE Equity Options'!$L:$L,'Monthly BSE Equity Options'!$C:$C,$A71)=0,"",SUMIFS('Monthly BSE Equity Options'!$L:$L,'Monthly BSE Equity Options'!$C:$C,$A71))</f>
        <v>163254753</v>
      </c>
      <c r="Z71" s="9">
        <f t="shared" si="60"/>
        <v>3019635605</v>
      </c>
      <c r="AA71" s="26">
        <f t="shared" si="78"/>
        <v>0.94349733113379819</v>
      </c>
      <c r="AB71" s="26">
        <f t="shared" si="79"/>
        <v>60.232993289134342</v>
      </c>
      <c r="AC71" s="26">
        <f t="shared" si="80"/>
        <v>1.0508564211860323</v>
      </c>
      <c r="AD71" s="26">
        <f t="shared" si="69"/>
        <v>0.11084841294657366</v>
      </c>
      <c r="AE71" s="26">
        <f t="shared" si="70"/>
        <v>0.12802208788812686</v>
      </c>
      <c r="AF71" s="26">
        <f t="shared" si="71"/>
        <v>0.11176351461848544</v>
      </c>
      <c r="AG71" s="26">
        <f t="shared" si="61"/>
        <v>0.94593561132685078</v>
      </c>
      <c r="AH71" s="26">
        <f t="shared" si="62"/>
        <v>5.4064388673149187E-2</v>
      </c>
    </row>
    <row r="72" spans="1:34" x14ac:dyDescent="0.2">
      <c r="A72" s="5" t="s">
        <v>180</v>
      </c>
      <c r="B72" s="18">
        <f>IF(SUMIFS('Monthly NSE Equity Options'!$J:$J,'Monthly NSE Equity Options'!$C:$C,$A72)=0,"",SUMIFS('Monthly NSE Equity Options'!$J:$J,'Monthly NSE Equity Options'!$C:$C,$A72))</f>
        <v>13443.3282</v>
      </c>
      <c r="C72" s="7">
        <f>IF(SUMIFS('Monthly BSE Equity Options'!$J:$J,'Monthly BSE Equity Options'!$C:$C,$A72)=0,"",SUMIFS('Monthly BSE Equity Options'!$J:$J,'Monthly BSE Equity Options'!$C:$C,$A72))</f>
        <v>1.6187</v>
      </c>
      <c r="D72" s="7">
        <f t="shared" si="54"/>
        <v>13444.946900000001</v>
      </c>
      <c r="E72" s="20">
        <f t="shared" si="72"/>
        <v>1.0426058675099084</v>
      </c>
      <c r="F72" s="20">
        <f t="shared" si="73"/>
        <v>-0.55495985923237656</v>
      </c>
      <c r="G72" s="20">
        <f t="shared" si="74"/>
        <v>1.0417234710699552</v>
      </c>
      <c r="H72" s="20">
        <f t="shared" si="63"/>
        <v>0.12144952642667217</v>
      </c>
      <c r="I72" s="20">
        <f t="shared" si="64"/>
        <v>-0.50655407877088154</v>
      </c>
      <c r="J72" s="20">
        <f t="shared" si="65"/>
        <v>0.12127771856170066</v>
      </c>
      <c r="K72" s="20">
        <f t="shared" si="55"/>
        <v>0.99987960532592357</v>
      </c>
      <c r="L72" s="20">
        <f t="shared" si="56"/>
        <v>1.2039467407639965E-4</v>
      </c>
      <c r="M72" s="21">
        <f>IF(SUMIFS('Monthly NSE Equity Options'!$K:$K,'Monthly NSE Equity Options'!$C:$C,$A72)=0,"",SUMIFS('Monthly NSE Equity Options'!$K:$K,'Monthly NSE Equity Options'!$C:$C,$A72))</f>
        <v>3708965.1455999999</v>
      </c>
      <c r="N72" s="8">
        <f>IF(SUMIFS('Monthly BSE Equity Options'!$K:$K,'Monthly BSE Equity Options'!$C:$C,$A72)=0,"",SUMIFS('Monthly BSE Equity Options'!$K:$K,'Monthly BSE Equity Options'!$C:$C,$A72))</f>
        <v>161414.5803</v>
      </c>
      <c r="O72" s="8">
        <f t="shared" si="57"/>
        <v>3870379.7259</v>
      </c>
      <c r="P72" s="23">
        <f t="shared" si="75"/>
        <v>1.9888835516710071</v>
      </c>
      <c r="Q72" s="23">
        <f t="shared" si="76"/>
        <v>2.1189961363824015</v>
      </c>
      <c r="R72" s="23">
        <f t="shared" si="77"/>
        <v>1.9940926059327424</v>
      </c>
      <c r="S72" s="23">
        <f t="shared" si="66"/>
        <v>0.37526949902170248</v>
      </c>
      <c r="T72" s="23">
        <f t="shared" si="67"/>
        <v>-0.15880011943896788</v>
      </c>
      <c r="U72" s="23">
        <f t="shared" si="68"/>
        <v>0.33979420919902625</v>
      </c>
      <c r="V72" s="23">
        <f t="shared" si="58"/>
        <v>0.95829489824477998</v>
      </c>
      <c r="W72" s="23">
        <f t="shared" si="59"/>
        <v>4.1705101755220006E-2</v>
      </c>
      <c r="X72" s="24">
        <f>IF(SUMIFS('Monthly NSE Equity Options'!$L:$L,'Monthly NSE Equity Options'!$C:$C,$A72)=0,"",SUMIFS('Monthly NSE Equity Options'!$L:$L,'Monthly NSE Equity Options'!$C:$C,$A72))</f>
        <v>4119872945</v>
      </c>
      <c r="Y72" s="9">
        <f>IF(SUMIFS('Monthly BSE Equity Options'!$L:$L,'Monthly BSE Equity Options'!$C:$C,$A72)=0,"",SUMIFS('Monthly BSE Equity Options'!$L:$L,'Monthly BSE Equity Options'!$C:$C,$A72))</f>
        <v>187722259</v>
      </c>
      <c r="Z72" s="9">
        <f t="shared" si="60"/>
        <v>4307595204</v>
      </c>
      <c r="AA72" s="26">
        <f t="shared" si="78"/>
        <v>1.1647021479040429</v>
      </c>
      <c r="AB72" s="26">
        <f t="shared" si="79"/>
        <v>2.2181695922394016</v>
      </c>
      <c r="AC72" s="26">
        <f t="shared" si="80"/>
        <v>1.1960300532747001</v>
      </c>
      <c r="AD72" s="26">
        <f t="shared" si="69"/>
        <v>0.44234020547901354</v>
      </c>
      <c r="AE72" s="26">
        <f t="shared" si="70"/>
        <v>0.14987316173269383</v>
      </c>
      <c r="AF72" s="26">
        <f t="shared" si="71"/>
        <v>0.42652815355182572</v>
      </c>
      <c r="AG72" s="26">
        <f t="shared" si="61"/>
        <v>0.95642063608352001</v>
      </c>
      <c r="AH72" s="26">
        <f t="shared" si="62"/>
        <v>4.357936391648002E-2</v>
      </c>
    </row>
    <row r="73" spans="1:34" x14ac:dyDescent="0.2">
      <c r="A73" s="5" t="s">
        <v>181</v>
      </c>
      <c r="B73" s="18">
        <f>IF(SUMIFS('Monthly NSE Equity Options'!$J:$J,'Monthly NSE Equity Options'!$C:$C,$A73)=0,"",SUMIFS('Monthly NSE Equity Options'!$J:$J,'Monthly NSE Equity Options'!$C:$C,$A73))</f>
        <v>18090.383699999998</v>
      </c>
      <c r="C73" s="7">
        <f>IF(SUMIFS('Monthly BSE Equity Options'!$J:$J,'Monthly BSE Equity Options'!$C:$C,$A73)=0,"",SUMIFS('Monthly BSE Equity Options'!$J:$J,'Monthly BSE Equity Options'!$C:$C,$A73))</f>
        <v>3.8369</v>
      </c>
      <c r="D73" s="7">
        <f t="shared" si="54"/>
        <v>18094.220599999997</v>
      </c>
      <c r="E73" s="20">
        <f t="shared" si="72"/>
        <v>1.2512914504023942</v>
      </c>
      <c r="F73" s="20">
        <f t="shared" si="73"/>
        <v>-0.10352803738317762</v>
      </c>
      <c r="G73" s="20">
        <f t="shared" si="74"/>
        <v>1.2505702135825287</v>
      </c>
      <c r="H73" s="20">
        <f t="shared" si="63"/>
        <v>0.34567745656912541</v>
      </c>
      <c r="I73" s="20">
        <f t="shared" si="64"/>
        <v>1.3703589300055601</v>
      </c>
      <c r="J73" s="20">
        <f t="shared" si="65"/>
        <v>0.34580082276115176</v>
      </c>
      <c r="K73" s="20">
        <f t="shared" si="55"/>
        <v>0.99978794886583855</v>
      </c>
      <c r="L73" s="20">
        <f t="shared" si="56"/>
        <v>2.1205113416158974E-4</v>
      </c>
      <c r="M73" s="21">
        <f>IF(SUMIFS('Monthly NSE Equity Options'!$K:$K,'Monthly NSE Equity Options'!$C:$C,$A73)=0,"",SUMIFS('Monthly NSE Equity Options'!$K:$K,'Monthly NSE Equity Options'!$C:$C,$A73))</f>
        <v>4526683.4693999998</v>
      </c>
      <c r="N73" s="8">
        <f>IF(SUMIFS('Monthly BSE Equity Options'!$K:$K,'Monthly BSE Equity Options'!$C:$C,$A73)=0,"",SUMIFS('Monthly BSE Equity Options'!$K:$K,'Monthly BSE Equity Options'!$C:$C,$A73))</f>
        <v>156184.2904</v>
      </c>
      <c r="O73" s="8">
        <f t="shared" si="57"/>
        <v>4682867.7598000001</v>
      </c>
      <c r="P73" s="23">
        <f t="shared" si="75"/>
        <v>1.6226586049195926</v>
      </c>
      <c r="Q73" s="23">
        <f t="shared" si="76"/>
        <v>0.2325671804507361</v>
      </c>
      <c r="R73" s="23">
        <f t="shared" si="77"/>
        <v>1.5275841502905809</v>
      </c>
      <c r="S73" s="23">
        <f t="shared" si="66"/>
        <v>0.22047074903631025</v>
      </c>
      <c r="T73" s="23">
        <f t="shared" si="67"/>
        <v>-3.2402834305792938E-2</v>
      </c>
      <c r="U73" s="23">
        <f t="shared" si="68"/>
        <v>0.20992463051182098</v>
      </c>
      <c r="V73" s="23">
        <f t="shared" si="58"/>
        <v>0.96664772562215795</v>
      </c>
      <c r="W73" s="23">
        <f t="shared" si="59"/>
        <v>3.3352274377842016E-2</v>
      </c>
      <c r="X73" s="24">
        <f>IF(SUMIFS('Monthly NSE Equity Options'!$L:$L,'Monthly NSE Equity Options'!$C:$C,$A73)=0,"",SUMIFS('Monthly NSE Equity Options'!$L:$L,'Monthly NSE Equity Options'!$C:$C,$A73))</f>
        <v>4939966694</v>
      </c>
      <c r="Y73" s="9">
        <f>IF(SUMIFS('Monthly BSE Equity Options'!$L:$L,'Monthly BSE Equity Options'!$C:$C,$A73)=0,"",SUMIFS('Monthly BSE Equity Options'!$L:$L,'Monthly BSE Equity Options'!$C:$C,$A73))</f>
        <v>161333105</v>
      </c>
      <c r="Z73" s="9">
        <f t="shared" si="60"/>
        <v>5101299799</v>
      </c>
      <c r="AA73" s="26">
        <f t="shared" si="78"/>
        <v>1.2351147833154403</v>
      </c>
      <c r="AB73" s="26">
        <f t="shared" si="79"/>
        <v>0.21868767381006737</v>
      </c>
      <c r="AC73" s="26">
        <f t="shared" si="80"/>
        <v>1.1776741316561625</v>
      </c>
      <c r="AD73" s="26">
        <f t="shared" si="69"/>
        <v>0.19905801949433655</v>
      </c>
      <c r="AE73" s="26">
        <f t="shared" si="70"/>
        <v>-0.14057551907043697</v>
      </c>
      <c r="AF73" s="26">
        <f t="shared" si="71"/>
        <v>0.18425700591898053</v>
      </c>
      <c r="AG73" s="26">
        <f t="shared" si="61"/>
        <v>0.96837411809601426</v>
      </c>
      <c r="AH73" s="26">
        <f t="shared" si="62"/>
        <v>3.16258819039857E-2</v>
      </c>
    </row>
    <row r="74" spans="1:34" x14ac:dyDescent="0.2">
      <c r="A74" s="5" t="s">
        <v>182</v>
      </c>
      <c r="B74" s="18">
        <f>IF(SUMIFS('Monthly NSE Equity Options'!$J:$J,'Monthly NSE Equity Options'!$C:$C,$A74)=0,"",SUMIFS('Monthly NSE Equity Options'!$J:$J,'Monthly NSE Equity Options'!$C:$C,$A74))</f>
        <v>25290.431799999998</v>
      </c>
      <c r="C74" s="7">
        <f>IF(SUMIFS('Monthly BSE Equity Options'!$J:$J,'Monthly BSE Equity Options'!$C:$C,$A74)=0,"",SUMIFS('Monthly BSE Equity Options'!$J:$J,'Monthly BSE Equity Options'!$C:$C,$A74))</f>
        <v>3.1412999999999998</v>
      </c>
      <c r="D74" s="7">
        <f t="shared" si="54"/>
        <v>25293.573099999998</v>
      </c>
      <c r="E74" s="20">
        <f t="shared" si="72"/>
        <v>1.099196122046656</v>
      </c>
      <c r="F74" s="20">
        <f t="shared" si="73"/>
        <v>-0.46931224975926211</v>
      </c>
      <c r="G74" s="20">
        <f t="shared" si="74"/>
        <v>1.0984258562087446</v>
      </c>
      <c r="H74" s="20">
        <f t="shared" si="63"/>
        <v>0.398004167263738</v>
      </c>
      <c r="I74" s="20">
        <f t="shared" si="64"/>
        <v>-0.18129218900675026</v>
      </c>
      <c r="J74" s="20">
        <f t="shared" si="65"/>
        <v>0.39788132681437527</v>
      </c>
      <c r="K74" s="20">
        <f t="shared" si="55"/>
        <v>0.99987580639605245</v>
      </c>
      <c r="L74" s="20">
        <f t="shared" si="56"/>
        <v>1.2419360394755772E-4</v>
      </c>
      <c r="M74" s="21">
        <f>IF(SUMIFS('Monthly NSE Equity Options'!$K:$K,'Monthly NSE Equity Options'!$C:$C,$A74)=0,"",SUMIFS('Monthly NSE Equity Options'!$K:$K,'Monthly NSE Equity Options'!$C:$C,$A74))</f>
        <v>5725098.9651999995</v>
      </c>
      <c r="N74" s="8">
        <f>IF(SUMIFS('Monthly BSE Equity Options'!$K:$K,'Monthly BSE Equity Options'!$C:$C,$A74)=0,"",SUMIFS('Monthly BSE Equity Options'!$K:$K,'Monthly BSE Equity Options'!$C:$C,$A74))</f>
        <v>151293.35370000001</v>
      </c>
      <c r="O74" s="8">
        <f t="shared" si="57"/>
        <v>5876392.3188999994</v>
      </c>
      <c r="P74" s="23">
        <f t="shared" si="75"/>
        <v>1.3542695320252869</v>
      </c>
      <c r="Q74" s="23">
        <f t="shared" si="76"/>
        <v>-0.10909486798193613</v>
      </c>
      <c r="R74" s="23">
        <f t="shared" si="77"/>
        <v>1.2587487187125057</v>
      </c>
      <c r="S74" s="23">
        <f t="shared" si="66"/>
        <v>0.26474470854902665</v>
      </c>
      <c r="T74" s="23">
        <f t="shared" si="67"/>
        <v>-3.131516420424818E-2</v>
      </c>
      <c r="U74" s="23">
        <f t="shared" si="68"/>
        <v>0.25487043844069035</v>
      </c>
      <c r="V74" s="23">
        <f t="shared" si="58"/>
        <v>0.97425404134210014</v>
      </c>
      <c r="W74" s="23">
        <f t="shared" si="59"/>
        <v>2.5745958657899918E-2</v>
      </c>
      <c r="X74" s="24">
        <f>IF(SUMIFS('Monthly NSE Equity Options'!$L:$L,'Monthly NSE Equity Options'!$C:$C,$A74)=0,"",SUMIFS('Monthly NSE Equity Options'!$L:$L,'Monthly NSE Equity Options'!$C:$C,$A74))</f>
        <v>6384647661</v>
      </c>
      <c r="Y74" s="9">
        <f>IF(SUMIFS('Monthly BSE Equity Options'!$L:$L,'Monthly BSE Equity Options'!$C:$C,$A74)=0,"",SUMIFS('Monthly BSE Equity Options'!$L:$L,'Monthly BSE Equity Options'!$C:$C,$A74))</f>
        <v>158206453</v>
      </c>
      <c r="Z74" s="9">
        <f t="shared" si="60"/>
        <v>6542854114</v>
      </c>
      <c r="AA74" s="26">
        <f t="shared" si="78"/>
        <v>1.4829937214006024</v>
      </c>
      <c r="AB74" s="26">
        <f t="shared" si="79"/>
        <v>9.314044553688916E-2</v>
      </c>
      <c r="AC74" s="26">
        <f t="shared" si="80"/>
        <v>1.4089351951513556</v>
      </c>
      <c r="AD74" s="26">
        <f t="shared" si="69"/>
        <v>0.29244751159044968</v>
      </c>
      <c r="AE74" s="26">
        <f t="shared" si="70"/>
        <v>-1.9380101808615158E-2</v>
      </c>
      <c r="AF74" s="26">
        <f t="shared" si="71"/>
        <v>0.28258568831468911</v>
      </c>
      <c r="AG74" s="26">
        <f t="shared" si="61"/>
        <v>0.97581996323875242</v>
      </c>
      <c r="AH74" s="26">
        <f t="shared" si="62"/>
        <v>2.4180036761247584E-2</v>
      </c>
    </row>
    <row r="75" spans="1:34" x14ac:dyDescent="0.2">
      <c r="A75" s="5" t="s">
        <v>183</v>
      </c>
      <c r="B75" s="18">
        <f>IF(SUMIFS('Monthly NSE Equity Options'!$J:$J,'Monthly NSE Equity Options'!$C:$C,$A75)=0,"",SUMIFS('Monthly NSE Equity Options'!$J:$J,'Monthly NSE Equity Options'!$C:$C,$A75))</f>
        <v>25295.731899999999</v>
      </c>
      <c r="C75" s="7">
        <f>IF(SUMIFS('Monthly BSE Equity Options'!$J:$J,'Monthly BSE Equity Options'!$C:$C,$A75)=0,"",SUMIFS('Monthly BSE Equity Options'!$J:$J,'Monthly BSE Equity Options'!$C:$C,$A75))</f>
        <v>3.0673000000000004</v>
      </c>
      <c r="D75" s="7">
        <f t="shared" si="54"/>
        <v>25298.799199999998</v>
      </c>
      <c r="E75" s="20">
        <f t="shared" si="72"/>
        <v>1.110183292249836</v>
      </c>
      <c r="F75" s="20">
        <f t="shared" si="73"/>
        <v>-6.4961590049993689E-2</v>
      </c>
      <c r="G75" s="20">
        <f t="shared" si="74"/>
        <v>1.1098617986603259</v>
      </c>
      <c r="H75" s="20">
        <f t="shared" si="63"/>
        <v>2.0956937556126931E-4</v>
      </c>
      <c r="I75" s="20">
        <f t="shared" si="64"/>
        <v>-2.3557126030624098E-2</v>
      </c>
      <c r="J75" s="20">
        <f t="shared" si="65"/>
        <v>2.0661770400476343E-4</v>
      </c>
      <c r="K75" s="20">
        <f t="shared" si="55"/>
        <v>0.99987875709136431</v>
      </c>
      <c r="L75" s="20">
        <f t="shared" si="56"/>
        <v>1.2124290863575851E-4</v>
      </c>
      <c r="M75" s="21">
        <f>IF(SUMIFS('Monthly NSE Equity Options'!$K:$K,'Monthly NSE Equity Options'!$C:$C,$A75)=0,"",SUMIFS('Monthly NSE Equity Options'!$K:$K,'Monthly NSE Equity Options'!$C:$C,$A75))</f>
        <v>6522596.9994999999</v>
      </c>
      <c r="N75" s="8">
        <f>IF(SUMIFS('Monthly BSE Equity Options'!$K:$K,'Monthly BSE Equity Options'!$C:$C,$A75)=0,"",SUMIFS('Monthly BSE Equity Options'!$K:$K,'Monthly BSE Equity Options'!$C:$C,$A75))</f>
        <v>74437.243600000002</v>
      </c>
      <c r="O75" s="8">
        <f t="shared" si="57"/>
        <v>6597034.2430999996</v>
      </c>
      <c r="P75" s="23">
        <f t="shared" si="75"/>
        <v>1.4185529805974202</v>
      </c>
      <c r="Q75" s="23">
        <f t="shared" si="76"/>
        <v>-0.61207593323208331</v>
      </c>
      <c r="R75" s="23">
        <f t="shared" si="77"/>
        <v>1.2836695370343172</v>
      </c>
      <c r="S75" s="23">
        <f t="shared" si="66"/>
        <v>0.13929855870572538</v>
      </c>
      <c r="T75" s="23">
        <f t="shared" si="67"/>
        <v>-0.5079939615351392</v>
      </c>
      <c r="U75" s="23">
        <f t="shared" si="68"/>
        <v>0.12263339224003622</v>
      </c>
      <c r="V75" s="23">
        <f t="shared" si="58"/>
        <v>0.98871655946338988</v>
      </c>
      <c r="W75" s="23">
        <f t="shared" si="59"/>
        <v>1.1283440536610182E-2</v>
      </c>
      <c r="X75" s="24">
        <f>IF(SUMIFS('Monthly NSE Equity Options'!$L:$L,'Monthly NSE Equity Options'!$C:$C,$A75)=0,"",SUMIFS('Monthly NSE Equity Options'!$L:$L,'Monthly NSE Equity Options'!$C:$C,$A75))</f>
        <v>7667059276</v>
      </c>
      <c r="Y75" s="9">
        <f>IF(SUMIFS('Monthly BSE Equity Options'!$L:$L,'Monthly BSE Equity Options'!$C:$C,$A75)=0,"",SUMIFS('Monthly BSE Equity Options'!$L:$L,'Monthly BSE Equity Options'!$C:$C,$A75))</f>
        <v>82575760</v>
      </c>
      <c r="Z75" s="9">
        <f t="shared" si="60"/>
        <v>7749635036</v>
      </c>
      <c r="AA75" s="26">
        <f t="shared" si="78"/>
        <v>1.6841866240041576</v>
      </c>
      <c r="AB75" s="26">
        <f t="shared" si="79"/>
        <v>-0.4941907755665772</v>
      </c>
      <c r="AC75" s="26">
        <f t="shared" si="80"/>
        <v>1.5664139815969618</v>
      </c>
      <c r="AD75" s="26">
        <f t="shared" si="69"/>
        <v>0.20085863513400848</v>
      </c>
      <c r="AE75" s="26">
        <f t="shared" si="70"/>
        <v>-0.47805062034985391</v>
      </c>
      <c r="AF75" s="26">
        <f t="shared" si="71"/>
        <v>0.18444258437885752</v>
      </c>
      <c r="AG75" s="26">
        <f t="shared" si="61"/>
        <v>0.98934456143851879</v>
      </c>
      <c r="AH75" s="26">
        <f t="shared" si="62"/>
        <v>1.0655438561481181E-2</v>
      </c>
    </row>
    <row r="76" spans="1:34" x14ac:dyDescent="0.2">
      <c r="A76" s="5" t="s">
        <v>184</v>
      </c>
      <c r="B76" s="18">
        <f>IF(SUMIFS('Monthly NSE Equity Options'!$J:$J,'Monthly NSE Equity Options'!$C:$C,$A76)=0,"",SUMIFS('Monthly NSE Equity Options'!$J:$J,'Monthly NSE Equity Options'!$C:$C,$A76))</f>
        <v>28984.645800000002</v>
      </c>
      <c r="C76" s="7">
        <f>IF(SUMIFS('Monthly BSE Equity Options'!$J:$J,'Monthly BSE Equity Options'!$C:$C,$A76)=0,"",SUMIFS('Monthly BSE Equity Options'!$J:$J,'Monthly BSE Equity Options'!$C:$C,$A76))</f>
        <v>2.9419000000000004</v>
      </c>
      <c r="D76" s="7">
        <f t="shared" si="54"/>
        <v>28987.587700000004</v>
      </c>
      <c r="E76" s="20">
        <f t="shared" si="72"/>
        <v>1.1560617556000756</v>
      </c>
      <c r="F76" s="20">
        <f t="shared" si="73"/>
        <v>0.81744609872119622</v>
      </c>
      <c r="G76" s="20">
        <f t="shared" si="74"/>
        <v>1.1560209880784282</v>
      </c>
      <c r="H76" s="20">
        <f t="shared" si="63"/>
        <v>0.14583147523001716</v>
      </c>
      <c r="I76" s="20">
        <f t="shared" si="64"/>
        <v>-4.0882861148241134E-2</v>
      </c>
      <c r="J76" s="20">
        <f t="shared" si="65"/>
        <v>0.14580883744079065</v>
      </c>
      <c r="K76" s="20">
        <f t="shared" si="55"/>
        <v>0.99989851173438615</v>
      </c>
      <c r="L76" s="20">
        <f t="shared" si="56"/>
        <v>1.014882656137682E-4</v>
      </c>
      <c r="M76" s="21">
        <f>IF(SUMIFS('Monthly NSE Equity Options'!$K:$K,'Monthly NSE Equity Options'!$C:$C,$A76)=0,"",SUMIFS('Monthly NSE Equity Options'!$K:$K,'Monthly NSE Equity Options'!$C:$C,$A76))</f>
        <v>8240050.0256000012</v>
      </c>
      <c r="N76" s="8">
        <f>IF(SUMIFS('Monthly BSE Equity Options'!$K:$K,'Monthly BSE Equity Options'!$C:$C,$A76)=0,"",SUMIFS('Monthly BSE Equity Options'!$K:$K,'Monthly BSE Equity Options'!$C:$C,$A76))</f>
        <v>142235.73920000001</v>
      </c>
      <c r="O76" s="8">
        <f t="shared" si="57"/>
        <v>8382285.7648000009</v>
      </c>
      <c r="P76" s="23">
        <f t="shared" si="75"/>
        <v>1.2216574440919978</v>
      </c>
      <c r="Q76" s="23">
        <f t="shared" si="76"/>
        <v>-0.11881727824311039</v>
      </c>
      <c r="R76" s="23">
        <f t="shared" si="77"/>
        <v>1.1657528093967118</v>
      </c>
      <c r="S76" s="23">
        <f t="shared" si="66"/>
        <v>0.26330816179991734</v>
      </c>
      <c r="T76" s="23">
        <f t="shared" si="67"/>
        <v>0.91081416131319526</v>
      </c>
      <c r="U76" s="23">
        <f t="shared" si="68"/>
        <v>0.27061425724252386</v>
      </c>
      <c r="V76" s="23">
        <f t="shared" si="58"/>
        <v>0.98303138986297811</v>
      </c>
      <c r="W76" s="23">
        <f t="shared" si="59"/>
        <v>1.6968610137021941E-2</v>
      </c>
      <c r="X76" s="24">
        <f>IF(SUMIFS('Monthly NSE Equity Options'!$L:$L,'Monthly NSE Equity Options'!$C:$C,$A76)=0,"",SUMIFS('Monthly NSE Equity Options'!$L:$L,'Monthly NSE Equity Options'!$C:$C,$A76))</f>
        <v>9077657895</v>
      </c>
      <c r="Y76" s="9">
        <f>IF(SUMIFS('Monthly BSE Equity Options'!$L:$L,'Monthly BSE Equity Options'!$C:$C,$A76)=0,"",SUMIFS('Monthly BSE Equity Options'!$L:$L,'Monthly BSE Equity Options'!$C:$C,$A76))</f>
        <v>159157548</v>
      </c>
      <c r="Z76" s="9">
        <f t="shared" si="60"/>
        <v>9236815443</v>
      </c>
      <c r="AA76" s="26">
        <f t="shared" si="78"/>
        <v>1.203382972287268</v>
      </c>
      <c r="AB76" s="26">
        <f t="shared" si="79"/>
        <v>-0.15216475207663038</v>
      </c>
      <c r="AC76" s="26">
        <f t="shared" si="80"/>
        <v>1.1443090647010572</v>
      </c>
      <c r="AD76" s="26">
        <f t="shared" si="69"/>
        <v>0.18398170253040314</v>
      </c>
      <c r="AE76" s="26">
        <f t="shared" si="70"/>
        <v>0.92741245130532257</v>
      </c>
      <c r="AF76" s="26">
        <f t="shared" si="71"/>
        <v>0.19190328319869021</v>
      </c>
      <c r="AG76" s="26">
        <f t="shared" si="61"/>
        <v>0.98276921857082078</v>
      </c>
      <c r="AH76" s="26">
        <f t="shared" si="62"/>
        <v>1.7230781429179196E-2</v>
      </c>
    </row>
    <row r="77" spans="1:34" x14ac:dyDescent="0.2">
      <c r="A77" s="5" t="s">
        <v>185</v>
      </c>
      <c r="B77" s="18">
        <f>IF(SUMIFS('Monthly NSE Equity Options'!$J:$J,'Monthly NSE Equity Options'!$C:$C,$A77)=0,"",SUMIFS('Monthly NSE Equity Options'!$J:$J,'Monthly NSE Equity Options'!$C:$C,$A77))</f>
        <v>27817.719700000001</v>
      </c>
      <c r="C77" s="7">
        <f>IF(SUMIFS('Monthly BSE Equity Options'!$J:$J,'Monthly BSE Equity Options'!$C:$C,$A77)=0,"",SUMIFS('Monthly BSE Equity Options'!$J:$J,'Monthly BSE Equity Options'!$C:$C,$A77))</f>
        <v>2.4304000000000001</v>
      </c>
      <c r="D77" s="7">
        <f t="shared" si="54"/>
        <v>27820.150100000003</v>
      </c>
      <c r="E77" s="20">
        <f t="shared" si="72"/>
        <v>0.53770755564460493</v>
      </c>
      <c r="F77" s="20">
        <f t="shared" si="73"/>
        <v>-0.36657197216502901</v>
      </c>
      <c r="G77" s="20">
        <f t="shared" si="74"/>
        <v>0.53751580214513406</v>
      </c>
      <c r="H77" s="20">
        <f t="shared" si="63"/>
        <v>-4.0260146977542211E-2</v>
      </c>
      <c r="I77" s="20">
        <f t="shared" si="64"/>
        <v>-0.17386722866174931</v>
      </c>
      <c r="J77" s="20">
        <f t="shared" si="65"/>
        <v>-4.0273706528536013E-2</v>
      </c>
      <c r="K77" s="20">
        <f t="shared" si="55"/>
        <v>0.99991263886099591</v>
      </c>
      <c r="L77" s="20">
        <f t="shared" si="56"/>
        <v>8.7361139004063095E-5</v>
      </c>
      <c r="M77" s="21">
        <f>IF(SUMIFS('Monthly NSE Equity Options'!$K:$K,'Monthly NSE Equity Options'!$C:$C,$A77)=0,"",SUMIFS('Monthly NSE Equity Options'!$K:$K,'Monthly NSE Equity Options'!$C:$C,$A77))</f>
        <v>9880220.6702999994</v>
      </c>
      <c r="N77" s="8">
        <f>IF(SUMIFS('Monthly BSE Equity Options'!$K:$K,'Monthly BSE Equity Options'!$C:$C,$A77)=0,"",SUMIFS('Monthly BSE Equity Options'!$K:$K,'Monthly BSE Equity Options'!$C:$C,$A77))</f>
        <v>121928.46800000001</v>
      </c>
      <c r="O77" s="8">
        <f t="shared" si="57"/>
        <v>10002149.1383</v>
      </c>
      <c r="P77" s="23">
        <f t="shared" si="75"/>
        <v>1.1826621492510934</v>
      </c>
      <c r="Q77" s="23">
        <f t="shared" si="76"/>
        <v>-0.21932950050397637</v>
      </c>
      <c r="R77" s="23">
        <f t="shared" si="77"/>
        <v>1.1359025390730189</v>
      </c>
      <c r="S77" s="23">
        <f t="shared" si="66"/>
        <v>0.19904862708410187</v>
      </c>
      <c r="T77" s="23">
        <f t="shared" si="67"/>
        <v>-0.14277193140217459</v>
      </c>
      <c r="U77" s="23">
        <f t="shared" si="68"/>
        <v>0.19324840729032911</v>
      </c>
      <c r="V77" s="23">
        <f t="shared" si="58"/>
        <v>0.9878097730483627</v>
      </c>
      <c r="W77" s="23">
        <f t="shared" si="59"/>
        <v>1.2190226951637255E-2</v>
      </c>
      <c r="X77" s="24">
        <f>IF(SUMIFS('Monthly NSE Equity Options'!$L:$L,'Monthly NSE Equity Options'!$C:$C,$A77)=0,"",SUMIFS('Monthly NSE Equity Options'!$L:$L,'Monthly NSE Equity Options'!$C:$C,$A77))</f>
        <v>10251618906</v>
      </c>
      <c r="Y77" s="9">
        <f>IF(SUMIFS('Monthly BSE Equity Options'!$L:$L,'Monthly BSE Equity Options'!$C:$C,$A77)=0,"",SUMIFS('Monthly BSE Equity Options'!$L:$L,'Monthly BSE Equity Options'!$C:$C,$A77))</f>
        <v>126251317</v>
      </c>
      <c r="Z77" s="9">
        <f t="shared" si="60"/>
        <v>10377870223</v>
      </c>
      <c r="AA77" s="26">
        <f t="shared" si="78"/>
        <v>1.0752404906801178</v>
      </c>
      <c r="AB77" s="26">
        <f t="shared" si="79"/>
        <v>-0.21744940692736314</v>
      </c>
      <c r="AC77" s="26">
        <f t="shared" si="80"/>
        <v>1.0343580326399082</v>
      </c>
      <c r="AD77" s="26">
        <f t="shared" si="69"/>
        <v>0.1293242182707306</v>
      </c>
      <c r="AE77" s="26">
        <f t="shared" si="70"/>
        <v>-0.20675256318977719</v>
      </c>
      <c r="AF77" s="26">
        <f t="shared" si="71"/>
        <v>0.12353335270596255</v>
      </c>
      <c r="AG77" s="26">
        <f t="shared" si="61"/>
        <v>0.98783456390501057</v>
      </c>
      <c r="AH77" s="26">
        <f t="shared" si="62"/>
        <v>1.216543609498941E-2</v>
      </c>
    </row>
    <row r="78" spans="1:34" x14ac:dyDescent="0.2">
      <c r="A78" s="5" t="s">
        <v>186</v>
      </c>
      <c r="B78" s="18">
        <f>IF(SUMIFS('Monthly NSE Equity Options'!$J:$J,'Monthly NSE Equity Options'!$C:$C,$A78)=0,"",SUMIFS('Monthly NSE Equity Options'!$J:$J,'Monthly NSE Equity Options'!$C:$C,$A78))</f>
        <v>36784.464</v>
      </c>
      <c r="C78" s="7">
        <f>IF(SUMIFS('Monthly BSE Equity Options'!$J:$J,'Monthly BSE Equity Options'!$C:$C,$A78)=0,"",SUMIFS('Monthly BSE Equity Options'!$J:$J,'Monthly BSE Equity Options'!$C:$C,$A78))</f>
        <v>0.35970000000000002</v>
      </c>
      <c r="D78" s="7">
        <f t="shared" si="54"/>
        <v>36784.823700000001</v>
      </c>
      <c r="E78" s="20">
        <f t="shared" si="72"/>
        <v>0.45448145333762158</v>
      </c>
      <c r="F78" s="20">
        <f t="shared" si="73"/>
        <v>-0.88549326711870879</v>
      </c>
      <c r="G78" s="20">
        <f t="shared" si="74"/>
        <v>0.45431503704788967</v>
      </c>
      <c r="H78" s="20">
        <f t="shared" si="63"/>
        <v>0.32233930015478585</v>
      </c>
      <c r="I78" s="20">
        <f t="shared" si="64"/>
        <v>-0.85199967083607642</v>
      </c>
      <c r="J78" s="20">
        <f t="shared" si="65"/>
        <v>0.3222367085647031</v>
      </c>
      <c r="K78" s="20">
        <f t="shared" si="55"/>
        <v>0.99999022151083461</v>
      </c>
      <c r="L78" s="20">
        <f t="shared" si="56"/>
        <v>9.7784891653565281E-6</v>
      </c>
      <c r="M78" s="21">
        <f>IF(SUMIFS('Monthly NSE Equity Options'!$K:$K,'Monthly NSE Equity Options'!$C:$C,$A78)=0,"",SUMIFS('Monthly NSE Equity Options'!$K:$K,'Monthly NSE Equity Options'!$C:$C,$A78))</f>
        <v>13294467.102</v>
      </c>
      <c r="N78" s="8">
        <f>IF(SUMIFS('Monthly BSE Equity Options'!$K:$K,'Monthly BSE Equity Options'!$C:$C,$A78)=0,"",SUMIFS('Monthly BSE Equity Options'!$K:$K,'Monthly BSE Equity Options'!$C:$C,$A78))</f>
        <v>4551.0928999999996</v>
      </c>
      <c r="O78" s="8">
        <f t="shared" si="57"/>
        <v>13299018.1949</v>
      </c>
      <c r="P78" s="23">
        <f t="shared" si="75"/>
        <v>1.322137518112855</v>
      </c>
      <c r="Q78" s="23">
        <f t="shared" si="76"/>
        <v>-0.96991875195638555</v>
      </c>
      <c r="R78" s="23">
        <f t="shared" si="77"/>
        <v>1.2631263321420718</v>
      </c>
      <c r="S78" s="23">
        <f t="shared" si="66"/>
        <v>0.3455637829996292</v>
      </c>
      <c r="T78" s="23">
        <f t="shared" si="67"/>
        <v>-0.96267407460577625</v>
      </c>
      <c r="U78" s="23">
        <f t="shared" si="68"/>
        <v>0.32961606660869558</v>
      </c>
      <c r="V78" s="23">
        <f t="shared" si="58"/>
        <v>0.99965778730179156</v>
      </c>
      <c r="W78" s="23">
        <f t="shared" si="59"/>
        <v>3.4221269820845004E-4</v>
      </c>
      <c r="X78" s="24">
        <f>IF(SUMIFS('Monthly NSE Equity Options'!$L:$L,'Monthly NSE Equity Options'!$C:$C,$A78)=0,"",SUMIFS('Monthly NSE Equity Options'!$L:$L,'Monthly NSE Equity Options'!$C:$C,$A78))</f>
        <v>14380569782</v>
      </c>
      <c r="Y78" s="9">
        <f>IF(SUMIFS('Monthly BSE Equity Options'!$L:$L,'Monthly BSE Equity Options'!$C:$C,$A78)=0,"",SUMIFS('Monthly BSE Equity Options'!$L:$L,'Monthly BSE Equity Options'!$C:$C,$A78))</f>
        <v>4599827</v>
      </c>
      <c r="Z78" s="9">
        <f t="shared" si="60"/>
        <v>14385169609</v>
      </c>
      <c r="AA78" s="26">
        <f t="shared" si="78"/>
        <v>1.2523670131152755</v>
      </c>
      <c r="AB78" s="26">
        <f t="shared" si="79"/>
        <v>-0.97092516194645995</v>
      </c>
      <c r="AC78" s="26">
        <f t="shared" si="80"/>
        <v>1.1986077265912884</v>
      </c>
      <c r="AD78" s="26">
        <f t="shared" si="69"/>
        <v>0.40276086283147294</v>
      </c>
      <c r="AE78" s="26">
        <f t="shared" si="70"/>
        <v>-0.96356610679950372</v>
      </c>
      <c r="AF78" s="26">
        <f t="shared" si="71"/>
        <v>0.38613889939756674</v>
      </c>
      <c r="AG78" s="26">
        <f t="shared" si="61"/>
        <v>0.99968023825057151</v>
      </c>
      <c r="AH78" s="26">
        <f t="shared" si="62"/>
        <v>3.1976174942853258E-4</v>
      </c>
    </row>
    <row r="79" spans="1:34" x14ac:dyDescent="0.2">
      <c r="A79" s="5" t="s">
        <v>187</v>
      </c>
      <c r="B79" s="18">
        <f>IF(SUMIFS('Monthly NSE Equity Options'!$J:$J,'Monthly NSE Equity Options'!$C:$C,$A79)=0,"",SUMIFS('Monthly NSE Equity Options'!$J:$J,'Monthly NSE Equity Options'!$C:$C,$A79))</f>
        <v>32539.3534</v>
      </c>
      <c r="C79" s="7">
        <f>IF(SUMIFS('Monthly BSE Equity Options'!$J:$J,'Monthly BSE Equity Options'!$C:$C,$A79)=0,"",SUMIFS('Monthly BSE Equity Options'!$J:$J,'Monthly BSE Equity Options'!$C:$C,$A79))</f>
        <v>15.9129</v>
      </c>
      <c r="D79" s="7">
        <f t="shared" si="54"/>
        <v>32555.266299999999</v>
      </c>
      <c r="E79" s="20">
        <f t="shared" si="72"/>
        <v>0.28635745858770756</v>
      </c>
      <c r="F79" s="20">
        <f t="shared" si="73"/>
        <v>4.1879177126463007</v>
      </c>
      <c r="G79" s="20">
        <f t="shared" si="74"/>
        <v>0.28683049510112735</v>
      </c>
      <c r="H79" s="20">
        <f t="shared" si="63"/>
        <v>-0.11540498727941229</v>
      </c>
      <c r="I79" s="20">
        <f t="shared" si="64"/>
        <v>43.239366138448709</v>
      </c>
      <c r="J79" s="20">
        <f t="shared" si="65"/>
        <v>-0.11498104311969293</v>
      </c>
      <c r="K79" s="20">
        <f t="shared" si="55"/>
        <v>0.99951120350688083</v>
      </c>
      <c r="L79" s="20">
        <f t="shared" si="56"/>
        <v>4.887964931191486E-4</v>
      </c>
      <c r="M79" s="21">
        <f>IF(SUMIFS('Monthly NSE Equity Options'!$K:$K,'Monthly NSE Equity Options'!$C:$C,$A79)=0,"",SUMIFS('Monthly NSE Equity Options'!$K:$K,'Monthly NSE Equity Options'!$C:$C,$A79))</f>
        <v>15025053.867899999</v>
      </c>
      <c r="N79" s="8">
        <f>IF(SUMIFS('Monthly BSE Equity Options'!$K:$K,'Monthly BSE Equity Options'!$C:$C,$A79)=0,"",SUMIFS('Monthly BSE Equity Options'!$K:$K,'Monthly BSE Equity Options'!$C:$C,$A79))</f>
        <v>21174.103799999997</v>
      </c>
      <c r="O79" s="8">
        <f t="shared" si="57"/>
        <v>15046227.9717</v>
      </c>
      <c r="P79" s="23">
        <f t="shared" si="75"/>
        <v>1.3035385857890298</v>
      </c>
      <c r="Q79" s="23">
        <f t="shared" si="76"/>
        <v>-0.71554422522974781</v>
      </c>
      <c r="R79" s="23">
        <f t="shared" si="77"/>
        <v>1.280756384952408</v>
      </c>
      <c r="S79" s="23">
        <f t="shared" si="66"/>
        <v>0.13017345882481091</v>
      </c>
      <c r="T79" s="23">
        <f t="shared" si="67"/>
        <v>3.6525316589340546</v>
      </c>
      <c r="U79" s="23">
        <f t="shared" si="68"/>
        <v>0.13137885452852682</v>
      </c>
      <c r="V79" s="23">
        <f t="shared" si="58"/>
        <v>0.99859273009555438</v>
      </c>
      <c r="W79" s="23">
        <f t="shared" si="59"/>
        <v>1.4072699044455352E-3</v>
      </c>
      <c r="X79" s="24">
        <f>IF(SUMIFS('Monthly NSE Equity Options'!$L:$L,'Monthly NSE Equity Options'!$C:$C,$A79)=0,"",SUMIFS('Monthly NSE Equity Options'!$L:$L,'Monthly NSE Equity Options'!$C:$C,$A79))</f>
        <v>15664314384</v>
      </c>
      <c r="Y79" s="9">
        <f>IF(SUMIFS('Monthly BSE Equity Options'!$L:$L,'Monthly BSE Equity Options'!$C:$C,$A79)=0,"",SUMIFS('Monthly BSE Equity Options'!$L:$L,'Monthly BSE Equity Options'!$C:$C,$A79))</f>
        <v>33274644</v>
      </c>
      <c r="Z79" s="9">
        <f t="shared" si="60"/>
        <v>15697589028</v>
      </c>
      <c r="AA79" s="26">
        <f t="shared" si="78"/>
        <v>1.0430668161173089</v>
      </c>
      <c r="AB79" s="26">
        <f t="shared" si="79"/>
        <v>-0.59704102027035533</v>
      </c>
      <c r="AC79" s="26">
        <f t="shared" si="80"/>
        <v>1.0255907478324762</v>
      </c>
      <c r="AD79" s="26">
        <f t="shared" si="69"/>
        <v>8.9269383721279905E-2</v>
      </c>
      <c r="AE79" s="26">
        <f t="shared" si="70"/>
        <v>6.2338903180489176</v>
      </c>
      <c r="AF79" s="26">
        <f t="shared" si="71"/>
        <v>9.1234198460815596E-2</v>
      </c>
      <c r="AG79" s="26">
        <f t="shared" si="61"/>
        <v>0.99788027040708938</v>
      </c>
      <c r="AH79" s="26">
        <f t="shared" si="62"/>
        <v>2.1197295929105782E-3</v>
      </c>
    </row>
    <row r="80" spans="1:34" x14ac:dyDescent="0.2">
      <c r="A80" s="5" t="s">
        <v>188</v>
      </c>
      <c r="B80" s="18">
        <f>IF(SUMIFS('Monthly NSE Equity Options'!$J:$J,'Monthly NSE Equity Options'!$C:$C,$A80)=0,"",SUMIFS('Monthly NSE Equity Options'!$J:$J,'Monthly NSE Equity Options'!$C:$C,$A80))</f>
        <v>38746.6878</v>
      </c>
      <c r="C80" s="7">
        <f>IF(SUMIFS('Monthly BSE Equity Options'!$J:$J,'Monthly BSE Equity Options'!$C:$C,$A80)=0,"",SUMIFS('Monthly BSE Equity Options'!$J:$J,'Monthly BSE Equity Options'!$C:$C,$A80))</f>
        <v>484.10680000000002</v>
      </c>
      <c r="D80" s="7">
        <f t="shared" si="54"/>
        <v>39230.794600000001</v>
      </c>
      <c r="E80" s="20">
        <f t="shared" si="72"/>
        <v>0.33680045867595165</v>
      </c>
      <c r="F80" s="20">
        <f t="shared" si="73"/>
        <v>163.55583126550866</v>
      </c>
      <c r="G80" s="20">
        <f t="shared" si="74"/>
        <v>0.35336527502769743</v>
      </c>
      <c r="H80" s="20">
        <f t="shared" si="63"/>
        <v>0.19076391358163858</v>
      </c>
      <c r="I80" s="20">
        <f t="shared" si="64"/>
        <v>29.422286321160819</v>
      </c>
      <c r="J80" s="20">
        <f t="shared" si="65"/>
        <v>0.20505217922299712</v>
      </c>
      <c r="K80" s="20">
        <f t="shared" si="55"/>
        <v>0.98766003072494479</v>
      </c>
      <c r="L80" s="20">
        <f t="shared" si="56"/>
        <v>1.2339969275055164E-2</v>
      </c>
      <c r="M80" s="21">
        <f>IF(SUMIFS('Monthly NSE Equity Options'!$K:$K,'Monthly NSE Equity Options'!$C:$C,$A80)=0,"",SUMIFS('Monthly NSE Equity Options'!$K:$K,'Monthly NSE Equity Options'!$C:$C,$A80))</f>
        <v>19588616.310399998</v>
      </c>
      <c r="N80" s="8">
        <f>IF(SUMIFS('Monthly BSE Equity Options'!$K:$K,'Monthly BSE Equity Options'!$C:$C,$A80)=0,"",SUMIFS('Monthly BSE Equity Options'!$K:$K,'Monthly BSE Equity Options'!$C:$C,$A80))</f>
        <v>852220.56410000008</v>
      </c>
      <c r="O80" s="8">
        <f t="shared" si="57"/>
        <v>20440836.874499999</v>
      </c>
      <c r="P80" s="23">
        <f t="shared" si="75"/>
        <v>1.3772448285559586</v>
      </c>
      <c r="Q80" s="23">
        <f t="shared" si="76"/>
        <v>4.9916063915671627</v>
      </c>
      <c r="R80" s="23">
        <f t="shared" si="77"/>
        <v>1.4385755208129334</v>
      </c>
      <c r="S80" s="23">
        <f t="shared" si="66"/>
        <v>0.30373018843211863</v>
      </c>
      <c r="T80" s="23">
        <f t="shared" si="67"/>
        <v>39.248247205626726</v>
      </c>
      <c r="U80" s="23">
        <f t="shared" si="68"/>
        <v>0.35853563517358356</v>
      </c>
      <c r="V80" s="23">
        <f t="shared" si="58"/>
        <v>0.95830794163016153</v>
      </c>
      <c r="W80" s="23">
        <f t="shared" si="59"/>
        <v>4.1692058369838449E-2</v>
      </c>
      <c r="X80" s="24">
        <f>IF(SUMIFS('Monthly NSE Equity Options'!$L:$L,'Monthly NSE Equity Options'!$C:$C,$A80)=0,"",SUMIFS('Monthly NSE Equity Options'!$L:$L,'Monthly NSE Equity Options'!$C:$C,$A80))</f>
        <v>24014941224</v>
      </c>
      <c r="Y80" s="9">
        <f>IF(SUMIFS('Monthly BSE Equity Options'!$L:$L,'Monthly BSE Equity Options'!$C:$C,$A80)=0,"",SUMIFS('Monthly BSE Equity Options'!$L:$L,'Monthly BSE Equity Options'!$C:$C,$A80))</f>
        <v>1290454099</v>
      </c>
      <c r="Z80" s="9">
        <f t="shared" si="60"/>
        <v>25305395323</v>
      </c>
      <c r="AA80" s="26">
        <f t="shared" si="78"/>
        <v>1.6454996984659997</v>
      </c>
      <c r="AB80" s="26">
        <f t="shared" si="79"/>
        <v>7.1080295293315281</v>
      </c>
      <c r="AC80" s="26">
        <f t="shared" si="80"/>
        <v>1.7396233560320145</v>
      </c>
      <c r="AD80" s="26">
        <f t="shared" si="69"/>
        <v>0.53309877695825492</v>
      </c>
      <c r="AE80" s="26">
        <f t="shared" si="70"/>
        <v>37.781905495367582</v>
      </c>
      <c r="AF80" s="26">
        <f t="shared" si="71"/>
        <v>0.61205617485987363</v>
      </c>
      <c r="AG80" s="26">
        <f t="shared" si="61"/>
        <v>0.94900478405776534</v>
      </c>
      <c r="AH80" s="26">
        <f t="shared" si="62"/>
        <v>5.0995215942234662E-2</v>
      </c>
    </row>
    <row r="81" spans="1:34" x14ac:dyDescent="0.2">
      <c r="A81" s="5" t="s">
        <v>189</v>
      </c>
      <c r="B81" s="18">
        <f>IF(SUMIFS('Monthly NSE Equity Options'!$J:$J,'Monthly NSE Equity Options'!$C:$C,$A81)=0,"",SUMIFS('Monthly NSE Equity Options'!$J:$J,'Monthly NSE Equity Options'!$C:$C,$A81))</f>
        <v>34591.026699999995</v>
      </c>
      <c r="C81" s="7">
        <f>IF(SUMIFS('Monthly BSE Equity Options'!$J:$J,'Monthly BSE Equity Options'!$C:$C,$A81)=0,"",SUMIFS('Monthly BSE Equity Options'!$J:$J,'Monthly BSE Equity Options'!$C:$C,$A81))</f>
        <v>1555.914</v>
      </c>
      <c r="D81" s="7">
        <f t="shared" si="54"/>
        <v>36146.940699999992</v>
      </c>
      <c r="E81" s="20">
        <f t="shared" si="72"/>
        <v>0.24348893701736429</v>
      </c>
      <c r="F81" s="20">
        <f t="shared" si="73"/>
        <v>639.18844634628044</v>
      </c>
      <c r="G81" s="20">
        <f t="shared" si="74"/>
        <v>0.29930789625753995</v>
      </c>
      <c r="H81" s="20">
        <f t="shared" si="63"/>
        <v>-0.10725203458552157</v>
      </c>
      <c r="I81" s="20">
        <f t="shared" si="64"/>
        <v>2.2139891445441378</v>
      </c>
      <c r="J81" s="20">
        <f t="shared" si="65"/>
        <v>-7.8607989755068775E-2</v>
      </c>
      <c r="K81" s="20">
        <f t="shared" si="55"/>
        <v>0.9569558593377725</v>
      </c>
      <c r="L81" s="20">
        <f t="shared" si="56"/>
        <v>4.3044140662227615E-2</v>
      </c>
      <c r="M81" s="21">
        <f>IF(SUMIFS('Monthly NSE Equity Options'!$K:$K,'Monthly NSE Equity Options'!$C:$C,$A81)=0,"",SUMIFS('Monthly NSE Equity Options'!$K:$K,'Monthly NSE Equity Options'!$C:$C,$A81))</f>
        <v>20421461.827199999</v>
      </c>
      <c r="N81" s="8">
        <f>IF(SUMIFS('Monthly BSE Equity Options'!$K:$K,'Monthly BSE Equity Options'!$C:$C,$A81)=0,"",SUMIFS('Monthly BSE Equity Options'!$K:$K,'Monthly BSE Equity Options'!$C:$C,$A81))</f>
        <v>2818411.6302</v>
      </c>
      <c r="O81" s="8">
        <f t="shared" si="57"/>
        <v>23239873.457399998</v>
      </c>
      <c r="P81" s="23">
        <f t="shared" si="75"/>
        <v>1.0669034132594866</v>
      </c>
      <c r="Q81" s="23">
        <f t="shared" si="76"/>
        <v>22.115287811210749</v>
      </c>
      <c r="R81" s="23">
        <f t="shared" si="77"/>
        <v>1.3234879960358126</v>
      </c>
      <c r="S81" s="23">
        <f t="shared" si="66"/>
        <v>4.2516811989309566E-2</v>
      </c>
      <c r="T81" s="23">
        <f t="shared" si="67"/>
        <v>2.3071387254969897</v>
      </c>
      <c r="U81" s="23">
        <f t="shared" si="68"/>
        <v>0.136933560992887</v>
      </c>
      <c r="V81" s="23">
        <f t="shared" si="58"/>
        <v>0.87872517312255138</v>
      </c>
      <c r="W81" s="23">
        <f t="shared" si="59"/>
        <v>0.1212748268774487</v>
      </c>
      <c r="X81" s="24">
        <f>IF(SUMIFS('Monthly NSE Equity Options'!$L:$L,'Monthly NSE Equity Options'!$C:$C,$A81)=0,"",SUMIFS('Monthly NSE Equity Options'!$L:$L,'Monthly NSE Equity Options'!$C:$C,$A81))</f>
        <v>25770885492</v>
      </c>
      <c r="Y81" s="9">
        <f>IF(SUMIFS('Monthly BSE Equity Options'!$L:$L,'Monthly BSE Equity Options'!$C:$C,$A81)=0,"",SUMIFS('Monthly BSE Equity Options'!$L:$L,'Monthly BSE Equity Options'!$C:$C,$A81))</f>
        <v>4117885070</v>
      </c>
      <c r="Z81" s="9">
        <f t="shared" si="60"/>
        <v>29888770562</v>
      </c>
      <c r="AA81" s="26">
        <f t="shared" si="78"/>
        <v>1.5138356905675634</v>
      </c>
      <c r="AB81" s="26">
        <f t="shared" si="79"/>
        <v>31.616571199807758</v>
      </c>
      <c r="AC81" s="26">
        <f t="shared" si="80"/>
        <v>1.8800485956895936</v>
      </c>
      <c r="AD81" s="26">
        <f t="shared" si="69"/>
        <v>7.3118824302811358E-2</v>
      </c>
      <c r="AE81" s="26">
        <f t="shared" si="70"/>
        <v>2.1910356774340412</v>
      </c>
      <c r="AF81" s="26">
        <f t="shared" si="71"/>
        <v>0.18112245157593665</v>
      </c>
      <c r="AG81" s="26">
        <f t="shared" si="61"/>
        <v>0.86222634813773846</v>
      </c>
      <c r="AH81" s="26">
        <f t="shared" si="62"/>
        <v>0.13777365186226156</v>
      </c>
    </row>
    <row r="82" spans="1:34" x14ac:dyDescent="0.2">
      <c r="A82" s="5" t="s">
        <v>190</v>
      </c>
      <c r="B82" s="18">
        <f>IF(SUMIFS('Monthly NSE Equity Options'!$J:$J,'Monthly NSE Equity Options'!$C:$C,$A82)=0,"",SUMIFS('Monthly NSE Equity Options'!$J:$J,'Monthly NSE Equity Options'!$C:$C,$A82))</f>
        <v>46098.875999999997</v>
      </c>
      <c r="C82" s="7">
        <f>IF(SUMIFS('Monthly BSE Equity Options'!$J:$J,'Monthly BSE Equity Options'!$C:$C,$A82)=0,"",SUMIFS('Monthly BSE Equity Options'!$J:$J,'Monthly BSE Equity Options'!$C:$C,$A82))</f>
        <v>2870.6719999999996</v>
      </c>
      <c r="D82" s="7">
        <f t="shared" si="54"/>
        <v>48969.547999999995</v>
      </c>
      <c r="E82" s="20">
        <f t="shared" si="72"/>
        <v>0.25321592289614436</v>
      </c>
      <c r="F82" s="20">
        <f t="shared" si="73"/>
        <v>7979.7395051431731</v>
      </c>
      <c r="G82" s="20">
        <f t="shared" si="74"/>
        <v>0.33124324312039577</v>
      </c>
      <c r="H82" s="20">
        <f t="shared" si="63"/>
        <v>0.33268307991563617</v>
      </c>
      <c r="I82" s="20">
        <f t="shared" si="64"/>
        <v>0.84500685770550277</v>
      </c>
      <c r="J82" s="20">
        <f t="shared" si="65"/>
        <v>0.35473561667142706</v>
      </c>
      <c r="K82" s="20">
        <f t="shared" si="55"/>
        <v>0.94137842562892349</v>
      </c>
      <c r="L82" s="20">
        <f t="shared" si="56"/>
        <v>5.8621574371076485E-2</v>
      </c>
      <c r="M82" s="21">
        <f>IF(SUMIFS('Monthly NSE Equity Options'!$K:$K,'Monthly NSE Equity Options'!$C:$C,$A82)=0,"",SUMIFS('Monthly NSE Equity Options'!$K:$K,'Monthly NSE Equity Options'!$C:$C,$A82))</f>
        <v>24562898.681299999</v>
      </c>
      <c r="N82" s="8">
        <f>IF(SUMIFS('Monthly BSE Equity Options'!$K:$K,'Monthly BSE Equity Options'!$C:$C,$A82)=0,"",SUMIFS('Monthly BSE Equity Options'!$K:$K,'Monthly BSE Equity Options'!$C:$C,$A82))</f>
        <v>4336345.0727000004</v>
      </c>
      <c r="O82" s="8">
        <f t="shared" si="57"/>
        <v>28899243.754000001</v>
      </c>
      <c r="P82" s="23">
        <f t="shared" si="75"/>
        <v>0.84760310382089643</v>
      </c>
      <c r="Q82" s="23">
        <f t="shared" si="76"/>
        <v>951.81400928994458</v>
      </c>
      <c r="R82" s="23">
        <f t="shared" si="77"/>
        <v>1.1730358835874428</v>
      </c>
      <c r="S82" s="23">
        <f t="shared" si="66"/>
        <v>0.20279825651775263</v>
      </c>
      <c r="T82" s="23">
        <f t="shared" si="67"/>
        <v>0.53857762515416696</v>
      </c>
      <c r="U82" s="23">
        <f t="shared" si="68"/>
        <v>0.24351984131815296</v>
      </c>
      <c r="V82" s="23">
        <f t="shared" si="58"/>
        <v>0.84994953121914141</v>
      </c>
      <c r="W82" s="23">
        <f t="shared" si="59"/>
        <v>0.15005046878085862</v>
      </c>
      <c r="X82" s="24">
        <f>IF(SUMIFS('Monthly NSE Equity Options'!$L:$L,'Monthly NSE Equity Options'!$C:$C,$A82)=0,"",SUMIFS('Monthly NSE Equity Options'!$L:$L,'Monthly NSE Equity Options'!$C:$C,$A82))</f>
        <v>29339577476</v>
      </c>
      <c r="Y82" s="9">
        <f>IF(SUMIFS('Monthly BSE Equity Options'!$L:$L,'Monthly BSE Equity Options'!$C:$C,$A82)=0,"",SUMIFS('Monthly BSE Equity Options'!$L:$L,'Monthly BSE Equity Options'!$C:$C,$A82))</f>
        <v>5858052575</v>
      </c>
      <c r="Z82" s="9">
        <f t="shared" si="60"/>
        <v>35197630051</v>
      </c>
      <c r="AA82" s="26">
        <f t="shared" si="78"/>
        <v>1.0402235739451733</v>
      </c>
      <c r="AB82" s="26">
        <f t="shared" si="79"/>
        <v>1272.5375863048762</v>
      </c>
      <c r="AC82" s="26">
        <f t="shared" si="80"/>
        <v>1.4467997950457812</v>
      </c>
      <c r="AD82" s="26">
        <f t="shared" si="69"/>
        <v>0.13847766251989357</v>
      </c>
      <c r="AE82" s="26">
        <f t="shared" si="70"/>
        <v>0.42258768164212013</v>
      </c>
      <c r="AF82" s="26">
        <f t="shared" si="71"/>
        <v>0.17762053738501971</v>
      </c>
      <c r="AG82" s="26">
        <f t="shared" si="61"/>
        <v>0.83356684621913724</v>
      </c>
      <c r="AH82" s="26">
        <f t="shared" si="62"/>
        <v>0.16643315378086279</v>
      </c>
    </row>
    <row r="83" spans="1:34" x14ac:dyDescent="0.2">
      <c r="A83" s="5" t="s">
        <v>191</v>
      </c>
      <c r="B83" s="18">
        <f>IF(SUMIFS('Monthly NSE Equity Options'!$J:$J,'Monthly NSE Equity Options'!$C:$C,$A83)=0,"",SUMIFS('Monthly NSE Equity Options'!$J:$J,'Monthly NSE Equity Options'!$C:$C,$A83))</f>
        <v>43896.239400000006</v>
      </c>
      <c r="C83" s="7">
        <f>IF(SUMIFS('Monthly BSE Equity Options'!$J:$J,'Monthly BSE Equity Options'!$C:$C,$A83)=0,"",SUMIFS('Monthly BSE Equity Options'!$J:$J,'Monthly BSE Equity Options'!$C:$C,$A83))</f>
        <v>4368.6334999999999</v>
      </c>
      <c r="D83" s="7">
        <f t="shared" si="54"/>
        <v>48264.872900000002</v>
      </c>
      <c r="E83" s="20">
        <f t="shared" si="72"/>
        <v>0.34902002693145118</v>
      </c>
      <c r="F83" s="20">
        <f t="shared" si="73"/>
        <v>273.53408869533524</v>
      </c>
      <c r="G83" s="20">
        <f t="shared" si="74"/>
        <v>0.48255193046908063</v>
      </c>
      <c r="H83" s="20">
        <f t="shared" si="63"/>
        <v>-4.778070077023111E-2</v>
      </c>
      <c r="I83" s="20">
        <f t="shared" si="64"/>
        <v>0.5218156236588507</v>
      </c>
      <c r="J83" s="20">
        <f t="shared" si="65"/>
        <v>-1.4390067476219959E-2</v>
      </c>
      <c r="K83" s="20">
        <f t="shared" si="55"/>
        <v>0.90948627360831613</v>
      </c>
      <c r="L83" s="20">
        <f t="shared" si="56"/>
        <v>9.051372639168391E-2</v>
      </c>
      <c r="M83" s="21">
        <f>IF(SUMIFS('Monthly NSE Equity Options'!$K:$K,'Monthly NSE Equity Options'!$C:$C,$A83)=0,"",SUMIFS('Monthly NSE Equity Options'!$K:$K,'Monthly NSE Equity Options'!$C:$C,$A83))</f>
        <v>21773417.407200001</v>
      </c>
      <c r="N83" s="8">
        <f>IF(SUMIFS('Monthly BSE Equity Options'!$K:$K,'Monthly BSE Equity Options'!$C:$C,$A83)=0,"",SUMIFS('Monthly BSE Equity Options'!$K:$K,'Monthly BSE Equity Options'!$C:$C,$A83))</f>
        <v>5956079.2714</v>
      </c>
      <c r="O83" s="8">
        <f t="shared" si="57"/>
        <v>27729496.678600002</v>
      </c>
      <c r="P83" s="23">
        <f t="shared" si="75"/>
        <v>0.44914072179916897</v>
      </c>
      <c r="Q83" s="23">
        <f t="shared" si="76"/>
        <v>280.29073738648628</v>
      </c>
      <c r="R83" s="23">
        <f t="shared" si="77"/>
        <v>0.84295337879736931</v>
      </c>
      <c r="S83" s="23">
        <f t="shared" si="66"/>
        <v>-0.11356482434313264</v>
      </c>
      <c r="T83" s="23">
        <f t="shared" si="67"/>
        <v>0.37352520879789708</v>
      </c>
      <c r="U83" s="23">
        <f t="shared" si="68"/>
        <v>-4.0476736531837143E-2</v>
      </c>
      <c r="V83" s="23">
        <f t="shared" si="58"/>
        <v>0.78520781172358767</v>
      </c>
      <c r="W83" s="23">
        <f t="shared" si="59"/>
        <v>0.21479218827641225</v>
      </c>
      <c r="X83" s="24">
        <f>IF(SUMIFS('Monthly NSE Equity Options'!$L:$L,'Monthly NSE Equity Options'!$C:$C,$A83)=0,"",SUMIFS('Monthly NSE Equity Options'!$L:$L,'Monthly NSE Equity Options'!$C:$C,$A83))</f>
        <v>29498640835</v>
      </c>
      <c r="Y83" s="9">
        <f>IF(SUMIFS('Monthly BSE Equity Options'!$L:$L,'Monthly BSE Equity Options'!$C:$C,$A83)=0,"",SUMIFS('Monthly BSE Equity Options'!$L:$L,'Monthly BSE Equity Options'!$C:$C,$A83))</f>
        <v>7707990871</v>
      </c>
      <c r="Z83" s="9">
        <f t="shared" si="60"/>
        <v>37206631706</v>
      </c>
      <c r="AA83" s="26">
        <f t="shared" si="78"/>
        <v>0.88317471878186993</v>
      </c>
      <c r="AB83" s="26">
        <f t="shared" si="79"/>
        <v>230.64758339713566</v>
      </c>
      <c r="AC83" s="26">
        <f t="shared" si="80"/>
        <v>1.3702131352549767</v>
      </c>
      <c r="AD83" s="26">
        <f t="shared" si="69"/>
        <v>5.421460453209237E-3</v>
      </c>
      <c r="AE83" s="26">
        <f t="shared" si="70"/>
        <v>0.31579407530325887</v>
      </c>
      <c r="AF83" s="26">
        <f t="shared" si="71"/>
        <v>5.7077753589916069E-2</v>
      </c>
      <c r="AG83" s="26">
        <f t="shared" si="61"/>
        <v>0.79283287635636746</v>
      </c>
      <c r="AH83" s="26">
        <f t="shared" si="62"/>
        <v>0.20716712364363252</v>
      </c>
    </row>
    <row r="84" spans="1:34" x14ac:dyDescent="0.2">
      <c r="A84" s="5" t="s">
        <v>192</v>
      </c>
      <c r="B84" s="18">
        <f>IF(SUMIFS('Monthly NSE Equity Options'!$J:$J,'Monthly NSE Equity Options'!$C:$C,$A84)=0,"",SUMIFS('Monthly NSE Equity Options'!$J:$J,'Monthly NSE Equity Options'!$C:$C,$A84))</f>
        <v>42018.156600000002</v>
      </c>
      <c r="C84" s="7">
        <f>IF(SUMIFS('Monthly BSE Equity Options'!$J:$J,'Monthly BSE Equity Options'!$C:$C,$A84)=0,"",SUMIFS('Monthly BSE Equity Options'!$J:$J,'Monthly BSE Equity Options'!$C:$C,$A84))</f>
        <v>5250.2103999999999</v>
      </c>
      <c r="D84" s="7">
        <f t="shared" si="54"/>
        <v>47268.366999999998</v>
      </c>
      <c r="E84" s="20">
        <f t="shared" si="72"/>
        <v>8.4432218229502531E-2</v>
      </c>
      <c r="F84" s="20">
        <f t="shared" si="73"/>
        <v>9.8451490456238169</v>
      </c>
      <c r="G84" s="20">
        <f t="shared" si="74"/>
        <v>0.20487916398206218</v>
      </c>
      <c r="H84" s="20">
        <f t="shared" si="63"/>
        <v>-4.2784594436123924E-2</v>
      </c>
      <c r="I84" s="20">
        <f t="shared" si="64"/>
        <v>0.20179694634489254</v>
      </c>
      <c r="J84" s="20">
        <f t="shared" si="65"/>
        <v>-2.0646607773414538E-2</v>
      </c>
      <c r="K84" s="20">
        <f t="shared" si="55"/>
        <v>0.88892761199048831</v>
      </c>
      <c r="L84" s="20">
        <f t="shared" si="56"/>
        <v>0.11107238800951173</v>
      </c>
      <c r="M84" s="21">
        <f>IF(SUMIFS('Monthly NSE Equity Options'!$K:$K,'Monthly NSE Equity Options'!$C:$C,$A84)=0,"",SUMIFS('Monthly NSE Equity Options'!$K:$K,'Monthly NSE Equity Options'!$C:$C,$A84))</f>
        <v>24444952.317900002</v>
      </c>
      <c r="N84" s="8">
        <f>IF(SUMIFS('Monthly BSE Equity Options'!$K:$K,'Monthly BSE Equity Options'!$C:$C,$A84)=0,"",SUMIFS('Monthly BSE Equity Options'!$K:$K,'Monthly BSE Equity Options'!$C:$C,$A84))</f>
        <v>8160353.3857000005</v>
      </c>
      <c r="O84" s="8">
        <f t="shared" si="57"/>
        <v>32605305.703600004</v>
      </c>
      <c r="P84" s="23">
        <f t="shared" si="75"/>
        <v>0.24791623515141681</v>
      </c>
      <c r="Q84" s="23">
        <f t="shared" si="76"/>
        <v>8.575400699603934</v>
      </c>
      <c r="R84" s="23">
        <f t="shared" si="77"/>
        <v>0.59510620351729404</v>
      </c>
      <c r="S84" s="23">
        <f t="shared" si="66"/>
        <v>0.12269708795536083</v>
      </c>
      <c r="T84" s="23">
        <f t="shared" si="67"/>
        <v>0.37008810894853617</v>
      </c>
      <c r="U84" s="23">
        <f t="shared" si="68"/>
        <v>0.17583474671442079</v>
      </c>
      <c r="V84" s="23">
        <f t="shared" si="58"/>
        <v>0.7497231444513337</v>
      </c>
      <c r="W84" s="23">
        <f t="shared" si="59"/>
        <v>0.25027685554866619</v>
      </c>
      <c r="X84" s="24">
        <f>IF(SUMIFS('Monthly NSE Equity Options'!$L:$L,'Monthly NSE Equity Options'!$C:$C,$A84)=0,"",SUMIFS('Monthly NSE Equity Options'!$L:$L,'Monthly NSE Equity Options'!$C:$C,$A84))</f>
        <v>35300868578</v>
      </c>
      <c r="Y84" s="9">
        <f>IF(SUMIFS('Monthly BSE Equity Options'!$L:$L,'Monthly BSE Equity Options'!$C:$C,$A84)=0,"",SUMIFS('Monthly BSE Equity Options'!$L:$L,'Monthly BSE Equity Options'!$C:$C,$A84))</f>
        <v>9764026057</v>
      </c>
      <c r="Z84" s="9">
        <f t="shared" si="60"/>
        <v>45064894635</v>
      </c>
      <c r="AA84" s="26">
        <f t="shared" si="78"/>
        <v>0.46995440250010256</v>
      </c>
      <c r="AB84" s="26">
        <f t="shared" si="79"/>
        <v>6.5663489810031592</v>
      </c>
      <c r="AC84" s="26">
        <f t="shared" si="80"/>
        <v>0.78084136049993447</v>
      </c>
      <c r="AD84" s="26">
        <f t="shared" si="69"/>
        <v>0.19669474859721947</v>
      </c>
      <c r="AE84" s="26">
        <f t="shared" si="70"/>
        <v>0.26674073963106015</v>
      </c>
      <c r="AF84" s="26">
        <f t="shared" si="71"/>
        <v>0.21120597508246797</v>
      </c>
      <c r="AG84" s="26">
        <f t="shared" si="61"/>
        <v>0.7833340977254456</v>
      </c>
      <c r="AH84" s="26">
        <f t="shared" si="62"/>
        <v>0.21666590227455437</v>
      </c>
    </row>
    <row r="85" spans="1:34" x14ac:dyDescent="0.2">
      <c r="A85" s="5" t="s">
        <v>193</v>
      </c>
      <c r="B85" s="18">
        <f>IF(SUMIFS('Monthly NSE Equity Options'!$J:$J,'Monthly NSE Equity Options'!$C:$C,$A85)=0,"",SUMIFS('Monthly NSE Equity Options'!$J:$J,'Monthly NSE Equity Options'!$C:$C,$A85))</f>
        <v>38002.890499999994</v>
      </c>
      <c r="C85" s="7">
        <f>IF(SUMIFS('Monthly BSE Equity Options'!$J:$J,'Monthly BSE Equity Options'!$C:$C,$A85)=0,"",SUMIFS('Monthly BSE Equity Options'!$J:$J,'Monthly BSE Equity Options'!$C:$C,$A85))</f>
        <v>5430.2286999999997</v>
      </c>
      <c r="D85" s="7">
        <f t="shared" si="54"/>
        <v>43433.119199999994</v>
      </c>
      <c r="E85" s="20">
        <f t="shared" si="72"/>
        <v>9.8634360569586743E-2</v>
      </c>
      <c r="F85" s="20">
        <f t="shared" si="73"/>
        <v>2.4900570982714982</v>
      </c>
      <c r="G85" s="20">
        <f t="shared" si="74"/>
        <v>0.20157109727407718</v>
      </c>
      <c r="H85" s="20">
        <f t="shared" si="63"/>
        <v>-9.5560263107782539E-2</v>
      </c>
      <c r="I85" s="20">
        <f t="shared" si="64"/>
        <v>3.4287825874559141E-2</v>
      </c>
      <c r="J85" s="20">
        <f t="shared" si="65"/>
        <v>-8.113772578604217E-2</v>
      </c>
      <c r="K85" s="20">
        <f t="shared" si="55"/>
        <v>0.87497493157249451</v>
      </c>
      <c r="L85" s="20">
        <f t="shared" si="56"/>
        <v>0.12502506842750544</v>
      </c>
      <c r="M85" s="21">
        <f>IF(SUMIFS('Monthly NSE Equity Options'!$K:$K,'Monthly NSE Equity Options'!$C:$C,$A85)=0,"",SUMIFS('Monthly NSE Equity Options'!$K:$K,'Monthly NSE Equity Options'!$C:$C,$A85))</f>
        <v>19423444.067400001</v>
      </c>
      <c r="N85" s="8">
        <f>IF(SUMIFS('Monthly BSE Equity Options'!$K:$K,'Monthly BSE Equity Options'!$C:$C,$A85)=0,"",SUMIFS('Monthly BSE Equity Options'!$K:$K,'Monthly BSE Equity Options'!$C:$C,$A85))</f>
        <v>6485369.4086999996</v>
      </c>
      <c r="O85" s="8">
        <f t="shared" si="57"/>
        <v>25908813.476100001</v>
      </c>
      <c r="P85" s="23">
        <f t="shared" si="75"/>
        <v>-4.887102442738489E-2</v>
      </c>
      <c r="Q85" s="23">
        <f t="shared" si="76"/>
        <v>1.3010724690487403</v>
      </c>
      <c r="R85" s="23">
        <f t="shared" si="77"/>
        <v>0.1148431390382707</v>
      </c>
      <c r="S85" s="23">
        <f t="shared" si="66"/>
        <v>-0.20542106956056383</v>
      </c>
      <c r="T85" s="23">
        <f t="shared" si="67"/>
        <v>-0.20525875508470026</v>
      </c>
      <c r="U85" s="23">
        <f t="shared" si="68"/>
        <v>-0.20538044600393468</v>
      </c>
      <c r="V85" s="23">
        <f t="shared" si="58"/>
        <v>0.74968481614634597</v>
      </c>
      <c r="W85" s="23">
        <f t="shared" si="59"/>
        <v>0.25031518385365398</v>
      </c>
      <c r="X85" s="24">
        <f>IF(SUMIFS('Monthly NSE Equity Options'!$L:$L,'Monthly NSE Equity Options'!$C:$C,$A85)=0,"",SUMIFS('Monthly NSE Equity Options'!$L:$L,'Monthly NSE Equity Options'!$C:$C,$A85))</f>
        <v>29214932521</v>
      </c>
      <c r="Y85" s="9">
        <f>IF(SUMIFS('Monthly BSE Equity Options'!$L:$L,'Monthly BSE Equity Options'!$C:$C,$A85)=0,"",SUMIFS('Monthly BSE Equity Options'!$L:$L,'Monthly BSE Equity Options'!$C:$C,$A85))</f>
        <v>7930697221</v>
      </c>
      <c r="Z85" s="9">
        <f t="shared" si="60"/>
        <v>37145629742</v>
      </c>
      <c r="AA85" s="26">
        <f t="shared" si="78"/>
        <v>0.13364100469380946</v>
      </c>
      <c r="AB85" s="26">
        <f t="shared" si="79"/>
        <v>0.9259151448342875</v>
      </c>
      <c r="AC85" s="26">
        <f t="shared" si="80"/>
        <v>0.24279550625699642</v>
      </c>
      <c r="AD85" s="26">
        <f t="shared" si="69"/>
        <v>-0.17240187854167532</v>
      </c>
      <c r="AE85" s="26">
        <f t="shared" si="70"/>
        <v>-0.18776361567425914</v>
      </c>
      <c r="AF85" s="26">
        <f t="shared" si="71"/>
        <v>-0.17573024317801111</v>
      </c>
      <c r="AG85" s="26">
        <f t="shared" si="61"/>
        <v>0.78649716599008468</v>
      </c>
      <c r="AH85" s="26">
        <f t="shared" si="62"/>
        <v>0.21350283400991532</v>
      </c>
    </row>
    <row r="86" spans="1:34" x14ac:dyDescent="0.2">
      <c r="A86" s="5" t="s">
        <v>194</v>
      </c>
      <c r="B86" s="18">
        <f>IF(SUMIFS('Monthly NSE Equity Options'!$J:$J,'Monthly NSE Equity Options'!$C:$C,$A86)=0,"",SUMIFS('Monthly NSE Equity Options'!$J:$J,'Monthly NSE Equity Options'!$C:$C,$A86))</f>
        <v>31579.876100000001</v>
      </c>
      <c r="C86" s="7">
        <f>IF(SUMIFS('Monthly BSE Equity Options'!$J:$J,'Monthly BSE Equity Options'!$C:$C,$A86)=0,"",SUMIFS('Monthly BSE Equity Options'!$J:$J,'Monthly BSE Equity Options'!$C:$C,$A86))</f>
        <v>7305.2846</v>
      </c>
      <c r="D86" s="7">
        <f t="shared" si="54"/>
        <v>38885.1607</v>
      </c>
      <c r="E86" s="20">
        <f t="shared" si="72"/>
        <v>-0.3149534470211377</v>
      </c>
      <c r="F86" s="20">
        <f t="shared" si="73"/>
        <v>1.5447994755235013</v>
      </c>
      <c r="G86" s="20">
        <f t="shared" si="74"/>
        <v>-0.20593180276036027</v>
      </c>
      <c r="H86" s="20">
        <f t="shared" si="63"/>
        <v>-0.16901383856577945</v>
      </c>
      <c r="I86" s="20">
        <f t="shared" si="64"/>
        <v>0.34529961878032878</v>
      </c>
      <c r="J86" s="20">
        <f t="shared" si="65"/>
        <v>-0.10471176336789534</v>
      </c>
      <c r="K86" s="20">
        <f t="shared" si="55"/>
        <v>0.81213181407785728</v>
      </c>
      <c r="L86" s="20">
        <f t="shared" si="56"/>
        <v>0.18786818592214277</v>
      </c>
      <c r="M86" s="21">
        <f>IF(SUMIFS('Monthly NSE Equity Options'!$K:$K,'Monthly NSE Equity Options'!$C:$C,$A86)=0,"",SUMIFS('Monthly NSE Equity Options'!$K:$K,'Monthly NSE Equity Options'!$C:$C,$A86))</f>
        <v>12254909.017500002</v>
      </c>
      <c r="N86" s="8">
        <f>IF(SUMIFS('Monthly BSE Equity Options'!$K:$K,'Monthly BSE Equity Options'!$C:$C,$A86)=0,"",SUMIFS('Monthly BSE Equity Options'!$K:$K,'Monthly BSE Equity Options'!$C:$C,$A86))</f>
        <v>6954216.4672999997</v>
      </c>
      <c r="O86" s="8">
        <f t="shared" si="57"/>
        <v>19209125.484800003</v>
      </c>
      <c r="P86" s="23">
        <f t="shared" si="75"/>
        <v>-0.50108050452409358</v>
      </c>
      <c r="Q86" s="23">
        <f t="shared" si="76"/>
        <v>0.60370458317100595</v>
      </c>
      <c r="R86" s="23">
        <f t="shared" si="77"/>
        <v>-0.33530698421334193</v>
      </c>
      <c r="S86" s="23">
        <f t="shared" si="66"/>
        <v>-0.36906611541315448</v>
      </c>
      <c r="T86" s="23">
        <f t="shared" si="67"/>
        <v>7.2293038230181628E-2</v>
      </c>
      <c r="U86" s="23">
        <f t="shared" si="68"/>
        <v>-0.25858721772342963</v>
      </c>
      <c r="V86" s="23">
        <f t="shared" si="58"/>
        <v>0.63797329176683204</v>
      </c>
      <c r="W86" s="23">
        <f t="shared" si="59"/>
        <v>0.36202670823316785</v>
      </c>
      <c r="X86" s="24">
        <f>IF(SUMIFS('Monthly NSE Equity Options'!$L:$L,'Monthly NSE Equity Options'!$C:$C,$A86)=0,"",SUMIFS('Monthly NSE Equity Options'!$L:$L,'Monthly NSE Equity Options'!$C:$C,$A86))</f>
        <v>8642873211</v>
      </c>
      <c r="Y86" s="9">
        <f>IF(SUMIFS('Monthly BSE Equity Options'!$L:$L,'Monthly BSE Equity Options'!$C:$C,$A86)=0,"",SUMIFS('Monthly BSE Equity Options'!$L:$L,'Monthly BSE Equity Options'!$C:$C,$A86))</f>
        <v>5145399413</v>
      </c>
      <c r="Z86" s="9">
        <f t="shared" si="60"/>
        <v>13788272624</v>
      </c>
      <c r="AA86" s="26">
        <f t="shared" si="78"/>
        <v>-0.70541930203085113</v>
      </c>
      <c r="AB86" s="26">
        <f t="shared" si="79"/>
        <v>-0.12165359611850191</v>
      </c>
      <c r="AC86" s="26">
        <f t="shared" si="80"/>
        <v>-0.60826133452674713</v>
      </c>
      <c r="AD86" s="26">
        <f t="shared" si="69"/>
        <v>-0.70416247907513008</v>
      </c>
      <c r="AE86" s="26">
        <f t="shared" si="70"/>
        <v>-0.35120465835269843</v>
      </c>
      <c r="AF86" s="26">
        <f t="shared" si="71"/>
        <v>-0.62880498406492724</v>
      </c>
      <c r="AG86" s="26">
        <f t="shared" si="61"/>
        <v>0.62682784469724884</v>
      </c>
      <c r="AH86" s="26">
        <f t="shared" si="62"/>
        <v>0.37317215530275116</v>
      </c>
    </row>
    <row r="87" spans="1:34" x14ac:dyDescent="0.2">
      <c r="A87" s="5" t="s">
        <v>195</v>
      </c>
      <c r="B87" s="18">
        <f>IF(SUMIFS('Monthly NSE Equity Options'!$J:$J,'Monthly NSE Equity Options'!$C:$C,$A87)=0,"",SUMIFS('Monthly NSE Equity Options'!$J:$J,'Monthly NSE Equity Options'!$C:$C,$A87))</f>
        <v>33863.301299999999</v>
      </c>
      <c r="C87" s="7">
        <f>IF(SUMIFS('Monthly BSE Equity Options'!$J:$J,'Monthly BSE Equity Options'!$C:$C,$A87)=0,"",SUMIFS('Monthly BSE Equity Options'!$J:$J,'Monthly BSE Equity Options'!$C:$C,$A87))</f>
        <v>9201.1074000000008</v>
      </c>
      <c r="D87" s="7">
        <f t="shared" si="54"/>
        <v>43064.4087</v>
      </c>
      <c r="E87" s="20">
        <f t="shared" si="72"/>
        <v>-0.22856031033947766</v>
      </c>
      <c r="F87" s="20">
        <f t="shared" si="73"/>
        <v>1.1061751689630182</v>
      </c>
      <c r="G87" s="20">
        <f t="shared" si="74"/>
        <v>-0.10774842836061838</v>
      </c>
      <c r="H87" s="20">
        <f t="shared" si="63"/>
        <v>7.2306338149312754E-2</v>
      </c>
      <c r="I87" s="20">
        <f t="shared" si="64"/>
        <v>0.25951388670059483</v>
      </c>
      <c r="J87" s="20">
        <f t="shared" si="65"/>
        <v>0.10747668068657368</v>
      </c>
      <c r="K87" s="20">
        <f t="shared" si="55"/>
        <v>0.78634079329643736</v>
      </c>
      <c r="L87" s="20">
        <f t="shared" si="56"/>
        <v>0.21365920670356262</v>
      </c>
      <c r="M87" s="21">
        <f>IF(SUMIFS('Monthly NSE Equity Options'!$K:$K,'Monthly NSE Equity Options'!$C:$C,$A87)=0,"",SUMIFS('Monthly NSE Equity Options'!$K:$K,'Monthly NSE Equity Options'!$C:$C,$A87))</f>
        <v>13474160.3124</v>
      </c>
      <c r="N87" s="8">
        <f>IF(SUMIFS('Monthly BSE Equity Options'!$K:$K,'Monthly BSE Equity Options'!$C:$C,$A87)=0,"",SUMIFS('Monthly BSE Equity Options'!$K:$K,'Monthly BSE Equity Options'!$C:$C,$A87))</f>
        <v>7991978.0916999998</v>
      </c>
      <c r="O87" s="8">
        <f t="shared" si="57"/>
        <v>21466138.404100001</v>
      </c>
      <c r="P87" s="23">
        <f t="shared" si="75"/>
        <v>-0.38116465319107951</v>
      </c>
      <c r="Q87" s="23">
        <f t="shared" si="76"/>
        <v>0.34181862388501316</v>
      </c>
      <c r="R87" s="23">
        <f t="shared" si="77"/>
        <v>-0.22587349302065385</v>
      </c>
      <c r="S87" s="23">
        <f t="shared" si="66"/>
        <v>9.9490848374223617E-2</v>
      </c>
      <c r="T87" s="23">
        <f t="shared" si="67"/>
        <v>0.14922768499941652</v>
      </c>
      <c r="U87" s="23">
        <f t="shared" si="68"/>
        <v>0.11749691161557307</v>
      </c>
      <c r="V87" s="23">
        <f t="shared" si="58"/>
        <v>0.62769372202624274</v>
      </c>
      <c r="W87" s="23">
        <f t="shared" si="59"/>
        <v>0.3723062779737572</v>
      </c>
      <c r="X87" s="24">
        <f>IF(SUMIFS('Monthly NSE Equity Options'!$L:$L,'Monthly NSE Equity Options'!$C:$C,$A87)=0,"",SUMIFS('Monthly NSE Equity Options'!$L:$L,'Monthly NSE Equity Options'!$C:$C,$A87))</f>
        <v>7714668589</v>
      </c>
      <c r="Y87" s="9">
        <f>IF(SUMIFS('Monthly BSE Equity Options'!$L:$L,'Monthly BSE Equity Options'!$C:$C,$A87)=0,"",SUMIFS('Monthly BSE Equity Options'!$L:$L,'Monthly BSE Equity Options'!$C:$C,$A87))</f>
        <v>4975526264</v>
      </c>
      <c r="Z87" s="9">
        <f t="shared" si="60"/>
        <v>12690194853</v>
      </c>
      <c r="AA87" s="26">
        <f t="shared" si="78"/>
        <v>-0.73847376114201913</v>
      </c>
      <c r="AB87" s="26">
        <f t="shared" si="79"/>
        <v>-0.3544976444225475</v>
      </c>
      <c r="AC87" s="26">
        <f t="shared" si="80"/>
        <v>-0.65892653349339447</v>
      </c>
      <c r="AD87" s="26">
        <f t="shared" si="69"/>
        <v>-0.10739537643785524</v>
      </c>
      <c r="AE87" s="26">
        <f t="shared" si="70"/>
        <v>-3.3014569980866937E-2</v>
      </c>
      <c r="AF87" s="26">
        <f t="shared" si="71"/>
        <v>-7.9638530579144162E-2</v>
      </c>
      <c r="AG87" s="26">
        <f t="shared" si="61"/>
        <v>0.6079235723615567</v>
      </c>
      <c r="AH87" s="26">
        <f t="shared" si="62"/>
        <v>0.3920764276384433</v>
      </c>
    </row>
    <row r="88" spans="1:34" x14ac:dyDescent="0.2">
      <c r="A88" s="5" t="s">
        <v>196</v>
      </c>
      <c r="B88" s="18">
        <f>IF(SUMIFS('Monthly NSE Equity Options'!$J:$J,'Monthly NSE Equity Options'!$C:$C,$A88)=0,"",SUMIFS('Monthly NSE Equity Options'!$J:$J,'Monthly NSE Equity Options'!$C:$C,$A88))</f>
        <v>29722.736299999997</v>
      </c>
      <c r="C88" s="7">
        <f>IF(SUMIFS('Monthly BSE Equity Options'!$J:$J,'Monthly BSE Equity Options'!$C:$C,$A88)=0,"",SUMIFS('Monthly BSE Equity Options'!$J:$J,'Monthly BSE Equity Options'!$C:$C,$A88))</f>
        <v>9602.8634999999995</v>
      </c>
      <c r="D88" s="7">
        <f t="shared" si="54"/>
        <v>39325.599799999996</v>
      </c>
      <c r="E88" s="20">
        <f t="shared" si="72"/>
        <v>-0.29262160206238097</v>
      </c>
      <c r="F88" s="20">
        <f t="shared" si="73"/>
        <v>0.82904355604491586</v>
      </c>
      <c r="G88" s="20">
        <f t="shared" si="74"/>
        <v>-0.16803557440433692</v>
      </c>
      <c r="H88" s="20">
        <f t="shared" si="63"/>
        <v>-0.12227292794988076</v>
      </c>
      <c r="I88" s="20">
        <f t="shared" si="64"/>
        <v>4.3663885501434185E-2</v>
      </c>
      <c r="J88" s="20">
        <f t="shared" si="65"/>
        <v>-8.6819000024955684E-2</v>
      </c>
      <c r="K88" s="20">
        <f t="shared" si="55"/>
        <v>0.75581139133699871</v>
      </c>
      <c r="L88" s="20">
        <f t="shared" si="56"/>
        <v>0.24418860866300127</v>
      </c>
      <c r="M88" s="21">
        <f>IF(SUMIFS('Monthly NSE Equity Options'!$K:$K,'Monthly NSE Equity Options'!$C:$C,$A88)=0,"",SUMIFS('Monthly NSE Equity Options'!$K:$K,'Monthly NSE Equity Options'!$C:$C,$A88))</f>
        <v>15630955.835099999</v>
      </c>
      <c r="N88" s="8">
        <f>IF(SUMIFS('Monthly BSE Equity Options'!$K:$K,'Monthly BSE Equity Options'!$C:$C,$A88)=0,"",SUMIFS('Monthly BSE Equity Options'!$K:$K,'Monthly BSE Equity Options'!$C:$C,$A88))</f>
        <v>10515749.8124</v>
      </c>
      <c r="O88" s="8">
        <f t="shared" si="57"/>
        <v>26146705.647500001</v>
      </c>
      <c r="P88" s="23">
        <f t="shared" si="75"/>
        <v>-0.36056509205566689</v>
      </c>
      <c r="Q88" s="23">
        <f t="shared" si="76"/>
        <v>0.28863902276922682</v>
      </c>
      <c r="R88" s="23">
        <f t="shared" si="77"/>
        <v>-0.19808432758803729</v>
      </c>
      <c r="S88" s="23">
        <f t="shared" si="66"/>
        <v>0.16006901155206998</v>
      </c>
      <c r="T88" s="23">
        <f t="shared" si="67"/>
        <v>0.31578811800310636</v>
      </c>
      <c r="U88" s="23">
        <f t="shared" si="68"/>
        <v>0.21804421248425476</v>
      </c>
      <c r="V88" s="23">
        <f t="shared" si="58"/>
        <v>0.59781740942169292</v>
      </c>
      <c r="W88" s="23">
        <f t="shared" si="59"/>
        <v>0.40218259057830702</v>
      </c>
      <c r="X88" s="24">
        <f>IF(SUMIFS('Monthly NSE Equity Options'!$L:$L,'Monthly NSE Equity Options'!$C:$C,$A88)=0,"",SUMIFS('Monthly NSE Equity Options'!$L:$L,'Monthly NSE Equity Options'!$C:$C,$A88))</f>
        <v>8571889443</v>
      </c>
      <c r="Y88" s="9">
        <f>IF(SUMIFS('Monthly BSE Equity Options'!$L:$L,'Monthly BSE Equity Options'!$C:$C,$A88)=0,"",SUMIFS('Monthly BSE Equity Options'!$L:$L,'Monthly BSE Equity Options'!$C:$C,$A88))</f>
        <v>6429290235</v>
      </c>
      <c r="Z88" s="9">
        <f t="shared" si="60"/>
        <v>15001179678</v>
      </c>
      <c r="AA88" s="26">
        <f t="shared" si="78"/>
        <v>-0.75717624556291729</v>
      </c>
      <c r="AB88" s="26">
        <f t="shared" si="79"/>
        <v>-0.34153286795146043</v>
      </c>
      <c r="AC88" s="26">
        <f t="shared" si="80"/>
        <v>-0.66712049812828766</v>
      </c>
      <c r="AD88" s="26">
        <f t="shared" si="69"/>
        <v>0.11111570693033701</v>
      </c>
      <c r="AE88" s="26">
        <f t="shared" si="70"/>
        <v>0.2921829559053053</v>
      </c>
      <c r="AF88" s="26">
        <f t="shared" si="71"/>
        <v>0.18210790707076319</v>
      </c>
      <c r="AG88" s="26">
        <f t="shared" si="61"/>
        <v>0.5714143572035949</v>
      </c>
      <c r="AH88" s="26">
        <f t="shared" si="62"/>
        <v>0.42858564279640515</v>
      </c>
    </row>
    <row r="89" spans="1:34" x14ac:dyDescent="0.2">
      <c r="A89" s="5" t="s">
        <v>197</v>
      </c>
      <c r="B89" s="18">
        <f>IF(SUMIFS('Monthly NSE Equity Options'!$J:$J,'Monthly NSE Equity Options'!$C:$C,$A89)=0,"",SUMIFS('Monthly NSE Equity Options'!$J:$J,'Monthly NSE Equity Options'!$C:$C,$A89))</f>
        <v>33013.558199999999</v>
      </c>
      <c r="C89" s="7">
        <f>IF(SUMIFS('Monthly BSE Equity Options'!$J:$J,'Monthly BSE Equity Options'!$C:$C,$A89)=0,"",SUMIFS('Monthly BSE Equity Options'!$J:$J,'Monthly BSE Equity Options'!$C:$C,$A89))</f>
        <v>12064.622800000001</v>
      </c>
      <c r="D89" s="7">
        <f t="shared" si="54"/>
        <v>45078.180999999997</v>
      </c>
      <c r="E89" s="20">
        <f t="shared" si="72"/>
        <v>-0.13128823187804606</v>
      </c>
      <c r="F89" s="20">
        <f t="shared" si="73"/>
        <v>1.2217522440629436</v>
      </c>
      <c r="G89" s="20">
        <f t="shared" si="74"/>
        <v>3.7875746211660566E-2</v>
      </c>
      <c r="H89" s="20">
        <f t="shared" si="63"/>
        <v>0.11071732652016975</v>
      </c>
      <c r="I89" s="20">
        <f t="shared" si="64"/>
        <v>0.25635679399170908</v>
      </c>
      <c r="J89" s="20">
        <f t="shared" si="65"/>
        <v>0.14628082544846532</v>
      </c>
      <c r="K89" s="20">
        <f t="shared" si="55"/>
        <v>0.73236225303767255</v>
      </c>
      <c r="L89" s="20">
        <f t="shared" si="56"/>
        <v>0.26763774696232756</v>
      </c>
      <c r="M89" s="21">
        <f>IF(SUMIFS('Monthly NSE Equity Options'!$K:$K,'Monthly NSE Equity Options'!$C:$C,$A89)=0,"",SUMIFS('Monthly NSE Equity Options'!$K:$K,'Monthly NSE Equity Options'!$C:$C,$A89))</f>
        <v>17037100.524499997</v>
      </c>
      <c r="N89" s="8">
        <f>IF(SUMIFS('Monthly BSE Equity Options'!$K:$K,'Monthly BSE Equity Options'!$C:$C,$A89)=0,"",SUMIFS('Monthly BSE Equity Options'!$K:$K,'Monthly BSE Equity Options'!$C:$C,$A89))</f>
        <v>13019586.743300002</v>
      </c>
      <c r="O89" s="8">
        <f t="shared" si="57"/>
        <v>30056687.2678</v>
      </c>
      <c r="P89" s="23">
        <f t="shared" si="75"/>
        <v>-0.12285892937520826</v>
      </c>
      <c r="Q89" s="23">
        <f t="shared" si="76"/>
        <v>1.0075320190449712</v>
      </c>
      <c r="R89" s="23">
        <f t="shared" si="77"/>
        <v>0.16009508870509537</v>
      </c>
      <c r="S89" s="23">
        <f t="shared" si="66"/>
        <v>8.995897015091292E-2</v>
      </c>
      <c r="T89" s="23">
        <f t="shared" si="67"/>
        <v>0.23810350907621625</v>
      </c>
      <c r="U89" s="23">
        <f t="shared" si="68"/>
        <v>0.14954012459592003</v>
      </c>
      <c r="V89" s="23">
        <f t="shared" si="58"/>
        <v>0.56683227837793015</v>
      </c>
      <c r="W89" s="23">
        <f t="shared" si="59"/>
        <v>0.43316772162206985</v>
      </c>
      <c r="X89" s="24">
        <f>IF(SUMIFS('Monthly NSE Equity Options'!$L:$L,'Monthly NSE Equity Options'!$C:$C,$A89)=0,"",SUMIFS('Monthly NSE Equity Options'!$L:$L,'Monthly NSE Equity Options'!$C:$C,$A89))</f>
        <v>9051766519</v>
      </c>
      <c r="Y89" s="9">
        <f>IF(SUMIFS('Monthly BSE Equity Options'!$L:$L,'Monthly BSE Equity Options'!$C:$C,$A89)=0,"",SUMIFS('Monthly BSE Equity Options'!$L:$L,'Monthly BSE Equity Options'!$C:$C,$A89))</f>
        <v>7719888912</v>
      </c>
      <c r="Z89" s="9">
        <f t="shared" si="60"/>
        <v>16771655431</v>
      </c>
      <c r="AA89" s="26">
        <f t="shared" si="78"/>
        <v>-0.69016644099747637</v>
      </c>
      <c r="AB89" s="26">
        <f t="shared" si="79"/>
        <v>-2.6581308443070162E-2</v>
      </c>
      <c r="AC89" s="26">
        <f t="shared" si="80"/>
        <v>-0.54848913459026538</v>
      </c>
      <c r="AD89" s="26">
        <f t="shared" si="69"/>
        <v>5.5982648772013643E-2</v>
      </c>
      <c r="AE89" s="26">
        <f t="shared" si="70"/>
        <v>0.20073734888715911</v>
      </c>
      <c r="AF89" s="26">
        <f t="shared" si="71"/>
        <v>0.11802243496866405</v>
      </c>
      <c r="AG89" s="26">
        <f t="shared" si="61"/>
        <v>0.53970620588049456</v>
      </c>
      <c r="AH89" s="26">
        <f t="shared" si="62"/>
        <v>0.46029379411950549</v>
      </c>
    </row>
    <row r="90" spans="1:34" x14ac:dyDescent="0.2">
      <c r="A90" s="5" t="s">
        <v>198</v>
      </c>
      <c r="B90" s="18">
        <f>IF(SUMIFS('Monthly NSE Equity Options'!$J:$J,'Monthly NSE Equity Options'!$C:$C,$A90)=0,"",SUMIFS('Monthly NSE Equity Options'!$J:$J,'Monthly NSE Equity Options'!$C:$C,$A90))</f>
        <v>45824.937000000005</v>
      </c>
      <c r="C90" s="7">
        <f>IF(SUMIFS('Monthly BSE Equity Options'!$J:$J,'Monthly BSE Equity Options'!$C:$C,$A90)=0,"",SUMIFS('Monthly BSE Equity Options'!$J:$J,'Monthly BSE Equity Options'!$C:$C,$A90))</f>
        <v>17352.446</v>
      </c>
      <c r="D90" s="7">
        <f t="shared" si="54"/>
        <v>63177.383000000002</v>
      </c>
      <c r="E90" s="20">
        <f t="shared" si="72"/>
        <v>0.45108032896937189</v>
      </c>
      <c r="F90" s="20">
        <f t="shared" si="73"/>
        <v>1.3753278551255894</v>
      </c>
      <c r="G90" s="20">
        <f t="shared" si="74"/>
        <v>0.62471703505136866</v>
      </c>
      <c r="H90" s="20">
        <f t="shared" si="63"/>
        <v>0.38806416207508354</v>
      </c>
      <c r="I90" s="20">
        <f t="shared" si="64"/>
        <v>0.43829163063432031</v>
      </c>
      <c r="J90" s="20">
        <f t="shared" si="65"/>
        <v>0.40150692859589898</v>
      </c>
      <c r="K90" s="20">
        <f t="shared" si="55"/>
        <v>0.72533768928035536</v>
      </c>
      <c r="L90" s="20">
        <f t="shared" si="56"/>
        <v>0.2746623107196447</v>
      </c>
      <c r="M90" s="21">
        <f>IF(SUMIFS('Monthly NSE Equity Options'!$K:$K,'Monthly NSE Equity Options'!$C:$C,$A90)=0,"",SUMIFS('Monthly NSE Equity Options'!$K:$K,'Monthly NSE Equity Options'!$C:$C,$A90))</f>
        <v>17654103.465099998</v>
      </c>
      <c r="N90" s="8">
        <f>IF(SUMIFS('Monthly BSE Equity Options'!$K:$K,'Monthly BSE Equity Options'!$C:$C,$A90)=0,"",SUMIFS('Monthly BSE Equity Options'!$K:$K,'Monthly BSE Equity Options'!$C:$C,$A90))</f>
        <v>14699661.8237</v>
      </c>
      <c r="O90" s="8">
        <f t="shared" si="57"/>
        <v>32353765.288799997</v>
      </c>
      <c r="P90" s="23">
        <f t="shared" si="75"/>
        <v>0.44057401322930678</v>
      </c>
      <c r="Q90" s="23">
        <f t="shared" si="76"/>
        <v>1.113776856504324</v>
      </c>
      <c r="R90" s="23">
        <f t="shared" si="77"/>
        <v>0.68429142255337028</v>
      </c>
      <c r="S90" s="23">
        <f t="shared" si="66"/>
        <v>3.6215255037834959E-2</v>
      </c>
      <c r="T90" s="23">
        <f t="shared" si="67"/>
        <v>0.12904212042402796</v>
      </c>
      <c r="U90" s="23">
        <f t="shared" si="68"/>
        <v>7.6424856822490783E-2</v>
      </c>
      <c r="V90" s="23">
        <f t="shared" si="58"/>
        <v>0.54565838960361668</v>
      </c>
      <c r="W90" s="23">
        <f t="shared" si="59"/>
        <v>0.45434161039638332</v>
      </c>
      <c r="X90" s="24">
        <f>IF(SUMIFS('Monthly NSE Equity Options'!$L:$L,'Monthly NSE Equity Options'!$C:$C,$A90)=0,"",SUMIFS('Monthly NSE Equity Options'!$L:$L,'Monthly NSE Equity Options'!$C:$C,$A90))</f>
        <v>11102496499</v>
      </c>
      <c r="Y90" s="9">
        <f>IF(SUMIFS('Monthly BSE Equity Options'!$L:$L,'Monthly BSE Equity Options'!$C:$C,$A90)=0,"",SUMIFS('Monthly BSE Equity Options'!$L:$L,'Monthly BSE Equity Options'!$C:$C,$A90))</f>
        <v>9030484179</v>
      </c>
      <c r="Z90" s="9">
        <f t="shared" si="60"/>
        <v>20132980678</v>
      </c>
      <c r="AA90" s="26">
        <f t="shared" si="78"/>
        <v>0.28458398358425252</v>
      </c>
      <c r="AB90" s="26">
        <f t="shared" si="79"/>
        <v>0.75505989995338774</v>
      </c>
      <c r="AC90" s="26">
        <f t="shared" si="80"/>
        <v>0.46015249531375968</v>
      </c>
      <c r="AD90" s="26">
        <f t="shared" si="69"/>
        <v>0.22655577512913538</v>
      </c>
      <c r="AE90" s="26">
        <f t="shared" si="70"/>
        <v>0.16976866920491251</v>
      </c>
      <c r="AF90" s="26">
        <f t="shared" si="71"/>
        <v>0.20041702268620853</v>
      </c>
      <c r="AG90" s="26">
        <f t="shared" si="61"/>
        <v>0.55145816094345534</v>
      </c>
      <c r="AH90" s="26">
        <f t="shared" si="62"/>
        <v>0.44854183905654471</v>
      </c>
    </row>
    <row r="91" spans="1:34" x14ac:dyDescent="0.2">
      <c r="A91" s="5" t="s">
        <v>199</v>
      </c>
      <c r="B91" s="18">
        <f>IF(SUMIFS('Monthly NSE Equity Options'!$J:$J,'Monthly NSE Equity Options'!$C:$C,$A91)=0,"",SUMIFS('Monthly NSE Equity Options'!$J:$J,'Monthly NSE Equity Options'!$C:$C,$A91))</f>
        <v>38611.068400000004</v>
      </c>
      <c r="C91" s="7">
        <f>IF(SUMIFS('Monthly BSE Equity Options'!$J:$J,'Monthly BSE Equity Options'!$C:$C,$A91)=0,"",SUMIFS('Monthly BSE Equity Options'!$J:$J,'Monthly BSE Equity Options'!$C:$C,$A91))</f>
        <v>17769.219100000002</v>
      </c>
      <c r="D91" s="7">
        <f t="shared" si="54"/>
        <v>56380.287500000006</v>
      </c>
      <c r="E91" s="20">
        <f t="shared" si="72"/>
        <v>0.14020390563633578</v>
      </c>
      <c r="F91" s="20">
        <f t="shared" si="73"/>
        <v>0.93120440046162267</v>
      </c>
      <c r="G91" s="20">
        <f t="shared" si="74"/>
        <v>0.30920844386283197</v>
      </c>
      <c r="H91" s="20">
        <f t="shared" si="63"/>
        <v>-0.1574223353542199</v>
      </c>
      <c r="I91" s="20">
        <f t="shared" si="64"/>
        <v>2.4018118252608467E-2</v>
      </c>
      <c r="J91" s="20">
        <f t="shared" si="65"/>
        <v>-0.10758748110854788</v>
      </c>
      <c r="K91" s="20">
        <f t="shared" si="55"/>
        <v>0.68483276889994571</v>
      </c>
      <c r="L91" s="20">
        <f t="shared" si="56"/>
        <v>0.31516723110005423</v>
      </c>
      <c r="M91" s="21">
        <f>IF(SUMIFS('Monthly NSE Equity Options'!$K:$K,'Monthly NSE Equity Options'!$C:$C,$A91)=0,"",SUMIFS('Monthly NSE Equity Options'!$K:$K,'Monthly NSE Equity Options'!$C:$C,$A91))</f>
        <v>14952773.572900001</v>
      </c>
      <c r="N91" s="8">
        <f>IF(SUMIFS('Monthly BSE Equity Options'!$K:$K,'Monthly BSE Equity Options'!$C:$C,$A91)=0,"",SUMIFS('Monthly BSE Equity Options'!$K:$K,'Monthly BSE Equity Options'!$C:$C,$A91))</f>
        <v>14235119.244199999</v>
      </c>
      <c r="O91" s="8">
        <f t="shared" si="57"/>
        <v>29187892.8171</v>
      </c>
      <c r="P91" s="23">
        <f t="shared" si="75"/>
        <v>0.10973695029732289</v>
      </c>
      <c r="Q91" s="23">
        <f t="shared" si="76"/>
        <v>0.78117595930146</v>
      </c>
      <c r="R91" s="23">
        <f t="shared" si="77"/>
        <v>0.35971790862604114</v>
      </c>
      <c r="S91" s="23">
        <f t="shared" si="66"/>
        <v>-0.1530142778159308</v>
      </c>
      <c r="T91" s="23">
        <f t="shared" si="67"/>
        <v>-3.1602263036488831E-2</v>
      </c>
      <c r="U91" s="23">
        <f t="shared" si="68"/>
        <v>-9.7851747499569597E-2</v>
      </c>
      <c r="V91" s="23">
        <f t="shared" si="58"/>
        <v>0.51229369884967435</v>
      </c>
      <c r="W91" s="23">
        <f t="shared" si="59"/>
        <v>0.48770630115032565</v>
      </c>
      <c r="X91" s="24">
        <f>IF(SUMIFS('Monthly NSE Equity Options'!$L:$L,'Monthly NSE Equity Options'!$C:$C,$A91)=0,"",SUMIFS('Monthly NSE Equity Options'!$L:$L,'Monthly NSE Equity Options'!$C:$C,$A91))</f>
        <v>9862132267</v>
      </c>
      <c r="Y91" s="9">
        <f>IF(SUMIFS('Monthly BSE Equity Options'!$L:$L,'Monthly BSE Equity Options'!$C:$C,$A91)=0,"",SUMIFS('Monthly BSE Equity Options'!$L:$L,'Monthly BSE Equity Options'!$C:$C,$A91))</f>
        <v>9339773782</v>
      </c>
      <c r="Z91" s="9">
        <f t="shared" si="60"/>
        <v>19201906049</v>
      </c>
      <c r="AA91" s="26">
        <f t="shared" si="78"/>
        <v>0.27836110562960181</v>
      </c>
      <c r="AB91" s="26">
        <f t="shared" si="79"/>
        <v>0.87714289633583964</v>
      </c>
      <c r="AC91" s="26">
        <f t="shared" si="80"/>
        <v>0.51312933106465364</v>
      </c>
      <c r="AD91" s="26">
        <f t="shared" si="69"/>
        <v>-0.11171939861559244</v>
      </c>
      <c r="AE91" s="26">
        <f t="shared" si="70"/>
        <v>3.424950388809056E-2</v>
      </c>
      <c r="AF91" s="26">
        <f t="shared" si="71"/>
        <v>-4.6246238641524995E-2</v>
      </c>
      <c r="AG91" s="26">
        <f t="shared" si="61"/>
        <v>0.51360173525656849</v>
      </c>
      <c r="AH91" s="26">
        <f t="shared" si="62"/>
        <v>0.48639826474343145</v>
      </c>
    </row>
    <row r="92" spans="1:34" x14ac:dyDescent="0.2">
      <c r="A92" s="5" t="s">
        <v>200</v>
      </c>
      <c r="B92" s="18">
        <f>IF(SUMIFS('Monthly NSE Equity Options'!$J:$J,'Monthly NSE Equity Options'!$C:$C,$A92)=0,"",SUMIFS('Monthly NSE Equity Options'!$J:$J,'Monthly NSE Equity Options'!$C:$C,$A92))</f>
        <v>19909.9512</v>
      </c>
      <c r="C92" s="7">
        <f>IF(SUMIFS('Monthly BSE Equity Options'!$J:$J,'Monthly BSE Equity Options'!$C:$C,$A92)=0,"",SUMIFS('Monthly BSE Equity Options'!$J:$J,'Monthly BSE Equity Options'!$C:$C,$A92))</f>
        <v>9668.7052999999996</v>
      </c>
      <c r="D92" s="7">
        <f t="shared" si="54"/>
        <v>29578.656499999997</v>
      </c>
      <c r="E92" s="20">
        <f t="shared" si="72"/>
        <v>-0.33014406886892167</v>
      </c>
      <c r="F92" s="20">
        <f t="shared" si="73"/>
        <v>6.8564756751983147E-3</v>
      </c>
      <c r="G92" s="20">
        <f t="shared" si="74"/>
        <v>-0.24785237477801925</v>
      </c>
      <c r="H92" s="20">
        <f t="shared" si="63"/>
        <v>-0.48434601721614112</v>
      </c>
      <c r="I92" s="20">
        <f t="shared" si="64"/>
        <v>-0.4558733703722524</v>
      </c>
      <c r="J92" s="20">
        <f t="shared" si="65"/>
        <v>-0.47537237194826309</v>
      </c>
      <c r="K92" s="20">
        <f t="shared" si="55"/>
        <v>0.67311884838312386</v>
      </c>
      <c r="L92" s="20">
        <f t="shared" si="56"/>
        <v>0.3268811516168762</v>
      </c>
      <c r="M92" s="21">
        <f>IF(SUMIFS('Monthly NSE Equity Options'!$K:$K,'Monthly NSE Equity Options'!$C:$C,$A92)=0,"",SUMIFS('Monthly NSE Equity Options'!$K:$K,'Monthly NSE Equity Options'!$C:$C,$A92))</f>
        <v>8714543.2180000003</v>
      </c>
      <c r="N92" s="8">
        <f>IF(SUMIFS('Monthly BSE Equity Options'!$K:$K,'Monthly BSE Equity Options'!$C:$C,$A92)=0,"",SUMIFS('Monthly BSE Equity Options'!$K:$K,'Monthly BSE Equity Options'!$C:$C,$A92))</f>
        <v>8530138.507100001</v>
      </c>
      <c r="O92" s="8">
        <f t="shared" si="57"/>
        <v>17244681.725100003</v>
      </c>
      <c r="P92" s="23">
        <f t="shared" si="75"/>
        <v>-0.44248174520261196</v>
      </c>
      <c r="Q92" s="23">
        <f t="shared" si="76"/>
        <v>-0.18882260806153817</v>
      </c>
      <c r="R92" s="23">
        <f t="shared" si="77"/>
        <v>-0.34046445630335687</v>
      </c>
      <c r="S92" s="23">
        <f t="shared" si="66"/>
        <v>-0.41719553395806108</v>
      </c>
      <c r="T92" s="23">
        <f t="shared" si="67"/>
        <v>-0.40076803286522888</v>
      </c>
      <c r="U92" s="23">
        <f t="shared" si="68"/>
        <v>-0.40918373816293296</v>
      </c>
      <c r="V92" s="23">
        <f t="shared" si="58"/>
        <v>0.5053467125064881</v>
      </c>
      <c r="W92" s="23">
        <f t="shared" si="59"/>
        <v>0.49465328749351178</v>
      </c>
      <c r="X92" s="24">
        <f>IF(SUMIFS('Monthly NSE Equity Options'!$L:$L,'Monthly NSE Equity Options'!$C:$C,$A92)=0,"",SUMIFS('Monthly NSE Equity Options'!$L:$L,'Monthly NSE Equity Options'!$C:$C,$A92))</f>
        <v>5657512318</v>
      </c>
      <c r="Y92" s="9">
        <f>IF(SUMIFS('Monthly BSE Equity Options'!$L:$L,'Monthly BSE Equity Options'!$C:$C,$A92)=0,"",SUMIFS('Monthly BSE Equity Options'!$L:$L,'Monthly BSE Equity Options'!$C:$C,$A92))</f>
        <v>5501700757</v>
      </c>
      <c r="Z92" s="9">
        <f t="shared" si="60"/>
        <v>11159213075</v>
      </c>
      <c r="AA92" s="26">
        <f t="shared" si="78"/>
        <v>-0.33999238375384633</v>
      </c>
      <c r="AB92" s="26">
        <f t="shared" si="79"/>
        <v>-0.14427556450171675</v>
      </c>
      <c r="AC92" s="26">
        <f t="shared" si="80"/>
        <v>-0.25611096496860453</v>
      </c>
      <c r="AD92" s="26">
        <f t="shared" si="69"/>
        <v>-0.42633984570144279</v>
      </c>
      <c r="AE92" s="26">
        <f t="shared" si="70"/>
        <v>-0.41093854247271955</v>
      </c>
      <c r="AF92" s="26">
        <f t="shared" si="71"/>
        <v>-0.41884867853620444</v>
      </c>
      <c r="AG92" s="26">
        <f t="shared" si="61"/>
        <v>0.50698129697644478</v>
      </c>
      <c r="AH92" s="26">
        <f t="shared" si="62"/>
        <v>0.49301870302355527</v>
      </c>
    </row>
    <row r="94" spans="1:34" x14ac:dyDescent="0.2">
      <c r="A94" s="1" t="s">
        <v>201</v>
      </c>
    </row>
    <row r="95" spans="1:34" x14ac:dyDescent="0.2">
      <c r="A95" s="5" t="s">
        <v>202</v>
      </c>
      <c r="B95" s="6">
        <f>COUNTIF('Daily NSE Equity Options'!$A:$A,"&gt;="&amp;DATE(2026,7,1))</f>
        <v>43</v>
      </c>
    </row>
    <row r="96" spans="1:34" x14ac:dyDescent="0.2">
      <c r="A96" s="5" t="s">
        <v>203</v>
      </c>
      <c r="B96" s="11">
        <f>DATE(2025,7,1)</f>
        <v>45839</v>
      </c>
      <c r="C96" s="11">
        <f>INDEX('Daily NSE Equity Options'!$A:$A,COUNTIF('Daily NSE Equity Options'!$A:$A,"&lt;"&amp;DATE(2025,7,1))+1+$B95)</f>
        <v>45901</v>
      </c>
    </row>
    <row r="97" spans="1:34" x14ac:dyDescent="0.2">
      <c r="B97" s="2" t="s">
        <v>46</v>
      </c>
      <c r="C97" s="2" t="s">
        <v>47</v>
      </c>
      <c r="D97" s="2" t="s">
        <v>48</v>
      </c>
      <c r="K97" s="2" t="s">
        <v>52</v>
      </c>
      <c r="L97" s="2" t="s">
        <v>53</v>
      </c>
      <c r="M97" s="3" t="s">
        <v>54</v>
      </c>
      <c r="N97" s="3" t="s">
        <v>55</v>
      </c>
      <c r="O97" s="3" t="s">
        <v>56</v>
      </c>
      <c r="V97" s="3" t="s">
        <v>60</v>
      </c>
      <c r="W97" s="3" t="s">
        <v>61</v>
      </c>
      <c r="X97" s="4" t="s">
        <v>62</v>
      </c>
      <c r="Y97" s="4" t="s">
        <v>63</v>
      </c>
      <c r="Z97" s="4" t="s">
        <v>64</v>
      </c>
      <c r="AG97" s="4" t="s">
        <v>68</v>
      </c>
      <c r="AH97" s="4" t="s">
        <v>69</v>
      </c>
    </row>
    <row r="98" spans="1:34" x14ac:dyDescent="0.2">
      <c r="A98" s="5" t="s">
        <v>204</v>
      </c>
      <c r="B98" s="7">
        <f>SUMIFS('Daily NSE Equity Options'!$K:$K,'Daily NSE Equity Options'!$A:$A,"&gt;="&amp;$B$96,'Daily NSE Equity Options'!$A:$A,"&lt;="&amp;$C$96)</f>
        <v>19459.432500000003</v>
      </c>
      <c r="C98" s="7">
        <f>SUMIFS('Daily BSE Equity Options'!$K:$K,'Daily BSE Equity Options'!$A:$A,"&gt;="&amp;$B$96,'Daily BSE Equity Options'!$A:$A,"&lt;="&amp;$C$96)</f>
        <v>6217.9628999999995</v>
      </c>
      <c r="D98" s="7">
        <f>B98+C98</f>
        <v>25677.395400000001</v>
      </c>
      <c r="K98" s="20">
        <f>IF(D98=0,"",B98/D98)</f>
        <v>0.75784292748009796</v>
      </c>
      <c r="L98" s="20">
        <f>IF(D98=0,"",C98/D98)</f>
        <v>0.24215707251990204</v>
      </c>
      <c r="M98" s="8">
        <f>SUMIFS('Daily NSE Equity Options'!$L:$L,'Daily NSE Equity Options'!$A:$A,"&gt;="&amp;$B$96,'Daily NSE Equity Options'!$A:$A,"&lt;="&amp;$C$96)</f>
        <v>9931256.3958999999</v>
      </c>
      <c r="N98" s="8">
        <f>SUMIFS('Daily BSE Equity Options'!$L:$L,'Daily BSE Equity Options'!$A:$A,"&gt;="&amp;$B$96,'Daily BSE Equity Options'!$A:$A,"&lt;="&amp;$C$96)</f>
        <v>6896832.6008999972</v>
      </c>
      <c r="O98" s="8">
        <f>M98+N98</f>
        <v>16828088.996799998</v>
      </c>
      <c r="V98" s="23">
        <f>IF(O98=0,"",M98/O98)</f>
        <v>0.59015948856631972</v>
      </c>
      <c r="W98" s="23">
        <f>IF(O98=0,"",N98/O98)</f>
        <v>0.40984051143368017</v>
      </c>
      <c r="X98" s="9">
        <f>SUMIFS('Daily NSE Equity Options'!$M:$M,'Daily NSE Equity Options'!$A:$A,"&gt;="&amp;$B$96,'Daily NSE Equity Options'!$A:$A,"&lt;="&amp;$C$96)</f>
        <v>5444102938</v>
      </c>
      <c r="Y98" s="9">
        <f>SUMIFS('Daily BSE Equity Options'!$M:$M,'Daily BSE Equity Options'!$A:$A,"&gt;="&amp;$B$96,'Daily BSE Equity Options'!$A:$A,"&lt;="&amp;$C$96)</f>
        <v>4214368297</v>
      </c>
      <c r="Z98" s="9">
        <f>X98+Y98</f>
        <v>9658471235</v>
      </c>
      <c r="AG98" s="26">
        <f>IF(Z98=0,"",X98/Z98)</f>
        <v>0.56366093613985901</v>
      </c>
      <c r="AH98" s="26">
        <f>IF(Z98=0,"",Y98/Z98)</f>
        <v>0.43633906386014099</v>
      </c>
    </row>
    <row r="99" spans="1:34" x14ac:dyDescent="0.2">
      <c r="A99" s="5" t="s">
        <v>205</v>
      </c>
      <c r="B99" s="7">
        <f>SUMIFS('Daily NSE Equity Options'!$K:$K,'Daily NSE Equity Options'!$A:$A,"&gt;="&amp;DATE(2026,7,1))</f>
        <v>19909.951200000003</v>
      </c>
      <c r="C99" s="7">
        <f>SUMIFS('Daily BSE Equity Options'!$K:$K,'Daily BSE Equity Options'!$A:$A,"&gt;="&amp;DATE(2026,7,1))</f>
        <v>9668.7052999999996</v>
      </c>
      <c r="D99" s="7">
        <f>B99+C99</f>
        <v>29578.656500000005</v>
      </c>
      <c r="K99" s="20">
        <f>IF(D99=0,"",B99/D99)</f>
        <v>0.67311884838312386</v>
      </c>
      <c r="L99" s="20">
        <f>IF(D99=0,"",C99/D99)</f>
        <v>0.32688115161687609</v>
      </c>
      <c r="M99" s="8">
        <f>SUMIFS('Daily NSE Equity Options'!$L:$L,'Daily NSE Equity Options'!$A:$A,"&gt;="&amp;DATE(2026,7,1))</f>
        <v>8714543.2180000022</v>
      </c>
      <c r="N99" s="8">
        <f>SUMIFS('Daily BSE Equity Options'!$L:$L,'Daily BSE Equity Options'!$A:$A,"&gt;="&amp;DATE(2026,7,1))</f>
        <v>8530138.507100001</v>
      </c>
      <c r="O99" s="8">
        <f>M99+N99</f>
        <v>17244681.725100003</v>
      </c>
      <c r="V99" s="23">
        <f>IF(O99=0,"",M99/O99)</f>
        <v>0.50534671250648822</v>
      </c>
      <c r="W99" s="23">
        <f>IF(O99=0,"",N99/O99)</f>
        <v>0.49465328749351178</v>
      </c>
      <c r="X99" s="9">
        <f>SUMIFS('Daily NSE Equity Options'!$M:$M,'Daily NSE Equity Options'!$A:$A,"&gt;="&amp;DATE(2026,7,1))</f>
        <v>5657512318</v>
      </c>
      <c r="Y99" s="9">
        <f>SUMIFS('Daily BSE Equity Options'!$M:$M,'Daily BSE Equity Options'!$A:$A,"&gt;="&amp;DATE(2026,7,1))</f>
        <v>5501700757</v>
      </c>
      <c r="Z99" s="9">
        <f>X99+Y99</f>
        <v>11159213075</v>
      </c>
      <c r="AG99" s="26">
        <f>IF(Z99=0,"",X99/Z99)</f>
        <v>0.50698129697644478</v>
      </c>
      <c r="AH99" s="26">
        <f>IF(Z99=0,"",Y99/Z99)</f>
        <v>0.49301870302355527</v>
      </c>
    </row>
    <row r="100" spans="1:34" x14ac:dyDescent="0.2">
      <c r="A100" s="1" t="s">
        <v>206</v>
      </c>
      <c r="B100" s="20">
        <f>IF(OR(B98=0,B98=""),"",B99/B98-1)</f>
        <v>2.3151687491400397E-2</v>
      </c>
      <c r="C100" s="20">
        <f>IF(OR(C98=0,C98=""),"",C99/C98-1)</f>
        <v>0.55496349133894007</v>
      </c>
      <c r="D100" s="20">
        <f>IF(OR(D98=0,D98=""),"",D99/D98-1)</f>
        <v>0.15193367704264915</v>
      </c>
      <c r="M100" s="23">
        <f>IF(OR(M98=0,M98=""),"",M99/M98-1)</f>
        <v>-0.12251351988075776</v>
      </c>
      <c r="N100" s="23">
        <f>IF(OR(N98=0,N98=""),"",N99/N98-1)</f>
        <v>0.23681971141170899</v>
      </c>
      <c r="O100" s="23">
        <f>IF(OR(O98=0,O98=""),"",O99/O98-1)</f>
        <v>2.4755795407263692E-2</v>
      </c>
      <c r="X100" s="26">
        <f>IF(OR(X98=0,X98=""),"",X99/X98-1)</f>
        <v>3.9200100077167122E-2</v>
      </c>
      <c r="Y100" s="26">
        <f>IF(OR(Y98=0,Y98=""),"",Y99/Y98-1)</f>
        <v>0.30546273350537212</v>
      </c>
      <c r="Z100" s="26">
        <f>IF(OR(Z98=0,Z98=""),"",Z99/Z98-1)</f>
        <v>0.15538088828816599</v>
      </c>
    </row>
  </sheetData>
  <conditionalFormatting sqref="K2:K92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L2:L92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V2:V92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W2:W92">
    <cfRule type="colorScale" priority="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AG2:AG92">
    <cfRule type="colorScale" priority="5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AH2:AH92">
    <cfRule type="colorScale" priority="6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28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outlineLevelCol="1" x14ac:dyDescent="0.2"/>
  <cols>
    <col min="1" max="3" width="14" customWidth="1"/>
    <col min="4" max="6" width="24" customWidth="1"/>
    <col min="7" max="12" width="14" customWidth="1"/>
    <col min="13" max="14" width="16" hidden="1" customWidth="1" outlineLevel="1"/>
    <col min="15" max="17" width="24" customWidth="1"/>
    <col min="18" max="23" width="14" customWidth="1"/>
    <col min="24" max="25" width="16" hidden="1" customWidth="1" outlineLevel="1"/>
    <col min="26" max="28" width="24" customWidth="1"/>
    <col min="29" max="34" width="14" customWidth="1"/>
    <col min="35" max="36" width="16" hidden="1" customWidth="1" outlineLevel="1"/>
  </cols>
  <sheetData>
    <row r="1" spans="1:36" x14ac:dyDescent="0.2">
      <c r="A1" s="1" t="s">
        <v>207</v>
      </c>
      <c r="B1" s="1" t="s">
        <v>45</v>
      </c>
      <c r="C1" s="1" t="s">
        <v>100</v>
      </c>
      <c r="D1" s="15" t="s">
        <v>46</v>
      </c>
      <c r="E1" s="2" t="s">
        <v>47</v>
      </c>
      <c r="F1" s="2" t="s">
        <v>48</v>
      </c>
      <c r="G1" s="2" t="s">
        <v>49</v>
      </c>
      <c r="H1" s="2" t="s">
        <v>50</v>
      </c>
      <c r="I1" s="2" t="s">
        <v>51</v>
      </c>
      <c r="J1" s="2" t="s">
        <v>208</v>
      </c>
      <c r="K1" s="2" t="s">
        <v>209</v>
      </c>
      <c r="L1" s="2" t="s">
        <v>210</v>
      </c>
      <c r="M1" s="2" t="s">
        <v>52</v>
      </c>
      <c r="N1" s="2" t="s">
        <v>53</v>
      </c>
      <c r="O1" s="16" t="s">
        <v>54</v>
      </c>
      <c r="P1" s="3" t="s">
        <v>55</v>
      </c>
      <c r="Q1" s="3" t="s">
        <v>56</v>
      </c>
      <c r="R1" s="3" t="s">
        <v>57</v>
      </c>
      <c r="S1" s="3" t="s">
        <v>58</v>
      </c>
      <c r="T1" s="3" t="s">
        <v>59</v>
      </c>
      <c r="U1" s="3" t="s">
        <v>211</v>
      </c>
      <c r="V1" s="3" t="s">
        <v>212</v>
      </c>
      <c r="W1" s="3" t="s">
        <v>213</v>
      </c>
      <c r="X1" s="3" t="s">
        <v>60</v>
      </c>
      <c r="Y1" s="3" t="s">
        <v>61</v>
      </c>
      <c r="Z1" s="17" t="s">
        <v>62</v>
      </c>
      <c r="AA1" s="4" t="s">
        <v>63</v>
      </c>
      <c r="AB1" s="4" t="s">
        <v>64</v>
      </c>
      <c r="AC1" s="4" t="s">
        <v>65</v>
      </c>
      <c r="AD1" s="4" t="s">
        <v>66</v>
      </c>
      <c r="AE1" s="4" t="s">
        <v>67</v>
      </c>
      <c r="AF1" s="4" t="s">
        <v>214</v>
      </c>
      <c r="AG1" s="4" t="s">
        <v>215</v>
      </c>
      <c r="AH1" s="4" t="s">
        <v>216</v>
      </c>
      <c r="AI1" s="4" t="s">
        <v>68</v>
      </c>
      <c r="AJ1" s="4" t="s">
        <v>69</v>
      </c>
    </row>
    <row r="2" spans="1:36" x14ac:dyDescent="0.2">
      <c r="A2" s="10">
        <v>37987</v>
      </c>
      <c r="B2" s="5" t="s">
        <v>70</v>
      </c>
      <c r="C2" s="5" t="s">
        <v>110</v>
      </c>
      <c r="D2" s="18" t="str">
        <f>IF(SUMIFS('Monthly NSE Equity Options'!$J:$J,'Monthly NSE Equity Options'!$A:$A,$A2)=0,"",SUMIFS('Monthly NSE Equity Options'!$J:$J,'Monthly NSE Equity Options'!$A:$A,$A2))</f>
        <v/>
      </c>
      <c r="E2" s="7" t="str">
        <f>IF(SUMIFS('Monthly BSE Equity Options'!$J:$J,'Monthly BSE Equity Options'!$A:$A,$A2)=0,"",SUMIFS('Monthly BSE Equity Options'!$J:$J,'Monthly BSE Equity Options'!$A:$A,$A2))</f>
        <v/>
      </c>
      <c r="F2" s="7" t="str">
        <f t="shared" ref="F2:F65" si="0">IF(OR(D2="",E2=""),"",D2+E2)</f>
        <v/>
      </c>
      <c r="G2" s="19"/>
      <c r="H2" s="19"/>
      <c r="I2" s="19"/>
      <c r="J2" s="19"/>
      <c r="K2" s="19"/>
      <c r="L2" s="19"/>
      <c r="M2" s="20" t="str">
        <f t="shared" ref="M2:M65" si="1">IF(F2="","",D2/F2)</f>
        <v/>
      </c>
      <c r="N2" s="20" t="str">
        <f t="shared" ref="N2:N65" si="2">IF(F2="","",E2/F2)</f>
        <v/>
      </c>
      <c r="O2" s="21" t="str">
        <f>IF(SUMIFS('Monthly NSE Equity Options'!$K:$K,'Monthly NSE Equity Options'!$A:$A,$A2)=0,"",SUMIFS('Monthly NSE Equity Options'!$K:$K,'Monthly NSE Equity Options'!$A:$A,$A2))</f>
        <v/>
      </c>
      <c r="P2" s="8">
        <f>IF(SUMIFS('Monthly BSE Equity Options'!$K:$K,'Monthly BSE Equity Options'!$A:$A,$A2)=0,"",SUMIFS('Monthly BSE Equity Options'!$K:$K,'Monthly BSE Equity Options'!$A:$A,$A2))</f>
        <v>0.75319999999999998</v>
      </c>
      <c r="Q2" s="8" t="str">
        <f t="shared" ref="Q2:Q65" si="3">IF(OR(O2="",P2=""),"",O2+P2)</f>
        <v/>
      </c>
      <c r="R2" s="22"/>
      <c r="S2" s="22"/>
      <c r="T2" s="22"/>
      <c r="U2" s="22"/>
      <c r="V2" s="22"/>
      <c r="W2" s="22"/>
      <c r="X2" s="23" t="str">
        <f t="shared" ref="X2:X65" si="4">IF(Q2="","",O2/Q2)</f>
        <v/>
      </c>
      <c r="Y2" s="23" t="str">
        <f t="shared" ref="Y2:Y65" si="5">IF(Q2="","",P2/Q2)</f>
        <v/>
      </c>
      <c r="Z2" s="24" t="str">
        <f>IF(SUMIFS('Monthly NSE Equity Options'!$L:$L,'Monthly NSE Equity Options'!$A:$A,$A2)=0,"",SUMIFS('Monthly NSE Equity Options'!$L:$L,'Monthly NSE Equity Options'!$A:$A,$A2))</f>
        <v/>
      </c>
      <c r="AA2" s="9">
        <f>IF(SUMIFS('Monthly BSE Equity Options'!$L:$L,'Monthly BSE Equity Options'!$A:$A,$A2)=0,"",SUMIFS('Monthly BSE Equity Options'!$L:$L,'Monthly BSE Equity Options'!$A:$A,$A2))</f>
        <v>1648</v>
      </c>
      <c r="AB2" s="9" t="str">
        <f t="shared" ref="AB2:AB65" si="6">IF(OR(Z2="",AA2=""),"",Z2+AA2)</f>
        <v/>
      </c>
      <c r="AC2" s="25"/>
      <c r="AD2" s="25"/>
      <c r="AE2" s="25"/>
      <c r="AF2" s="25"/>
      <c r="AG2" s="25"/>
      <c r="AH2" s="25"/>
      <c r="AI2" s="26" t="str">
        <f t="shared" ref="AI2:AI65" si="7">IF(AB2="","",Z2/AB2)</f>
        <v/>
      </c>
      <c r="AJ2" s="26" t="str">
        <f t="shared" ref="AJ2:AJ65" si="8">IF(AB2="","",AA2/AB2)</f>
        <v/>
      </c>
    </row>
    <row r="3" spans="1:36" x14ac:dyDescent="0.2">
      <c r="A3" s="10">
        <v>38018</v>
      </c>
      <c r="B3" s="5" t="s">
        <v>70</v>
      </c>
      <c r="C3" s="5" t="s">
        <v>110</v>
      </c>
      <c r="D3" s="18" t="str">
        <f>IF(SUMIFS('Monthly NSE Equity Options'!$J:$J,'Monthly NSE Equity Options'!$A:$A,$A3)=0,"",SUMIFS('Monthly NSE Equity Options'!$J:$J,'Monthly NSE Equity Options'!$A:$A,$A3))</f>
        <v/>
      </c>
      <c r="E3" s="7" t="str">
        <f>IF(SUMIFS('Monthly BSE Equity Options'!$J:$J,'Monthly BSE Equity Options'!$A:$A,$A3)=0,"",SUMIFS('Monthly BSE Equity Options'!$J:$J,'Monthly BSE Equity Options'!$A:$A,$A3))</f>
        <v/>
      </c>
      <c r="F3" s="7" t="str">
        <f t="shared" si="0"/>
        <v/>
      </c>
      <c r="G3" s="19"/>
      <c r="H3" s="19"/>
      <c r="I3" s="19"/>
      <c r="J3" s="20" t="str">
        <f t="shared" ref="J3:J66" si="9">IF(OR(D3="",D2=""),"",D3/D2-1)</f>
        <v/>
      </c>
      <c r="K3" s="20" t="str">
        <f t="shared" ref="K3:K66" si="10">IF(OR(E3="",E2=""),"",E3/E2-1)</f>
        <v/>
      </c>
      <c r="L3" s="20" t="str">
        <f t="shared" ref="L3:L66" si="11">IF(OR(F3="",F2=""),"",F3/F2-1)</f>
        <v/>
      </c>
      <c r="M3" s="20" t="str">
        <f t="shared" si="1"/>
        <v/>
      </c>
      <c r="N3" s="20" t="str">
        <f t="shared" si="2"/>
        <v/>
      </c>
      <c r="O3" s="21" t="str">
        <f>IF(SUMIFS('Monthly NSE Equity Options'!$K:$K,'Monthly NSE Equity Options'!$A:$A,$A3)=0,"",SUMIFS('Monthly NSE Equity Options'!$K:$K,'Monthly NSE Equity Options'!$A:$A,$A3))</f>
        <v/>
      </c>
      <c r="P3" s="8">
        <f>IF(SUMIFS('Monthly BSE Equity Options'!$K:$K,'Monthly BSE Equity Options'!$A:$A,$A3)=0,"",SUMIFS('Monthly BSE Equity Options'!$K:$K,'Monthly BSE Equity Options'!$A:$A,$A3))</f>
        <v>0.96189999999999998</v>
      </c>
      <c r="Q3" s="8" t="str">
        <f t="shared" si="3"/>
        <v/>
      </c>
      <c r="R3" s="22"/>
      <c r="S3" s="22"/>
      <c r="T3" s="22"/>
      <c r="U3" s="23" t="str">
        <f t="shared" ref="U3:U66" si="12">IF(OR(O3="",O2=""),"",O3/O2-1)</f>
        <v/>
      </c>
      <c r="V3" s="23">
        <f t="shared" ref="V3:V66" si="13">IF(OR(P3="",P2=""),"",P3/P2-1)</f>
        <v>0.277084439723845</v>
      </c>
      <c r="W3" s="23" t="str">
        <f t="shared" ref="W3:W66" si="14">IF(OR(Q3="",Q2=""),"",Q3/Q2-1)</f>
        <v/>
      </c>
      <c r="X3" s="23" t="str">
        <f t="shared" si="4"/>
        <v/>
      </c>
      <c r="Y3" s="23" t="str">
        <f t="shared" si="5"/>
        <v/>
      </c>
      <c r="Z3" s="24" t="str">
        <f>IF(SUMIFS('Monthly NSE Equity Options'!$L:$L,'Monthly NSE Equity Options'!$A:$A,$A3)=0,"",SUMIFS('Monthly NSE Equity Options'!$L:$L,'Monthly NSE Equity Options'!$A:$A,$A3))</f>
        <v/>
      </c>
      <c r="AA3" s="9">
        <f>IF(SUMIFS('Monthly BSE Equity Options'!$L:$L,'Monthly BSE Equity Options'!$A:$A,$A3)=0,"",SUMIFS('Monthly BSE Equity Options'!$L:$L,'Monthly BSE Equity Options'!$A:$A,$A3))</f>
        <v>1479</v>
      </c>
      <c r="AB3" s="9" t="str">
        <f t="shared" si="6"/>
        <v/>
      </c>
      <c r="AC3" s="25"/>
      <c r="AD3" s="25"/>
      <c r="AE3" s="25"/>
      <c r="AF3" s="26" t="str">
        <f t="shared" ref="AF3:AF66" si="15">IF(OR(Z3="",Z2=""),"",Z3/Z2-1)</f>
        <v/>
      </c>
      <c r="AG3" s="26">
        <f t="shared" ref="AG3:AG66" si="16">IF(OR(AA3="",AA2=""),"",AA3/AA2-1)</f>
        <v>-0.10254854368932043</v>
      </c>
      <c r="AH3" s="26" t="str">
        <f t="shared" ref="AH3:AH66" si="17">IF(OR(AB3="",AB2=""),"",AB3/AB2-1)</f>
        <v/>
      </c>
      <c r="AI3" s="26" t="str">
        <f t="shared" si="7"/>
        <v/>
      </c>
      <c r="AJ3" s="26" t="str">
        <f t="shared" si="8"/>
        <v/>
      </c>
    </row>
    <row r="4" spans="1:36" x14ac:dyDescent="0.2">
      <c r="A4" s="10">
        <v>38047</v>
      </c>
      <c r="B4" s="5" t="s">
        <v>70</v>
      </c>
      <c r="C4" s="5" t="s">
        <v>110</v>
      </c>
      <c r="D4" s="18" t="str">
        <f>IF(SUMIFS('Monthly NSE Equity Options'!$J:$J,'Monthly NSE Equity Options'!$A:$A,$A4)=0,"",SUMIFS('Monthly NSE Equity Options'!$J:$J,'Monthly NSE Equity Options'!$A:$A,$A4))</f>
        <v/>
      </c>
      <c r="E4" s="7" t="str">
        <f>IF(SUMIFS('Monthly BSE Equity Options'!$J:$J,'Monthly BSE Equity Options'!$A:$A,$A4)=0,"",SUMIFS('Monthly BSE Equity Options'!$J:$J,'Monthly BSE Equity Options'!$A:$A,$A4))</f>
        <v/>
      </c>
      <c r="F4" s="7" t="str">
        <f t="shared" si="0"/>
        <v/>
      </c>
      <c r="G4" s="19"/>
      <c r="H4" s="19"/>
      <c r="I4" s="19"/>
      <c r="J4" s="20" t="str">
        <f t="shared" si="9"/>
        <v/>
      </c>
      <c r="K4" s="20" t="str">
        <f t="shared" si="10"/>
        <v/>
      </c>
      <c r="L4" s="20" t="str">
        <f t="shared" si="11"/>
        <v/>
      </c>
      <c r="M4" s="20" t="str">
        <f t="shared" si="1"/>
        <v/>
      </c>
      <c r="N4" s="20" t="str">
        <f t="shared" si="2"/>
        <v/>
      </c>
      <c r="O4" s="21" t="str">
        <f>IF(SUMIFS('Monthly NSE Equity Options'!$K:$K,'Monthly NSE Equity Options'!$A:$A,$A4)=0,"",SUMIFS('Monthly NSE Equity Options'!$K:$K,'Monthly NSE Equity Options'!$A:$A,$A4))</f>
        <v/>
      </c>
      <c r="P4" s="8">
        <f>IF(SUMIFS('Monthly BSE Equity Options'!$K:$K,'Monthly BSE Equity Options'!$A:$A,$A4)=0,"",SUMIFS('Monthly BSE Equity Options'!$K:$K,'Monthly BSE Equity Options'!$A:$A,$A4))</f>
        <v>0.87329999999999997</v>
      </c>
      <c r="Q4" s="8" t="str">
        <f t="shared" si="3"/>
        <v/>
      </c>
      <c r="R4" s="22"/>
      <c r="S4" s="22"/>
      <c r="T4" s="22"/>
      <c r="U4" s="23" t="str">
        <f t="shared" si="12"/>
        <v/>
      </c>
      <c r="V4" s="23">
        <f t="shared" si="13"/>
        <v>-9.2109366878053822E-2</v>
      </c>
      <c r="W4" s="23" t="str">
        <f t="shared" si="14"/>
        <v/>
      </c>
      <c r="X4" s="23" t="str">
        <f t="shared" si="4"/>
        <v/>
      </c>
      <c r="Y4" s="23" t="str">
        <f t="shared" si="5"/>
        <v/>
      </c>
      <c r="Z4" s="24" t="str">
        <f>IF(SUMIFS('Monthly NSE Equity Options'!$L:$L,'Monthly NSE Equity Options'!$A:$A,$A4)=0,"",SUMIFS('Monthly NSE Equity Options'!$L:$L,'Monthly NSE Equity Options'!$A:$A,$A4))</f>
        <v/>
      </c>
      <c r="AA4" s="9">
        <f>IF(SUMIFS('Monthly BSE Equity Options'!$L:$L,'Monthly BSE Equity Options'!$A:$A,$A4)=0,"",SUMIFS('Monthly BSE Equity Options'!$L:$L,'Monthly BSE Equity Options'!$A:$A,$A4))</f>
        <v>2883</v>
      </c>
      <c r="AB4" s="9" t="str">
        <f t="shared" si="6"/>
        <v/>
      </c>
      <c r="AC4" s="25"/>
      <c r="AD4" s="25"/>
      <c r="AE4" s="25"/>
      <c r="AF4" s="26" t="str">
        <f t="shared" si="15"/>
        <v/>
      </c>
      <c r="AG4" s="26">
        <f t="shared" si="16"/>
        <v>0.94929006085192702</v>
      </c>
      <c r="AH4" s="26" t="str">
        <f t="shared" si="17"/>
        <v/>
      </c>
      <c r="AI4" s="26" t="str">
        <f t="shared" si="7"/>
        <v/>
      </c>
      <c r="AJ4" s="26" t="str">
        <f t="shared" si="8"/>
        <v/>
      </c>
    </row>
    <row r="5" spans="1:36" x14ac:dyDescent="0.2">
      <c r="A5" s="10">
        <v>38078</v>
      </c>
      <c r="B5" s="5" t="s">
        <v>71</v>
      </c>
      <c r="C5" s="5" t="s">
        <v>111</v>
      </c>
      <c r="D5" s="18" t="str">
        <f>IF(SUMIFS('Monthly NSE Equity Options'!$J:$J,'Monthly NSE Equity Options'!$A:$A,$A5)=0,"",SUMIFS('Monthly NSE Equity Options'!$J:$J,'Monthly NSE Equity Options'!$A:$A,$A5))</f>
        <v/>
      </c>
      <c r="E5" s="7" t="str">
        <f>IF(SUMIFS('Monthly BSE Equity Options'!$J:$J,'Monthly BSE Equity Options'!$A:$A,$A5)=0,"",SUMIFS('Monthly BSE Equity Options'!$J:$J,'Monthly BSE Equity Options'!$A:$A,$A5))</f>
        <v/>
      </c>
      <c r="F5" s="7" t="str">
        <f t="shared" si="0"/>
        <v/>
      </c>
      <c r="G5" s="19"/>
      <c r="H5" s="19"/>
      <c r="I5" s="19"/>
      <c r="J5" s="20" t="str">
        <f t="shared" si="9"/>
        <v/>
      </c>
      <c r="K5" s="20" t="str">
        <f t="shared" si="10"/>
        <v/>
      </c>
      <c r="L5" s="20" t="str">
        <f t="shared" si="11"/>
        <v/>
      </c>
      <c r="M5" s="20" t="str">
        <f t="shared" si="1"/>
        <v/>
      </c>
      <c r="N5" s="20" t="str">
        <f t="shared" si="2"/>
        <v/>
      </c>
      <c r="O5" s="21" t="str">
        <f>IF(SUMIFS('Monthly NSE Equity Options'!$K:$K,'Monthly NSE Equity Options'!$A:$A,$A5)=0,"",SUMIFS('Monthly NSE Equity Options'!$K:$K,'Monthly NSE Equity Options'!$A:$A,$A5))</f>
        <v/>
      </c>
      <c r="P5" s="8" t="str">
        <f>IF(SUMIFS('Monthly BSE Equity Options'!$K:$K,'Monthly BSE Equity Options'!$A:$A,$A5)=0,"",SUMIFS('Monthly BSE Equity Options'!$K:$K,'Monthly BSE Equity Options'!$A:$A,$A5))</f>
        <v/>
      </c>
      <c r="Q5" s="8" t="str">
        <f t="shared" si="3"/>
        <v/>
      </c>
      <c r="R5" s="22"/>
      <c r="S5" s="22"/>
      <c r="T5" s="22"/>
      <c r="U5" s="23" t="str">
        <f t="shared" si="12"/>
        <v/>
      </c>
      <c r="V5" s="23" t="str">
        <f t="shared" si="13"/>
        <v/>
      </c>
      <c r="W5" s="23" t="str">
        <f t="shared" si="14"/>
        <v/>
      </c>
      <c r="X5" s="23" t="str">
        <f t="shared" si="4"/>
        <v/>
      </c>
      <c r="Y5" s="23" t="str">
        <f t="shared" si="5"/>
        <v/>
      </c>
      <c r="Z5" s="24" t="str">
        <f>IF(SUMIFS('Monthly NSE Equity Options'!$L:$L,'Monthly NSE Equity Options'!$A:$A,$A5)=0,"",SUMIFS('Monthly NSE Equity Options'!$L:$L,'Monthly NSE Equity Options'!$A:$A,$A5))</f>
        <v/>
      </c>
      <c r="AA5" s="9" t="str">
        <f>IF(SUMIFS('Monthly BSE Equity Options'!$L:$L,'Monthly BSE Equity Options'!$A:$A,$A5)=0,"",SUMIFS('Monthly BSE Equity Options'!$L:$L,'Monthly BSE Equity Options'!$A:$A,$A5))</f>
        <v/>
      </c>
      <c r="AB5" s="9" t="str">
        <f t="shared" si="6"/>
        <v/>
      </c>
      <c r="AC5" s="25"/>
      <c r="AD5" s="25"/>
      <c r="AE5" s="25"/>
      <c r="AF5" s="26" t="str">
        <f t="shared" si="15"/>
        <v/>
      </c>
      <c r="AG5" s="26" t="str">
        <f t="shared" si="16"/>
        <v/>
      </c>
      <c r="AH5" s="26" t="str">
        <f t="shared" si="17"/>
        <v/>
      </c>
      <c r="AI5" s="26" t="str">
        <f t="shared" si="7"/>
        <v/>
      </c>
      <c r="AJ5" s="26" t="str">
        <f t="shared" si="8"/>
        <v/>
      </c>
    </row>
    <row r="6" spans="1:36" x14ac:dyDescent="0.2">
      <c r="A6" s="10">
        <v>38108</v>
      </c>
      <c r="B6" s="5" t="s">
        <v>71</v>
      </c>
      <c r="C6" s="5" t="s">
        <v>111</v>
      </c>
      <c r="D6" s="18" t="str">
        <f>IF(SUMIFS('Monthly NSE Equity Options'!$J:$J,'Monthly NSE Equity Options'!$A:$A,$A6)=0,"",SUMIFS('Monthly NSE Equity Options'!$J:$J,'Monthly NSE Equity Options'!$A:$A,$A6))</f>
        <v/>
      </c>
      <c r="E6" s="7" t="str">
        <f>IF(SUMIFS('Monthly BSE Equity Options'!$J:$J,'Monthly BSE Equity Options'!$A:$A,$A6)=0,"",SUMIFS('Monthly BSE Equity Options'!$J:$J,'Monthly BSE Equity Options'!$A:$A,$A6))</f>
        <v/>
      </c>
      <c r="F6" s="7" t="str">
        <f t="shared" si="0"/>
        <v/>
      </c>
      <c r="G6" s="19"/>
      <c r="H6" s="19"/>
      <c r="I6" s="19"/>
      <c r="J6" s="20" t="str">
        <f t="shared" si="9"/>
        <v/>
      </c>
      <c r="K6" s="20" t="str">
        <f t="shared" si="10"/>
        <v/>
      </c>
      <c r="L6" s="20" t="str">
        <f t="shared" si="11"/>
        <v/>
      </c>
      <c r="M6" s="20" t="str">
        <f t="shared" si="1"/>
        <v/>
      </c>
      <c r="N6" s="20" t="str">
        <f t="shared" si="2"/>
        <v/>
      </c>
      <c r="O6" s="21" t="str">
        <f>IF(SUMIFS('Monthly NSE Equity Options'!$K:$K,'Monthly NSE Equity Options'!$A:$A,$A6)=0,"",SUMIFS('Monthly NSE Equity Options'!$K:$K,'Monthly NSE Equity Options'!$A:$A,$A6))</f>
        <v/>
      </c>
      <c r="P6" s="8" t="str">
        <f>IF(SUMIFS('Monthly BSE Equity Options'!$K:$K,'Monthly BSE Equity Options'!$A:$A,$A6)=0,"",SUMIFS('Monthly BSE Equity Options'!$K:$K,'Monthly BSE Equity Options'!$A:$A,$A6))</f>
        <v/>
      </c>
      <c r="Q6" s="8" t="str">
        <f t="shared" si="3"/>
        <v/>
      </c>
      <c r="R6" s="22"/>
      <c r="S6" s="22"/>
      <c r="T6" s="22"/>
      <c r="U6" s="23" t="str">
        <f t="shared" si="12"/>
        <v/>
      </c>
      <c r="V6" s="23" t="str">
        <f t="shared" si="13"/>
        <v/>
      </c>
      <c r="W6" s="23" t="str">
        <f t="shared" si="14"/>
        <v/>
      </c>
      <c r="X6" s="23" t="str">
        <f t="shared" si="4"/>
        <v/>
      </c>
      <c r="Y6" s="23" t="str">
        <f t="shared" si="5"/>
        <v/>
      </c>
      <c r="Z6" s="24" t="str">
        <f>IF(SUMIFS('Monthly NSE Equity Options'!$L:$L,'Monthly NSE Equity Options'!$A:$A,$A6)=0,"",SUMIFS('Monthly NSE Equity Options'!$L:$L,'Monthly NSE Equity Options'!$A:$A,$A6))</f>
        <v/>
      </c>
      <c r="AA6" s="9" t="str">
        <f>IF(SUMIFS('Monthly BSE Equity Options'!$L:$L,'Monthly BSE Equity Options'!$A:$A,$A6)=0,"",SUMIFS('Monthly BSE Equity Options'!$L:$L,'Monthly BSE Equity Options'!$A:$A,$A6))</f>
        <v/>
      </c>
      <c r="AB6" s="9" t="str">
        <f t="shared" si="6"/>
        <v/>
      </c>
      <c r="AC6" s="25"/>
      <c r="AD6" s="25"/>
      <c r="AE6" s="25"/>
      <c r="AF6" s="26" t="str">
        <f t="shared" si="15"/>
        <v/>
      </c>
      <c r="AG6" s="26" t="str">
        <f t="shared" si="16"/>
        <v/>
      </c>
      <c r="AH6" s="26" t="str">
        <f t="shared" si="17"/>
        <v/>
      </c>
      <c r="AI6" s="26" t="str">
        <f t="shared" si="7"/>
        <v/>
      </c>
      <c r="AJ6" s="26" t="str">
        <f t="shared" si="8"/>
        <v/>
      </c>
    </row>
    <row r="7" spans="1:36" x14ac:dyDescent="0.2">
      <c r="A7" s="10">
        <v>38139</v>
      </c>
      <c r="B7" s="5" t="s">
        <v>71</v>
      </c>
      <c r="C7" s="5" t="s">
        <v>111</v>
      </c>
      <c r="D7" s="18" t="str">
        <f>IF(SUMIFS('Monthly NSE Equity Options'!$J:$J,'Monthly NSE Equity Options'!$A:$A,$A7)=0,"",SUMIFS('Monthly NSE Equity Options'!$J:$J,'Monthly NSE Equity Options'!$A:$A,$A7))</f>
        <v/>
      </c>
      <c r="E7" s="7" t="str">
        <f>IF(SUMIFS('Monthly BSE Equity Options'!$J:$J,'Monthly BSE Equity Options'!$A:$A,$A7)=0,"",SUMIFS('Monthly BSE Equity Options'!$J:$J,'Monthly BSE Equity Options'!$A:$A,$A7))</f>
        <v/>
      </c>
      <c r="F7" s="7" t="str">
        <f t="shared" si="0"/>
        <v/>
      </c>
      <c r="G7" s="19"/>
      <c r="H7" s="19"/>
      <c r="I7" s="19"/>
      <c r="J7" s="20" t="str">
        <f t="shared" si="9"/>
        <v/>
      </c>
      <c r="K7" s="20" t="str">
        <f t="shared" si="10"/>
        <v/>
      </c>
      <c r="L7" s="20" t="str">
        <f t="shared" si="11"/>
        <v/>
      </c>
      <c r="M7" s="20" t="str">
        <f t="shared" si="1"/>
        <v/>
      </c>
      <c r="N7" s="20" t="str">
        <f t="shared" si="2"/>
        <v/>
      </c>
      <c r="O7" s="21" t="str">
        <f>IF(SUMIFS('Monthly NSE Equity Options'!$K:$K,'Monthly NSE Equity Options'!$A:$A,$A7)=0,"",SUMIFS('Monthly NSE Equity Options'!$K:$K,'Monthly NSE Equity Options'!$A:$A,$A7))</f>
        <v/>
      </c>
      <c r="P7" s="8" t="str">
        <f>IF(SUMIFS('Monthly BSE Equity Options'!$K:$K,'Monthly BSE Equity Options'!$A:$A,$A7)=0,"",SUMIFS('Monthly BSE Equity Options'!$K:$K,'Monthly BSE Equity Options'!$A:$A,$A7))</f>
        <v/>
      </c>
      <c r="Q7" s="8" t="str">
        <f t="shared" si="3"/>
        <v/>
      </c>
      <c r="R7" s="22"/>
      <c r="S7" s="22"/>
      <c r="T7" s="22"/>
      <c r="U7" s="23" t="str">
        <f t="shared" si="12"/>
        <v/>
      </c>
      <c r="V7" s="23" t="str">
        <f t="shared" si="13"/>
        <v/>
      </c>
      <c r="W7" s="23" t="str">
        <f t="shared" si="14"/>
        <v/>
      </c>
      <c r="X7" s="23" t="str">
        <f t="shared" si="4"/>
        <v/>
      </c>
      <c r="Y7" s="23" t="str">
        <f t="shared" si="5"/>
        <v/>
      </c>
      <c r="Z7" s="24" t="str">
        <f>IF(SUMIFS('Monthly NSE Equity Options'!$L:$L,'Monthly NSE Equity Options'!$A:$A,$A7)=0,"",SUMIFS('Monthly NSE Equity Options'!$L:$L,'Monthly NSE Equity Options'!$A:$A,$A7))</f>
        <v/>
      </c>
      <c r="AA7" s="9" t="str">
        <f>IF(SUMIFS('Monthly BSE Equity Options'!$L:$L,'Monthly BSE Equity Options'!$A:$A,$A7)=0,"",SUMIFS('Monthly BSE Equity Options'!$L:$L,'Monthly BSE Equity Options'!$A:$A,$A7))</f>
        <v/>
      </c>
      <c r="AB7" s="9" t="str">
        <f t="shared" si="6"/>
        <v/>
      </c>
      <c r="AC7" s="25"/>
      <c r="AD7" s="25"/>
      <c r="AE7" s="25"/>
      <c r="AF7" s="26" t="str">
        <f t="shared" si="15"/>
        <v/>
      </c>
      <c r="AG7" s="26" t="str">
        <f t="shared" si="16"/>
        <v/>
      </c>
      <c r="AH7" s="26" t="str">
        <f t="shared" si="17"/>
        <v/>
      </c>
      <c r="AI7" s="26" t="str">
        <f t="shared" si="7"/>
        <v/>
      </c>
      <c r="AJ7" s="26" t="str">
        <f t="shared" si="8"/>
        <v/>
      </c>
    </row>
    <row r="8" spans="1:36" x14ac:dyDescent="0.2">
      <c r="A8" s="10">
        <v>38169</v>
      </c>
      <c r="B8" s="5" t="s">
        <v>71</v>
      </c>
      <c r="C8" s="5" t="s">
        <v>112</v>
      </c>
      <c r="D8" s="18" t="str">
        <f>IF(SUMIFS('Monthly NSE Equity Options'!$J:$J,'Monthly NSE Equity Options'!$A:$A,$A8)=0,"",SUMIFS('Monthly NSE Equity Options'!$J:$J,'Monthly NSE Equity Options'!$A:$A,$A8))</f>
        <v/>
      </c>
      <c r="E8" s="7" t="str">
        <f>IF(SUMIFS('Monthly BSE Equity Options'!$J:$J,'Monthly BSE Equity Options'!$A:$A,$A8)=0,"",SUMIFS('Monthly BSE Equity Options'!$J:$J,'Monthly BSE Equity Options'!$A:$A,$A8))</f>
        <v/>
      </c>
      <c r="F8" s="7" t="str">
        <f t="shared" si="0"/>
        <v/>
      </c>
      <c r="G8" s="19"/>
      <c r="H8" s="19"/>
      <c r="I8" s="19"/>
      <c r="J8" s="20" t="str">
        <f t="shared" si="9"/>
        <v/>
      </c>
      <c r="K8" s="20" t="str">
        <f t="shared" si="10"/>
        <v/>
      </c>
      <c r="L8" s="20" t="str">
        <f t="shared" si="11"/>
        <v/>
      </c>
      <c r="M8" s="20" t="str">
        <f t="shared" si="1"/>
        <v/>
      </c>
      <c r="N8" s="20" t="str">
        <f t="shared" si="2"/>
        <v/>
      </c>
      <c r="O8" s="21" t="str">
        <f>IF(SUMIFS('Monthly NSE Equity Options'!$K:$K,'Monthly NSE Equity Options'!$A:$A,$A8)=0,"",SUMIFS('Monthly NSE Equity Options'!$K:$K,'Monthly NSE Equity Options'!$A:$A,$A8))</f>
        <v/>
      </c>
      <c r="P8" s="8" t="str">
        <f>IF(SUMIFS('Monthly BSE Equity Options'!$K:$K,'Monthly BSE Equity Options'!$A:$A,$A8)=0,"",SUMIFS('Monthly BSE Equity Options'!$K:$K,'Monthly BSE Equity Options'!$A:$A,$A8))</f>
        <v/>
      </c>
      <c r="Q8" s="8" t="str">
        <f t="shared" si="3"/>
        <v/>
      </c>
      <c r="R8" s="22"/>
      <c r="S8" s="22"/>
      <c r="T8" s="22"/>
      <c r="U8" s="23" t="str">
        <f t="shared" si="12"/>
        <v/>
      </c>
      <c r="V8" s="23" t="str">
        <f t="shared" si="13"/>
        <v/>
      </c>
      <c r="W8" s="23" t="str">
        <f t="shared" si="14"/>
        <v/>
      </c>
      <c r="X8" s="23" t="str">
        <f t="shared" si="4"/>
        <v/>
      </c>
      <c r="Y8" s="23" t="str">
        <f t="shared" si="5"/>
        <v/>
      </c>
      <c r="Z8" s="24" t="str">
        <f>IF(SUMIFS('Monthly NSE Equity Options'!$L:$L,'Monthly NSE Equity Options'!$A:$A,$A8)=0,"",SUMIFS('Monthly NSE Equity Options'!$L:$L,'Monthly NSE Equity Options'!$A:$A,$A8))</f>
        <v/>
      </c>
      <c r="AA8" s="9" t="str">
        <f>IF(SUMIFS('Monthly BSE Equity Options'!$L:$L,'Monthly BSE Equity Options'!$A:$A,$A8)=0,"",SUMIFS('Monthly BSE Equity Options'!$L:$L,'Monthly BSE Equity Options'!$A:$A,$A8))</f>
        <v/>
      </c>
      <c r="AB8" s="9" t="str">
        <f t="shared" si="6"/>
        <v/>
      </c>
      <c r="AC8" s="25"/>
      <c r="AD8" s="25"/>
      <c r="AE8" s="25"/>
      <c r="AF8" s="26" t="str">
        <f t="shared" si="15"/>
        <v/>
      </c>
      <c r="AG8" s="26" t="str">
        <f t="shared" si="16"/>
        <v/>
      </c>
      <c r="AH8" s="26" t="str">
        <f t="shared" si="17"/>
        <v/>
      </c>
      <c r="AI8" s="26" t="str">
        <f t="shared" si="7"/>
        <v/>
      </c>
      <c r="AJ8" s="26" t="str">
        <f t="shared" si="8"/>
        <v/>
      </c>
    </row>
    <row r="9" spans="1:36" x14ac:dyDescent="0.2">
      <c r="A9" s="10">
        <v>38200</v>
      </c>
      <c r="B9" s="5" t="s">
        <v>71</v>
      </c>
      <c r="C9" s="5" t="s">
        <v>112</v>
      </c>
      <c r="D9" s="18" t="str">
        <f>IF(SUMIFS('Monthly NSE Equity Options'!$J:$J,'Monthly NSE Equity Options'!$A:$A,$A9)=0,"",SUMIFS('Monthly NSE Equity Options'!$J:$J,'Monthly NSE Equity Options'!$A:$A,$A9))</f>
        <v/>
      </c>
      <c r="E9" s="7" t="str">
        <f>IF(SUMIFS('Monthly BSE Equity Options'!$J:$J,'Monthly BSE Equity Options'!$A:$A,$A9)=0,"",SUMIFS('Monthly BSE Equity Options'!$J:$J,'Monthly BSE Equity Options'!$A:$A,$A9))</f>
        <v/>
      </c>
      <c r="F9" s="7" t="str">
        <f t="shared" si="0"/>
        <v/>
      </c>
      <c r="G9" s="19"/>
      <c r="H9" s="19"/>
      <c r="I9" s="19"/>
      <c r="J9" s="20" t="str">
        <f t="shared" si="9"/>
        <v/>
      </c>
      <c r="K9" s="20" t="str">
        <f t="shared" si="10"/>
        <v/>
      </c>
      <c r="L9" s="20" t="str">
        <f t="shared" si="11"/>
        <v/>
      </c>
      <c r="M9" s="20" t="str">
        <f t="shared" si="1"/>
        <v/>
      </c>
      <c r="N9" s="20" t="str">
        <f t="shared" si="2"/>
        <v/>
      </c>
      <c r="O9" s="21" t="str">
        <f>IF(SUMIFS('Monthly NSE Equity Options'!$K:$K,'Monthly NSE Equity Options'!$A:$A,$A9)=0,"",SUMIFS('Monthly NSE Equity Options'!$K:$K,'Monthly NSE Equity Options'!$A:$A,$A9))</f>
        <v/>
      </c>
      <c r="P9" s="8" t="str">
        <f>IF(SUMIFS('Monthly BSE Equity Options'!$K:$K,'Monthly BSE Equity Options'!$A:$A,$A9)=0,"",SUMIFS('Monthly BSE Equity Options'!$K:$K,'Monthly BSE Equity Options'!$A:$A,$A9))</f>
        <v/>
      </c>
      <c r="Q9" s="8" t="str">
        <f t="shared" si="3"/>
        <v/>
      </c>
      <c r="R9" s="22"/>
      <c r="S9" s="22"/>
      <c r="T9" s="22"/>
      <c r="U9" s="23" t="str">
        <f t="shared" si="12"/>
        <v/>
      </c>
      <c r="V9" s="23" t="str">
        <f t="shared" si="13"/>
        <v/>
      </c>
      <c r="W9" s="23" t="str">
        <f t="shared" si="14"/>
        <v/>
      </c>
      <c r="X9" s="23" t="str">
        <f t="shared" si="4"/>
        <v/>
      </c>
      <c r="Y9" s="23" t="str">
        <f t="shared" si="5"/>
        <v/>
      </c>
      <c r="Z9" s="24" t="str">
        <f>IF(SUMIFS('Monthly NSE Equity Options'!$L:$L,'Monthly NSE Equity Options'!$A:$A,$A9)=0,"",SUMIFS('Monthly NSE Equity Options'!$L:$L,'Monthly NSE Equity Options'!$A:$A,$A9))</f>
        <v/>
      </c>
      <c r="AA9" s="9" t="str">
        <f>IF(SUMIFS('Monthly BSE Equity Options'!$L:$L,'Monthly BSE Equity Options'!$A:$A,$A9)=0,"",SUMIFS('Monthly BSE Equity Options'!$L:$L,'Monthly BSE Equity Options'!$A:$A,$A9))</f>
        <v/>
      </c>
      <c r="AB9" s="9" t="str">
        <f t="shared" si="6"/>
        <v/>
      </c>
      <c r="AC9" s="25"/>
      <c r="AD9" s="25"/>
      <c r="AE9" s="25"/>
      <c r="AF9" s="26" t="str">
        <f t="shared" si="15"/>
        <v/>
      </c>
      <c r="AG9" s="26" t="str">
        <f t="shared" si="16"/>
        <v/>
      </c>
      <c r="AH9" s="26" t="str">
        <f t="shared" si="17"/>
        <v/>
      </c>
      <c r="AI9" s="26" t="str">
        <f t="shared" si="7"/>
        <v/>
      </c>
      <c r="AJ9" s="26" t="str">
        <f t="shared" si="8"/>
        <v/>
      </c>
    </row>
    <row r="10" spans="1:36" x14ac:dyDescent="0.2">
      <c r="A10" s="10">
        <v>38231</v>
      </c>
      <c r="B10" s="5" t="s">
        <v>71</v>
      </c>
      <c r="C10" s="5" t="s">
        <v>112</v>
      </c>
      <c r="D10" s="18" t="str">
        <f>IF(SUMIFS('Monthly NSE Equity Options'!$J:$J,'Monthly NSE Equity Options'!$A:$A,$A10)=0,"",SUMIFS('Monthly NSE Equity Options'!$J:$J,'Monthly NSE Equity Options'!$A:$A,$A10))</f>
        <v/>
      </c>
      <c r="E10" s="7" t="str">
        <f>IF(SUMIFS('Monthly BSE Equity Options'!$J:$J,'Monthly BSE Equity Options'!$A:$A,$A10)=0,"",SUMIFS('Monthly BSE Equity Options'!$J:$J,'Monthly BSE Equity Options'!$A:$A,$A10))</f>
        <v/>
      </c>
      <c r="F10" s="7" t="str">
        <f t="shared" si="0"/>
        <v/>
      </c>
      <c r="G10" s="19"/>
      <c r="H10" s="19"/>
      <c r="I10" s="19"/>
      <c r="J10" s="20" t="str">
        <f t="shared" si="9"/>
        <v/>
      </c>
      <c r="K10" s="20" t="str">
        <f t="shared" si="10"/>
        <v/>
      </c>
      <c r="L10" s="20" t="str">
        <f t="shared" si="11"/>
        <v/>
      </c>
      <c r="M10" s="20" t="str">
        <f t="shared" si="1"/>
        <v/>
      </c>
      <c r="N10" s="20" t="str">
        <f t="shared" si="2"/>
        <v/>
      </c>
      <c r="O10" s="21" t="str">
        <f>IF(SUMIFS('Monthly NSE Equity Options'!$K:$K,'Monthly NSE Equity Options'!$A:$A,$A10)=0,"",SUMIFS('Monthly NSE Equity Options'!$K:$K,'Monthly NSE Equity Options'!$A:$A,$A10))</f>
        <v/>
      </c>
      <c r="P10" s="8">
        <f>IF(SUMIFS('Monthly BSE Equity Options'!$K:$K,'Monthly BSE Equity Options'!$A:$A,$A10)=0,"",SUMIFS('Monthly BSE Equity Options'!$K:$K,'Monthly BSE Equity Options'!$A:$A,$A10))</f>
        <v>2.2812000000000001</v>
      </c>
      <c r="Q10" s="8" t="str">
        <f t="shared" si="3"/>
        <v/>
      </c>
      <c r="R10" s="22"/>
      <c r="S10" s="22"/>
      <c r="T10" s="22"/>
      <c r="U10" s="23" t="str">
        <f t="shared" si="12"/>
        <v/>
      </c>
      <c r="V10" s="23" t="str">
        <f t="shared" si="13"/>
        <v/>
      </c>
      <c r="W10" s="23" t="str">
        <f t="shared" si="14"/>
        <v/>
      </c>
      <c r="X10" s="23" t="str">
        <f t="shared" si="4"/>
        <v/>
      </c>
      <c r="Y10" s="23" t="str">
        <f t="shared" si="5"/>
        <v/>
      </c>
      <c r="Z10" s="24" t="str">
        <f>IF(SUMIFS('Monthly NSE Equity Options'!$L:$L,'Monthly NSE Equity Options'!$A:$A,$A10)=0,"",SUMIFS('Monthly NSE Equity Options'!$L:$L,'Monthly NSE Equity Options'!$A:$A,$A10))</f>
        <v/>
      </c>
      <c r="AA10" s="9">
        <f>IF(SUMIFS('Monthly BSE Equity Options'!$L:$L,'Monthly BSE Equity Options'!$A:$A,$A10)=0,"",SUMIFS('Monthly BSE Equity Options'!$L:$L,'Monthly BSE Equity Options'!$A:$A,$A10))</f>
        <v>8246</v>
      </c>
      <c r="AB10" s="9" t="str">
        <f t="shared" si="6"/>
        <v/>
      </c>
      <c r="AC10" s="25"/>
      <c r="AD10" s="25"/>
      <c r="AE10" s="25"/>
      <c r="AF10" s="26" t="str">
        <f t="shared" si="15"/>
        <v/>
      </c>
      <c r="AG10" s="26" t="str">
        <f t="shared" si="16"/>
        <v/>
      </c>
      <c r="AH10" s="26" t="str">
        <f t="shared" si="17"/>
        <v/>
      </c>
      <c r="AI10" s="26" t="str">
        <f t="shared" si="7"/>
        <v/>
      </c>
      <c r="AJ10" s="26" t="str">
        <f t="shared" si="8"/>
        <v/>
      </c>
    </row>
    <row r="11" spans="1:36" x14ac:dyDescent="0.2">
      <c r="A11" s="10">
        <v>38261</v>
      </c>
      <c r="B11" s="5" t="s">
        <v>71</v>
      </c>
      <c r="C11" s="5" t="s">
        <v>113</v>
      </c>
      <c r="D11" s="18" t="str">
        <f>IF(SUMIFS('Monthly NSE Equity Options'!$J:$J,'Monthly NSE Equity Options'!$A:$A,$A11)=0,"",SUMIFS('Monthly NSE Equity Options'!$J:$J,'Monthly NSE Equity Options'!$A:$A,$A11))</f>
        <v/>
      </c>
      <c r="E11" s="7" t="str">
        <f>IF(SUMIFS('Monthly BSE Equity Options'!$J:$J,'Monthly BSE Equity Options'!$A:$A,$A11)=0,"",SUMIFS('Monthly BSE Equity Options'!$J:$J,'Monthly BSE Equity Options'!$A:$A,$A11))</f>
        <v/>
      </c>
      <c r="F11" s="7" t="str">
        <f t="shared" si="0"/>
        <v/>
      </c>
      <c r="G11" s="19"/>
      <c r="H11" s="19"/>
      <c r="I11" s="19"/>
      <c r="J11" s="20" t="str">
        <f t="shared" si="9"/>
        <v/>
      </c>
      <c r="K11" s="20" t="str">
        <f t="shared" si="10"/>
        <v/>
      </c>
      <c r="L11" s="20" t="str">
        <f t="shared" si="11"/>
        <v/>
      </c>
      <c r="M11" s="20" t="str">
        <f t="shared" si="1"/>
        <v/>
      </c>
      <c r="N11" s="20" t="str">
        <f t="shared" si="2"/>
        <v/>
      </c>
      <c r="O11" s="21" t="str">
        <f>IF(SUMIFS('Monthly NSE Equity Options'!$K:$K,'Monthly NSE Equity Options'!$A:$A,$A11)=0,"",SUMIFS('Monthly NSE Equity Options'!$K:$K,'Monthly NSE Equity Options'!$A:$A,$A11))</f>
        <v/>
      </c>
      <c r="P11" s="8">
        <f>IF(SUMIFS('Monthly BSE Equity Options'!$K:$K,'Monthly BSE Equity Options'!$A:$A,$A11)=0,"",SUMIFS('Monthly BSE Equity Options'!$K:$K,'Monthly BSE Equity Options'!$A:$A,$A11))</f>
        <v>5.1414</v>
      </c>
      <c r="Q11" s="8" t="str">
        <f t="shared" si="3"/>
        <v/>
      </c>
      <c r="R11" s="22"/>
      <c r="S11" s="22"/>
      <c r="T11" s="22"/>
      <c r="U11" s="23" t="str">
        <f t="shared" si="12"/>
        <v/>
      </c>
      <c r="V11" s="23">
        <f t="shared" si="13"/>
        <v>1.253813782219884</v>
      </c>
      <c r="W11" s="23" t="str">
        <f t="shared" si="14"/>
        <v/>
      </c>
      <c r="X11" s="23" t="str">
        <f t="shared" si="4"/>
        <v/>
      </c>
      <c r="Y11" s="23" t="str">
        <f t="shared" si="5"/>
        <v/>
      </c>
      <c r="Z11" s="24" t="str">
        <f>IF(SUMIFS('Monthly NSE Equity Options'!$L:$L,'Monthly NSE Equity Options'!$A:$A,$A11)=0,"",SUMIFS('Monthly NSE Equity Options'!$L:$L,'Monthly NSE Equity Options'!$A:$A,$A11))</f>
        <v/>
      </c>
      <c r="AA11" s="9">
        <f>IF(SUMIFS('Monthly BSE Equity Options'!$L:$L,'Monthly BSE Equity Options'!$A:$A,$A11)=0,"",SUMIFS('Monthly BSE Equity Options'!$L:$L,'Monthly BSE Equity Options'!$A:$A,$A11))</f>
        <v>17893</v>
      </c>
      <c r="AB11" s="9" t="str">
        <f t="shared" si="6"/>
        <v/>
      </c>
      <c r="AC11" s="25"/>
      <c r="AD11" s="25"/>
      <c r="AE11" s="25"/>
      <c r="AF11" s="26" t="str">
        <f t="shared" si="15"/>
        <v/>
      </c>
      <c r="AG11" s="26">
        <f t="shared" si="16"/>
        <v>1.1699005578462285</v>
      </c>
      <c r="AH11" s="26" t="str">
        <f t="shared" si="17"/>
        <v/>
      </c>
      <c r="AI11" s="26" t="str">
        <f t="shared" si="7"/>
        <v/>
      </c>
      <c r="AJ11" s="26" t="str">
        <f t="shared" si="8"/>
        <v/>
      </c>
    </row>
    <row r="12" spans="1:36" x14ac:dyDescent="0.2">
      <c r="A12" s="10">
        <v>38292</v>
      </c>
      <c r="B12" s="5" t="s">
        <v>71</v>
      </c>
      <c r="C12" s="5" t="s">
        <v>113</v>
      </c>
      <c r="D12" s="18" t="str">
        <f>IF(SUMIFS('Monthly NSE Equity Options'!$J:$J,'Monthly NSE Equity Options'!$A:$A,$A12)=0,"",SUMIFS('Monthly NSE Equity Options'!$J:$J,'Monthly NSE Equity Options'!$A:$A,$A12))</f>
        <v/>
      </c>
      <c r="E12" s="7" t="str">
        <f>IF(SUMIFS('Monthly BSE Equity Options'!$J:$J,'Monthly BSE Equity Options'!$A:$A,$A12)=0,"",SUMIFS('Monthly BSE Equity Options'!$J:$J,'Monthly BSE Equity Options'!$A:$A,$A12))</f>
        <v/>
      </c>
      <c r="F12" s="7" t="str">
        <f t="shared" si="0"/>
        <v/>
      </c>
      <c r="G12" s="19"/>
      <c r="H12" s="19"/>
      <c r="I12" s="19"/>
      <c r="J12" s="20" t="str">
        <f t="shared" si="9"/>
        <v/>
      </c>
      <c r="K12" s="20" t="str">
        <f t="shared" si="10"/>
        <v/>
      </c>
      <c r="L12" s="20" t="str">
        <f t="shared" si="11"/>
        <v/>
      </c>
      <c r="M12" s="20" t="str">
        <f t="shared" si="1"/>
        <v/>
      </c>
      <c r="N12" s="20" t="str">
        <f t="shared" si="2"/>
        <v/>
      </c>
      <c r="O12" s="21" t="str">
        <f>IF(SUMIFS('Monthly NSE Equity Options'!$K:$K,'Monthly NSE Equity Options'!$A:$A,$A12)=0,"",SUMIFS('Monthly NSE Equity Options'!$K:$K,'Monthly NSE Equity Options'!$A:$A,$A12))</f>
        <v/>
      </c>
      <c r="P12" s="8">
        <f>IF(SUMIFS('Monthly BSE Equity Options'!$K:$K,'Monthly BSE Equity Options'!$A:$A,$A12)=0,"",SUMIFS('Monthly BSE Equity Options'!$K:$K,'Monthly BSE Equity Options'!$A:$A,$A12))</f>
        <v>4.8181000000000003</v>
      </c>
      <c r="Q12" s="8" t="str">
        <f t="shared" si="3"/>
        <v/>
      </c>
      <c r="R12" s="22"/>
      <c r="S12" s="22"/>
      <c r="T12" s="22"/>
      <c r="U12" s="23" t="str">
        <f t="shared" si="12"/>
        <v/>
      </c>
      <c r="V12" s="23">
        <f t="shared" si="13"/>
        <v>-6.2881705372077601E-2</v>
      </c>
      <c r="W12" s="23" t="str">
        <f t="shared" si="14"/>
        <v/>
      </c>
      <c r="X12" s="23" t="str">
        <f t="shared" si="4"/>
        <v/>
      </c>
      <c r="Y12" s="23" t="str">
        <f t="shared" si="5"/>
        <v/>
      </c>
      <c r="Z12" s="24" t="str">
        <f>IF(SUMIFS('Monthly NSE Equity Options'!$L:$L,'Monthly NSE Equity Options'!$A:$A,$A12)=0,"",SUMIFS('Monthly NSE Equity Options'!$L:$L,'Monthly NSE Equity Options'!$A:$A,$A12))</f>
        <v/>
      </c>
      <c r="AA12" s="9">
        <f>IF(SUMIFS('Monthly BSE Equity Options'!$L:$L,'Monthly BSE Equity Options'!$A:$A,$A12)=0,"",SUMIFS('Monthly BSE Equity Options'!$L:$L,'Monthly BSE Equity Options'!$A:$A,$A12))</f>
        <v>16157</v>
      </c>
      <c r="AB12" s="9" t="str">
        <f t="shared" si="6"/>
        <v/>
      </c>
      <c r="AC12" s="25"/>
      <c r="AD12" s="25"/>
      <c r="AE12" s="25"/>
      <c r="AF12" s="26" t="str">
        <f t="shared" si="15"/>
        <v/>
      </c>
      <c r="AG12" s="26">
        <f t="shared" si="16"/>
        <v>-9.7021181467613071E-2</v>
      </c>
      <c r="AH12" s="26" t="str">
        <f t="shared" si="17"/>
        <v/>
      </c>
      <c r="AI12" s="26" t="str">
        <f t="shared" si="7"/>
        <v/>
      </c>
      <c r="AJ12" s="26" t="str">
        <f t="shared" si="8"/>
        <v/>
      </c>
    </row>
    <row r="13" spans="1:36" x14ac:dyDescent="0.2">
      <c r="A13" s="10">
        <v>38322</v>
      </c>
      <c r="B13" s="5" t="s">
        <v>71</v>
      </c>
      <c r="C13" s="5" t="s">
        <v>113</v>
      </c>
      <c r="D13" s="18" t="str">
        <f>IF(SUMIFS('Monthly NSE Equity Options'!$J:$J,'Monthly NSE Equity Options'!$A:$A,$A13)=0,"",SUMIFS('Monthly NSE Equity Options'!$J:$J,'Monthly NSE Equity Options'!$A:$A,$A13))</f>
        <v/>
      </c>
      <c r="E13" s="7" t="str">
        <f>IF(SUMIFS('Monthly BSE Equity Options'!$J:$J,'Monthly BSE Equity Options'!$A:$A,$A13)=0,"",SUMIFS('Monthly BSE Equity Options'!$J:$J,'Monthly BSE Equity Options'!$A:$A,$A13))</f>
        <v/>
      </c>
      <c r="F13" s="7" t="str">
        <f t="shared" si="0"/>
        <v/>
      </c>
      <c r="G13" s="19"/>
      <c r="H13" s="19"/>
      <c r="I13" s="19"/>
      <c r="J13" s="20" t="str">
        <f t="shared" si="9"/>
        <v/>
      </c>
      <c r="K13" s="20" t="str">
        <f t="shared" si="10"/>
        <v/>
      </c>
      <c r="L13" s="20" t="str">
        <f t="shared" si="11"/>
        <v/>
      </c>
      <c r="M13" s="20" t="str">
        <f t="shared" si="1"/>
        <v/>
      </c>
      <c r="N13" s="20" t="str">
        <f t="shared" si="2"/>
        <v/>
      </c>
      <c r="O13" s="21" t="str">
        <f>IF(SUMIFS('Monthly NSE Equity Options'!$K:$K,'Monthly NSE Equity Options'!$A:$A,$A13)=0,"",SUMIFS('Monthly NSE Equity Options'!$K:$K,'Monthly NSE Equity Options'!$A:$A,$A13))</f>
        <v/>
      </c>
      <c r="P13" s="8">
        <f>IF(SUMIFS('Monthly BSE Equity Options'!$K:$K,'Monthly BSE Equity Options'!$A:$A,$A13)=0,"",SUMIFS('Monthly BSE Equity Options'!$K:$K,'Monthly BSE Equity Options'!$A:$A,$A13))</f>
        <v>4.4260000000000002</v>
      </c>
      <c r="Q13" s="8" t="str">
        <f t="shared" si="3"/>
        <v/>
      </c>
      <c r="R13" s="22"/>
      <c r="S13" s="22"/>
      <c r="T13" s="22"/>
      <c r="U13" s="23" t="str">
        <f t="shared" si="12"/>
        <v/>
      </c>
      <c r="V13" s="23">
        <f t="shared" si="13"/>
        <v>-8.1380627218198054E-2</v>
      </c>
      <c r="W13" s="23" t="str">
        <f t="shared" si="14"/>
        <v/>
      </c>
      <c r="X13" s="23" t="str">
        <f t="shared" si="4"/>
        <v/>
      </c>
      <c r="Y13" s="23" t="str">
        <f t="shared" si="5"/>
        <v/>
      </c>
      <c r="Z13" s="24" t="str">
        <f>IF(SUMIFS('Monthly NSE Equity Options'!$L:$L,'Monthly NSE Equity Options'!$A:$A,$A13)=0,"",SUMIFS('Monthly NSE Equity Options'!$L:$L,'Monthly NSE Equity Options'!$A:$A,$A13))</f>
        <v/>
      </c>
      <c r="AA13" s="9">
        <f>IF(SUMIFS('Monthly BSE Equity Options'!$L:$L,'Monthly BSE Equity Options'!$A:$A,$A13)=0,"",SUMIFS('Monthly BSE Equity Options'!$L:$L,'Monthly BSE Equity Options'!$A:$A,$A13))</f>
        <v>13769</v>
      </c>
      <c r="AB13" s="9" t="str">
        <f t="shared" si="6"/>
        <v/>
      </c>
      <c r="AC13" s="25"/>
      <c r="AD13" s="25"/>
      <c r="AE13" s="25"/>
      <c r="AF13" s="26" t="str">
        <f t="shared" si="15"/>
        <v/>
      </c>
      <c r="AG13" s="26">
        <f t="shared" si="16"/>
        <v>-0.14779971529368074</v>
      </c>
      <c r="AH13" s="26" t="str">
        <f t="shared" si="17"/>
        <v/>
      </c>
      <c r="AI13" s="26" t="str">
        <f t="shared" si="7"/>
        <v/>
      </c>
      <c r="AJ13" s="26" t="str">
        <f t="shared" si="8"/>
        <v/>
      </c>
    </row>
    <row r="14" spans="1:36" x14ac:dyDescent="0.2">
      <c r="A14" s="10">
        <v>38353</v>
      </c>
      <c r="B14" s="5" t="s">
        <v>71</v>
      </c>
      <c r="C14" s="5" t="s">
        <v>114</v>
      </c>
      <c r="D14" s="18" t="str">
        <f>IF(SUMIFS('Monthly NSE Equity Options'!$J:$J,'Monthly NSE Equity Options'!$A:$A,$A14)=0,"",SUMIFS('Monthly NSE Equity Options'!$J:$J,'Monthly NSE Equity Options'!$A:$A,$A14))</f>
        <v/>
      </c>
      <c r="E14" s="7" t="str">
        <f>IF(SUMIFS('Monthly BSE Equity Options'!$J:$J,'Monthly BSE Equity Options'!$A:$A,$A14)=0,"",SUMIFS('Monthly BSE Equity Options'!$J:$J,'Monthly BSE Equity Options'!$A:$A,$A14))</f>
        <v/>
      </c>
      <c r="F14" s="7" t="str">
        <f t="shared" si="0"/>
        <v/>
      </c>
      <c r="G14" s="20" t="str">
        <f t="shared" ref="G14:G77" si="18">IF(OR(D14="",D2=""),"",D14/D2-1)</f>
        <v/>
      </c>
      <c r="H14" s="20" t="str">
        <f t="shared" ref="H14:H77" si="19">IF(OR(E14="",E2=""),"",E14/E2-1)</f>
        <v/>
      </c>
      <c r="I14" s="20" t="str">
        <f t="shared" ref="I14:I77" si="20">IF(OR(F14="",F2=""),"",F14/F2-1)</f>
        <v/>
      </c>
      <c r="J14" s="20" t="str">
        <f t="shared" si="9"/>
        <v/>
      </c>
      <c r="K14" s="20" t="str">
        <f t="shared" si="10"/>
        <v/>
      </c>
      <c r="L14" s="20" t="str">
        <f t="shared" si="11"/>
        <v/>
      </c>
      <c r="M14" s="20" t="str">
        <f t="shared" si="1"/>
        <v/>
      </c>
      <c r="N14" s="20" t="str">
        <f t="shared" si="2"/>
        <v/>
      </c>
      <c r="O14" s="21" t="str">
        <f>IF(SUMIFS('Monthly NSE Equity Options'!$K:$K,'Monthly NSE Equity Options'!$A:$A,$A14)=0,"",SUMIFS('Monthly NSE Equity Options'!$K:$K,'Monthly NSE Equity Options'!$A:$A,$A14))</f>
        <v/>
      </c>
      <c r="P14" s="8">
        <f>IF(SUMIFS('Monthly BSE Equity Options'!$K:$K,'Monthly BSE Equity Options'!$A:$A,$A14)=0,"",SUMIFS('Monthly BSE Equity Options'!$K:$K,'Monthly BSE Equity Options'!$A:$A,$A14))</f>
        <v>3.004</v>
      </c>
      <c r="Q14" s="8" t="str">
        <f t="shared" si="3"/>
        <v/>
      </c>
      <c r="R14" s="23" t="str">
        <f t="shared" ref="R14:R77" si="21">IF(OR(O14="",O2=""),"",O14/O2-1)</f>
        <v/>
      </c>
      <c r="S14" s="23">
        <f t="shared" ref="S14:S77" si="22">IF(OR(P14="",P2=""),"",P14/P2-1)</f>
        <v>2.9883165161975573</v>
      </c>
      <c r="T14" s="23" t="str">
        <f t="shared" ref="T14:T77" si="23">IF(OR(Q14="",Q2=""),"",Q14/Q2-1)</f>
        <v/>
      </c>
      <c r="U14" s="23" t="str">
        <f t="shared" si="12"/>
        <v/>
      </c>
      <c r="V14" s="23">
        <f t="shared" si="13"/>
        <v>-0.32128332580207863</v>
      </c>
      <c r="W14" s="23" t="str">
        <f t="shared" si="14"/>
        <v/>
      </c>
      <c r="X14" s="23" t="str">
        <f t="shared" si="4"/>
        <v/>
      </c>
      <c r="Y14" s="23" t="str">
        <f t="shared" si="5"/>
        <v/>
      </c>
      <c r="Z14" s="24" t="str">
        <f>IF(SUMIFS('Monthly NSE Equity Options'!$L:$L,'Monthly NSE Equity Options'!$A:$A,$A14)=0,"",SUMIFS('Monthly NSE Equity Options'!$L:$L,'Monthly NSE Equity Options'!$A:$A,$A14))</f>
        <v/>
      </c>
      <c r="AA14" s="9">
        <f>IF(SUMIFS('Monthly BSE Equity Options'!$L:$L,'Monthly BSE Equity Options'!$A:$A,$A14)=0,"",SUMIFS('Monthly BSE Equity Options'!$L:$L,'Monthly BSE Equity Options'!$A:$A,$A14))</f>
        <v>9386</v>
      </c>
      <c r="AB14" s="9" t="str">
        <f t="shared" si="6"/>
        <v/>
      </c>
      <c r="AC14" s="26" t="str">
        <f t="shared" ref="AC14:AC77" si="24">IF(OR(Z14="",Z2=""),"",Z14/Z2-1)</f>
        <v/>
      </c>
      <c r="AD14" s="26">
        <f t="shared" ref="AD14:AD77" si="25">IF(OR(AA14="",AA2=""),"",AA14/AA2-1)</f>
        <v>4.6953883495145634</v>
      </c>
      <c r="AE14" s="26" t="str">
        <f t="shared" ref="AE14:AE77" si="26">IF(OR(AB14="",AB2=""),"",AB14/AB2-1)</f>
        <v/>
      </c>
      <c r="AF14" s="26" t="str">
        <f t="shared" si="15"/>
        <v/>
      </c>
      <c r="AG14" s="26">
        <f t="shared" si="16"/>
        <v>-0.31832377078945462</v>
      </c>
      <c r="AH14" s="26" t="str">
        <f t="shared" si="17"/>
        <v/>
      </c>
      <c r="AI14" s="26" t="str">
        <f t="shared" si="7"/>
        <v/>
      </c>
      <c r="AJ14" s="26" t="str">
        <f t="shared" si="8"/>
        <v/>
      </c>
    </row>
    <row r="15" spans="1:36" x14ac:dyDescent="0.2">
      <c r="A15" s="10">
        <v>38384</v>
      </c>
      <c r="B15" s="5" t="s">
        <v>71</v>
      </c>
      <c r="C15" s="5" t="s">
        <v>114</v>
      </c>
      <c r="D15" s="18" t="str">
        <f>IF(SUMIFS('Monthly NSE Equity Options'!$J:$J,'Monthly NSE Equity Options'!$A:$A,$A15)=0,"",SUMIFS('Monthly NSE Equity Options'!$J:$J,'Monthly NSE Equity Options'!$A:$A,$A15))</f>
        <v/>
      </c>
      <c r="E15" s="7" t="str">
        <f>IF(SUMIFS('Monthly BSE Equity Options'!$J:$J,'Monthly BSE Equity Options'!$A:$A,$A15)=0,"",SUMIFS('Monthly BSE Equity Options'!$J:$J,'Monthly BSE Equity Options'!$A:$A,$A15))</f>
        <v/>
      </c>
      <c r="F15" s="7" t="str">
        <f t="shared" si="0"/>
        <v/>
      </c>
      <c r="G15" s="20" t="str">
        <f t="shared" si="18"/>
        <v/>
      </c>
      <c r="H15" s="20" t="str">
        <f t="shared" si="19"/>
        <v/>
      </c>
      <c r="I15" s="20" t="str">
        <f t="shared" si="20"/>
        <v/>
      </c>
      <c r="J15" s="20" t="str">
        <f t="shared" si="9"/>
        <v/>
      </c>
      <c r="K15" s="20" t="str">
        <f t="shared" si="10"/>
        <v/>
      </c>
      <c r="L15" s="20" t="str">
        <f t="shared" si="11"/>
        <v/>
      </c>
      <c r="M15" s="20" t="str">
        <f t="shared" si="1"/>
        <v/>
      </c>
      <c r="N15" s="20" t="str">
        <f t="shared" si="2"/>
        <v/>
      </c>
      <c r="O15" s="21" t="str">
        <f>IF(SUMIFS('Monthly NSE Equity Options'!$K:$K,'Monthly NSE Equity Options'!$A:$A,$A15)=0,"",SUMIFS('Monthly NSE Equity Options'!$K:$K,'Monthly NSE Equity Options'!$A:$A,$A15))</f>
        <v/>
      </c>
      <c r="P15" s="8">
        <f>IF(SUMIFS('Monthly BSE Equity Options'!$K:$K,'Monthly BSE Equity Options'!$A:$A,$A15)=0,"",SUMIFS('Monthly BSE Equity Options'!$K:$K,'Monthly BSE Equity Options'!$A:$A,$A15))</f>
        <v>1.4897</v>
      </c>
      <c r="Q15" s="8" t="str">
        <f t="shared" si="3"/>
        <v/>
      </c>
      <c r="R15" s="23" t="str">
        <f t="shared" si="21"/>
        <v/>
      </c>
      <c r="S15" s="23">
        <f t="shared" si="22"/>
        <v>0.54870568666181518</v>
      </c>
      <c r="T15" s="23" t="str">
        <f t="shared" si="23"/>
        <v/>
      </c>
      <c r="U15" s="23" t="str">
        <f t="shared" si="12"/>
        <v/>
      </c>
      <c r="V15" s="23">
        <f t="shared" si="13"/>
        <v>-0.50409454061251657</v>
      </c>
      <c r="W15" s="23" t="str">
        <f t="shared" si="14"/>
        <v/>
      </c>
      <c r="X15" s="23" t="str">
        <f t="shared" si="4"/>
        <v/>
      </c>
      <c r="Y15" s="23" t="str">
        <f t="shared" si="5"/>
        <v/>
      </c>
      <c r="Z15" s="24" t="str">
        <f>IF(SUMIFS('Monthly NSE Equity Options'!$L:$L,'Monthly NSE Equity Options'!$A:$A,$A15)=0,"",SUMIFS('Monthly NSE Equity Options'!$L:$L,'Monthly NSE Equity Options'!$A:$A,$A15))</f>
        <v/>
      </c>
      <c r="AA15" s="9">
        <f>IF(SUMIFS('Monthly BSE Equity Options'!$L:$L,'Monthly BSE Equity Options'!$A:$A,$A15)=0,"",SUMIFS('Monthly BSE Equity Options'!$L:$L,'Monthly BSE Equity Options'!$A:$A,$A15))</f>
        <v>4499</v>
      </c>
      <c r="AB15" s="9" t="str">
        <f t="shared" si="6"/>
        <v/>
      </c>
      <c r="AC15" s="26" t="str">
        <f t="shared" si="24"/>
        <v/>
      </c>
      <c r="AD15" s="26">
        <f t="shared" si="25"/>
        <v>2.0419202163624068</v>
      </c>
      <c r="AE15" s="26" t="str">
        <f t="shared" si="26"/>
        <v/>
      </c>
      <c r="AF15" s="26" t="str">
        <f t="shared" si="15"/>
        <v/>
      </c>
      <c r="AG15" s="26">
        <f t="shared" si="16"/>
        <v>-0.52066908161090986</v>
      </c>
      <c r="AH15" s="26" t="str">
        <f t="shared" si="17"/>
        <v/>
      </c>
      <c r="AI15" s="26" t="str">
        <f t="shared" si="7"/>
        <v/>
      </c>
      <c r="AJ15" s="26" t="str">
        <f t="shared" si="8"/>
        <v/>
      </c>
    </row>
    <row r="16" spans="1:36" x14ac:dyDescent="0.2">
      <c r="A16" s="10">
        <v>38412</v>
      </c>
      <c r="B16" s="5" t="s">
        <v>71</v>
      </c>
      <c r="C16" s="5" t="s">
        <v>114</v>
      </c>
      <c r="D16" s="18" t="str">
        <f>IF(SUMIFS('Monthly NSE Equity Options'!$J:$J,'Monthly NSE Equity Options'!$A:$A,$A16)=0,"",SUMIFS('Monthly NSE Equity Options'!$J:$J,'Monthly NSE Equity Options'!$A:$A,$A16))</f>
        <v/>
      </c>
      <c r="E16" s="7" t="str">
        <f>IF(SUMIFS('Monthly BSE Equity Options'!$J:$J,'Monthly BSE Equity Options'!$A:$A,$A16)=0,"",SUMIFS('Monthly BSE Equity Options'!$J:$J,'Monthly BSE Equity Options'!$A:$A,$A16))</f>
        <v/>
      </c>
      <c r="F16" s="7" t="str">
        <f t="shared" si="0"/>
        <v/>
      </c>
      <c r="G16" s="20" t="str">
        <f t="shared" si="18"/>
        <v/>
      </c>
      <c r="H16" s="20" t="str">
        <f t="shared" si="19"/>
        <v/>
      </c>
      <c r="I16" s="20" t="str">
        <f t="shared" si="20"/>
        <v/>
      </c>
      <c r="J16" s="20" t="str">
        <f t="shared" si="9"/>
        <v/>
      </c>
      <c r="K16" s="20" t="str">
        <f t="shared" si="10"/>
        <v/>
      </c>
      <c r="L16" s="20" t="str">
        <f t="shared" si="11"/>
        <v/>
      </c>
      <c r="M16" s="20" t="str">
        <f t="shared" si="1"/>
        <v/>
      </c>
      <c r="N16" s="20" t="str">
        <f t="shared" si="2"/>
        <v/>
      </c>
      <c r="O16" s="21" t="str">
        <f>IF(SUMIFS('Monthly NSE Equity Options'!$K:$K,'Monthly NSE Equity Options'!$A:$A,$A16)=0,"",SUMIFS('Monthly NSE Equity Options'!$K:$K,'Monthly NSE Equity Options'!$A:$A,$A16))</f>
        <v/>
      </c>
      <c r="P16" s="8">
        <f>IF(SUMIFS('Monthly BSE Equity Options'!$K:$K,'Monthly BSE Equity Options'!$A:$A,$A16)=0,"",SUMIFS('Monthly BSE Equity Options'!$K:$K,'Monthly BSE Equity Options'!$A:$A,$A16))</f>
        <v>1.8376999999999999</v>
      </c>
      <c r="Q16" s="8" t="str">
        <f t="shared" si="3"/>
        <v/>
      </c>
      <c r="R16" s="23" t="str">
        <f t="shared" si="21"/>
        <v/>
      </c>
      <c r="S16" s="23">
        <f t="shared" si="22"/>
        <v>1.1043169586625443</v>
      </c>
      <c r="T16" s="23" t="str">
        <f t="shared" si="23"/>
        <v/>
      </c>
      <c r="U16" s="23" t="str">
        <f t="shared" si="12"/>
        <v/>
      </c>
      <c r="V16" s="23">
        <f t="shared" si="13"/>
        <v>0.23360408135866262</v>
      </c>
      <c r="W16" s="23" t="str">
        <f t="shared" si="14"/>
        <v/>
      </c>
      <c r="X16" s="23" t="str">
        <f t="shared" si="4"/>
        <v/>
      </c>
      <c r="Y16" s="23" t="str">
        <f t="shared" si="5"/>
        <v/>
      </c>
      <c r="Z16" s="24" t="str">
        <f>IF(SUMIFS('Monthly NSE Equity Options'!$L:$L,'Monthly NSE Equity Options'!$A:$A,$A16)=0,"",SUMIFS('Monthly NSE Equity Options'!$L:$L,'Monthly NSE Equity Options'!$A:$A,$A16))</f>
        <v/>
      </c>
      <c r="AA16" s="9">
        <f>IF(SUMIFS('Monthly BSE Equity Options'!$L:$L,'Monthly BSE Equity Options'!$A:$A,$A16)=0,"",SUMIFS('Monthly BSE Equity Options'!$L:$L,'Monthly BSE Equity Options'!$A:$A,$A16))</f>
        <v>5414</v>
      </c>
      <c r="AB16" s="9" t="str">
        <f t="shared" si="6"/>
        <v/>
      </c>
      <c r="AC16" s="26" t="str">
        <f t="shared" si="24"/>
        <v/>
      </c>
      <c r="AD16" s="26">
        <f t="shared" si="25"/>
        <v>0.87790496011099539</v>
      </c>
      <c r="AE16" s="26" t="str">
        <f t="shared" si="26"/>
        <v/>
      </c>
      <c r="AF16" s="26" t="str">
        <f t="shared" si="15"/>
        <v/>
      </c>
      <c r="AG16" s="26">
        <f t="shared" si="16"/>
        <v>0.20337852856190275</v>
      </c>
      <c r="AH16" s="26" t="str">
        <f t="shared" si="17"/>
        <v/>
      </c>
      <c r="AI16" s="26" t="str">
        <f t="shared" si="7"/>
        <v/>
      </c>
      <c r="AJ16" s="26" t="str">
        <f t="shared" si="8"/>
        <v/>
      </c>
    </row>
    <row r="17" spans="1:36" x14ac:dyDescent="0.2">
      <c r="A17" s="10">
        <v>38443</v>
      </c>
      <c r="B17" s="5" t="s">
        <v>72</v>
      </c>
      <c r="C17" s="5" t="s">
        <v>115</v>
      </c>
      <c r="D17" s="18" t="str">
        <f>IF(SUMIFS('Monthly NSE Equity Options'!$J:$J,'Monthly NSE Equity Options'!$A:$A,$A17)=0,"",SUMIFS('Monthly NSE Equity Options'!$J:$J,'Monthly NSE Equity Options'!$A:$A,$A17))</f>
        <v/>
      </c>
      <c r="E17" s="7" t="str">
        <f>IF(SUMIFS('Monthly BSE Equity Options'!$J:$J,'Monthly BSE Equity Options'!$A:$A,$A17)=0,"",SUMIFS('Monthly BSE Equity Options'!$J:$J,'Monthly BSE Equity Options'!$A:$A,$A17))</f>
        <v/>
      </c>
      <c r="F17" s="7" t="str">
        <f t="shared" si="0"/>
        <v/>
      </c>
      <c r="G17" s="20" t="str">
        <f t="shared" si="18"/>
        <v/>
      </c>
      <c r="H17" s="20" t="str">
        <f t="shared" si="19"/>
        <v/>
      </c>
      <c r="I17" s="20" t="str">
        <f t="shared" si="20"/>
        <v/>
      </c>
      <c r="J17" s="20" t="str">
        <f t="shared" si="9"/>
        <v/>
      </c>
      <c r="K17" s="20" t="str">
        <f t="shared" si="10"/>
        <v/>
      </c>
      <c r="L17" s="20" t="str">
        <f t="shared" si="11"/>
        <v/>
      </c>
      <c r="M17" s="20" t="str">
        <f t="shared" si="1"/>
        <v/>
      </c>
      <c r="N17" s="20" t="str">
        <f t="shared" si="2"/>
        <v/>
      </c>
      <c r="O17" s="21" t="str">
        <f>IF(SUMIFS('Monthly NSE Equity Options'!$K:$K,'Monthly NSE Equity Options'!$A:$A,$A17)=0,"",SUMIFS('Monthly NSE Equity Options'!$K:$K,'Monthly NSE Equity Options'!$A:$A,$A17))</f>
        <v/>
      </c>
      <c r="P17" s="8">
        <f>IF(SUMIFS('Monthly BSE Equity Options'!$K:$K,'Monthly BSE Equity Options'!$A:$A,$A17)=0,"",SUMIFS('Monthly BSE Equity Options'!$K:$K,'Monthly BSE Equity Options'!$A:$A,$A17))</f>
        <v>3.2000000000000001E-2</v>
      </c>
      <c r="Q17" s="8" t="str">
        <f t="shared" si="3"/>
        <v/>
      </c>
      <c r="R17" s="23" t="str">
        <f t="shared" si="21"/>
        <v/>
      </c>
      <c r="S17" s="23" t="str">
        <f t="shared" si="22"/>
        <v/>
      </c>
      <c r="T17" s="23" t="str">
        <f t="shared" si="23"/>
        <v/>
      </c>
      <c r="U17" s="23" t="str">
        <f t="shared" si="12"/>
        <v/>
      </c>
      <c r="V17" s="23">
        <f t="shared" si="13"/>
        <v>-0.98258692931381619</v>
      </c>
      <c r="W17" s="23" t="str">
        <f t="shared" si="14"/>
        <v/>
      </c>
      <c r="X17" s="23" t="str">
        <f t="shared" si="4"/>
        <v/>
      </c>
      <c r="Y17" s="23" t="str">
        <f t="shared" si="5"/>
        <v/>
      </c>
      <c r="Z17" s="24" t="str">
        <f>IF(SUMIFS('Monthly NSE Equity Options'!$L:$L,'Monthly NSE Equity Options'!$A:$A,$A17)=0,"",SUMIFS('Monthly NSE Equity Options'!$L:$L,'Monthly NSE Equity Options'!$A:$A,$A17))</f>
        <v/>
      </c>
      <c r="AA17" s="9">
        <f>IF(SUMIFS('Monthly BSE Equity Options'!$L:$L,'Monthly BSE Equity Options'!$A:$A,$A17)=0,"",SUMIFS('Monthly BSE Equity Options'!$L:$L,'Monthly BSE Equity Options'!$A:$A,$A17))</f>
        <v>100</v>
      </c>
      <c r="AB17" s="9" t="str">
        <f t="shared" si="6"/>
        <v/>
      </c>
      <c r="AC17" s="26" t="str">
        <f t="shared" si="24"/>
        <v/>
      </c>
      <c r="AD17" s="26" t="str">
        <f t="shared" si="25"/>
        <v/>
      </c>
      <c r="AE17" s="26" t="str">
        <f t="shared" si="26"/>
        <v/>
      </c>
      <c r="AF17" s="26" t="str">
        <f t="shared" si="15"/>
        <v/>
      </c>
      <c r="AG17" s="26">
        <f t="shared" si="16"/>
        <v>-0.98152936830439597</v>
      </c>
      <c r="AH17" s="26" t="str">
        <f t="shared" si="17"/>
        <v/>
      </c>
      <c r="AI17" s="26" t="str">
        <f t="shared" si="7"/>
        <v/>
      </c>
      <c r="AJ17" s="26" t="str">
        <f t="shared" si="8"/>
        <v/>
      </c>
    </row>
    <row r="18" spans="1:36" x14ac:dyDescent="0.2">
      <c r="A18" s="10">
        <v>38473</v>
      </c>
      <c r="B18" s="5" t="s">
        <v>72</v>
      </c>
      <c r="C18" s="5" t="s">
        <v>115</v>
      </c>
      <c r="D18" s="18" t="str">
        <f>IF(SUMIFS('Monthly NSE Equity Options'!$J:$J,'Monthly NSE Equity Options'!$A:$A,$A18)=0,"",SUMIFS('Monthly NSE Equity Options'!$J:$J,'Monthly NSE Equity Options'!$A:$A,$A18))</f>
        <v/>
      </c>
      <c r="E18" s="7" t="str">
        <f>IF(SUMIFS('Monthly BSE Equity Options'!$J:$J,'Monthly BSE Equity Options'!$A:$A,$A18)=0,"",SUMIFS('Monthly BSE Equity Options'!$J:$J,'Monthly BSE Equity Options'!$A:$A,$A18))</f>
        <v/>
      </c>
      <c r="F18" s="7" t="str">
        <f t="shared" si="0"/>
        <v/>
      </c>
      <c r="G18" s="20" t="str">
        <f t="shared" si="18"/>
        <v/>
      </c>
      <c r="H18" s="20" t="str">
        <f t="shared" si="19"/>
        <v/>
      </c>
      <c r="I18" s="20" t="str">
        <f t="shared" si="20"/>
        <v/>
      </c>
      <c r="J18" s="20" t="str">
        <f t="shared" si="9"/>
        <v/>
      </c>
      <c r="K18" s="20" t="str">
        <f t="shared" si="10"/>
        <v/>
      </c>
      <c r="L18" s="20" t="str">
        <f t="shared" si="11"/>
        <v/>
      </c>
      <c r="M18" s="20" t="str">
        <f t="shared" si="1"/>
        <v/>
      </c>
      <c r="N18" s="20" t="str">
        <f t="shared" si="2"/>
        <v/>
      </c>
      <c r="O18" s="21" t="str">
        <f>IF(SUMIFS('Monthly NSE Equity Options'!$K:$K,'Monthly NSE Equity Options'!$A:$A,$A18)=0,"",SUMIFS('Monthly NSE Equity Options'!$K:$K,'Monthly NSE Equity Options'!$A:$A,$A18))</f>
        <v/>
      </c>
      <c r="P18" s="8" t="str">
        <f>IF(SUMIFS('Monthly BSE Equity Options'!$K:$K,'Monthly BSE Equity Options'!$A:$A,$A18)=0,"",SUMIFS('Monthly BSE Equity Options'!$K:$K,'Monthly BSE Equity Options'!$A:$A,$A18))</f>
        <v/>
      </c>
      <c r="Q18" s="8" t="str">
        <f t="shared" si="3"/>
        <v/>
      </c>
      <c r="R18" s="23" t="str">
        <f t="shared" si="21"/>
        <v/>
      </c>
      <c r="S18" s="23" t="str">
        <f t="shared" si="22"/>
        <v/>
      </c>
      <c r="T18" s="23" t="str">
        <f t="shared" si="23"/>
        <v/>
      </c>
      <c r="U18" s="23" t="str">
        <f t="shared" si="12"/>
        <v/>
      </c>
      <c r="V18" s="23" t="str">
        <f t="shared" si="13"/>
        <v/>
      </c>
      <c r="W18" s="23" t="str">
        <f t="shared" si="14"/>
        <v/>
      </c>
      <c r="X18" s="23" t="str">
        <f t="shared" si="4"/>
        <v/>
      </c>
      <c r="Y18" s="23" t="str">
        <f t="shared" si="5"/>
        <v/>
      </c>
      <c r="Z18" s="24" t="str">
        <f>IF(SUMIFS('Monthly NSE Equity Options'!$L:$L,'Monthly NSE Equity Options'!$A:$A,$A18)=0,"",SUMIFS('Monthly NSE Equity Options'!$L:$L,'Monthly NSE Equity Options'!$A:$A,$A18))</f>
        <v/>
      </c>
      <c r="AA18" s="9" t="str">
        <f>IF(SUMIFS('Monthly BSE Equity Options'!$L:$L,'Monthly BSE Equity Options'!$A:$A,$A18)=0,"",SUMIFS('Monthly BSE Equity Options'!$L:$L,'Monthly BSE Equity Options'!$A:$A,$A18))</f>
        <v/>
      </c>
      <c r="AB18" s="9" t="str">
        <f t="shared" si="6"/>
        <v/>
      </c>
      <c r="AC18" s="26" t="str">
        <f t="shared" si="24"/>
        <v/>
      </c>
      <c r="AD18" s="26" t="str">
        <f t="shared" si="25"/>
        <v/>
      </c>
      <c r="AE18" s="26" t="str">
        <f t="shared" si="26"/>
        <v/>
      </c>
      <c r="AF18" s="26" t="str">
        <f t="shared" si="15"/>
        <v/>
      </c>
      <c r="AG18" s="26" t="str">
        <f t="shared" si="16"/>
        <v/>
      </c>
      <c r="AH18" s="26" t="str">
        <f t="shared" si="17"/>
        <v/>
      </c>
      <c r="AI18" s="26" t="str">
        <f t="shared" si="7"/>
        <v/>
      </c>
      <c r="AJ18" s="26" t="str">
        <f t="shared" si="8"/>
        <v/>
      </c>
    </row>
    <row r="19" spans="1:36" x14ac:dyDescent="0.2">
      <c r="A19" s="10">
        <v>38504</v>
      </c>
      <c r="B19" s="5" t="s">
        <v>72</v>
      </c>
      <c r="C19" s="5" t="s">
        <v>115</v>
      </c>
      <c r="D19" s="18" t="str">
        <f>IF(SUMIFS('Monthly NSE Equity Options'!$J:$J,'Monthly NSE Equity Options'!$A:$A,$A19)=0,"",SUMIFS('Monthly NSE Equity Options'!$J:$J,'Monthly NSE Equity Options'!$A:$A,$A19))</f>
        <v/>
      </c>
      <c r="E19" s="7" t="str">
        <f>IF(SUMIFS('Monthly BSE Equity Options'!$J:$J,'Monthly BSE Equity Options'!$A:$A,$A19)=0,"",SUMIFS('Monthly BSE Equity Options'!$J:$J,'Monthly BSE Equity Options'!$A:$A,$A19))</f>
        <v/>
      </c>
      <c r="F19" s="7" t="str">
        <f t="shared" si="0"/>
        <v/>
      </c>
      <c r="G19" s="20" t="str">
        <f t="shared" si="18"/>
        <v/>
      </c>
      <c r="H19" s="20" t="str">
        <f t="shared" si="19"/>
        <v/>
      </c>
      <c r="I19" s="20" t="str">
        <f t="shared" si="20"/>
        <v/>
      </c>
      <c r="J19" s="20" t="str">
        <f t="shared" si="9"/>
        <v/>
      </c>
      <c r="K19" s="20" t="str">
        <f t="shared" si="10"/>
        <v/>
      </c>
      <c r="L19" s="20" t="str">
        <f t="shared" si="11"/>
        <v/>
      </c>
      <c r="M19" s="20" t="str">
        <f t="shared" si="1"/>
        <v/>
      </c>
      <c r="N19" s="20" t="str">
        <f t="shared" si="2"/>
        <v/>
      </c>
      <c r="O19" s="21" t="str">
        <f>IF(SUMIFS('Monthly NSE Equity Options'!$K:$K,'Monthly NSE Equity Options'!$A:$A,$A19)=0,"",SUMIFS('Monthly NSE Equity Options'!$K:$K,'Monthly NSE Equity Options'!$A:$A,$A19))</f>
        <v/>
      </c>
      <c r="P19" s="8" t="str">
        <f>IF(SUMIFS('Monthly BSE Equity Options'!$K:$K,'Monthly BSE Equity Options'!$A:$A,$A19)=0,"",SUMIFS('Monthly BSE Equity Options'!$K:$K,'Monthly BSE Equity Options'!$A:$A,$A19))</f>
        <v/>
      </c>
      <c r="Q19" s="8" t="str">
        <f t="shared" si="3"/>
        <v/>
      </c>
      <c r="R19" s="23" t="str">
        <f t="shared" si="21"/>
        <v/>
      </c>
      <c r="S19" s="23" t="str">
        <f t="shared" si="22"/>
        <v/>
      </c>
      <c r="T19" s="23" t="str">
        <f t="shared" si="23"/>
        <v/>
      </c>
      <c r="U19" s="23" t="str">
        <f t="shared" si="12"/>
        <v/>
      </c>
      <c r="V19" s="23" t="str">
        <f t="shared" si="13"/>
        <v/>
      </c>
      <c r="W19" s="23" t="str">
        <f t="shared" si="14"/>
        <v/>
      </c>
      <c r="X19" s="23" t="str">
        <f t="shared" si="4"/>
        <v/>
      </c>
      <c r="Y19" s="23" t="str">
        <f t="shared" si="5"/>
        <v/>
      </c>
      <c r="Z19" s="24" t="str">
        <f>IF(SUMIFS('Monthly NSE Equity Options'!$L:$L,'Monthly NSE Equity Options'!$A:$A,$A19)=0,"",SUMIFS('Monthly NSE Equity Options'!$L:$L,'Monthly NSE Equity Options'!$A:$A,$A19))</f>
        <v/>
      </c>
      <c r="AA19" s="9" t="str">
        <f>IF(SUMIFS('Monthly BSE Equity Options'!$L:$L,'Monthly BSE Equity Options'!$A:$A,$A19)=0,"",SUMIFS('Monthly BSE Equity Options'!$L:$L,'Monthly BSE Equity Options'!$A:$A,$A19))</f>
        <v/>
      </c>
      <c r="AB19" s="9" t="str">
        <f t="shared" si="6"/>
        <v/>
      </c>
      <c r="AC19" s="26" t="str">
        <f t="shared" si="24"/>
        <v/>
      </c>
      <c r="AD19" s="26" t="str">
        <f t="shared" si="25"/>
        <v/>
      </c>
      <c r="AE19" s="26" t="str">
        <f t="shared" si="26"/>
        <v/>
      </c>
      <c r="AF19" s="26" t="str">
        <f t="shared" si="15"/>
        <v/>
      </c>
      <c r="AG19" s="26" t="str">
        <f t="shared" si="16"/>
        <v/>
      </c>
      <c r="AH19" s="26" t="str">
        <f t="shared" si="17"/>
        <v/>
      </c>
      <c r="AI19" s="26" t="str">
        <f t="shared" si="7"/>
        <v/>
      </c>
      <c r="AJ19" s="26" t="str">
        <f t="shared" si="8"/>
        <v/>
      </c>
    </row>
    <row r="20" spans="1:36" x14ac:dyDescent="0.2">
      <c r="A20" s="10">
        <v>38534</v>
      </c>
      <c r="B20" s="5" t="s">
        <v>72</v>
      </c>
      <c r="C20" s="5" t="s">
        <v>116</v>
      </c>
      <c r="D20" s="18" t="str">
        <f>IF(SUMIFS('Monthly NSE Equity Options'!$J:$J,'Monthly NSE Equity Options'!$A:$A,$A20)=0,"",SUMIFS('Monthly NSE Equity Options'!$J:$J,'Monthly NSE Equity Options'!$A:$A,$A20))</f>
        <v/>
      </c>
      <c r="E20" s="7" t="str">
        <f>IF(SUMIFS('Monthly BSE Equity Options'!$J:$J,'Monthly BSE Equity Options'!$A:$A,$A20)=0,"",SUMIFS('Monthly BSE Equity Options'!$J:$J,'Monthly BSE Equity Options'!$A:$A,$A20))</f>
        <v/>
      </c>
      <c r="F20" s="7" t="str">
        <f t="shared" si="0"/>
        <v/>
      </c>
      <c r="G20" s="20" t="str">
        <f t="shared" si="18"/>
        <v/>
      </c>
      <c r="H20" s="20" t="str">
        <f t="shared" si="19"/>
        <v/>
      </c>
      <c r="I20" s="20" t="str">
        <f t="shared" si="20"/>
        <v/>
      </c>
      <c r="J20" s="20" t="str">
        <f t="shared" si="9"/>
        <v/>
      </c>
      <c r="K20" s="20" t="str">
        <f t="shared" si="10"/>
        <v/>
      </c>
      <c r="L20" s="20" t="str">
        <f t="shared" si="11"/>
        <v/>
      </c>
      <c r="M20" s="20" t="str">
        <f t="shared" si="1"/>
        <v/>
      </c>
      <c r="N20" s="20" t="str">
        <f t="shared" si="2"/>
        <v/>
      </c>
      <c r="O20" s="21" t="str">
        <f>IF(SUMIFS('Monthly NSE Equity Options'!$K:$K,'Monthly NSE Equity Options'!$A:$A,$A20)=0,"",SUMIFS('Monthly NSE Equity Options'!$K:$K,'Monthly NSE Equity Options'!$A:$A,$A20))</f>
        <v/>
      </c>
      <c r="P20" s="8" t="str">
        <f>IF(SUMIFS('Monthly BSE Equity Options'!$K:$K,'Monthly BSE Equity Options'!$A:$A,$A20)=0,"",SUMIFS('Monthly BSE Equity Options'!$K:$K,'Monthly BSE Equity Options'!$A:$A,$A20))</f>
        <v/>
      </c>
      <c r="Q20" s="8" t="str">
        <f t="shared" si="3"/>
        <v/>
      </c>
      <c r="R20" s="23" t="str">
        <f t="shared" si="21"/>
        <v/>
      </c>
      <c r="S20" s="23" t="str">
        <f t="shared" si="22"/>
        <v/>
      </c>
      <c r="T20" s="23" t="str">
        <f t="shared" si="23"/>
        <v/>
      </c>
      <c r="U20" s="23" t="str">
        <f t="shared" si="12"/>
        <v/>
      </c>
      <c r="V20" s="23" t="str">
        <f t="shared" si="13"/>
        <v/>
      </c>
      <c r="W20" s="23" t="str">
        <f t="shared" si="14"/>
        <v/>
      </c>
      <c r="X20" s="23" t="str">
        <f t="shared" si="4"/>
        <v/>
      </c>
      <c r="Y20" s="23" t="str">
        <f t="shared" si="5"/>
        <v/>
      </c>
      <c r="Z20" s="24" t="str">
        <f>IF(SUMIFS('Monthly NSE Equity Options'!$L:$L,'Monthly NSE Equity Options'!$A:$A,$A20)=0,"",SUMIFS('Monthly NSE Equity Options'!$L:$L,'Monthly NSE Equity Options'!$A:$A,$A20))</f>
        <v/>
      </c>
      <c r="AA20" s="9" t="str">
        <f>IF(SUMIFS('Monthly BSE Equity Options'!$L:$L,'Monthly BSE Equity Options'!$A:$A,$A20)=0,"",SUMIFS('Monthly BSE Equity Options'!$L:$L,'Monthly BSE Equity Options'!$A:$A,$A20))</f>
        <v/>
      </c>
      <c r="AB20" s="9" t="str">
        <f t="shared" si="6"/>
        <v/>
      </c>
      <c r="AC20" s="26" t="str">
        <f t="shared" si="24"/>
        <v/>
      </c>
      <c r="AD20" s="26" t="str">
        <f t="shared" si="25"/>
        <v/>
      </c>
      <c r="AE20" s="26" t="str">
        <f t="shared" si="26"/>
        <v/>
      </c>
      <c r="AF20" s="26" t="str">
        <f t="shared" si="15"/>
        <v/>
      </c>
      <c r="AG20" s="26" t="str">
        <f t="shared" si="16"/>
        <v/>
      </c>
      <c r="AH20" s="26" t="str">
        <f t="shared" si="17"/>
        <v/>
      </c>
      <c r="AI20" s="26" t="str">
        <f t="shared" si="7"/>
        <v/>
      </c>
      <c r="AJ20" s="26" t="str">
        <f t="shared" si="8"/>
        <v/>
      </c>
    </row>
    <row r="21" spans="1:36" x14ac:dyDescent="0.2">
      <c r="A21" s="10">
        <v>38565</v>
      </c>
      <c r="B21" s="5" t="s">
        <v>72</v>
      </c>
      <c r="C21" s="5" t="s">
        <v>116</v>
      </c>
      <c r="D21" s="18" t="str">
        <f>IF(SUMIFS('Monthly NSE Equity Options'!$J:$J,'Monthly NSE Equity Options'!$A:$A,$A21)=0,"",SUMIFS('Monthly NSE Equity Options'!$J:$J,'Monthly NSE Equity Options'!$A:$A,$A21))</f>
        <v/>
      </c>
      <c r="E21" s="7" t="str">
        <f>IF(SUMIFS('Monthly BSE Equity Options'!$J:$J,'Monthly BSE Equity Options'!$A:$A,$A21)=0,"",SUMIFS('Monthly BSE Equity Options'!$J:$J,'Monthly BSE Equity Options'!$A:$A,$A21))</f>
        <v/>
      </c>
      <c r="F21" s="7" t="str">
        <f t="shared" si="0"/>
        <v/>
      </c>
      <c r="G21" s="20" t="str">
        <f t="shared" si="18"/>
        <v/>
      </c>
      <c r="H21" s="20" t="str">
        <f t="shared" si="19"/>
        <v/>
      </c>
      <c r="I21" s="20" t="str">
        <f t="shared" si="20"/>
        <v/>
      </c>
      <c r="J21" s="20" t="str">
        <f t="shared" si="9"/>
        <v/>
      </c>
      <c r="K21" s="20" t="str">
        <f t="shared" si="10"/>
        <v/>
      </c>
      <c r="L21" s="20" t="str">
        <f t="shared" si="11"/>
        <v/>
      </c>
      <c r="M21" s="20" t="str">
        <f t="shared" si="1"/>
        <v/>
      </c>
      <c r="N21" s="20" t="str">
        <f t="shared" si="2"/>
        <v/>
      </c>
      <c r="O21" s="21" t="str">
        <f>IF(SUMIFS('Monthly NSE Equity Options'!$K:$K,'Monthly NSE Equity Options'!$A:$A,$A21)=0,"",SUMIFS('Monthly NSE Equity Options'!$K:$K,'Monthly NSE Equity Options'!$A:$A,$A21))</f>
        <v/>
      </c>
      <c r="P21" s="8" t="str">
        <f>IF(SUMIFS('Monthly BSE Equity Options'!$K:$K,'Monthly BSE Equity Options'!$A:$A,$A21)=0,"",SUMIFS('Monthly BSE Equity Options'!$K:$K,'Monthly BSE Equity Options'!$A:$A,$A21))</f>
        <v/>
      </c>
      <c r="Q21" s="8" t="str">
        <f t="shared" si="3"/>
        <v/>
      </c>
      <c r="R21" s="23" t="str">
        <f t="shared" si="21"/>
        <v/>
      </c>
      <c r="S21" s="23" t="str">
        <f t="shared" si="22"/>
        <v/>
      </c>
      <c r="T21" s="23" t="str">
        <f t="shared" si="23"/>
        <v/>
      </c>
      <c r="U21" s="23" t="str">
        <f t="shared" si="12"/>
        <v/>
      </c>
      <c r="V21" s="23" t="str">
        <f t="shared" si="13"/>
        <v/>
      </c>
      <c r="W21" s="23" t="str">
        <f t="shared" si="14"/>
        <v/>
      </c>
      <c r="X21" s="23" t="str">
        <f t="shared" si="4"/>
        <v/>
      </c>
      <c r="Y21" s="23" t="str">
        <f t="shared" si="5"/>
        <v/>
      </c>
      <c r="Z21" s="24" t="str">
        <f>IF(SUMIFS('Monthly NSE Equity Options'!$L:$L,'Monthly NSE Equity Options'!$A:$A,$A21)=0,"",SUMIFS('Monthly NSE Equity Options'!$L:$L,'Monthly NSE Equity Options'!$A:$A,$A21))</f>
        <v/>
      </c>
      <c r="AA21" s="9" t="str">
        <f>IF(SUMIFS('Monthly BSE Equity Options'!$L:$L,'Monthly BSE Equity Options'!$A:$A,$A21)=0,"",SUMIFS('Monthly BSE Equity Options'!$L:$L,'Monthly BSE Equity Options'!$A:$A,$A21))</f>
        <v/>
      </c>
      <c r="AB21" s="9" t="str">
        <f t="shared" si="6"/>
        <v/>
      </c>
      <c r="AC21" s="26" t="str">
        <f t="shared" si="24"/>
        <v/>
      </c>
      <c r="AD21" s="26" t="str">
        <f t="shared" si="25"/>
        <v/>
      </c>
      <c r="AE21" s="26" t="str">
        <f t="shared" si="26"/>
        <v/>
      </c>
      <c r="AF21" s="26" t="str">
        <f t="shared" si="15"/>
        <v/>
      </c>
      <c r="AG21" s="26" t="str">
        <f t="shared" si="16"/>
        <v/>
      </c>
      <c r="AH21" s="26" t="str">
        <f t="shared" si="17"/>
        <v/>
      </c>
      <c r="AI21" s="26" t="str">
        <f t="shared" si="7"/>
        <v/>
      </c>
      <c r="AJ21" s="26" t="str">
        <f t="shared" si="8"/>
        <v/>
      </c>
    </row>
    <row r="22" spans="1:36" x14ac:dyDescent="0.2">
      <c r="A22" s="10">
        <v>38596</v>
      </c>
      <c r="B22" s="5" t="s">
        <v>72</v>
      </c>
      <c r="C22" s="5" t="s">
        <v>116</v>
      </c>
      <c r="D22" s="18" t="str">
        <f>IF(SUMIFS('Monthly NSE Equity Options'!$J:$J,'Monthly NSE Equity Options'!$A:$A,$A22)=0,"",SUMIFS('Monthly NSE Equity Options'!$J:$J,'Monthly NSE Equity Options'!$A:$A,$A22))</f>
        <v/>
      </c>
      <c r="E22" s="7" t="str">
        <f>IF(SUMIFS('Monthly BSE Equity Options'!$J:$J,'Monthly BSE Equity Options'!$A:$A,$A22)=0,"",SUMIFS('Monthly BSE Equity Options'!$J:$J,'Monthly BSE Equity Options'!$A:$A,$A22))</f>
        <v/>
      </c>
      <c r="F22" s="7" t="str">
        <f t="shared" si="0"/>
        <v/>
      </c>
      <c r="G22" s="20" t="str">
        <f t="shared" si="18"/>
        <v/>
      </c>
      <c r="H22" s="20" t="str">
        <f t="shared" si="19"/>
        <v/>
      </c>
      <c r="I22" s="20" t="str">
        <f t="shared" si="20"/>
        <v/>
      </c>
      <c r="J22" s="20" t="str">
        <f t="shared" si="9"/>
        <v/>
      </c>
      <c r="K22" s="20" t="str">
        <f t="shared" si="10"/>
        <v/>
      </c>
      <c r="L22" s="20" t="str">
        <f t="shared" si="11"/>
        <v/>
      </c>
      <c r="M22" s="20" t="str">
        <f t="shared" si="1"/>
        <v/>
      </c>
      <c r="N22" s="20" t="str">
        <f t="shared" si="2"/>
        <v/>
      </c>
      <c r="O22" s="21" t="str">
        <f>IF(SUMIFS('Monthly NSE Equity Options'!$K:$K,'Monthly NSE Equity Options'!$A:$A,$A22)=0,"",SUMIFS('Monthly NSE Equity Options'!$K:$K,'Monthly NSE Equity Options'!$A:$A,$A22))</f>
        <v/>
      </c>
      <c r="P22" s="8" t="str">
        <f>IF(SUMIFS('Monthly BSE Equity Options'!$K:$K,'Monthly BSE Equity Options'!$A:$A,$A22)=0,"",SUMIFS('Monthly BSE Equity Options'!$K:$K,'Monthly BSE Equity Options'!$A:$A,$A22))</f>
        <v/>
      </c>
      <c r="Q22" s="8" t="str">
        <f t="shared" si="3"/>
        <v/>
      </c>
      <c r="R22" s="23" t="str">
        <f t="shared" si="21"/>
        <v/>
      </c>
      <c r="S22" s="23" t="str">
        <f t="shared" si="22"/>
        <v/>
      </c>
      <c r="T22" s="23" t="str">
        <f t="shared" si="23"/>
        <v/>
      </c>
      <c r="U22" s="23" t="str">
        <f t="shared" si="12"/>
        <v/>
      </c>
      <c r="V22" s="23" t="str">
        <f t="shared" si="13"/>
        <v/>
      </c>
      <c r="W22" s="23" t="str">
        <f t="shared" si="14"/>
        <v/>
      </c>
      <c r="X22" s="23" t="str">
        <f t="shared" si="4"/>
        <v/>
      </c>
      <c r="Y22" s="23" t="str">
        <f t="shared" si="5"/>
        <v/>
      </c>
      <c r="Z22" s="24" t="str">
        <f>IF(SUMIFS('Monthly NSE Equity Options'!$L:$L,'Monthly NSE Equity Options'!$A:$A,$A22)=0,"",SUMIFS('Monthly NSE Equity Options'!$L:$L,'Monthly NSE Equity Options'!$A:$A,$A22))</f>
        <v/>
      </c>
      <c r="AA22" s="9" t="str">
        <f>IF(SUMIFS('Monthly BSE Equity Options'!$L:$L,'Monthly BSE Equity Options'!$A:$A,$A22)=0,"",SUMIFS('Monthly BSE Equity Options'!$L:$L,'Monthly BSE Equity Options'!$A:$A,$A22))</f>
        <v/>
      </c>
      <c r="AB22" s="9" t="str">
        <f t="shared" si="6"/>
        <v/>
      </c>
      <c r="AC22" s="26" t="str">
        <f t="shared" si="24"/>
        <v/>
      </c>
      <c r="AD22" s="26" t="str">
        <f t="shared" si="25"/>
        <v/>
      </c>
      <c r="AE22" s="26" t="str">
        <f t="shared" si="26"/>
        <v/>
      </c>
      <c r="AF22" s="26" t="str">
        <f t="shared" si="15"/>
        <v/>
      </c>
      <c r="AG22" s="26" t="str">
        <f t="shared" si="16"/>
        <v/>
      </c>
      <c r="AH22" s="26" t="str">
        <f t="shared" si="17"/>
        <v/>
      </c>
      <c r="AI22" s="26" t="str">
        <f t="shared" si="7"/>
        <v/>
      </c>
      <c r="AJ22" s="26" t="str">
        <f t="shared" si="8"/>
        <v/>
      </c>
    </row>
    <row r="23" spans="1:36" x14ac:dyDescent="0.2">
      <c r="A23" s="10">
        <v>38626</v>
      </c>
      <c r="B23" s="5" t="s">
        <v>72</v>
      </c>
      <c r="C23" s="5" t="s">
        <v>117</v>
      </c>
      <c r="D23" s="18" t="str">
        <f>IF(SUMIFS('Monthly NSE Equity Options'!$J:$J,'Monthly NSE Equity Options'!$A:$A,$A23)=0,"",SUMIFS('Monthly NSE Equity Options'!$J:$J,'Monthly NSE Equity Options'!$A:$A,$A23))</f>
        <v/>
      </c>
      <c r="E23" s="7" t="str">
        <f>IF(SUMIFS('Monthly BSE Equity Options'!$J:$J,'Monthly BSE Equity Options'!$A:$A,$A23)=0,"",SUMIFS('Monthly BSE Equity Options'!$J:$J,'Monthly BSE Equity Options'!$A:$A,$A23))</f>
        <v/>
      </c>
      <c r="F23" s="7" t="str">
        <f t="shared" si="0"/>
        <v/>
      </c>
      <c r="G23" s="20" t="str">
        <f t="shared" si="18"/>
        <v/>
      </c>
      <c r="H23" s="20" t="str">
        <f t="shared" si="19"/>
        <v/>
      </c>
      <c r="I23" s="20" t="str">
        <f t="shared" si="20"/>
        <v/>
      </c>
      <c r="J23" s="20" t="str">
        <f t="shared" si="9"/>
        <v/>
      </c>
      <c r="K23" s="20" t="str">
        <f t="shared" si="10"/>
        <v/>
      </c>
      <c r="L23" s="20" t="str">
        <f t="shared" si="11"/>
        <v/>
      </c>
      <c r="M23" s="20" t="str">
        <f t="shared" si="1"/>
        <v/>
      </c>
      <c r="N23" s="20" t="str">
        <f t="shared" si="2"/>
        <v/>
      </c>
      <c r="O23" s="21" t="str">
        <f>IF(SUMIFS('Monthly NSE Equity Options'!$K:$K,'Monthly NSE Equity Options'!$A:$A,$A23)=0,"",SUMIFS('Monthly NSE Equity Options'!$K:$K,'Monthly NSE Equity Options'!$A:$A,$A23))</f>
        <v/>
      </c>
      <c r="P23" s="8" t="str">
        <f>IF(SUMIFS('Monthly BSE Equity Options'!$K:$K,'Monthly BSE Equity Options'!$A:$A,$A23)=0,"",SUMIFS('Monthly BSE Equity Options'!$K:$K,'Monthly BSE Equity Options'!$A:$A,$A23))</f>
        <v/>
      </c>
      <c r="Q23" s="8" t="str">
        <f t="shared" si="3"/>
        <v/>
      </c>
      <c r="R23" s="23" t="str">
        <f t="shared" si="21"/>
        <v/>
      </c>
      <c r="S23" s="23" t="str">
        <f t="shared" si="22"/>
        <v/>
      </c>
      <c r="T23" s="23" t="str">
        <f t="shared" si="23"/>
        <v/>
      </c>
      <c r="U23" s="23" t="str">
        <f t="shared" si="12"/>
        <v/>
      </c>
      <c r="V23" s="23" t="str">
        <f t="shared" si="13"/>
        <v/>
      </c>
      <c r="W23" s="23" t="str">
        <f t="shared" si="14"/>
        <v/>
      </c>
      <c r="X23" s="23" t="str">
        <f t="shared" si="4"/>
        <v/>
      </c>
      <c r="Y23" s="23" t="str">
        <f t="shared" si="5"/>
        <v/>
      </c>
      <c r="Z23" s="24" t="str">
        <f>IF(SUMIFS('Monthly NSE Equity Options'!$L:$L,'Monthly NSE Equity Options'!$A:$A,$A23)=0,"",SUMIFS('Monthly NSE Equity Options'!$L:$L,'Monthly NSE Equity Options'!$A:$A,$A23))</f>
        <v/>
      </c>
      <c r="AA23" s="9" t="str">
        <f>IF(SUMIFS('Monthly BSE Equity Options'!$L:$L,'Monthly BSE Equity Options'!$A:$A,$A23)=0,"",SUMIFS('Monthly BSE Equity Options'!$L:$L,'Monthly BSE Equity Options'!$A:$A,$A23))</f>
        <v/>
      </c>
      <c r="AB23" s="9" t="str">
        <f t="shared" si="6"/>
        <v/>
      </c>
      <c r="AC23" s="26" t="str">
        <f t="shared" si="24"/>
        <v/>
      </c>
      <c r="AD23" s="26" t="str">
        <f t="shared" si="25"/>
        <v/>
      </c>
      <c r="AE23" s="26" t="str">
        <f t="shared" si="26"/>
        <v/>
      </c>
      <c r="AF23" s="26" t="str">
        <f t="shared" si="15"/>
        <v/>
      </c>
      <c r="AG23" s="26" t="str">
        <f t="shared" si="16"/>
        <v/>
      </c>
      <c r="AH23" s="26" t="str">
        <f t="shared" si="17"/>
        <v/>
      </c>
      <c r="AI23" s="26" t="str">
        <f t="shared" si="7"/>
        <v/>
      </c>
      <c r="AJ23" s="26" t="str">
        <f t="shared" si="8"/>
        <v/>
      </c>
    </row>
    <row r="24" spans="1:36" x14ac:dyDescent="0.2">
      <c r="A24" s="10">
        <v>38657</v>
      </c>
      <c r="B24" s="5" t="s">
        <v>72</v>
      </c>
      <c r="C24" s="5" t="s">
        <v>117</v>
      </c>
      <c r="D24" s="18" t="str">
        <f>IF(SUMIFS('Monthly NSE Equity Options'!$J:$J,'Monthly NSE Equity Options'!$A:$A,$A24)=0,"",SUMIFS('Monthly NSE Equity Options'!$J:$J,'Monthly NSE Equity Options'!$A:$A,$A24))</f>
        <v/>
      </c>
      <c r="E24" s="7" t="str">
        <f>IF(SUMIFS('Monthly BSE Equity Options'!$J:$J,'Monthly BSE Equity Options'!$A:$A,$A24)=0,"",SUMIFS('Monthly BSE Equity Options'!$J:$J,'Monthly BSE Equity Options'!$A:$A,$A24))</f>
        <v/>
      </c>
      <c r="F24" s="7" t="str">
        <f t="shared" si="0"/>
        <v/>
      </c>
      <c r="G24" s="20" t="str">
        <f t="shared" si="18"/>
        <v/>
      </c>
      <c r="H24" s="20" t="str">
        <f t="shared" si="19"/>
        <v/>
      </c>
      <c r="I24" s="20" t="str">
        <f t="shared" si="20"/>
        <v/>
      </c>
      <c r="J24" s="20" t="str">
        <f t="shared" si="9"/>
        <v/>
      </c>
      <c r="K24" s="20" t="str">
        <f t="shared" si="10"/>
        <v/>
      </c>
      <c r="L24" s="20" t="str">
        <f t="shared" si="11"/>
        <v/>
      </c>
      <c r="M24" s="20" t="str">
        <f t="shared" si="1"/>
        <v/>
      </c>
      <c r="N24" s="20" t="str">
        <f t="shared" si="2"/>
        <v/>
      </c>
      <c r="O24" s="21" t="str">
        <f>IF(SUMIFS('Monthly NSE Equity Options'!$K:$K,'Monthly NSE Equity Options'!$A:$A,$A24)=0,"",SUMIFS('Monthly NSE Equity Options'!$K:$K,'Monthly NSE Equity Options'!$A:$A,$A24))</f>
        <v/>
      </c>
      <c r="P24" s="8" t="str">
        <f>IF(SUMIFS('Monthly BSE Equity Options'!$K:$K,'Monthly BSE Equity Options'!$A:$A,$A24)=0,"",SUMIFS('Monthly BSE Equity Options'!$K:$K,'Monthly BSE Equity Options'!$A:$A,$A24))</f>
        <v/>
      </c>
      <c r="Q24" s="8" t="str">
        <f t="shared" si="3"/>
        <v/>
      </c>
      <c r="R24" s="23" t="str">
        <f t="shared" si="21"/>
        <v/>
      </c>
      <c r="S24" s="23" t="str">
        <f t="shared" si="22"/>
        <v/>
      </c>
      <c r="T24" s="23" t="str">
        <f t="shared" si="23"/>
        <v/>
      </c>
      <c r="U24" s="23" t="str">
        <f t="shared" si="12"/>
        <v/>
      </c>
      <c r="V24" s="23" t="str">
        <f t="shared" si="13"/>
        <v/>
      </c>
      <c r="W24" s="23" t="str">
        <f t="shared" si="14"/>
        <v/>
      </c>
      <c r="X24" s="23" t="str">
        <f t="shared" si="4"/>
        <v/>
      </c>
      <c r="Y24" s="23" t="str">
        <f t="shared" si="5"/>
        <v/>
      </c>
      <c r="Z24" s="24" t="str">
        <f>IF(SUMIFS('Monthly NSE Equity Options'!$L:$L,'Monthly NSE Equity Options'!$A:$A,$A24)=0,"",SUMIFS('Monthly NSE Equity Options'!$L:$L,'Monthly NSE Equity Options'!$A:$A,$A24))</f>
        <v/>
      </c>
      <c r="AA24" s="9" t="str">
        <f>IF(SUMIFS('Monthly BSE Equity Options'!$L:$L,'Monthly BSE Equity Options'!$A:$A,$A24)=0,"",SUMIFS('Monthly BSE Equity Options'!$L:$L,'Monthly BSE Equity Options'!$A:$A,$A24))</f>
        <v/>
      </c>
      <c r="AB24" s="9" t="str">
        <f t="shared" si="6"/>
        <v/>
      </c>
      <c r="AC24" s="26" t="str">
        <f t="shared" si="24"/>
        <v/>
      </c>
      <c r="AD24" s="26" t="str">
        <f t="shared" si="25"/>
        <v/>
      </c>
      <c r="AE24" s="26" t="str">
        <f t="shared" si="26"/>
        <v/>
      </c>
      <c r="AF24" s="26" t="str">
        <f t="shared" si="15"/>
        <v/>
      </c>
      <c r="AG24" s="26" t="str">
        <f t="shared" si="16"/>
        <v/>
      </c>
      <c r="AH24" s="26" t="str">
        <f t="shared" si="17"/>
        <v/>
      </c>
      <c r="AI24" s="26" t="str">
        <f t="shared" si="7"/>
        <v/>
      </c>
      <c r="AJ24" s="26" t="str">
        <f t="shared" si="8"/>
        <v/>
      </c>
    </row>
    <row r="25" spans="1:36" x14ac:dyDescent="0.2">
      <c r="A25" s="10">
        <v>38687</v>
      </c>
      <c r="B25" s="5" t="s">
        <v>72</v>
      </c>
      <c r="C25" s="5" t="s">
        <v>117</v>
      </c>
      <c r="D25" s="18" t="str">
        <f>IF(SUMIFS('Monthly NSE Equity Options'!$J:$J,'Monthly NSE Equity Options'!$A:$A,$A25)=0,"",SUMIFS('Monthly NSE Equity Options'!$J:$J,'Monthly NSE Equity Options'!$A:$A,$A25))</f>
        <v/>
      </c>
      <c r="E25" s="7" t="str">
        <f>IF(SUMIFS('Monthly BSE Equity Options'!$J:$J,'Monthly BSE Equity Options'!$A:$A,$A25)=0,"",SUMIFS('Monthly BSE Equity Options'!$J:$J,'Monthly BSE Equity Options'!$A:$A,$A25))</f>
        <v/>
      </c>
      <c r="F25" s="7" t="str">
        <f t="shared" si="0"/>
        <v/>
      </c>
      <c r="G25" s="20" t="str">
        <f t="shared" si="18"/>
        <v/>
      </c>
      <c r="H25" s="20" t="str">
        <f t="shared" si="19"/>
        <v/>
      </c>
      <c r="I25" s="20" t="str">
        <f t="shared" si="20"/>
        <v/>
      </c>
      <c r="J25" s="20" t="str">
        <f t="shared" si="9"/>
        <v/>
      </c>
      <c r="K25" s="20" t="str">
        <f t="shared" si="10"/>
        <v/>
      </c>
      <c r="L25" s="20" t="str">
        <f t="shared" si="11"/>
        <v/>
      </c>
      <c r="M25" s="20" t="str">
        <f t="shared" si="1"/>
        <v/>
      </c>
      <c r="N25" s="20" t="str">
        <f t="shared" si="2"/>
        <v/>
      </c>
      <c r="O25" s="21" t="str">
        <f>IF(SUMIFS('Monthly NSE Equity Options'!$K:$K,'Monthly NSE Equity Options'!$A:$A,$A25)=0,"",SUMIFS('Monthly NSE Equity Options'!$K:$K,'Monthly NSE Equity Options'!$A:$A,$A25))</f>
        <v/>
      </c>
      <c r="P25" s="8" t="str">
        <f>IF(SUMIFS('Monthly BSE Equity Options'!$K:$K,'Monthly BSE Equity Options'!$A:$A,$A25)=0,"",SUMIFS('Monthly BSE Equity Options'!$K:$K,'Monthly BSE Equity Options'!$A:$A,$A25))</f>
        <v/>
      </c>
      <c r="Q25" s="8" t="str">
        <f t="shared" si="3"/>
        <v/>
      </c>
      <c r="R25" s="23" t="str">
        <f t="shared" si="21"/>
        <v/>
      </c>
      <c r="S25" s="23" t="str">
        <f t="shared" si="22"/>
        <v/>
      </c>
      <c r="T25" s="23" t="str">
        <f t="shared" si="23"/>
        <v/>
      </c>
      <c r="U25" s="23" t="str">
        <f t="shared" si="12"/>
        <v/>
      </c>
      <c r="V25" s="23" t="str">
        <f t="shared" si="13"/>
        <v/>
      </c>
      <c r="W25" s="23" t="str">
        <f t="shared" si="14"/>
        <v/>
      </c>
      <c r="X25" s="23" t="str">
        <f t="shared" si="4"/>
        <v/>
      </c>
      <c r="Y25" s="23" t="str">
        <f t="shared" si="5"/>
        <v/>
      </c>
      <c r="Z25" s="24" t="str">
        <f>IF(SUMIFS('Monthly NSE Equity Options'!$L:$L,'Monthly NSE Equity Options'!$A:$A,$A25)=0,"",SUMIFS('Monthly NSE Equity Options'!$L:$L,'Monthly NSE Equity Options'!$A:$A,$A25))</f>
        <v/>
      </c>
      <c r="AA25" s="9" t="str">
        <f>IF(SUMIFS('Monthly BSE Equity Options'!$L:$L,'Monthly BSE Equity Options'!$A:$A,$A25)=0,"",SUMIFS('Monthly BSE Equity Options'!$L:$L,'Monthly BSE Equity Options'!$A:$A,$A25))</f>
        <v/>
      </c>
      <c r="AB25" s="9" t="str">
        <f t="shared" si="6"/>
        <v/>
      </c>
      <c r="AC25" s="26" t="str">
        <f t="shared" si="24"/>
        <v/>
      </c>
      <c r="AD25" s="26" t="str">
        <f t="shared" si="25"/>
        <v/>
      </c>
      <c r="AE25" s="26" t="str">
        <f t="shared" si="26"/>
        <v/>
      </c>
      <c r="AF25" s="26" t="str">
        <f t="shared" si="15"/>
        <v/>
      </c>
      <c r="AG25" s="26" t="str">
        <f t="shared" si="16"/>
        <v/>
      </c>
      <c r="AH25" s="26" t="str">
        <f t="shared" si="17"/>
        <v/>
      </c>
      <c r="AI25" s="26" t="str">
        <f t="shared" si="7"/>
        <v/>
      </c>
      <c r="AJ25" s="26" t="str">
        <f t="shared" si="8"/>
        <v/>
      </c>
    </row>
    <row r="26" spans="1:36" x14ac:dyDescent="0.2">
      <c r="A26" s="10">
        <v>38718</v>
      </c>
      <c r="B26" s="5" t="s">
        <v>72</v>
      </c>
      <c r="C26" s="5" t="s">
        <v>118</v>
      </c>
      <c r="D26" s="18" t="str">
        <f>IF(SUMIFS('Monthly NSE Equity Options'!$J:$J,'Monthly NSE Equity Options'!$A:$A,$A26)=0,"",SUMIFS('Monthly NSE Equity Options'!$J:$J,'Monthly NSE Equity Options'!$A:$A,$A26))</f>
        <v/>
      </c>
      <c r="E26" s="7" t="str">
        <f>IF(SUMIFS('Monthly BSE Equity Options'!$J:$J,'Monthly BSE Equity Options'!$A:$A,$A26)=0,"",SUMIFS('Monthly BSE Equity Options'!$J:$J,'Monthly BSE Equity Options'!$A:$A,$A26))</f>
        <v/>
      </c>
      <c r="F26" s="7" t="str">
        <f t="shared" si="0"/>
        <v/>
      </c>
      <c r="G26" s="20" t="str">
        <f t="shared" si="18"/>
        <v/>
      </c>
      <c r="H26" s="20" t="str">
        <f t="shared" si="19"/>
        <v/>
      </c>
      <c r="I26" s="20" t="str">
        <f t="shared" si="20"/>
        <v/>
      </c>
      <c r="J26" s="20" t="str">
        <f t="shared" si="9"/>
        <v/>
      </c>
      <c r="K26" s="20" t="str">
        <f t="shared" si="10"/>
        <v/>
      </c>
      <c r="L26" s="20" t="str">
        <f t="shared" si="11"/>
        <v/>
      </c>
      <c r="M26" s="20" t="str">
        <f t="shared" si="1"/>
        <v/>
      </c>
      <c r="N26" s="20" t="str">
        <f t="shared" si="2"/>
        <v/>
      </c>
      <c r="O26" s="21" t="str">
        <f>IF(SUMIFS('Monthly NSE Equity Options'!$K:$K,'Monthly NSE Equity Options'!$A:$A,$A26)=0,"",SUMIFS('Monthly NSE Equity Options'!$K:$K,'Monthly NSE Equity Options'!$A:$A,$A26))</f>
        <v/>
      </c>
      <c r="P26" s="8" t="str">
        <f>IF(SUMIFS('Monthly BSE Equity Options'!$K:$K,'Monthly BSE Equity Options'!$A:$A,$A26)=0,"",SUMIFS('Monthly BSE Equity Options'!$K:$K,'Monthly BSE Equity Options'!$A:$A,$A26))</f>
        <v/>
      </c>
      <c r="Q26" s="8" t="str">
        <f t="shared" si="3"/>
        <v/>
      </c>
      <c r="R26" s="23" t="str">
        <f t="shared" si="21"/>
        <v/>
      </c>
      <c r="S26" s="23" t="str">
        <f t="shared" si="22"/>
        <v/>
      </c>
      <c r="T26" s="23" t="str">
        <f t="shared" si="23"/>
        <v/>
      </c>
      <c r="U26" s="23" t="str">
        <f t="shared" si="12"/>
        <v/>
      </c>
      <c r="V26" s="23" t="str">
        <f t="shared" si="13"/>
        <v/>
      </c>
      <c r="W26" s="23" t="str">
        <f t="shared" si="14"/>
        <v/>
      </c>
      <c r="X26" s="23" t="str">
        <f t="shared" si="4"/>
        <v/>
      </c>
      <c r="Y26" s="23" t="str">
        <f t="shared" si="5"/>
        <v/>
      </c>
      <c r="Z26" s="24" t="str">
        <f>IF(SUMIFS('Monthly NSE Equity Options'!$L:$L,'Monthly NSE Equity Options'!$A:$A,$A26)=0,"",SUMIFS('Monthly NSE Equity Options'!$L:$L,'Monthly NSE Equity Options'!$A:$A,$A26))</f>
        <v/>
      </c>
      <c r="AA26" s="9" t="str">
        <f>IF(SUMIFS('Monthly BSE Equity Options'!$L:$L,'Monthly BSE Equity Options'!$A:$A,$A26)=0,"",SUMIFS('Monthly BSE Equity Options'!$L:$L,'Monthly BSE Equity Options'!$A:$A,$A26))</f>
        <v/>
      </c>
      <c r="AB26" s="9" t="str">
        <f t="shared" si="6"/>
        <v/>
      </c>
      <c r="AC26" s="26" t="str">
        <f t="shared" si="24"/>
        <v/>
      </c>
      <c r="AD26" s="26" t="str">
        <f t="shared" si="25"/>
        <v/>
      </c>
      <c r="AE26" s="26" t="str">
        <f t="shared" si="26"/>
        <v/>
      </c>
      <c r="AF26" s="26" t="str">
        <f t="shared" si="15"/>
        <v/>
      </c>
      <c r="AG26" s="26" t="str">
        <f t="shared" si="16"/>
        <v/>
      </c>
      <c r="AH26" s="26" t="str">
        <f t="shared" si="17"/>
        <v/>
      </c>
      <c r="AI26" s="26" t="str">
        <f t="shared" si="7"/>
        <v/>
      </c>
      <c r="AJ26" s="26" t="str">
        <f t="shared" si="8"/>
        <v/>
      </c>
    </row>
    <row r="27" spans="1:36" x14ac:dyDescent="0.2">
      <c r="A27" s="10">
        <v>38749</v>
      </c>
      <c r="B27" s="5" t="s">
        <v>72</v>
      </c>
      <c r="C27" s="5" t="s">
        <v>118</v>
      </c>
      <c r="D27" s="18" t="str">
        <f>IF(SUMIFS('Monthly NSE Equity Options'!$J:$J,'Monthly NSE Equity Options'!$A:$A,$A27)=0,"",SUMIFS('Monthly NSE Equity Options'!$J:$J,'Monthly NSE Equity Options'!$A:$A,$A27))</f>
        <v/>
      </c>
      <c r="E27" s="7" t="str">
        <f>IF(SUMIFS('Monthly BSE Equity Options'!$J:$J,'Monthly BSE Equity Options'!$A:$A,$A27)=0,"",SUMIFS('Monthly BSE Equity Options'!$J:$J,'Monthly BSE Equity Options'!$A:$A,$A27))</f>
        <v/>
      </c>
      <c r="F27" s="7" t="str">
        <f t="shared" si="0"/>
        <v/>
      </c>
      <c r="G27" s="20" t="str">
        <f t="shared" si="18"/>
        <v/>
      </c>
      <c r="H27" s="20" t="str">
        <f t="shared" si="19"/>
        <v/>
      </c>
      <c r="I27" s="20" t="str">
        <f t="shared" si="20"/>
        <v/>
      </c>
      <c r="J27" s="20" t="str">
        <f t="shared" si="9"/>
        <v/>
      </c>
      <c r="K27" s="20" t="str">
        <f t="shared" si="10"/>
        <v/>
      </c>
      <c r="L27" s="20" t="str">
        <f t="shared" si="11"/>
        <v/>
      </c>
      <c r="M27" s="20" t="str">
        <f t="shared" si="1"/>
        <v/>
      </c>
      <c r="N27" s="20" t="str">
        <f t="shared" si="2"/>
        <v/>
      </c>
      <c r="O27" s="21" t="str">
        <f>IF(SUMIFS('Monthly NSE Equity Options'!$K:$K,'Monthly NSE Equity Options'!$A:$A,$A27)=0,"",SUMIFS('Monthly NSE Equity Options'!$K:$K,'Monthly NSE Equity Options'!$A:$A,$A27))</f>
        <v/>
      </c>
      <c r="P27" s="8" t="str">
        <f>IF(SUMIFS('Monthly BSE Equity Options'!$K:$K,'Monthly BSE Equity Options'!$A:$A,$A27)=0,"",SUMIFS('Monthly BSE Equity Options'!$K:$K,'Monthly BSE Equity Options'!$A:$A,$A27))</f>
        <v/>
      </c>
      <c r="Q27" s="8" t="str">
        <f t="shared" si="3"/>
        <v/>
      </c>
      <c r="R27" s="23" t="str">
        <f t="shared" si="21"/>
        <v/>
      </c>
      <c r="S27" s="23" t="str">
        <f t="shared" si="22"/>
        <v/>
      </c>
      <c r="T27" s="23" t="str">
        <f t="shared" si="23"/>
        <v/>
      </c>
      <c r="U27" s="23" t="str">
        <f t="shared" si="12"/>
        <v/>
      </c>
      <c r="V27" s="23" t="str">
        <f t="shared" si="13"/>
        <v/>
      </c>
      <c r="W27" s="23" t="str">
        <f t="shared" si="14"/>
        <v/>
      </c>
      <c r="X27" s="23" t="str">
        <f t="shared" si="4"/>
        <v/>
      </c>
      <c r="Y27" s="23" t="str">
        <f t="shared" si="5"/>
        <v/>
      </c>
      <c r="Z27" s="24" t="str">
        <f>IF(SUMIFS('Monthly NSE Equity Options'!$L:$L,'Monthly NSE Equity Options'!$A:$A,$A27)=0,"",SUMIFS('Monthly NSE Equity Options'!$L:$L,'Monthly NSE Equity Options'!$A:$A,$A27))</f>
        <v/>
      </c>
      <c r="AA27" s="9" t="str">
        <f>IF(SUMIFS('Monthly BSE Equity Options'!$L:$L,'Monthly BSE Equity Options'!$A:$A,$A27)=0,"",SUMIFS('Monthly BSE Equity Options'!$L:$L,'Monthly BSE Equity Options'!$A:$A,$A27))</f>
        <v/>
      </c>
      <c r="AB27" s="9" t="str">
        <f t="shared" si="6"/>
        <v/>
      </c>
      <c r="AC27" s="26" t="str">
        <f t="shared" si="24"/>
        <v/>
      </c>
      <c r="AD27" s="26" t="str">
        <f t="shared" si="25"/>
        <v/>
      </c>
      <c r="AE27" s="26" t="str">
        <f t="shared" si="26"/>
        <v/>
      </c>
      <c r="AF27" s="26" t="str">
        <f t="shared" si="15"/>
        <v/>
      </c>
      <c r="AG27" s="26" t="str">
        <f t="shared" si="16"/>
        <v/>
      </c>
      <c r="AH27" s="26" t="str">
        <f t="shared" si="17"/>
        <v/>
      </c>
      <c r="AI27" s="26" t="str">
        <f t="shared" si="7"/>
        <v/>
      </c>
      <c r="AJ27" s="26" t="str">
        <f t="shared" si="8"/>
        <v/>
      </c>
    </row>
    <row r="28" spans="1:36" x14ac:dyDescent="0.2">
      <c r="A28" s="10">
        <v>38777</v>
      </c>
      <c r="B28" s="5" t="s">
        <v>72</v>
      </c>
      <c r="C28" s="5" t="s">
        <v>118</v>
      </c>
      <c r="D28" s="18" t="str">
        <f>IF(SUMIFS('Monthly NSE Equity Options'!$J:$J,'Monthly NSE Equity Options'!$A:$A,$A28)=0,"",SUMIFS('Monthly NSE Equity Options'!$J:$J,'Monthly NSE Equity Options'!$A:$A,$A28))</f>
        <v/>
      </c>
      <c r="E28" s="7" t="str">
        <f>IF(SUMIFS('Monthly BSE Equity Options'!$J:$J,'Monthly BSE Equity Options'!$A:$A,$A28)=0,"",SUMIFS('Monthly BSE Equity Options'!$J:$J,'Monthly BSE Equity Options'!$A:$A,$A28))</f>
        <v/>
      </c>
      <c r="F28" s="7" t="str">
        <f t="shared" si="0"/>
        <v/>
      </c>
      <c r="G28" s="20" t="str">
        <f t="shared" si="18"/>
        <v/>
      </c>
      <c r="H28" s="20" t="str">
        <f t="shared" si="19"/>
        <v/>
      </c>
      <c r="I28" s="20" t="str">
        <f t="shared" si="20"/>
        <v/>
      </c>
      <c r="J28" s="20" t="str">
        <f t="shared" si="9"/>
        <v/>
      </c>
      <c r="K28" s="20" t="str">
        <f t="shared" si="10"/>
        <v/>
      </c>
      <c r="L28" s="20" t="str">
        <f t="shared" si="11"/>
        <v/>
      </c>
      <c r="M28" s="20" t="str">
        <f t="shared" si="1"/>
        <v/>
      </c>
      <c r="N28" s="20" t="str">
        <f t="shared" si="2"/>
        <v/>
      </c>
      <c r="O28" s="21" t="str">
        <f>IF(SUMIFS('Monthly NSE Equity Options'!$K:$K,'Monthly NSE Equity Options'!$A:$A,$A28)=0,"",SUMIFS('Monthly NSE Equity Options'!$K:$K,'Monthly NSE Equity Options'!$A:$A,$A28))</f>
        <v/>
      </c>
      <c r="P28" s="8">
        <f>IF(SUMIFS('Monthly BSE Equity Options'!$K:$K,'Monthly BSE Equity Options'!$A:$A,$A28)=0,"",SUMIFS('Monthly BSE Equity Options'!$K:$K,'Monthly BSE Equity Options'!$A:$A,$A28))</f>
        <v>8.9999999999999998E-4</v>
      </c>
      <c r="Q28" s="8" t="str">
        <f t="shared" si="3"/>
        <v/>
      </c>
      <c r="R28" s="23" t="str">
        <f t="shared" si="21"/>
        <v/>
      </c>
      <c r="S28" s="23">
        <f t="shared" si="22"/>
        <v>-0.9995102573869511</v>
      </c>
      <c r="T28" s="23" t="str">
        <f t="shared" si="23"/>
        <v/>
      </c>
      <c r="U28" s="23" t="str">
        <f t="shared" si="12"/>
        <v/>
      </c>
      <c r="V28" s="23" t="str">
        <f t="shared" si="13"/>
        <v/>
      </c>
      <c r="W28" s="23" t="str">
        <f t="shared" si="14"/>
        <v/>
      </c>
      <c r="X28" s="23" t="str">
        <f t="shared" si="4"/>
        <v/>
      </c>
      <c r="Y28" s="23" t="str">
        <f t="shared" si="5"/>
        <v/>
      </c>
      <c r="Z28" s="24" t="str">
        <f>IF(SUMIFS('Monthly NSE Equity Options'!$L:$L,'Monthly NSE Equity Options'!$A:$A,$A28)=0,"",SUMIFS('Monthly NSE Equity Options'!$L:$L,'Monthly NSE Equity Options'!$A:$A,$A28))</f>
        <v/>
      </c>
      <c r="AA28" s="9">
        <f>IF(SUMIFS('Monthly BSE Equity Options'!$L:$L,'Monthly BSE Equity Options'!$A:$A,$A28)=0,"",SUMIFS('Monthly BSE Equity Options'!$L:$L,'Monthly BSE Equity Options'!$A:$A,$A28))</f>
        <v>2</v>
      </c>
      <c r="AB28" s="9" t="str">
        <f t="shared" si="6"/>
        <v/>
      </c>
      <c r="AC28" s="26" t="str">
        <f t="shared" si="24"/>
        <v/>
      </c>
      <c r="AD28" s="26">
        <f t="shared" si="25"/>
        <v>-0.9996305873660879</v>
      </c>
      <c r="AE28" s="26" t="str">
        <f t="shared" si="26"/>
        <v/>
      </c>
      <c r="AF28" s="26" t="str">
        <f t="shared" si="15"/>
        <v/>
      </c>
      <c r="AG28" s="26" t="str">
        <f t="shared" si="16"/>
        <v/>
      </c>
      <c r="AH28" s="26" t="str">
        <f t="shared" si="17"/>
        <v/>
      </c>
      <c r="AI28" s="26" t="str">
        <f t="shared" si="7"/>
        <v/>
      </c>
      <c r="AJ28" s="26" t="str">
        <f t="shared" si="8"/>
        <v/>
      </c>
    </row>
    <row r="29" spans="1:36" x14ac:dyDescent="0.2">
      <c r="A29" s="10">
        <v>38808</v>
      </c>
      <c r="B29" s="5" t="s">
        <v>73</v>
      </c>
      <c r="C29" s="5" t="s">
        <v>119</v>
      </c>
      <c r="D29" s="18" t="str">
        <f>IF(SUMIFS('Monthly NSE Equity Options'!$J:$J,'Monthly NSE Equity Options'!$A:$A,$A29)=0,"",SUMIFS('Monthly NSE Equity Options'!$J:$J,'Monthly NSE Equity Options'!$A:$A,$A29))</f>
        <v/>
      </c>
      <c r="E29" s="7" t="str">
        <f>IF(SUMIFS('Monthly BSE Equity Options'!$J:$J,'Monthly BSE Equity Options'!$A:$A,$A29)=0,"",SUMIFS('Monthly BSE Equity Options'!$J:$J,'Monthly BSE Equity Options'!$A:$A,$A29))</f>
        <v/>
      </c>
      <c r="F29" s="7" t="str">
        <f t="shared" si="0"/>
        <v/>
      </c>
      <c r="G29" s="20" t="str">
        <f t="shared" si="18"/>
        <v/>
      </c>
      <c r="H29" s="20" t="str">
        <f t="shared" si="19"/>
        <v/>
      </c>
      <c r="I29" s="20" t="str">
        <f t="shared" si="20"/>
        <v/>
      </c>
      <c r="J29" s="20" t="str">
        <f t="shared" si="9"/>
        <v/>
      </c>
      <c r="K29" s="20" t="str">
        <f t="shared" si="10"/>
        <v/>
      </c>
      <c r="L29" s="20" t="str">
        <f t="shared" si="11"/>
        <v/>
      </c>
      <c r="M29" s="20" t="str">
        <f t="shared" si="1"/>
        <v/>
      </c>
      <c r="N29" s="20" t="str">
        <f t="shared" si="2"/>
        <v/>
      </c>
      <c r="O29" s="21" t="str">
        <f>IF(SUMIFS('Monthly NSE Equity Options'!$K:$K,'Monthly NSE Equity Options'!$A:$A,$A29)=0,"",SUMIFS('Monthly NSE Equity Options'!$K:$K,'Monthly NSE Equity Options'!$A:$A,$A29))</f>
        <v/>
      </c>
      <c r="P29" s="8" t="str">
        <f>IF(SUMIFS('Monthly BSE Equity Options'!$K:$K,'Monthly BSE Equity Options'!$A:$A,$A29)=0,"",SUMIFS('Monthly BSE Equity Options'!$K:$K,'Monthly BSE Equity Options'!$A:$A,$A29))</f>
        <v/>
      </c>
      <c r="Q29" s="8" t="str">
        <f t="shared" si="3"/>
        <v/>
      </c>
      <c r="R29" s="23" t="str">
        <f t="shared" si="21"/>
        <v/>
      </c>
      <c r="S29" s="23" t="str">
        <f t="shared" si="22"/>
        <v/>
      </c>
      <c r="T29" s="23" t="str">
        <f t="shared" si="23"/>
        <v/>
      </c>
      <c r="U29" s="23" t="str">
        <f t="shared" si="12"/>
        <v/>
      </c>
      <c r="V29" s="23" t="str">
        <f t="shared" si="13"/>
        <v/>
      </c>
      <c r="W29" s="23" t="str">
        <f t="shared" si="14"/>
        <v/>
      </c>
      <c r="X29" s="23" t="str">
        <f t="shared" si="4"/>
        <v/>
      </c>
      <c r="Y29" s="23" t="str">
        <f t="shared" si="5"/>
        <v/>
      </c>
      <c r="Z29" s="24" t="str">
        <f>IF(SUMIFS('Monthly NSE Equity Options'!$L:$L,'Monthly NSE Equity Options'!$A:$A,$A29)=0,"",SUMIFS('Monthly NSE Equity Options'!$L:$L,'Monthly NSE Equity Options'!$A:$A,$A29))</f>
        <v/>
      </c>
      <c r="AA29" s="9" t="str">
        <f>IF(SUMIFS('Monthly BSE Equity Options'!$L:$L,'Monthly BSE Equity Options'!$A:$A,$A29)=0,"",SUMIFS('Monthly BSE Equity Options'!$L:$L,'Monthly BSE Equity Options'!$A:$A,$A29))</f>
        <v/>
      </c>
      <c r="AB29" s="9" t="str">
        <f t="shared" si="6"/>
        <v/>
      </c>
      <c r="AC29" s="26" t="str">
        <f t="shared" si="24"/>
        <v/>
      </c>
      <c r="AD29" s="26" t="str">
        <f t="shared" si="25"/>
        <v/>
      </c>
      <c r="AE29" s="26" t="str">
        <f t="shared" si="26"/>
        <v/>
      </c>
      <c r="AF29" s="26" t="str">
        <f t="shared" si="15"/>
        <v/>
      </c>
      <c r="AG29" s="26" t="str">
        <f t="shared" si="16"/>
        <v/>
      </c>
      <c r="AH29" s="26" t="str">
        <f t="shared" si="17"/>
        <v/>
      </c>
      <c r="AI29" s="26" t="str">
        <f t="shared" si="7"/>
        <v/>
      </c>
      <c r="AJ29" s="26" t="str">
        <f t="shared" si="8"/>
        <v/>
      </c>
    </row>
    <row r="30" spans="1:36" x14ac:dyDescent="0.2">
      <c r="A30" s="10">
        <v>38838</v>
      </c>
      <c r="B30" s="5" t="s">
        <v>73</v>
      </c>
      <c r="C30" s="5" t="s">
        <v>119</v>
      </c>
      <c r="D30" s="18" t="str">
        <f>IF(SUMIFS('Monthly NSE Equity Options'!$J:$J,'Monthly NSE Equity Options'!$A:$A,$A30)=0,"",SUMIFS('Monthly NSE Equity Options'!$J:$J,'Monthly NSE Equity Options'!$A:$A,$A30))</f>
        <v/>
      </c>
      <c r="E30" s="7" t="str">
        <f>IF(SUMIFS('Monthly BSE Equity Options'!$J:$J,'Monthly BSE Equity Options'!$A:$A,$A30)=0,"",SUMIFS('Monthly BSE Equity Options'!$J:$J,'Monthly BSE Equity Options'!$A:$A,$A30))</f>
        <v/>
      </c>
      <c r="F30" s="7" t="str">
        <f t="shared" si="0"/>
        <v/>
      </c>
      <c r="G30" s="20" t="str">
        <f t="shared" si="18"/>
        <v/>
      </c>
      <c r="H30" s="20" t="str">
        <f t="shared" si="19"/>
        <v/>
      </c>
      <c r="I30" s="20" t="str">
        <f t="shared" si="20"/>
        <v/>
      </c>
      <c r="J30" s="20" t="str">
        <f t="shared" si="9"/>
        <v/>
      </c>
      <c r="K30" s="20" t="str">
        <f t="shared" si="10"/>
        <v/>
      </c>
      <c r="L30" s="20" t="str">
        <f t="shared" si="11"/>
        <v/>
      </c>
      <c r="M30" s="20" t="str">
        <f t="shared" si="1"/>
        <v/>
      </c>
      <c r="N30" s="20" t="str">
        <f t="shared" si="2"/>
        <v/>
      </c>
      <c r="O30" s="21" t="str">
        <f>IF(SUMIFS('Monthly NSE Equity Options'!$K:$K,'Monthly NSE Equity Options'!$A:$A,$A30)=0,"",SUMIFS('Monthly NSE Equity Options'!$K:$K,'Monthly NSE Equity Options'!$A:$A,$A30))</f>
        <v/>
      </c>
      <c r="P30" s="8" t="str">
        <f>IF(SUMIFS('Monthly BSE Equity Options'!$K:$K,'Monthly BSE Equity Options'!$A:$A,$A30)=0,"",SUMIFS('Monthly BSE Equity Options'!$K:$K,'Monthly BSE Equity Options'!$A:$A,$A30))</f>
        <v/>
      </c>
      <c r="Q30" s="8" t="str">
        <f t="shared" si="3"/>
        <v/>
      </c>
      <c r="R30" s="23" t="str">
        <f t="shared" si="21"/>
        <v/>
      </c>
      <c r="S30" s="23" t="str">
        <f t="shared" si="22"/>
        <v/>
      </c>
      <c r="T30" s="23" t="str">
        <f t="shared" si="23"/>
        <v/>
      </c>
      <c r="U30" s="23" t="str">
        <f t="shared" si="12"/>
        <v/>
      </c>
      <c r="V30" s="23" t="str">
        <f t="shared" si="13"/>
        <v/>
      </c>
      <c r="W30" s="23" t="str">
        <f t="shared" si="14"/>
        <v/>
      </c>
      <c r="X30" s="23" t="str">
        <f t="shared" si="4"/>
        <v/>
      </c>
      <c r="Y30" s="23" t="str">
        <f t="shared" si="5"/>
        <v/>
      </c>
      <c r="Z30" s="24" t="str">
        <f>IF(SUMIFS('Monthly NSE Equity Options'!$L:$L,'Monthly NSE Equity Options'!$A:$A,$A30)=0,"",SUMIFS('Monthly NSE Equity Options'!$L:$L,'Monthly NSE Equity Options'!$A:$A,$A30))</f>
        <v/>
      </c>
      <c r="AA30" s="9" t="str">
        <f>IF(SUMIFS('Monthly BSE Equity Options'!$L:$L,'Monthly BSE Equity Options'!$A:$A,$A30)=0,"",SUMIFS('Monthly BSE Equity Options'!$L:$L,'Monthly BSE Equity Options'!$A:$A,$A30))</f>
        <v/>
      </c>
      <c r="AB30" s="9" t="str">
        <f t="shared" si="6"/>
        <v/>
      </c>
      <c r="AC30" s="26" t="str">
        <f t="shared" si="24"/>
        <v/>
      </c>
      <c r="AD30" s="26" t="str">
        <f t="shared" si="25"/>
        <v/>
      </c>
      <c r="AE30" s="26" t="str">
        <f t="shared" si="26"/>
        <v/>
      </c>
      <c r="AF30" s="26" t="str">
        <f t="shared" si="15"/>
        <v/>
      </c>
      <c r="AG30" s="26" t="str">
        <f t="shared" si="16"/>
        <v/>
      </c>
      <c r="AH30" s="26" t="str">
        <f t="shared" si="17"/>
        <v/>
      </c>
      <c r="AI30" s="26" t="str">
        <f t="shared" si="7"/>
        <v/>
      </c>
      <c r="AJ30" s="26" t="str">
        <f t="shared" si="8"/>
        <v/>
      </c>
    </row>
    <row r="31" spans="1:36" x14ac:dyDescent="0.2">
      <c r="A31" s="10">
        <v>38869</v>
      </c>
      <c r="B31" s="5" t="s">
        <v>73</v>
      </c>
      <c r="C31" s="5" t="s">
        <v>119</v>
      </c>
      <c r="D31" s="18" t="str">
        <f>IF(SUMIFS('Monthly NSE Equity Options'!$J:$J,'Monthly NSE Equity Options'!$A:$A,$A31)=0,"",SUMIFS('Monthly NSE Equity Options'!$J:$J,'Monthly NSE Equity Options'!$A:$A,$A31))</f>
        <v/>
      </c>
      <c r="E31" s="7" t="str">
        <f>IF(SUMIFS('Monthly BSE Equity Options'!$J:$J,'Monthly BSE Equity Options'!$A:$A,$A31)=0,"",SUMIFS('Monthly BSE Equity Options'!$J:$J,'Monthly BSE Equity Options'!$A:$A,$A31))</f>
        <v/>
      </c>
      <c r="F31" s="7" t="str">
        <f t="shared" si="0"/>
        <v/>
      </c>
      <c r="G31" s="20" t="str">
        <f t="shared" si="18"/>
        <v/>
      </c>
      <c r="H31" s="20" t="str">
        <f t="shared" si="19"/>
        <v/>
      </c>
      <c r="I31" s="20" t="str">
        <f t="shared" si="20"/>
        <v/>
      </c>
      <c r="J31" s="20" t="str">
        <f t="shared" si="9"/>
        <v/>
      </c>
      <c r="K31" s="20" t="str">
        <f t="shared" si="10"/>
        <v/>
      </c>
      <c r="L31" s="20" t="str">
        <f t="shared" si="11"/>
        <v/>
      </c>
      <c r="M31" s="20" t="str">
        <f t="shared" si="1"/>
        <v/>
      </c>
      <c r="N31" s="20" t="str">
        <f t="shared" si="2"/>
        <v/>
      </c>
      <c r="O31" s="21" t="str">
        <f>IF(SUMIFS('Monthly NSE Equity Options'!$K:$K,'Monthly NSE Equity Options'!$A:$A,$A31)=0,"",SUMIFS('Monthly NSE Equity Options'!$K:$K,'Monthly NSE Equity Options'!$A:$A,$A31))</f>
        <v/>
      </c>
      <c r="P31" s="8" t="str">
        <f>IF(SUMIFS('Monthly BSE Equity Options'!$K:$K,'Monthly BSE Equity Options'!$A:$A,$A31)=0,"",SUMIFS('Monthly BSE Equity Options'!$K:$K,'Monthly BSE Equity Options'!$A:$A,$A31))</f>
        <v/>
      </c>
      <c r="Q31" s="8" t="str">
        <f t="shared" si="3"/>
        <v/>
      </c>
      <c r="R31" s="23" t="str">
        <f t="shared" si="21"/>
        <v/>
      </c>
      <c r="S31" s="23" t="str">
        <f t="shared" si="22"/>
        <v/>
      </c>
      <c r="T31" s="23" t="str">
        <f t="shared" si="23"/>
        <v/>
      </c>
      <c r="U31" s="23" t="str">
        <f t="shared" si="12"/>
        <v/>
      </c>
      <c r="V31" s="23" t="str">
        <f t="shared" si="13"/>
        <v/>
      </c>
      <c r="W31" s="23" t="str">
        <f t="shared" si="14"/>
        <v/>
      </c>
      <c r="X31" s="23" t="str">
        <f t="shared" si="4"/>
        <v/>
      </c>
      <c r="Y31" s="23" t="str">
        <f t="shared" si="5"/>
        <v/>
      </c>
      <c r="Z31" s="24" t="str">
        <f>IF(SUMIFS('Monthly NSE Equity Options'!$L:$L,'Monthly NSE Equity Options'!$A:$A,$A31)=0,"",SUMIFS('Monthly NSE Equity Options'!$L:$L,'Monthly NSE Equity Options'!$A:$A,$A31))</f>
        <v/>
      </c>
      <c r="AA31" s="9" t="str">
        <f>IF(SUMIFS('Monthly BSE Equity Options'!$L:$L,'Monthly BSE Equity Options'!$A:$A,$A31)=0,"",SUMIFS('Monthly BSE Equity Options'!$L:$L,'Monthly BSE Equity Options'!$A:$A,$A31))</f>
        <v/>
      </c>
      <c r="AB31" s="9" t="str">
        <f t="shared" si="6"/>
        <v/>
      </c>
      <c r="AC31" s="26" t="str">
        <f t="shared" si="24"/>
        <v/>
      </c>
      <c r="AD31" s="26" t="str">
        <f t="shared" si="25"/>
        <v/>
      </c>
      <c r="AE31" s="26" t="str">
        <f t="shared" si="26"/>
        <v/>
      </c>
      <c r="AF31" s="26" t="str">
        <f t="shared" si="15"/>
        <v/>
      </c>
      <c r="AG31" s="26" t="str">
        <f t="shared" si="16"/>
        <v/>
      </c>
      <c r="AH31" s="26" t="str">
        <f t="shared" si="17"/>
        <v/>
      </c>
      <c r="AI31" s="26" t="str">
        <f t="shared" si="7"/>
        <v/>
      </c>
      <c r="AJ31" s="26" t="str">
        <f t="shared" si="8"/>
        <v/>
      </c>
    </row>
    <row r="32" spans="1:36" x14ac:dyDescent="0.2">
      <c r="A32" s="10">
        <v>38899</v>
      </c>
      <c r="B32" s="5" t="s">
        <v>73</v>
      </c>
      <c r="C32" s="5" t="s">
        <v>120</v>
      </c>
      <c r="D32" s="18" t="str">
        <f>IF(SUMIFS('Monthly NSE Equity Options'!$J:$J,'Monthly NSE Equity Options'!$A:$A,$A32)=0,"",SUMIFS('Monthly NSE Equity Options'!$J:$J,'Monthly NSE Equity Options'!$A:$A,$A32))</f>
        <v/>
      </c>
      <c r="E32" s="7" t="str">
        <f>IF(SUMIFS('Monthly BSE Equity Options'!$J:$J,'Monthly BSE Equity Options'!$A:$A,$A32)=0,"",SUMIFS('Monthly BSE Equity Options'!$J:$J,'Monthly BSE Equity Options'!$A:$A,$A32))</f>
        <v/>
      </c>
      <c r="F32" s="7" t="str">
        <f t="shared" si="0"/>
        <v/>
      </c>
      <c r="G32" s="20" t="str">
        <f t="shared" si="18"/>
        <v/>
      </c>
      <c r="H32" s="20" t="str">
        <f t="shared" si="19"/>
        <v/>
      </c>
      <c r="I32" s="20" t="str">
        <f t="shared" si="20"/>
        <v/>
      </c>
      <c r="J32" s="20" t="str">
        <f t="shared" si="9"/>
        <v/>
      </c>
      <c r="K32" s="20" t="str">
        <f t="shared" si="10"/>
        <v/>
      </c>
      <c r="L32" s="20" t="str">
        <f t="shared" si="11"/>
        <v/>
      </c>
      <c r="M32" s="20" t="str">
        <f t="shared" si="1"/>
        <v/>
      </c>
      <c r="N32" s="20" t="str">
        <f t="shared" si="2"/>
        <v/>
      </c>
      <c r="O32" s="21" t="str">
        <f>IF(SUMIFS('Monthly NSE Equity Options'!$K:$K,'Monthly NSE Equity Options'!$A:$A,$A32)=0,"",SUMIFS('Monthly NSE Equity Options'!$K:$K,'Monthly NSE Equity Options'!$A:$A,$A32))</f>
        <v/>
      </c>
      <c r="P32" s="8">
        <f>IF(SUMIFS('Monthly BSE Equity Options'!$K:$K,'Monthly BSE Equity Options'!$A:$A,$A32)=0,"",SUMIFS('Monthly BSE Equity Options'!$K:$K,'Monthly BSE Equity Options'!$A:$A,$A32))</f>
        <v>2.5999999999999999E-3</v>
      </c>
      <c r="Q32" s="8" t="str">
        <f t="shared" si="3"/>
        <v/>
      </c>
      <c r="R32" s="23" t="str">
        <f t="shared" si="21"/>
        <v/>
      </c>
      <c r="S32" s="23" t="str">
        <f t="shared" si="22"/>
        <v/>
      </c>
      <c r="T32" s="23" t="str">
        <f t="shared" si="23"/>
        <v/>
      </c>
      <c r="U32" s="23" t="str">
        <f t="shared" si="12"/>
        <v/>
      </c>
      <c r="V32" s="23" t="str">
        <f t="shared" si="13"/>
        <v/>
      </c>
      <c r="W32" s="23" t="str">
        <f t="shared" si="14"/>
        <v/>
      </c>
      <c r="X32" s="23" t="str">
        <f t="shared" si="4"/>
        <v/>
      </c>
      <c r="Y32" s="23" t="str">
        <f t="shared" si="5"/>
        <v/>
      </c>
      <c r="Z32" s="24" t="str">
        <f>IF(SUMIFS('Monthly NSE Equity Options'!$L:$L,'Monthly NSE Equity Options'!$A:$A,$A32)=0,"",SUMIFS('Monthly NSE Equity Options'!$L:$L,'Monthly NSE Equity Options'!$A:$A,$A32))</f>
        <v/>
      </c>
      <c r="AA32" s="9">
        <f>IF(SUMIFS('Monthly BSE Equity Options'!$L:$L,'Monthly BSE Equity Options'!$A:$A,$A32)=0,"",SUMIFS('Monthly BSE Equity Options'!$L:$L,'Monthly BSE Equity Options'!$A:$A,$A32))</f>
        <v>8</v>
      </c>
      <c r="AB32" s="9" t="str">
        <f t="shared" si="6"/>
        <v/>
      </c>
      <c r="AC32" s="26" t="str">
        <f t="shared" si="24"/>
        <v/>
      </c>
      <c r="AD32" s="26" t="str">
        <f t="shared" si="25"/>
        <v/>
      </c>
      <c r="AE32" s="26" t="str">
        <f t="shared" si="26"/>
        <v/>
      </c>
      <c r="AF32" s="26" t="str">
        <f t="shared" si="15"/>
        <v/>
      </c>
      <c r="AG32" s="26" t="str">
        <f t="shared" si="16"/>
        <v/>
      </c>
      <c r="AH32" s="26" t="str">
        <f t="shared" si="17"/>
        <v/>
      </c>
      <c r="AI32" s="26" t="str">
        <f t="shared" si="7"/>
        <v/>
      </c>
      <c r="AJ32" s="26" t="str">
        <f t="shared" si="8"/>
        <v/>
      </c>
    </row>
    <row r="33" spans="1:36" x14ac:dyDescent="0.2">
      <c r="A33" s="10">
        <v>38930</v>
      </c>
      <c r="B33" s="5" t="s">
        <v>73</v>
      </c>
      <c r="C33" s="5" t="s">
        <v>120</v>
      </c>
      <c r="D33" s="18" t="str">
        <f>IF(SUMIFS('Monthly NSE Equity Options'!$J:$J,'Monthly NSE Equity Options'!$A:$A,$A33)=0,"",SUMIFS('Monthly NSE Equity Options'!$J:$J,'Monthly NSE Equity Options'!$A:$A,$A33))</f>
        <v/>
      </c>
      <c r="E33" s="7" t="str">
        <f>IF(SUMIFS('Monthly BSE Equity Options'!$J:$J,'Monthly BSE Equity Options'!$A:$A,$A33)=0,"",SUMIFS('Monthly BSE Equity Options'!$J:$J,'Monthly BSE Equity Options'!$A:$A,$A33))</f>
        <v/>
      </c>
      <c r="F33" s="7" t="str">
        <f t="shared" si="0"/>
        <v/>
      </c>
      <c r="G33" s="20" t="str">
        <f t="shared" si="18"/>
        <v/>
      </c>
      <c r="H33" s="20" t="str">
        <f t="shared" si="19"/>
        <v/>
      </c>
      <c r="I33" s="20" t="str">
        <f t="shared" si="20"/>
        <v/>
      </c>
      <c r="J33" s="20" t="str">
        <f t="shared" si="9"/>
        <v/>
      </c>
      <c r="K33" s="20" t="str">
        <f t="shared" si="10"/>
        <v/>
      </c>
      <c r="L33" s="20" t="str">
        <f t="shared" si="11"/>
        <v/>
      </c>
      <c r="M33" s="20" t="str">
        <f t="shared" si="1"/>
        <v/>
      </c>
      <c r="N33" s="20" t="str">
        <f t="shared" si="2"/>
        <v/>
      </c>
      <c r="O33" s="21" t="str">
        <f>IF(SUMIFS('Monthly NSE Equity Options'!$K:$K,'Monthly NSE Equity Options'!$A:$A,$A33)=0,"",SUMIFS('Monthly NSE Equity Options'!$K:$K,'Monthly NSE Equity Options'!$A:$A,$A33))</f>
        <v/>
      </c>
      <c r="P33" s="8" t="str">
        <f>IF(SUMIFS('Monthly BSE Equity Options'!$K:$K,'Monthly BSE Equity Options'!$A:$A,$A33)=0,"",SUMIFS('Monthly BSE Equity Options'!$K:$K,'Monthly BSE Equity Options'!$A:$A,$A33))</f>
        <v/>
      </c>
      <c r="Q33" s="8" t="str">
        <f t="shared" si="3"/>
        <v/>
      </c>
      <c r="R33" s="23" t="str">
        <f t="shared" si="21"/>
        <v/>
      </c>
      <c r="S33" s="23" t="str">
        <f t="shared" si="22"/>
        <v/>
      </c>
      <c r="T33" s="23" t="str">
        <f t="shared" si="23"/>
        <v/>
      </c>
      <c r="U33" s="23" t="str">
        <f t="shared" si="12"/>
        <v/>
      </c>
      <c r="V33" s="23" t="str">
        <f t="shared" si="13"/>
        <v/>
      </c>
      <c r="W33" s="23" t="str">
        <f t="shared" si="14"/>
        <v/>
      </c>
      <c r="X33" s="23" t="str">
        <f t="shared" si="4"/>
        <v/>
      </c>
      <c r="Y33" s="23" t="str">
        <f t="shared" si="5"/>
        <v/>
      </c>
      <c r="Z33" s="24" t="str">
        <f>IF(SUMIFS('Monthly NSE Equity Options'!$L:$L,'Monthly NSE Equity Options'!$A:$A,$A33)=0,"",SUMIFS('Monthly NSE Equity Options'!$L:$L,'Monthly NSE Equity Options'!$A:$A,$A33))</f>
        <v/>
      </c>
      <c r="AA33" s="9" t="str">
        <f>IF(SUMIFS('Monthly BSE Equity Options'!$L:$L,'Monthly BSE Equity Options'!$A:$A,$A33)=0,"",SUMIFS('Monthly BSE Equity Options'!$L:$L,'Monthly BSE Equity Options'!$A:$A,$A33))</f>
        <v/>
      </c>
      <c r="AB33" s="9" t="str">
        <f t="shared" si="6"/>
        <v/>
      </c>
      <c r="AC33" s="26" t="str">
        <f t="shared" si="24"/>
        <v/>
      </c>
      <c r="AD33" s="26" t="str">
        <f t="shared" si="25"/>
        <v/>
      </c>
      <c r="AE33" s="26" t="str">
        <f t="shared" si="26"/>
        <v/>
      </c>
      <c r="AF33" s="26" t="str">
        <f t="shared" si="15"/>
        <v/>
      </c>
      <c r="AG33" s="26" t="str">
        <f t="shared" si="16"/>
        <v/>
      </c>
      <c r="AH33" s="26" t="str">
        <f t="shared" si="17"/>
        <v/>
      </c>
      <c r="AI33" s="26" t="str">
        <f t="shared" si="7"/>
        <v/>
      </c>
      <c r="AJ33" s="26" t="str">
        <f t="shared" si="8"/>
        <v/>
      </c>
    </row>
    <row r="34" spans="1:36" x14ac:dyDescent="0.2">
      <c r="A34" s="10">
        <v>38961</v>
      </c>
      <c r="B34" s="5" t="s">
        <v>73</v>
      </c>
      <c r="C34" s="5" t="s">
        <v>120</v>
      </c>
      <c r="D34" s="18" t="str">
        <f>IF(SUMIFS('Monthly NSE Equity Options'!$J:$J,'Monthly NSE Equity Options'!$A:$A,$A34)=0,"",SUMIFS('Monthly NSE Equity Options'!$J:$J,'Monthly NSE Equity Options'!$A:$A,$A34))</f>
        <v/>
      </c>
      <c r="E34" s="7" t="str">
        <f>IF(SUMIFS('Monthly BSE Equity Options'!$J:$J,'Monthly BSE Equity Options'!$A:$A,$A34)=0,"",SUMIFS('Monthly BSE Equity Options'!$J:$J,'Monthly BSE Equity Options'!$A:$A,$A34))</f>
        <v/>
      </c>
      <c r="F34" s="7" t="str">
        <f t="shared" si="0"/>
        <v/>
      </c>
      <c r="G34" s="20" t="str">
        <f t="shared" si="18"/>
        <v/>
      </c>
      <c r="H34" s="20" t="str">
        <f t="shared" si="19"/>
        <v/>
      </c>
      <c r="I34" s="20" t="str">
        <f t="shared" si="20"/>
        <v/>
      </c>
      <c r="J34" s="20" t="str">
        <f t="shared" si="9"/>
        <v/>
      </c>
      <c r="K34" s="20" t="str">
        <f t="shared" si="10"/>
        <v/>
      </c>
      <c r="L34" s="20" t="str">
        <f t="shared" si="11"/>
        <v/>
      </c>
      <c r="M34" s="20" t="str">
        <f t="shared" si="1"/>
        <v/>
      </c>
      <c r="N34" s="20" t="str">
        <f t="shared" si="2"/>
        <v/>
      </c>
      <c r="O34" s="21" t="str">
        <f>IF(SUMIFS('Monthly NSE Equity Options'!$K:$K,'Monthly NSE Equity Options'!$A:$A,$A34)=0,"",SUMIFS('Monthly NSE Equity Options'!$K:$K,'Monthly NSE Equity Options'!$A:$A,$A34))</f>
        <v/>
      </c>
      <c r="P34" s="8" t="str">
        <f>IF(SUMIFS('Monthly BSE Equity Options'!$K:$K,'Monthly BSE Equity Options'!$A:$A,$A34)=0,"",SUMIFS('Monthly BSE Equity Options'!$K:$K,'Monthly BSE Equity Options'!$A:$A,$A34))</f>
        <v/>
      </c>
      <c r="Q34" s="8" t="str">
        <f t="shared" si="3"/>
        <v/>
      </c>
      <c r="R34" s="23" t="str">
        <f t="shared" si="21"/>
        <v/>
      </c>
      <c r="S34" s="23" t="str">
        <f t="shared" si="22"/>
        <v/>
      </c>
      <c r="T34" s="23" t="str">
        <f t="shared" si="23"/>
        <v/>
      </c>
      <c r="U34" s="23" t="str">
        <f t="shared" si="12"/>
        <v/>
      </c>
      <c r="V34" s="23" t="str">
        <f t="shared" si="13"/>
        <v/>
      </c>
      <c r="W34" s="23" t="str">
        <f t="shared" si="14"/>
        <v/>
      </c>
      <c r="X34" s="23" t="str">
        <f t="shared" si="4"/>
        <v/>
      </c>
      <c r="Y34" s="23" t="str">
        <f t="shared" si="5"/>
        <v/>
      </c>
      <c r="Z34" s="24" t="str">
        <f>IF(SUMIFS('Monthly NSE Equity Options'!$L:$L,'Monthly NSE Equity Options'!$A:$A,$A34)=0,"",SUMIFS('Monthly NSE Equity Options'!$L:$L,'Monthly NSE Equity Options'!$A:$A,$A34))</f>
        <v/>
      </c>
      <c r="AA34" s="9" t="str">
        <f>IF(SUMIFS('Monthly BSE Equity Options'!$L:$L,'Monthly BSE Equity Options'!$A:$A,$A34)=0,"",SUMIFS('Monthly BSE Equity Options'!$L:$L,'Monthly BSE Equity Options'!$A:$A,$A34))</f>
        <v/>
      </c>
      <c r="AB34" s="9" t="str">
        <f t="shared" si="6"/>
        <v/>
      </c>
      <c r="AC34" s="26" t="str">
        <f t="shared" si="24"/>
        <v/>
      </c>
      <c r="AD34" s="26" t="str">
        <f t="shared" si="25"/>
        <v/>
      </c>
      <c r="AE34" s="26" t="str">
        <f t="shared" si="26"/>
        <v/>
      </c>
      <c r="AF34" s="26" t="str">
        <f t="shared" si="15"/>
        <v/>
      </c>
      <c r="AG34" s="26" t="str">
        <f t="shared" si="16"/>
        <v/>
      </c>
      <c r="AH34" s="26" t="str">
        <f t="shared" si="17"/>
        <v/>
      </c>
      <c r="AI34" s="26" t="str">
        <f t="shared" si="7"/>
        <v/>
      </c>
      <c r="AJ34" s="26" t="str">
        <f t="shared" si="8"/>
        <v/>
      </c>
    </row>
    <row r="35" spans="1:36" x14ac:dyDescent="0.2">
      <c r="A35" s="10">
        <v>38991</v>
      </c>
      <c r="B35" s="5" t="s">
        <v>73</v>
      </c>
      <c r="C35" s="5" t="s">
        <v>121</v>
      </c>
      <c r="D35" s="18" t="str">
        <f>IF(SUMIFS('Monthly NSE Equity Options'!$J:$J,'Monthly NSE Equity Options'!$A:$A,$A35)=0,"",SUMIFS('Monthly NSE Equity Options'!$J:$J,'Monthly NSE Equity Options'!$A:$A,$A35))</f>
        <v/>
      </c>
      <c r="E35" s="7" t="str">
        <f>IF(SUMIFS('Monthly BSE Equity Options'!$J:$J,'Monthly BSE Equity Options'!$A:$A,$A35)=0,"",SUMIFS('Monthly BSE Equity Options'!$J:$J,'Monthly BSE Equity Options'!$A:$A,$A35))</f>
        <v/>
      </c>
      <c r="F35" s="7" t="str">
        <f t="shared" si="0"/>
        <v/>
      </c>
      <c r="G35" s="20" t="str">
        <f t="shared" si="18"/>
        <v/>
      </c>
      <c r="H35" s="20" t="str">
        <f t="shared" si="19"/>
        <v/>
      </c>
      <c r="I35" s="20" t="str">
        <f t="shared" si="20"/>
        <v/>
      </c>
      <c r="J35" s="20" t="str">
        <f t="shared" si="9"/>
        <v/>
      </c>
      <c r="K35" s="20" t="str">
        <f t="shared" si="10"/>
        <v/>
      </c>
      <c r="L35" s="20" t="str">
        <f t="shared" si="11"/>
        <v/>
      </c>
      <c r="M35" s="20" t="str">
        <f t="shared" si="1"/>
        <v/>
      </c>
      <c r="N35" s="20" t="str">
        <f t="shared" si="2"/>
        <v/>
      </c>
      <c r="O35" s="21" t="str">
        <f>IF(SUMIFS('Monthly NSE Equity Options'!$K:$K,'Monthly NSE Equity Options'!$A:$A,$A35)=0,"",SUMIFS('Monthly NSE Equity Options'!$K:$K,'Monthly NSE Equity Options'!$A:$A,$A35))</f>
        <v/>
      </c>
      <c r="P35" s="8" t="str">
        <f>IF(SUMIFS('Monthly BSE Equity Options'!$K:$K,'Monthly BSE Equity Options'!$A:$A,$A35)=0,"",SUMIFS('Monthly BSE Equity Options'!$K:$K,'Monthly BSE Equity Options'!$A:$A,$A35))</f>
        <v/>
      </c>
      <c r="Q35" s="8" t="str">
        <f t="shared" si="3"/>
        <v/>
      </c>
      <c r="R35" s="23" t="str">
        <f t="shared" si="21"/>
        <v/>
      </c>
      <c r="S35" s="23" t="str">
        <f t="shared" si="22"/>
        <v/>
      </c>
      <c r="T35" s="23" t="str">
        <f t="shared" si="23"/>
        <v/>
      </c>
      <c r="U35" s="23" t="str">
        <f t="shared" si="12"/>
        <v/>
      </c>
      <c r="V35" s="23" t="str">
        <f t="shared" si="13"/>
        <v/>
      </c>
      <c r="W35" s="23" t="str">
        <f t="shared" si="14"/>
        <v/>
      </c>
      <c r="X35" s="23" t="str">
        <f t="shared" si="4"/>
        <v/>
      </c>
      <c r="Y35" s="23" t="str">
        <f t="shared" si="5"/>
        <v/>
      </c>
      <c r="Z35" s="24" t="str">
        <f>IF(SUMIFS('Monthly NSE Equity Options'!$L:$L,'Monthly NSE Equity Options'!$A:$A,$A35)=0,"",SUMIFS('Monthly NSE Equity Options'!$L:$L,'Monthly NSE Equity Options'!$A:$A,$A35))</f>
        <v/>
      </c>
      <c r="AA35" s="9" t="str">
        <f>IF(SUMIFS('Monthly BSE Equity Options'!$L:$L,'Monthly BSE Equity Options'!$A:$A,$A35)=0,"",SUMIFS('Monthly BSE Equity Options'!$L:$L,'Monthly BSE Equity Options'!$A:$A,$A35))</f>
        <v/>
      </c>
      <c r="AB35" s="9" t="str">
        <f t="shared" si="6"/>
        <v/>
      </c>
      <c r="AC35" s="26" t="str">
        <f t="shared" si="24"/>
        <v/>
      </c>
      <c r="AD35" s="26" t="str">
        <f t="shared" si="25"/>
        <v/>
      </c>
      <c r="AE35" s="26" t="str">
        <f t="shared" si="26"/>
        <v/>
      </c>
      <c r="AF35" s="26" t="str">
        <f t="shared" si="15"/>
        <v/>
      </c>
      <c r="AG35" s="26" t="str">
        <f t="shared" si="16"/>
        <v/>
      </c>
      <c r="AH35" s="26" t="str">
        <f t="shared" si="17"/>
        <v/>
      </c>
      <c r="AI35" s="26" t="str">
        <f t="shared" si="7"/>
        <v/>
      </c>
      <c r="AJ35" s="26" t="str">
        <f t="shared" si="8"/>
        <v/>
      </c>
    </row>
    <row r="36" spans="1:36" x14ac:dyDescent="0.2">
      <c r="A36" s="10">
        <v>39022</v>
      </c>
      <c r="B36" s="5" t="s">
        <v>73</v>
      </c>
      <c r="C36" s="5" t="s">
        <v>121</v>
      </c>
      <c r="D36" s="18" t="str">
        <f>IF(SUMIFS('Monthly NSE Equity Options'!$J:$J,'Monthly NSE Equity Options'!$A:$A,$A36)=0,"",SUMIFS('Monthly NSE Equity Options'!$J:$J,'Monthly NSE Equity Options'!$A:$A,$A36))</f>
        <v/>
      </c>
      <c r="E36" s="7" t="str">
        <f>IF(SUMIFS('Monthly BSE Equity Options'!$J:$J,'Monthly BSE Equity Options'!$A:$A,$A36)=0,"",SUMIFS('Monthly BSE Equity Options'!$J:$J,'Monthly BSE Equity Options'!$A:$A,$A36))</f>
        <v/>
      </c>
      <c r="F36" s="7" t="str">
        <f t="shared" si="0"/>
        <v/>
      </c>
      <c r="G36" s="20" t="str">
        <f t="shared" si="18"/>
        <v/>
      </c>
      <c r="H36" s="20" t="str">
        <f t="shared" si="19"/>
        <v/>
      </c>
      <c r="I36" s="20" t="str">
        <f t="shared" si="20"/>
        <v/>
      </c>
      <c r="J36" s="20" t="str">
        <f t="shared" si="9"/>
        <v/>
      </c>
      <c r="K36" s="20" t="str">
        <f t="shared" si="10"/>
        <v/>
      </c>
      <c r="L36" s="20" t="str">
        <f t="shared" si="11"/>
        <v/>
      </c>
      <c r="M36" s="20" t="str">
        <f t="shared" si="1"/>
        <v/>
      </c>
      <c r="N36" s="20" t="str">
        <f t="shared" si="2"/>
        <v/>
      </c>
      <c r="O36" s="21" t="str">
        <f>IF(SUMIFS('Monthly NSE Equity Options'!$K:$K,'Monthly NSE Equity Options'!$A:$A,$A36)=0,"",SUMIFS('Monthly NSE Equity Options'!$K:$K,'Monthly NSE Equity Options'!$A:$A,$A36))</f>
        <v/>
      </c>
      <c r="P36" s="8" t="str">
        <f>IF(SUMIFS('Monthly BSE Equity Options'!$K:$K,'Monthly BSE Equity Options'!$A:$A,$A36)=0,"",SUMIFS('Monthly BSE Equity Options'!$K:$K,'Monthly BSE Equity Options'!$A:$A,$A36))</f>
        <v/>
      </c>
      <c r="Q36" s="8" t="str">
        <f t="shared" si="3"/>
        <v/>
      </c>
      <c r="R36" s="23" t="str">
        <f t="shared" si="21"/>
        <v/>
      </c>
      <c r="S36" s="23" t="str">
        <f t="shared" si="22"/>
        <v/>
      </c>
      <c r="T36" s="23" t="str">
        <f t="shared" si="23"/>
        <v/>
      </c>
      <c r="U36" s="23" t="str">
        <f t="shared" si="12"/>
        <v/>
      </c>
      <c r="V36" s="23" t="str">
        <f t="shared" si="13"/>
        <v/>
      </c>
      <c r="W36" s="23" t="str">
        <f t="shared" si="14"/>
        <v/>
      </c>
      <c r="X36" s="23" t="str">
        <f t="shared" si="4"/>
        <v/>
      </c>
      <c r="Y36" s="23" t="str">
        <f t="shared" si="5"/>
        <v/>
      </c>
      <c r="Z36" s="24" t="str">
        <f>IF(SUMIFS('Monthly NSE Equity Options'!$L:$L,'Monthly NSE Equity Options'!$A:$A,$A36)=0,"",SUMIFS('Monthly NSE Equity Options'!$L:$L,'Monthly NSE Equity Options'!$A:$A,$A36))</f>
        <v/>
      </c>
      <c r="AA36" s="9" t="str">
        <f>IF(SUMIFS('Monthly BSE Equity Options'!$L:$L,'Monthly BSE Equity Options'!$A:$A,$A36)=0,"",SUMIFS('Monthly BSE Equity Options'!$L:$L,'Monthly BSE Equity Options'!$A:$A,$A36))</f>
        <v/>
      </c>
      <c r="AB36" s="9" t="str">
        <f t="shared" si="6"/>
        <v/>
      </c>
      <c r="AC36" s="26" t="str">
        <f t="shared" si="24"/>
        <v/>
      </c>
      <c r="AD36" s="26" t="str">
        <f t="shared" si="25"/>
        <v/>
      </c>
      <c r="AE36" s="26" t="str">
        <f t="shared" si="26"/>
        <v/>
      </c>
      <c r="AF36" s="26" t="str">
        <f t="shared" si="15"/>
        <v/>
      </c>
      <c r="AG36" s="26" t="str">
        <f t="shared" si="16"/>
        <v/>
      </c>
      <c r="AH36" s="26" t="str">
        <f t="shared" si="17"/>
        <v/>
      </c>
      <c r="AI36" s="26" t="str">
        <f t="shared" si="7"/>
        <v/>
      </c>
      <c r="AJ36" s="26" t="str">
        <f t="shared" si="8"/>
        <v/>
      </c>
    </row>
    <row r="37" spans="1:36" x14ac:dyDescent="0.2">
      <c r="A37" s="10">
        <v>39052</v>
      </c>
      <c r="B37" s="5" t="s">
        <v>73</v>
      </c>
      <c r="C37" s="5" t="s">
        <v>121</v>
      </c>
      <c r="D37" s="18" t="str">
        <f>IF(SUMIFS('Monthly NSE Equity Options'!$J:$J,'Monthly NSE Equity Options'!$A:$A,$A37)=0,"",SUMIFS('Monthly NSE Equity Options'!$J:$J,'Monthly NSE Equity Options'!$A:$A,$A37))</f>
        <v/>
      </c>
      <c r="E37" s="7" t="str">
        <f>IF(SUMIFS('Monthly BSE Equity Options'!$J:$J,'Monthly BSE Equity Options'!$A:$A,$A37)=0,"",SUMIFS('Monthly BSE Equity Options'!$J:$J,'Monthly BSE Equity Options'!$A:$A,$A37))</f>
        <v/>
      </c>
      <c r="F37" s="7" t="str">
        <f t="shared" si="0"/>
        <v/>
      </c>
      <c r="G37" s="20" t="str">
        <f t="shared" si="18"/>
        <v/>
      </c>
      <c r="H37" s="20" t="str">
        <f t="shared" si="19"/>
        <v/>
      </c>
      <c r="I37" s="20" t="str">
        <f t="shared" si="20"/>
        <v/>
      </c>
      <c r="J37" s="20" t="str">
        <f t="shared" si="9"/>
        <v/>
      </c>
      <c r="K37" s="20" t="str">
        <f t="shared" si="10"/>
        <v/>
      </c>
      <c r="L37" s="20" t="str">
        <f t="shared" si="11"/>
        <v/>
      </c>
      <c r="M37" s="20" t="str">
        <f t="shared" si="1"/>
        <v/>
      </c>
      <c r="N37" s="20" t="str">
        <f t="shared" si="2"/>
        <v/>
      </c>
      <c r="O37" s="21" t="str">
        <f>IF(SUMIFS('Monthly NSE Equity Options'!$K:$K,'Monthly NSE Equity Options'!$A:$A,$A37)=0,"",SUMIFS('Monthly NSE Equity Options'!$K:$K,'Monthly NSE Equity Options'!$A:$A,$A37))</f>
        <v/>
      </c>
      <c r="P37" s="8" t="str">
        <f>IF(SUMIFS('Monthly BSE Equity Options'!$K:$K,'Monthly BSE Equity Options'!$A:$A,$A37)=0,"",SUMIFS('Monthly BSE Equity Options'!$K:$K,'Monthly BSE Equity Options'!$A:$A,$A37))</f>
        <v/>
      </c>
      <c r="Q37" s="8" t="str">
        <f t="shared" si="3"/>
        <v/>
      </c>
      <c r="R37" s="23" t="str">
        <f t="shared" si="21"/>
        <v/>
      </c>
      <c r="S37" s="23" t="str">
        <f t="shared" si="22"/>
        <v/>
      </c>
      <c r="T37" s="23" t="str">
        <f t="shared" si="23"/>
        <v/>
      </c>
      <c r="U37" s="23" t="str">
        <f t="shared" si="12"/>
        <v/>
      </c>
      <c r="V37" s="23" t="str">
        <f t="shared" si="13"/>
        <v/>
      </c>
      <c r="W37" s="23" t="str">
        <f t="shared" si="14"/>
        <v/>
      </c>
      <c r="X37" s="23" t="str">
        <f t="shared" si="4"/>
        <v/>
      </c>
      <c r="Y37" s="23" t="str">
        <f t="shared" si="5"/>
        <v/>
      </c>
      <c r="Z37" s="24" t="str">
        <f>IF(SUMIFS('Monthly NSE Equity Options'!$L:$L,'Monthly NSE Equity Options'!$A:$A,$A37)=0,"",SUMIFS('Monthly NSE Equity Options'!$L:$L,'Monthly NSE Equity Options'!$A:$A,$A37))</f>
        <v/>
      </c>
      <c r="AA37" s="9" t="str">
        <f>IF(SUMIFS('Monthly BSE Equity Options'!$L:$L,'Monthly BSE Equity Options'!$A:$A,$A37)=0,"",SUMIFS('Monthly BSE Equity Options'!$L:$L,'Monthly BSE Equity Options'!$A:$A,$A37))</f>
        <v/>
      </c>
      <c r="AB37" s="9" t="str">
        <f t="shared" si="6"/>
        <v/>
      </c>
      <c r="AC37" s="26" t="str">
        <f t="shared" si="24"/>
        <v/>
      </c>
      <c r="AD37" s="26" t="str">
        <f t="shared" si="25"/>
        <v/>
      </c>
      <c r="AE37" s="26" t="str">
        <f t="shared" si="26"/>
        <v/>
      </c>
      <c r="AF37" s="26" t="str">
        <f t="shared" si="15"/>
        <v/>
      </c>
      <c r="AG37" s="26" t="str">
        <f t="shared" si="16"/>
        <v/>
      </c>
      <c r="AH37" s="26" t="str">
        <f t="shared" si="17"/>
        <v/>
      </c>
      <c r="AI37" s="26" t="str">
        <f t="shared" si="7"/>
        <v/>
      </c>
      <c r="AJ37" s="26" t="str">
        <f t="shared" si="8"/>
        <v/>
      </c>
    </row>
    <row r="38" spans="1:36" x14ac:dyDescent="0.2">
      <c r="A38" s="10">
        <v>39083</v>
      </c>
      <c r="B38" s="5" t="s">
        <v>73</v>
      </c>
      <c r="C38" s="5" t="s">
        <v>122</v>
      </c>
      <c r="D38" s="18" t="str">
        <f>IF(SUMIFS('Monthly NSE Equity Options'!$J:$J,'Monthly NSE Equity Options'!$A:$A,$A38)=0,"",SUMIFS('Monthly NSE Equity Options'!$J:$J,'Monthly NSE Equity Options'!$A:$A,$A38))</f>
        <v/>
      </c>
      <c r="E38" s="7" t="str">
        <f>IF(SUMIFS('Monthly BSE Equity Options'!$J:$J,'Monthly BSE Equity Options'!$A:$A,$A38)=0,"",SUMIFS('Monthly BSE Equity Options'!$J:$J,'Monthly BSE Equity Options'!$A:$A,$A38))</f>
        <v/>
      </c>
      <c r="F38" s="7" t="str">
        <f t="shared" si="0"/>
        <v/>
      </c>
      <c r="G38" s="20" t="str">
        <f t="shared" si="18"/>
        <v/>
      </c>
      <c r="H38" s="20" t="str">
        <f t="shared" si="19"/>
        <v/>
      </c>
      <c r="I38" s="20" t="str">
        <f t="shared" si="20"/>
        <v/>
      </c>
      <c r="J38" s="20" t="str">
        <f t="shared" si="9"/>
        <v/>
      </c>
      <c r="K38" s="20" t="str">
        <f t="shared" si="10"/>
        <v/>
      </c>
      <c r="L38" s="20" t="str">
        <f t="shared" si="11"/>
        <v/>
      </c>
      <c r="M38" s="20" t="str">
        <f t="shared" si="1"/>
        <v/>
      </c>
      <c r="N38" s="20" t="str">
        <f t="shared" si="2"/>
        <v/>
      </c>
      <c r="O38" s="21" t="str">
        <f>IF(SUMIFS('Monthly NSE Equity Options'!$K:$K,'Monthly NSE Equity Options'!$A:$A,$A38)=0,"",SUMIFS('Monthly NSE Equity Options'!$K:$K,'Monthly NSE Equity Options'!$A:$A,$A38))</f>
        <v/>
      </c>
      <c r="P38" s="8" t="str">
        <f>IF(SUMIFS('Monthly BSE Equity Options'!$K:$K,'Monthly BSE Equity Options'!$A:$A,$A38)=0,"",SUMIFS('Monthly BSE Equity Options'!$K:$K,'Monthly BSE Equity Options'!$A:$A,$A38))</f>
        <v/>
      </c>
      <c r="Q38" s="8" t="str">
        <f t="shared" si="3"/>
        <v/>
      </c>
      <c r="R38" s="23" t="str">
        <f t="shared" si="21"/>
        <v/>
      </c>
      <c r="S38" s="23" t="str">
        <f t="shared" si="22"/>
        <v/>
      </c>
      <c r="T38" s="23" t="str">
        <f t="shared" si="23"/>
        <v/>
      </c>
      <c r="U38" s="23" t="str">
        <f t="shared" si="12"/>
        <v/>
      </c>
      <c r="V38" s="23" t="str">
        <f t="shared" si="13"/>
        <v/>
      </c>
      <c r="W38" s="23" t="str">
        <f t="shared" si="14"/>
        <v/>
      </c>
      <c r="X38" s="23" t="str">
        <f t="shared" si="4"/>
        <v/>
      </c>
      <c r="Y38" s="23" t="str">
        <f t="shared" si="5"/>
        <v/>
      </c>
      <c r="Z38" s="24" t="str">
        <f>IF(SUMIFS('Monthly NSE Equity Options'!$L:$L,'Monthly NSE Equity Options'!$A:$A,$A38)=0,"",SUMIFS('Monthly NSE Equity Options'!$L:$L,'Monthly NSE Equity Options'!$A:$A,$A38))</f>
        <v/>
      </c>
      <c r="AA38" s="9" t="str">
        <f>IF(SUMIFS('Monthly BSE Equity Options'!$L:$L,'Monthly BSE Equity Options'!$A:$A,$A38)=0,"",SUMIFS('Monthly BSE Equity Options'!$L:$L,'Monthly BSE Equity Options'!$A:$A,$A38))</f>
        <v/>
      </c>
      <c r="AB38" s="9" t="str">
        <f t="shared" si="6"/>
        <v/>
      </c>
      <c r="AC38" s="26" t="str">
        <f t="shared" si="24"/>
        <v/>
      </c>
      <c r="AD38" s="26" t="str">
        <f t="shared" si="25"/>
        <v/>
      </c>
      <c r="AE38" s="26" t="str">
        <f t="shared" si="26"/>
        <v/>
      </c>
      <c r="AF38" s="26" t="str">
        <f t="shared" si="15"/>
        <v/>
      </c>
      <c r="AG38" s="26" t="str">
        <f t="shared" si="16"/>
        <v/>
      </c>
      <c r="AH38" s="26" t="str">
        <f t="shared" si="17"/>
        <v/>
      </c>
      <c r="AI38" s="26" t="str">
        <f t="shared" si="7"/>
        <v/>
      </c>
      <c r="AJ38" s="26" t="str">
        <f t="shared" si="8"/>
        <v/>
      </c>
    </row>
    <row r="39" spans="1:36" x14ac:dyDescent="0.2">
      <c r="A39" s="10">
        <v>39114</v>
      </c>
      <c r="B39" s="5" t="s">
        <v>73</v>
      </c>
      <c r="C39" s="5" t="s">
        <v>122</v>
      </c>
      <c r="D39" s="18" t="str">
        <f>IF(SUMIFS('Monthly NSE Equity Options'!$J:$J,'Monthly NSE Equity Options'!$A:$A,$A39)=0,"",SUMIFS('Monthly NSE Equity Options'!$J:$J,'Monthly NSE Equity Options'!$A:$A,$A39))</f>
        <v/>
      </c>
      <c r="E39" s="7" t="str">
        <f>IF(SUMIFS('Monthly BSE Equity Options'!$J:$J,'Monthly BSE Equity Options'!$A:$A,$A39)=0,"",SUMIFS('Monthly BSE Equity Options'!$J:$J,'Monthly BSE Equity Options'!$A:$A,$A39))</f>
        <v/>
      </c>
      <c r="F39" s="7" t="str">
        <f t="shared" si="0"/>
        <v/>
      </c>
      <c r="G39" s="20" t="str">
        <f t="shared" si="18"/>
        <v/>
      </c>
      <c r="H39" s="20" t="str">
        <f t="shared" si="19"/>
        <v/>
      </c>
      <c r="I39" s="20" t="str">
        <f t="shared" si="20"/>
        <v/>
      </c>
      <c r="J39" s="20" t="str">
        <f t="shared" si="9"/>
        <v/>
      </c>
      <c r="K39" s="20" t="str">
        <f t="shared" si="10"/>
        <v/>
      </c>
      <c r="L39" s="20" t="str">
        <f t="shared" si="11"/>
        <v/>
      </c>
      <c r="M39" s="20" t="str">
        <f t="shared" si="1"/>
        <v/>
      </c>
      <c r="N39" s="20" t="str">
        <f t="shared" si="2"/>
        <v/>
      </c>
      <c r="O39" s="21" t="str">
        <f>IF(SUMIFS('Monthly NSE Equity Options'!$K:$K,'Monthly NSE Equity Options'!$A:$A,$A39)=0,"",SUMIFS('Monthly NSE Equity Options'!$K:$K,'Monthly NSE Equity Options'!$A:$A,$A39))</f>
        <v/>
      </c>
      <c r="P39" s="8" t="str">
        <f>IF(SUMIFS('Monthly BSE Equity Options'!$K:$K,'Monthly BSE Equity Options'!$A:$A,$A39)=0,"",SUMIFS('Monthly BSE Equity Options'!$K:$K,'Monthly BSE Equity Options'!$A:$A,$A39))</f>
        <v/>
      </c>
      <c r="Q39" s="8" t="str">
        <f t="shared" si="3"/>
        <v/>
      </c>
      <c r="R39" s="23" t="str">
        <f t="shared" si="21"/>
        <v/>
      </c>
      <c r="S39" s="23" t="str">
        <f t="shared" si="22"/>
        <v/>
      </c>
      <c r="T39" s="23" t="str">
        <f t="shared" si="23"/>
        <v/>
      </c>
      <c r="U39" s="23" t="str">
        <f t="shared" si="12"/>
        <v/>
      </c>
      <c r="V39" s="23" t="str">
        <f t="shared" si="13"/>
        <v/>
      </c>
      <c r="W39" s="23" t="str">
        <f t="shared" si="14"/>
        <v/>
      </c>
      <c r="X39" s="23" t="str">
        <f t="shared" si="4"/>
        <v/>
      </c>
      <c r="Y39" s="23" t="str">
        <f t="shared" si="5"/>
        <v/>
      </c>
      <c r="Z39" s="24" t="str">
        <f>IF(SUMIFS('Monthly NSE Equity Options'!$L:$L,'Monthly NSE Equity Options'!$A:$A,$A39)=0,"",SUMIFS('Monthly NSE Equity Options'!$L:$L,'Monthly NSE Equity Options'!$A:$A,$A39))</f>
        <v/>
      </c>
      <c r="AA39" s="9" t="str">
        <f>IF(SUMIFS('Monthly BSE Equity Options'!$L:$L,'Monthly BSE Equity Options'!$A:$A,$A39)=0,"",SUMIFS('Monthly BSE Equity Options'!$L:$L,'Monthly BSE Equity Options'!$A:$A,$A39))</f>
        <v/>
      </c>
      <c r="AB39" s="9" t="str">
        <f t="shared" si="6"/>
        <v/>
      </c>
      <c r="AC39" s="26" t="str">
        <f t="shared" si="24"/>
        <v/>
      </c>
      <c r="AD39" s="26" t="str">
        <f t="shared" si="25"/>
        <v/>
      </c>
      <c r="AE39" s="26" t="str">
        <f t="shared" si="26"/>
        <v/>
      </c>
      <c r="AF39" s="26" t="str">
        <f t="shared" si="15"/>
        <v/>
      </c>
      <c r="AG39" s="26" t="str">
        <f t="shared" si="16"/>
        <v/>
      </c>
      <c r="AH39" s="26" t="str">
        <f t="shared" si="17"/>
        <v/>
      </c>
      <c r="AI39" s="26" t="str">
        <f t="shared" si="7"/>
        <v/>
      </c>
      <c r="AJ39" s="26" t="str">
        <f t="shared" si="8"/>
        <v/>
      </c>
    </row>
    <row r="40" spans="1:36" x14ac:dyDescent="0.2">
      <c r="A40" s="10">
        <v>39142</v>
      </c>
      <c r="B40" s="5" t="s">
        <v>73</v>
      </c>
      <c r="C40" s="5" t="s">
        <v>122</v>
      </c>
      <c r="D40" s="18" t="str">
        <f>IF(SUMIFS('Monthly NSE Equity Options'!$J:$J,'Monthly NSE Equity Options'!$A:$A,$A40)=0,"",SUMIFS('Monthly NSE Equity Options'!$J:$J,'Monthly NSE Equity Options'!$A:$A,$A40))</f>
        <v/>
      </c>
      <c r="E40" s="7" t="str">
        <f>IF(SUMIFS('Monthly BSE Equity Options'!$J:$J,'Monthly BSE Equity Options'!$A:$A,$A40)=0,"",SUMIFS('Monthly BSE Equity Options'!$J:$J,'Monthly BSE Equity Options'!$A:$A,$A40))</f>
        <v/>
      </c>
      <c r="F40" s="7" t="str">
        <f t="shared" si="0"/>
        <v/>
      </c>
      <c r="G40" s="20" t="str">
        <f t="shared" si="18"/>
        <v/>
      </c>
      <c r="H40" s="20" t="str">
        <f t="shared" si="19"/>
        <v/>
      </c>
      <c r="I40" s="20" t="str">
        <f t="shared" si="20"/>
        <v/>
      </c>
      <c r="J40" s="20" t="str">
        <f t="shared" si="9"/>
        <v/>
      </c>
      <c r="K40" s="20" t="str">
        <f t="shared" si="10"/>
        <v/>
      </c>
      <c r="L40" s="20" t="str">
        <f t="shared" si="11"/>
        <v/>
      </c>
      <c r="M40" s="20" t="str">
        <f t="shared" si="1"/>
        <v/>
      </c>
      <c r="N40" s="20" t="str">
        <f t="shared" si="2"/>
        <v/>
      </c>
      <c r="O40" s="21" t="str">
        <f>IF(SUMIFS('Monthly NSE Equity Options'!$K:$K,'Monthly NSE Equity Options'!$A:$A,$A40)=0,"",SUMIFS('Monthly NSE Equity Options'!$K:$K,'Monthly NSE Equity Options'!$A:$A,$A40))</f>
        <v/>
      </c>
      <c r="P40" s="8" t="str">
        <f>IF(SUMIFS('Monthly BSE Equity Options'!$K:$K,'Monthly BSE Equity Options'!$A:$A,$A40)=0,"",SUMIFS('Monthly BSE Equity Options'!$K:$K,'Monthly BSE Equity Options'!$A:$A,$A40))</f>
        <v/>
      </c>
      <c r="Q40" s="8" t="str">
        <f t="shared" si="3"/>
        <v/>
      </c>
      <c r="R40" s="23" t="str">
        <f t="shared" si="21"/>
        <v/>
      </c>
      <c r="S40" s="23" t="str">
        <f t="shared" si="22"/>
        <v/>
      </c>
      <c r="T40" s="23" t="str">
        <f t="shared" si="23"/>
        <v/>
      </c>
      <c r="U40" s="23" t="str">
        <f t="shared" si="12"/>
        <v/>
      </c>
      <c r="V40" s="23" t="str">
        <f t="shared" si="13"/>
        <v/>
      </c>
      <c r="W40" s="23" t="str">
        <f t="shared" si="14"/>
        <v/>
      </c>
      <c r="X40" s="23" t="str">
        <f t="shared" si="4"/>
        <v/>
      </c>
      <c r="Y40" s="23" t="str">
        <f t="shared" si="5"/>
        <v/>
      </c>
      <c r="Z40" s="24" t="str">
        <f>IF(SUMIFS('Monthly NSE Equity Options'!$L:$L,'Monthly NSE Equity Options'!$A:$A,$A40)=0,"",SUMIFS('Monthly NSE Equity Options'!$L:$L,'Monthly NSE Equity Options'!$A:$A,$A40))</f>
        <v/>
      </c>
      <c r="AA40" s="9" t="str">
        <f>IF(SUMIFS('Monthly BSE Equity Options'!$L:$L,'Monthly BSE Equity Options'!$A:$A,$A40)=0,"",SUMIFS('Monthly BSE Equity Options'!$L:$L,'Monthly BSE Equity Options'!$A:$A,$A40))</f>
        <v/>
      </c>
      <c r="AB40" s="9" t="str">
        <f t="shared" si="6"/>
        <v/>
      </c>
      <c r="AC40" s="26" t="str">
        <f t="shared" si="24"/>
        <v/>
      </c>
      <c r="AD40" s="26" t="str">
        <f t="shared" si="25"/>
        <v/>
      </c>
      <c r="AE40" s="26" t="str">
        <f t="shared" si="26"/>
        <v/>
      </c>
      <c r="AF40" s="26" t="str">
        <f t="shared" si="15"/>
        <v/>
      </c>
      <c r="AG40" s="26" t="str">
        <f t="shared" si="16"/>
        <v/>
      </c>
      <c r="AH40" s="26" t="str">
        <f t="shared" si="17"/>
        <v/>
      </c>
      <c r="AI40" s="26" t="str">
        <f t="shared" si="7"/>
        <v/>
      </c>
      <c r="AJ40" s="26" t="str">
        <f t="shared" si="8"/>
        <v/>
      </c>
    </row>
    <row r="41" spans="1:36" x14ac:dyDescent="0.2">
      <c r="A41" s="10">
        <v>39173</v>
      </c>
      <c r="B41" s="5" t="s">
        <v>74</v>
      </c>
      <c r="C41" s="5" t="s">
        <v>123</v>
      </c>
      <c r="D41" s="18" t="str">
        <f>IF(SUMIFS('Monthly NSE Equity Options'!$J:$J,'Monthly NSE Equity Options'!$A:$A,$A41)=0,"",SUMIFS('Monthly NSE Equity Options'!$J:$J,'Monthly NSE Equity Options'!$A:$A,$A41))</f>
        <v/>
      </c>
      <c r="E41" s="7" t="str">
        <f>IF(SUMIFS('Monthly BSE Equity Options'!$J:$J,'Monthly BSE Equity Options'!$A:$A,$A41)=0,"",SUMIFS('Monthly BSE Equity Options'!$J:$J,'Monthly BSE Equity Options'!$A:$A,$A41))</f>
        <v/>
      </c>
      <c r="F41" s="7" t="str">
        <f t="shared" si="0"/>
        <v/>
      </c>
      <c r="G41" s="20" t="str">
        <f t="shared" si="18"/>
        <v/>
      </c>
      <c r="H41" s="20" t="str">
        <f t="shared" si="19"/>
        <v/>
      </c>
      <c r="I41" s="20" t="str">
        <f t="shared" si="20"/>
        <v/>
      </c>
      <c r="J41" s="20" t="str">
        <f t="shared" si="9"/>
        <v/>
      </c>
      <c r="K41" s="20" t="str">
        <f t="shared" si="10"/>
        <v/>
      </c>
      <c r="L41" s="20" t="str">
        <f t="shared" si="11"/>
        <v/>
      </c>
      <c r="M41" s="20" t="str">
        <f t="shared" si="1"/>
        <v/>
      </c>
      <c r="N41" s="20" t="str">
        <f t="shared" si="2"/>
        <v/>
      </c>
      <c r="O41" s="21" t="str">
        <f>IF(SUMIFS('Monthly NSE Equity Options'!$K:$K,'Monthly NSE Equity Options'!$A:$A,$A41)=0,"",SUMIFS('Monthly NSE Equity Options'!$K:$K,'Monthly NSE Equity Options'!$A:$A,$A41))</f>
        <v/>
      </c>
      <c r="P41" s="8" t="str">
        <f>IF(SUMIFS('Monthly BSE Equity Options'!$K:$K,'Monthly BSE Equity Options'!$A:$A,$A41)=0,"",SUMIFS('Monthly BSE Equity Options'!$K:$K,'Monthly BSE Equity Options'!$A:$A,$A41))</f>
        <v/>
      </c>
      <c r="Q41" s="8" t="str">
        <f t="shared" si="3"/>
        <v/>
      </c>
      <c r="R41" s="23" t="str">
        <f t="shared" si="21"/>
        <v/>
      </c>
      <c r="S41" s="23" t="str">
        <f t="shared" si="22"/>
        <v/>
      </c>
      <c r="T41" s="23" t="str">
        <f t="shared" si="23"/>
        <v/>
      </c>
      <c r="U41" s="23" t="str">
        <f t="shared" si="12"/>
        <v/>
      </c>
      <c r="V41" s="23" t="str">
        <f t="shared" si="13"/>
        <v/>
      </c>
      <c r="W41" s="23" t="str">
        <f t="shared" si="14"/>
        <v/>
      </c>
      <c r="X41" s="23" t="str">
        <f t="shared" si="4"/>
        <v/>
      </c>
      <c r="Y41" s="23" t="str">
        <f t="shared" si="5"/>
        <v/>
      </c>
      <c r="Z41" s="24" t="str">
        <f>IF(SUMIFS('Monthly NSE Equity Options'!$L:$L,'Monthly NSE Equity Options'!$A:$A,$A41)=0,"",SUMIFS('Monthly NSE Equity Options'!$L:$L,'Monthly NSE Equity Options'!$A:$A,$A41))</f>
        <v/>
      </c>
      <c r="AA41" s="9" t="str">
        <f>IF(SUMIFS('Monthly BSE Equity Options'!$L:$L,'Monthly BSE Equity Options'!$A:$A,$A41)=0,"",SUMIFS('Monthly BSE Equity Options'!$L:$L,'Monthly BSE Equity Options'!$A:$A,$A41))</f>
        <v/>
      </c>
      <c r="AB41" s="9" t="str">
        <f t="shared" si="6"/>
        <v/>
      </c>
      <c r="AC41" s="26" t="str">
        <f t="shared" si="24"/>
        <v/>
      </c>
      <c r="AD41" s="26" t="str">
        <f t="shared" si="25"/>
        <v/>
      </c>
      <c r="AE41" s="26" t="str">
        <f t="shared" si="26"/>
        <v/>
      </c>
      <c r="AF41" s="26" t="str">
        <f t="shared" si="15"/>
        <v/>
      </c>
      <c r="AG41" s="26" t="str">
        <f t="shared" si="16"/>
        <v/>
      </c>
      <c r="AH41" s="26" t="str">
        <f t="shared" si="17"/>
        <v/>
      </c>
      <c r="AI41" s="26" t="str">
        <f t="shared" si="7"/>
        <v/>
      </c>
      <c r="AJ41" s="26" t="str">
        <f t="shared" si="8"/>
        <v/>
      </c>
    </row>
    <row r="42" spans="1:36" x14ac:dyDescent="0.2">
      <c r="A42" s="10">
        <v>39203</v>
      </c>
      <c r="B42" s="5" t="s">
        <v>74</v>
      </c>
      <c r="C42" s="5" t="s">
        <v>123</v>
      </c>
      <c r="D42" s="18" t="str">
        <f>IF(SUMIFS('Monthly NSE Equity Options'!$J:$J,'Monthly NSE Equity Options'!$A:$A,$A42)=0,"",SUMIFS('Monthly NSE Equity Options'!$J:$J,'Monthly NSE Equity Options'!$A:$A,$A42))</f>
        <v/>
      </c>
      <c r="E42" s="7" t="str">
        <f>IF(SUMIFS('Monthly BSE Equity Options'!$J:$J,'Monthly BSE Equity Options'!$A:$A,$A42)=0,"",SUMIFS('Monthly BSE Equity Options'!$J:$J,'Monthly BSE Equity Options'!$A:$A,$A42))</f>
        <v/>
      </c>
      <c r="F42" s="7" t="str">
        <f t="shared" si="0"/>
        <v/>
      </c>
      <c r="G42" s="20" t="str">
        <f t="shared" si="18"/>
        <v/>
      </c>
      <c r="H42" s="20" t="str">
        <f t="shared" si="19"/>
        <v/>
      </c>
      <c r="I42" s="20" t="str">
        <f t="shared" si="20"/>
        <v/>
      </c>
      <c r="J42" s="20" t="str">
        <f t="shared" si="9"/>
        <v/>
      </c>
      <c r="K42" s="20" t="str">
        <f t="shared" si="10"/>
        <v/>
      </c>
      <c r="L42" s="20" t="str">
        <f t="shared" si="11"/>
        <v/>
      </c>
      <c r="M42" s="20" t="str">
        <f t="shared" si="1"/>
        <v/>
      </c>
      <c r="N42" s="20" t="str">
        <f t="shared" si="2"/>
        <v/>
      </c>
      <c r="O42" s="21" t="str">
        <f>IF(SUMIFS('Monthly NSE Equity Options'!$K:$K,'Monthly NSE Equity Options'!$A:$A,$A42)=0,"",SUMIFS('Monthly NSE Equity Options'!$K:$K,'Monthly NSE Equity Options'!$A:$A,$A42))</f>
        <v/>
      </c>
      <c r="P42" s="8">
        <f>IF(SUMIFS('Monthly BSE Equity Options'!$K:$K,'Monthly BSE Equity Options'!$A:$A,$A42)=0,"",SUMIFS('Monthly BSE Equity Options'!$K:$K,'Monthly BSE Equity Options'!$A:$A,$A42))</f>
        <v>6.9999999999999999E-4</v>
      </c>
      <c r="Q42" s="8" t="str">
        <f t="shared" si="3"/>
        <v/>
      </c>
      <c r="R42" s="23" t="str">
        <f t="shared" si="21"/>
        <v/>
      </c>
      <c r="S42" s="23" t="str">
        <f t="shared" si="22"/>
        <v/>
      </c>
      <c r="T42" s="23" t="str">
        <f t="shared" si="23"/>
        <v/>
      </c>
      <c r="U42" s="23" t="str">
        <f t="shared" si="12"/>
        <v/>
      </c>
      <c r="V42" s="23" t="str">
        <f t="shared" si="13"/>
        <v/>
      </c>
      <c r="W42" s="23" t="str">
        <f t="shared" si="14"/>
        <v/>
      </c>
      <c r="X42" s="23" t="str">
        <f t="shared" si="4"/>
        <v/>
      </c>
      <c r="Y42" s="23" t="str">
        <f t="shared" si="5"/>
        <v/>
      </c>
      <c r="Z42" s="24" t="str">
        <f>IF(SUMIFS('Monthly NSE Equity Options'!$L:$L,'Monthly NSE Equity Options'!$A:$A,$A42)=0,"",SUMIFS('Monthly NSE Equity Options'!$L:$L,'Monthly NSE Equity Options'!$A:$A,$A42))</f>
        <v/>
      </c>
      <c r="AA42" s="9">
        <f>IF(SUMIFS('Monthly BSE Equity Options'!$L:$L,'Monthly BSE Equity Options'!$A:$A,$A42)=0,"",SUMIFS('Monthly BSE Equity Options'!$L:$L,'Monthly BSE Equity Options'!$A:$A,$A42))</f>
        <v>3</v>
      </c>
      <c r="AB42" s="9" t="str">
        <f t="shared" si="6"/>
        <v/>
      </c>
      <c r="AC42" s="26" t="str">
        <f t="shared" si="24"/>
        <v/>
      </c>
      <c r="AD42" s="26" t="str">
        <f t="shared" si="25"/>
        <v/>
      </c>
      <c r="AE42" s="26" t="str">
        <f t="shared" si="26"/>
        <v/>
      </c>
      <c r="AF42" s="26" t="str">
        <f t="shared" si="15"/>
        <v/>
      </c>
      <c r="AG42" s="26" t="str">
        <f t="shared" si="16"/>
        <v/>
      </c>
      <c r="AH42" s="26" t="str">
        <f t="shared" si="17"/>
        <v/>
      </c>
      <c r="AI42" s="26" t="str">
        <f t="shared" si="7"/>
        <v/>
      </c>
      <c r="AJ42" s="26" t="str">
        <f t="shared" si="8"/>
        <v/>
      </c>
    </row>
    <row r="43" spans="1:36" x14ac:dyDescent="0.2">
      <c r="A43" s="10">
        <v>39234</v>
      </c>
      <c r="B43" s="5" t="s">
        <v>74</v>
      </c>
      <c r="C43" s="5" t="s">
        <v>123</v>
      </c>
      <c r="D43" s="18" t="str">
        <f>IF(SUMIFS('Monthly NSE Equity Options'!$J:$J,'Monthly NSE Equity Options'!$A:$A,$A43)=0,"",SUMIFS('Monthly NSE Equity Options'!$J:$J,'Monthly NSE Equity Options'!$A:$A,$A43))</f>
        <v/>
      </c>
      <c r="E43" s="7" t="str">
        <f>IF(SUMIFS('Monthly BSE Equity Options'!$J:$J,'Monthly BSE Equity Options'!$A:$A,$A43)=0,"",SUMIFS('Monthly BSE Equity Options'!$J:$J,'Monthly BSE Equity Options'!$A:$A,$A43))</f>
        <v/>
      </c>
      <c r="F43" s="7" t="str">
        <f t="shared" si="0"/>
        <v/>
      </c>
      <c r="G43" s="20" t="str">
        <f t="shared" si="18"/>
        <v/>
      </c>
      <c r="H43" s="20" t="str">
        <f t="shared" si="19"/>
        <v/>
      </c>
      <c r="I43" s="20" t="str">
        <f t="shared" si="20"/>
        <v/>
      </c>
      <c r="J43" s="20" t="str">
        <f t="shared" si="9"/>
        <v/>
      </c>
      <c r="K43" s="20" t="str">
        <f t="shared" si="10"/>
        <v/>
      </c>
      <c r="L43" s="20" t="str">
        <f t="shared" si="11"/>
        <v/>
      </c>
      <c r="M43" s="20" t="str">
        <f t="shared" si="1"/>
        <v/>
      </c>
      <c r="N43" s="20" t="str">
        <f t="shared" si="2"/>
        <v/>
      </c>
      <c r="O43" s="21" t="str">
        <f>IF(SUMIFS('Monthly NSE Equity Options'!$K:$K,'Monthly NSE Equity Options'!$A:$A,$A43)=0,"",SUMIFS('Monthly NSE Equity Options'!$K:$K,'Monthly NSE Equity Options'!$A:$A,$A43))</f>
        <v/>
      </c>
      <c r="P43" s="8">
        <f>IF(SUMIFS('Monthly BSE Equity Options'!$K:$K,'Monthly BSE Equity Options'!$A:$A,$A43)=0,"",SUMIFS('Monthly BSE Equity Options'!$K:$K,'Monthly BSE Equity Options'!$A:$A,$A43))</f>
        <v>0.28320000000000001</v>
      </c>
      <c r="Q43" s="8" t="str">
        <f t="shared" si="3"/>
        <v/>
      </c>
      <c r="R43" s="23" t="str">
        <f t="shared" si="21"/>
        <v/>
      </c>
      <c r="S43" s="23" t="str">
        <f t="shared" si="22"/>
        <v/>
      </c>
      <c r="T43" s="23" t="str">
        <f t="shared" si="23"/>
        <v/>
      </c>
      <c r="U43" s="23" t="str">
        <f t="shared" si="12"/>
        <v/>
      </c>
      <c r="V43" s="23">
        <f t="shared" si="13"/>
        <v>403.57142857142861</v>
      </c>
      <c r="W43" s="23" t="str">
        <f t="shared" si="14"/>
        <v/>
      </c>
      <c r="X43" s="23" t="str">
        <f t="shared" si="4"/>
        <v/>
      </c>
      <c r="Y43" s="23" t="str">
        <f t="shared" si="5"/>
        <v/>
      </c>
      <c r="Z43" s="24" t="str">
        <f>IF(SUMIFS('Monthly NSE Equity Options'!$L:$L,'Monthly NSE Equity Options'!$A:$A,$A43)=0,"",SUMIFS('Monthly NSE Equity Options'!$L:$L,'Monthly NSE Equity Options'!$A:$A,$A43))</f>
        <v/>
      </c>
      <c r="AA43" s="9">
        <f>IF(SUMIFS('Monthly BSE Equity Options'!$L:$L,'Monthly BSE Equity Options'!$A:$A,$A43)=0,"",SUMIFS('Monthly BSE Equity Options'!$L:$L,'Monthly BSE Equity Options'!$A:$A,$A43))</f>
        <v>778</v>
      </c>
      <c r="AB43" s="9" t="str">
        <f t="shared" si="6"/>
        <v/>
      </c>
      <c r="AC43" s="26" t="str">
        <f t="shared" si="24"/>
        <v/>
      </c>
      <c r="AD43" s="26" t="str">
        <f t="shared" si="25"/>
        <v/>
      </c>
      <c r="AE43" s="26" t="str">
        <f t="shared" si="26"/>
        <v/>
      </c>
      <c r="AF43" s="26" t="str">
        <f t="shared" si="15"/>
        <v/>
      </c>
      <c r="AG43" s="26">
        <f t="shared" si="16"/>
        <v>258.33333333333331</v>
      </c>
      <c r="AH43" s="26" t="str">
        <f t="shared" si="17"/>
        <v/>
      </c>
      <c r="AI43" s="26" t="str">
        <f t="shared" si="7"/>
        <v/>
      </c>
      <c r="AJ43" s="26" t="str">
        <f t="shared" si="8"/>
        <v/>
      </c>
    </row>
    <row r="44" spans="1:36" x14ac:dyDescent="0.2">
      <c r="A44" s="10">
        <v>39264</v>
      </c>
      <c r="B44" s="5" t="s">
        <v>74</v>
      </c>
      <c r="C44" s="5" t="s">
        <v>124</v>
      </c>
      <c r="D44" s="18" t="str">
        <f>IF(SUMIFS('Monthly NSE Equity Options'!$J:$J,'Monthly NSE Equity Options'!$A:$A,$A44)=0,"",SUMIFS('Monthly NSE Equity Options'!$J:$J,'Monthly NSE Equity Options'!$A:$A,$A44))</f>
        <v/>
      </c>
      <c r="E44" s="7" t="str">
        <f>IF(SUMIFS('Monthly BSE Equity Options'!$J:$J,'Monthly BSE Equity Options'!$A:$A,$A44)=0,"",SUMIFS('Monthly BSE Equity Options'!$J:$J,'Monthly BSE Equity Options'!$A:$A,$A44))</f>
        <v/>
      </c>
      <c r="F44" s="7" t="str">
        <f t="shared" si="0"/>
        <v/>
      </c>
      <c r="G44" s="20" t="str">
        <f t="shared" si="18"/>
        <v/>
      </c>
      <c r="H44" s="20" t="str">
        <f t="shared" si="19"/>
        <v/>
      </c>
      <c r="I44" s="20" t="str">
        <f t="shared" si="20"/>
        <v/>
      </c>
      <c r="J44" s="20" t="str">
        <f t="shared" si="9"/>
        <v/>
      </c>
      <c r="K44" s="20" t="str">
        <f t="shared" si="10"/>
        <v/>
      </c>
      <c r="L44" s="20" t="str">
        <f t="shared" si="11"/>
        <v/>
      </c>
      <c r="M44" s="20" t="str">
        <f t="shared" si="1"/>
        <v/>
      </c>
      <c r="N44" s="20" t="str">
        <f t="shared" si="2"/>
        <v/>
      </c>
      <c r="O44" s="21" t="str">
        <f>IF(SUMIFS('Monthly NSE Equity Options'!$K:$K,'Monthly NSE Equity Options'!$A:$A,$A44)=0,"",SUMIFS('Monthly NSE Equity Options'!$K:$K,'Monthly NSE Equity Options'!$A:$A,$A44))</f>
        <v/>
      </c>
      <c r="P44" s="8">
        <f>IF(SUMIFS('Monthly BSE Equity Options'!$K:$K,'Monthly BSE Equity Options'!$A:$A,$A44)=0,"",SUMIFS('Monthly BSE Equity Options'!$K:$K,'Monthly BSE Equity Options'!$A:$A,$A44))</f>
        <v>5.9999999999999995E-4</v>
      </c>
      <c r="Q44" s="8" t="str">
        <f t="shared" si="3"/>
        <v/>
      </c>
      <c r="R44" s="23" t="str">
        <f t="shared" si="21"/>
        <v/>
      </c>
      <c r="S44" s="23">
        <f t="shared" si="22"/>
        <v>-0.76923076923076927</v>
      </c>
      <c r="T44" s="23" t="str">
        <f t="shared" si="23"/>
        <v/>
      </c>
      <c r="U44" s="23" t="str">
        <f t="shared" si="12"/>
        <v/>
      </c>
      <c r="V44" s="23">
        <f t="shared" si="13"/>
        <v>-0.9978813559322034</v>
      </c>
      <c r="W44" s="23" t="str">
        <f t="shared" si="14"/>
        <v/>
      </c>
      <c r="X44" s="23" t="str">
        <f t="shared" si="4"/>
        <v/>
      </c>
      <c r="Y44" s="23" t="str">
        <f t="shared" si="5"/>
        <v/>
      </c>
      <c r="Z44" s="24" t="str">
        <f>IF(SUMIFS('Monthly NSE Equity Options'!$L:$L,'Monthly NSE Equity Options'!$A:$A,$A44)=0,"",SUMIFS('Monthly NSE Equity Options'!$L:$L,'Monthly NSE Equity Options'!$A:$A,$A44))</f>
        <v/>
      </c>
      <c r="AA44" s="9">
        <f>IF(SUMIFS('Monthly BSE Equity Options'!$L:$L,'Monthly BSE Equity Options'!$A:$A,$A44)=0,"",SUMIFS('Monthly BSE Equity Options'!$L:$L,'Monthly BSE Equity Options'!$A:$A,$A44))</f>
        <v>2</v>
      </c>
      <c r="AB44" s="9" t="str">
        <f t="shared" si="6"/>
        <v/>
      </c>
      <c r="AC44" s="26" t="str">
        <f t="shared" si="24"/>
        <v/>
      </c>
      <c r="AD44" s="26">
        <f t="shared" si="25"/>
        <v>-0.75</v>
      </c>
      <c r="AE44" s="26" t="str">
        <f t="shared" si="26"/>
        <v/>
      </c>
      <c r="AF44" s="26" t="str">
        <f t="shared" si="15"/>
        <v/>
      </c>
      <c r="AG44" s="26">
        <f t="shared" si="16"/>
        <v>-0.99742930591259638</v>
      </c>
      <c r="AH44" s="26" t="str">
        <f t="shared" si="17"/>
        <v/>
      </c>
      <c r="AI44" s="26" t="str">
        <f t="shared" si="7"/>
        <v/>
      </c>
      <c r="AJ44" s="26" t="str">
        <f t="shared" si="8"/>
        <v/>
      </c>
    </row>
    <row r="45" spans="1:36" x14ac:dyDescent="0.2">
      <c r="A45" s="10">
        <v>39295</v>
      </c>
      <c r="B45" s="5" t="s">
        <v>74</v>
      </c>
      <c r="C45" s="5" t="s">
        <v>124</v>
      </c>
      <c r="D45" s="18" t="str">
        <f>IF(SUMIFS('Monthly NSE Equity Options'!$J:$J,'Monthly NSE Equity Options'!$A:$A,$A45)=0,"",SUMIFS('Monthly NSE Equity Options'!$J:$J,'Monthly NSE Equity Options'!$A:$A,$A45))</f>
        <v/>
      </c>
      <c r="E45" s="7" t="str">
        <f>IF(SUMIFS('Monthly BSE Equity Options'!$J:$J,'Monthly BSE Equity Options'!$A:$A,$A45)=0,"",SUMIFS('Monthly BSE Equity Options'!$J:$J,'Monthly BSE Equity Options'!$A:$A,$A45))</f>
        <v/>
      </c>
      <c r="F45" s="7" t="str">
        <f t="shared" si="0"/>
        <v/>
      </c>
      <c r="G45" s="20" t="str">
        <f t="shared" si="18"/>
        <v/>
      </c>
      <c r="H45" s="20" t="str">
        <f t="shared" si="19"/>
        <v/>
      </c>
      <c r="I45" s="20" t="str">
        <f t="shared" si="20"/>
        <v/>
      </c>
      <c r="J45" s="20" t="str">
        <f t="shared" si="9"/>
        <v/>
      </c>
      <c r="K45" s="20" t="str">
        <f t="shared" si="10"/>
        <v/>
      </c>
      <c r="L45" s="20" t="str">
        <f t="shared" si="11"/>
        <v/>
      </c>
      <c r="M45" s="20" t="str">
        <f t="shared" si="1"/>
        <v/>
      </c>
      <c r="N45" s="20" t="str">
        <f t="shared" si="2"/>
        <v/>
      </c>
      <c r="O45" s="21" t="str">
        <f>IF(SUMIFS('Monthly NSE Equity Options'!$K:$K,'Monthly NSE Equity Options'!$A:$A,$A45)=0,"",SUMIFS('Monthly NSE Equity Options'!$K:$K,'Monthly NSE Equity Options'!$A:$A,$A45))</f>
        <v/>
      </c>
      <c r="P45" s="8">
        <f>IF(SUMIFS('Monthly BSE Equity Options'!$K:$K,'Monthly BSE Equity Options'!$A:$A,$A45)=0,"",SUMIFS('Monthly BSE Equity Options'!$K:$K,'Monthly BSE Equity Options'!$A:$A,$A45))</f>
        <v>6.9999999999999999E-4</v>
      </c>
      <c r="Q45" s="8" t="str">
        <f t="shared" si="3"/>
        <v/>
      </c>
      <c r="R45" s="23" t="str">
        <f t="shared" si="21"/>
        <v/>
      </c>
      <c r="S45" s="23" t="str">
        <f t="shared" si="22"/>
        <v/>
      </c>
      <c r="T45" s="23" t="str">
        <f t="shared" si="23"/>
        <v/>
      </c>
      <c r="U45" s="23" t="str">
        <f t="shared" si="12"/>
        <v/>
      </c>
      <c r="V45" s="23">
        <f t="shared" si="13"/>
        <v>0.16666666666666674</v>
      </c>
      <c r="W45" s="23" t="str">
        <f t="shared" si="14"/>
        <v/>
      </c>
      <c r="X45" s="23" t="str">
        <f t="shared" si="4"/>
        <v/>
      </c>
      <c r="Y45" s="23" t="str">
        <f t="shared" si="5"/>
        <v/>
      </c>
      <c r="Z45" s="24" t="str">
        <f>IF(SUMIFS('Monthly NSE Equity Options'!$L:$L,'Monthly NSE Equity Options'!$A:$A,$A45)=0,"",SUMIFS('Monthly NSE Equity Options'!$L:$L,'Monthly NSE Equity Options'!$A:$A,$A45))</f>
        <v/>
      </c>
      <c r="AA45" s="9">
        <f>IF(SUMIFS('Monthly BSE Equity Options'!$L:$L,'Monthly BSE Equity Options'!$A:$A,$A45)=0,"",SUMIFS('Monthly BSE Equity Options'!$L:$L,'Monthly BSE Equity Options'!$A:$A,$A45))</f>
        <v>2</v>
      </c>
      <c r="AB45" s="9" t="str">
        <f t="shared" si="6"/>
        <v/>
      </c>
      <c r="AC45" s="26" t="str">
        <f t="shared" si="24"/>
        <v/>
      </c>
      <c r="AD45" s="26" t="str">
        <f t="shared" si="25"/>
        <v/>
      </c>
      <c r="AE45" s="26" t="str">
        <f t="shared" si="26"/>
        <v/>
      </c>
      <c r="AF45" s="26" t="str">
        <f t="shared" si="15"/>
        <v/>
      </c>
      <c r="AG45" s="26">
        <f t="shared" si="16"/>
        <v>0</v>
      </c>
      <c r="AH45" s="26" t="str">
        <f t="shared" si="17"/>
        <v/>
      </c>
      <c r="AI45" s="26" t="str">
        <f t="shared" si="7"/>
        <v/>
      </c>
      <c r="AJ45" s="26" t="str">
        <f t="shared" si="8"/>
        <v/>
      </c>
    </row>
    <row r="46" spans="1:36" x14ac:dyDescent="0.2">
      <c r="A46" s="10">
        <v>39326</v>
      </c>
      <c r="B46" s="5" t="s">
        <v>74</v>
      </c>
      <c r="C46" s="5" t="s">
        <v>124</v>
      </c>
      <c r="D46" s="18" t="str">
        <f>IF(SUMIFS('Monthly NSE Equity Options'!$J:$J,'Monthly NSE Equity Options'!$A:$A,$A46)=0,"",SUMIFS('Monthly NSE Equity Options'!$J:$J,'Monthly NSE Equity Options'!$A:$A,$A46))</f>
        <v/>
      </c>
      <c r="E46" s="7" t="str">
        <f>IF(SUMIFS('Monthly BSE Equity Options'!$J:$J,'Monthly BSE Equity Options'!$A:$A,$A46)=0,"",SUMIFS('Monthly BSE Equity Options'!$J:$J,'Monthly BSE Equity Options'!$A:$A,$A46))</f>
        <v/>
      </c>
      <c r="F46" s="7" t="str">
        <f t="shared" si="0"/>
        <v/>
      </c>
      <c r="G46" s="20" t="str">
        <f t="shared" si="18"/>
        <v/>
      </c>
      <c r="H46" s="20" t="str">
        <f t="shared" si="19"/>
        <v/>
      </c>
      <c r="I46" s="20" t="str">
        <f t="shared" si="20"/>
        <v/>
      </c>
      <c r="J46" s="20" t="str">
        <f t="shared" si="9"/>
        <v/>
      </c>
      <c r="K46" s="20" t="str">
        <f t="shared" si="10"/>
        <v/>
      </c>
      <c r="L46" s="20" t="str">
        <f t="shared" si="11"/>
        <v/>
      </c>
      <c r="M46" s="20" t="str">
        <f t="shared" si="1"/>
        <v/>
      </c>
      <c r="N46" s="20" t="str">
        <f t="shared" si="2"/>
        <v/>
      </c>
      <c r="O46" s="21" t="str">
        <f>IF(SUMIFS('Monthly NSE Equity Options'!$K:$K,'Monthly NSE Equity Options'!$A:$A,$A46)=0,"",SUMIFS('Monthly NSE Equity Options'!$K:$K,'Monthly NSE Equity Options'!$A:$A,$A46))</f>
        <v/>
      </c>
      <c r="P46" s="8" t="str">
        <f>IF(SUMIFS('Monthly BSE Equity Options'!$K:$K,'Monthly BSE Equity Options'!$A:$A,$A46)=0,"",SUMIFS('Monthly BSE Equity Options'!$K:$K,'Monthly BSE Equity Options'!$A:$A,$A46))</f>
        <v/>
      </c>
      <c r="Q46" s="8" t="str">
        <f t="shared" si="3"/>
        <v/>
      </c>
      <c r="R46" s="23" t="str">
        <f t="shared" si="21"/>
        <v/>
      </c>
      <c r="S46" s="23" t="str">
        <f t="shared" si="22"/>
        <v/>
      </c>
      <c r="T46" s="23" t="str">
        <f t="shared" si="23"/>
        <v/>
      </c>
      <c r="U46" s="23" t="str">
        <f t="shared" si="12"/>
        <v/>
      </c>
      <c r="V46" s="23" t="str">
        <f t="shared" si="13"/>
        <v/>
      </c>
      <c r="W46" s="23" t="str">
        <f t="shared" si="14"/>
        <v/>
      </c>
      <c r="X46" s="23" t="str">
        <f t="shared" si="4"/>
        <v/>
      </c>
      <c r="Y46" s="23" t="str">
        <f t="shared" si="5"/>
        <v/>
      </c>
      <c r="Z46" s="24" t="str">
        <f>IF(SUMIFS('Monthly NSE Equity Options'!$L:$L,'Monthly NSE Equity Options'!$A:$A,$A46)=0,"",SUMIFS('Monthly NSE Equity Options'!$L:$L,'Monthly NSE Equity Options'!$A:$A,$A46))</f>
        <v/>
      </c>
      <c r="AA46" s="9" t="str">
        <f>IF(SUMIFS('Monthly BSE Equity Options'!$L:$L,'Monthly BSE Equity Options'!$A:$A,$A46)=0,"",SUMIFS('Monthly BSE Equity Options'!$L:$L,'Monthly BSE Equity Options'!$A:$A,$A46))</f>
        <v/>
      </c>
      <c r="AB46" s="9" t="str">
        <f t="shared" si="6"/>
        <v/>
      </c>
      <c r="AC46" s="26" t="str">
        <f t="shared" si="24"/>
        <v/>
      </c>
      <c r="AD46" s="26" t="str">
        <f t="shared" si="25"/>
        <v/>
      </c>
      <c r="AE46" s="26" t="str">
        <f t="shared" si="26"/>
        <v/>
      </c>
      <c r="AF46" s="26" t="str">
        <f t="shared" si="15"/>
        <v/>
      </c>
      <c r="AG46" s="26" t="str">
        <f t="shared" si="16"/>
        <v/>
      </c>
      <c r="AH46" s="26" t="str">
        <f t="shared" si="17"/>
        <v/>
      </c>
      <c r="AI46" s="26" t="str">
        <f t="shared" si="7"/>
        <v/>
      </c>
      <c r="AJ46" s="26" t="str">
        <f t="shared" si="8"/>
        <v/>
      </c>
    </row>
    <row r="47" spans="1:36" x14ac:dyDescent="0.2">
      <c r="A47" s="10">
        <v>39356</v>
      </c>
      <c r="B47" s="5" t="s">
        <v>74</v>
      </c>
      <c r="C47" s="5" t="s">
        <v>125</v>
      </c>
      <c r="D47" s="18" t="str">
        <f>IF(SUMIFS('Monthly NSE Equity Options'!$J:$J,'Monthly NSE Equity Options'!$A:$A,$A47)=0,"",SUMIFS('Monthly NSE Equity Options'!$J:$J,'Monthly NSE Equity Options'!$A:$A,$A47))</f>
        <v/>
      </c>
      <c r="E47" s="7" t="str">
        <f>IF(SUMIFS('Monthly BSE Equity Options'!$J:$J,'Monthly BSE Equity Options'!$A:$A,$A47)=0,"",SUMIFS('Monthly BSE Equity Options'!$J:$J,'Monthly BSE Equity Options'!$A:$A,$A47))</f>
        <v/>
      </c>
      <c r="F47" s="7" t="str">
        <f t="shared" si="0"/>
        <v/>
      </c>
      <c r="G47" s="20" t="str">
        <f t="shared" si="18"/>
        <v/>
      </c>
      <c r="H47" s="20" t="str">
        <f t="shared" si="19"/>
        <v/>
      </c>
      <c r="I47" s="20" t="str">
        <f t="shared" si="20"/>
        <v/>
      </c>
      <c r="J47" s="20" t="str">
        <f t="shared" si="9"/>
        <v/>
      </c>
      <c r="K47" s="20" t="str">
        <f t="shared" si="10"/>
        <v/>
      </c>
      <c r="L47" s="20" t="str">
        <f t="shared" si="11"/>
        <v/>
      </c>
      <c r="M47" s="20" t="str">
        <f t="shared" si="1"/>
        <v/>
      </c>
      <c r="N47" s="20" t="str">
        <f t="shared" si="2"/>
        <v/>
      </c>
      <c r="O47" s="21" t="str">
        <f>IF(SUMIFS('Monthly NSE Equity Options'!$K:$K,'Monthly NSE Equity Options'!$A:$A,$A47)=0,"",SUMIFS('Monthly NSE Equity Options'!$K:$K,'Monthly NSE Equity Options'!$A:$A,$A47))</f>
        <v/>
      </c>
      <c r="P47" s="8">
        <f>IF(SUMIFS('Monthly BSE Equity Options'!$K:$K,'Monthly BSE Equity Options'!$A:$A,$A47)=0,"",SUMIFS('Monthly BSE Equity Options'!$K:$K,'Monthly BSE Equity Options'!$A:$A,$A47))</f>
        <v>4.0000000000000002E-4</v>
      </c>
      <c r="Q47" s="8" t="str">
        <f t="shared" si="3"/>
        <v/>
      </c>
      <c r="R47" s="23" t="str">
        <f t="shared" si="21"/>
        <v/>
      </c>
      <c r="S47" s="23" t="str">
        <f t="shared" si="22"/>
        <v/>
      </c>
      <c r="T47" s="23" t="str">
        <f t="shared" si="23"/>
        <v/>
      </c>
      <c r="U47" s="23" t="str">
        <f t="shared" si="12"/>
        <v/>
      </c>
      <c r="V47" s="23" t="str">
        <f t="shared" si="13"/>
        <v/>
      </c>
      <c r="W47" s="23" t="str">
        <f t="shared" si="14"/>
        <v/>
      </c>
      <c r="X47" s="23" t="str">
        <f t="shared" si="4"/>
        <v/>
      </c>
      <c r="Y47" s="23" t="str">
        <f t="shared" si="5"/>
        <v/>
      </c>
      <c r="Z47" s="24" t="str">
        <f>IF(SUMIFS('Monthly NSE Equity Options'!$L:$L,'Monthly NSE Equity Options'!$A:$A,$A47)=0,"",SUMIFS('Monthly NSE Equity Options'!$L:$L,'Monthly NSE Equity Options'!$A:$A,$A47))</f>
        <v/>
      </c>
      <c r="AA47" s="9">
        <f>IF(SUMIFS('Monthly BSE Equity Options'!$L:$L,'Monthly BSE Equity Options'!$A:$A,$A47)=0,"",SUMIFS('Monthly BSE Equity Options'!$L:$L,'Monthly BSE Equity Options'!$A:$A,$A47))</f>
        <v>1</v>
      </c>
      <c r="AB47" s="9" t="str">
        <f t="shared" si="6"/>
        <v/>
      </c>
      <c r="AC47" s="26" t="str">
        <f t="shared" si="24"/>
        <v/>
      </c>
      <c r="AD47" s="26" t="str">
        <f t="shared" si="25"/>
        <v/>
      </c>
      <c r="AE47" s="26" t="str">
        <f t="shared" si="26"/>
        <v/>
      </c>
      <c r="AF47" s="26" t="str">
        <f t="shared" si="15"/>
        <v/>
      </c>
      <c r="AG47" s="26" t="str">
        <f t="shared" si="16"/>
        <v/>
      </c>
      <c r="AH47" s="26" t="str">
        <f t="shared" si="17"/>
        <v/>
      </c>
      <c r="AI47" s="26" t="str">
        <f t="shared" si="7"/>
        <v/>
      </c>
      <c r="AJ47" s="26" t="str">
        <f t="shared" si="8"/>
        <v/>
      </c>
    </row>
    <row r="48" spans="1:36" x14ac:dyDescent="0.2">
      <c r="A48" s="10">
        <v>39387</v>
      </c>
      <c r="B48" s="5" t="s">
        <v>74</v>
      </c>
      <c r="C48" s="5" t="s">
        <v>125</v>
      </c>
      <c r="D48" s="18" t="str">
        <f>IF(SUMIFS('Monthly NSE Equity Options'!$J:$J,'Monthly NSE Equity Options'!$A:$A,$A48)=0,"",SUMIFS('Monthly NSE Equity Options'!$J:$J,'Monthly NSE Equity Options'!$A:$A,$A48))</f>
        <v/>
      </c>
      <c r="E48" s="7" t="str">
        <f>IF(SUMIFS('Monthly BSE Equity Options'!$J:$J,'Monthly BSE Equity Options'!$A:$A,$A48)=0,"",SUMIFS('Monthly BSE Equity Options'!$J:$J,'Monthly BSE Equity Options'!$A:$A,$A48))</f>
        <v/>
      </c>
      <c r="F48" s="7" t="str">
        <f t="shared" si="0"/>
        <v/>
      </c>
      <c r="G48" s="20" t="str">
        <f t="shared" si="18"/>
        <v/>
      </c>
      <c r="H48" s="20" t="str">
        <f t="shared" si="19"/>
        <v/>
      </c>
      <c r="I48" s="20" t="str">
        <f t="shared" si="20"/>
        <v/>
      </c>
      <c r="J48" s="20" t="str">
        <f t="shared" si="9"/>
        <v/>
      </c>
      <c r="K48" s="20" t="str">
        <f t="shared" si="10"/>
        <v/>
      </c>
      <c r="L48" s="20" t="str">
        <f t="shared" si="11"/>
        <v/>
      </c>
      <c r="M48" s="20" t="str">
        <f t="shared" si="1"/>
        <v/>
      </c>
      <c r="N48" s="20" t="str">
        <f t="shared" si="2"/>
        <v/>
      </c>
      <c r="O48" s="21" t="str">
        <f>IF(SUMIFS('Monthly NSE Equity Options'!$K:$K,'Monthly NSE Equity Options'!$A:$A,$A48)=0,"",SUMIFS('Monthly NSE Equity Options'!$K:$K,'Monthly NSE Equity Options'!$A:$A,$A48))</f>
        <v/>
      </c>
      <c r="P48" s="8" t="str">
        <f>IF(SUMIFS('Monthly BSE Equity Options'!$K:$K,'Monthly BSE Equity Options'!$A:$A,$A48)=0,"",SUMIFS('Monthly BSE Equity Options'!$K:$K,'Monthly BSE Equity Options'!$A:$A,$A48))</f>
        <v/>
      </c>
      <c r="Q48" s="8" t="str">
        <f t="shared" si="3"/>
        <v/>
      </c>
      <c r="R48" s="23" t="str">
        <f t="shared" si="21"/>
        <v/>
      </c>
      <c r="S48" s="23" t="str">
        <f t="shared" si="22"/>
        <v/>
      </c>
      <c r="T48" s="23" t="str">
        <f t="shared" si="23"/>
        <v/>
      </c>
      <c r="U48" s="23" t="str">
        <f t="shared" si="12"/>
        <v/>
      </c>
      <c r="V48" s="23" t="str">
        <f t="shared" si="13"/>
        <v/>
      </c>
      <c r="W48" s="23" t="str">
        <f t="shared" si="14"/>
        <v/>
      </c>
      <c r="X48" s="23" t="str">
        <f t="shared" si="4"/>
        <v/>
      </c>
      <c r="Y48" s="23" t="str">
        <f t="shared" si="5"/>
        <v/>
      </c>
      <c r="Z48" s="24" t="str">
        <f>IF(SUMIFS('Monthly NSE Equity Options'!$L:$L,'Monthly NSE Equity Options'!$A:$A,$A48)=0,"",SUMIFS('Monthly NSE Equity Options'!$L:$L,'Monthly NSE Equity Options'!$A:$A,$A48))</f>
        <v/>
      </c>
      <c r="AA48" s="9" t="str">
        <f>IF(SUMIFS('Monthly BSE Equity Options'!$L:$L,'Monthly BSE Equity Options'!$A:$A,$A48)=0,"",SUMIFS('Monthly BSE Equity Options'!$L:$L,'Monthly BSE Equity Options'!$A:$A,$A48))</f>
        <v/>
      </c>
      <c r="AB48" s="9" t="str">
        <f t="shared" si="6"/>
        <v/>
      </c>
      <c r="AC48" s="26" t="str">
        <f t="shared" si="24"/>
        <v/>
      </c>
      <c r="AD48" s="26" t="str">
        <f t="shared" si="25"/>
        <v/>
      </c>
      <c r="AE48" s="26" t="str">
        <f t="shared" si="26"/>
        <v/>
      </c>
      <c r="AF48" s="26" t="str">
        <f t="shared" si="15"/>
        <v/>
      </c>
      <c r="AG48" s="26" t="str">
        <f t="shared" si="16"/>
        <v/>
      </c>
      <c r="AH48" s="26" t="str">
        <f t="shared" si="17"/>
        <v/>
      </c>
      <c r="AI48" s="26" t="str">
        <f t="shared" si="7"/>
        <v/>
      </c>
      <c r="AJ48" s="26" t="str">
        <f t="shared" si="8"/>
        <v/>
      </c>
    </row>
    <row r="49" spans="1:36" x14ac:dyDescent="0.2">
      <c r="A49" s="10">
        <v>39417</v>
      </c>
      <c r="B49" s="5" t="s">
        <v>74</v>
      </c>
      <c r="C49" s="5" t="s">
        <v>125</v>
      </c>
      <c r="D49" s="18" t="str">
        <f>IF(SUMIFS('Monthly NSE Equity Options'!$J:$J,'Monthly NSE Equity Options'!$A:$A,$A49)=0,"",SUMIFS('Monthly NSE Equity Options'!$J:$J,'Monthly NSE Equity Options'!$A:$A,$A49))</f>
        <v/>
      </c>
      <c r="E49" s="7" t="str">
        <f>IF(SUMIFS('Monthly BSE Equity Options'!$J:$J,'Monthly BSE Equity Options'!$A:$A,$A49)=0,"",SUMIFS('Monthly BSE Equity Options'!$J:$J,'Monthly BSE Equity Options'!$A:$A,$A49))</f>
        <v/>
      </c>
      <c r="F49" s="7" t="str">
        <f t="shared" si="0"/>
        <v/>
      </c>
      <c r="G49" s="20" t="str">
        <f t="shared" si="18"/>
        <v/>
      </c>
      <c r="H49" s="20" t="str">
        <f t="shared" si="19"/>
        <v/>
      </c>
      <c r="I49" s="20" t="str">
        <f t="shared" si="20"/>
        <v/>
      </c>
      <c r="J49" s="20" t="str">
        <f t="shared" si="9"/>
        <v/>
      </c>
      <c r="K49" s="20" t="str">
        <f t="shared" si="10"/>
        <v/>
      </c>
      <c r="L49" s="20" t="str">
        <f t="shared" si="11"/>
        <v/>
      </c>
      <c r="M49" s="20" t="str">
        <f t="shared" si="1"/>
        <v/>
      </c>
      <c r="N49" s="20" t="str">
        <f t="shared" si="2"/>
        <v/>
      </c>
      <c r="O49" s="21" t="str">
        <f>IF(SUMIFS('Monthly NSE Equity Options'!$K:$K,'Monthly NSE Equity Options'!$A:$A,$A49)=0,"",SUMIFS('Monthly NSE Equity Options'!$K:$K,'Monthly NSE Equity Options'!$A:$A,$A49))</f>
        <v/>
      </c>
      <c r="P49" s="8">
        <f>IF(SUMIFS('Monthly BSE Equity Options'!$K:$K,'Monthly BSE Equity Options'!$A:$A,$A49)=0,"",SUMIFS('Monthly BSE Equity Options'!$K:$K,'Monthly BSE Equity Options'!$A:$A,$A49))</f>
        <v>2.3E-3</v>
      </c>
      <c r="Q49" s="8" t="str">
        <f t="shared" si="3"/>
        <v/>
      </c>
      <c r="R49" s="23" t="str">
        <f t="shared" si="21"/>
        <v/>
      </c>
      <c r="S49" s="23" t="str">
        <f t="shared" si="22"/>
        <v/>
      </c>
      <c r="T49" s="23" t="str">
        <f t="shared" si="23"/>
        <v/>
      </c>
      <c r="U49" s="23" t="str">
        <f t="shared" si="12"/>
        <v/>
      </c>
      <c r="V49" s="23" t="str">
        <f t="shared" si="13"/>
        <v/>
      </c>
      <c r="W49" s="23" t="str">
        <f t="shared" si="14"/>
        <v/>
      </c>
      <c r="X49" s="23" t="str">
        <f t="shared" si="4"/>
        <v/>
      </c>
      <c r="Y49" s="23" t="str">
        <f t="shared" si="5"/>
        <v/>
      </c>
      <c r="Z49" s="24" t="str">
        <f>IF(SUMIFS('Monthly NSE Equity Options'!$L:$L,'Monthly NSE Equity Options'!$A:$A,$A49)=0,"",SUMIFS('Monthly NSE Equity Options'!$L:$L,'Monthly NSE Equity Options'!$A:$A,$A49))</f>
        <v/>
      </c>
      <c r="AA49" s="9">
        <f>IF(SUMIFS('Monthly BSE Equity Options'!$L:$L,'Monthly BSE Equity Options'!$A:$A,$A49)=0,"",SUMIFS('Monthly BSE Equity Options'!$L:$L,'Monthly BSE Equity Options'!$A:$A,$A49))</f>
        <v>10</v>
      </c>
      <c r="AB49" s="9" t="str">
        <f t="shared" si="6"/>
        <v/>
      </c>
      <c r="AC49" s="26" t="str">
        <f t="shared" si="24"/>
        <v/>
      </c>
      <c r="AD49" s="26" t="str">
        <f t="shared" si="25"/>
        <v/>
      </c>
      <c r="AE49" s="26" t="str">
        <f t="shared" si="26"/>
        <v/>
      </c>
      <c r="AF49" s="26" t="str">
        <f t="shared" si="15"/>
        <v/>
      </c>
      <c r="AG49" s="26" t="str">
        <f t="shared" si="16"/>
        <v/>
      </c>
      <c r="AH49" s="26" t="str">
        <f t="shared" si="17"/>
        <v/>
      </c>
      <c r="AI49" s="26" t="str">
        <f t="shared" si="7"/>
        <v/>
      </c>
      <c r="AJ49" s="26" t="str">
        <f t="shared" si="8"/>
        <v/>
      </c>
    </row>
    <row r="50" spans="1:36" x14ac:dyDescent="0.2">
      <c r="A50" s="10">
        <v>39448</v>
      </c>
      <c r="B50" s="5" t="s">
        <v>74</v>
      </c>
      <c r="C50" s="5" t="s">
        <v>126</v>
      </c>
      <c r="D50" s="18" t="str">
        <f>IF(SUMIFS('Monthly NSE Equity Options'!$J:$J,'Monthly NSE Equity Options'!$A:$A,$A50)=0,"",SUMIFS('Monthly NSE Equity Options'!$J:$J,'Monthly NSE Equity Options'!$A:$A,$A50))</f>
        <v/>
      </c>
      <c r="E50" s="7" t="str">
        <f>IF(SUMIFS('Monthly BSE Equity Options'!$J:$J,'Monthly BSE Equity Options'!$A:$A,$A50)=0,"",SUMIFS('Monthly BSE Equity Options'!$J:$J,'Monthly BSE Equity Options'!$A:$A,$A50))</f>
        <v/>
      </c>
      <c r="F50" s="7" t="str">
        <f t="shared" si="0"/>
        <v/>
      </c>
      <c r="G50" s="20" t="str">
        <f t="shared" si="18"/>
        <v/>
      </c>
      <c r="H50" s="20" t="str">
        <f t="shared" si="19"/>
        <v/>
      </c>
      <c r="I50" s="20" t="str">
        <f t="shared" si="20"/>
        <v/>
      </c>
      <c r="J50" s="20" t="str">
        <f t="shared" si="9"/>
        <v/>
      </c>
      <c r="K50" s="20" t="str">
        <f t="shared" si="10"/>
        <v/>
      </c>
      <c r="L50" s="20" t="str">
        <f t="shared" si="11"/>
        <v/>
      </c>
      <c r="M50" s="20" t="str">
        <f t="shared" si="1"/>
        <v/>
      </c>
      <c r="N50" s="20" t="str">
        <f t="shared" si="2"/>
        <v/>
      </c>
      <c r="O50" s="21" t="str">
        <f>IF(SUMIFS('Monthly NSE Equity Options'!$K:$K,'Monthly NSE Equity Options'!$A:$A,$A50)=0,"",SUMIFS('Monthly NSE Equity Options'!$K:$K,'Monthly NSE Equity Options'!$A:$A,$A50))</f>
        <v/>
      </c>
      <c r="P50" s="8" t="str">
        <f>IF(SUMIFS('Monthly BSE Equity Options'!$K:$K,'Monthly BSE Equity Options'!$A:$A,$A50)=0,"",SUMIFS('Monthly BSE Equity Options'!$K:$K,'Monthly BSE Equity Options'!$A:$A,$A50))</f>
        <v/>
      </c>
      <c r="Q50" s="8" t="str">
        <f t="shared" si="3"/>
        <v/>
      </c>
      <c r="R50" s="23" t="str">
        <f t="shared" si="21"/>
        <v/>
      </c>
      <c r="S50" s="23" t="str">
        <f t="shared" si="22"/>
        <v/>
      </c>
      <c r="T50" s="23" t="str">
        <f t="shared" si="23"/>
        <v/>
      </c>
      <c r="U50" s="23" t="str">
        <f t="shared" si="12"/>
        <v/>
      </c>
      <c r="V50" s="23" t="str">
        <f t="shared" si="13"/>
        <v/>
      </c>
      <c r="W50" s="23" t="str">
        <f t="shared" si="14"/>
        <v/>
      </c>
      <c r="X50" s="23" t="str">
        <f t="shared" si="4"/>
        <v/>
      </c>
      <c r="Y50" s="23" t="str">
        <f t="shared" si="5"/>
        <v/>
      </c>
      <c r="Z50" s="24" t="str">
        <f>IF(SUMIFS('Monthly NSE Equity Options'!$L:$L,'Monthly NSE Equity Options'!$A:$A,$A50)=0,"",SUMIFS('Monthly NSE Equity Options'!$L:$L,'Monthly NSE Equity Options'!$A:$A,$A50))</f>
        <v/>
      </c>
      <c r="AA50" s="9" t="str">
        <f>IF(SUMIFS('Monthly BSE Equity Options'!$L:$L,'Monthly BSE Equity Options'!$A:$A,$A50)=0,"",SUMIFS('Monthly BSE Equity Options'!$L:$L,'Monthly BSE Equity Options'!$A:$A,$A50))</f>
        <v/>
      </c>
      <c r="AB50" s="9" t="str">
        <f t="shared" si="6"/>
        <v/>
      </c>
      <c r="AC50" s="26" t="str">
        <f t="shared" si="24"/>
        <v/>
      </c>
      <c r="AD50" s="26" t="str">
        <f t="shared" si="25"/>
        <v/>
      </c>
      <c r="AE50" s="26" t="str">
        <f t="shared" si="26"/>
        <v/>
      </c>
      <c r="AF50" s="26" t="str">
        <f t="shared" si="15"/>
        <v/>
      </c>
      <c r="AG50" s="26" t="str">
        <f t="shared" si="16"/>
        <v/>
      </c>
      <c r="AH50" s="26" t="str">
        <f t="shared" si="17"/>
        <v/>
      </c>
      <c r="AI50" s="26" t="str">
        <f t="shared" si="7"/>
        <v/>
      </c>
      <c r="AJ50" s="26" t="str">
        <f t="shared" si="8"/>
        <v/>
      </c>
    </row>
    <row r="51" spans="1:36" x14ac:dyDescent="0.2">
      <c r="A51" s="10">
        <v>39479</v>
      </c>
      <c r="B51" s="5" t="s">
        <v>74</v>
      </c>
      <c r="C51" s="5" t="s">
        <v>126</v>
      </c>
      <c r="D51" s="18" t="str">
        <f>IF(SUMIFS('Monthly NSE Equity Options'!$J:$J,'Monthly NSE Equity Options'!$A:$A,$A51)=0,"",SUMIFS('Monthly NSE Equity Options'!$J:$J,'Monthly NSE Equity Options'!$A:$A,$A51))</f>
        <v/>
      </c>
      <c r="E51" s="7" t="str">
        <f>IF(SUMIFS('Monthly BSE Equity Options'!$J:$J,'Monthly BSE Equity Options'!$A:$A,$A51)=0,"",SUMIFS('Monthly BSE Equity Options'!$J:$J,'Monthly BSE Equity Options'!$A:$A,$A51))</f>
        <v/>
      </c>
      <c r="F51" s="7" t="str">
        <f t="shared" si="0"/>
        <v/>
      </c>
      <c r="G51" s="20" t="str">
        <f t="shared" si="18"/>
        <v/>
      </c>
      <c r="H51" s="20" t="str">
        <f t="shared" si="19"/>
        <v/>
      </c>
      <c r="I51" s="20" t="str">
        <f t="shared" si="20"/>
        <v/>
      </c>
      <c r="J51" s="20" t="str">
        <f t="shared" si="9"/>
        <v/>
      </c>
      <c r="K51" s="20" t="str">
        <f t="shared" si="10"/>
        <v/>
      </c>
      <c r="L51" s="20" t="str">
        <f t="shared" si="11"/>
        <v/>
      </c>
      <c r="M51" s="20" t="str">
        <f t="shared" si="1"/>
        <v/>
      </c>
      <c r="N51" s="20" t="str">
        <f t="shared" si="2"/>
        <v/>
      </c>
      <c r="O51" s="21" t="str">
        <f>IF(SUMIFS('Monthly NSE Equity Options'!$K:$K,'Monthly NSE Equity Options'!$A:$A,$A51)=0,"",SUMIFS('Monthly NSE Equity Options'!$K:$K,'Monthly NSE Equity Options'!$A:$A,$A51))</f>
        <v/>
      </c>
      <c r="P51" s="8" t="str">
        <f>IF(SUMIFS('Monthly BSE Equity Options'!$K:$K,'Monthly BSE Equity Options'!$A:$A,$A51)=0,"",SUMIFS('Monthly BSE Equity Options'!$K:$K,'Monthly BSE Equity Options'!$A:$A,$A51))</f>
        <v/>
      </c>
      <c r="Q51" s="8" t="str">
        <f t="shared" si="3"/>
        <v/>
      </c>
      <c r="R51" s="23" t="str">
        <f t="shared" si="21"/>
        <v/>
      </c>
      <c r="S51" s="23" t="str">
        <f t="shared" si="22"/>
        <v/>
      </c>
      <c r="T51" s="23" t="str">
        <f t="shared" si="23"/>
        <v/>
      </c>
      <c r="U51" s="23" t="str">
        <f t="shared" si="12"/>
        <v/>
      </c>
      <c r="V51" s="23" t="str">
        <f t="shared" si="13"/>
        <v/>
      </c>
      <c r="W51" s="23" t="str">
        <f t="shared" si="14"/>
        <v/>
      </c>
      <c r="X51" s="23" t="str">
        <f t="shared" si="4"/>
        <v/>
      </c>
      <c r="Y51" s="23" t="str">
        <f t="shared" si="5"/>
        <v/>
      </c>
      <c r="Z51" s="24" t="str">
        <f>IF(SUMIFS('Monthly NSE Equity Options'!$L:$L,'Monthly NSE Equity Options'!$A:$A,$A51)=0,"",SUMIFS('Monthly NSE Equity Options'!$L:$L,'Monthly NSE Equity Options'!$A:$A,$A51))</f>
        <v/>
      </c>
      <c r="AA51" s="9" t="str">
        <f>IF(SUMIFS('Monthly BSE Equity Options'!$L:$L,'Monthly BSE Equity Options'!$A:$A,$A51)=0,"",SUMIFS('Monthly BSE Equity Options'!$L:$L,'Monthly BSE Equity Options'!$A:$A,$A51))</f>
        <v/>
      </c>
      <c r="AB51" s="9" t="str">
        <f t="shared" si="6"/>
        <v/>
      </c>
      <c r="AC51" s="26" t="str">
        <f t="shared" si="24"/>
        <v/>
      </c>
      <c r="AD51" s="26" t="str">
        <f t="shared" si="25"/>
        <v/>
      </c>
      <c r="AE51" s="26" t="str">
        <f t="shared" si="26"/>
        <v/>
      </c>
      <c r="AF51" s="26" t="str">
        <f t="shared" si="15"/>
        <v/>
      </c>
      <c r="AG51" s="26" t="str">
        <f t="shared" si="16"/>
        <v/>
      </c>
      <c r="AH51" s="26" t="str">
        <f t="shared" si="17"/>
        <v/>
      </c>
      <c r="AI51" s="26" t="str">
        <f t="shared" si="7"/>
        <v/>
      </c>
      <c r="AJ51" s="26" t="str">
        <f t="shared" si="8"/>
        <v/>
      </c>
    </row>
    <row r="52" spans="1:36" x14ac:dyDescent="0.2">
      <c r="A52" s="10">
        <v>39508</v>
      </c>
      <c r="B52" s="5" t="s">
        <v>74</v>
      </c>
      <c r="C52" s="5" t="s">
        <v>126</v>
      </c>
      <c r="D52" s="18" t="str">
        <f>IF(SUMIFS('Monthly NSE Equity Options'!$J:$J,'Monthly NSE Equity Options'!$A:$A,$A52)=0,"",SUMIFS('Monthly NSE Equity Options'!$J:$J,'Monthly NSE Equity Options'!$A:$A,$A52))</f>
        <v/>
      </c>
      <c r="E52" s="7" t="str">
        <f>IF(SUMIFS('Monthly BSE Equity Options'!$J:$J,'Monthly BSE Equity Options'!$A:$A,$A52)=0,"",SUMIFS('Monthly BSE Equity Options'!$J:$J,'Monthly BSE Equity Options'!$A:$A,$A52))</f>
        <v/>
      </c>
      <c r="F52" s="7" t="str">
        <f t="shared" si="0"/>
        <v/>
      </c>
      <c r="G52" s="20" t="str">
        <f t="shared" si="18"/>
        <v/>
      </c>
      <c r="H52" s="20" t="str">
        <f t="shared" si="19"/>
        <v/>
      </c>
      <c r="I52" s="20" t="str">
        <f t="shared" si="20"/>
        <v/>
      </c>
      <c r="J52" s="20" t="str">
        <f t="shared" si="9"/>
        <v/>
      </c>
      <c r="K52" s="20" t="str">
        <f t="shared" si="10"/>
        <v/>
      </c>
      <c r="L52" s="20" t="str">
        <f t="shared" si="11"/>
        <v/>
      </c>
      <c r="M52" s="20" t="str">
        <f t="shared" si="1"/>
        <v/>
      </c>
      <c r="N52" s="20" t="str">
        <f t="shared" si="2"/>
        <v/>
      </c>
      <c r="O52" s="21" t="str">
        <f>IF(SUMIFS('Monthly NSE Equity Options'!$K:$K,'Monthly NSE Equity Options'!$A:$A,$A52)=0,"",SUMIFS('Monthly NSE Equity Options'!$K:$K,'Monthly NSE Equity Options'!$A:$A,$A52))</f>
        <v/>
      </c>
      <c r="P52" s="8">
        <f>IF(SUMIFS('Monthly BSE Equity Options'!$K:$K,'Monthly BSE Equity Options'!$A:$A,$A52)=0,"",SUMIFS('Monthly BSE Equity Options'!$K:$K,'Monthly BSE Equity Options'!$A:$A,$A52))</f>
        <v>0.1022</v>
      </c>
      <c r="Q52" s="8" t="str">
        <f t="shared" si="3"/>
        <v/>
      </c>
      <c r="R52" s="23" t="str">
        <f t="shared" si="21"/>
        <v/>
      </c>
      <c r="S52" s="23" t="str">
        <f t="shared" si="22"/>
        <v/>
      </c>
      <c r="T52" s="23" t="str">
        <f t="shared" si="23"/>
        <v/>
      </c>
      <c r="U52" s="23" t="str">
        <f t="shared" si="12"/>
        <v/>
      </c>
      <c r="V52" s="23" t="str">
        <f t="shared" si="13"/>
        <v/>
      </c>
      <c r="W52" s="23" t="str">
        <f t="shared" si="14"/>
        <v/>
      </c>
      <c r="X52" s="23" t="str">
        <f t="shared" si="4"/>
        <v/>
      </c>
      <c r="Y52" s="23" t="str">
        <f t="shared" si="5"/>
        <v/>
      </c>
      <c r="Z52" s="24" t="str">
        <f>IF(SUMIFS('Monthly NSE Equity Options'!$L:$L,'Monthly NSE Equity Options'!$A:$A,$A52)=0,"",SUMIFS('Monthly NSE Equity Options'!$L:$L,'Monthly NSE Equity Options'!$A:$A,$A52))</f>
        <v/>
      </c>
      <c r="AA52" s="9">
        <f>IF(SUMIFS('Monthly BSE Equity Options'!$L:$L,'Monthly BSE Equity Options'!$A:$A,$A52)=0,"",SUMIFS('Monthly BSE Equity Options'!$L:$L,'Monthly BSE Equity Options'!$A:$A,$A52))</f>
        <v>380</v>
      </c>
      <c r="AB52" s="9" t="str">
        <f t="shared" si="6"/>
        <v/>
      </c>
      <c r="AC52" s="26" t="str">
        <f t="shared" si="24"/>
        <v/>
      </c>
      <c r="AD52" s="26" t="str">
        <f t="shared" si="25"/>
        <v/>
      </c>
      <c r="AE52" s="26" t="str">
        <f t="shared" si="26"/>
        <v/>
      </c>
      <c r="AF52" s="26" t="str">
        <f t="shared" si="15"/>
        <v/>
      </c>
      <c r="AG52" s="26" t="str">
        <f t="shared" si="16"/>
        <v/>
      </c>
      <c r="AH52" s="26" t="str">
        <f t="shared" si="17"/>
        <v/>
      </c>
      <c r="AI52" s="26" t="str">
        <f t="shared" si="7"/>
        <v/>
      </c>
      <c r="AJ52" s="26" t="str">
        <f t="shared" si="8"/>
        <v/>
      </c>
    </row>
    <row r="53" spans="1:36" x14ac:dyDescent="0.2">
      <c r="A53" s="10">
        <v>39539</v>
      </c>
      <c r="B53" s="5" t="s">
        <v>75</v>
      </c>
      <c r="C53" s="5" t="s">
        <v>127</v>
      </c>
      <c r="D53" s="18" t="str">
        <f>IF(SUMIFS('Monthly NSE Equity Options'!$J:$J,'Monthly NSE Equity Options'!$A:$A,$A53)=0,"",SUMIFS('Monthly NSE Equity Options'!$J:$J,'Monthly NSE Equity Options'!$A:$A,$A53))</f>
        <v/>
      </c>
      <c r="E53" s="7" t="str">
        <f>IF(SUMIFS('Monthly BSE Equity Options'!$J:$J,'Monthly BSE Equity Options'!$A:$A,$A53)=0,"",SUMIFS('Monthly BSE Equity Options'!$J:$J,'Monthly BSE Equity Options'!$A:$A,$A53))</f>
        <v/>
      </c>
      <c r="F53" s="7" t="str">
        <f t="shared" si="0"/>
        <v/>
      </c>
      <c r="G53" s="20" t="str">
        <f t="shared" si="18"/>
        <v/>
      </c>
      <c r="H53" s="20" t="str">
        <f t="shared" si="19"/>
        <v/>
      </c>
      <c r="I53" s="20" t="str">
        <f t="shared" si="20"/>
        <v/>
      </c>
      <c r="J53" s="20" t="str">
        <f t="shared" si="9"/>
        <v/>
      </c>
      <c r="K53" s="20" t="str">
        <f t="shared" si="10"/>
        <v/>
      </c>
      <c r="L53" s="20" t="str">
        <f t="shared" si="11"/>
        <v/>
      </c>
      <c r="M53" s="20" t="str">
        <f t="shared" si="1"/>
        <v/>
      </c>
      <c r="N53" s="20" t="str">
        <f t="shared" si="2"/>
        <v/>
      </c>
      <c r="O53" s="21" t="str">
        <f>IF(SUMIFS('Monthly NSE Equity Options'!$K:$K,'Monthly NSE Equity Options'!$A:$A,$A53)=0,"",SUMIFS('Monthly NSE Equity Options'!$K:$K,'Monthly NSE Equity Options'!$A:$A,$A53))</f>
        <v/>
      </c>
      <c r="P53" s="8">
        <f>IF(SUMIFS('Monthly BSE Equity Options'!$K:$K,'Monthly BSE Equity Options'!$A:$A,$A53)=0,"",SUMIFS('Monthly BSE Equity Options'!$K:$K,'Monthly BSE Equity Options'!$A:$A,$A53))</f>
        <v>9.1200000000000003E-2</v>
      </c>
      <c r="Q53" s="8" t="str">
        <f t="shared" si="3"/>
        <v/>
      </c>
      <c r="R53" s="23" t="str">
        <f t="shared" si="21"/>
        <v/>
      </c>
      <c r="S53" s="23" t="str">
        <f t="shared" si="22"/>
        <v/>
      </c>
      <c r="T53" s="23" t="str">
        <f t="shared" si="23"/>
        <v/>
      </c>
      <c r="U53" s="23" t="str">
        <f t="shared" si="12"/>
        <v/>
      </c>
      <c r="V53" s="23">
        <f t="shared" si="13"/>
        <v>-0.10763209393346373</v>
      </c>
      <c r="W53" s="23" t="str">
        <f t="shared" si="14"/>
        <v/>
      </c>
      <c r="X53" s="23" t="str">
        <f t="shared" si="4"/>
        <v/>
      </c>
      <c r="Y53" s="23" t="str">
        <f t="shared" si="5"/>
        <v/>
      </c>
      <c r="Z53" s="24" t="str">
        <f>IF(SUMIFS('Monthly NSE Equity Options'!$L:$L,'Monthly NSE Equity Options'!$A:$A,$A53)=0,"",SUMIFS('Monthly NSE Equity Options'!$L:$L,'Monthly NSE Equity Options'!$A:$A,$A53))</f>
        <v/>
      </c>
      <c r="AA53" s="9">
        <f>IF(SUMIFS('Monthly BSE Equity Options'!$L:$L,'Monthly BSE Equity Options'!$A:$A,$A53)=0,"",SUMIFS('Monthly BSE Equity Options'!$L:$L,'Monthly BSE Equity Options'!$A:$A,$A53))</f>
        <v>373</v>
      </c>
      <c r="AB53" s="9" t="str">
        <f t="shared" si="6"/>
        <v/>
      </c>
      <c r="AC53" s="26" t="str">
        <f t="shared" si="24"/>
        <v/>
      </c>
      <c r="AD53" s="26" t="str">
        <f t="shared" si="25"/>
        <v/>
      </c>
      <c r="AE53" s="26" t="str">
        <f t="shared" si="26"/>
        <v/>
      </c>
      <c r="AF53" s="26" t="str">
        <f t="shared" si="15"/>
        <v/>
      </c>
      <c r="AG53" s="26">
        <f t="shared" si="16"/>
        <v>-1.8421052631578894E-2</v>
      </c>
      <c r="AH53" s="26" t="str">
        <f t="shared" si="17"/>
        <v/>
      </c>
      <c r="AI53" s="26" t="str">
        <f t="shared" si="7"/>
        <v/>
      </c>
      <c r="AJ53" s="26" t="str">
        <f t="shared" si="8"/>
        <v/>
      </c>
    </row>
    <row r="54" spans="1:36" x14ac:dyDescent="0.2">
      <c r="A54" s="10">
        <v>39569</v>
      </c>
      <c r="B54" s="5" t="s">
        <v>75</v>
      </c>
      <c r="C54" s="5" t="s">
        <v>127</v>
      </c>
      <c r="D54" s="18" t="str">
        <f>IF(SUMIFS('Monthly NSE Equity Options'!$J:$J,'Monthly NSE Equity Options'!$A:$A,$A54)=0,"",SUMIFS('Monthly NSE Equity Options'!$J:$J,'Monthly NSE Equity Options'!$A:$A,$A54))</f>
        <v/>
      </c>
      <c r="E54" s="7" t="str">
        <f>IF(SUMIFS('Monthly BSE Equity Options'!$J:$J,'Monthly BSE Equity Options'!$A:$A,$A54)=0,"",SUMIFS('Monthly BSE Equity Options'!$J:$J,'Monthly BSE Equity Options'!$A:$A,$A54))</f>
        <v/>
      </c>
      <c r="F54" s="7" t="str">
        <f t="shared" si="0"/>
        <v/>
      </c>
      <c r="G54" s="20" t="str">
        <f t="shared" si="18"/>
        <v/>
      </c>
      <c r="H54" s="20" t="str">
        <f t="shared" si="19"/>
        <v/>
      </c>
      <c r="I54" s="20" t="str">
        <f t="shared" si="20"/>
        <v/>
      </c>
      <c r="J54" s="20" t="str">
        <f t="shared" si="9"/>
        <v/>
      </c>
      <c r="K54" s="20" t="str">
        <f t="shared" si="10"/>
        <v/>
      </c>
      <c r="L54" s="20" t="str">
        <f t="shared" si="11"/>
        <v/>
      </c>
      <c r="M54" s="20" t="str">
        <f t="shared" si="1"/>
        <v/>
      </c>
      <c r="N54" s="20" t="str">
        <f t="shared" si="2"/>
        <v/>
      </c>
      <c r="O54" s="21" t="str">
        <f>IF(SUMIFS('Monthly NSE Equity Options'!$K:$K,'Monthly NSE Equity Options'!$A:$A,$A54)=0,"",SUMIFS('Monthly NSE Equity Options'!$K:$K,'Monthly NSE Equity Options'!$A:$A,$A54))</f>
        <v/>
      </c>
      <c r="P54" s="8" t="str">
        <f>IF(SUMIFS('Monthly BSE Equity Options'!$K:$K,'Monthly BSE Equity Options'!$A:$A,$A54)=0,"",SUMIFS('Monthly BSE Equity Options'!$K:$K,'Monthly BSE Equity Options'!$A:$A,$A54))</f>
        <v/>
      </c>
      <c r="Q54" s="8" t="str">
        <f t="shared" si="3"/>
        <v/>
      </c>
      <c r="R54" s="23" t="str">
        <f t="shared" si="21"/>
        <v/>
      </c>
      <c r="S54" s="23" t="str">
        <f t="shared" si="22"/>
        <v/>
      </c>
      <c r="T54" s="23" t="str">
        <f t="shared" si="23"/>
        <v/>
      </c>
      <c r="U54" s="23" t="str">
        <f t="shared" si="12"/>
        <v/>
      </c>
      <c r="V54" s="23" t="str">
        <f t="shared" si="13"/>
        <v/>
      </c>
      <c r="W54" s="23" t="str">
        <f t="shared" si="14"/>
        <v/>
      </c>
      <c r="X54" s="23" t="str">
        <f t="shared" si="4"/>
        <v/>
      </c>
      <c r="Y54" s="23" t="str">
        <f t="shared" si="5"/>
        <v/>
      </c>
      <c r="Z54" s="24" t="str">
        <f>IF(SUMIFS('Monthly NSE Equity Options'!$L:$L,'Monthly NSE Equity Options'!$A:$A,$A54)=0,"",SUMIFS('Monthly NSE Equity Options'!$L:$L,'Monthly NSE Equity Options'!$A:$A,$A54))</f>
        <v/>
      </c>
      <c r="AA54" s="9" t="str">
        <f>IF(SUMIFS('Monthly BSE Equity Options'!$L:$L,'Monthly BSE Equity Options'!$A:$A,$A54)=0,"",SUMIFS('Monthly BSE Equity Options'!$L:$L,'Monthly BSE Equity Options'!$A:$A,$A54))</f>
        <v/>
      </c>
      <c r="AB54" s="9" t="str">
        <f t="shared" si="6"/>
        <v/>
      </c>
      <c r="AC54" s="26" t="str">
        <f t="shared" si="24"/>
        <v/>
      </c>
      <c r="AD54" s="26" t="str">
        <f t="shared" si="25"/>
        <v/>
      </c>
      <c r="AE54" s="26" t="str">
        <f t="shared" si="26"/>
        <v/>
      </c>
      <c r="AF54" s="26" t="str">
        <f t="shared" si="15"/>
        <v/>
      </c>
      <c r="AG54" s="26" t="str">
        <f t="shared" si="16"/>
        <v/>
      </c>
      <c r="AH54" s="26" t="str">
        <f t="shared" si="17"/>
        <v/>
      </c>
      <c r="AI54" s="26" t="str">
        <f t="shared" si="7"/>
        <v/>
      </c>
      <c r="AJ54" s="26" t="str">
        <f t="shared" si="8"/>
        <v/>
      </c>
    </row>
    <row r="55" spans="1:36" x14ac:dyDescent="0.2">
      <c r="A55" s="10">
        <v>39600</v>
      </c>
      <c r="B55" s="5" t="s">
        <v>75</v>
      </c>
      <c r="C55" s="5" t="s">
        <v>127</v>
      </c>
      <c r="D55" s="18" t="str">
        <f>IF(SUMIFS('Monthly NSE Equity Options'!$J:$J,'Monthly NSE Equity Options'!$A:$A,$A55)=0,"",SUMIFS('Monthly NSE Equity Options'!$J:$J,'Monthly NSE Equity Options'!$A:$A,$A55))</f>
        <v/>
      </c>
      <c r="E55" s="7" t="str">
        <f>IF(SUMIFS('Monthly BSE Equity Options'!$J:$J,'Monthly BSE Equity Options'!$A:$A,$A55)=0,"",SUMIFS('Monthly BSE Equity Options'!$J:$J,'Monthly BSE Equity Options'!$A:$A,$A55))</f>
        <v/>
      </c>
      <c r="F55" s="7" t="str">
        <f t="shared" si="0"/>
        <v/>
      </c>
      <c r="G55" s="20" t="str">
        <f t="shared" si="18"/>
        <v/>
      </c>
      <c r="H55" s="20" t="str">
        <f t="shared" si="19"/>
        <v/>
      </c>
      <c r="I55" s="20" t="str">
        <f t="shared" si="20"/>
        <v/>
      </c>
      <c r="J55" s="20" t="str">
        <f t="shared" si="9"/>
        <v/>
      </c>
      <c r="K55" s="20" t="str">
        <f t="shared" si="10"/>
        <v/>
      </c>
      <c r="L55" s="20" t="str">
        <f t="shared" si="11"/>
        <v/>
      </c>
      <c r="M55" s="20" t="str">
        <f t="shared" si="1"/>
        <v/>
      </c>
      <c r="N55" s="20" t="str">
        <f t="shared" si="2"/>
        <v/>
      </c>
      <c r="O55" s="21" t="str">
        <f>IF(SUMIFS('Monthly NSE Equity Options'!$K:$K,'Monthly NSE Equity Options'!$A:$A,$A55)=0,"",SUMIFS('Monthly NSE Equity Options'!$K:$K,'Monthly NSE Equity Options'!$A:$A,$A55))</f>
        <v/>
      </c>
      <c r="P55" s="8" t="str">
        <f>IF(SUMIFS('Monthly BSE Equity Options'!$K:$K,'Monthly BSE Equity Options'!$A:$A,$A55)=0,"",SUMIFS('Monthly BSE Equity Options'!$K:$K,'Monthly BSE Equity Options'!$A:$A,$A55))</f>
        <v/>
      </c>
      <c r="Q55" s="8" t="str">
        <f t="shared" si="3"/>
        <v/>
      </c>
      <c r="R55" s="23" t="str">
        <f t="shared" si="21"/>
        <v/>
      </c>
      <c r="S55" s="23" t="str">
        <f t="shared" si="22"/>
        <v/>
      </c>
      <c r="T55" s="23" t="str">
        <f t="shared" si="23"/>
        <v/>
      </c>
      <c r="U55" s="23" t="str">
        <f t="shared" si="12"/>
        <v/>
      </c>
      <c r="V55" s="23" t="str">
        <f t="shared" si="13"/>
        <v/>
      </c>
      <c r="W55" s="23" t="str">
        <f t="shared" si="14"/>
        <v/>
      </c>
      <c r="X55" s="23" t="str">
        <f t="shared" si="4"/>
        <v/>
      </c>
      <c r="Y55" s="23" t="str">
        <f t="shared" si="5"/>
        <v/>
      </c>
      <c r="Z55" s="24" t="str">
        <f>IF(SUMIFS('Monthly NSE Equity Options'!$L:$L,'Monthly NSE Equity Options'!$A:$A,$A55)=0,"",SUMIFS('Monthly NSE Equity Options'!$L:$L,'Monthly NSE Equity Options'!$A:$A,$A55))</f>
        <v/>
      </c>
      <c r="AA55" s="9" t="str">
        <f>IF(SUMIFS('Monthly BSE Equity Options'!$L:$L,'Monthly BSE Equity Options'!$A:$A,$A55)=0,"",SUMIFS('Monthly BSE Equity Options'!$L:$L,'Monthly BSE Equity Options'!$A:$A,$A55))</f>
        <v/>
      </c>
      <c r="AB55" s="9" t="str">
        <f t="shared" si="6"/>
        <v/>
      </c>
      <c r="AC55" s="26" t="str">
        <f t="shared" si="24"/>
        <v/>
      </c>
      <c r="AD55" s="26" t="str">
        <f t="shared" si="25"/>
        <v/>
      </c>
      <c r="AE55" s="26" t="str">
        <f t="shared" si="26"/>
        <v/>
      </c>
      <c r="AF55" s="26" t="str">
        <f t="shared" si="15"/>
        <v/>
      </c>
      <c r="AG55" s="26" t="str">
        <f t="shared" si="16"/>
        <v/>
      </c>
      <c r="AH55" s="26" t="str">
        <f t="shared" si="17"/>
        <v/>
      </c>
      <c r="AI55" s="26" t="str">
        <f t="shared" si="7"/>
        <v/>
      </c>
      <c r="AJ55" s="26" t="str">
        <f t="shared" si="8"/>
        <v/>
      </c>
    </row>
    <row r="56" spans="1:36" x14ac:dyDescent="0.2">
      <c r="A56" s="10">
        <v>39630</v>
      </c>
      <c r="B56" s="5" t="s">
        <v>75</v>
      </c>
      <c r="C56" s="5" t="s">
        <v>128</v>
      </c>
      <c r="D56" s="18" t="str">
        <f>IF(SUMIFS('Monthly NSE Equity Options'!$J:$J,'Monthly NSE Equity Options'!$A:$A,$A56)=0,"",SUMIFS('Monthly NSE Equity Options'!$J:$J,'Monthly NSE Equity Options'!$A:$A,$A56))</f>
        <v/>
      </c>
      <c r="E56" s="7" t="str">
        <f>IF(SUMIFS('Monthly BSE Equity Options'!$J:$J,'Monthly BSE Equity Options'!$A:$A,$A56)=0,"",SUMIFS('Monthly BSE Equity Options'!$J:$J,'Monthly BSE Equity Options'!$A:$A,$A56))</f>
        <v/>
      </c>
      <c r="F56" s="7" t="str">
        <f t="shared" si="0"/>
        <v/>
      </c>
      <c r="G56" s="20" t="str">
        <f t="shared" si="18"/>
        <v/>
      </c>
      <c r="H56" s="20" t="str">
        <f t="shared" si="19"/>
        <v/>
      </c>
      <c r="I56" s="20" t="str">
        <f t="shared" si="20"/>
        <v/>
      </c>
      <c r="J56" s="20" t="str">
        <f t="shared" si="9"/>
        <v/>
      </c>
      <c r="K56" s="20" t="str">
        <f t="shared" si="10"/>
        <v/>
      </c>
      <c r="L56" s="20" t="str">
        <f t="shared" si="11"/>
        <v/>
      </c>
      <c r="M56" s="20" t="str">
        <f t="shared" si="1"/>
        <v/>
      </c>
      <c r="N56" s="20" t="str">
        <f t="shared" si="2"/>
        <v/>
      </c>
      <c r="O56" s="21" t="str">
        <f>IF(SUMIFS('Monthly NSE Equity Options'!$K:$K,'Monthly NSE Equity Options'!$A:$A,$A56)=0,"",SUMIFS('Monthly NSE Equity Options'!$K:$K,'Monthly NSE Equity Options'!$A:$A,$A56))</f>
        <v/>
      </c>
      <c r="P56" s="8" t="str">
        <f>IF(SUMIFS('Monthly BSE Equity Options'!$K:$K,'Monthly BSE Equity Options'!$A:$A,$A56)=0,"",SUMIFS('Monthly BSE Equity Options'!$K:$K,'Monthly BSE Equity Options'!$A:$A,$A56))</f>
        <v/>
      </c>
      <c r="Q56" s="8" t="str">
        <f t="shared" si="3"/>
        <v/>
      </c>
      <c r="R56" s="23" t="str">
        <f t="shared" si="21"/>
        <v/>
      </c>
      <c r="S56" s="23" t="str">
        <f t="shared" si="22"/>
        <v/>
      </c>
      <c r="T56" s="23" t="str">
        <f t="shared" si="23"/>
        <v/>
      </c>
      <c r="U56" s="23" t="str">
        <f t="shared" si="12"/>
        <v/>
      </c>
      <c r="V56" s="23" t="str">
        <f t="shared" si="13"/>
        <v/>
      </c>
      <c r="W56" s="23" t="str">
        <f t="shared" si="14"/>
        <v/>
      </c>
      <c r="X56" s="23" t="str">
        <f t="shared" si="4"/>
        <v/>
      </c>
      <c r="Y56" s="23" t="str">
        <f t="shared" si="5"/>
        <v/>
      </c>
      <c r="Z56" s="24" t="str">
        <f>IF(SUMIFS('Monthly NSE Equity Options'!$L:$L,'Monthly NSE Equity Options'!$A:$A,$A56)=0,"",SUMIFS('Monthly NSE Equity Options'!$L:$L,'Monthly NSE Equity Options'!$A:$A,$A56))</f>
        <v/>
      </c>
      <c r="AA56" s="9" t="str">
        <f>IF(SUMIFS('Monthly BSE Equity Options'!$L:$L,'Monthly BSE Equity Options'!$A:$A,$A56)=0,"",SUMIFS('Monthly BSE Equity Options'!$L:$L,'Monthly BSE Equity Options'!$A:$A,$A56))</f>
        <v/>
      </c>
      <c r="AB56" s="9" t="str">
        <f t="shared" si="6"/>
        <v/>
      </c>
      <c r="AC56" s="26" t="str">
        <f t="shared" si="24"/>
        <v/>
      </c>
      <c r="AD56" s="26" t="str">
        <f t="shared" si="25"/>
        <v/>
      </c>
      <c r="AE56" s="26" t="str">
        <f t="shared" si="26"/>
        <v/>
      </c>
      <c r="AF56" s="26" t="str">
        <f t="shared" si="15"/>
        <v/>
      </c>
      <c r="AG56" s="26" t="str">
        <f t="shared" si="16"/>
        <v/>
      </c>
      <c r="AH56" s="26" t="str">
        <f t="shared" si="17"/>
        <v/>
      </c>
      <c r="AI56" s="26" t="str">
        <f t="shared" si="7"/>
        <v/>
      </c>
      <c r="AJ56" s="26" t="str">
        <f t="shared" si="8"/>
        <v/>
      </c>
    </row>
    <row r="57" spans="1:36" x14ac:dyDescent="0.2">
      <c r="A57" s="10">
        <v>39661</v>
      </c>
      <c r="B57" s="5" t="s">
        <v>75</v>
      </c>
      <c r="C57" s="5" t="s">
        <v>128</v>
      </c>
      <c r="D57" s="18" t="str">
        <f>IF(SUMIFS('Monthly NSE Equity Options'!$J:$J,'Monthly NSE Equity Options'!$A:$A,$A57)=0,"",SUMIFS('Monthly NSE Equity Options'!$J:$J,'Monthly NSE Equity Options'!$A:$A,$A57))</f>
        <v/>
      </c>
      <c r="E57" s="7" t="str">
        <f>IF(SUMIFS('Monthly BSE Equity Options'!$J:$J,'Monthly BSE Equity Options'!$A:$A,$A57)=0,"",SUMIFS('Monthly BSE Equity Options'!$J:$J,'Monthly BSE Equity Options'!$A:$A,$A57))</f>
        <v/>
      </c>
      <c r="F57" s="7" t="str">
        <f t="shared" si="0"/>
        <v/>
      </c>
      <c r="G57" s="20" t="str">
        <f t="shared" si="18"/>
        <v/>
      </c>
      <c r="H57" s="20" t="str">
        <f t="shared" si="19"/>
        <v/>
      </c>
      <c r="I57" s="20" t="str">
        <f t="shared" si="20"/>
        <v/>
      </c>
      <c r="J57" s="20" t="str">
        <f t="shared" si="9"/>
        <v/>
      </c>
      <c r="K57" s="20" t="str">
        <f t="shared" si="10"/>
        <v/>
      </c>
      <c r="L57" s="20" t="str">
        <f t="shared" si="11"/>
        <v/>
      </c>
      <c r="M57" s="20" t="str">
        <f t="shared" si="1"/>
        <v/>
      </c>
      <c r="N57" s="20" t="str">
        <f t="shared" si="2"/>
        <v/>
      </c>
      <c r="O57" s="21" t="str">
        <f>IF(SUMIFS('Monthly NSE Equity Options'!$K:$K,'Monthly NSE Equity Options'!$A:$A,$A57)=0,"",SUMIFS('Monthly NSE Equity Options'!$K:$K,'Monthly NSE Equity Options'!$A:$A,$A57))</f>
        <v/>
      </c>
      <c r="P57" s="8" t="str">
        <f>IF(SUMIFS('Monthly BSE Equity Options'!$K:$K,'Monthly BSE Equity Options'!$A:$A,$A57)=0,"",SUMIFS('Monthly BSE Equity Options'!$K:$K,'Monthly BSE Equity Options'!$A:$A,$A57))</f>
        <v/>
      </c>
      <c r="Q57" s="8" t="str">
        <f t="shared" si="3"/>
        <v/>
      </c>
      <c r="R57" s="23" t="str">
        <f t="shared" si="21"/>
        <v/>
      </c>
      <c r="S57" s="23" t="str">
        <f t="shared" si="22"/>
        <v/>
      </c>
      <c r="T57" s="23" t="str">
        <f t="shared" si="23"/>
        <v/>
      </c>
      <c r="U57" s="23" t="str">
        <f t="shared" si="12"/>
        <v/>
      </c>
      <c r="V57" s="23" t="str">
        <f t="shared" si="13"/>
        <v/>
      </c>
      <c r="W57" s="23" t="str">
        <f t="shared" si="14"/>
        <v/>
      </c>
      <c r="X57" s="23" t="str">
        <f t="shared" si="4"/>
        <v/>
      </c>
      <c r="Y57" s="23" t="str">
        <f t="shared" si="5"/>
        <v/>
      </c>
      <c r="Z57" s="24" t="str">
        <f>IF(SUMIFS('Monthly NSE Equity Options'!$L:$L,'Monthly NSE Equity Options'!$A:$A,$A57)=0,"",SUMIFS('Monthly NSE Equity Options'!$L:$L,'Monthly NSE Equity Options'!$A:$A,$A57))</f>
        <v/>
      </c>
      <c r="AA57" s="9" t="str">
        <f>IF(SUMIFS('Monthly BSE Equity Options'!$L:$L,'Monthly BSE Equity Options'!$A:$A,$A57)=0,"",SUMIFS('Monthly BSE Equity Options'!$L:$L,'Monthly BSE Equity Options'!$A:$A,$A57))</f>
        <v/>
      </c>
      <c r="AB57" s="9" t="str">
        <f t="shared" si="6"/>
        <v/>
      </c>
      <c r="AC57" s="26" t="str">
        <f t="shared" si="24"/>
        <v/>
      </c>
      <c r="AD57" s="26" t="str">
        <f t="shared" si="25"/>
        <v/>
      </c>
      <c r="AE57" s="26" t="str">
        <f t="shared" si="26"/>
        <v/>
      </c>
      <c r="AF57" s="26" t="str">
        <f t="shared" si="15"/>
        <v/>
      </c>
      <c r="AG57" s="26" t="str">
        <f t="shared" si="16"/>
        <v/>
      </c>
      <c r="AH57" s="26" t="str">
        <f t="shared" si="17"/>
        <v/>
      </c>
      <c r="AI57" s="26" t="str">
        <f t="shared" si="7"/>
        <v/>
      </c>
      <c r="AJ57" s="26" t="str">
        <f t="shared" si="8"/>
        <v/>
      </c>
    </row>
    <row r="58" spans="1:36" x14ac:dyDescent="0.2">
      <c r="A58" s="10">
        <v>39692</v>
      </c>
      <c r="B58" s="5" t="s">
        <v>75</v>
      </c>
      <c r="C58" s="5" t="s">
        <v>128</v>
      </c>
      <c r="D58" s="18" t="str">
        <f>IF(SUMIFS('Monthly NSE Equity Options'!$J:$J,'Monthly NSE Equity Options'!$A:$A,$A58)=0,"",SUMIFS('Monthly NSE Equity Options'!$J:$J,'Monthly NSE Equity Options'!$A:$A,$A58))</f>
        <v/>
      </c>
      <c r="E58" s="7" t="str">
        <f>IF(SUMIFS('Monthly BSE Equity Options'!$J:$J,'Monthly BSE Equity Options'!$A:$A,$A58)=0,"",SUMIFS('Monthly BSE Equity Options'!$J:$J,'Monthly BSE Equity Options'!$A:$A,$A58))</f>
        <v/>
      </c>
      <c r="F58" s="7" t="str">
        <f t="shared" si="0"/>
        <v/>
      </c>
      <c r="G58" s="20" t="str">
        <f t="shared" si="18"/>
        <v/>
      </c>
      <c r="H58" s="20" t="str">
        <f t="shared" si="19"/>
        <v/>
      </c>
      <c r="I58" s="20" t="str">
        <f t="shared" si="20"/>
        <v/>
      </c>
      <c r="J58" s="20" t="str">
        <f t="shared" si="9"/>
        <v/>
      </c>
      <c r="K58" s="20" t="str">
        <f t="shared" si="10"/>
        <v/>
      </c>
      <c r="L58" s="20" t="str">
        <f t="shared" si="11"/>
        <v/>
      </c>
      <c r="M58" s="20" t="str">
        <f t="shared" si="1"/>
        <v/>
      </c>
      <c r="N58" s="20" t="str">
        <f t="shared" si="2"/>
        <v/>
      </c>
      <c r="O58" s="21" t="str">
        <f>IF(SUMIFS('Monthly NSE Equity Options'!$K:$K,'Monthly NSE Equity Options'!$A:$A,$A58)=0,"",SUMIFS('Monthly NSE Equity Options'!$K:$K,'Monthly NSE Equity Options'!$A:$A,$A58))</f>
        <v/>
      </c>
      <c r="P58" s="8" t="str">
        <f>IF(SUMIFS('Monthly BSE Equity Options'!$K:$K,'Monthly BSE Equity Options'!$A:$A,$A58)=0,"",SUMIFS('Monthly BSE Equity Options'!$K:$K,'Monthly BSE Equity Options'!$A:$A,$A58))</f>
        <v/>
      </c>
      <c r="Q58" s="8" t="str">
        <f t="shared" si="3"/>
        <v/>
      </c>
      <c r="R58" s="23" t="str">
        <f t="shared" si="21"/>
        <v/>
      </c>
      <c r="S58" s="23" t="str">
        <f t="shared" si="22"/>
        <v/>
      </c>
      <c r="T58" s="23" t="str">
        <f t="shared" si="23"/>
        <v/>
      </c>
      <c r="U58" s="23" t="str">
        <f t="shared" si="12"/>
        <v/>
      </c>
      <c r="V58" s="23" t="str">
        <f t="shared" si="13"/>
        <v/>
      </c>
      <c r="W58" s="23" t="str">
        <f t="shared" si="14"/>
        <v/>
      </c>
      <c r="X58" s="23" t="str">
        <f t="shared" si="4"/>
        <v/>
      </c>
      <c r="Y58" s="23" t="str">
        <f t="shared" si="5"/>
        <v/>
      </c>
      <c r="Z58" s="24" t="str">
        <f>IF(SUMIFS('Monthly NSE Equity Options'!$L:$L,'Monthly NSE Equity Options'!$A:$A,$A58)=0,"",SUMIFS('Monthly NSE Equity Options'!$L:$L,'Monthly NSE Equity Options'!$A:$A,$A58))</f>
        <v/>
      </c>
      <c r="AA58" s="9" t="str">
        <f>IF(SUMIFS('Monthly BSE Equity Options'!$L:$L,'Monthly BSE Equity Options'!$A:$A,$A58)=0,"",SUMIFS('Monthly BSE Equity Options'!$L:$L,'Monthly BSE Equity Options'!$A:$A,$A58))</f>
        <v/>
      </c>
      <c r="AB58" s="9" t="str">
        <f t="shared" si="6"/>
        <v/>
      </c>
      <c r="AC58" s="26" t="str">
        <f t="shared" si="24"/>
        <v/>
      </c>
      <c r="AD58" s="26" t="str">
        <f t="shared" si="25"/>
        <v/>
      </c>
      <c r="AE58" s="26" t="str">
        <f t="shared" si="26"/>
        <v/>
      </c>
      <c r="AF58" s="26" t="str">
        <f t="shared" si="15"/>
        <v/>
      </c>
      <c r="AG58" s="26" t="str">
        <f t="shared" si="16"/>
        <v/>
      </c>
      <c r="AH58" s="26" t="str">
        <f t="shared" si="17"/>
        <v/>
      </c>
      <c r="AI58" s="26" t="str">
        <f t="shared" si="7"/>
        <v/>
      </c>
      <c r="AJ58" s="26" t="str">
        <f t="shared" si="8"/>
        <v/>
      </c>
    </row>
    <row r="59" spans="1:36" x14ac:dyDescent="0.2">
      <c r="A59" s="10">
        <v>39722</v>
      </c>
      <c r="B59" s="5" t="s">
        <v>75</v>
      </c>
      <c r="C59" s="5" t="s">
        <v>129</v>
      </c>
      <c r="D59" s="18" t="str">
        <f>IF(SUMIFS('Monthly NSE Equity Options'!$J:$J,'Monthly NSE Equity Options'!$A:$A,$A59)=0,"",SUMIFS('Monthly NSE Equity Options'!$J:$J,'Monthly NSE Equity Options'!$A:$A,$A59))</f>
        <v/>
      </c>
      <c r="E59" s="7" t="str">
        <f>IF(SUMIFS('Monthly BSE Equity Options'!$J:$J,'Monthly BSE Equity Options'!$A:$A,$A59)=0,"",SUMIFS('Monthly BSE Equity Options'!$J:$J,'Monthly BSE Equity Options'!$A:$A,$A59))</f>
        <v/>
      </c>
      <c r="F59" s="7" t="str">
        <f t="shared" si="0"/>
        <v/>
      </c>
      <c r="G59" s="20" t="str">
        <f t="shared" si="18"/>
        <v/>
      </c>
      <c r="H59" s="20" t="str">
        <f t="shared" si="19"/>
        <v/>
      </c>
      <c r="I59" s="20" t="str">
        <f t="shared" si="20"/>
        <v/>
      </c>
      <c r="J59" s="20" t="str">
        <f t="shared" si="9"/>
        <v/>
      </c>
      <c r="K59" s="20" t="str">
        <f t="shared" si="10"/>
        <v/>
      </c>
      <c r="L59" s="20" t="str">
        <f t="shared" si="11"/>
        <v/>
      </c>
      <c r="M59" s="20" t="str">
        <f t="shared" si="1"/>
        <v/>
      </c>
      <c r="N59" s="20" t="str">
        <f t="shared" si="2"/>
        <v/>
      </c>
      <c r="O59" s="21" t="str">
        <f>IF(SUMIFS('Monthly NSE Equity Options'!$K:$K,'Monthly NSE Equity Options'!$A:$A,$A59)=0,"",SUMIFS('Monthly NSE Equity Options'!$K:$K,'Monthly NSE Equity Options'!$A:$A,$A59))</f>
        <v/>
      </c>
      <c r="P59" s="8" t="str">
        <f>IF(SUMIFS('Monthly BSE Equity Options'!$K:$K,'Monthly BSE Equity Options'!$A:$A,$A59)=0,"",SUMIFS('Monthly BSE Equity Options'!$K:$K,'Monthly BSE Equity Options'!$A:$A,$A59))</f>
        <v/>
      </c>
      <c r="Q59" s="8" t="str">
        <f t="shared" si="3"/>
        <v/>
      </c>
      <c r="R59" s="23" t="str">
        <f t="shared" si="21"/>
        <v/>
      </c>
      <c r="S59" s="23" t="str">
        <f t="shared" si="22"/>
        <v/>
      </c>
      <c r="T59" s="23" t="str">
        <f t="shared" si="23"/>
        <v/>
      </c>
      <c r="U59" s="23" t="str">
        <f t="shared" si="12"/>
        <v/>
      </c>
      <c r="V59" s="23" t="str">
        <f t="shared" si="13"/>
        <v/>
      </c>
      <c r="W59" s="23" t="str">
        <f t="shared" si="14"/>
        <v/>
      </c>
      <c r="X59" s="23" t="str">
        <f t="shared" si="4"/>
        <v/>
      </c>
      <c r="Y59" s="23" t="str">
        <f t="shared" si="5"/>
        <v/>
      </c>
      <c r="Z59" s="24" t="str">
        <f>IF(SUMIFS('Monthly NSE Equity Options'!$L:$L,'Monthly NSE Equity Options'!$A:$A,$A59)=0,"",SUMIFS('Monthly NSE Equity Options'!$L:$L,'Monthly NSE Equity Options'!$A:$A,$A59))</f>
        <v/>
      </c>
      <c r="AA59" s="9" t="str">
        <f>IF(SUMIFS('Monthly BSE Equity Options'!$L:$L,'Monthly BSE Equity Options'!$A:$A,$A59)=0,"",SUMIFS('Monthly BSE Equity Options'!$L:$L,'Monthly BSE Equity Options'!$A:$A,$A59))</f>
        <v/>
      </c>
      <c r="AB59" s="9" t="str">
        <f t="shared" si="6"/>
        <v/>
      </c>
      <c r="AC59" s="26" t="str">
        <f t="shared" si="24"/>
        <v/>
      </c>
      <c r="AD59" s="26" t="str">
        <f t="shared" si="25"/>
        <v/>
      </c>
      <c r="AE59" s="26" t="str">
        <f t="shared" si="26"/>
        <v/>
      </c>
      <c r="AF59" s="26" t="str">
        <f t="shared" si="15"/>
        <v/>
      </c>
      <c r="AG59" s="26" t="str">
        <f t="shared" si="16"/>
        <v/>
      </c>
      <c r="AH59" s="26" t="str">
        <f t="shared" si="17"/>
        <v/>
      </c>
      <c r="AI59" s="26" t="str">
        <f t="shared" si="7"/>
        <v/>
      </c>
      <c r="AJ59" s="26" t="str">
        <f t="shared" si="8"/>
        <v/>
      </c>
    </row>
    <row r="60" spans="1:36" x14ac:dyDescent="0.2">
      <c r="A60" s="10">
        <v>39753</v>
      </c>
      <c r="B60" s="5" t="s">
        <v>75</v>
      </c>
      <c r="C60" s="5" t="s">
        <v>129</v>
      </c>
      <c r="D60" s="18" t="str">
        <f>IF(SUMIFS('Monthly NSE Equity Options'!$J:$J,'Monthly NSE Equity Options'!$A:$A,$A60)=0,"",SUMIFS('Monthly NSE Equity Options'!$J:$J,'Monthly NSE Equity Options'!$A:$A,$A60))</f>
        <v/>
      </c>
      <c r="E60" s="7" t="str">
        <f>IF(SUMIFS('Monthly BSE Equity Options'!$J:$J,'Monthly BSE Equity Options'!$A:$A,$A60)=0,"",SUMIFS('Monthly BSE Equity Options'!$J:$J,'Monthly BSE Equity Options'!$A:$A,$A60))</f>
        <v/>
      </c>
      <c r="F60" s="7" t="str">
        <f t="shared" si="0"/>
        <v/>
      </c>
      <c r="G60" s="20" t="str">
        <f t="shared" si="18"/>
        <v/>
      </c>
      <c r="H60" s="20" t="str">
        <f t="shared" si="19"/>
        <v/>
      </c>
      <c r="I60" s="20" t="str">
        <f t="shared" si="20"/>
        <v/>
      </c>
      <c r="J60" s="20" t="str">
        <f t="shared" si="9"/>
        <v/>
      </c>
      <c r="K60" s="20" t="str">
        <f t="shared" si="10"/>
        <v/>
      </c>
      <c r="L60" s="20" t="str">
        <f t="shared" si="11"/>
        <v/>
      </c>
      <c r="M60" s="20" t="str">
        <f t="shared" si="1"/>
        <v/>
      </c>
      <c r="N60" s="20" t="str">
        <f t="shared" si="2"/>
        <v/>
      </c>
      <c r="O60" s="21" t="str">
        <f>IF(SUMIFS('Monthly NSE Equity Options'!$K:$K,'Monthly NSE Equity Options'!$A:$A,$A60)=0,"",SUMIFS('Monthly NSE Equity Options'!$K:$K,'Monthly NSE Equity Options'!$A:$A,$A60))</f>
        <v/>
      </c>
      <c r="P60" s="8" t="str">
        <f>IF(SUMIFS('Monthly BSE Equity Options'!$K:$K,'Monthly BSE Equity Options'!$A:$A,$A60)=0,"",SUMIFS('Monthly BSE Equity Options'!$K:$K,'Monthly BSE Equity Options'!$A:$A,$A60))</f>
        <v/>
      </c>
      <c r="Q60" s="8" t="str">
        <f t="shared" si="3"/>
        <v/>
      </c>
      <c r="R60" s="23" t="str">
        <f t="shared" si="21"/>
        <v/>
      </c>
      <c r="S60" s="23" t="str">
        <f t="shared" si="22"/>
        <v/>
      </c>
      <c r="T60" s="23" t="str">
        <f t="shared" si="23"/>
        <v/>
      </c>
      <c r="U60" s="23" t="str">
        <f t="shared" si="12"/>
        <v/>
      </c>
      <c r="V60" s="23" t="str">
        <f t="shared" si="13"/>
        <v/>
      </c>
      <c r="W60" s="23" t="str">
        <f t="shared" si="14"/>
        <v/>
      </c>
      <c r="X60" s="23" t="str">
        <f t="shared" si="4"/>
        <v/>
      </c>
      <c r="Y60" s="23" t="str">
        <f t="shared" si="5"/>
        <v/>
      </c>
      <c r="Z60" s="24" t="str">
        <f>IF(SUMIFS('Monthly NSE Equity Options'!$L:$L,'Monthly NSE Equity Options'!$A:$A,$A60)=0,"",SUMIFS('Monthly NSE Equity Options'!$L:$L,'Monthly NSE Equity Options'!$A:$A,$A60))</f>
        <v/>
      </c>
      <c r="AA60" s="9" t="str">
        <f>IF(SUMIFS('Monthly BSE Equity Options'!$L:$L,'Monthly BSE Equity Options'!$A:$A,$A60)=0,"",SUMIFS('Monthly BSE Equity Options'!$L:$L,'Monthly BSE Equity Options'!$A:$A,$A60))</f>
        <v/>
      </c>
      <c r="AB60" s="9" t="str">
        <f t="shared" si="6"/>
        <v/>
      </c>
      <c r="AC60" s="26" t="str">
        <f t="shared" si="24"/>
        <v/>
      </c>
      <c r="AD60" s="26" t="str">
        <f t="shared" si="25"/>
        <v/>
      </c>
      <c r="AE60" s="26" t="str">
        <f t="shared" si="26"/>
        <v/>
      </c>
      <c r="AF60" s="26" t="str">
        <f t="shared" si="15"/>
        <v/>
      </c>
      <c r="AG60" s="26" t="str">
        <f t="shared" si="16"/>
        <v/>
      </c>
      <c r="AH60" s="26" t="str">
        <f t="shared" si="17"/>
        <v/>
      </c>
      <c r="AI60" s="26" t="str">
        <f t="shared" si="7"/>
        <v/>
      </c>
      <c r="AJ60" s="26" t="str">
        <f t="shared" si="8"/>
        <v/>
      </c>
    </row>
    <row r="61" spans="1:36" x14ac:dyDescent="0.2">
      <c r="A61" s="10">
        <v>39783</v>
      </c>
      <c r="B61" s="5" t="s">
        <v>75</v>
      </c>
      <c r="C61" s="5" t="s">
        <v>129</v>
      </c>
      <c r="D61" s="18" t="str">
        <f>IF(SUMIFS('Monthly NSE Equity Options'!$J:$J,'Monthly NSE Equity Options'!$A:$A,$A61)=0,"",SUMIFS('Monthly NSE Equity Options'!$J:$J,'Monthly NSE Equity Options'!$A:$A,$A61))</f>
        <v/>
      </c>
      <c r="E61" s="7" t="str">
        <f>IF(SUMIFS('Monthly BSE Equity Options'!$J:$J,'Monthly BSE Equity Options'!$A:$A,$A61)=0,"",SUMIFS('Monthly BSE Equity Options'!$J:$J,'Monthly BSE Equity Options'!$A:$A,$A61))</f>
        <v/>
      </c>
      <c r="F61" s="7" t="str">
        <f t="shared" si="0"/>
        <v/>
      </c>
      <c r="G61" s="20" t="str">
        <f t="shared" si="18"/>
        <v/>
      </c>
      <c r="H61" s="20" t="str">
        <f t="shared" si="19"/>
        <v/>
      </c>
      <c r="I61" s="20" t="str">
        <f t="shared" si="20"/>
        <v/>
      </c>
      <c r="J61" s="20" t="str">
        <f t="shared" si="9"/>
        <v/>
      </c>
      <c r="K61" s="20" t="str">
        <f t="shared" si="10"/>
        <v/>
      </c>
      <c r="L61" s="20" t="str">
        <f t="shared" si="11"/>
        <v/>
      </c>
      <c r="M61" s="20" t="str">
        <f t="shared" si="1"/>
        <v/>
      </c>
      <c r="N61" s="20" t="str">
        <f t="shared" si="2"/>
        <v/>
      </c>
      <c r="O61" s="21" t="str">
        <f>IF(SUMIFS('Monthly NSE Equity Options'!$K:$K,'Monthly NSE Equity Options'!$A:$A,$A61)=0,"",SUMIFS('Monthly NSE Equity Options'!$K:$K,'Monthly NSE Equity Options'!$A:$A,$A61))</f>
        <v/>
      </c>
      <c r="P61" s="8" t="str">
        <f>IF(SUMIFS('Monthly BSE Equity Options'!$K:$K,'Monthly BSE Equity Options'!$A:$A,$A61)=0,"",SUMIFS('Monthly BSE Equity Options'!$K:$K,'Monthly BSE Equity Options'!$A:$A,$A61))</f>
        <v/>
      </c>
      <c r="Q61" s="8" t="str">
        <f t="shared" si="3"/>
        <v/>
      </c>
      <c r="R61" s="23" t="str">
        <f t="shared" si="21"/>
        <v/>
      </c>
      <c r="S61" s="23" t="str">
        <f t="shared" si="22"/>
        <v/>
      </c>
      <c r="T61" s="23" t="str">
        <f t="shared" si="23"/>
        <v/>
      </c>
      <c r="U61" s="23" t="str">
        <f t="shared" si="12"/>
        <v/>
      </c>
      <c r="V61" s="23" t="str">
        <f t="shared" si="13"/>
        <v/>
      </c>
      <c r="W61" s="23" t="str">
        <f t="shared" si="14"/>
        <v/>
      </c>
      <c r="X61" s="23" t="str">
        <f t="shared" si="4"/>
        <v/>
      </c>
      <c r="Y61" s="23" t="str">
        <f t="shared" si="5"/>
        <v/>
      </c>
      <c r="Z61" s="24" t="str">
        <f>IF(SUMIFS('Monthly NSE Equity Options'!$L:$L,'Monthly NSE Equity Options'!$A:$A,$A61)=0,"",SUMIFS('Monthly NSE Equity Options'!$L:$L,'Monthly NSE Equity Options'!$A:$A,$A61))</f>
        <v/>
      </c>
      <c r="AA61" s="9" t="str">
        <f>IF(SUMIFS('Monthly BSE Equity Options'!$L:$L,'Monthly BSE Equity Options'!$A:$A,$A61)=0,"",SUMIFS('Monthly BSE Equity Options'!$L:$L,'Monthly BSE Equity Options'!$A:$A,$A61))</f>
        <v/>
      </c>
      <c r="AB61" s="9" t="str">
        <f t="shared" si="6"/>
        <v/>
      </c>
      <c r="AC61" s="26" t="str">
        <f t="shared" si="24"/>
        <v/>
      </c>
      <c r="AD61" s="26" t="str">
        <f t="shared" si="25"/>
        <v/>
      </c>
      <c r="AE61" s="26" t="str">
        <f t="shared" si="26"/>
        <v/>
      </c>
      <c r="AF61" s="26" t="str">
        <f t="shared" si="15"/>
        <v/>
      </c>
      <c r="AG61" s="26" t="str">
        <f t="shared" si="16"/>
        <v/>
      </c>
      <c r="AH61" s="26" t="str">
        <f t="shared" si="17"/>
        <v/>
      </c>
      <c r="AI61" s="26" t="str">
        <f t="shared" si="7"/>
        <v/>
      </c>
      <c r="AJ61" s="26" t="str">
        <f t="shared" si="8"/>
        <v/>
      </c>
    </row>
    <row r="62" spans="1:36" x14ac:dyDescent="0.2">
      <c r="A62" s="10">
        <v>39814</v>
      </c>
      <c r="B62" s="5" t="s">
        <v>75</v>
      </c>
      <c r="C62" s="5" t="s">
        <v>130</v>
      </c>
      <c r="D62" s="18" t="str">
        <f>IF(SUMIFS('Monthly NSE Equity Options'!$J:$J,'Monthly NSE Equity Options'!$A:$A,$A62)=0,"",SUMIFS('Monthly NSE Equity Options'!$J:$J,'Monthly NSE Equity Options'!$A:$A,$A62))</f>
        <v/>
      </c>
      <c r="E62" s="7" t="str">
        <f>IF(SUMIFS('Monthly BSE Equity Options'!$J:$J,'Monthly BSE Equity Options'!$A:$A,$A62)=0,"",SUMIFS('Monthly BSE Equity Options'!$J:$J,'Monthly BSE Equity Options'!$A:$A,$A62))</f>
        <v/>
      </c>
      <c r="F62" s="7" t="str">
        <f t="shared" si="0"/>
        <v/>
      </c>
      <c r="G62" s="20" t="str">
        <f t="shared" si="18"/>
        <v/>
      </c>
      <c r="H62" s="20" t="str">
        <f t="shared" si="19"/>
        <v/>
      </c>
      <c r="I62" s="20" t="str">
        <f t="shared" si="20"/>
        <v/>
      </c>
      <c r="J62" s="20" t="str">
        <f t="shared" si="9"/>
        <v/>
      </c>
      <c r="K62" s="20" t="str">
        <f t="shared" si="10"/>
        <v/>
      </c>
      <c r="L62" s="20" t="str">
        <f t="shared" si="11"/>
        <v/>
      </c>
      <c r="M62" s="20" t="str">
        <f t="shared" si="1"/>
        <v/>
      </c>
      <c r="N62" s="20" t="str">
        <f t="shared" si="2"/>
        <v/>
      </c>
      <c r="O62" s="21" t="str">
        <f>IF(SUMIFS('Monthly NSE Equity Options'!$K:$K,'Monthly NSE Equity Options'!$A:$A,$A62)=0,"",SUMIFS('Monthly NSE Equity Options'!$K:$K,'Monthly NSE Equity Options'!$A:$A,$A62))</f>
        <v/>
      </c>
      <c r="P62" s="8" t="str">
        <f>IF(SUMIFS('Monthly BSE Equity Options'!$K:$K,'Monthly BSE Equity Options'!$A:$A,$A62)=0,"",SUMIFS('Monthly BSE Equity Options'!$K:$K,'Monthly BSE Equity Options'!$A:$A,$A62))</f>
        <v/>
      </c>
      <c r="Q62" s="8" t="str">
        <f t="shared" si="3"/>
        <v/>
      </c>
      <c r="R62" s="23" t="str">
        <f t="shared" si="21"/>
        <v/>
      </c>
      <c r="S62" s="23" t="str">
        <f t="shared" si="22"/>
        <v/>
      </c>
      <c r="T62" s="23" t="str">
        <f t="shared" si="23"/>
        <v/>
      </c>
      <c r="U62" s="23" t="str">
        <f t="shared" si="12"/>
        <v/>
      </c>
      <c r="V62" s="23" t="str">
        <f t="shared" si="13"/>
        <v/>
      </c>
      <c r="W62" s="23" t="str">
        <f t="shared" si="14"/>
        <v/>
      </c>
      <c r="X62" s="23" t="str">
        <f t="shared" si="4"/>
        <v/>
      </c>
      <c r="Y62" s="23" t="str">
        <f t="shared" si="5"/>
        <v/>
      </c>
      <c r="Z62" s="24" t="str">
        <f>IF(SUMIFS('Monthly NSE Equity Options'!$L:$L,'Monthly NSE Equity Options'!$A:$A,$A62)=0,"",SUMIFS('Monthly NSE Equity Options'!$L:$L,'Monthly NSE Equity Options'!$A:$A,$A62))</f>
        <v/>
      </c>
      <c r="AA62" s="9" t="str">
        <f>IF(SUMIFS('Monthly BSE Equity Options'!$L:$L,'Monthly BSE Equity Options'!$A:$A,$A62)=0,"",SUMIFS('Monthly BSE Equity Options'!$L:$L,'Monthly BSE Equity Options'!$A:$A,$A62))</f>
        <v/>
      </c>
      <c r="AB62" s="9" t="str">
        <f t="shared" si="6"/>
        <v/>
      </c>
      <c r="AC62" s="26" t="str">
        <f t="shared" si="24"/>
        <v/>
      </c>
      <c r="AD62" s="26" t="str">
        <f t="shared" si="25"/>
        <v/>
      </c>
      <c r="AE62" s="26" t="str">
        <f t="shared" si="26"/>
        <v/>
      </c>
      <c r="AF62" s="26" t="str">
        <f t="shared" si="15"/>
        <v/>
      </c>
      <c r="AG62" s="26" t="str">
        <f t="shared" si="16"/>
        <v/>
      </c>
      <c r="AH62" s="26" t="str">
        <f t="shared" si="17"/>
        <v/>
      </c>
      <c r="AI62" s="26" t="str">
        <f t="shared" si="7"/>
        <v/>
      </c>
      <c r="AJ62" s="26" t="str">
        <f t="shared" si="8"/>
        <v/>
      </c>
    </row>
    <row r="63" spans="1:36" x14ac:dyDescent="0.2">
      <c r="A63" s="10">
        <v>39845</v>
      </c>
      <c r="B63" s="5" t="s">
        <v>75</v>
      </c>
      <c r="C63" s="5" t="s">
        <v>130</v>
      </c>
      <c r="D63" s="18" t="str">
        <f>IF(SUMIFS('Monthly NSE Equity Options'!$J:$J,'Monthly NSE Equity Options'!$A:$A,$A63)=0,"",SUMIFS('Monthly NSE Equity Options'!$J:$J,'Monthly NSE Equity Options'!$A:$A,$A63))</f>
        <v/>
      </c>
      <c r="E63" s="7" t="str">
        <f>IF(SUMIFS('Monthly BSE Equity Options'!$J:$J,'Monthly BSE Equity Options'!$A:$A,$A63)=0,"",SUMIFS('Monthly BSE Equity Options'!$J:$J,'Monthly BSE Equity Options'!$A:$A,$A63))</f>
        <v/>
      </c>
      <c r="F63" s="7" t="str">
        <f t="shared" si="0"/>
        <v/>
      </c>
      <c r="G63" s="20" t="str">
        <f t="shared" si="18"/>
        <v/>
      </c>
      <c r="H63" s="20" t="str">
        <f t="shared" si="19"/>
        <v/>
      </c>
      <c r="I63" s="20" t="str">
        <f t="shared" si="20"/>
        <v/>
      </c>
      <c r="J63" s="20" t="str">
        <f t="shared" si="9"/>
        <v/>
      </c>
      <c r="K63" s="20" t="str">
        <f t="shared" si="10"/>
        <v/>
      </c>
      <c r="L63" s="20" t="str">
        <f t="shared" si="11"/>
        <v/>
      </c>
      <c r="M63" s="20" t="str">
        <f t="shared" si="1"/>
        <v/>
      </c>
      <c r="N63" s="20" t="str">
        <f t="shared" si="2"/>
        <v/>
      </c>
      <c r="O63" s="21" t="str">
        <f>IF(SUMIFS('Monthly NSE Equity Options'!$K:$K,'Monthly NSE Equity Options'!$A:$A,$A63)=0,"",SUMIFS('Monthly NSE Equity Options'!$K:$K,'Monthly NSE Equity Options'!$A:$A,$A63))</f>
        <v/>
      </c>
      <c r="P63" s="8" t="str">
        <f>IF(SUMIFS('Monthly BSE Equity Options'!$K:$K,'Monthly BSE Equity Options'!$A:$A,$A63)=0,"",SUMIFS('Monthly BSE Equity Options'!$K:$K,'Monthly BSE Equity Options'!$A:$A,$A63))</f>
        <v/>
      </c>
      <c r="Q63" s="8" t="str">
        <f t="shared" si="3"/>
        <v/>
      </c>
      <c r="R63" s="23" t="str">
        <f t="shared" si="21"/>
        <v/>
      </c>
      <c r="S63" s="23" t="str">
        <f t="shared" si="22"/>
        <v/>
      </c>
      <c r="T63" s="23" t="str">
        <f t="shared" si="23"/>
        <v/>
      </c>
      <c r="U63" s="23" t="str">
        <f t="shared" si="12"/>
        <v/>
      </c>
      <c r="V63" s="23" t="str">
        <f t="shared" si="13"/>
        <v/>
      </c>
      <c r="W63" s="23" t="str">
        <f t="shared" si="14"/>
        <v/>
      </c>
      <c r="X63" s="23" t="str">
        <f t="shared" si="4"/>
        <v/>
      </c>
      <c r="Y63" s="23" t="str">
        <f t="shared" si="5"/>
        <v/>
      </c>
      <c r="Z63" s="24" t="str">
        <f>IF(SUMIFS('Monthly NSE Equity Options'!$L:$L,'Monthly NSE Equity Options'!$A:$A,$A63)=0,"",SUMIFS('Monthly NSE Equity Options'!$L:$L,'Monthly NSE Equity Options'!$A:$A,$A63))</f>
        <v/>
      </c>
      <c r="AA63" s="9" t="str">
        <f>IF(SUMIFS('Monthly BSE Equity Options'!$L:$L,'Monthly BSE Equity Options'!$A:$A,$A63)=0,"",SUMIFS('Monthly BSE Equity Options'!$L:$L,'Monthly BSE Equity Options'!$A:$A,$A63))</f>
        <v/>
      </c>
      <c r="AB63" s="9" t="str">
        <f t="shared" si="6"/>
        <v/>
      </c>
      <c r="AC63" s="26" t="str">
        <f t="shared" si="24"/>
        <v/>
      </c>
      <c r="AD63" s="26" t="str">
        <f t="shared" si="25"/>
        <v/>
      </c>
      <c r="AE63" s="26" t="str">
        <f t="shared" si="26"/>
        <v/>
      </c>
      <c r="AF63" s="26" t="str">
        <f t="shared" si="15"/>
        <v/>
      </c>
      <c r="AG63" s="26" t="str">
        <f t="shared" si="16"/>
        <v/>
      </c>
      <c r="AH63" s="26" t="str">
        <f t="shared" si="17"/>
        <v/>
      </c>
      <c r="AI63" s="26" t="str">
        <f t="shared" si="7"/>
        <v/>
      </c>
      <c r="AJ63" s="26" t="str">
        <f t="shared" si="8"/>
        <v/>
      </c>
    </row>
    <row r="64" spans="1:36" x14ac:dyDescent="0.2">
      <c r="A64" s="10">
        <v>39873</v>
      </c>
      <c r="B64" s="5" t="s">
        <v>75</v>
      </c>
      <c r="C64" s="5" t="s">
        <v>130</v>
      </c>
      <c r="D64" s="18" t="str">
        <f>IF(SUMIFS('Monthly NSE Equity Options'!$J:$J,'Monthly NSE Equity Options'!$A:$A,$A64)=0,"",SUMIFS('Monthly NSE Equity Options'!$J:$J,'Monthly NSE Equity Options'!$A:$A,$A64))</f>
        <v/>
      </c>
      <c r="E64" s="7" t="str">
        <f>IF(SUMIFS('Monthly BSE Equity Options'!$J:$J,'Monthly BSE Equity Options'!$A:$A,$A64)=0,"",SUMIFS('Monthly BSE Equity Options'!$J:$J,'Monthly BSE Equity Options'!$A:$A,$A64))</f>
        <v/>
      </c>
      <c r="F64" s="7" t="str">
        <f t="shared" si="0"/>
        <v/>
      </c>
      <c r="G64" s="20" t="str">
        <f t="shared" si="18"/>
        <v/>
      </c>
      <c r="H64" s="20" t="str">
        <f t="shared" si="19"/>
        <v/>
      </c>
      <c r="I64" s="20" t="str">
        <f t="shared" si="20"/>
        <v/>
      </c>
      <c r="J64" s="20" t="str">
        <f t="shared" si="9"/>
        <v/>
      </c>
      <c r="K64" s="20" t="str">
        <f t="shared" si="10"/>
        <v/>
      </c>
      <c r="L64" s="20" t="str">
        <f t="shared" si="11"/>
        <v/>
      </c>
      <c r="M64" s="20" t="str">
        <f t="shared" si="1"/>
        <v/>
      </c>
      <c r="N64" s="20" t="str">
        <f t="shared" si="2"/>
        <v/>
      </c>
      <c r="O64" s="21" t="str">
        <f>IF(SUMIFS('Monthly NSE Equity Options'!$K:$K,'Monthly NSE Equity Options'!$A:$A,$A64)=0,"",SUMIFS('Monthly NSE Equity Options'!$K:$K,'Monthly NSE Equity Options'!$A:$A,$A64))</f>
        <v/>
      </c>
      <c r="P64" s="8" t="str">
        <f>IF(SUMIFS('Monthly BSE Equity Options'!$K:$K,'Monthly BSE Equity Options'!$A:$A,$A64)=0,"",SUMIFS('Monthly BSE Equity Options'!$K:$K,'Monthly BSE Equity Options'!$A:$A,$A64))</f>
        <v/>
      </c>
      <c r="Q64" s="8" t="str">
        <f t="shared" si="3"/>
        <v/>
      </c>
      <c r="R64" s="23" t="str">
        <f t="shared" si="21"/>
        <v/>
      </c>
      <c r="S64" s="23" t="str">
        <f t="shared" si="22"/>
        <v/>
      </c>
      <c r="T64" s="23" t="str">
        <f t="shared" si="23"/>
        <v/>
      </c>
      <c r="U64" s="23" t="str">
        <f t="shared" si="12"/>
        <v/>
      </c>
      <c r="V64" s="23" t="str">
        <f t="shared" si="13"/>
        <v/>
      </c>
      <c r="W64" s="23" t="str">
        <f t="shared" si="14"/>
        <v/>
      </c>
      <c r="X64" s="23" t="str">
        <f t="shared" si="4"/>
        <v/>
      </c>
      <c r="Y64" s="23" t="str">
        <f t="shared" si="5"/>
        <v/>
      </c>
      <c r="Z64" s="24" t="str">
        <f>IF(SUMIFS('Monthly NSE Equity Options'!$L:$L,'Monthly NSE Equity Options'!$A:$A,$A64)=0,"",SUMIFS('Monthly NSE Equity Options'!$L:$L,'Monthly NSE Equity Options'!$A:$A,$A64))</f>
        <v/>
      </c>
      <c r="AA64" s="9" t="str">
        <f>IF(SUMIFS('Monthly BSE Equity Options'!$L:$L,'Monthly BSE Equity Options'!$A:$A,$A64)=0,"",SUMIFS('Monthly BSE Equity Options'!$L:$L,'Monthly BSE Equity Options'!$A:$A,$A64))</f>
        <v/>
      </c>
      <c r="AB64" s="9" t="str">
        <f t="shared" si="6"/>
        <v/>
      </c>
      <c r="AC64" s="26" t="str">
        <f t="shared" si="24"/>
        <v/>
      </c>
      <c r="AD64" s="26" t="str">
        <f t="shared" si="25"/>
        <v/>
      </c>
      <c r="AE64" s="26" t="str">
        <f t="shared" si="26"/>
        <v/>
      </c>
      <c r="AF64" s="26" t="str">
        <f t="shared" si="15"/>
        <v/>
      </c>
      <c r="AG64" s="26" t="str">
        <f t="shared" si="16"/>
        <v/>
      </c>
      <c r="AH64" s="26" t="str">
        <f t="shared" si="17"/>
        <v/>
      </c>
      <c r="AI64" s="26" t="str">
        <f t="shared" si="7"/>
        <v/>
      </c>
      <c r="AJ64" s="26" t="str">
        <f t="shared" si="8"/>
        <v/>
      </c>
    </row>
    <row r="65" spans="1:36" x14ac:dyDescent="0.2">
      <c r="A65" s="10">
        <v>39904</v>
      </c>
      <c r="B65" s="5" t="s">
        <v>76</v>
      </c>
      <c r="C65" s="5" t="s">
        <v>131</v>
      </c>
      <c r="D65" s="18" t="str">
        <f>IF(SUMIFS('Monthly NSE Equity Options'!$J:$J,'Monthly NSE Equity Options'!$A:$A,$A65)=0,"",SUMIFS('Monthly NSE Equity Options'!$J:$J,'Monthly NSE Equity Options'!$A:$A,$A65))</f>
        <v/>
      </c>
      <c r="E65" s="7" t="str">
        <f>IF(SUMIFS('Monthly BSE Equity Options'!$J:$J,'Monthly BSE Equity Options'!$A:$A,$A65)=0,"",SUMIFS('Monthly BSE Equity Options'!$J:$J,'Monthly BSE Equity Options'!$A:$A,$A65))</f>
        <v/>
      </c>
      <c r="F65" s="7" t="str">
        <f t="shared" si="0"/>
        <v/>
      </c>
      <c r="G65" s="20" t="str">
        <f t="shared" si="18"/>
        <v/>
      </c>
      <c r="H65" s="20" t="str">
        <f t="shared" si="19"/>
        <v/>
      </c>
      <c r="I65" s="20" t="str">
        <f t="shared" si="20"/>
        <v/>
      </c>
      <c r="J65" s="20" t="str">
        <f t="shared" si="9"/>
        <v/>
      </c>
      <c r="K65" s="20" t="str">
        <f t="shared" si="10"/>
        <v/>
      </c>
      <c r="L65" s="20" t="str">
        <f t="shared" si="11"/>
        <v/>
      </c>
      <c r="M65" s="20" t="str">
        <f t="shared" si="1"/>
        <v/>
      </c>
      <c r="N65" s="20" t="str">
        <f t="shared" si="2"/>
        <v/>
      </c>
      <c r="O65" s="21">
        <f>IF(SUMIFS('Monthly NSE Equity Options'!$K:$K,'Monthly NSE Equity Options'!$A:$A,$A65)=0,"",SUMIFS('Monthly NSE Equity Options'!$K:$K,'Monthly NSE Equity Options'!$A:$A,$A65))</f>
        <v>4852.1525000000001</v>
      </c>
      <c r="P65" s="8" t="str">
        <f>IF(SUMIFS('Monthly BSE Equity Options'!$K:$K,'Monthly BSE Equity Options'!$A:$A,$A65)=0,"",SUMIFS('Monthly BSE Equity Options'!$K:$K,'Monthly BSE Equity Options'!$A:$A,$A65))</f>
        <v/>
      </c>
      <c r="Q65" s="8" t="str">
        <f t="shared" si="3"/>
        <v/>
      </c>
      <c r="R65" s="23" t="str">
        <f t="shared" si="21"/>
        <v/>
      </c>
      <c r="S65" s="23" t="str">
        <f t="shared" si="22"/>
        <v/>
      </c>
      <c r="T65" s="23" t="str">
        <f t="shared" si="23"/>
        <v/>
      </c>
      <c r="U65" s="23" t="str">
        <f t="shared" si="12"/>
        <v/>
      </c>
      <c r="V65" s="23" t="str">
        <f t="shared" si="13"/>
        <v/>
      </c>
      <c r="W65" s="23" t="str">
        <f t="shared" si="14"/>
        <v/>
      </c>
      <c r="X65" s="23" t="str">
        <f t="shared" si="4"/>
        <v/>
      </c>
      <c r="Y65" s="23" t="str">
        <f t="shared" si="5"/>
        <v/>
      </c>
      <c r="Z65" s="24">
        <f>IF(SUMIFS('Monthly NSE Equity Options'!$L:$L,'Monthly NSE Equity Options'!$A:$A,$A65)=0,"",SUMIFS('Monthly NSE Equity Options'!$L:$L,'Monthly NSE Equity Options'!$A:$A,$A65))</f>
        <v>27689293</v>
      </c>
      <c r="AA65" s="9" t="str">
        <f>IF(SUMIFS('Monthly BSE Equity Options'!$L:$L,'Monthly BSE Equity Options'!$A:$A,$A65)=0,"",SUMIFS('Monthly BSE Equity Options'!$L:$L,'Monthly BSE Equity Options'!$A:$A,$A65))</f>
        <v/>
      </c>
      <c r="AB65" s="9" t="str">
        <f t="shared" si="6"/>
        <v/>
      </c>
      <c r="AC65" s="26" t="str">
        <f t="shared" si="24"/>
        <v/>
      </c>
      <c r="AD65" s="26" t="str">
        <f t="shared" si="25"/>
        <v/>
      </c>
      <c r="AE65" s="26" t="str">
        <f t="shared" si="26"/>
        <v/>
      </c>
      <c r="AF65" s="26" t="str">
        <f t="shared" si="15"/>
        <v/>
      </c>
      <c r="AG65" s="26" t="str">
        <f t="shared" si="16"/>
        <v/>
      </c>
      <c r="AH65" s="26" t="str">
        <f t="shared" si="17"/>
        <v/>
      </c>
      <c r="AI65" s="26" t="str">
        <f t="shared" si="7"/>
        <v/>
      </c>
      <c r="AJ65" s="26" t="str">
        <f t="shared" si="8"/>
        <v/>
      </c>
    </row>
    <row r="66" spans="1:36" x14ac:dyDescent="0.2">
      <c r="A66" s="10">
        <v>39934</v>
      </c>
      <c r="B66" s="5" t="s">
        <v>76</v>
      </c>
      <c r="C66" s="5" t="s">
        <v>131</v>
      </c>
      <c r="D66" s="18" t="str">
        <f>IF(SUMIFS('Monthly NSE Equity Options'!$J:$J,'Monthly NSE Equity Options'!$A:$A,$A66)=0,"",SUMIFS('Monthly NSE Equity Options'!$J:$J,'Monthly NSE Equity Options'!$A:$A,$A66))</f>
        <v/>
      </c>
      <c r="E66" s="7" t="str">
        <f>IF(SUMIFS('Monthly BSE Equity Options'!$J:$J,'Monthly BSE Equity Options'!$A:$A,$A66)=0,"",SUMIFS('Monthly BSE Equity Options'!$J:$J,'Monthly BSE Equity Options'!$A:$A,$A66))</f>
        <v/>
      </c>
      <c r="F66" s="7" t="str">
        <f t="shared" ref="F66:F129" si="27">IF(OR(D66="",E66=""),"",D66+E66)</f>
        <v/>
      </c>
      <c r="G66" s="20" t="str">
        <f t="shared" si="18"/>
        <v/>
      </c>
      <c r="H66" s="20" t="str">
        <f t="shared" si="19"/>
        <v/>
      </c>
      <c r="I66" s="20" t="str">
        <f t="shared" si="20"/>
        <v/>
      </c>
      <c r="J66" s="20" t="str">
        <f t="shared" si="9"/>
        <v/>
      </c>
      <c r="K66" s="20" t="str">
        <f t="shared" si="10"/>
        <v/>
      </c>
      <c r="L66" s="20" t="str">
        <f t="shared" si="11"/>
        <v/>
      </c>
      <c r="M66" s="20" t="str">
        <f t="shared" ref="M66:M129" si="28">IF(F66="","",D66/F66)</f>
        <v/>
      </c>
      <c r="N66" s="20" t="str">
        <f t="shared" ref="N66:N129" si="29">IF(F66="","",E66/F66)</f>
        <v/>
      </c>
      <c r="O66" s="21">
        <f>IF(SUMIFS('Monthly NSE Equity Options'!$K:$K,'Monthly NSE Equity Options'!$A:$A,$A66)=0,"",SUMIFS('Monthly NSE Equity Options'!$K:$K,'Monthly NSE Equity Options'!$A:$A,$A66))</f>
        <v>4616.8254999999999</v>
      </c>
      <c r="P66" s="8">
        <f>IF(SUMIFS('Monthly BSE Equity Options'!$K:$K,'Monthly BSE Equity Options'!$A:$A,$A66)=0,"",SUMIFS('Monthly BSE Equity Options'!$K:$K,'Monthly BSE Equity Options'!$A:$A,$A66))</f>
        <v>7.0699999999999999E-2</v>
      </c>
      <c r="Q66" s="8">
        <f t="shared" ref="Q66:Q129" si="30">IF(OR(O66="",P66=""),"",O66+P66)</f>
        <v>4616.8962000000001</v>
      </c>
      <c r="R66" s="23" t="str">
        <f t="shared" si="21"/>
        <v/>
      </c>
      <c r="S66" s="23" t="str">
        <f t="shared" si="22"/>
        <v/>
      </c>
      <c r="T66" s="23" t="str">
        <f t="shared" si="23"/>
        <v/>
      </c>
      <c r="U66" s="23">
        <f t="shared" si="12"/>
        <v>-4.8499506147014149E-2</v>
      </c>
      <c r="V66" s="23" t="str">
        <f t="shared" si="13"/>
        <v/>
      </c>
      <c r="W66" s="23" t="str">
        <f t="shared" si="14"/>
        <v/>
      </c>
      <c r="X66" s="23">
        <f t="shared" ref="X66:X129" si="31">IF(Q66="","",O66/Q66)</f>
        <v>0.99998468668193141</v>
      </c>
      <c r="Y66" s="23">
        <f t="shared" ref="Y66:Y129" si="32">IF(Q66="","",P66/Q66)</f>
        <v>1.5313318068532708E-5</v>
      </c>
      <c r="Z66" s="24">
        <f>IF(SUMIFS('Monthly NSE Equity Options'!$L:$L,'Monthly NSE Equity Options'!$A:$A,$A66)=0,"",SUMIFS('Monthly NSE Equity Options'!$L:$L,'Monthly NSE Equity Options'!$A:$A,$A66))</f>
        <v>22139821</v>
      </c>
      <c r="AA66" s="9">
        <f>IF(SUMIFS('Monthly BSE Equity Options'!$L:$L,'Monthly BSE Equity Options'!$A:$A,$A66)=0,"",SUMIFS('Monthly BSE Equity Options'!$L:$L,'Monthly BSE Equity Options'!$A:$A,$A66))</f>
        <v>352</v>
      </c>
      <c r="AB66" s="9">
        <f t="shared" ref="AB66:AB129" si="33">IF(OR(Z66="",AA66=""),"",Z66+AA66)</f>
        <v>22140173</v>
      </c>
      <c r="AC66" s="26" t="str">
        <f t="shared" si="24"/>
        <v/>
      </c>
      <c r="AD66" s="26" t="str">
        <f t="shared" si="25"/>
        <v/>
      </c>
      <c r="AE66" s="26" t="str">
        <f t="shared" si="26"/>
        <v/>
      </c>
      <c r="AF66" s="26">
        <f t="shared" si="15"/>
        <v>-0.20041941843729993</v>
      </c>
      <c r="AG66" s="26" t="str">
        <f t="shared" si="16"/>
        <v/>
      </c>
      <c r="AH66" s="26" t="str">
        <f t="shared" si="17"/>
        <v/>
      </c>
      <c r="AI66" s="26">
        <f t="shared" ref="AI66:AI129" si="34">IF(AB66="","",Z66/AB66)</f>
        <v>0.99998410129857607</v>
      </c>
      <c r="AJ66" s="26">
        <f t="shared" ref="AJ66:AJ129" si="35">IF(AB66="","",AA66/AB66)</f>
        <v>1.5898701423877764E-5</v>
      </c>
    </row>
    <row r="67" spans="1:36" x14ac:dyDescent="0.2">
      <c r="A67" s="10">
        <v>39965</v>
      </c>
      <c r="B67" s="5" t="s">
        <v>76</v>
      </c>
      <c r="C67" s="5" t="s">
        <v>131</v>
      </c>
      <c r="D67" s="18" t="str">
        <f>IF(SUMIFS('Monthly NSE Equity Options'!$J:$J,'Monthly NSE Equity Options'!$A:$A,$A67)=0,"",SUMIFS('Monthly NSE Equity Options'!$J:$J,'Monthly NSE Equity Options'!$A:$A,$A67))</f>
        <v/>
      </c>
      <c r="E67" s="7" t="str">
        <f>IF(SUMIFS('Monthly BSE Equity Options'!$J:$J,'Monthly BSE Equity Options'!$A:$A,$A67)=0,"",SUMIFS('Monthly BSE Equity Options'!$J:$J,'Monthly BSE Equity Options'!$A:$A,$A67))</f>
        <v/>
      </c>
      <c r="F67" s="7" t="str">
        <f t="shared" si="27"/>
        <v/>
      </c>
      <c r="G67" s="20" t="str">
        <f t="shared" si="18"/>
        <v/>
      </c>
      <c r="H67" s="20" t="str">
        <f t="shared" si="19"/>
        <v/>
      </c>
      <c r="I67" s="20" t="str">
        <f t="shared" si="20"/>
        <v/>
      </c>
      <c r="J67" s="20" t="str">
        <f t="shared" ref="J67:J130" si="36">IF(OR(D67="",D66=""),"",D67/D66-1)</f>
        <v/>
      </c>
      <c r="K67" s="20" t="str">
        <f t="shared" ref="K67:K130" si="37">IF(OR(E67="",E66=""),"",E67/E66-1)</f>
        <v/>
      </c>
      <c r="L67" s="20" t="str">
        <f t="shared" ref="L67:L130" si="38">IF(OR(F67="",F66=""),"",F67/F66-1)</f>
        <v/>
      </c>
      <c r="M67" s="20" t="str">
        <f t="shared" si="28"/>
        <v/>
      </c>
      <c r="N67" s="20" t="str">
        <f t="shared" si="29"/>
        <v/>
      </c>
      <c r="O67" s="21">
        <f>IF(SUMIFS('Monthly NSE Equity Options'!$K:$K,'Monthly NSE Equity Options'!$A:$A,$A67)=0,"",SUMIFS('Monthly NSE Equity Options'!$K:$K,'Monthly NSE Equity Options'!$A:$A,$A67))</f>
        <v>5953.8878999999997</v>
      </c>
      <c r="P67" s="8" t="str">
        <f>IF(SUMIFS('Monthly BSE Equity Options'!$K:$K,'Monthly BSE Equity Options'!$A:$A,$A67)=0,"",SUMIFS('Monthly BSE Equity Options'!$K:$K,'Monthly BSE Equity Options'!$A:$A,$A67))</f>
        <v/>
      </c>
      <c r="Q67" s="8" t="str">
        <f t="shared" si="30"/>
        <v/>
      </c>
      <c r="R67" s="23" t="str">
        <f t="shared" si="21"/>
        <v/>
      </c>
      <c r="S67" s="23" t="str">
        <f t="shared" si="22"/>
        <v/>
      </c>
      <c r="T67" s="23" t="str">
        <f t="shared" si="23"/>
        <v/>
      </c>
      <c r="U67" s="23">
        <f t="shared" ref="U67:U130" si="39">IF(OR(O67="",O66=""),"",O67/O66-1)</f>
        <v>0.28960644061595997</v>
      </c>
      <c r="V67" s="23" t="str">
        <f t="shared" ref="V67:V130" si="40">IF(OR(P67="",P66=""),"",P67/P66-1)</f>
        <v/>
      </c>
      <c r="W67" s="23" t="str">
        <f t="shared" ref="W67:W130" si="41">IF(OR(Q67="",Q66=""),"",Q67/Q66-1)</f>
        <v/>
      </c>
      <c r="X67" s="23" t="str">
        <f t="shared" si="31"/>
        <v/>
      </c>
      <c r="Y67" s="23" t="str">
        <f t="shared" si="32"/>
        <v/>
      </c>
      <c r="Z67" s="24">
        <f>IF(SUMIFS('Monthly NSE Equity Options'!$L:$L,'Monthly NSE Equity Options'!$A:$A,$A67)=0,"",SUMIFS('Monthly NSE Equity Options'!$L:$L,'Monthly NSE Equity Options'!$A:$A,$A67))</f>
        <v>25072589</v>
      </c>
      <c r="AA67" s="9" t="str">
        <f>IF(SUMIFS('Monthly BSE Equity Options'!$L:$L,'Monthly BSE Equity Options'!$A:$A,$A67)=0,"",SUMIFS('Monthly BSE Equity Options'!$L:$L,'Monthly BSE Equity Options'!$A:$A,$A67))</f>
        <v/>
      </c>
      <c r="AB67" s="9" t="str">
        <f t="shared" si="33"/>
        <v/>
      </c>
      <c r="AC67" s="26" t="str">
        <f t="shared" si="24"/>
        <v/>
      </c>
      <c r="AD67" s="26" t="str">
        <f t="shared" si="25"/>
        <v/>
      </c>
      <c r="AE67" s="26" t="str">
        <f t="shared" si="26"/>
        <v/>
      </c>
      <c r="AF67" s="26">
        <f t="shared" ref="AF67:AF130" si="42">IF(OR(Z67="",Z66=""),"",Z67/Z66-1)</f>
        <v>0.13246575028768293</v>
      </c>
      <c r="AG67" s="26" t="str">
        <f t="shared" ref="AG67:AG130" si="43">IF(OR(AA67="",AA66=""),"",AA67/AA66-1)</f>
        <v/>
      </c>
      <c r="AH67" s="26" t="str">
        <f t="shared" ref="AH67:AH130" si="44">IF(OR(AB67="",AB66=""),"",AB67/AB66-1)</f>
        <v/>
      </c>
      <c r="AI67" s="26" t="str">
        <f t="shared" si="34"/>
        <v/>
      </c>
      <c r="AJ67" s="26" t="str">
        <f t="shared" si="35"/>
        <v/>
      </c>
    </row>
    <row r="68" spans="1:36" x14ac:dyDescent="0.2">
      <c r="A68" s="10">
        <v>39995</v>
      </c>
      <c r="B68" s="5" t="s">
        <v>76</v>
      </c>
      <c r="C68" s="5" t="s">
        <v>132</v>
      </c>
      <c r="D68" s="18" t="str">
        <f>IF(SUMIFS('Monthly NSE Equity Options'!$J:$J,'Monthly NSE Equity Options'!$A:$A,$A68)=0,"",SUMIFS('Monthly NSE Equity Options'!$J:$J,'Monthly NSE Equity Options'!$A:$A,$A68))</f>
        <v/>
      </c>
      <c r="E68" s="7" t="str">
        <f>IF(SUMIFS('Monthly BSE Equity Options'!$J:$J,'Monthly BSE Equity Options'!$A:$A,$A68)=0,"",SUMIFS('Monthly BSE Equity Options'!$J:$J,'Monthly BSE Equity Options'!$A:$A,$A68))</f>
        <v/>
      </c>
      <c r="F68" s="7" t="str">
        <f t="shared" si="27"/>
        <v/>
      </c>
      <c r="G68" s="20" t="str">
        <f t="shared" si="18"/>
        <v/>
      </c>
      <c r="H68" s="20" t="str">
        <f t="shared" si="19"/>
        <v/>
      </c>
      <c r="I68" s="20" t="str">
        <f t="shared" si="20"/>
        <v/>
      </c>
      <c r="J68" s="20" t="str">
        <f t="shared" si="36"/>
        <v/>
      </c>
      <c r="K68" s="20" t="str">
        <f t="shared" si="37"/>
        <v/>
      </c>
      <c r="L68" s="20" t="str">
        <f t="shared" si="38"/>
        <v/>
      </c>
      <c r="M68" s="20" t="str">
        <f t="shared" si="28"/>
        <v/>
      </c>
      <c r="N68" s="20" t="str">
        <f t="shared" si="29"/>
        <v/>
      </c>
      <c r="O68" s="21">
        <f>IF(SUMIFS('Monthly NSE Equity Options'!$K:$K,'Monthly NSE Equity Options'!$A:$A,$A68)=0,"",SUMIFS('Monthly NSE Equity Options'!$K:$K,'Monthly NSE Equity Options'!$A:$A,$A68))</f>
        <v>7399.5373</v>
      </c>
      <c r="P68" s="8" t="str">
        <f>IF(SUMIFS('Monthly BSE Equity Options'!$K:$K,'Monthly BSE Equity Options'!$A:$A,$A68)=0,"",SUMIFS('Monthly BSE Equity Options'!$K:$K,'Monthly BSE Equity Options'!$A:$A,$A68))</f>
        <v/>
      </c>
      <c r="Q68" s="8" t="str">
        <f t="shared" si="30"/>
        <v/>
      </c>
      <c r="R68" s="23" t="str">
        <f t="shared" si="21"/>
        <v/>
      </c>
      <c r="S68" s="23" t="str">
        <f t="shared" si="22"/>
        <v/>
      </c>
      <c r="T68" s="23" t="str">
        <f t="shared" si="23"/>
        <v/>
      </c>
      <c r="U68" s="23">
        <f t="shared" si="39"/>
        <v>0.24280762827261171</v>
      </c>
      <c r="V68" s="23" t="str">
        <f t="shared" si="40"/>
        <v/>
      </c>
      <c r="W68" s="23" t="str">
        <f t="shared" si="41"/>
        <v/>
      </c>
      <c r="X68" s="23" t="str">
        <f t="shared" si="31"/>
        <v/>
      </c>
      <c r="Y68" s="23" t="str">
        <f t="shared" si="32"/>
        <v/>
      </c>
      <c r="Z68" s="24">
        <f>IF(SUMIFS('Monthly NSE Equity Options'!$L:$L,'Monthly NSE Equity Options'!$A:$A,$A68)=0,"",SUMIFS('Monthly NSE Equity Options'!$L:$L,'Monthly NSE Equity Options'!$A:$A,$A68))</f>
        <v>33054746</v>
      </c>
      <c r="AA68" s="9" t="str">
        <f>IF(SUMIFS('Monthly BSE Equity Options'!$L:$L,'Monthly BSE Equity Options'!$A:$A,$A68)=0,"",SUMIFS('Monthly BSE Equity Options'!$L:$L,'Monthly BSE Equity Options'!$A:$A,$A68))</f>
        <v/>
      </c>
      <c r="AB68" s="9" t="str">
        <f t="shared" si="33"/>
        <v/>
      </c>
      <c r="AC68" s="26" t="str">
        <f t="shared" si="24"/>
        <v/>
      </c>
      <c r="AD68" s="26" t="str">
        <f t="shared" si="25"/>
        <v/>
      </c>
      <c r="AE68" s="26" t="str">
        <f t="shared" si="26"/>
        <v/>
      </c>
      <c r="AF68" s="26">
        <f t="shared" si="42"/>
        <v>0.31836189712996932</v>
      </c>
      <c r="AG68" s="26" t="str">
        <f t="shared" si="43"/>
        <v/>
      </c>
      <c r="AH68" s="26" t="str">
        <f t="shared" si="44"/>
        <v/>
      </c>
      <c r="AI68" s="26" t="str">
        <f t="shared" si="34"/>
        <v/>
      </c>
      <c r="AJ68" s="26" t="str">
        <f t="shared" si="35"/>
        <v/>
      </c>
    </row>
    <row r="69" spans="1:36" x14ac:dyDescent="0.2">
      <c r="A69" s="10">
        <v>40026</v>
      </c>
      <c r="B69" s="5" t="s">
        <v>76</v>
      </c>
      <c r="C69" s="5" t="s">
        <v>132</v>
      </c>
      <c r="D69" s="18" t="str">
        <f>IF(SUMIFS('Monthly NSE Equity Options'!$J:$J,'Monthly NSE Equity Options'!$A:$A,$A69)=0,"",SUMIFS('Monthly NSE Equity Options'!$J:$J,'Monthly NSE Equity Options'!$A:$A,$A69))</f>
        <v/>
      </c>
      <c r="E69" s="7" t="str">
        <f>IF(SUMIFS('Monthly BSE Equity Options'!$J:$J,'Monthly BSE Equity Options'!$A:$A,$A69)=0,"",SUMIFS('Monthly BSE Equity Options'!$J:$J,'Monthly BSE Equity Options'!$A:$A,$A69))</f>
        <v/>
      </c>
      <c r="F69" s="7" t="str">
        <f t="shared" si="27"/>
        <v/>
      </c>
      <c r="G69" s="20" t="str">
        <f t="shared" si="18"/>
        <v/>
      </c>
      <c r="H69" s="20" t="str">
        <f t="shared" si="19"/>
        <v/>
      </c>
      <c r="I69" s="20" t="str">
        <f t="shared" si="20"/>
        <v/>
      </c>
      <c r="J69" s="20" t="str">
        <f t="shared" si="36"/>
        <v/>
      </c>
      <c r="K69" s="20" t="str">
        <f t="shared" si="37"/>
        <v/>
      </c>
      <c r="L69" s="20" t="str">
        <f t="shared" si="38"/>
        <v/>
      </c>
      <c r="M69" s="20" t="str">
        <f t="shared" si="28"/>
        <v/>
      </c>
      <c r="N69" s="20" t="str">
        <f t="shared" si="29"/>
        <v/>
      </c>
      <c r="O69" s="21">
        <f>IF(SUMIFS('Monthly NSE Equity Options'!$K:$K,'Monthly NSE Equity Options'!$A:$A,$A69)=0,"",SUMIFS('Monthly NSE Equity Options'!$K:$K,'Monthly NSE Equity Options'!$A:$A,$A69))</f>
        <v>6949.7125999999998</v>
      </c>
      <c r="P69" s="8" t="str">
        <f>IF(SUMIFS('Monthly BSE Equity Options'!$K:$K,'Monthly BSE Equity Options'!$A:$A,$A69)=0,"",SUMIFS('Monthly BSE Equity Options'!$K:$K,'Monthly BSE Equity Options'!$A:$A,$A69))</f>
        <v/>
      </c>
      <c r="Q69" s="8" t="str">
        <f t="shared" si="30"/>
        <v/>
      </c>
      <c r="R69" s="23" t="str">
        <f t="shared" si="21"/>
        <v/>
      </c>
      <c r="S69" s="23" t="str">
        <f t="shared" si="22"/>
        <v/>
      </c>
      <c r="T69" s="23" t="str">
        <f t="shared" si="23"/>
        <v/>
      </c>
      <c r="U69" s="23">
        <f t="shared" si="39"/>
        <v>-6.0790922697288141E-2</v>
      </c>
      <c r="V69" s="23" t="str">
        <f t="shared" si="40"/>
        <v/>
      </c>
      <c r="W69" s="23" t="str">
        <f t="shared" si="41"/>
        <v/>
      </c>
      <c r="X69" s="23" t="str">
        <f t="shared" si="31"/>
        <v/>
      </c>
      <c r="Y69" s="23" t="str">
        <f t="shared" si="32"/>
        <v/>
      </c>
      <c r="Z69" s="24">
        <f>IF(SUMIFS('Monthly NSE Equity Options'!$L:$L,'Monthly NSE Equity Options'!$A:$A,$A69)=0,"",SUMIFS('Monthly NSE Equity Options'!$L:$L,'Monthly NSE Equity Options'!$A:$A,$A69))</f>
        <v>29665052</v>
      </c>
      <c r="AA69" s="9" t="str">
        <f>IF(SUMIFS('Monthly BSE Equity Options'!$L:$L,'Monthly BSE Equity Options'!$A:$A,$A69)=0,"",SUMIFS('Monthly BSE Equity Options'!$L:$L,'Monthly BSE Equity Options'!$A:$A,$A69))</f>
        <v/>
      </c>
      <c r="AB69" s="9" t="str">
        <f t="shared" si="33"/>
        <v/>
      </c>
      <c r="AC69" s="26" t="str">
        <f t="shared" si="24"/>
        <v/>
      </c>
      <c r="AD69" s="26" t="str">
        <f t="shared" si="25"/>
        <v/>
      </c>
      <c r="AE69" s="26" t="str">
        <f t="shared" si="26"/>
        <v/>
      </c>
      <c r="AF69" s="26">
        <f t="shared" si="42"/>
        <v>-0.1025478761809272</v>
      </c>
      <c r="AG69" s="26" t="str">
        <f t="shared" si="43"/>
        <v/>
      </c>
      <c r="AH69" s="26" t="str">
        <f t="shared" si="44"/>
        <v/>
      </c>
      <c r="AI69" s="26" t="str">
        <f t="shared" si="34"/>
        <v/>
      </c>
      <c r="AJ69" s="26" t="str">
        <f t="shared" si="35"/>
        <v/>
      </c>
    </row>
    <row r="70" spans="1:36" x14ac:dyDescent="0.2">
      <c r="A70" s="10">
        <v>40057</v>
      </c>
      <c r="B70" s="5" t="s">
        <v>76</v>
      </c>
      <c r="C70" s="5" t="s">
        <v>132</v>
      </c>
      <c r="D70" s="18" t="str">
        <f>IF(SUMIFS('Monthly NSE Equity Options'!$J:$J,'Monthly NSE Equity Options'!$A:$A,$A70)=0,"",SUMIFS('Monthly NSE Equity Options'!$J:$J,'Monthly NSE Equity Options'!$A:$A,$A70))</f>
        <v/>
      </c>
      <c r="E70" s="7" t="str">
        <f>IF(SUMIFS('Monthly BSE Equity Options'!$J:$J,'Monthly BSE Equity Options'!$A:$A,$A70)=0,"",SUMIFS('Monthly BSE Equity Options'!$J:$J,'Monthly BSE Equity Options'!$A:$A,$A70))</f>
        <v/>
      </c>
      <c r="F70" s="7" t="str">
        <f t="shared" si="27"/>
        <v/>
      </c>
      <c r="G70" s="20" t="str">
        <f t="shared" si="18"/>
        <v/>
      </c>
      <c r="H70" s="20" t="str">
        <f t="shared" si="19"/>
        <v/>
      </c>
      <c r="I70" s="20" t="str">
        <f t="shared" si="20"/>
        <v/>
      </c>
      <c r="J70" s="20" t="str">
        <f t="shared" si="36"/>
        <v/>
      </c>
      <c r="K70" s="20" t="str">
        <f t="shared" si="37"/>
        <v/>
      </c>
      <c r="L70" s="20" t="str">
        <f t="shared" si="38"/>
        <v/>
      </c>
      <c r="M70" s="20" t="str">
        <f t="shared" si="28"/>
        <v/>
      </c>
      <c r="N70" s="20" t="str">
        <f t="shared" si="29"/>
        <v/>
      </c>
      <c r="O70" s="21">
        <f>IF(SUMIFS('Monthly NSE Equity Options'!$K:$K,'Monthly NSE Equity Options'!$A:$A,$A70)=0,"",SUMIFS('Monthly NSE Equity Options'!$K:$K,'Monthly NSE Equity Options'!$A:$A,$A70))</f>
        <v>6518.3380999999999</v>
      </c>
      <c r="P70" s="8" t="str">
        <f>IF(SUMIFS('Monthly BSE Equity Options'!$K:$K,'Monthly BSE Equity Options'!$A:$A,$A70)=0,"",SUMIFS('Monthly BSE Equity Options'!$K:$K,'Monthly BSE Equity Options'!$A:$A,$A70))</f>
        <v/>
      </c>
      <c r="Q70" s="8" t="str">
        <f t="shared" si="30"/>
        <v/>
      </c>
      <c r="R70" s="23" t="str">
        <f t="shared" si="21"/>
        <v/>
      </c>
      <c r="S70" s="23" t="str">
        <f t="shared" si="22"/>
        <v/>
      </c>
      <c r="T70" s="23" t="str">
        <f t="shared" si="23"/>
        <v/>
      </c>
      <c r="U70" s="23">
        <f t="shared" si="39"/>
        <v>-6.2070840166829289E-2</v>
      </c>
      <c r="V70" s="23" t="str">
        <f t="shared" si="40"/>
        <v/>
      </c>
      <c r="W70" s="23" t="str">
        <f t="shared" si="41"/>
        <v/>
      </c>
      <c r="X70" s="23" t="str">
        <f t="shared" si="31"/>
        <v/>
      </c>
      <c r="Y70" s="23" t="str">
        <f t="shared" si="32"/>
        <v/>
      </c>
      <c r="Z70" s="24">
        <f>IF(SUMIFS('Monthly NSE Equity Options'!$L:$L,'Monthly NSE Equity Options'!$A:$A,$A70)=0,"",SUMIFS('Monthly NSE Equity Options'!$L:$L,'Monthly NSE Equity Options'!$A:$A,$A70))</f>
        <v>26311469</v>
      </c>
      <c r="AA70" s="9" t="str">
        <f>IF(SUMIFS('Monthly BSE Equity Options'!$L:$L,'Monthly BSE Equity Options'!$A:$A,$A70)=0,"",SUMIFS('Monthly BSE Equity Options'!$L:$L,'Monthly BSE Equity Options'!$A:$A,$A70))</f>
        <v/>
      </c>
      <c r="AB70" s="9" t="str">
        <f t="shared" si="33"/>
        <v/>
      </c>
      <c r="AC70" s="26" t="str">
        <f t="shared" si="24"/>
        <v/>
      </c>
      <c r="AD70" s="26" t="str">
        <f t="shared" si="25"/>
        <v/>
      </c>
      <c r="AE70" s="26" t="str">
        <f t="shared" si="26"/>
        <v/>
      </c>
      <c r="AF70" s="26">
        <f t="shared" si="42"/>
        <v>-0.11304827647023841</v>
      </c>
      <c r="AG70" s="26" t="str">
        <f t="shared" si="43"/>
        <v/>
      </c>
      <c r="AH70" s="26" t="str">
        <f t="shared" si="44"/>
        <v/>
      </c>
      <c r="AI70" s="26" t="str">
        <f t="shared" si="34"/>
        <v/>
      </c>
      <c r="AJ70" s="26" t="str">
        <f t="shared" si="35"/>
        <v/>
      </c>
    </row>
    <row r="71" spans="1:36" x14ac:dyDescent="0.2">
      <c r="A71" s="10">
        <v>40087</v>
      </c>
      <c r="B71" s="5" t="s">
        <v>76</v>
      </c>
      <c r="C71" s="5" t="s">
        <v>133</v>
      </c>
      <c r="D71" s="18" t="str">
        <f>IF(SUMIFS('Monthly NSE Equity Options'!$J:$J,'Monthly NSE Equity Options'!$A:$A,$A71)=0,"",SUMIFS('Monthly NSE Equity Options'!$J:$J,'Monthly NSE Equity Options'!$A:$A,$A71))</f>
        <v/>
      </c>
      <c r="E71" s="7" t="str">
        <f>IF(SUMIFS('Monthly BSE Equity Options'!$J:$J,'Monthly BSE Equity Options'!$A:$A,$A71)=0,"",SUMIFS('Monthly BSE Equity Options'!$J:$J,'Monthly BSE Equity Options'!$A:$A,$A71))</f>
        <v/>
      </c>
      <c r="F71" s="7" t="str">
        <f t="shared" si="27"/>
        <v/>
      </c>
      <c r="G71" s="20" t="str">
        <f t="shared" si="18"/>
        <v/>
      </c>
      <c r="H71" s="20" t="str">
        <f t="shared" si="19"/>
        <v/>
      </c>
      <c r="I71" s="20" t="str">
        <f t="shared" si="20"/>
        <v/>
      </c>
      <c r="J71" s="20" t="str">
        <f t="shared" si="36"/>
        <v/>
      </c>
      <c r="K71" s="20" t="str">
        <f t="shared" si="37"/>
        <v/>
      </c>
      <c r="L71" s="20" t="str">
        <f t="shared" si="38"/>
        <v/>
      </c>
      <c r="M71" s="20" t="str">
        <f t="shared" si="28"/>
        <v/>
      </c>
      <c r="N71" s="20" t="str">
        <f t="shared" si="29"/>
        <v/>
      </c>
      <c r="O71" s="21">
        <f>IF(SUMIFS('Monthly NSE Equity Options'!$K:$K,'Monthly NSE Equity Options'!$A:$A,$A71)=0,"",SUMIFS('Monthly NSE Equity Options'!$K:$K,'Monthly NSE Equity Options'!$A:$A,$A71))</f>
        <v>7149.7835999999998</v>
      </c>
      <c r="P71" s="8" t="str">
        <f>IF(SUMIFS('Monthly BSE Equity Options'!$K:$K,'Monthly BSE Equity Options'!$A:$A,$A71)=0,"",SUMIFS('Monthly BSE Equity Options'!$K:$K,'Monthly BSE Equity Options'!$A:$A,$A71))</f>
        <v/>
      </c>
      <c r="Q71" s="8" t="str">
        <f t="shared" si="30"/>
        <v/>
      </c>
      <c r="R71" s="23" t="str">
        <f t="shared" si="21"/>
        <v/>
      </c>
      <c r="S71" s="23" t="str">
        <f t="shared" si="22"/>
        <v/>
      </c>
      <c r="T71" s="23" t="str">
        <f t="shared" si="23"/>
        <v/>
      </c>
      <c r="U71" s="23">
        <f t="shared" si="39"/>
        <v>9.6872161325906037E-2</v>
      </c>
      <c r="V71" s="23" t="str">
        <f t="shared" si="40"/>
        <v/>
      </c>
      <c r="W71" s="23" t="str">
        <f t="shared" si="41"/>
        <v/>
      </c>
      <c r="X71" s="23" t="str">
        <f t="shared" si="31"/>
        <v/>
      </c>
      <c r="Y71" s="23" t="str">
        <f t="shared" si="32"/>
        <v/>
      </c>
      <c r="Z71" s="24">
        <f>IF(SUMIFS('Monthly NSE Equity Options'!$L:$L,'Monthly NSE Equity Options'!$A:$A,$A71)=0,"",SUMIFS('Monthly NSE Equity Options'!$L:$L,'Monthly NSE Equity Options'!$A:$A,$A71))</f>
        <v>28049821</v>
      </c>
      <c r="AA71" s="9" t="str">
        <f>IF(SUMIFS('Monthly BSE Equity Options'!$L:$L,'Monthly BSE Equity Options'!$A:$A,$A71)=0,"",SUMIFS('Monthly BSE Equity Options'!$L:$L,'Monthly BSE Equity Options'!$A:$A,$A71))</f>
        <v/>
      </c>
      <c r="AB71" s="9" t="str">
        <f t="shared" si="33"/>
        <v/>
      </c>
      <c r="AC71" s="26" t="str">
        <f t="shared" si="24"/>
        <v/>
      </c>
      <c r="AD71" s="26" t="str">
        <f t="shared" si="25"/>
        <v/>
      </c>
      <c r="AE71" s="26" t="str">
        <f t="shared" si="26"/>
        <v/>
      </c>
      <c r="AF71" s="26">
        <f t="shared" si="42"/>
        <v>6.6068222948707289E-2</v>
      </c>
      <c r="AG71" s="26" t="str">
        <f t="shared" si="43"/>
        <v/>
      </c>
      <c r="AH71" s="26" t="str">
        <f t="shared" si="44"/>
        <v/>
      </c>
      <c r="AI71" s="26" t="str">
        <f t="shared" si="34"/>
        <v/>
      </c>
      <c r="AJ71" s="26" t="str">
        <f t="shared" si="35"/>
        <v/>
      </c>
    </row>
    <row r="72" spans="1:36" x14ac:dyDescent="0.2">
      <c r="A72" s="10">
        <v>40118</v>
      </c>
      <c r="B72" s="5" t="s">
        <v>76</v>
      </c>
      <c r="C72" s="5" t="s">
        <v>133</v>
      </c>
      <c r="D72" s="18" t="str">
        <f>IF(SUMIFS('Monthly NSE Equity Options'!$J:$J,'Monthly NSE Equity Options'!$A:$A,$A72)=0,"",SUMIFS('Monthly NSE Equity Options'!$J:$J,'Monthly NSE Equity Options'!$A:$A,$A72))</f>
        <v/>
      </c>
      <c r="E72" s="7" t="str">
        <f>IF(SUMIFS('Monthly BSE Equity Options'!$J:$J,'Monthly BSE Equity Options'!$A:$A,$A72)=0,"",SUMIFS('Monthly BSE Equity Options'!$J:$J,'Monthly BSE Equity Options'!$A:$A,$A72))</f>
        <v/>
      </c>
      <c r="F72" s="7" t="str">
        <f t="shared" si="27"/>
        <v/>
      </c>
      <c r="G72" s="20" t="str">
        <f t="shared" si="18"/>
        <v/>
      </c>
      <c r="H72" s="20" t="str">
        <f t="shared" si="19"/>
        <v/>
      </c>
      <c r="I72" s="20" t="str">
        <f t="shared" si="20"/>
        <v/>
      </c>
      <c r="J72" s="20" t="str">
        <f t="shared" si="36"/>
        <v/>
      </c>
      <c r="K72" s="20" t="str">
        <f t="shared" si="37"/>
        <v/>
      </c>
      <c r="L72" s="20" t="str">
        <f t="shared" si="38"/>
        <v/>
      </c>
      <c r="M72" s="20" t="str">
        <f t="shared" si="28"/>
        <v/>
      </c>
      <c r="N72" s="20" t="str">
        <f t="shared" si="29"/>
        <v/>
      </c>
      <c r="O72" s="21">
        <f>IF(SUMIFS('Monthly NSE Equity Options'!$K:$K,'Monthly NSE Equity Options'!$A:$A,$A72)=0,"",SUMIFS('Monthly NSE Equity Options'!$K:$K,'Monthly NSE Equity Options'!$A:$A,$A72))</f>
        <v>8600.7335000000003</v>
      </c>
      <c r="P72" s="8" t="str">
        <f>IF(SUMIFS('Monthly BSE Equity Options'!$K:$K,'Monthly BSE Equity Options'!$A:$A,$A72)=0,"",SUMIFS('Monthly BSE Equity Options'!$K:$K,'Monthly BSE Equity Options'!$A:$A,$A72))</f>
        <v/>
      </c>
      <c r="Q72" s="8" t="str">
        <f t="shared" si="30"/>
        <v/>
      </c>
      <c r="R72" s="23" t="str">
        <f t="shared" si="21"/>
        <v/>
      </c>
      <c r="S72" s="23" t="str">
        <f t="shared" si="22"/>
        <v/>
      </c>
      <c r="T72" s="23" t="str">
        <f t="shared" si="23"/>
        <v/>
      </c>
      <c r="U72" s="23">
        <f t="shared" si="39"/>
        <v>0.20293619795709628</v>
      </c>
      <c r="V72" s="23" t="str">
        <f t="shared" si="40"/>
        <v/>
      </c>
      <c r="W72" s="23" t="str">
        <f t="shared" si="41"/>
        <v/>
      </c>
      <c r="X72" s="23" t="str">
        <f t="shared" si="31"/>
        <v/>
      </c>
      <c r="Y72" s="23" t="str">
        <f t="shared" si="32"/>
        <v/>
      </c>
      <c r="Z72" s="24">
        <f>IF(SUMIFS('Monthly NSE Equity Options'!$L:$L,'Monthly NSE Equity Options'!$A:$A,$A72)=0,"",SUMIFS('Monthly NSE Equity Options'!$L:$L,'Monthly NSE Equity Options'!$A:$A,$A72))</f>
        <v>34325977</v>
      </c>
      <c r="AA72" s="9" t="str">
        <f>IF(SUMIFS('Monthly BSE Equity Options'!$L:$L,'Monthly BSE Equity Options'!$A:$A,$A72)=0,"",SUMIFS('Monthly BSE Equity Options'!$L:$L,'Monthly BSE Equity Options'!$A:$A,$A72))</f>
        <v/>
      </c>
      <c r="AB72" s="9" t="str">
        <f t="shared" si="33"/>
        <v/>
      </c>
      <c r="AC72" s="26" t="str">
        <f t="shared" si="24"/>
        <v/>
      </c>
      <c r="AD72" s="26" t="str">
        <f t="shared" si="25"/>
        <v/>
      </c>
      <c r="AE72" s="26" t="str">
        <f t="shared" si="26"/>
        <v/>
      </c>
      <c r="AF72" s="26">
        <f t="shared" si="42"/>
        <v>0.223750304859343</v>
      </c>
      <c r="AG72" s="26" t="str">
        <f t="shared" si="43"/>
        <v/>
      </c>
      <c r="AH72" s="26" t="str">
        <f t="shared" si="44"/>
        <v/>
      </c>
      <c r="AI72" s="26" t="str">
        <f t="shared" si="34"/>
        <v/>
      </c>
      <c r="AJ72" s="26" t="str">
        <f t="shared" si="35"/>
        <v/>
      </c>
    </row>
    <row r="73" spans="1:36" x14ac:dyDescent="0.2">
      <c r="A73" s="10">
        <v>40148</v>
      </c>
      <c r="B73" s="5" t="s">
        <v>76</v>
      </c>
      <c r="C73" s="5" t="s">
        <v>133</v>
      </c>
      <c r="D73" s="18" t="str">
        <f>IF(SUMIFS('Monthly NSE Equity Options'!$J:$J,'Monthly NSE Equity Options'!$A:$A,$A73)=0,"",SUMIFS('Monthly NSE Equity Options'!$J:$J,'Monthly NSE Equity Options'!$A:$A,$A73))</f>
        <v/>
      </c>
      <c r="E73" s="7" t="str">
        <f>IF(SUMIFS('Monthly BSE Equity Options'!$J:$J,'Monthly BSE Equity Options'!$A:$A,$A73)=0,"",SUMIFS('Monthly BSE Equity Options'!$J:$J,'Monthly BSE Equity Options'!$A:$A,$A73))</f>
        <v/>
      </c>
      <c r="F73" s="7" t="str">
        <f t="shared" si="27"/>
        <v/>
      </c>
      <c r="G73" s="20" t="str">
        <f t="shared" si="18"/>
        <v/>
      </c>
      <c r="H73" s="20" t="str">
        <f t="shared" si="19"/>
        <v/>
      </c>
      <c r="I73" s="20" t="str">
        <f t="shared" si="20"/>
        <v/>
      </c>
      <c r="J73" s="20" t="str">
        <f t="shared" si="36"/>
        <v/>
      </c>
      <c r="K73" s="20" t="str">
        <f t="shared" si="37"/>
        <v/>
      </c>
      <c r="L73" s="20" t="str">
        <f t="shared" si="38"/>
        <v/>
      </c>
      <c r="M73" s="20" t="str">
        <f t="shared" si="28"/>
        <v/>
      </c>
      <c r="N73" s="20" t="str">
        <f t="shared" si="29"/>
        <v/>
      </c>
      <c r="O73" s="21">
        <f>IF(SUMIFS('Monthly NSE Equity Options'!$K:$K,'Monthly NSE Equity Options'!$A:$A,$A73)=0,"",SUMIFS('Monthly NSE Equity Options'!$K:$K,'Monthly NSE Equity Options'!$A:$A,$A73))</f>
        <v>7995.3240999999998</v>
      </c>
      <c r="P73" s="8">
        <f>IF(SUMIFS('Monthly BSE Equity Options'!$K:$K,'Monthly BSE Equity Options'!$A:$A,$A73)=0,"",SUMIFS('Monthly BSE Equity Options'!$K:$K,'Monthly BSE Equity Options'!$A:$A,$A73))</f>
        <v>3.1399999999999997E-2</v>
      </c>
      <c r="Q73" s="8">
        <f t="shared" si="30"/>
        <v>7995.3554999999997</v>
      </c>
      <c r="R73" s="23" t="str">
        <f t="shared" si="21"/>
        <v/>
      </c>
      <c r="S73" s="23" t="str">
        <f t="shared" si="22"/>
        <v/>
      </c>
      <c r="T73" s="23" t="str">
        <f t="shared" si="23"/>
        <v/>
      </c>
      <c r="U73" s="23">
        <f t="shared" si="39"/>
        <v>-7.0390438210880535E-2</v>
      </c>
      <c r="V73" s="23" t="str">
        <f t="shared" si="40"/>
        <v/>
      </c>
      <c r="W73" s="23" t="str">
        <f t="shared" si="41"/>
        <v/>
      </c>
      <c r="X73" s="23">
        <f t="shared" si="31"/>
        <v>0.99999607271996849</v>
      </c>
      <c r="Y73" s="23">
        <f t="shared" si="32"/>
        <v>3.9272800315132949E-6</v>
      </c>
      <c r="Z73" s="24">
        <f>IF(SUMIFS('Monthly NSE Equity Options'!$L:$L,'Monthly NSE Equity Options'!$A:$A,$A73)=0,"",SUMIFS('Monthly NSE Equity Options'!$L:$L,'Monthly NSE Equity Options'!$A:$A,$A73))</f>
        <v>30778838</v>
      </c>
      <c r="AA73" s="9">
        <f>IF(SUMIFS('Monthly BSE Equity Options'!$L:$L,'Monthly BSE Equity Options'!$A:$A,$A73)=0,"",SUMIFS('Monthly BSE Equity Options'!$L:$L,'Monthly BSE Equity Options'!$A:$A,$A73))</f>
        <v>120</v>
      </c>
      <c r="AB73" s="9">
        <f t="shared" si="33"/>
        <v>30778958</v>
      </c>
      <c r="AC73" s="26" t="str">
        <f t="shared" si="24"/>
        <v/>
      </c>
      <c r="AD73" s="26" t="str">
        <f t="shared" si="25"/>
        <v/>
      </c>
      <c r="AE73" s="26" t="str">
        <f t="shared" si="26"/>
        <v/>
      </c>
      <c r="AF73" s="26">
        <f t="shared" si="42"/>
        <v>-0.1033368693336828</v>
      </c>
      <c r="AG73" s="26" t="str">
        <f t="shared" si="43"/>
        <v/>
      </c>
      <c r="AH73" s="26" t="str">
        <f t="shared" si="44"/>
        <v/>
      </c>
      <c r="AI73" s="26">
        <f t="shared" si="34"/>
        <v>0.9999961012325369</v>
      </c>
      <c r="AJ73" s="26">
        <f t="shared" si="35"/>
        <v>3.8987674631480377E-6</v>
      </c>
    </row>
    <row r="74" spans="1:36" x14ac:dyDescent="0.2">
      <c r="A74" s="10">
        <v>40179</v>
      </c>
      <c r="B74" s="5" t="s">
        <v>76</v>
      </c>
      <c r="C74" s="5" t="s">
        <v>134</v>
      </c>
      <c r="D74" s="18" t="str">
        <f>IF(SUMIFS('Monthly NSE Equity Options'!$J:$J,'Monthly NSE Equity Options'!$A:$A,$A74)=0,"",SUMIFS('Monthly NSE Equity Options'!$J:$J,'Monthly NSE Equity Options'!$A:$A,$A74))</f>
        <v/>
      </c>
      <c r="E74" s="7" t="str">
        <f>IF(SUMIFS('Monthly BSE Equity Options'!$J:$J,'Monthly BSE Equity Options'!$A:$A,$A74)=0,"",SUMIFS('Monthly BSE Equity Options'!$J:$J,'Monthly BSE Equity Options'!$A:$A,$A74))</f>
        <v/>
      </c>
      <c r="F74" s="7" t="str">
        <f t="shared" si="27"/>
        <v/>
      </c>
      <c r="G74" s="20" t="str">
        <f t="shared" si="18"/>
        <v/>
      </c>
      <c r="H74" s="20" t="str">
        <f t="shared" si="19"/>
        <v/>
      </c>
      <c r="I74" s="20" t="str">
        <f t="shared" si="20"/>
        <v/>
      </c>
      <c r="J74" s="20" t="str">
        <f t="shared" si="36"/>
        <v/>
      </c>
      <c r="K74" s="20" t="str">
        <f t="shared" si="37"/>
        <v/>
      </c>
      <c r="L74" s="20" t="str">
        <f t="shared" si="38"/>
        <v/>
      </c>
      <c r="M74" s="20" t="str">
        <f t="shared" si="28"/>
        <v/>
      </c>
      <c r="N74" s="20" t="str">
        <f t="shared" si="29"/>
        <v/>
      </c>
      <c r="O74" s="21">
        <f>IF(SUMIFS('Monthly NSE Equity Options'!$K:$K,'Monthly NSE Equity Options'!$A:$A,$A74)=0,"",SUMIFS('Monthly NSE Equity Options'!$K:$K,'Monthly NSE Equity Options'!$A:$A,$A74))</f>
        <v>7473.1385</v>
      </c>
      <c r="P74" s="8">
        <f>IF(SUMIFS('Monthly BSE Equity Options'!$K:$K,'Monthly BSE Equity Options'!$A:$A,$A74)=0,"",SUMIFS('Monthly BSE Equity Options'!$K:$K,'Monthly BSE Equity Options'!$A:$A,$A74))</f>
        <v>1.2755000000000001</v>
      </c>
      <c r="Q74" s="8">
        <f t="shared" si="30"/>
        <v>7474.4139999999998</v>
      </c>
      <c r="R74" s="23" t="str">
        <f t="shared" si="21"/>
        <v/>
      </c>
      <c r="S74" s="23" t="str">
        <f t="shared" si="22"/>
        <v/>
      </c>
      <c r="T74" s="23" t="str">
        <f t="shared" si="23"/>
        <v/>
      </c>
      <c r="U74" s="23">
        <f t="shared" si="39"/>
        <v>-6.531137368152462E-2</v>
      </c>
      <c r="V74" s="23">
        <f t="shared" si="40"/>
        <v>39.621019108280258</v>
      </c>
      <c r="W74" s="23">
        <f t="shared" si="41"/>
        <v>-6.5155514348298804E-2</v>
      </c>
      <c r="X74" s="23">
        <f t="shared" si="31"/>
        <v>0.99982935117053995</v>
      </c>
      <c r="Y74" s="23">
        <f t="shared" si="32"/>
        <v>1.7064882946007541E-4</v>
      </c>
      <c r="Z74" s="24">
        <f>IF(SUMIFS('Monthly NSE Equity Options'!$L:$L,'Monthly NSE Equity Options'!$A:$A,$A74)=0,"",SUMIFS('Monthly NSE Equity Options'!$L:$L,'Monthly NSE Equity Options'!$A:$A,$A74))</f>
        <v>28498783</v>
      </c>
      <c r="AA74" s="9">
        <f>IF(SUMIFS('Monthly BSE Equity Options'!$L:$L,'Monthly BSE Equity Options'!$A:$A,$A74)=0,"",SUMIFS('Monthly BSE Equity Options'!$L:$L,'Monthly BSE Equity Options'!$A:$A,$A74))</f>
        <v>4804</v>
      </c>
      <c r="AB74" s="9">
        <f t="shared" si="33"/>
        <v>28503587</v>
      </c>
      <c r="AC74" s="26" t="str">
        <f t="shared" si="24"/>
        <v/>
      </c>
      <c r="AD74" s="26" t="str">
        <f t="shared" si="25"/>
        <v/>
      </c>
      <c r="AE74" s="26" t="str">
        <f t="shared" si="26"/>
        <v/>
      </c>
      <c r="AF74" s="26">
        <f t="shared" si="42"/>
        <v>-7.4078657550359805E-2</v>
      </c>
      <c r="AG74" s="26">
        <f t="shared" si="43"/>
        <v>39.033333333333331</v>
      </c>
      <c r="AH74" s="26">
        <f t="shared" si="44"/>
        <v>-7.3926186844921804E-2</v>
      </c>
      <c r="AI74" s="26">
        <f t="shared" si="34"/>
        <v>0.99983145980890054</v>
      </c>
      <c r="AJ74" s="26">
        <f t="shared" si="35"/>
        <v>1.6854019109945707E-4</v>
      </c>
    </row>
    <row r="75" spans="1:36" x14ac:dyDescent="0.2">
      <c r="A75" s="10">
        <v>40210</v>
      </c>
      <c r="B75" s="5" t="s">
        <v>76</v>
      </c>
      <c r="C75" s="5" t="s">
        <v>134</v>
      </c>
      <c r="D75" s="18" t="str">
        <f>IF(SUMIFS('Monthly NSE Equity Options'!$J:$J,'Monthly NSE Equity Options'!$A:$A,$A75)=0,"",SUMIFS('Monthly NSE Equity Options'!$J:$J,'Monthly NSE Equity Options'!$A:$A,$A75))</f>
        <v/>
      </c>
      <c r="E75" s="7" t="str">
        <f>IF(SUMIFS('Monthly BSE Equity Options'!$J:$J,'Monthly BSE Equity Options'!$A:$A,$A75)=0,"",SUMIFS('Monthly BSE Equity Options'!$J:$J,'Monthly BSE Equity Options'!$A:$A,$A75))</f>
        <v/>
      </c>
      <c r="F75" s="7" t="str">
        <f t="shared" si="27"/>
        <v/>
      </c>
      <c r="G75" s="20" t="str">
        <f t="shared" si="18"/>
        <v/>
      </c>
      <c r="H75" s="20" t="str">
        <f t="shared" si="19"/>
        <v/>
      </c>
      <c r="I75" s="20" t="str">
        <f t="shared" si="20"/>
        <v/>
      </c>
      <c r="J75" s="20" t="str">
        <f t="shared" si="36"/>
        <v/>
      </c>
      <c r="K75" s="20" t="str">
        <f t="shared" si="37"/>
        <v/>
      </c>
      <c r="L75" s="20" t="str">
        <f t="shared" si="38"/>
        <v/>
      </c>
      <c r="M75" s="20" t="str">
        <f t="shared" si="28"/>
        <v/>
      </c>
      <c r="N75" s="20" t="str">
        <f t="shared" si="29"/>
        <v/>
      </c>
      <c r="O75" s="21">
        <f>IF(SUMIFS('Monthly NSE Equity Options'!$K:$K,'Monthly NSE Equity Options'!$A:$A,$A75)=0,"",SUMIFS('Monthly NSE Equity Options'!$K:$K,'Monthly NSE Equity Options'!$A:$A,$A75))</f>
        <v>8885.2109</v>
      </c>
      <c r="P75" s="8" t="str">
        <f>IF(SUMIFS('Monthly BSE Equity Options'!$K:$K,'Monthly BSE Equity Options'!$A:$A,$A75)=0,"",SUMIFS('Monthly BSE Equity Options'!$K:$K,'Monthly BSE Equity Options'!$A:$A,$A75))</f>
        <v/>
      </c>
      <c r="Q75" s="8" t="str">
        <f t="shared" si="30"/>
        <v/>
      </c>
      <c r="R75" s="23" t="str">
        <f t="shared" si="21"/>
        <v/>
      </c>
      <c r="S75" s="23" t="str">
        <f t="shared" si="22"/>
        <v/>
      </c>
      <c r="T75" s="23" t="str">
        <f t="shared" si="23"/>
        <v/>
      </c>
      <c r="U75" s="23">
        <f t="shared" si="39"/>
        <v>0.18895306168887416</v>
      </c>
      <c r="V75" s="23" t="str">
        <f t="shared" si="40"/>
        <v/>
      </c>
      <c r="W75" s="23" t="str">
        <f t="shared" si="41"/>
        <v/>
      </c>
      <c r="X75" s="23" t="str">
        <f t="shared" si="31"/>
        <v/>
      </c>
      <c r="Y75" s="23" t="str">
        <f t="shared" si="32"/>
        <v/>
      </c>
      <c r="Z75" s="24">
        <f>IF(SUMIFS('Monthly NSE Equity Options'!$L:$L,'Monthly NSE Equity Options'!$A:$A,$A75)=0,"",SUMIFS('Monthly NSE Equity Options'!$L:$L,'Monthly NSE Equity Options'!$A:$A,$A75))</f>
        <v>35812331</v>
      </c>
      <c r="AA75" s="9" t="str">
        <f>IF(SUMIFS('Monthly BSE Equity Options'!$L:$L,'Monthly BSE Equity Options'!$A:$A,$A75)=0,"",SUMIFS('Monthly BSE Equity Options'!$L:$L,'Monthly BSE Equity Options'!$A:$A,$A75))</f>
        <v/>
      </c>
      <c r="AB75" s="9" t="str">
        <f t="shared" si="33"/>
        <v/>
      </c>
      <c r="AC75" s="26" t="str">
        <f t="shared" si="24"/>
        <v/>
      </c>
      <c r="AD75" s="26" t="str">
        <f t="shared" si="25"/>
        <v/>
      </c>
      <c r="AE75" s="26" t="str">
        <f t="shared" si="26"/>
        <v/>
      </c>
      <c r="AF75" s="26">
        <f t="shared" si="42"/>
        <v>0.25662667770760605</v>
      </c>
      <c r="AG75" s="26" t="str">
        <f t="shared" si="43"/>
        <v/>
      </c>
      <c r="AH75" s="26" t="str">
        <f t="shared" si="44"/>
        <v/>
      </c>
      <c r="AI75" s="26" t="str">
        <f t="shared" si="34"/>
        <v/>
      </c>
      <c r="AJ75" s="26" t="str">
        <f t="shared" si="35"/>
        <v/>
      </c>
    </row>
    <row r="76" spans="1:36" x14ac:dyDescent="0.2">
      <c r="A76" s="10">
        <v>40238</v>
      </c>
      <c r="B76" s="5" t="s">
        <v>76</v>
      </c>
      <c r="C76" s="5" t="s">
        <v>134</v>
      </c>
      <c r="D76" s="18" t="str">
        <f>IF(SUMIFS('Monthly NSE Equity Options'!$J:$J,'Monthly NSE Equity Options'!$A:$A,$A76)=0,"",SUMIFS('Monthly NSE Equity Options'!$J:$J,'Monthly NSE Equity Options'!$A:$A,$A76))</f>
        <v/>
      </c>
      <c r="E76" s="7" t="str">
        <f>IF(SUMIFS('Monthly BSE Equity Options'!$J:$J,'Monthly BSE Equity Options'!$A:$A,$A76)=0,"",SUMIFS('Monthly BSE Equity Options'!$J:$J,'Monthly BSE Equity Options'!$A:$A,$A76))</f>
        <v/>
      </c>
      <c r="F76" s="7" t="str">
        <f t="shared" si="27"/>
        <v/>
      </c>
      <c r="G76" s="20" t="str">
        <f t="shared" si="18"/>
        <v/>
      </c>
      <c r="H76" s="20" t="str">
        <f t="shared" si="19"/>
        <v/>
      </c>
      <c r="I76" s="20" t="str">
        <f t="shared" si="20"/>
        <v/>
      </c>
      <c r="J76" s="20" t="str">
        <f t="shared" si="36"/>
        <v/>
      </c>
      <c r="K76" s="20" t="str">
        <f t="shared" si="37"/>
        <v/>
      </c>
      <c r="L76" s="20" t="str">
        <f t="shared" si="38"/>
        <v/>
      </c>
      <c r="M76" s="20" t="str">
        <f t="shared" si="28"/>
        <v/>
      </c>
      <c r="N76" s="20" t="str">
        <f t="shared" si="29"/>
        <v/>
      </c>
      <c r="O76" s="21">
        <f>IF(SUMIFS('Monthly NSE Equity Options'!$K:$K,'Monthly NSE Equity Options'!$A:$A,$A76)=0,"",SUMIFS('Monthly NSE Equity Options'!$K:$K,'Monthly NSE Equity Options'!$A:$A,$A76))</f>
        <v>8945.6492999999991</v>
      </c>
      <c r="P76" s="8" t="str">
        <f>IF(SUMIFS('Monthly BSE Equity Options'!$K:$K,'Monthly BSE Equity Options'!$A:$A,$A76)=0,"",SUMIFS('Monthly BSE Equity Options'!$K:$K,'Monthly BSE Equity Options'!$A:$A,$A76))</f>
        <v/>
      </c>
      <c r="Q76" s="8" t="str">
        <f t="shared" si="30"/>
        <v/>
      </c>
      <c r="R76" s="23" t="str">
        <f t="shared" si="21"/>
        <v/>
      </c>
      <c r="S76" s="23" t="str">
        <f t="shared" si="22"/>
        <v/>
      </c>
      <c r="T76" s="23" t="str">
        <f t="shared" si="23"/>
        <v/>
      </c>
      <c r="U76" s="23">
        <f t="shared" si="39"/>
        <v>6.8021345447184522E-3</v>
      </c>
      <c r="V76" s="23" t="str">
        <f t="shared" si="40"/>
        <v/>
      </c>
      <c r="W76" s="23" t="str">
        <f t="shared" si="41"/>
        <v/>
      </c>
      <c r="X76" s="23" t="str">
        <f t="shared" si="31"/>
        <v/>
      </c>
      <c r="Y76" s="23" t="str">
        <f t="shared" si="32"/>
        <v/>
      </c>
      <c r="Z76" s="24">
        <f>IF(SUMIFS('Monthly NSE Equity Options'!$L:$L,'Monthly NSE Equity Options'!$A:$A,$A76)=0,"",SUMIFS('Monthly NSE Equity Options'!$L:$L,'Monthly NSE Equity Options'!$A:$A,$A76))</f>
        <v>33997073</v>
      </c>
      <c r="AA76" s="9" t="str">
        <f>IF(SUMIFS('Monthly BSE Equity Options'!$L:$L,'Monthly BSE Equity Options'!$A:$A,$A76)=0,"",SUMIFS('Monthly BSE Equity Options'!$L:$L,'Monthly BSE Equity Options'!$A:$A,$A76))</f>
        <v/>
      </c>
      <c r="AB76" s="9" t="str">
        <f t="shared" si="33"/>
        <v/>
      </c>
      <c r="AC76" s="26" t="str">
        <f t="shared" si="24"/>
        <v/>
      </c>
      <c r="AD76" s="26" t="str">
        <f t="shared" si="25"/>
        <v/>
      </c>
      <c r="AE76" s="26" t="str">
        <f t="shared" si="26"/>
        <v/>
      </c>
      <c r="AF76" s="26">
        <f t="shared" si="42"/>
        <v>-5.0688071658893108E-2</v>
      </c>
      <c r="AG76" s="26" t="str">
        <f t="shared" si="43"/>
        <v/>
      </c>
      <c r="AH76" s="26" t="str">
        <f t="shared" si="44"/>
        <v/>
      </c>
      <c r="AI76" s="26" t="str">
        <f t="shared" si="34"/>
        <v/>
      </c>
      <c r="AJ76" s="26" t="str">
        <f t="shared" si="35"/>
        <v/>
      </c>
    </row>
    <row r="77" spans="1:36" x14ac:dyDescent="0.2">
      <c r="A77" s="10">
        <v>40269</v>
      </c>
      <c r="B77" s="5" t="s">
        <v>77</v>
      </c>
      <c r="C77" s="5" t="s">
        <v>135</v>
      </c>
      <c r="D77" s="18" t="str">
        <f>IF(SUMIFS('Monthly NSE Equity Options'!$J:$J,'Monthly NSE Equity Options'!$A:$A,$A77)=0,"",SUMIFS('Monthly NSE Equity Options'!$J:$J,'Monthly NSE Equity Options'!$A:$A,$A77))</f>
        <v/>
      </c>
      <c r="E77" s="7" t="str">
        <f>IF(SUMIFS('Monthly BSE Equity Options'!$J:$J,'Monthly BSE Equity Options'!$A:$A,$A77)=0,"",SUMIFS('Monthly BSE Equity Options'!$J:$J,'Monthly BSE Equity Options'!$A:$A,$A77))</f>
        <v/>
      </c>
      <c r="F77" s="7" t="str">
        <f t="shared" si="27"/>
        <v/>
      </c>
      <c r="G77" s="20" t="str">
        <f t="shared" si="18"/>
        <v/>
      </c>
      <c r="H77" s="20" t="str">
        <f t="shared" si="19"/>
        <v/>
      </c>
      <c r="I77" s="20" t="str">
        <f t="shared" si="20"/>
        <v/>
      </c>
      <c r="J77" s="20" t="str">
        <f t="shared" si="36"/>
        <v/>
      </c>
      <c r="K77" s="20" t="str">
        <f t="shared" si="37"/>
        <v/>
      </c>
      <c r="L77" s="20" t="str">
        <f t="shared" si="38"/>
        <v/>
      </c>
      <c r="M77" s="20" t="str">
        <f t="shared" si="28"/>
        <v/>
      </c>
      <c r="N77" s="20" t="str">
        <f t="shared" si="29"/>
        <v/>
      </c>
      <c r="O77" s="21">
        <f>IF(SUMIFS('Monthly NSE Equity Options'!$K:$K,'Monthly NSE Equity Options'!$A:$A,$A77)=0,"",SUMIFS('Monthly NSE Equity Options'!$K:$K,'Monthly NSE Equity Options'!$A:$A,$A77))</f>
        <v>9822.0337999999992</v>
      </c>
      <c r="P77" s="8" t="str">
        <f>IF(SUMIFS('Monthly BSE Equity Options'!$K:$K,'Monthly BSE Equity Options'!$A:$A,$A77)=0,"",SUMIFS('Monthly BSE Equity Options'!$K:$K,'Monthly BSE Equity Options'!$A:$A,$A77))</f>
        <v/>
      </c>
      <c r="Q77" s="8" t="str">
        <f t="shared" si="30"/>
        <v/>
      </c>
      <c r="R77" s="23">
        <f t="shared" si="21"/>
        <v>1.0242632110182024</v>
      </c>
      <c r="S77" s="23" t="str">
        <f t="shared" si="22"/>
        <v/>
      </c>
      <c r="T77" s="23" t="str">
        <f t="shared" si="23"/>
        <v/>
      </c>
      <c r="U77" s="23">
        <f t="shared" si="39"/>
        <v>9.7967679104075778E-2</v>
      </c>
      <c r="V77" s="23" t="str">
        <f t="shared" si="40"/>
        <v/>
      </c>
      <c r="W77" s="23" t="str">
        <f t="shared" si="41"/>
        <v/>
      </c>
      <c r="X77" s="23" t="str">
        <f t="shared" si="31"/>
        <v/>
      </c>
      <c r="Y77" s="23" t="str">
        <f t="shared" si="32"/>
        <v/>
      </c>
      <c r="Z77" s="24">
        <f>IF(SUMIFS('Monthly NSE Equity Options'!$L:$L,'Monthly NSE Equity Options'!$A:$A,$A77)=0,"",SUMIFS('Monthly NSE Equity Options'!$L:$L,'Monthly NSE Equity Options'!$A:$A,$A77))</f>
        <v>36026207</v>
      </c>
      <c r="AA77" s="9" t="str">
        <f>IF(SUMIFS('Monthly BSE Equity Options'!$L:$L,'Monthly BSE Equity Options'!$A:$A,$A77)=0,"",SUMIFS('Monthly BSE Equity Options'!$L:$L,'Monthly BSE Equity Options'!$A:$A,$A77))</f>
        <v/>
      </c>
      <c r="AB77" s="9" t="str">
        <f t="shared" si="33"/>
        <v/>
      </c>
      <c r="AC77" s="26">
        <f t="shared" si="24"/>
        <v>0.3010880053889422</v>
      </c>
      <c r="AD77" s="26" t="str">
        <f t="shared" si="25"/>
        <v/>
      </c>
      <c r="AE77" s="26" t="str">
        <f t="shared" si="26"/>
        <v/>
      </c>
      <c r="AF77" s="26">
        <f t="shared" si="42"/>
        <v>5.9685549988377051E-2</v>
      </c>
      <c r="AG77" s="26" t="str">
        <f t="shared" si="43"/>
        <v/>
      </c>
      <c r="AH77" s="26" t="str">
        <f t="shared" si="44"/>
        <v/>
      </c>
      <c r="AI77" s="26" t="str">
        <f t="shared" si="34"/>
        <v/>
      </c>
      <c r="AJ77" s="26" t="str">
        <f t="shared" si="35"/>
        <v/>
      </c>
    </row>
    <row r="78" spans="1:36" x14ac:dyDescent="0.2">
      <c r="A78" s="10">
        <v>40299</v>
      </c>
      <c r="B78" s="5" t="s">
        <v>77</v>
      </c>
      <c r="C78" s="5" t="s">
        <v>135</v>
      </c>
      <c r="D78" s="18" t="str">
        <f>IF(SUMIFS('Monthly NSE Equity Options'!$J:$J,'Monthly NSE Equity Options'!$A:$A,$A78)=0,"",SUMIFS('Monthly NSE Equity Options'!$J:$J,'Monthly NSE Equity Options'!$A:$A,$A78))</f>
        <v/>
      </c>
      <c r="E78" s="7" t="str">
        <f>IF(SUMIFS('Monthly BSE Equity Options'!$J:$J,'Monthly BSE Equity Options'!$A:$A,$A78)=0,"",SUMIFS('Monthly BSE Equity Options'!$J:$J,'Monthly BSE Equity Options'!$A:$A,$A78))</f>
        <v/>
      </c>
      <c r="F78" s="7" t="str">
        <f t="shared" si="27"/>
        <v/>
      </c>
      <c r="G78" s="20" t="str">
        <f t="shared" ref="G78:G141" si="45">IF(OR(D78="",D66=""),"",D78/D66-1)</f>
        <v/>
      </c>
      <c r="H78" s="20" t="str">
        <f t="shared" ref="H78:H141" si="46">IF(OR(E78="",E66=""),"",E78/E66-1)</f>
        <v/>
      </c>
      <c r="I78" s="20" t="str">
        <f t="shared" ref="I78:I141" si="47">IF(OR(F78="",F66=""),"",F78/F66-1)</f>
        <v/>
      </c>
      <c r="J78" s="20" t="str">
        <f t="shared" si="36"/>
        <v/>
      </c>
      <c r="K78" s="20" t="str">
        <f t="shared" si="37"/>
        <v/>
      </c>
      <c r="L78" s="20" t="str">
        <f t="shared" si="38"/>
        <v/>
      </c>
      <c r="M78" s="20" t="str">
        <f t="shared" si="28"/>
        <v/>
      </c>
      <c r="N78" s="20" t="str">
        <f t="shared" si="29"/>
        <v/>
      </c>
      <c r="O78" s="21">
        <f>IF(SUMIFS('Monthly NSE Equity Options'!$K:$K,'Monthly NSE Equity Options'!$A:$A,$A78)=0,"",SUMIFS('Monthly NSE Equity Options'!$K:$K,'Monthly NSE Equity Options'!$A:$A,$A78))</f>
        <v>12972.900100000001</v>
      </c>
      <c r="P78" s="8">
        <f>IF(SUMIFS('Monthly BSE Equity Options'!$K:$K,'Monthly BSE Equity Options'!$A:$A,$A78)=0,"",SUMIFS('Monthly BSE Equity Options'!$K:$K,'Monthly BSE Equity Options'!$A:$A,$A78))</f>
        <v>2.5000000000000001E-3</v>
      </c>
      <c r="Q78" s="8">
        <f t="shared" si="30"/>
        <v>12972.902600000001</v>
      </c>
      <c r="R78" s="23">
        <f t="shared" ref="R78:R141" si="48">IF(OR(O78="",O66=""),"",O78/O66-1)</f>
        <v>1.8099177887490012</v>
      </c>
      <c r="S78" s="23">
        <f t="shared" ref="S78:S141" si="49">IF(OR(P78="",P66=""),"",P78/P66-1)</f>
        <v>-0.96463932107496464</v>
      </c>
      <c r="T78" s="23">
        <f t="shared" ref="T78:T141" si="50">IF(OR(Q78="",Q66=""),"",Q78/Q66-1)</f>
        <v>1.8098753010734789</v>
      </c>
      <c r="U78" s="23">
        <f t="shared" si="39"/>
        <v>0.32079570933669577</v>
      </c>
      <c r="V78" s="23" t="str">
        <f t="shared" si="40"/>
        <v/>
      </c>
      <c r="W78" s="23" t="str">
        <f t="shared" si="41"/>
        <v/>
      </c>
      <c r="X78" s="23">
        <f t="shared" si="31"/>
        <v>0.99999980729062121</v>
      </c>
      <c r="Y78" s="23">
        <f t="shared" si="32"/>
        <v>1.9270937870141719E-7</v>
      </c>
      <c r="Z78" s="24">
        <f>IF(SUMIFS('Monthly NSE Equity Options'!$L:$L,'Monthly NSE Equity Options'!$A:$A,$A78)=0,"",SUMIFS('Monthly NSE Equity Options'!$L:$L,'Monthly NSE Equity Options'!$A:$A,$A78))</f>
        <v>50230271</v>
      </c>
      <c r="AA78" s="9">
        <f>IF(SUMIFS('Monthly BSE Equity Options'!$L:$L,'Monthly BSE Equity Options'!$A:$A,$A78)=0,"",SUMIFS('Monthly BSE Equity Options'!$L:$L,'Monthly BSE Equity Options'!$A:$A,$A78))</f>
        <v>10</v>
      </c>
      <c r="AB78" s="9">
        <f t="shared" si="33"/>
        <v>50230281</v>
      </c>
      <c r="AC78" s="26">
        <f t="shared" ref="AC78:AC141" si="51">IF(OR(Z78="",Z66=""),"",Z78/Z66-1)</f>
        <v>1.2687749372499444</v>
      </c>
      <c r="AD78" s="26">
        <f t="shared" ref="AD78:AD141" si="52">IF(OR(AA78="",AA66=""),"",AA78/AA66-1)</f>
        <v>-0.97159090909090906</v>
      </c>
      <c r="AE78" s="26">
        <f t="shared" ref="AE78:AE141" si="53">IF(OR(AB78="",AB66=""),"",AB78/AB66-1)</f>
        <v>1.268739318342273</v>
      </c>
      <c r="AF78" s="26">
        <f t="shared" si="42"/>
        <v>0.39427031549560576</v>
      </c>
      <c r="AG78" s="26" t="str">
        <f t="shared" si="43"/>
        <v/>
      </c>
      <c r="AH78" s="26" t="str">
        <f t="shared" si="44"/>
        <v/>
      </c>
      <c r="AI78" s="26">
        <f t="shared" si="34"/>
        <v>0.9999998009169011</v>
      </c>
      <c r="AJ78" s="26">
        <f t="shared" si="35"/>
        <v>1.9908309889805315E-7</v>
      </c>
    </row>
    <row r="79" spans="1:36" x14ac:dyDescent="0.2">
      <c r="A79" s="10">
        <v>40330</v>
      </c>
      <c r="B79" s="5" t="s">
        <v>77</v>
      </c>
      <c r="C79" s="5" t="s">
        <v>135</v>
      </c>
      <c r="D79" s="18" t="str">
        <f>IF(SUMIFS('Monthly NSE Equity Options'!$J:$J,'Monthly NSE Equity Options'!$A:$A,$A79)=0,"",SUMIFS('Monthly NSE Equity Options'!$J:$J,'Monthly NSE Equity Options'!$A:$A,$A79))</f>
        <v/>
      </c>
      <c r="E79" s="7" t="str">
        <f>IF(SUMIFS('Monthly BSE Equity Options'!$J:$J,'Monthly BSE Equity Options'!$A:$A,$A79)=0,"",SUMIFS('Monthly BSE Equity Options'!$J:$J,'Monthly BSE Equity Options'!$A:$A,$A79))</f>
        <v/>
      </c>
      <c r="F79" s="7" t="str">
        <f t="shared" si="27"/>
        <v/>
      </c>
      <c r="G79" s="20" t="str">
        <f t="shared" si="45"/>
        <v/>
      </c>
      <c r="H79" s="20" t="str">
        <f t="shared" si="46"/>
        <v/>
      </c>
      <c r="I79" s="20" t="str">
        <f t="shared" si="47"/>
        <v/>
      </c>
      <c r="J79" s="20" t="str">
        <f t="shared" si="36"/>
        <v/>
      </c>
      <c r="K79" s="20" t="str">
        <f t="shared" si="37"/>
        <v/>
      </c>
      <c r="L79" s="20" t="str">
        <f t="shared" si="38"/>
        <v/>
      </c>
      <c r="M79" s="20" t="str">
        <f t="shared" si="28"/>
        <v/>
      </c>
      <c r="N79" s="20" t="str">
        <f t="shared" si="29"/>
        <v/>
      </c>
      <c r="O79" s="21">
        <f>IF(SUMIFS('Monthly NSE Equity Options'!$K:$K,'Monthly NSE Equity Options'!$A:$A,$A79)=0,"",SUMIFS('Monthly NSE Equity Options'!$K:$K,'Monthly NSE Equity Options'!$A:$A,$A79))</f>
        <v>12414.9013</v>
      </c>
      <c r="P79" s="8" t="str">
        <f>IF(SUMIFS('Monthly BSE Equity Options'!$K:$K,'Monthly BSE Equity Options'!$A:$A,$A79)=0,"",SUMIFS('Monthly BSE Equity Options'!$K:$K,'Monthly BSE Equity Options'!$A:$A,$A79))</f>
        <v/>
      </c>
      <c r="Q79" s="8" t="str">
        <f t="shared" si="30"/>
        <v/>
      </c>
      <c r="R79" s="23">
        <f t="shared" si="48"/>
        <v>1.0851755203520042</v>
      </c>
      <c r="S79" s="23" t="str">
        <f t="shared" si="49"/>
        <v/>
      </c>
      <c r="T79" s="23" t="str">
        <f t="shared" si="50"/>
        <v/>
      </c>
      <c r="U79" s="23">
        <f t="shared" si="39"/>
        <v>-4.3012649114595569E-2</v>
      </c>
      <c r="V79" s="23" t="str">
        <f t="shared" si="40"/>
        <v/>
      </c>
      <c r="W79" s="23" t="str">
        <f t="shared" si="41"/>
        <v/>
      </c>
      <c r="X79" s="23" t="str">
        <f t="shared" si="31"/>
        <v/>
      </c>
      <c r="Y79" s="23" t="str">
        <f t="shared" si="32"/>
        <v/>
      </c>
      <c r="Z79" s="24">
        <f>IF(SUMIFS('Monthly NSE Equity Options'!$L:$L,'Monthly NSE Equity Options'!$A:$A,$A79)=0,"",SUMIFS('Monthly NSE Equity Options'!$L:$L,'Monthly NSE Equity Options'!$A:$A,$A79))</f>
        <v>47487572</v>
      </c>
      <c r="AA79" s="9" t="str">
        <f>IF(SUMIFS('Monthly BSE Equity Options'!$L:$L,'Monthly BSE Equity Options'!$A:$A,$A79)=0,"",SUMIFS('Monthly BSE Equity Options'!$L:$L,'Monthly BSE Equity Options'!$A:$A,$A79))</f>
        <v/>
      </c>
      <c r="AB79" s="9" t="str">
        <f t="shared" si="33"/>
        <v/>
      </c>
      <c r="AC79" s="26">
        <f t="shared" si="51"/>
        <v>0.89400352711879894</v>
      </c>
      <c r="AD79" s="26" t="str">
        <f t="shared" si="52"/>
        <v/>
      </c>
      <c r="AE79" s="26" t="str">
        <f t="shared" si="53"/>
        <v/>
      </c>
      <c r="AF79" s="26">
        <f t="shared" si="42"/>
        <v>-5.4602512496896516E-2</v>
      </c>
      <c r="AG79" s="26" t="str">
        <f t="shared" si="43"/>
        <v/>
      </c>
      <c r="AH79" s="26" t="str">
        <f t="shared" si="44"/>
        <v/>
      </c>
      <c r="AI79" s="26" t="str">
        <f t="shared" si="34"/>
        <v/>
      </c>
      <c r="AJ79" s="26" t="str">
        <f t="shared" si="35"/>
        <v/>
      </c>
    </row>
    <row r="80" spans="1:36" x14ac:dyDescent="0.2">
      <c r="A80" s="10">
        <v>40360</v>
      </c>
      <c r="B80" s="5" t="s">
        <v>77</v>
      </c>
      <c r="C80" s="5" t="s">
        <v>136</v>
      </c>
      <c r="D80" s="18" t="str">
        <f>IF(SUMIFS('Monthly NSE Equity Options'!$J:$J,'Monthly NSE Equity Options'!$A:$A,$A80)=0,"",SUMIFS('Monthly NSE Equity Options'!$J:$J,'Monthly NSE Equity Options'!$A:$A,$A80))</f>
        <v/>
      </c>
      <c r="E80" s="7" t="str">
        <f>IF(SUMIFS('Monthly BSE Equity Options'!$J:$J,'Monthly BSE Equity Options'!$A:$A,$A80)=0,"",SUMIFS('Monthly BSE Equity Options'!$J:$J,'Monthly BSE Equity Options'!$A:$A,$A80))</f>
        <v/>
      </c>
      <c r="F80" s="7" t="str">
        <f t="shared" si="27"/>
        <v/>
      </c>
      <c r="G80" s="20" t="str">
        <f t="shared" si="45"/>
        <v/>
      </c>
      <c r="H80" s="20" t="str">
        <f t="shared" si="46"/>
        <v/>
      </c>
      <c r="I80" s="20" t="str">
        <f t="shared" si="47"/>
        <v/>
      </c>
      <c r="J80" s="20" t="str">
        <f t="shared" si="36"/>
        <v/>
      </c>
      <c r="K80" s="20" t="str">
        <f t="shared" si="37"/>
        <v/>
      </c>
      <c r="L80" s="20" t="str">
        <f t="shared" si="38"/>
        <v/>
      </c>
      <c r="M80" s="20" t="str">
        <f t="shared" si="28"/>
        <v/>
      </c>
      <c r="N80" s="20" t="str">
        <f t="shared" si="29"/>
        <v/>
      </c>
      <c r="O80" s="21">
        <f>IF(SUMIFS('Monthly NSE Equity Options'!$K:$K,'Monthly NSE Equity Options'!$A:$A,$A80)=0,"",SUMIFS('Monthly NSE Equity Options'!$K:$K,'Monthly NSE Equity Options'!$A:$A,$A80))</f>
        <v>11170.6487</v>
      </c>
      <c r="P80" s="8" t="str">
        <f>IF(SUMIFS('Monthly BSE Equity Options'!$K:$K,'Monthly BSE Equity Options'!$A:$A,$A80)=0,"",SUMIFS('Monthly BSE Equity Options'!$K:$K,'Monthly BSE Equity Options'!$A:$A,$A80))</f>
        <v/>
      </c>
      <c r="Q80" s="8" t="str">
        <f t="shared" si="30"/>
        <v/>
      </c>
      <c r="R80" s="23">
        <f t="shared" si="48"/>
        <v>0.50964151501743227</v>
      </c>
      <c r="S80" s="23" t="str">
        <f t="shared" si="49"/>
        <v/>
      </c>
      <c r="T80" s="23" t="str">
        <f t="shared" si="50"/>
        <v/>
      </c>
      <c r="U80" s="23">
        <f t="shared" si="39"/>
        <v>-0.10022251244156088</v>
      </c>
      <c r="V80" s="23" t="str">
        <f t="shared" si="40"/>
        <v/>
      </c>
      <c r="W80" s="23" t="str">
        <f t="shared" si="41"/>
        <v/>
      </c>
      <c r="X80" s="23" t="str">
        <f t="shared" si="31"/>
        <v/>
      </c>
      <c r="Y80" s="23" t="str">
        <f t="shared" si="32"/>
        <v/>
      </c>
      <c r="Z80" s="24">
        <f>IF(SUMIFS('Monthly NSE Equity Options'!$L:$L,'Monthly NSE Equity Options'!$A:$A,$A80)=0,"",SUMIFS('Monthly NSE Equity Options'!$L:$L,'Monthly NSE Equity Options'!$A:$A,$A80))</f>
        <v>41348197</v>
      </c>
      <c r="AA80" s="9" t="str">
        <f>IF(SUMIFS('Monthly BSE Equity Options'!$L:$L,'Monthly BSE Equity Options'!$A:$A,$A80)=0,"",SUMIFS('Monthly BSE Equity Options'!$L:$L,'Monthly BSE Equity Options'!$A:$A,$A80))</f>
        <v/>
      </c>
      <c r="AB80" s="9" t="str">
        <f t="shared" si="33"/>
        <v/>
      </c>
      <c r="AC80" s="26">
        <f t="shared" si="51"/>
        <v>0.25090046070842598</v>
      </c>
      <c r="AD80" s="26" t="str">
        <f t="shared" si="52"/>
        <v/>
      </c>
      <c r="AE80" s="26" t="str">
        <f t="shared" si="53"/>
        <v/>
      </c>
      <c r="AF80" s="26">
        <f t="shared" si="42"/>
        <v>-0.12928382609243527</v>
      </c>
      <c r="AG80" s="26" t="str">
        <f t="shared" si="43"/>
        <v/>
      </c>
      <c r="AH80" s="26" t="str">
        <f t="shared" si="44"/>
        <v/>
      </c>
      <c r="AI80" s="26" t="str">
        <f t="shared" si="34"/>
        <v/>
      </c>
      <c r="AJ80" s="26" t="str">
        <f t="shared" si="35"/>
        <v/>
      </c>
    </row>
    <row r="81" spans="1:36" x14ac:dyDescent="0.2">
      <c r="A81" s="10">
        <v>40391</v>
      </c>
      <c r="B81" s="5" t="s">
        <v>77</v>
      </c>
      <c r="C81" s="5" t="s">
        <v>136</v>
      </c>
      <c r="D81" s="18" t="str">
        <f>IF(SUMIFS('Monthly NSE Equity Options'!$J:$J,'Monthly NSE Equity Options'!$A:$A,$A81)=0,"",SUMIFS('Monthly NSE Equity Options'!$J:$J,'Monthly NSE Equity Options'!$A:$A,$A81))</f>
        <v/>
      </c>
      <c r="E81" s="7" t="str">
        <f>IF(SUMIFS('Monthly BSE Equity Options'!$J:$J,'Monthly BSE Equity Options'!$A:$A,$A81)=0,"",SUMIFS('Monthly BSE Equity Options'!$J:$J,'Monthly BSE Equity Options'!$A:$A,$A81))</f>
        <v/>
      </c>
      <c r="F81" s="7" t="str">
        <f t="shared" si="27"/>
        <v/>
      </c>
      <c r="G81" s="20" t="str">
        <f t="shared" si="45"/>
        <v/>
      </c>
      <c r="H81" s="20" t="str">
        <f t="shared" si="46"/>
        <v/>
      </c>
      <c r="I81" s="20" t="str">
        <f t="shared" si="47"/>
        <v/>
      </c>
      <c r="J81" s="20" t="str">
        <f t="shared" si="36"/>
        <v/>
      </c>
      <c r="K81" s="20" t="str">
        <f t="shared" si="37"/>
        <v/>
      </c>
      <c r="L81" s="20" t="str">
        <f t="shared" si="38"/>
        <v/>
      </c>
      <c r="M81" s="20" t="str">
        <f t="shared" si="28"/>
        <v/>
      </c>
      <c r="N81" s="20" t="str">
        <f t="shared" si="29"/>
        <v/>
      </c>
      <c r="O81" s="21">
        <f>IF(SUMIFS('Monthly NSE Equity Options'!$K:$K,'Monthly NSE Equity Options'!$A:$A,$A81)=0,"",SUMIFS('Monthly NSE Equity Options'!$K:$K,'Monthly NSE Equity Options'!$A:$A,$A81))</f>
        <v>12583.304</v>
      </c>
      <c r="P81" s="8" t="str">
        <f>IF(SUMIFS('Monthly BSE Equity Options'!$K:$K,'Monthly BSE Equity Options'!$A:$A,$A81)=0,"",SUMIFS('Monthly BSE Equity Options'!$K:$K,'Monthly BSE Equity Options'!$A:$A,$A81))</f>
        <v/>
      </c>
      <c r="Q81" s="8" t="str">
        <f t="shared" si="30"/>
        <v/>
      </c>
      <c r="R81" s="23">
        <f t="shared" si="48"/>
        <v>0.81062221191707984</v>
      </c>
      <c r="S81" s="23" t="str">
        <f t="shared" si="49"/>
        <v/>
      </c>
      <c r="T81" s="23" t="str">
        <f t="shared" si="50"/>
        <v/>
      </c>
      <c r="U81" s="23">
        <f t="shared" si="39"/>
        <v>0.12646134865918768</v>
      </c>
      <c r="V81" s="23" t="str">
        <f t="shared" si="40"/>
        <v/>
      </c>
      <c r="W81" s="23" t="str">
        <f t="shared" si="41"/>
        <v/>
      </c>
      <c r="X81" s="23" t="str">
        <f t="shared" si="31"/>
        <v/>
      </c>
      <c r="Y81" s="23" t="str">
        <f t="shared" si="32"/>
        <v/>
      </c>
      <c r="Z81" s="24">
        <f>IF(SUMIFS('Monthly NSE Equity Options'!$L:$L,'Monthly NSE Equity Options'!$A:$A,$A81)=0,"",SUMIFS('Monthly NSE Equity Options'!$L:$L,'Monthly NSE Equity Options'!$A:$A,$A81))</f>
        <v>45525131</v>
      </c>
      <c r="AA81" s="9" t="str">
        <f>IF(SUMIFS('Monthly BSE Equity Options'!$L:$L,'Monthly BSE Equity Options'!$A:$A,$A81)=0,"",SUMIFS('Monthly BSE Equity Options'!$L:$L,'Monthly BSE Equity Options'!$A:$A,$A81))</f>
        <v/>
      </c>
      <c r="AB81" s="9" t="str">
        <f t="shared" si="33"/>
        <v/>
      </c>
      <c r="AC81" s="26">
        <f t="shared" si="51"/>
        <v>0.53463850324617668</v>
      </c>
      <c r="AD81" s="26" t="str">
        <f t="shared" si="52"/>
        <v/>
      </c>
      <c r="AE81" s="26" t="str">
        <f t="shared" si="53"/>
        <v/>
      </c>
      <c r="AF81" s="26">
        <f t="shared" si="42"/>
        <v>0.10101852808721024</v>
      </c>
      <c r="AG81" s="26" t="str">
        <f t="shared" si="43"/>
        <v/>
      </c>
      <c r="AH81" s="26" t="str">
        <f t="shared" si="44"/>
        <v/>
      </c>
      <c r="AI81" s="26" t="str">
        <f t="shared" si="34"/>
        <v/>
      </c>
      <c r="AJ81" s="26" t="str">
        <f t="shared" si="35"/>
        <v/>
      </c>
    </row>
    <row r="82" spans="1:36" x14ac:dyDescent="0.2">
      <c r="A82" s="10">
        <v>40422</v>
      </c>
      <c r="B82" s="5" t="s">
        <v>77</v>
      </c>
      <c r="C82" s="5" t="s">
        <v>136</v>
      </c>
      <c r="D82" s="18" t="str">
        <f>IF(SUMIFS('Monthly NSE Equity Options'!$J:$J,'Monthly NSE Equity Options'!$A:$A,$A82)=0,"",SUMIFS('Monthly NSE Equity Options'!$J:$J,'Monthly NSE Equity Options'!$A:$A,$A82))</f>
        <v/>
      </c>
      <c r="E82" s="7" t="str">
        <f>IF(SUMIFS('Monthly BSE Equity Options'!$J:$J,'Monthly BSE Equity Options'!$A:$A,$A82)=0,"",SUMIFS('Monthly BSE Equity Options'!$J:$J,'Monthly BSE Equity Options'!$A:$A,$A82))</f>
        <v/>
      </c>
      <c r="F82" s="7" t="str">
        <f t="shared" si="27"/>
        <v/>
      </c>
      <c r="G82" s="20" t="str">
        <f t="shared" si="45"/>
        <v/>
      </c>
      <c r="H82" s="20" t="str">
        <f t="shared" si="46"/>
        <v/>
      </c>
      <c r="I82" s="20" t="str">
        <f t="shared" si="47"/>
        <v/>
      </c>
      <c r="J82" s="20" t="str">
        <f t="shared" si="36"/>
        <v/>
      </c>
      <c r="K82" s="20" t="str">
        <f t="shared" si="37"/>
        <v/>
      </c>
      <c r="L82" s="20" t="str">
        <f t="shared" si="38"/>
        <v/>
      </c>
      <c r="M82" s="20" t="str">
        <f t="shared" si="28"/>
        <v/>
      </c>
      <c r="N82" s="20" t="str">
        <f t="shared" si="29"/>
        <v/>
      </c>
      <c r="O82" s="21">
        <f>IF(SUMIFS('Monthly NSE Equity Options'!$K:$K,'Monthly NSE Equity Options'!$A:$A,$A82)=0,"",SUMIFS('Monthly NSE Equity Options'!$K:$K,'Monthly NSE Equity Options'!$A:$A,$A82))</f>
        <v>17969.392800000001</v>
      </c>
      <c r="P82" s="8" t="str">
        <f>IF(SUMIFS('Monthly BSE Equity Options'!$K:$K,'Monthly BSE Equity Options'!$A:$A,$A82)=0,"",SUMIFS('Monthly BSE Equity Options'!$K:$K,'Monthly BSE Equity Options'!$A:$A,$A82))</f>
        <v/>
      </c>
      <c r="Q82" s="8" t="str">
        <f t="shared" si="30"/>
        <v/>
      </c>
      <c r="R82" s="23">
        <f t="shared" si="48"/>
        <v>1.7567445143724596</v>
      </c>
      <c r="S82" s="23" t="str">
        <f t="shared" si="49"/>
        <v/>
      </c>
      <c r="T82" s="23" t="str">
        <f t="shared" si="50"/>
        <v/>
      </c>
      <c r="U82" s="23">
        <f t="shared" si="39"/>
        <v>0.42803454482225023</v>
      </c>
      <c r="V82" s="23" t="str">
        <f t="shared" si="40"/>
        <v/>
      </c>
      <c r="W82" s="23" t="str">
        <f t="shared" si="41"/>
        <v/>
      </c>
      <c r="X82" s="23" t="str">
        <f t="shared" si="31"/>
        <v/>
      </c>
      <c r="Y82" s="23" t="str">
        <f t="shared" si="32"/>
        <v/>
      </c>
      <c r="Z82" s="24">
        <f>IF(SUMIFS('Monthly NSE Equity Options'!$L:$L,'Monthly NSE Equity Options'!$A:$A,$A82)=0,"",SUMIFS('Monthly NSE Equity Options'!$L:$L,'Monthly NSE Equity Options'!$A:$A,$A82))</f>
        <v>61487362</v>
      </c>
      <c r="AA82" s="9" t="str">
        <f>IF(SUMIFS('Monthly BSE Equity Options'!$L:$L,'Monthly BSE Equity Options'!$A:$A,$A82)=0,"",SUMIFS('Monthly BSE Equity Options'!$L:$L,'Monthly BSE Equity Options'!$A:$A,$A82))</f>
        <v/>
      </c>
      <c r="AB82" s="9" t="str">
        <f t="shared" si="33"/>
        <v/>
      </c>
      <c r="AC82" s="26">
        <f t="shared" si="51"/>
        <v>1.3369034241303668</v>
      </c>
      <c r="AD82" s="26" t="str">
        <f t="shared" si="52"/>
        <v/>
      </c>
      <c r="AE82" s="26" t="str">
        <f t="shared" si="53"/>
        <v/>
      </c>
      <c r="AF82" s="26">
        <f t="shared" si="42"/>
        <v>0.35062460336467782</v>
      </c>
      <c r="AG82" s="26" t="str">
        <f t="shared" si="43"/>
        <v/>
      </c>
      <c r="AH82" s="26" t="str">
        <f t="shared" si="44"/>
        <v/>
      </c>
      <c r="AI82" s="26" t="str">
        <f t="shared" si="34"/>
        <v/>
      </c>
      <c r="AJ82" s="26" t="str">
        <f t="shared" si="35"/>
        <v/>
      </c>
    </row>
    <row r="83" spans="1:36" x14ac:dyDescent="0.2">
      <c r="A83" s="10">
        <v>40452</v>
      </c>
      <c r="B83" s="5" t="s">
        <v>77</v>
      </c>
      <c r="C83" s="5" t="s">
        <v>137</v>
      </c>
      <c r="D83" s="18" t="str">
        <f>IF(SUMIFS('Monthly NSE Equity Options'!$J:$J,'Monthly NSE Equity Options'!$A:$A,$A83)=0,"",SUMIFS('Monthly NSE Equity Options'!$J:$J,'Monthly NSE Equity Options'!$A:$A,$A83))</f>
        <v/>
      </c>
      <c r="E83" s="7" t="str">
        <f>IF(SUMIFS('Monthly BSE Equity Options'!$J:$J,'Monthly BSE Equity Options'!$A:$A,$A83)=0,"",SUMIFS('Monthly BSE Equity Options'!$J:$J,'Monthly BSE Equity Options'!$A:$A,$A83))</f>
        <v/>
      </c>
      <c r="F83" s="7" t="str">
        <f t="shared" si="27"/>
        <v/>
      </c>
      <c r="G83" s="20" t="str">
        <f t="shared" si="45"/>
        <v/>
      </c>
      <c r="H83" s="20" t="str">
        <f t="shared" si="46"/>
        <v/>
      </c>
      <c r="I83" s="20" t="str">
        <f t="shared" si="47"/>
        <v/>
      </c>
      <c r="J83" s="20" t="str">
        <f t="shared" si="36"/>
        <v/>
      </c>
      <c r="K83" s="20" t="str">
        <f t="shared" si="37"/>
        <v/>
      </c>
      <c r="L83" s="20" t="str">
        <f t="shared" si="38"/>
        <v/>
      </c>
      <c r="M83" s="20" t="str">
        <f t="shared" si="28"/>
        <v/>
      </c>
      <c r="N83" s="20" t="str">
        <f t="shared" si="29"/>
        <v/>
      </c>
      <c r="O83" s="21">
        <f>IF(SUMIFS('Monthly NSE Equity Options'!$K:$K,'Monthly NSE Equity Options'!$A:$A,$A83)=0,"",SUMIFS('Monthly NSE Equity Options'!$K:$K,'Monthly NSE Equity Options'!$A:$A,$A83))</f>
        <v>18132.0628</v>
      </c>
      <c r="P83" s="8" t="str">
        <f>IF(SUMIFS('Monthly BSE Equity Options'!$K:$K,'Monthly BSE Equity Options'!$A:$A,$A83)=0,"",SUMIFS('Monthly BSE Equity Options'!$K:$K,'Monthly BSE Equity Options'!$A:$A,$A83))</f>
        <v/>
      </c>
      <c r="Q83" s="8" t="str">
        <f t="shared" si="30"/>
        <v/>
      </c>
      <c r="R83" s="23">
        <f t="shared" si="48"/>
        <v>1.5360295939586202</v>
      </c>
      <c r="S83" s="23" t="str">
        <f t="shared" si="49"/>
        <v/>
      </c>
      <c r="T83" s="23" t="str">
        <f t="shared" si="50"/>
        <v/>
      </c>
      <c r="U83" s="23">
        <f t="shared" si="39"/>
        <v>9.0526152892600464E-3</v>
      </c>
      <c r="V83" s="23" t="str">
        <f t="shared" si="40"/>
        <v/>
      </c>
      <c r="W83" s="23" t="str">
        <f t="shared" si="41"/>
        <v/>
      </c>
      <c r="X83" s="23" t="str">
        <f t="shared" si="31"/>
        <v/>
      </c>
      <c r="Y83" s="23" t="str">
        <f t="shared" si="32"/>
        <v/>
      </c>
      <c r="Z83" s="24">
        <f>IF(SUMIFS('Monthly NSE Equity Options'!$L:$L,'Monthly NSE Equity Options'!$A:$A,$A83)=0,"",SUMIFS('Monthly NSE Equity Options'!$L:$L,'Monthly NSE Equity Options'!$A:$A,$A83))</f>
        <v>58624337</v>
      </c>
      <c r="AA83" s="9" t="str">
        <f>IF(SUMIFS('Monthly BSE Equity Options'!$L:$L,'Monthly BSE Equity Options'!$A:$A,$A83)=0,"",SUMIFS('Monthly BSE Equity Options'!$L:$L,'Monthly BSE Equity Options'!$A:$A,$A83))</f>
        <v/>
      </c>
      <c r="AB83" s="9" t="str">
        <f t="shared" si="33"/>
        <v/>
      </c>
      <c r="AC83" s="26">
        <f t="shared" si="51"/>
        <v>1.0900075262512372</v>
      </c>
      <c r="AD83" s="26" t="str">
        <f t="shared" si="52"/>
        <v/>
      </c>
      <c r="AE83" s="26" t="str">
        <f t="shared" si="53"/>
        <v/>
      </c>
      <c r="AF83" s="26">
        <f t="shared" si="42"/>
        <v>-4.6562820502853874E-2</v>
      </c>
      <c r="AG83" s="26" t="str">
        <f t="shared" si="43"/>
        <v/>
      </c>
      <c r="AH83" s="26" t="str">
        <f t="shared" si="44"/>
        <v/>
      </c>
      <c r="AI83" s="26" t="str">
        <f t="shared" si="34"/>
        <v/>
      </c>
      <c r="AJ83" s="26" t="str">
        <f t="shared" si="35"/>
        <v/>
      </c>
    </row>
    <row r="84" spans="1:36" x14ac:dyDescent="0.2">
      <c r="A84" s="10">
        <v>40483</v>
      </c>
      <c r="B84" s="5" t="s">
        <v>77</v>
      </c>
      <c r="C84" s="5" t="s">
        <v>137</v>
      </c>
      <c r="D84" s="18" t="str">
        <f>IF(SUMIFS('Monthly NSE Equity Options'!$J:$J,'Monthly NSE Equity Options'!$A:$A,$A84)=0,"",SUMIFS('Monthly NSE Equity Options'!$J:$J,'Monthly NSE Equity Options'!$A:$A,$A84))</f>
        <v/>
      </c>
      <c r="E84" s="7" t="str">
        <f>IF(SUMIFS('Monthly BSE Equity Options'!$J:$J,'Monthly BSE Equity Options'!$A:$A,$A84)=0,"",SUMIFS('Monthly BSE Equity Options'!$J:$J,'Monthly BSE Equity Options'!$A:$A,$A84))</f>
        <v/>
      </c>
      <c r="F84" s="7" t="str">
        <f t="shared" si="27"/>
        <v/>
      </c>
      <c r="G84" s="20" t="str">
        <f t="shared" si="45"/>
        <v/>
      </c>
      <c r="H84" s="20" t="str">
        <f t="shared" si="46"/>
        <v/>
      </c>
      <c r="I84" s="20" t="str">
        <f t="shared" si="47"/>
        <v/>
      </c>
      <c r="J84" s="20" t="str">
        <f t="shared" si="36"/>
        <v/>
      </c>
      <c r="K84" s="20" t="str">
        <f t="shared" si="37"/>
        <v/>
      </c>
      <c r="L84" s="20" t="str">
        <f t="shared" si="38"/>
        <v/>
      </c>
      <c r="M84" s="20" t="str">
        <f t="shared" si="28"/>
        <v/>
      </c>
      <c r="N84" s="20" t="str">
        <f t="shared" si="29"/>
        <v/>
      </c>
      <c r="O84" s="21">
        <f>IF(SUMIFS('Monthly NSE Equity Options'!$K:$K,'Monthly NSE Equity Options'!$A:$A,$A84)=0,"",SUMIFS('Monthly NSE Equity Options'!$K:$K,'Monthly NSE Equity Options'!$A:$A,$A84))</f>
        <v>20011.845399999998</v>
      </c>
      <c r="P84" s="8" t="str">
        <f>IF(SUMIFS('Monthly BSE Equity Options'!$K:$K,'Monthly BSE Equity Options'!$A:$A,$A84)=0,"",SUMIFS('Monthly BSE Equity Options'!$K:$K,'Monthly BSE Equity Options'!$A:$A,$A84))</f>
        <v/>
      </c>
      <c r="Q84" s="8" t="str">
        <f t="shared" si="30"/>
        <v/>
      </c>
      <c r="R84" s="23">
        <f t="shared" si="48"/>
        <v>1.3267603164311508</v>
      </c>
      <c r="S84" s="23" t="str">
        <f t="shared" si="49"/>
        <v/>
      </c>
      <c r="T84" s="23" t="str">
        <f t="shared" si="50"/>
        <v/>
      </c>
      <c r="U84" s="23">
        <f t="shared" si="39"/>
        <v>0.10367174550046232</v>
      </c>
      <c r="V84" s="23" t="str">
        <f t="shared" si="40"/>
        <v/>
      </c>
      <c r="W84" s="23" t="str">
        <f t="shared" si="41"/>
        <v/>
      </c>
      <c r="X84" s="23" t="str">
        <f t="shared" si="31"/>
        <v/>
      </c>
      <c r="Y84" s="23" t="str">
        <f t="shared" si="32"/>
        <v/>
      </c>
      <c r="Z84" s="24">
        <f>IF(SUMIFS('Monthly NSE Equity Options'!$L:$L,'Monthly NSE Equity Options'!$A:$A,$A84)=0,"",SUMIFS('Monthly NSE Equity Options'!$L:$L,'Monthly NSE Equity Options'!$A:$A,$A84))</f>
        <v>65673782</v>
      </c>
      <c r="AA84" s="9" t="str">
        <f>IF(SUMIFS('Monthly BSE Equity Options'!$L:$L,'Monthly BSE Equity Options'!$A:$A,$A84)=0,"",SUMIFS('Monthly BSE Equity Options'!$L:$L,'Monthly BSE Equity Options'!$A:$A,$A84))</f>
        <v/>
      </c>
      <c r="AB84" s="9" t="str">
        <f t="shared" si="33"/>
        <v/>
      </c>
      <c r="AC84" s="26">
        <f t="shared" si="51"/>
        <v>0.91323853651711073</v>
      </c>
      <c r="AD84" s="26" t="str">
        <f t="shared" si="52"/>
        <v/>
      </c>
      <c r="AE84" s="26" t="str">
        <f t="shared" si="53"/>
        <v/>
      </c>
      <c r="AF84" s="26">
        <f t="shared" si="42"/>
        <v>0.12024775649061925</v>
      </c>
      <c r="AG84" s="26" t="str">
        <f t="shared" si="43"/>
        <v/>
      </c>
      <c r="AH84" s="26" t="str">
        <f t="shared" si="44"/>
        <v/>
      </c>
      <c r="AI84" s="26" t="str">
        <f t="shared" si="34"/>
        <v/>
      </c>
      <c r="AJ84" s="26" t="str">
        <f t="shared" si="35"/>
        <v/>
      </c>
    </row>
    <row r="85" spans="1:36" x14ac:dyDescent="0.2">
      <c r="A85" s="10">
        <v>40513</v>
      </c>
      <c r="B85" s="5" t="s">
        <v>77</v>
      </c>
      <c r="C85" s="5" t="s">
        <v>137</v>
      </c>
      <c r="D85" s="18" t="str">
        <f>IF(SUMIFS('Monthly NSE Equity Options'!$J:$J,'Monthly NSE Equity Options'!$A:$A,$A85)=0,"",SUMIFS('Monthly NSE Equity Options'!$J:$J,'Monthly NSE Equity Options'!$A:$A,$A85))</f>
        <v/>
      </c>
      <c r="E85" s="7" t="str">
        <f>IF(SUMIFS('Monthly BSE Equity Options'!$J:$J,'Monthly BSE Equity Options'!$A:$A,$A85)=0,"",SUMIFS('Monthly BSE Equity Options'!$J:$J,'Monthly BSE Equity Options'!$A:$A,$A85))</f>
        <v/>
      </c>
      <c r="F85" s="7" t="str">
        <f t="shared" si="27"/>
        <v/>
      </c>
      <c r="G85" s="20" t="str">
        <f t="shared" si="45"/>
        <v/>
      </c>
      <c r="H85" s="20" t="str">
        <f t="shared" si="46"/>
        <v/>
      </c>
      <c r="I85" s="20" t="str">
        <f t="shared" si="47"/>
        <v/>
      </c>
      <c r="J85" s="20" t="str">
        <f t="shared" si="36"/>
        <v/>
      </c>
      <c r="K85" s="20" t="str">
        <f t="shared" si="37"/>
        <v/>
      </c>
      <c r="L85" s="20" t="str">
        <f t="shared" si="38"/>
        <v/>
      </c>
      <c r="M85" s="20" t="str">
        <f t="shared" si="28"/>
        <v/>
      </c>
      <c r="N85" s="20" t="str">
        <f t="shared" si="29"/>
        <v/>
      </c>
      <c r="O85" s="21">
        <f>IF(SUMIFS('Monthly NSE Equity Options'!$K:$K,'Monthly NSE Equity Options'!$A:$A,$A85)=0,"",SUMIFS('Monthly NSE Equity Options'!$K:$K,'Monthly NSE Equity Options'!$A:$A,$A85))</f>
        <v>16016.715</v>
      </c>
      <c r="P85" s="8" t="str">
        <f>IF(SUMIFS('Monthly BSE Equity Options'!$K:$K,'Monthly BSE Equity Options'!$A:$A,$A85)=0,"",SUMIFS('Monthly BSE Equity Options'!$K:$K,'Monthly BSE Equity Options'!$A:$A,$A85))</f>
        <v/>
      </c>
      <c r="Q85" s="8" t="str">
        <f t="shared" si="30"/>
        <v/>
      </c>
      <c r="R85" s="23">
        <f t="shared" si="48"/>
        <v>1.0032602555786325</v>
      </c>
      <c r="S85" s="23" t="str">
        <f t="shared" si="49"/>
        <v/>
      </c>
      <c r="T85" s="23" t="str">
        <f t="shared" si="50"/>
        <v/>
      </c>
      <c r="U85" s="23">
        <f t="shared" si="39"/>
        <v>-0.19963828023576469</v>
      </c>
      <c r="V85" s="23" t="str">
        <f t="shared" si="40"/>
        <v/>
      </c>
      <c r="W85" s="23" t="str">
        <f t="shared" si="41"/>
        <v/>
      </c>
      <c r="X85" s="23" t="str">
        <f t="shared" si="31"/>
        <v/>
      </c>
      <c r="Y85" s="23" t="str">
        <f t="shared" si="32"/>
        <v/>
      </c>
      <c r="Z85" s="24">
        <f>IF(SUMIFS('Monthly NSE Equity Options'!$L:$L,'Monthly NSE Equity Options'!$A:$A,$A85)=0,"",SUMIFS('Monthly NSE Equity Options'!$L:$L,'Monthly NSE Equity Options'!$A:$A,$A85))</f>
        <v>53425843</v>
      </c>
      <c r="AA85" s="9" t="str">
        <f>IF(SUMIFS('Monthly BSE Equity Options'!$L:$L,'Monthly BSE Equity Options'!$A:$A,$A85)=0,"",SUMIFS('Monthly BSE Equity Options'!$L:$L,'Monthly BSE Equity Options'!$A:$A,$A85))</f>
        <v/>
      </c>
      <c r="AB85" s="9" t="str">
        <f t="shared" si="33"/>
        <v/>
      </c>
      <c r="AC85" s="26">
        <f t="shared" si="51"/>
        <v>0.73579792063625016</v>
      </c>
      <c r="AD85" s="26" t="str">
        <f t="shared" si="52"/>
        <v/>
      </c>
      <c r="AE85" s="26" t="str">
        <f t="shared" si="53"/>
        <v/>
      </c>
      <c r="AF85" s="26">
        <f t="shared" si="42"/>
        <v>-0.18649662965961056</v>
      </c>
      <c r="AG85" s="26" t="str">
        <f t="shared" si="43"/>
        <v/>
      </c>
      <c r="AH85" s="26" t="str">
        <f t="shared" si="44"/>
        <v/>
      </c>
      <c r="AI85" s="26" t="str">
        <f t="shared" si="34"/>
        <v/>
      </c>
      <c r="AJ85" s="26" t="str">
        <f t="shared" si="35"/>
        <v/>
      </c>
    </row>
    <row r="86" spans="1:36" x14ac:dyDescent="0.2">
      <c r="A86" s="10">
        <v>40544</v>
      </c>
      <c r="B86" s="5" t="s">
        <v>77</v>
      </c>
      <c r="C86" s="5" t="s">
        <v>138</v>
      </c>
      <c r="D86" s="18" t="str">
        <f>IF(SUMIFS('Monthly NSE Equity Options'!$J:$J,'Monthly NSE Equity Options'!$A:$A,$A86)=0,"",SUMIFS('Monthly NSE Equity Options'!$J:$J,'Monthly NSE Equity Options'!$A:$A,$A86))</f>
        <v/>
      </c>
      <c r="E86" s="7" t="str">
        <f>IF(SUMIFS('Monthly BSE Equity Options'!$J:$J,'Monthly BSE Equity Options'!$A:$A,$A86)=0,"",SUMIFS('Monthly BSE Equity Options'!$J:$J,'Monthly BSE Equity Options'!$A:$A,$A86))</f>
        <v/>
      </c>
      <c r="F86" s="7" t="str">
        <f t="shared" si="27"/>
        <v/>
      </c>
      <c r="G86" s="20" t="str">
        <f t="shared" si="45"/>
        <v/>
      </c>
      <c r="H86" s="20" t="str">
        <f t="shared" si="46"/>
        <v/>
      </c>
      <c r="I86" s="20" t="str">
        <f t="shared" si="47"/>
        <v/>
      </c>
      <c r="J86" s="20" t="str">
        <f t="shared" si="36"/>
        <v/>
      </c>
      <c r="K86" s="20" t="str">
        <f t="shared" si="37"/>
        <v/>
      </c>
      <c r="L86" s="20" t="str">
        <f t="shared" si="38"/>
        <v/>
      </c>
      <c r="M86" s="20" t="str">
        <f t="shared" si="28"/>
        <v/>
      </c>
      <c r="N86" s="20" t="str">
        <f t="shared" si="29"/>
        <v/>
      </c>
      <c r="O86" s="21">
        <f>IF(SUMIFS('Monthly NSE Equity Options'!$K:$K,'Monthly NSE Equity Options'!$A:$A,$A86)=0,"",SUMIFS('Monthly NSE Equity Options'!$K:$K,'Monthly NSE Equity Options'!$A:$A,$A86))</f>
        <v>20462.004300000001</v>
      </c>
      <c r="P86" s="8" t="str">
        <f>IF(SUMIFS('Monthly BSE Equity Options'!$K:$K,'Monthly BSE Equity Options'!$A:$A,$A86)=0,"",SUMIFS('Monthly BSE Equity Options'!$K:$K,'Monthly BSE Equity Options'!$A:$A,$A86))</f>
        <v/>
      </c>
      <c r="Q86" s="8" t="str">
        <f t="shared" si="30"/>
        <v/>
      </c>
      <c r="R86" s="23">
        <f t="shared" si="48"/>
        <v>1.7380737423774497</v>
      </c>
      <c r="S86" s="23" t="str">
        <f t="shared" si="49"/>
        <v/>
      </c>
      <c r="T86" s="23" t="str">
        <f t="shared" si="50"/>
        <v/>
      </c>
      <c r="U86" s="23">
        <f t="shared" si="39"/>
        <v>0.27754063801472406</v>
      </c>
      <c r="V86" s="23" t="str">
        <f t="shared" si="40"/>
        <v/>
      </c>
      <c r="W86" s="23" t="str">
        <f t="shared" si="41"/>
        <v/>
      </c>
      <c r="X86" s="23" t="str">
        <f t="shared" si="31"/>
        <v/>
      </c>
      <c r="Y86" s="23" t="str">
        <f t="shared" si="32"/>
        <v/>
      </c>
      <c r="Z86" s="24">
        <f>IF(SUMIFS('Monthly NSE Equity Options'!$L:$L,'Monthly NSE Equity Options'!$A:$A,$A86)=0,"",SUMIFS('Monthly NSE Equity Options'!$L:$L,'Monthly NSE Equity Options'!$A:$A,$A86))</f>
        <v>69810266</v>
      </c>
      <c r="AA86" s="9" t="str">
        <f>IF(SUMIFS('Monthly BSE Equity Options'!$L:$L,'Monthly BSE Equity Options'!$A:$A,$A86)=0,"",SUMIFS('Monthly BSE Equity Options'!$L:$L,'Monthly BSE Equity Options'!$A:$A,$A86))</f>
        <v/>
      </c>
      <c r="AB86" s="9" t="str">
        <f t="shared" si="33"/>
        <v/>
      </c>
      <c r="AC86" s="26">
        <f t="shared" si="51"/>
        <v>1.4495876192327231</v>
      </c>
      <c r="AD86" s="26" t="str">
        <f t="shared" si="52"/>
        <v/>
      </c>
      <c r="AE86" s="26" t="str">
        <f t="shared" si="53"/>
        <v/>
      </c>
      <c r="AF86" s="26">
        <f t="shared" si="42"/>
        <v>0.30667598450435296</v>
      </c>
      <c r="AG86" s="26" t="str">
        <f t="shared" si="43"/>
        <v/>
      </c>
      <c r="AH86" s="26" t="str">
        <f t="shared" si="44"/>
        <v/>
      </c>
      <c r="AI86" s="26" t="str">
        <f t="shared" si="34"/>
        <v/>
      </c>
      <c r="AJ86" s="26" t="str">
        <f t="shared" si="35"/>
        <v/>
      </c>
    </row>
    <row r="87" spans="1:36" x14ac:dyDescent="0.2">
      <c r="A87" s="10">
        <v>40575</v>
      </c>
      <c r="B87" s="5" t="s">
        <v>77</v>
      </c>
      <c r="C87" s="5" t="s">
        <v>138</v>
      </c>
      <c r="D87" s="18" t="str">
        <f>IF(SUMIFS('Monthly NSE Equity Options'!$J:$J,'Monthly NSE Equity Options'!$A:$A,$A87)=0,"",SUMIFS('Monthly NSE Equity Options'!$J:$J,'Monthly NSE Equity Options'!$A:$A,$A87))</f>
        <v/>
      </c>
      <c r="E87" s="7" t="str">
        <f>IF(SUMIFS('Monthly BSE Equity Options'!$J:$J,'Monthly BSE Equity Options'!$A:$A,$A87)=0,"",SUMIFS('Monthly BSE Equity Options'!$J:$J,'Monthly BSE Equity Options'!$A:$A,$A87))</f>
        <v/>
      </c>
      <c r="F87" s="7" t="str">
        <f t="shared" si="27"/>
        <v/>
      </c>
      <c r="G87" s="20" t="str">
        <f t="shared" si="45"/>
        <v/>
      </c>
      <c r="H87" s="20" t="str">
        <f t="shared" si="46"/>
        <v/>
      </c>
      <c r="I87" s="20" t="str">
        <f t="shared" si="47"/>
        <v/>
      </c>
      <c r="J87" s="20" t="str">
        <f t="shared" si="36"/>
        <v/>
      </c>
      <c r="K87" s="20" t="str">
        <f t="shared" si="37"/>
        <v/>
      </c>
      <c r="L87" s="20" t="str">
        <f t="shared" si="38"/>
        <v/>
      </c>
      <c r="M87" s="20" t="str">
        <f t="shared" si="28"/>
        <v/>
      </c>
      <c r="N87" s="20" t="str">
        <f t="shared" si="29"/>
        <v/>
      </c>
      <c r="O87" s="21">
        <f>IF(SUMIFS('Monthly NSE Equity Options'!$K:$K,'Monthly NSE Equity Options'!$A:$A,$A87)=0,"",SUMIFS('Monthly NSE Equity Options'!$K:$K,'Monthly NSE Equity Options'!$A:$A,$A87))</f>
        <v>21252.290799999999</v>
      </c>
      <c r="P87" s="8" t="str">
        <f>IF(SUMIFS('Monthly BSE Equity Options'!$K:$K,'Monthly BSE Equity Options'!$A:$A,$A87)=0,"",SUMIFS('Monthly BSE Equity Options'!$K:$K,'Monthly BSE Equity Options'!$A:$A,$A87))</f>
        <v/>
      </c>
      <c r="Q87" s="8" t="str">
        <f t="shared" si="30"/>
        <v/>
      </c>
      <c r="R87" s="23">
        <f t="shared" si="48"/>
        <v>1.3918724090162002</v>
      </c>
      <c r="S87" s="23" t="str">
        <f t="shared" si="49"/>
        <v/>
      </c>
      <c r="T87" s="23" t="str">
        <f t="shared" si="50"/>
        <v/>
      </c>
      <c r="U87" s="23">
        <f t="shared" si="39"/>
        <v>3.8622145143425657E-2</v>
      </c>
      <c r="V87" s="23" t="str">
        <f t="shared" si="40"/>
        <v/>
      </c>
      <c r="W87" s="23" t="str">
        <f t="shared" si="41"/>
        <v/>
      </c>
      <c r="X87" s="23" t="str">
        <f t="shared" si="31"/>
        <v/>
      </c>
      <c r="Y87" s="23" t="str">
        <f t="shared" si="32"/>
        <v/>
      </c>
      <c r="Z87" s="24">
        <f>IF(SUMIFS('Monthly NSE Equity Options'!$L:$L,'Monthly NSE Equity Options'!$A:$A,$A87)=0,"",SUMIFS('Monthly NSE Equity Options'!$L:$L,'Monthly NSE Equity Options'!$A:$A,$A87))</f>
        <v>77583034</v>
      </c>
      <c r="AA87" s="9" t="str">
        <f>IF(SUMIFS('Monthly BSE Equity Options'!$L:$L,'Monthly BSE Equity Options'!$A:$A,$A87)=0,"",SUMIFS('Monthly BSE Equity Options'!$L:$L,'Monthly BSE Equity Options'!$A:$A,$A87))</f>
        <v/>
      </c>
      <c r="AB87" s="9" t="str">
        <f t="shared" si="33"/>
        <v/>
      </c>
      <c r="AC87" s="26">
        <f t="shared" si="51"/>
        <v>1.1663776647211264</v>
      </c>
      <c r="AD87" s="26" t="str">
        <f t="shared" si="52"/>
        <v/>
      </c>
      <c r="AE87" s="26" t="str">
        <f t="shared" si="53"/>
        <v/>
      </c>
      <c r="AF87" s="26">
        <f t="shared" si="42"/>
        <v>0.11134133194679419</v>
      </c>
      <c r="AG87" s="26" t="str">
        <f t="shared" si="43"/>
        <v/>
      </c>
      <c r="AH87" s="26" t="str">
        <f t="shared" si="44"/>
        <v/>
      </c>
      <c r="AI87" s="26" t="str">
        <f t="shared" si="34"/>
        <v/>
      </c>
      <c r="AJ87" s="26" t="str">
        <f t="shared" si="35"/>
        <v/>
      </c>
    </row>
    <row r="88" spans="1:36" x14ac:dyDescent="0.2">
      <c r="A88" s="10">
        <v>40603</v>
      </c>
      <c r="B88" s="5" t="s">
        <v>77</v>
      </c>
      <c r="C88" s="5" t="s">
        <v>138</v>
      </c>
      <c r="D88" s="18" t="str">
        <f>IF(SUMIFS('Monthly NSE Equity Options'!$J:$J,'Monthly NSE Equity Options'!$A:$A,$A88)=0,"",SUMIFS('Monthly NSE Equity Options'!$J:$J,'Monthly NSE Equity Options'!$A:$A,$A88))</f>
        <v/>
      </c>
      <c r="E88" s="7" t="str">
        <f>IF(SUMIFS('Monthly BSE Equity Options'!$J:$J,'Monthly BSE Equity Options'!$A:$A,$A88)=0,"",SUMIFS('Monthly BSE Equity Options'!$J:$J,'Monthly BSE Equity Options'!$A:$A,$A88))</f>
        <v/>
      </c>
      <c r="F88" s="7" t="str">
        <f t="shared" si="27"/>
        <v/>
      </c>
      <c r="G88" s="20" t="str">
        <f t="shared" si="45"/>
        <v/>
      </c>
      <c r="H88" s="20" t="str">
        <f t="shared" si="46"/>
        <v/>
      </c>
      <c r="I88" s="20" t="str">
        <f t="shared" si="47"/>
        <v/>
      </c>
      <c r="J88" s="20" t="str">
        <f t="shared" si="36"/>
        <v/>
      </c>
      <c r="K88" s="20" t="str">
        <f t="shared" si="37"/>
        <v/>
      </c>
      <c r="L88" s="20" t="str">
        <f t="shared" si="38"/>
        <v/>
      </c>
      <c r="M88" s="20" t="str">
        <f t="shared" si="28"/>
        <v/>
      </c>
      <c r="N88" s="20" t="str">
        <f t="shared" si="29"/>
        <v/>
      </c>
      <c r="O88" s="21">
        <f>IF(SUMIFS('Monthly NSE Equity Options'!$K:$K,'Monthly NSE Equity Options'!$A:$A,$A88)=0,"",SUMIFS('Monthly NSE Equity Options'!$K:$K,'Monthly NSE Equity Options'!$A:$A,$A88))</f>
        <v>21149.000700000001</v>
      </c>
      <c r="P88" s="8" t="str">
        <f>IF(SUMIFS('Monthly BSE Equity Options'!$K:$K,'Monthly BSE Equity Options'!$A:$A,$A88)=0,"",SUMIFS('Monthly BSE Equity Options'!$K:$K,'Monthly BSE Equity Options'!$A:$A,$A88))</f>
        <v/>
      </c>
      <c r="Q88" s="8" t="str">
        <f t="shared" si="30"/>
        <v/>
      </c>
      <c r="R88" s="23">
        <f t="shared" si="48"/>
        <v>1.3641660868596763</v>
      </c>
      <c r="S88" s="23" t="str">
        <f t="shared" si="49"/>
        <v/>
      </c>
      <c r="T88" s="23" t="str">
        <f t="shared" si="50"/>
        <v/>
      </c>
      <c r="U88" s="23">
        <f t="shared" si="39"/>
        <v>-4.8601866486787104E-3</v>
      </c>
      <c r="V88" s="23" t="str">
        <f t="shared" si="40"/>
        <v/>
      </c>
      <c r="W88" s="23" t="str">
        <f t="shared" si="41"/>
        <v/>
      </c>
      <c r="X88" s="23" t="str">
        <f t="shared" si="31"/>
        <v/>
      </c>
      <c r="Y88" s="23" t="str">
        <f t="shared" si="32"/>
        <v/>
      </c>
      <c r="Z88" s="24">
        <f>IF(SUMIFS('Monthly NSE Equity Options'!$L:$L,'Monthly NSE Equity Options'!$A:$A,$A88)=0,"",SUMIFS('Monthly NSE Equity Options'!$L:$L,'Monthly NSE Equity Options'!$A:$A,$A88))</f>
        <v>75924948</v>
      </c>
      <c r="AA88" s="9" t="str">
        <f>IF(SUMIFS('Monthly BSE Equity Options'!$L:$L,'Monthly BSE Equity Options'!$A:$A,$A88)=0,"",SUMIFS('Monthly BSE Equity Options'!$L:$L,'Monthly BSE Equity Options'!$A:$A,$A88))</f>
        <v/>
      </c>
      <c r="AB88" s="9" t="str">
        <f t="shared" si="33"/>
        <v/>
      </c>
      <c r="AC88" s="26">
        <f t="shared" si="51"/>
        <v>1.2332789649273632</v>
      </c>
      <c r="AD88" s="26" t="str">
        <f t="shared" si="52"/>
        <v/>
      </c>
      <c r="AE88" s="26" t="str">
        <f t="shared" si="53"/>
        <v/>
      </c>
      <c r="AF88" s="26">
        <f t="shared" si="42"/>
        <v>-2.1371760222731129E-2</v>
      </c>
      <c r="AG88" s="26" t="str">
        <f t="shared" si="43"/>
        <v/>
      </c>
      <c r="AH88" s="26" t="str">
        <f t="shared" si="44"/>
        <v/>
      </c>
      <c r="AI88" s="26" t="str">
        <f t="shared" si="34"/>
        <v/>
      </c>
      <c r="AJ88" s="26" t="str">
        <f t="shared" si="35"/>
        <v/>
      </c>
    </row>
    <row r="89" spans="1:36" x14ac:dyDescent="0.2">
      <c r="A89" s="10">
        <v>40634</v>
      </c>
      <c r="B89" s="5" t="s">
        <v>78</v>
      </c>
      <c r="C89" s="5" t="s">
        <v>139</v>
      </c>
      <c r="D89" s="18" t="str">
        <f>IF(SUMIFS('Monthly NSE Equity Options'!$J:$J,'Monthly NSE Equity Options'!$A:$A,$A89)=0,"",SUMIFS('Monthly NSE Equity Options'!$J:$J,'Monthly NSE Equity Options'!$A:$A,$A89))</f>
        <v/>
      </c>
      <c r="E89" s="7" t="str">
        <f>IF(SUMIFS('Monthly BSE Equity Options'!$J:$J,'Monthly BSE Equity Options'!$A:$A,$A89)=0,"",SUMIFS('Monthly BSE Equity Options'!$J:$J,'Monthly BSE Equity Options'!$A:$A,$A89))</f>
        <v/>
      </c>
      <c r="F89" s="7" t="str">
        <f t="shared" si="27"/>
        <v/>
      </c>
      <c r="G89" s="20" t="str">
        <f t="shared" si="45"/>
        <v/>
      </c>
      <c r="H89" s="20" t="str">
        <f t="shared" si="46"/>
        <v/>
      </c>
      <c r="I89" s="20" t="str">
        <f t="shared" si="47"/>
        <v/>
      </c>
      <c r="J89" s="20" t="str">
        <f t="shared" si="36"/>
        <v/>
      </c>
      <c r="K89" s="20" t="str">
        <f t="shared" si="37"/>
        <v/>
      </c>
      <c r="L89" s="20" t="str">
        <f t="shared" si="38"/>
        <v/>
      </c>
      <c r="M89" s="20" t="str">
        <f t="shared" si="28"/>
        <v/>
      </c>
      <c r="N89" s="20" t="str">
        <f t="shared" si="29"/>
        <v/>
      </c>
      <c r="O89" s="21">
        <f>IF(SUMIFS('Monthly NSE Equity Options'!$K:$K,'Monthly NSE Equity Options'!$A:$A,$A89)=0,"",SUMIFS('Monthly NSE Equity Options'!$K:$K,'Monthly NSE Equity Options'!$A:$A,$A89))</f>
        <v>17158.382900000001</v>
      </c>
      <c r="P89" s="8">
        <f>IF(SUMIFS('Monthly BSE Equity Options'!$K:$K,'Monthly BSE Equity Options'!$A:$A,$A89)=0,"",SUMIFS('Monthly BSE Equity Options'!$K:$K,'Monthly BSE Equity Options'!$A:$A,$A89))</f>
        <v>1.3454999999999999</v>
      </c>
      <c r="Q89" s="8">
        <f t="shared" si="30"/>
        <v>17159.7284</v>
      </c>
      <c r="R89" s="23">
        <f t="shared" si="48"/>
        <v>0.74692769841618767</v>
      </c>
      <c r="S89" s="23" t="str">
        <f t="shared" si="49"/>
        <v/>
      </c>
      <c r="T89" s="23" t="str">
        <f t="shared" si="50"/>
        <v/>
      </c>
      <c r="U89" s="23">
        <f t="shared" si="39"/>
        <v>-0.18869060796806347</v>
      </c>
      <c r="V89" s="23" t="str">
        <f t="shared" si="40"/>
        <v/>
      </c>
      <c r="W89" s="23" t="str">
        <f t="shared" si="41"/>
        <v/>
      </c>
      <c r="X89" s="23">
        <f t="shared" si="31"/>
        <v>0.999921589668051</v>
      </c>
      <c r="Y89" s="23">
        <f t="shared" si="32"/>
        <v>7.8410331949076763E-5</v>
      </c>
      <c r="Z89" s="24">
        <f>IF(SUMIFS('Monthly NSE Equity Options'!$L:$L,'Monthly NSE Equity Options'!$A:$A,$A89)=0,"",SUMIFS('Monthly NSE Equity Options'!$L:$L,'Monthly NSE Equity Options'!$A:$A,$A89))</f>
        <v>58387870</v>
      </c>
      <c r="AA89" s="9">
        <f>IF(SUMIFS('Monthly BSE Equity Options'!$L:$L,'Monthly BSE Equity Options'!$A:$A,$A89)=0,"",SUMIFS('Monthly BSE Equity Options'!$L:$L,'Monthly BSE Equity Options'!$A:$A,$A89))</f>
        <v>4490</v>
      </c>
      <c r="AB89" s="9">
        <f t="shared" si="33"/>
        <v>58392360</v>
      </c>
      <c r="AC89" s="26">
        <f t="shared" si="51"/>
        <v>0.62070544923033388</v>
      </c>
      <c r="AD89" s="26" t="str">
        <f t="shared" si="52"/>
        <v/>
      </c>
      <c r="AE89" s="26" t="str">
        <f t="shared" si="53"/>
        <v/>
      </c>
      <c r="AF89" s="26">
        <f t="shared" si="42"/>
        <v>-0.23097912427941336</v>
      </c>
      <c r="AG89" s="26" t="str">
        <f t="shared" si="43"/>
        <v/>
      </c>
      <c r="AH89" s="26" t="str">
        <f t="shared" si="44"/>
        <v/>
      </c>
      <c r="AI89" s="26">
        <f t="shared" si="34"/>
        <v>0.99992310637898518</v>
      </c>
      <c r="AJ89" s="26">
        <f t="shared" si="35"/>
        <v>7.689362101480399E-5</v>
      </c>
    </row>
    <row r="90" spans="1:36" x14ac:dyDescent="0.2">
      <c r="A90" s="10">
        <v>40664</v>
      </c>
      <c r="B90" s="5" t="s">
        <v>78</v>
      </c>
      <c r="C90" s="5" t="s">
        <v>139</v>
      </c>
      <c r="D90" s="18" t="str">
        <f>IF(SUMIFS('Monthly NSE Equity Options'!$J:$J,'Monthly NSE Equity Options'!$A:$A,$A90)=0,"",SUMIFS('Monthly NSE Equity Options'!$J:$J,'Monthly NSE Equity Options'!$A:$A,$A90))</f>
        <v/>
      </c>
      <c r="E90" s="7" t="str">
        <f>IF(SUMIFS('Monthly BSE Equity Options'!$J:$J,'Monthly BSE Equity Options'!$A:$A,$A90)=0,"",SUMIFS('Monthly BSE Equity Options'!$J:$J,'Monthly BSE Equity Options'!$A:$A,$A90))</f>
        <v/>
      </c>
      <c r="F90" s="7" t="str">
        <f t="shared" si="27"/>
        <v/>
      </c>
      <c r="G90" s="20" t="str">
        <f t="shared" si="45"/>
        <v/>
      </c>
      <c r="H90" s="20" t="str">
        <f t="shared" si="46"/>
        <v/>
      </c>
      <c r="I90" s="20" t="str">
        <f t="shared" si="47"/>
        <v/>
      </c>
      <c r="J90" s="20" t="str">
        <f t="shared" si="36"/>
        <v/>
      </c>
      <c r="K90" s="20" t="str">
        <f t="shared" si="37"/>
        <v/>
      </c>
      <c r="L90" s="20" t="str">
        <f t="shared" si="38"/>
        <v/>
      </c>
      <c r="M90" s="20" t="str">
        <f t="shared" si="28"/>
        <v/>
      </c>
      <c r="N90" s="20" t="str">
        <f t="shared" si="29"/>
        <v/>
      </c>
      <c r="O90" s="21">
        <f>IF(SUMIFS('Monthly NSE Equity Options'!$K:$K,'Monthly NSE Equity Options'!$A:$A,$A90)=0,"",SUMIFS('Monthly NSE Equity Options'!$K:$K,'Monthly NSE Equity Options'!$A:$A,$A90))</f>
        <v>19627.046399999999</v>
      </c>
      <c r="P90" s="8">
        <f>IF(SUMIFS('Monthly BSE Equity Options'!$K:$K,'Monthly BSE Equity Options'!$A:$A,$A90)=0,"",SUMIFS('Monthly BSE Equity Options'!$K:$K,'Monthly BSE Equity Options'!$A:$A,$A90))</f>
        <v>2.8176999999999999</v>
      </c>
      <c r="Q90" s="8">
        <f t="shared" si="30"/>
        <v>19629.864099999999</v>
      </c>
      <c r="R90" s="23">
        <f t="shared" si="48"/>
        <v>0.51292665855031117</v>
      </c>
      <c r="S90" s="23">
        <f t="shared" si="49"/>
        <v>1126.08</v>
      </c>
      <c r="T90" s="23">
        <f t="shared" si="50"/>
        <v>0.51314356588170162</v>
      </c>
      <c r="U90" s="23">
        <f t="shared" si="39"/>
        <v>0.14387506762073698</v>
      </c>
      <c r="V90" s="23">
        <f t="shared" si="40"/>
        <v>1.0941657376439986</v>
      </c>
      <c r="W90" s="23">
        <f t="shared" si="41"/>
        <v>0.14394958022762183</v>
      </c>
      <c r="X90" s="23">
        <f t="shared" si="31"/>
        <v>0.99985645850701532</v>
      </c>
      <c r="Y90" s="23">
        <f t="shared" si="32"/>
        <v>1.4354149298466106E-4</v>
      </c>
      <c r="Z90" s="24">
        <f>IF(SUMIFS('Monthly NSE Equity Options'!$L:$L,'Monthly NSE Equity Options'!$A:$A,$A90)=0,"",SUMIFS('Monthly NSE Equity Options'!$L:$L,'Monthly NSE Equity Options'!$A:$A,$A90))</f>
        <v>70678532</v>
      </c>
      <c r="AA90" s="9">
        <f>IF(SUMIFS('Monthly BSE Equity Options'!$L:$L,'Monthly BSE Equity Options'!$A:$A,$A90)=0,"",SUMIFS('Monthly BSE Equity Options'!$L:$L,'Monthly BSE Equity Options'!$A:$A,$A90))</f>
        <v>9015</v>
      </c>
      <c r="AB90" s="9">
        <f t="shared" si="33"/>
        <v>70687547</v>
      </c>
      <c r="AC90" s="26">
        <f t="shared" si="51"/>
        <v>0.40709039774043831</v>
      </c>
      <c r="AD90" s="26">
        <f t="shared" si="52"/>
        <v>900.5</v>
      </c>
      <c r="AE90" s="26">
        <f t="shared" si="53"/>
        <v>0.4072695910261781</v>
      </c>
      <c r="AF90" s="26">
        <f t="shared" si="42"/>
        <v>0.21050026315397363</v>
      </c>
      <c r="AG90" s="26">
        <f t="shared" si="43"/>
        <v>1.007795100222717</v>
      </c>
      <c r="AH90" s="26">
        <f t="shared" si="44"/>
        <v>0.21056157004101217</v>
      </c>
      <c r="AI90" s="26">
        <f t="shared" si="34"/>
        <v>0.9998724669282979</v>
      </c>
      <c r="AJ90" s="26">
        <f t="shared" si="35"/>
        <v>1.275330717021486E-4</v>
      </c>
    </row>
    <row r="91" spans="1:36" x14ac:dyDescent="0.2">
      <c r="A91" s="10">
        <v>40695</v>
      </c>
      <c r="B91" s="5" t="s">
        <v>78</v>
      </c>
      <c r="C91" s="5" t="s">
        <v>139</v>
      </c>
      <c r="D91" s="18" t="str">
        <f>IF(SUMIFS('Monthly NSE Equity Options'!$J:$J,'Monthly NSE Equity Options'!$A:$A,$A91)=0,"",SUMIFS('Monthly NSE Equity Options'!$J:$J,'Monthly NSE Equity Options'!$A:$A,$A91))</f>
        <v/>
      </c>
      <c r="E91" s="7" t="str">
        <f>IF(SUMIFS('Monthly BSE Equity Options'!$J:$J,'Monthly BSE Equity Options'!$A:$A,$A91)=0,"",SUMIFS('Monthly BSE Equity Options'!$J:$J,'Monthly BSE Equity Options'!$A:$A,$A91))</f>
        <v/>
      </c>
      <c r="F91" s="7" t="str">
        <f t="shared" si="27"/>
        <v/>
      </c>
      <c r="G91" s="20" t="str">
        <f t="shared" si="45"/>
        <v/>
      </c>
      <c r="H91" s="20" t="str">
        <f t="shared" si="46"/>
        <v/>
      </c>
      <c r="I91" s="20" t="str">
        <f t="shared" si="47"/>
        <v/>
      </c>
      <c r="J91" s="20" t="str">
        <f t="shared" si="36"/>
        <v/>
      </c>
      <c r="K91" s="20" t="str">
        <f t="shared" si="37"/>
        <v/>
      </c>
      <c r="L91" s="20" t="str">
        <f t="shared" si="38"/>
        <v/>
      </c>
      <c r="M91" s="20" t="str">
        <f t="shared" si="28"/>
        <v/>
      </c>
      <c r="N91" s="20" t="str">
        <f t="shared" si="29"/>
        <v/>
      </c>
      <c r="O91" s="21">
        <f>IF(SUMIFS('Monthly NSE Equity Options'!$K:$K,'Monthly NSE Equity Options'!$A:$A,$A91)=0,"",SUMIFS('Monthly NSE Equity Options'!$K:$K,'Monthly NSE Equity Options'!$A:$A,$A91))</f>
        <v>18503.0396</v>
      </c>
      <c r="P91" s="8">
        <f>IF(SUMIFS('Monthly BSE Equity Options'!$K:$K,'Monthly BSE Equity Options'!$A:$A,$A91)=0,"",SUMIFS('Monthly BSE Equity Options'!$K:$K,'Monthly BSE Equity Options'!$A:$A,$A91))</f>
        <v>0.58309999999999995</v>
      </c>
      <c r="Q91" s="8">
        <f t="shared" si="30"/>
        <v>18503.6227</v>
      </c>
      <c r="R91" s="23">
        <f t="shared" si="48"/>
        <v>0.49038958529617949</v>
      </c>
      <c r="S91" s="23" t="str">
        <f t="shared" si="49"/>
        <v/>
      </c>
      <c r="T91" s="23" t="str">
        <f t="shared" si="50"/>
        <v/>
      </c>
      <c r="U91" s="23">
        <f t="shared" si="39"/>
        <v>-5.7268260190183273E-2</v>
      </c>
      <c r="V91" s="23">
        <f t="shared" si="40"/>
        <v>-0.79305816800936935</v>
      </c>
      <c r="W91" s="23">
        <f t="shared" si="41"/>
        <v>-5.73738765720746E-2</v>
      </c>
      <c r="X91" s="23">
        <f t="shared" si="31"/>
        <v>0.99996848725195853</v>
      </c>
      <c r="Y91" s="23">
        <f t="shared" si="32"/>
        <v>3.1512748041495675E-5</v>
      </c>
      <c r="Z91" s="24">
        <f>IF(SUMIFS('Monthly NSE Equity Options'!$L:$L,'Monthly NSE Equity Options'!$A:$A,$A91)=0,"",SUMIFS('Monthly NSE Equity Options'!$L:$L,'Monthly NSE Equity Options'!$A:$A,$A91))</f>
        <v>67437653</v>
      </c>
      <c r="AA91" s="9">
        <f>IF(SUMIFS('Monthly BSE Equity Options'!$L:$L,'Monthly BSE Equity Options'!$A:$A,$A91)=0,"",SUMIFS('Monthly BSE Equity Options'!$L:$L,'Monthly BSE Equity Options'!$A:$A,$A91))</f>
        <v>1929</v>
      </c>
      <c r="AB91" s="9">
        <f t="shared" si="33"/>
        <v>67439582</v>
      </c>
      <c r="AC91" s="26">
        <f t="shared" si="51"/>
        <v>0.42011162415294678</v>
      </c>
      <c r="AD91" s="26" t="str">
        <f t="shared" si="52"/>
        <v/>
      </c>
      <c r="AE91" s="26" t="str">
        <f t="shared" si="53"/>
        <v/>
      </c>
      <c r="AF91" s="26">
        <f t="shared" si="42"/>
        <v>-4.5853796171091976E-2</v>
      </c>
      <c r="AG91" s="26">
        <f t="shared" si="43"/>
        <v>-0.78602329450915143</v>
      </c>
      <c r="AH91" s="26">
        <f t="shared" si="44"/>
        <v>-4.5948192260795273E-2</v>
      </c>
      <c r="AI91" s="26">
        <f t="shared" si="34"/>
        <v>0.99997139661986634</v>
      </c>
      <c r="AJ91" s="26">
        <f t="shared" si="35"/>
        <v>2.8603380133643178E-5</v>
      </c>
    </row>
    <row r="92" spans="1:36" x14ac:dyDescent="0.2">
      <c r="A92" s="10">
        <v>40725</v>
      </c>
      <c r="B92" s="5" t="s">
        <v>78</v>
      </c>
      <c r="C92" s="5" t="s">
        <v>140</v>
      </c>
      <c r="D92" s="18" t="str">
        <f>IF(SUMIFS('Monthly NSE Equity Options'!$J:$J,'Monthly NSE Equity Options'!$A:$A,$A92)=0,"",SUMIFS('Monthly NSE Equity Options'!$J:$J,'Monthly NSE Equity Options'!$A:$A,$A92))</f>
        <v/>
      </c>
      <c r="E92" s="7" t="str">
        <f>IF(SUMIFS('Monthly BSE Equity Options'!$J:$J,'Monthly BSE Equity Options'!$A:$A,$A92)=0,"",SUMIFS('Monthly BSE Equity Options'!$J:$J,'Monthly BSE Equity Options'!$A:$A,$A92))</f>
        <v/>
      </c>
      <c r="F92" s="7" t="str">
        <f t="shared" si="27"/>
        <v/>
      </c>
      <c r="G92" s="20" t="str">
        <f t="shared" si="45"/>
        <v/>
      </c>
      <c r="H92" s="20" t="str">
        <f t="shared" si="46"/>
        <v/>
      </c>
      <c r="I92" s="20" t="str">
        <f t="shared" si="47"/>
        <v/>
      </c>
      <c r="J92" s="20" t="str">
        <f t="shared" si="36"/>
        <v/>
      </c>
      <c r="K92" s="20" t="str">
        <f t="shared" si="37"/>
        <v/>
      </c>
      <c r="L92" s="20" t="str">
        <f t="shared" si="38"/>
        <v/>
      </c>
      <c r="M92" s="20" t="str">
        <f t="shared" si="28"/>
        <v/>
      </c>
      <c r="N92" s="20" t="str">
        <f t="shared" si="29"/>
        <v/>
      </c>
      <c r="O92" s="21">
        <f>IF(SUMIFS('Monthly NSE Equity Options'!$K:$K,'Monthly NSE Equity Options'!$A:$A,$A92)=0,"",SUMIFS('Monthly NSE Equity Options'!$K:$K,'Monthly NSE Equity Options'!$A:$A,$A92))</f>
        <v>19494.332299999998</v>
      </c>
      <c r="P92" s="8">
        <f>IF(SUMIFS('Monthly BSE Equity Options'!$K:$K,'Monthly BSE Equity Options'!$A:$A,$A92)=0,"",SUMIFS('Monthly BSE Equity Options'!$K:$K,'Monthly BSE Equity Options'!$A:$A,$A92))</f>
        <v>8.5000000000000006E-3</v>
      </c>
      <c r="Q92" s="8">
        <f t="shared" si="30"/>
        <v>19494.340799999998</v>
      </c>
      <c r="R92" s="23">
        <f t="shared" si="48"/>
        <v>0.74513878500180564</v>
      </c>
      <c r="S92" s="23" t="str">
        <f t="shared" si="49"/>
        <v/>
      </c>
      <c r="T92" s="23" t="str">
        <f t="shared" si="50"/>
        <v/>
      </c>
      <c r="U92" s="23">
        <f t="shared" si="39"/>
        <v>5.3574586739791652E-2</v>
      </c>
      <c r="V92" s="23">
        <f t="shared" si="40"/>
        <v>-0.98542274052478129</v>
      </c>
      <c r="W92" s="23">
        <f t="shared" si="41"/>
        <v>5.3541845078801664E-2</v>
      </c>
      <c r="X92" s="23">
        <f t="shared" si="31"/>
        <v>0.99999956397602319</v>
      </c>
      <c r="Y92" s="23">
        <f t="shared" si="32"/>
        <v>4.3602397676355391E-7</v>
      </c>
      <c r="Z92" s="24">
        <f>IF(SUMIFS('Monthly NSE Equity Options'!$L:$L,'Monthly NSE Equity Options'!$A:$A,$A92)=0,"",SUMIFS('Monthly NSE Equity Options'!$L:$L,'Monthly NSE Equity Options'!$A:$A,$A92))</f>
        <v>69068867</v>
      </c>
      <c r="AA92" s="9">
        <f>IF(SUMIFS('Monthly BSE Equity Options'!$L:$L,'Monthly BSE Equity Options'!$A:$A,$A92)=0,"",SUMIFS('Monthly BSE Equity Options'!$L:$L,'Monthly BSE Equity Options'!$A:$A,$A92))</f>
        <v>30</v>
      </c>
      <c r="AB92" s="9">
        <f t="shared" si="33"/>
        <v>69068897</v>
      </c>
      <c r="AC92" s="26">
        <f t="shared" si="51"/>
        <v>0.67042028458943448</v>
      </c>
      <c r="AD92" s="26" t="str">
        <f t="shared" si="52"/>
        <v/>
      </c>
      <c r="AE92" s="26" t="str">
        <f t="shared" si="53"/>
        <v/>
      </c>
      <c r="AF92" s="26">
        <f t="shared" si="42"/>
        <v>2.4188475242458374E-2</v>
      </c>
      <c r="AG92" s="26">
        <f t="shared" si="43"/>
        <v>-0.98444790046656294</v>
      </c>
      <c r="AH92" s="26">
        <f t="shared" si="44"/>
        <v>2.415962483278733E-2</v>
      </c>
      <c r="AI92" s="26">
        <f t="shared" si="34"/>
        <v>0.99999956565109183</v>
      </c>
      <c r="AJ92" s="26">
        <f t="shared" si="35"/>
        <v>4.3434890816339517E-7</v>
      </c>
    </row>
    <row r="93" spans="1:36" x14ac:dyDescent="0.2">
      <c r="A93" s="10">
        <v>40756</v>
      </c>
      <c r="B93" s="5" t="s">
        <v>78</v>
      </c>
      <c r="C93" s="5" t="s">
        <v>140</v>
      </c>
      <c r="D93" s="18" t="str">
        <f>IF(SUMIFS('Monthly NSE Equity Options'!$J:$J,'Monthly NSE Equity Options'!$A:$A,$A93)=0,"",SUMIFS('Monthly NSE Equity Options'!$J:$J,'Monthly NSE Equity Options'!$A:$A,$A93))</f>
        <v/>
      </c>
      <c r="E93" s="7" t="str">
        <f>IF(SUMIFS('Monthly BSE Equity Options'!$J:$J,'Monthly BSE Equity Options'!$A:$A,$A93)=0,"",SUMIFS('Monthly BSE Equity Options'!$J:$J,'Monthly BSE Equity Options'!$A:$A,$A93))</f>
        <v/>
      </c>
      <c r="F93" s="7" t="str">
        <f t="shared" si="27"/>
        <v/>
      </c>
      <c r="G93" s="20" t="str">
        <f t="shared" si="45"/>
        <v/>
      </c>
      <c r="H93" s="20" t="str">
        <f t="shared" si="46"/>
        <v/>
      </c>
      <c r="I93" s="20" t="str">
        <f t="shared" si="47"/>
        <v/>
      </c>
      <c r="J93" s="20" t="str">
        <f t="shared" si="36"/>
        <v/>
      </c>
      <c r="K93" s="20" t="str">
        <f t="shared" si="37"/>
        <v/>
      </c>
      <c r="L93" s="20" t="str">
        <f t="shared" si="38"/>
        <v/>
      </c>
      <c r="M93" s="20" t="str">
        <f t="shared" si="28"/>
        <v/>
      </c>
      <c r="N93" s="20" t="str">
        <f t="shared" si="29"/>
        <v/>
      </c>
      <c r="O93" s="21">
        <f>IF(SUMIFS('Monthly NSE Equity Options'!$K:$K,'Monthly NSE Equity Options'!$A:$A,$A93)=0,"",SUMIFS('Monthly NSE Equity Options'!$K:$K,'Monthly NSE Equity Options'!$A:$A,$A93))</f>
        <v>22827.816699999999</v>
      </c>
      <c r="P93" s="8" t="str">
        <f>IF(SUMIFS('Monthly BSE Equity Options'!$K:$K,'Monthly BSE Equity Options'!$A:$A,$A93)=0,"",SUMIFS('Monthly BSE Equity Options'!$K:$K,'Monthly BSE Equity Options'!$A:$A,$A93))</f>
        <v/>
      </c>
      <c r="Q93" s="8" t="str">
        <f t="shared" si="30"/>
        <v/>
      </c>
      <c r="R93" s="23">
        <f t="shared" si="48"/>
        <v>0.81413535745460797</v>
      </c>
      <c r="S93" s="23" t="str">
        <f t="shared" si="49"/>
        <v/>
      </c>
      <c r="T93" s="23" t="str">
        <f t="shared" si="50"/>
        <v/>
      </c>
      <c r="U93" s="23">
        <f t="shared" si="39"/>
        <v>0.17099761862579932</v>
      </c>
      <c r="V93" s="23" t="str">
        <f t="shared" si="40"/>
        <v/>
      </c>
      <c r="W93" s="23" t="str">
        <f t="shared" si="41"/>
        <v/>
      </c>
      <c r="X93" s="23" t="str">
        <f t="shared" si="31"/>
        <v/>
      </c>
      <c r="Y93" s="23" t="str">
        <f t="shared" si="32"/>
        <v/>
      </c>
      <c r="Z93" s="24">
        <f>IF(SUMIFS('Monthly NSE Equity Options'!$L:$L,'Monthly NSE Equity Options'!$A:$A,$A93)=0,"",SUMIFS('Monthly NSE Equity Options'!$L:$L,'Monthly NSE Equity Options'!$A:$A,$A93))</f>
        <v>88933530</v>
      </c>
      <c r="AA93" s="9" t="str">
        <f>IF(SUMIFS('Monthly BSE Equity Options'!$L:$L,'Monthly BSE Equity Options'!$A:$A,$A93)=0,"",SUMIFS('Monthly BSE Equity Options'!$L:$L,'Monthly BSE Equity Options'!$A:$A,$A93))</f>
        <v/>
      </c>
      <c r="AB93" s="9" t="str">
        <f t="shared" si="33"/>
        <v/>
      </c>
      <c r="AC93" s="26">
        <f t="shared" si="51"/>
        <v>0.95350409864828278</v>
      </c>
      <c r="AD93" s="26" t="str">
        <f t="shared" si="52"/>
        <v/>
      </c>
      <c r="AE93" s="26" t="str">
        <f t="shared" si="53"/>
        <v/>
      </c>
      <c r="AF93" s="26">
        <f t="shared" si="42"/>
        <v>0.28760661442441204</v>
      </c>
      <c r="AG93" s="26" t="str">
        <f t="shared" si="43"/>
        <v/>
      </c>
      <c r="AH93" s="26" t="str">
        <f t="shared" si="44"/>
        <v/>
      </c>
      <c r="AI93" s="26" t="str">
        <f t="shared" si="34"/>
        <v/>
      </c>
      <c r="AJ93" s="26" t="str">
        <f t="shared" si="35"/>
        <v/>
      </c>
    </row>
    <row r="94" spans="1:36" x14ac:dyDescent="0.2">
      <c r="A94" s="10">
        <v>40787</v>
      </c>
      <c r="B94" s="5" t="s">
        <v>78</v>
      </c>
      <c r="C94" s="5" t="s">
        <v>140</v>
      </c>
      <c r="D94" s="18" t="str">
        <f>IF(SUMIFS('Monthly NSE Equity Options'!$J:$J,'Monthly NSE Equity Options'!$A:$A,$A94)=0,"",SUMIFS('Monthly NSE Equity Options'!$J:$J,'Monthly NSE Equity Options'!$A:$A,$A94))</f>
        <v/>
      </c>
      <c r="E94" s="7" t="str">
        <f>IF(SUMIFS('Monthly BSE Equity Options'!$J:$J,'Monthly BSE Equity Options'!$A:$A,$A94)=0,"",SUMIFS('Monthly BSE Equity Options'!$J:$J,'Monthly BSE Equity Options'!$A:$A,$A94))</f>
        <v/>
      </c>
      <c r="F94" s="7" t="str">
        <f t="shared" si="27"/>
        <v/>
      </c>
      <c r="G94" s="20" t="str">
        <f t="shared" si="45"/>
        <v/>
      </c>
      <c r="H94" s="20" t="str">
        <f t="shared" si="46"/>
        <v/>
      </c>
      <c r="I94" s="20" t="str">
        <f t="shared" si="47"/>
        <v/>
      </c>
      <c r="J94" s="20" t="str">
        <f t="shared" si="36"/>
        <v/>
      </c>
      <c r="K94" s="20" t="str">
        <f t="shared" si="37"/>
        <v/>
      </c>
      <c r="L94" s="20" t="str">
        <f t="shared" si="38"/>
        <v/>
      </c>
      <c r="M94" s="20" t="str">
        <f t="shared" si="28"/>
        <v/>
      </c>
      <c r="N94" s="20" t="str">
        <f t="shared" si="29"/>
        <v/>
      </c>
      <c r="O94" s="21">
        <f>IF(SUMIFS('Monthly NSE Equity Options'!$K:$K,'Monthly NSE Equity Options'!$A:$A,$A94)=0,"",SUMIFS('Monthly NSE Equity Options'!$K:$K,'Monthly NSE Equity Options'!$A:$A,$A94))</f>
        <v>21621.4804</v>
      </c>
      <c r="P94" s="8">
        <f>IF(SUMIFS('Monthly BSE Equity Options'!$K:$K,'Monthly BSE Equity Options'!$A:$A,$A94)=0,"",SUMIFS('Monthly BSE Equity Options'!$K:$K,'Monthly BSE Equity Options'!$A:$A,$A94))</f>
        <v>1.2445999999999999</v>
      </c>
      <c r="Q94" s="8">
        <f t="shared" si="30"/>
        <v>21622.725000000002</v>
      </c>
      <c r="R94" s="23">
        <f t="shared" si="48"/>
        <v>0.20323934373564367</v>
      </c>
      <c r="S94" s="23" t="str">
        <f t="shared" si="49"/>
        <v/>
      </c>
      <c r="T94" s="23" t="str">
        <f t="shared" si="50"/>
        <v/>
      </c>
      <c r="U94" s="23">
        <f t="shared" si="39"/>
        <v>-5.2845014302221882E-2</v>
      </c>
      <c r="V94" s="23" t="str">
        <f t="shared" si="40"/>
        <v/>
      </c>
      <c r="W94" s="23" t="str">
        <f t="shared" si="41"/>
        <v/>
      </c>
      <c r="X94" s="23">
        <f t="shared" si="31"/>
        <v>0.99994244018734912</v>
      </c>
      <c r="Y94" s="23">
        <f t="shared" si="32"/>
        <v>5.7559812650810654E-5</v>
      </c>
      <c r="Z94" s="24">
        <f>IF(SUMIFS('Monthly NSE Equity Options'!$L:$L,'Monthly NSE Equity Options'!$A:$A,$A94)=0,"",SUMIFS('Monthly NSE Equity Options'!$L:$L,'Monthly NSE Equity Options'!$A:$A,$A94))</f>
        <v>86179284</v>
      </c>
      <c r="AA94" s="9">
        <f>IF(SUMIFS('Monthly BSE Equity Options'!$L:$L,'Monthly BSE Equity Options'!$A:$A,$A94)=0,"",SUMIFS('Monthly BSE Equity Options'!$L:$L,'Monthly BSE Equity Options'!$A:$A,$A94))</f>
        <v>4720</v>
      </c>
      <c r="AB94" s="9">
        <f t="shared" si="33"/>
        <v>86184004</v>
      </c>
      <c r="AC94" s="26">
        <f t="shared" si="51"/>
        <v>0.40157718914660867</v>
      </c>
      <c r="AD94" s="26" t="str">
        <f t="shared" si="52"/>
        <v/>
      </c>
      <c r="AE94" s="26" t="str">
        <f t="shared" si="53"/>
        <v/>
      </c>
      <c r="AF94" s="26">
        <f t="shared" si="42"/>
        <v>-3.0969714122446312E-2</v>
      </c>
      <c r="AG94" s="26" t="str">
        <f t="shared" si="43"/>
        <v/>
      </c>
      <c r="AH94" s="26" t="str">
        <f t="shared" si="44"/>
        <v/>
      </c>
      <c r="AI94" s="26">
        <f t="shared" si="34"/>
        <v>0.99994523345654718</v>
      </c>
      <c r="AJ94" s="26">
        <f t="shared" si="35"/>
        <v>5.4766543452773441E-5</v>
      </c>
    </row>
    <row r="95" spans="1:36" x14ac:dyDescent="0.2">
      <c r="A95" s="10">
        <v>40817</v>
      </c>
      <c r="B95" s="5" t="s">
        <v>78</v>
      </c>
      <c r="C95" s="5" t="s">
        <v>141</v>
      </c>
      <c r="D95" s="18" t="str">
        <f>IF(SUMIFS('Monthly NSE Equity Options'!$J:$J,'Monthly NSE Equity Options'!$A:$A,$A95)=0,"",SUMIFS('Monthly NSE Equity Options'!$J:$J,'Monthly NSE Equity Options'!$A:$A,$A95))</f>
        <v/>
      </c>
      <c r="E95" s="7" t="str">
        <f>IF(SUMIFS('Monthly BSE Equity Options'!$J:$J,'Monthly BSE Equity Options'!$A:$A,$A95)=0,"",SUMIFS('Monthly BSE Equity Options'!$J:$J,'Monthly BSE Equity Options'!$A:$A,$A95))</f>
        <v/>
      </c>
      <c r="F95" s="7" t="str">
        <f t="shared" si="27"/>
        <v/>
      </c>
      <c r="G95" s="20" t="str">
        <f t="shared" si="45"/>
        <v/>
      </c>
      <c r="H95" s="20" t="str">
        <f t="shared" si="46"/>
        <v/>
      </c>
      <c r="I95" s="20" t="str">
        <f t="shared" si="47"/>
        <v/>
      </c>
      <c r="J95" s="20" t="str">
        <f t="shared" si="36"/>
        <v/>
      </c>
      <c r="K95" s="20" t="str">
        <f t="shared" si="37"/>
        <v/>
      </c>
      <c r="L95" s="20" t="str">
        <f t="shared" si="38"/>
        <v/>
      </c>
      <c r="M95" s="20" t="str">
        <f t="shared" si="28"/>
        <v/>
      </c>
      <c r="N95" s="20" t="str">
        <f t="shared" si="29"/>
        <v/>
      </c>
      <c r="O95" s="21">
        <f>IF(SUMIFS('Monthly NSE Equity Options'!$K:$K,'Monthly NSE Equity Options'!$A:$A,$A95)=0,"",SUMIFS('Monthly NSE Equity Options'!$K:$K,'Monthly NSE Equity Options'!$A:$A,$A95))</f>
        <v>16873.052800000001</v>
      </c>
      <c r="P95" s="8">
        <f>IF(SUMIFS('Monthly BSE Equity Options'!$K:$K,'Monthly BSE Equity Options'!$A:$A,$A95)=0,"",SUMIFS('Monthly BSE Equity Options'!$K:$K,'Monthly BSE Equity Options'!$A:$A,$A95))</f>
        <v>9.5345999999999993</v>
      </c>
      <c r="Q95" s="8">
        <f t="shared" si="30"/>
        <v>16882.5874</v>
      </c>
      <c r="R95" s="23">
        <f t="shared" si="48"/>
        <v>-6.9435563613865159E-2</v>
      </c>
      <c r="S95" s="23" t="str">
        <f t="shared" si="49"/>
        <v/>
      </c>
      <c r="T95" s="23" t="str">
        <f t="shared" si="50"/>
        <v/>
      </c>
      <c r="U95" s="23">
        <f t="shared" si="39"/>
        <v>-0.21961621092328165</v>
      </c>
      <c r="V95" s="23">
        <f t="shared" si="40"/>
        <v>6.6607745460388879</v>
      </c>
      <c r="W95" s="23">
        <f t="shared" si="41"/>
        <v>-0.21922017692034657</v>
      </c>
      <c r="X95" s="23">
        <f t="shared" si="31"/>
        <v>0.99943524059588174</v>
      </c>
      <c r="Y95" s="23">
        <f t="shared" si="32"/>
        <v>5.6475940411835214E-4</v>
      </c>
      <c r="Z95" s="24">
        <f>IF(SUMIFS('Monthly NSE Equity Options'!$L:$L,'Monthly NSE Equity Options'!$A:$A,$A95)=0,"",SUMIFS('Monthly NSE Equity Options'!$L:$L,'Monthly NSE Equity Options'!$A:$A,$A95))</f>
        <v>66492171</v>
      </c>
      <c r="AA95" s="9">
        <f>IF(SUMIFS('Monthly BSE Equity Options'!$L:$L,'Monthly BSE Equity Options'!$A:$A,$A95)=0,"",SUMIFS('Monthly BSE Equity Options'!$L:$L,'Monthly BSE Equity Options'!$A:$A,$A95))</f>
        <v>34336</v>
      </c>
      <c r="AB95" s="9">
        <f t="shared" si="33"/>
        <v>66526507</v>
      </c>
      <c r="AC95" s="26">
        <f t="shared" si="51"/>
        <v>0.13420764144420083</v>
      </c>
      <c r="AD95" s="26" t="str">
        <f t="shared" si="52"/>
        <v/>
      </c>
      <c r="AE95" s="26" t="str">
        <f t="shared" si="53"/>
        <v/>
      </c>
      <c r="AF95" s="26">
        <f t="shared" si="42"/>
        <v>-0.22844368259081849</v>
      </c>
      <c r="AG95" s="26">
        <f t="shared" si="43"/>
        <v>6.274576271186441</v>
      </c>
      <c r="AH95" s="26">
        <f t="shared" si="44"/>
        <v>-0.22808753466594567</v>
      </c>
      <c r="AI95" s="26">
        <f t="shared" si="34"/>
        <v>0.99948387490117285</v>
      </c>
      <c r="AJ95" s="26">
        <f t="shared" si="35"/>
        <v>5.161250988271487E-4</v>
      </c>
    </row>
    <row r="96" spans="1:36" x14ac:dyDescent="0.2">
      <c r="A96" s="10">
        <v>40848</v>
      </c>
      <c r="B96" s="5" t="s">
        <v>78</v>
      </c>
      <c r="C96" s="5" t="s">
        <v>141</v>
      </c>
      <c r="D96" s="18" t="str">
        <f>IF(SUMIFS('Monthly NSE Equity Options'!$J:$J,'Monthly NSE Equity Options'!$A:$A,$A96)=0,"",SUMIFS('Monthly NSE Equity Options'!$J:$J,'Monthly NSE Equity Options'!$A:$A,$A96))</f>
        <v/>
      </c>
      <c r="E96" s="7" t="str">
        <f>IF(SUMIFS('Monthly BSE Equity Options'!$J:$J,'Monthly BSE Equity Options'!$A:$A,$A96)=0,"",SUMIFS('Monthly BSE Equity Options'!$J:$J,'Monthly BSE Equity Options'!$A:$A,$A96))</f>
        <v/>
      </c>
      <c r="F96" s="7" t="str">
        <f t="shared" si="27"/>
        <v/>
      </c>
      <c r="G96" s="20" t="str">
        <f t="shared" si="45"/>
        <v/>
      </c>
      <c r="H96" s="20" t="str">
        <f t="shared" si="46"/>
        <v/>
      </c>
      <c r="I96" s="20" t="str">
        <f t="shared" si="47"/>
        <v/>
      </c>
      <c r="J96" s="20" t="str">
        <f t="shared" si="36"/>
        <v/>
      </c>
      <c r="K96" s="20" t="str">
        <f t="shared" si="37"/>
        <v/>
      </c>
      <c r="L96" s="20" t="str">
        <f t="shared" si="38"/>
        <v/>
      </c>
      <c r="M96" s="20" t="str">
        <f t="shared" si="28"/>
        <v/>
      </c>
      <c r="N96" s="20" t="str">
        <f t="shared" si="29"/>
        <v/>
      </c>
      <c r="O96" s="21">
        <f>IF(SUMIFS('Monthly NSE Equity Options'!$K:$K,'Monthly NSE Equity Options'!$A:$A,$A96)=0,"",SUMIFS('Monthly NSE Equity Options'!$K:$K,'Monthly NSE Equity Options'!$A:$A,$A96))</f>
        <v>20989.983499999998</v>
      </c>
      <c r="P96" s="8">
        <f>IF(SUMIFS('Monthly BSE Equity Options'!$K:$K,'Monthly BSE Equity Options'!$A:$A,$A96)=0,"",SUMIFS('Monthly BSE Equity Options'!$K:$K,'Monthly BSE Equity Options'!$A:$A,$A96))</f>
        <v>25.977799999999998</v>
      </c>
      <c r="Q96" s="8">
        <f t="shared" si="30"/>
        <v>21015.961299999999</v>
      </c>
      <c r="R96" s="23">
        <f t="shared" si="48"/>
        <v>4.8877956052968408E-2</v>
      </c>
      <c r="S96" s="23" t="str">
        <f t="shared" si="49"/>
        <v/>
      </c>
      <c r="T96" s="23" t="str">
        <f t="shared" si="50"/>
        <v/>
      </c>
      <c r="U96" s="23">
        <f t="shared" si="39"/>
        <v>0.24399441812924305</v>
      </c>
      <c r="V96" s="23">
        <f t="shared" si="40"/>
        <v>1.7245820485390055</v>
      </c>
      <c r="W96" s="23">
        <f t="shared" si="41"/>
        <v>0.24483059391713846</v>
      </c>
      <c r="X96" s="23">
        <f t="shared" si="31"/>
        <v>0.99876390141620597</v>
      </c>
      <c r="Y96" s="23">
        <f t="shared" si="32"/>
        <v>1.2360985837940233E-3</v>
      </c>
      <c r="Z96" s="24">
        <f>IF(SUMIFS('Monthly NSE Equity Options'!$L:$L,'Monthly NSE Equity Options'!$A:$A,$A96)=0,"",SUMIFS('Monthly NSE Equity Options'!$L:$L,'Monthly NSE Equity Options'!$A:$A,$A96))</f>
        <v>83494686</v>
      </c>
      <c r="AA96" s="9">
        <f>IF(SUMIFS('Monthly BSE Equity Options'!$L:$L,'Monthly BSE Equity Options'!$A:$A,$A96)=0,"",SUMIFS('Monthly BSE Equity Options'!$L:$L,'Monthly BSE Equity Options'!$A:$A,$A96))</f>
        <v>93030</v>
      </c>
      <c r="AB96" s="9">
        <f t="shared" si="33"/>
        <v>83587716</v>
      </c>
      <c r="AC96" s="26">
        <f t="shared" si="51"/>
        <v>0.27135492212097678</v>
      </c>
      <c r="AD96" s="26" t="str">
        <f t="shared" si="52"/>
        <v/>
      </c>
      <c r="AE96" s="26" t="str">
        <f t="shared" si="53"/>
        <v/>
      </c>
      <c r="AF96" s="26">
        <f t="shared" si="42"/>
        <v>0.2557070215078403</v>
      </c>
      <c r="AG96" s="26">
        <f t="shared" si="43"/>
        <v>1.7094012115563841</v>
      </c>
      <c r="AH96" s="26">
        <f t="shared" si="44"/>
        <v>0.25645730956534374</v>
      </c>
      <c r="AI96" s="26">
        <f t="shared" si="34"/>
        <v>0.99888703742066598</v>
      </c>
      <c r="AJ96" s="26">
        <f t="shared" si="35"/>
        <v>1.1129625793340255E-3</v>
      </c>
    </row>
    <row r="97" spans="1:36" x14ac:dyDescent="0.2">
      <c r="A97" s="10">
        <v>40878</v>
      </c>
      <c r="B97" s="5" t="s">
        <v>78</v>
      </c>
      <c r="C97" s="5" t="s">
        <v>141</v>
      </c>
      <c r="D97" s="18" t="str">
        <f>IF(SUMIFS('Monthly NSE Equity Options'!$J:$J,'Monthly NSE Equity Options'!$A:$A,$A97)=0,"",SUMIFS('Monthly NSE Equity Options'!$J:$J,'Monthly NSE Equity Options'!$A:$A,$A97))</f>
        <v/>
      </c>
      <c r="E97" s="7" t="str">
        <f>IF(SUMIFS('Monthly BSE Equity Options'!$J:$J,'Monthly BSE Equity Options'!$A:$A,$A97)=0,"",SUMIFS('Monthly BSE Equity Options'!$J:$J,'Monthly BSE Equity Options'!$A:$A,$A97))</f>
        <v/>
      </c>
      <c r="F97" s="7" t="str">
        <f t="shared" si="27"/>
        <v/>
      </c>
      <c r="G97" s="20" t="str">
        <f t="shared" si="45"/>
        <v/>
      </c>
      <c r="H97" s="20" t="str">
        <f t="shared" si="46"/>
        <v/>
      </c>
      <c r="I97" s="20" t="str">
        <f t="shared" si="47"/>
        <v/>
      </c>
      <c r="J97" s="20" t="str">
        <f t="shared" si="36"/>
        <v/>
      </c>
      <c r="K97" s="20" t="str">
        <f t="shared" si="37"/>
        <v/>
      </c>
      <c r="L97" s="20" t="str">
        <f t="shared" si="38"/>
        <v/>
      </c>
      <c r="M97" s="20" t="str">
        <f t="shared" si="28"/>
        <v/>
      </c>
      <c r="N97" s="20" t="str">
        <f t="shared" si="29"/>
        <v/>
      </c>
      <c r="O97" s="21">
        <f>IF(SUMIFS('Monthly NSE Equity Options'!$K:$K,'Monthly NSE Equity Options'!$A:$A,$A97)=0,"",SUMIFS('Monthly NSE Equity Options'!$K:$K,'Monthly NSE Equity Options'!$A:$A,$A97))</f>
        <v>21817.444800000001</v>
      </c>
      <c r="P97" s="8">
        <f>IF(SUMIFS('Monthly BSE Equity Options'!$K:$K,'Monthly BSE Equity Options'!$A:$A,$A97)=0,"",SUMIFS('Monthly BSE Equity Options'!$K:$K,'Monthly BSE Equity Options'!$A:$A,$A97))</f>
        <v>69.178899999999999</v>
      </c>
      <c r="Q97" s="8">
        <f t="shared" si="30"/>
        <v>21886.6237</v>
      </c>
      <c r="R97" s="23">
        <f t="shared" si="48"/>
        <v>0.36216726088963935</v>
      </c>
      <c r="S97" s="23" t="str">
        <f t="shared" si="49"/>
        <v/>
      </c>
      <c r="T97" s="23" t="str">
        <f t="shared" si="50"/>
        <v/>
      </c>
      <c r="U97" s="23">
        <f t="shared" si="39"/>
        <v>3.9421722270529758E-2</v>
      </c>
      <c r="V97" s="23">
        <f t="shared" si="40"/>
        <v>1.6630007159959659</v>
      </c>
      <c r="W97" s="23">
        <f t="shared" si="41"/>
        <v>4.1428625965351351E-2</v>
      </c>
      <c r="X97" s="23">
        <f t="shared" si="31"/>
        <v>0.99683921554332755</v>
      </c>
      <c r="Y97" s="23">
        <f t="shared" si="32"/>
        <v>3.1607844566725017E-3</v>
      </c>
      <c r="Z97" s="24">
        <f>IF(SUMIFS('Monthly NSE Equity Options'!$L:$L,'Monthly NSE Equity Options'!$A:$A,$A97)=0,"",SUMIFS('Monthly NSE Equity Options'!$L:$L,'Monthly NSE Equity Options'!$A:$A,$A97))</f>
        <v>90105420</v>
      </c>
      <c r="AA97" s="9">
        <f>IF(SUMIFS('Monthly BSE Equity Options'!$L:$L,'Monthly BSE Equity Options'!$A:$A,$A97)=0,"",SUMIFS('Monthly BSE Equity Options'!$L:$L,'Monthly BSE Equity Options'!$A:$A,$A97))</f>
        <v>281602</v>
      </c>
      <c r="AB97" s="9">
        <f t="shared" si="33"/>
        <v>90387022</v>
      </c>
      <c r="AC97" s="26">
        <f t="shared" si="51"/>
        <v>0.68655120706284412</v>
      </c>
      <c r="AD97" s="26" t="str">
        <f t="shared" si="52"/>
        <v/>
      </c>
      <c r="AE97" s="26" t="str">
        <f t="shared" si="53"/>
        <v/>
      </c>
      <c r="AF97" s="26">
        <f t="shared" si="42"/>
        <v>7.917550585195321E-2</v>
      </c>
      <c r="AG97" s="26">
        <f t="shared" si="43"/>
        <v>2.0270020423519295</v>
      </c>
      <c r="AH97" s="26">
        <f t="shared" si="44"/>
        <v>8.1343363898111587E-2</v>
      </c>
      <c r="AI97" s="26">
        <f t="shared" si="34"/>
        <v>0.99688448635911475</v>
      </c>
      <c r="AJ97" s="26">
        <f t="shared" si="35"/>
        <v>3.115513640885303E-3</v>
      </c>
    </row>
    <row r="98" spans="1:36" x14ac:dyDescent="0.2">
      <c r="A98" s="10">
        <v>40909</v>
      </c>
      <c r="B98" s="5" t="s">
        <v>78</v>
      </c>
      <c r="C98" s="5" t="s">
        <v>142</v>
      </c>
      <c r="D98" s="18" t="str">
        <f>IF(SUMIFS('Monthly NSE Equity Options'!$J:$J,'Monthly NSE Equity Options'!$A:$A,$A98)=0,"",SUMIFS('Monthly NSE Equity Options'!$J:$J,'Monthly NSE Equity Options'!$A:$A,$A98))</f>
        <v/>
      </c>
      <c r="E98" s="7" t="str">
        <f>IF(SUMIFS('Monthly BSE Equity Options'!$J:$J,'Monthly BSE Equity Options'!$A:$A,$A98)=0,"",SUMIFS('Monthly BSE Equity Options'!$J:$J,'Monthly BSE Equity Options'!$A:$A,$A98))</f>
        <v/>
      </c>
      <c r="F98" s="7" t="str">
        <f t="shared" si="27"/>
        <v/>
      </c>
      <c r="G98" s="20" t="str">
        <f t="shared" si="45"/>
        <v/>
      </c>
      <c r="H98" s="20" t="str">
        <f t="shared" si="46"/>
        <v/>
      </c>
      <c r="I98" s="20" t="str">
        <f t="shared" si="47"/>
        <v/>
      </c>
      <c r="J98" s="20" t="str">
        <f t="shared" si="36"/>
        <v/>
      </c>
      <c r="K98" s="20" t="str">
        <f t="shared" si="37"/>
        <v/>
      </c>
      <c r="L98" s="20" t="str">
        <f t="shared" si="38"/>
        <v/>
      </c>
      <c r="M98" s="20" t="str">
        <f t="shared" si="28"/>
        <v/>
      </c>
      <c r="N98" s="20" t="str">
        <f t="shared" si="29"/>
        <v/>
      </c>
      <c r="O98" s="21">
        <f>IF(SUMIFS('Monthly NSE Equity Options'!$K:$K,'Monthly NSE Equity Options'!$A:$A,$A98)=0,"",SUMIFS('Monthly NSE Equity Options'!$K:$K,'Monthly NSE Equity Options'!$A:$A,$A98))</f>
        <v>16499.0147</v>
      </c>
      <c r="P98" s="8">
        <f>IF(SUMIFS('Monthly BSE Equity Options'!$K:$K,'Monthly BSE Equity Options'!$A:$A,$A98)=0,"",SUMIFS('Monthly BSE Equity Options'!$K:$K,'Monthly BSE Equity Options'!$A:$A,$A98))</f>
        <v>205.76779999999999</v>
      </c>
      <c r="Q98" s="8">
        <f t="shared" si="30"/>
        <v>16704.782500000001</v>
      </c>
      <c r="R98" s="23">
        <f t="shared" si="48"/>
        <v>-0.19367553353509948</v>
      </c>
      <c r="S98" s="23" t="str">
        <f t="shared" si="49"/>
        <v/>
      </c>
      <c r="T98" s="23" t="str">
        <f t="shared" si="50"/>
        <v/>
      </c>
      <c r="U98" s="23">
        <f t="shared" si="39"/>
        <v>-0.24376961412089837</v>
      </c>
      <c r="V98" s="23">
        <f t="shared" si="40"/>
        <v>1.9744300646584434</v>
      </c>
      <c r="W98" s="23">
        <f t="shared" si="41"/>
        <v>-0.23675836305441655</v>
      </c>
      <c r="X98" s="23">
        <f t="shared" si="31"/>
        <v>0.98768210241587995</v>
      </c>
      <c r="Y98" s="23">
        <f t="shared" si="32"/>
        <v>1.2317897584119995E-2</v>
      </c>
      <c r="Z98" s="24">
        <f>IF(SUMIFS('Monthly NSE Equity Options'!$L:$L,'Monthly NSE Equity Options'!$A:$A,$A98)=0,"",SUMIFS('Monthly NSE Equity Options'!$L:$L,'Monthly NSE Equity Options'!$A:$A,$A98))</f>
        <v>66581837</v>
      </c>
      <c r="AA98" s="9">
        <f>IF(SUMIFS('Monthly BSE Equity Options'!$L:$L,'Monthly BSE Equity Options'!$A:$A,$A98)=0,"",SUMIFS('Monthly BSE Equity Options'!$L:$L,'Monthly BSE Equity Options'!$A:$A,$A98))</f>
        <v>829122</v>
      </c>
      <c r="AB98" s="9">
        <f t="shared" si="33"/>
        <v>67410959</v>
      </c>
      <c r="AC98" s="26">
        <f t="shared" si="51"/>
        <v>-4.6245762765035114E-2</v>
      </c>
      <c r="AD98" s="26" t="str">
        <f t="shared" si="52"/>
        <v/>
      </c>
      <c r="AE98" s="26" t="str">
        <f t="shared" si="53"/>
        <v/>
      </c>
      <c r="AF98" s="26">
        <f t="shared" si="42"/>
        <v>-0.26106734755800487</v>
      </c>
      <c r="AG98" s="26">
        <f t="shared" si="43"/>
        <v>1.944304372838261</v>
      </c>
      <c r="AH98" s="26">
        <f t="shared" si="44"/>
        <v>-0.25419648187988753</v>
      </c>
      <c r="AI98" s="26">
        <f t="shared" si="34"/>
        <v>0.98770048650398223</v>
      </c>
      <c r="AJ98" s="26">
        <f t="shared" si="35"/>
        <v>1.2299513496017761E-2</v>
      </c>
    </row>
    <row r="99" spans="1:36" x14ac:dyDescent="0.2">
      <c r="A99" s="10">
        <v>40940</v>
      </c>
      <c r="B99" s="5" t="s">
        <v>78</v>
      </c>
      <c r="C99" s="5" t="s">
        <v>142</v>
      </c>
      <c r="D99" s="18" t="str">
        <f>IF(SUMIFS('Monthly NSE Equity Options'!$J:$J,'Monthly NSE Equity Options'!$A:$A,$A99)=0,"",SUMIFS('Monthly NSE Equity Options'!$J:$J,'Monthly NSE Equity Options'!$A:$A,$A99))</f>
        <v/>
      </c>
      <c r="E99" s="7" t="str">
        <f>IF(SUMIFS('Monthly BSE Equity Options'!$J:$J,'Monthly BSE Equity Options'!$A:$A,$A99)=0,"",SUMIFS('Monthly BSE Equity Options'!$J:$J,'Monthly BSE Equity Options'!$A:$A,$A99))</f>
        <v/>
      </c>
      <c r="F99" s="7" t="str">
        <f t="shared" si="27"/>
        <v/>
      </c>
      <c r="G99" s="20" t="str">
        <f t="shared" si="45"/>
        <v/>
      </c>
      <c r="H99" s="20" t="str">
        <f t="shared" si="46"/>
        <v/>
      </c>
      <c r="I99" s="20" t="str">
        <f t="shared" si="47"/>
        <v/>
      </c>
      <c r="J99" s="20" t="str">
        <f t="shared" si="36"/>
        <v/>
      </c>
      <c r="K99" s="20" t="str">
        <f t="shared" si="37"/>
        <v/>
      </c>
      <c r="L99" s="20" t="str">
        <f t="shared" si="38"/>
        <v/>
      </c>
      <c r="M99" s="20" t="str">
        <f t="shared" si="28"/>
        <v/>
      </c>
      <c r="N99" s="20" t="str">
        <f t="shared" si="29"/>
        <v/>
      </c>
      <c r="O99" s="21">
        <f>IF(SUMIFS('Monthly NSE Equity Options'!$K:$K,'Monthly NSE Equity Options'!$A:$A,$A99)=0,"",SUMIFS('Monthly NSE Equity Options'!$K:$K,'Monthly NSE Equity Options'!$A:$A,$A99))</f>
        <v>18987.704099999999</v>
      </c>
      <c r="P99" s="8">
        <f>IF(SUMIFS('Monthly BSE Equity Options'!$K:$K,'Monthly BSE Equity Options'!$A:$A,$A99)=0,"",SUMIFS('Monthly BSE Equity Options'!$K:$K,'Monthly BSE Equity Options'!$A:$A,$A99))</f>
        <v>3986.1336999999999</v>
      </c>
      <c r="Q99" s="8">
        <f t="shared" si="30"/>
        <v>22973.837799999998</v>
      </c>
      <c r="R99" s="23">
        <f t="shared" si="48"/>
        <v>-0.10655729875482411</v>
      </c>
      <c r="S99" s="23" t="str">
        <f t="shared" si="49"/>
        <v/>
      </c>
      <c r="T99" s="23" t="str">
        <f t="shared" si="50"/>
        <v/>
      </c>
      <c r="U99" s="23">
        <f t="shared" si="39"/>
        <v>0.15083866795997225</v>
      </c>
      <c r="V99" s="23">
        <f t="shared" si="40"/>
        <v>18.371999409042619</v>
      </c>
      <c r="W99" s="23">
        <f t="shared" si="41"/>
        <v>0.375285059832416</v>
      </c>
      <c r="X99" s="23">
        <f t="shared" si="31"/>
        <v>0.82649247658569269</v>
      </c>
      <c r="Y99" s="23">
        <f t="shared" si="32"/>
        <v>0.17350752341430739</v>
      </c>
      <c r="Z99" s="24">
        <f>IF(SUMIFS('Monthly NSE Equity Options'!$L:$L,'Monthly NSE Equity Options'!$A:$A,$A99)=0,"",SUMIFS('Monthly NSE Equity Options'!$L:$L,'Monthly NSE Equity Options'!$A:$A,$A99))</f>
        <v>69344203</v>
      </c>
      <c r="AA99" s="9">
        <f>IF(SUMIFS('Monthly BSE Equity Options'!$L:$L,'Monthly BSE Equity Options'!$A:$A,$A99)=0,"",SUMIFS('Monthly BSE Equity Options'!$L:$L,'Monthly BSE Equity Options'!$A:$A,$A99))</f>
        <v>16387860</v>
      </c>
      <c r="AB99" s="9">
        <f t="shared" si="33"/>
        <v>85732063</v>
      </c>
      <c r="AC99" s="26">
        <f t="shared" si="51"/>
        <v>-0.10619372013731765</v>
      </c>
      <c r="AD99" s="26" t="str">
        <f t="shared" si="52"/>
        <v/>
      </c>
      <c r="AE99" s="26" t="str">
        <f t="shared" si="53"/>
        <v/>
      </c>
      <c r="AF99" s="26">
        <f t="shared" si="42"/>
        <v>4.1488281556425033E-2</v>
      </c>
      <c r="AG99" s="26">
        <f t="shared" si="43"/>
        <v>18.765318011100899</v>
      </c>
      <c r="AH99" s="26">
        <f t="shared" si="44"/>
        <v>0.27178227801209598</v>
      </c>
      <c r="AI99" s="26">
        <f t="shared" si="34"/>
        <v>0.80884794525474091</v>
      </c>
      <c r="AJ99" s="26">
        <f t="shared" si="35"/>
        <v>0.19115205474525906</v>
      </c>
    </row>
    <row r="100" spans="1:36" x14ac:dyDescent="0.2">
      <c r="A100" s="10">
        <v>40969</v>
      </c>
      <c r="B100" s="5" t="s">
        <v>78</v>
      </c>
      <c r="C100" s="5" t="s">
        <v>142</v>
      </c>
      <c r="D100" s="18" t="str">
        <f>IF(SUMIFS('Monthly NSE Equity Options'!$J:$J,'Monthly NSE Equity Options'!$A:$A,$A100)=0,"",SUMIFS('Monthly NSE Equity Options'!$J:$J,'Monthly NSE Equity Options'!$A:$A,$A100))</f>
        <v/>
      </c>
      <c r="E100" s="7" t="str">
        <f>IF(SUMIFS('Monthly BSE Equity Options'!$J:$J,'Monthly BSE Equity Options'!$A:$A,$A100)=0,"",SUMIFS('Monthly BSE Equity Options'!$J:$J,'Monthly BSE Equity Options'!$A:$A,$A100))</f>
        <v/>
      </c>
      <c r="F100" s="7" t="str">
        <f t="shared" si="27"/>
        <v/>
      </c>
      <c r="G100" s="20" t="str">
        <f t="shared" si="45"/>
        <v/>
      </c>
      <c r="H100" s="20" t="str">
        <f t="shared" si="46"/>
        <v/>
      </c>
      <c r="I100" s="20" t="str">
        <f t="shared" si="47"/>
        <v/>
      </c>
      <c r="J100" s="20" t="str">
        <f t="shared" si="36"/>
        <v/>
      </c>
      <c r="K100" s="20" t="str">
        <f t="shared" si="37"/>
        <v/>
      </c>
      <c r="L100" s="20" t="str">
        <f t="shared" si="38"/>
        <v/>
      </c>
      <c r="M100" s="20" t="str">
        <f t="shared" si="28"/>
        <v/>
      </c>
      <c r="N100" s="20" t="str">
        <f t="shared" si="29"/>
        <v/>
      </c>
      <c r="O100" s="21">
        <f>IF(SUMIFS('Monthly NSE Equity Options'!$K:$K,'Monthly NSE Equity Options'!$A:$A,$A100)=0,"",SUMIFS('Monthly NSE Equity Options'!$K:$K,'Monthly NSE Equity Options'!$A:$A,$A100))</f>
        <v>22571.3295</v>
      </c>
      <c r="P100" s="8">
        <f>IF(SUMIFS('Monthly BSE Equity Options'!$K:$K,'Monthly BSE Equity Options'!$A:$A,$A100)=0,"",SUMIFS('Monthly BSE Equity Options'!$K:$K,'Monthly BSE Equity Options'!$A:$A,$A100))</f>
        <v>1895.5223000000001</v>
      </c>
      <c r="Q100" s="8">
        <f t="shared" si="30"/>
        <v>24466.8518</v>
      </c>
      <c r="R100" s="23">
        <f t="shared" si="48"/>
        <v>6.7252766226443939E-2</v>
      </c>
      <c r="S100" s="23" t="str">
        <f t="shared" si="49"/>
        <v/>
      </c>
      <c r="T100" s="23" t="str">
        <f t="shared" si="50"/>
        <v/>
      </c>
      <c r="U100" s="23">
        <f t="shared" si="39"/>
        <v>0.18873400286451703</v>
      </c>
      <c r="V100" s="23">
        <f t="shared" si="40"/>
        <v>-0.52447096794570636</v>
      </c>
      <c r="W100" s="23">
        <f t="shared" si="41"/>
        <v>6.4987574692461747E-2</v>
      </c>
      <c r="X100" s="23">
        <f t="shared" si="31"/>
        <v>0.92252692273224945</v>
      </c>
      <c r="Y100" s="23">
        <f t="shared" si="32"/>
        <v>7.747307726775049E-2</v>
      </c>
      <c r="Z100" s="24">
        <f>IF(SUMIFS('Monthly NSE Equity Options'!$L:$L,'Monthly NSE Equity Options'!$A:$A,$A100)=0,"",SUMIFS('Monthly NSE Equity Options'!$L:$L,'Monthly NSE Equity Options'!$A:$A,$A100))</f>
        <v>83808054</v>
      </c>
      <c r="AA100" s="9">
        <f>IF(SUMIFS('Monthly BSE Equity Options'!$L:$L,'Monthly BSE Equity Options'!$A:$A,$A100)=0,"",SUMIFS('Monthly BSE Equity Options'!$L:$L,'Monthly BSE Equity Options'!$A:$A,$A100))</f>
        <v>7177015</v>
      </c>
      <c r="AB100" s="9">
        <f t="shared" si="33"/>
        <v>90985069</v>
      </c>
      <c r="AC100" s="26">
        <f t="shared" si="51"/>
        <v>0.10382761144597685</v>
      </c>
      <c r="AD100" s="26" t="str">
        <f t="shared" si="52"/>
        <v/>
      </c>
      <c r="AE100" s="26" t="str">
        <f t="shared" si="53"/>
        <v/>
      </c>
      <c r="AF100" s="26">
        <f t="shared" si="42"/>
        <v>0.20858053556401823</v>
      </c>
      <c r="AG100" s="26">
        <f t="shared" si="43"/>
        <v>-0.56205294651040472</v>
      </c>
      <c r="AH100" s="26">
        <f t="shared" si="44"/>
        <v>6.1272362009998416E-2</v>
      </c>
      <c r="AI100" s="26">
        <f t="shared" si="34"/>
        <v>0.92111876070567134</v>
      </c>
      <c r="AJ100" s="26">
        <f t="shared" si="35"/>
        <v>7.8881239294328609E-2</v>
      </c>
    </row>
    <row r="101" spans="1:36" x14ac:dyDescent="0.2">
      <c r="A101" s="10">
        <v>41000</v>
      </c>
      <c r="B101" s="5" t="s">
        <v>79</v>
      </c>
      <c r="C101" s="5" t="s">
        <v>143</v>
      </c>
      <c r="D101" s="18" t="str">
        <f>IF(SUMIFS('Monthly NSE Equity Options'!$J:$J,'Monthly NSE Equity Options'!$A:$A,$A101)=0,"",SUMIFS('Monthly NSE Equity Options'!$J:$J,'Monthly NSE Equity Options'!$A:$A,$A101))</f>
        <v/>
      </c>
      <c r="E101" s="7" t="str">
        <f>IF(SUMIFS('Monthly BSE Equity Options'!$J:$J,'Monthly BSE Equity Options'!$A:$A,$A101)=0,"",SUMIFS('Monthly BSE Equity Options'!$J:$J,'Monthly BSE Equity Options'!$A:$A,$A101))</f>
        <v/>
      </c>
      <c r="F101" s="7" t="str">
        <f t="shared" si="27"/>
        <v/>
      </c>
      <c r="G101" s="20" t="str">
        <f t="shared" si="45"/>
        <v/>
      </c>
      <c r="H101" s="20" t="str">
        <f t="shared" si="46"/>
        <v/>
      </c>
      <c r="I101" s="20" t="str">
        <f t="shared" si="47"/>
        <v/>
      </c>
      <c r="J101" s="20" t="str">
        <f t="shared" si="36"/>
        <v/>
      </c>
      <c r="K101" s="20" t="str">
        <f t="shared" si="37"/>
        <v/>
      </c>
      <c r="L101" s="20" t="str">
        <f t="shared" si="38"/>
        <v/>
      </c>
      <c r="M101" s="20" t="str">
        <f t="shared" si="28"/>
        <v/>
      </c>
      <c r="N101" s="20" t="str">
        <f t="shared" si="29"/>
        <v/>
      </c>
      <c r="O101" s="21">
        <f>IF(SUMIFS('Monthly NSE Equity Options'!$K:$K,'Monthly NSE Equity Options'!$A:$A,$A101)=0,"",SUMIFS('Monthly NSE Equity Options'!$K:$K,'Monthly NSE Equity Options'!$A:$A,$A101))</f>
        <v>16744.7497</v>
      </c>
      <c r="P101" s="8">
        <f>IF(SUMIFS('Monthly BSE Equity Options'!$K:$K,'Monthly BSE Equity Options'!$A:$A,$A101)=0,"",SUMIFS('Monthly BSE Equity Options'!$K:$K,'Monthly BSE Equity Options'!$A:$A,$A101))</f>
        <v>3380.9160999999999</v>
      </c>
      <c r="Q101" s="8">
        <f t="shared" si="30"/>
        <v>20125.665799999999</v>
      </c>
      <c r="R101" s="23">
        <f t="shared" si="48"/>
        <v>-2.4106770574516045E-2</v>
      </c>
      <c r="S101" s="23">
        <f t="shared" si="49"/>
        <v>2511.7581568190267</v>
      </c>
      <c r="T101" s="23">
        <f t="shared" si="50"/>
        <v>0.1728429104973479</v>
      </c>
      <c r="U101" s="23">
        <f t="shared" si="39"/>
        <v>-0.25814074443421686</v>
      </c>
      <c r="V101" s="23">
        <f t="shared" si="40"/>
        <v>0.78363298601129605</v>
      </c>
      <c r="W101" s="23">
        <f t="shared" si="41"/>
        <v>-0.177431327719899</v>
      </c>
      <c r="X101" s="23">
        <f t="shared" si="31"/>
        <v>0.83200972660492067</v>
      </c>
      <c r="Y101" s="23">
        <f t="shared" si="32"/>
        <v>0.16799027339507944</v>
      </c>
      <c r="Z101" s="24">
        <f>IF(SUMIFS('Monthly NSE Equity Options'!$L:$L,'Monthly NSE Equity Options'!$A:$A,$A101)=0,"",SUMIFS('Monthly NSE Equity Options'!$L:$L,'Monthly NSE Equity Options'!$A:$A,$A101))</f>
        <v>62853461</v>
      </c>
      <c r="AA101" s="9">
        <f>IF(SUMIFS('Monthly BSE Equity Options'!$L:$L,'Monthly BSE Equity Options'!$A:$A,$A101)=0,"",SUMIFS('Monthly BSE Equity Options'!$L:$L,'Monthly BSE Equity Options'!$A:$A,$A101))</f>
        <v>12901982</v>
      </c>
      <c r="AB101" s="9">
        <f t="shared" si="33"/>
        <v>75755443</v>
      </c>
      <c r="AC101" s="26">
        <f t="shared" si="51"/>
        <v>7.6481484938566879E-2</v>
      </c>
      <c r="AD101" s="26">
        <f t="shared" si="52"/>
        <v>2872.4926503340757</v>
      </c>
      <c r="AE101" s="26">
        <f t="shared" si="53"/>
        <v>0.29735196522284757</v>
      </c>
      <c r="AF101" s="26">
        <f t="shared" si="42"/>
        <v>-0.25003077866478085</v>
      </c>
      <c r="AG101" s="26">
        <f t="shared" si="43"/>
        <v>0.79768079069083742</v>
      </c>
      <c r="AH101" s="26">
        <f t="shared" si="44"/>
        <v>-0.16738599165100376</v>
      </c>
      <c r="AI101" s="26">
        <f t="shared" si="34"/>
        <v>0.82968904293781243</v>
      </c>
      <c r="AJ101" s="26">
        <f t="shared" si="35"/>
        <v>0.1703109570621876</v>
      </c>
    </row>
    <row r="102" spans="1:36" x14ac:dyDescent="0.2">
      <c r="A102" s="10">
        <v>41030</v>
      </c>
      <c r="B102" s="5" t="s">
        <v>79</v>
      </c>
      <c r="C102" s="5" t="s">
        <v>143</v>
      </c>
      <c r="D102" s="18" t="str">
        <f>IF(SUMIFS('Monthly NSE Equity Options'!$J:$J,'Monthly NSE Equity Options'!$A:$A,$A102)=0,"",SUMIFS('Monthly NSE Equity Options'!$J:$J,'Monthly NSE Equity Options'!$A:$A,$A102))</f>
        <v/>
      </c>
      <c r="E102" s="7" t="str">
        <f>IF(SUMIFS('Monthly BSE Equity Options'!$J:$J,'Monthly BSE Equity Options'!$A:$A,$A102)=0,"",SUMIFS('Monthly BSE Equity Options'!$J:$J,'Monthly BSE Equity Options'!$A:$A,$A102))</f>
        <v/>
      </c>
      <c r="F102" s="7" t="str">
        <f t="shared" si="27"/>
        <v/>
      </c>
      <c r="G102" s="20" t="str">
        <f t="shared" si="45"/>
        <v/>
      </c>
      <c r="H102" s="20" t="str">
        <f t="shared" si="46"/>
        <v/>
      </c>
      <c r="I102" s="20" t="str">
        <f t="shared" si="47"/>
        <v/>
      </c>
      <c r="J102" s="20" t="str">
        <f t="shared" si="36"/>
        <v/>
      </c>
      <c r="K102" s="20" t="str">
        <f t="shared" si="37"/>
        <v/>
      </c>
      <c r="L102" s="20" t="str">
        <f t="shared" si="38"/>
        <v/>
      </c>
      <c r="M102" s="20" t="str">
        <f t="shared" si="28"/>
        <v/>
      </c>
      <c r="N102" s="20" t="str">
        <f t="shared" si="29"/>
        <v/>
      </c>
      <c r="O102" s="21">
        <f>IF(SUMIFS('Monthly NSE Equity Options'!$K:$K,'Monthly NSE Equity Options'!$A:$A,$A102)=0,"",SUMIFS('Monthly NSE Equity Options'!$K:$K,'Monthly NSE Equity Options'!$A:$A,$A102))</f>
        <v>21507.091100000001</v>
      </c>
      <c r="P102" s="8">
        <f>IF(SUMIFS('Monthly BSE Equity Options'!$K:$K,'Monthly BSE Equity Options'!$A:$A,$A102)=0,"",SUMIFS('Monthly BSE Equity Options'!$K:$K,'Monthly BSE Equity Options'!$A:$A,$A102))</f>
        <v>6034.3433999999997</v>
      </c>
      <c r="Q102" s="8">
        <f t="shared" si="30"/>
        <v>27541.434500000003</v>
      </c>
      <c r="R102" s="23">
        <f t="shared" si="48"/>
        <v>9.5788467693233903E-2</v>
      </c>
      <c r="S102" s="23">
        <f t="shared" si="49"/>
        <v>2140.5847677183519</v>
      </c>
      <c r="T102" s="23">
        <f t="shared" si="50"/>
        <v>0.4030374514920867</v>
      </c>
      <c r="U102" s="23">
        <f t="shared" si="39"/>
        <v>0.2844080374638267</v>
      </c>
      <c r="V102" s="23">
        <f t="shared" si="40"/>
        <v>0.78482494729756813</v>
      </c>
      <c r="W102" s="23">
        <f t="shared" si="41"/>
        <v>0.36847321095831798</v>
      </c>
      <c r="X102" s="23">
        <f t="shared" si="31"/>
        <v>0.78089945169704211</v>
      </c>
      <c r="Y102" s="23">
        <f t="shared" si="32"/>
        <v>0.21910054830295783</v>
      </c>
      <c r="Z102" s="24">
        <f>IF(SUMIFS('Monthly NSE Equity Options'!$L:$L,'Monthly NSE Equity Options'!$A:$A,$A102)=0,"",SUMIFS('Monthly NSE Equity Options'!$L:$L,'Monthly NSE Equity Options'!$A:$A,$A102))</f>
        <v>85954574</v>
      </c>
      <c r="AA102" s="9">
        <f>IF(SUMIFS('Monthly BSE Equity Options'!$L:$L,'Monthly BSE Equity Options'!$A:$A,$A102)=0,"",SUMIFS('Monthly BSE Equity Options'!$L:$L,'Monthly BSE Equity Options'!$A:$A,$A102))</f>
        <v>24248775</v>
      </c>
      <c r="AB102" s="9">
        <f t="shared" si="33"/>
        <v>110203349</v>
      </c>
      <c r="AC102" s="26">
        <f t="shared" si="51"/>
        <v>0.2161341155189811</v>
      </c>
      <c r="AD102" s="26">
        <f t="shared" si="52"/>
        <v>2688.8252911813643</v>
      </c>
      <c r="AE102" s="26">
        <f t="shared" si="53"/>
        <v>0.55902069992611292</v>
      </c>
      <c r="AF102" s="26">
        <f t="shared" si="42"/>
        <v>0.3675392354288971</v>
      </c>
      <c r="AG102" s="26">
        <f t="shared" si="43"/>
        <v>0.8794612331655709</v>
      </c>
      <c r="AH102" s="26">
        <f t="shared" si="44"/>
        <v>0.454725160804617</v>
      </c>
      <c r="AI102" s="26">
        <f t="shared" si="34"/>
        <v>0.77996335664898897</v>
      </c>
      <c r="AJ102" s="26">
        <f t="shared" si="35"/>
        <v>0.22003664335101106</v>
      </c>
    </row>
    <row r="103" spans="1:36" x14ac:dyDescent="0.2">
      <c r="A103" s="10">
        <v>41061</v>
      </c>
      <c r="B103" s="5" t="s">
        <v>79</v>
      </c>
      <c r="C103" s="5" t="s">
        <v>143</v>
      </c>
      <c r="D103" s="18" t="str">
        <f>IF(SUMIFS('Monthly NSE Equity Options'!$J:$J,'Monthly NSE Equity Options'!$A:$A,$A103)=0,"",SUMIFS('Monthly NSE Equity Options'!$J:$J,'Monthly NSE Equity Options'!$A:$A,$A103))</f>
        <v/>
      </c>
      <c r="E103" s="7" t="str">
        <f>IF(SUMIFS('Monthly BSE Equity Options'!$J:$J,'Monthly BSE Equity Options'!$A:$A,$A103)=0,"",SUMIFS('Monthly BSE Equity Options'!$J:$J,'Monthly BSE Equity Options'!$A:$A,$A103))</f>
        <v/>
      </c>
      <c r="F103" s="7" t="str">
        <f t="shared" si="27"/>
        <v/>
      </c>
      <c r="G103" s="20" t="str">
        <f t="shared" si="45"/>
        <v/>
      </c>
      <c r="H103" s="20" t="str">
        <f t="shared" si="46"/>
        <v/>
      </c>
      <c r="I103" s="20" t="str">
        <f t="shared" si="47"/>
        <v/>
      </c>
      <c r="J103" s="20" t="str">
        <f t="shared" si="36"/>
        <v/>
      </c>
      <c r="K103" s="20" t="str">
        <f t="shared" si="37"/>
        <v/>
      </c>
      <c r="L103" s="20" t="str">
        <f t="shared" si="38"/>
        <v/>
      </c>
      <c r="M103" s="20" t="str">
        <f t="shared" si="28"/>
        <v/>
      </c>
      <c r="N103" s="20" t="str">
        <f t="shared" si="29"/>
        <v/>
      </c>
      <c r="O103" s="21">
        <f>IF(SUMIFS('Monthly NSE Equity Options'!$K:$K,'Monthly NSE Equity Options'!$A:$A,$A103)=0,"",SUMIFS('Monthly NSE Equity Options'!$K:$K,'Monthly NSE Equity Options'!$A:$A,$A103))</f>
        <v>20716.057499999999</v>
      </c>
      <c r="P103" s="8">
        <f>IF(SUMIFS('Monthly BSE Equity Options'!$K:$K,'Monthly BSE Equity Options'!$A:$A,$A103)=0,"",SUMIFS('Monthly BSE Equity Options'!$K:$K,'Monthly BSE Equity Options'!$A:$A,$A103))</f>
        <v>7117.0676000000003</v>
      </c>
      <c r="Q103" s="8">
        <f t="shared" si="30"/>
        <v>27833.125099999997</v>
      </c>
      <c r="R103" s="23">
        <f t="shared" si="48"/>
        <v>0.11960293810320755</v>
      </c>
      <c r="S103" s="23">
        <f t="shared" si="49"/>
        <v>12204.569542102558</v>
      </c>
      <c r="T103" s="23">
        <f t="shared" si="50"/>
        <v>0.50419869402114426</v>
      </c>
      <c r="U103" s="23">
        <f t="shared" si="39"/>
        <v>-3.6780129694061858E-2</v>
      </c>
      <c r="V103" s="23">
        <f t="shared" si="40"/>
        <v>0.17942701106470027</v>
      </c>
      <c r="W103" s="23">
        <f t="shared" si="41"/>
        <v>1.05909733931977E-2</v>
      </c>
      <c r="X103" s="23">
        <f t="shared" si="31"/>
        <v>0.74429505941465413</v>
      </c>
      <c r="Y103" s="23">
        <f t="shared" si="32"/>
        <v>0.25570494058534593</v>
      </c>
      <c r="Z103" s="24">
        <f>IF(SUMIFS('Monthly NSE Equity Options'!$L:$L,'Monthly NSE Equity Options'!$A:$A,$A103)=0,"",SUMIFS('Monthly NSE Equity Options'!$L:$L,'Monthly NSE Equity Options'!$A:$A,$A103))</f>
        <v>81463078</v>
      </c>
      <c r="AA103" s="9">
        <f>IF(SUMIFS('Monthly BSE Equity Options'!$L:$L,'Monthly BSE Equity Options'!$A:$A,$A103)=0,"",SUMIFS('Monthly BSE Equity Options'!$L:$L,'Monthly BSE Equity Options'!$A:$A,$A103))</f>
        <v>28154536</v>
      </c>
      <c r="AB103" s="9">
        <f t="shared" si="33"/>
        <v>109617614</v>
      </c>
      <c r="AC103" s="26">
        <f t="shared" si="51"/>
        <v>0.20797617319214834</v>
      </c>
      <c r="AD103" s="26">
        <f t="shared" si="52"/>
        <v>14594.404872991186</v>
      </c>
      <c r="AE103" s="26">
        <f t="shared" si="53"/>
        <v>0.62541953477706902</v>
      </c>
      <c r="AF103" s="26">
        <f t="shared" si="42"/>
        <v>-5.2254298881174166E-2</v>
      </c>
      <c r="AG103" s="26">
        <f t="shared" si="43"/>
        <v>0.16107044582664476</v>
      </c>
      <c r="AH103" s="26">
        <f t="shared" si="44"/>
        <v>-5.3150381119543288E-3</v>
      </c>
      <c r="AI103" s="26">
        <f t="shared" si="34"/>
        <v>0.74315682514308334</v>
      </c>
      <c r="AJ103" s="26">
        <f t="shared" si="35"/>
        <v>0.25684317485691671</v>
      </c>
    </row>
    <row r="104" spans="1:36" x14ac:dyDescent="0.2">
      <c r="A104" s="10">
        <v>41091</v>
      </c>
      <c r="B104" s="5" t="s">
        <v>79</v>
      </c>
      <c r="C104" s="5" t="s">
        <v>144</v>
      </c>
      <c r="D104" s="18" t="str">
        <f>IF(SUMIFS('Monthly NSE Equity Options'!$J:$J,'Monthly NSE Equity Options'!$A:$A,$A104)=0,"",SUMIFS('Monthly NSE Equity Options'!$J:$J,'Monthly NSE Equity Options'!$A:$A,$A104))</f>
        <v/>
      </c>
      <c r="E104" s="7" t="str">
        <f>IF(SUMIFS('Monthly BSE Equity Options'!$J:$J,'Monthly BSE Equity Options'!$A:$A,$A104)=0,"",SUMIFS('Monthly BSE Equity Options'!$J:$J,'Monthly BSE Equity Options'!$A:$A,$A104))</f>
        <v/>
      </c>
      <c r="F104" s="7" t="str">
        <f t="shared" si="27"/>
        <v/>
      </c>
      <c r="G104" s="20" t="str">
        <f t="shared" si="45"/>
        <v/>
      </c>
      <c r="H104" s="20" t="str">
        <f t="shared" si="46"/>
        <v/>
      </c>
      <c r="I104" s="20" t="str">
        <f t="shared" si="47"/>
        <v/>
      </c>
      <c r="J104" s="20" t="str">
        <f t="shared" si="36"/>
        <v/>
      </c>
      <c r="K104" s="20" t="str">
        <f t="shared" si="37"/>
        <v/>
      </c>
      <c r="L104" s="20" t="str">
        <f t="shared" si="38"/>
        <v/>
      </c>
      <c r="M104" s="20" t="str">
        <f t="shared" si="28"/>
        <v/>
      </c>
      <c r="N104" s="20" t="str">
        <f t="shared" si="29"/>
        <v/>
      </c>
      <c r="O104" s="21">
        <f>IF(SUMIFS('Monthly NSE Equity Options'!$K:$K,'Monthly NSE Equity Options'!$A:$A,$A104)=0,"",SUMIFS('Monthly NSE Equity Options'!$K:$K,'Monthly NSE Equity Options'!$A:$A,$A104))</f>
        <v>18927.9329</v>
      </c>
      <c r="P104" s="8">
        <f>IF(SUMIFS('Monthly BSE Equity Options'!$K:$K,'Monthly BSE Equity Options'!$A:$A,$A104)=0,"",SUMIFS('Monthly BSE Equity Options'!$K:$K,'Monthly BSE Equity Options'!$A:$A,$A104))</f>
        <v>9605.5755000000008</v>
      </c>
      <c r="Q104" s="8">
        <f t="shared" si="30"/>
        <v>28533.508399999999</v>
      </c>
      <c r="R104" s="23">
        <f t="shared" si="48"/>
        <v>-2.9054567824310595E-2</v>
      </c>
      <c r="S104" s="23">
        <f t="shared" si="49"/>
        <v>1130066.705882353</v>
      </c>
      <c r="T104" s="23">
        <f t="shared" si="50"/>
        <v>0.46368162395109058</v>
      </c>
      <c r="U104" s="23">
        <f t="shared" si="39"/>
        <v>-8.6315873568124646E-2</v>
      </c>
      <c r="V104" s="23">
        <f t="shared" si="40"/>
        <v>0.34965354270345839</v>
      </c>
      <c r="W104" s="23">
        <f t="shared" si="41"/>
        <v>2.5163660116628517E-2</v>
      </c>
      <c r="X104" s="23">
        <f t="shared" si="31"/>
        <v>0.66335806430309152</v>
      </c>
      <c r="Y104" s="23">
        <f t="shared" si="32"/>
        <v>0.33664193569690859</v>
      </c>
      <c r="Z104" s="24">
        <f>IF(SUMIFS('Monthly NSE Equity Options'!$L:$L,'Monthly NSE Equity Options'!$A:$A,$A104)=0,"",SUMIFS('Monthly NSE Equity Options'!$L:$L,'Monthly NSE Equity Options'!$A:$A,$A104))</f>
        <v>71695645</v>
      </c>
      <c r="AA104" s="9">
        <f>IF(SUMIFS('Monthly BSE Equity Options'!$L:$L,'Monthly BSE Equity Options'!$A:$A,$A104)=0,"",SUMIFS('Monthly BSE Equity Options'!$L:$L,'Monthly BSE Equity Options'!$A:$A,$A104))</f>
        <v>37242259</v>
      </c>
      <c r="AB104" s="9">
        <f t="shared" si="33"/>
        <v>108937904</v>
      </c>
      <c r="AC104" s="26">
        <f t="shared" si="51"/>
        <v>3.8031288395102836E-2</v>
      </c>
      <c r="AD104" s="26">
        <f t="shared" si="52"/>
        <v>1241407.6333333333</v>
      </c>
      <c r="AE104" s="26">
        <f t="shared" si="53"/>
        <v>0.57723532200029193</v>
      </c>
      <c r="AF104" s="26">
        <f t="shared" si="42"/>
        <v>-0.11990012211421719</v>
      </c>
      <c r="AG104" s="26">
        <f t="shared" si="43"/>
        <v>0.32278006641629609</v>
      </c>
      <c r="AH104" s="26">
        <f t="shared" si="44"/>
        <v>-6.2007370457817235E-3</v>
      </c>
      <c r="AI104" s="26">
        <f t="shared" si="34"/>
        <v>0.6581331416106555</v>
      </c>
      <c r="AJ104" s="26">
        <f t="shared" si="35"/>
        <v>0.34186685838934444</v>
      </c>
    </row>
    <row r="105" spans="1:36" x14ac:dyDescent="0.2">
      <c r="A105" s="10">
        <v>41122</v>
      </c>
      <c r="B105" s="5" t="s">
        <v>79</v>
      </c>
      <c r="C105" s="5" t="s">
        <v>144</v>
      </c>
      <c r="D105" s="18" t="str">
        <f>IF(SUMIFS('Monthly NSE Equity Options'!$J:$J,'Monthly NSE Equity Options'!$A:$A,$A105)=0,"",SUMIFS('Monthly NSE Equity Options'!$J:$J,'Monthly NSE Equity Options'!$A:$A,$A105))</f>
        <v/>
      </c>
      <c r="E105" s="7" t="str">
        <f>IF(SUMIFS('Monthly BSE Equity Options'!$J:$J,'Monthly BSE Equity Options'!$A:$A,$A105)=0,"",SUMIFS('Monthly BSE Equity Options'!$J:$J,'Monthly BSE Equity Options'!$A:$A,$A105))</f>
        <v/>
      </c>
      <c r="F105" s="7" t="str">
        <f t="shared" si="27"/>
        <v/>
      </c>
      <c r="G105" s="20" t="str">
        <f t="shared" si="45"/>
        <v/>
      </c>
      <c r="H105" s="20" t="str">
        <f t="shared" si="46"/>
        <v/>
      </c>
      <c r="I105" s="20" t="str">
        <f t="shared" si="47"/>
        <v/>
      </c>
      <c r="J105" s="20" t="str">
        <f t="shared" si="36"/>
        <v/>
      </c>
      <c r="K105" s="20" t="str">
        <f t="shared" si="37"/>
        <v/>
      </c>
      <c r="L105" s="20" t="str">
        <f t="shared" si="38"/>
        <v/>
      </c>
      <c r="M105" s="20" t="str">
        <f t="shared" si="28"/>
        <v/>
      </c>
      <c r="N105" s="20" t="str">
        <f t="shared" si="29"/>
        <v/>
      </c>
      <c r="O105" s="21">
        <f>IF(SUMIFS('Monthly NSE Equity Options'!$K:$K,'Monthly NSE Equity Options'!$A:$A,$A105)=0,"",SUMIFS('Monthly NSE Equity Options'!$K:$K,'Monthly NSE Equity Options'!$A:$A,$A105))</f>
        <v>19168.413</v>
      </c>
      <c r="P105" s="8">
        <f>IF(SUMIFS('Monthly BSE Equity Options'!$K:$K,'Monthly BSE Equity Options'!$A:$A,$A105)=0,"",SUMIFS('Monthly BSE Equity Options'!$K:$K,'Monthly BSE Equity Options'!$A:$A,$A105))</f>
        <v>8655.09</v>
      </c>
      <c r="Q105" s="8">
        <f t="shared" si="30"/>
        <v>27823.503000000001</v>
      </c>
      <c r="R105" s="23">
        <f t="shared" si="48"/>
        <v>-0.16030458576443707</v>
      </c>
      <c r="S105" s="23" t="str">
        <f t="shared" si="49"/>
        <v/>
      </c>
      <c r="T105" s="23" t="str">
        <f t="shared" si="50"/>
        <v/>
      </c>
      <c r="U105" s="23">
        <f t="shared" si="39"/>
        <v>1.2705037643069961E-2</v>
      </c>
      <c r="V105" s="23">
        <f t="shared" si="40"/>
        <v>-9.8951437110665674E-2</v>
      </c>
      <c r="W105" s="23">
        <f t="shared" si="41"/>
        <v>-2.4883214151120603E-2</v>
      </c>
      <c r="X105" s="23">
        <f t="shared" si="31"/>
        <v>0.68892881676329543</v>
      </c>
      <c r="Y105" s="23">
        <f t="shared" si="32"/>
        <v>0.31107118323670457</v>
      </c>
      <c r="Z105" s="24">
        <f>IF(SUMIFS('Monthly NSE Equity Options'!$L:$L,'Monthly NSE Equity Options'!$A:$A,$A105)=0,"",SUMIFS('Monthly NSE Equity Options'!$L:$L,'Monthly NSE Equity Options'!$A:$A,$A105))</f>
        <v>71434478</v>
      </c>
      <c r="AA105" s="9">
        <f>IF(SUMIFS('Monthly BSE Equity Options'!$L:$L,'Monthly BSE Equity Options'!$A:$A,$A105)=0,"",SUMIFS('Monthly BSE Equity Options'!$L:$L,'Monthly BSE Equity Options'!$A:$A,$A105))</f>
        <v>32493141</v>
      </c>
      <c r="AB105" s="9">
        <f t="shared" si="33"/>
        <v>103927619</v>
      </c>
      <c r="AC105" s="26">
        <f t="shared" si="51"/>
        <v>-0.19676551689784494</v>
      </c>
      <c r="AD105" s="26" t="str">
        <f t="shared" si="52"/>
        <v/>
      </c>
      <c r="AE105" s="26" t="str">
        <f t="shared" si="53"/>
        <v/>
      </c>
      <c r="AF105" s="26">
        <f t="shared" si="42"/>
        <v>-3.6427177689802859E-3</v>
      </c>
      <c r="AG105" s="26">
        <f t="shared" si="43"/>
        <v>-0.12751960078468927</v>
      </c>
      <c r="AH105" s="26">
        <f t="shared" si="44"/>
        <v>-4.5992118592624975E-2</v>
      </c>
      <c r="AI105" s="26">
        <f t="shared" si="34"/>
        <v>0.68734835539723083</v>
      </c>
      <c r="AJ105" s="26">
        <f t="shared" si="35"/>
        <v>0.31265164460276917</v>
      </c>
    </row>
    <row r="106" spans="1:36" x14ac:dyDescent="0.2">
      <c r="A106" s="10">
        <v>41153</v>
      </c>
      <c r="B106" s="5" t="s">
        <v>79</v>
      </c>
      <c r="C106" s="5" t="s">
        <v>144</v>
      </c>
      <c r="D106" s="18" t="str">
        <f>IF(SUMIFS('Monthly NSE Equity Options'!$J:$J,'Monthly NSE Equity Options'!$A:$A,$A106)=0,"",SUMIFS('Monthly NSE Equity Options'!$J:$J,'Monthly NSE Equity Options'!$A:$A,$A106))</f>
        <v/>
      </c>
      <c r="E106" s="7" t="str">
        <f>IF(SUMIFS('Monthly BSE Equity Options'!$J:$J,'Monthly BSE Equity Options'!$A:$A,$A106)=0,"",SUMIFS('Monthly BSE Equity Options'!$J:$J,'Monthly BSE Equity Options'!$A:$A,$A106))</f>
        <v/>
      </c>
      <c r="F106" s="7" t="str">
        <f t="shared" si="27"/>
        <v/>
      </c>
      <c r="G106" s="20" t="str">
        <f t="shared" si="45"/>
        <v/>
      </c>
      <c r="H106" s="20" t="str">
        <f t="shared" si="46"/>
        <v/>
      </c>
      <c r="I106" s="20" t="str">
        <f t="shared" si="47"/>
        <v/>
      </c>
      <c r="J106" s="20" t="str">
        <f t="shared" si="36"/>
        <v/>
      </c>
      <c r="K106" s="20" t="str">
        <f t="shared" si="37"/>
        <v/>
      </c>
      <c r="L106" s="20" t="str">
        <f t="shared" si="38"/>
        <v/>
      </c>
      <c r="M106" s="20" t="str">
        <f t="shared" si="28"/>
        <v/>
      </c>
      <c r="N106" s="20" t="str">
        <f t="shared" si="29"/>
        <v/>
      </c>
      <c r="O106" s="21">
        <f>IF(SUMIFS('Monthly NSE Equity Options'!$K:$K,'Monthly NSE Equity Options'!$A:$A,$A106)=0,"",SUMIFS('Monthly NSE Equity Options'!$K:$K,'Monthly NSE Equity Options'!$A:$A,$A106))</f>
        <v>20351.609700000001</v>
      </c>
      <c r="P106" s="8">
        <f>IF(SUMIFS('Monthly BSE Equity Options'!$K:$K,'Monthly BSE Equity Options'!$A:$A,$A106)=0,"",SUMIFS('Monthly BSE Equity Options'!$K:$K,'Monthly BSE Equity Options'!$A:$A,$A106))</f>
        <v>3007.5774000000001</v>
      </c>
      <c r="Q106" s="8">
        <f t="shared" si="30"/>
        <v>23359.187100000003</v>
      </c>
      <c r="R106" s="23">
        <f t="shared" si="48"/>
        <v>-5.8731903482427517E-2</v>
      </c>
      <c r="S106" s="23">
        <f t="shared" si="49"/>
        <v>2415.5012052064922</v>
      </c>
      <c r="T106" s="23">
        <f t="shared" si="50"/>
        <v>8.0307273944426605E-2</v>
      </c>
      <c r="U106" s="23">
        <f t="shared" si="39"/>
        <v>6.1726377660998866E-2</v>
      </c>
      <c r="V106" s="23">
        <f t="shared" si="40"/>
        <v>-0.65250766889772382</v>
      </c>
      <c r="W106" s="23">
        <f t="shared" si="41"/>
        <v>-0.16045125230996249</v>
      </c>
      <c r="X106" s="23">
        <f t="shared" si="31"/>
        <v>0.8712464869978287</v>
      </c>
      <c r="Y106" s="23">
        <f t="shared" si="32"/>
        <v>0.12875351300217119</v>
      </c>
      <c r="Z106" s="24">
        <f>IF(SUMIFS('Monthly NSE Equity Options'!$L:$L,'Monthly NSE Equity Options'!$A:$A,$A106)=0,"",SUMIFS('Monthly NSE Equity Options'!$L:$L,'Monthly NSE Equity Options'!$A:$A,$A106))</f>
        <v>73106863</v>
      </c>
      <c r="AA106" s="9">
        <f>IF(SUMIFS('Monthly BSE Equity Options'!$L:$L,'Monthly BSE Equity Options'!$A:$A,$A106)=0,"",SUMIFS('Monthly BSE Equity Options'!$L:$L,'Monthly BSE Equity Options'!$A:$A,$A106))</f>
        <v>10944146</v>
      </c>
      <c r="AB106" s="9">
        <f t="shared" si="33"/>
        <v>84051009</v>
      </c>
      <c r="AC106" s="26">
        <f t="shared" si="51"/>
        <v>-0.15168867033056344</v>
      </c>
      <c r="AD106" s="26">
        <f t="shared" si="52"/>
        <v>2317.6750000000002</v>
      </c>
      <c r="AE106" s="26">
        <f t="shared" si="53"/>
        <v>-2.4749314269501776E-2</v>
      </c>
      <c r="AF106" s="26">
        <f t="shared" si="42"/>
        <v>2.341145406004097E-2</v>
      </c>
      <c r="AG106" s="26">
        <f t="shared" si="43"/>
        <v>-0.66318596284674358</v>
      </c>
      <c r="AH106" s="26">
        <f t="shared" si="44"/>
        <v>-0.19125435751587838</v>
      </c>
      <c r="AI106" s="26">
        <f t="shared" si="34"/>
        <v>0.86979161665983096</v>
      </c>
      <c r="AJ106" s="26">
        <f t="shared" si="35"/>
        <v>0.13020838334016907</v>
      </c>
    </row>
    <row r="107" spans="1:36" x14ac:dyDescent="0.2">
      <c r="A107" s="10">
        <v>41183</v>
      </c>
      <c r="B107" s="5" t="s">
        <v>79</v>
      </c>
      <c r="C107" s="5" t="s">
        <v>145</v>
      </c>
      <c r="D107" s="18" t="str">
        <f>IF(SUMIFS('Monthly NSE Equity Options'!$J:$J,'Monthly NSE Equity Options'!$A:$A,$A107)=0,"",SUMIFS('Monthly NSE Equity Options'!$J:$J,'Monthly NSE Equity Options'!$A:$A,$A107))</f>
        <v/>
      </c>
      <c r="E107" s="7" t="str">
        <f>IF(SUMIFS('Monthly BSE Equity Options'!$J:$J,'Monthly BSE Equity Options'!$A:$A,$A107)=0,"",SUMIFS('Monthly BSE Equity Options'!$J:$J,'Monthly BSE Equity Options'!$A:$A,$A107))</f>
        <v/>
      </c>
      <c r="F107" s="7" t="str">
        <f t="shared" si="27"/>
        <v/>
      </c>
      <c r="G107" s="20" t="str">
        <f t="shared" si="45"/>
        <v/>
      </c>
      <c r="H107" s="20" t="str">
        <f t="shared" si="46"/>
        <v/>
      </c>
      <c r="I107" s="20" t="str">
        <f t="shared" si="47"/>
        <v/>
      </c>
      <c r="J107" s="20" t="str">
        <f t="shared" si="36"/>
        <v/>
      </c>
      <c r="K107" s="20" t="str">
        <f t="shared" si="37"/>
        <v/>
      </c>
      <c r="L107" s="20" t="str">
        <f t="shared" si="38"/>
        <v/>
      </c>
      <c r="M107" s="20" t="str">
        <f t="shared" si="28"/>
        <v/>
      </c>
      <c r="N107" s="20" t="str">
        <f t="shared" si="29"/>
        <v/>
      </c>
      <c r="O107" s="21">
        <f>IF(SUMIFS('Monthly NSE Equity Options'!$K:$K,'Monthly NSE Equity Options'!$A:$A,$A107)=0,"",SUMIFS('Monthly NSE Equity Options'!$K:$K,'Monthly NSE Equity Options'!$A:$A,$A107))</f>
        <v>21101.021000000001</v>
      </c>
      <c r="P107" s="8">
        <f>IF(SUMIFS('Monthly BSE Equity Options'!$K:$K,'Monthly BSE Equity Options'!$A:$A,$A107)=0,"",SUMIFS('Monthly BSE Equity Options'!$K:$K,'Monthly BSE Equity Options'!$A:$A,$A107))</f>
        <v>4071.71</v>
      </c>
      <c r="Q107" s="8">
        <f t="shared" si="30"/>
        <v>25172.731</v>
      </c>
      <c r="R107" s="23">
        <f t="shared" si="48"/>
        <v>0.25057517748062752</v>
      </c>
      <c r="S107" s="23">
        <f t="shared" si="49"/>
        <v>426.04570721372687</v>
      </c>
      <c r="T107" s="23">
        <f t="shared" si="50"/>
        <v>0.49104698252591295</v>
      </c>
      <c r="U107" s="23">
        <f t="shared" si="39"/>
        <v>3.6823195366212147E-2</v>
      </c>
      <c r="V107" s="23">
        <f t="shared" si="40"/>
        <v>0.35381719519504307</v>
      </c>
      <c r="W107" s="23">
        <f t="shared" si="41"/>
        <v>7.7637286444783626E-2</v>
      </c>
      <c r="X107" s="23">
        <f t="shared" si="31"/>
        <v>0.83824917526826948</v>
      </c>
      <c r="Y107" s="23">
        <f t="shared" si="32"/>
        <v>0.16175082473173055</v>
      </c>
      <c r="Z107" s="24">
        <f>IF(SUMIFS('Monthly NSE Equity Options'!$L:$L,'Monthly NSE Equity Options'!$A:$A,$A107)=0,"",SUMIFS('Monthly NSE Equity Options'!$L:$L,'Monthly NSE Equity Options'!$A:$A,$A107))</f>
        <v>72879191</v>
      </c>
      <c r="AA107" s="9">
        <f>IF(SUMIFS('Monthly BSE Equity Options'!$L:$L,'Monthly BSE Equity Options'!$A:$A,$A107)=0,"",SUMIFS('Monthly BSE Equity Options'!$L:$L,'Monthly BSE Equity Options'!$A:$A,$A107))</f>
        <v>14275066</v>
      </c>
      <c r="AB107" s="9">
        <f t="shared" si="33"/>
        <v>87154257</v>
      </c>
      <c r="AC107" s="26">
        <f t="shared" si="51"/>
        <v>9.6056722226741442E-2</v>
      </c>
      <c r="AD107" s="26">
        <f t="shared" si="52"/>
        <v>414.74633038210624</v>
      </c>
      <c r="AE107" s="26">
        <f t="shared" si="53"/>
        <v>0.31006813569815117</v>
      </c>
      <c r="AF107" s="26">
        <f t="shared" si="42"/>
        <v>-3.1142356634834556E-3</v>
      </c>
      <c r="AG107" s="26">
        <f t="shared" si="43"/>
        <v>0.30435631980786804</v>
      </c>
      <c r="AH107" s="26">
        <f t="shared" si="44"/>
        <v>3.6921008289144908E-2</v>
      </c>
      <c r="AI107" s="26">
        <f t="shared" si="34"/>
        <v>0.83620919400414373</v>
      </c>
      <c r="AJ107" s="26">
        <f t="shared" si="35"/>
        <v>0.1637908059958563</v>
      </c>
    </row>
    <row r="108" spans="1:36" x14ac:dyDescent="0.2">
      <c r="A108" s="10">
        <v>41214</v>
      </c>
      <c r="B108" s="5" t="s">
        <v>79</v>
      </c>
      <c r="C108" s="5" t="s">
        <v>145</v>
      </c>
      <c r="D108" s="18" t="str">
        <f>IF(SUMIFS('Monthly NSE Equity Options'!$J:$J,'Monthly NSE Equity Options'!$A:$A,$A108)=0,"",SUMIFS('Monthly NSE Equity Options'!$J:$J,'Monthly NSE Equity Options'!$A:$A,$A108))</f>
        <v/>
      </c>
      <c r="E108" s="7" t="str">
        <f>IF(SUMIFS('Monthly BSE Equity Options'!$J:$J,'Monthly BSE Equity Options'!$A:$A,$A108)=0,"",SUMIFS('Monthly BSE Equity Options'!$J:$J,'Monthly BSE Equity Options'!$A:$A,$A108))</f>
        <v/>
      </c>
      <c r="F108" s="7" t="str">
        <f t="shared" si="27"/>
        <v/>
      </c>
      <c r="G108" s="20" t="str">
        <f t="shared" si="45"/>
        <v/>
      </c>
      <c r="H108" s="20" t="str">
        <f t="shared" si="46"/>
        <v/>
      </c>
      <c r="I108" s="20" t="str">
        <f t="shared" si="47"/>
        <v/>
      </c>
      <c r="J108" s="20" t="str">
        <f t="shared" si="36"/>
        <v/>
      </c>
      <c r="K108" s="20" t="str">
        <f t="shared" si="37"/>
        <v/>
      </c>
      <c r="L108" s="20" t="str">
        <f t="shared" si="38"/>
        <v/>
      </c>
      <c r="M108" s="20" t="str">
        <f t="shared" si="28"/>
        <v/>
      </c>
      <c r="N108" s="20" t="str">
        <f t="shared" si="29"/>
        <v/>
      </c>
      <c r="O108" s="21">
        <f>IF(SUMIFS('Monthly NSE Equity Options'!$K:$K,'Monthly NSE Equity Options'!$A:$A,$A108)=0,"",SUMIFS('Monthly NSE Equity Options'!$K:$K,'Monthly NSE Equity Options'!$A:$A,$A108))</f>
        <v>19606.293600000001</v>
      </c>
      <c r="P108" s="8">
        <f>IF(SUMIFS('Monthly BSE Equity Options'!$K:$K,'Monthly BSE Equity Options'!$A:$A,$A108)=0,"",SUMIFS('Monthly BSE Equity Options'!$K:$K,'Monthly BSE Equity Options'!$A:$A,$A108))</f>
        <v>5442.94</v>
      </c>
      <c r="Q108" s="8">
        <f t="shared" si="30"/>
        <v>25049.2336</v>
      </c>
      <c r="R108" s="23">
        <f t="shared" si="48"/>
        <v>-6.592143819455587E-2</v>
      </c>
      <c r="S108" s="23">
        <f t="shared" si="49"/>
        <v>208.52274634495606</v>
      </c>
      <c r="T108" s="23">
        <f t="shared" si="50"/>
        <v>0.19191471864767862</v>
      </c>
      <c r="U108" s="23">
        <f t="shared" si="39"/>
        <v>-7.0836733445267863E-2</v>
      </c>
      <c r="V108" s="23">
        <f t="shared" si="40"/>
        <v>0.3367700548418231</v>
      </c>
      <c r="W108" s="23">
        <f t="shared" si="41"/>
        <v>-4.9059992735790425E-3</v>
      </c>
      <c r="X108" s="23">
        <f t="shared" si="31"/>
        <v>0.78271031813125014</v>
      </c>
      <c r="Y108" s="23">
        <f t="shared" si="32"/>
        <v>0.21728968186874986</v>
      </c>
      <c r="Z108" s="24">
        <f>IF(SUMIFS('Monthly NSE Equity Options'!$L:$L,'Monthly NSE Equity Options'!$A:$A,$A108)=0,"",SUMIFS('Monthly NSE Equity Options'!$L:$L,'Monthly NSE Equity Options'!$A:$A,$A108))</f>
        <v>68200050</v>
      </c>
      <c r="AA108" s="9">
        <f>IF(SUMIFS('Monthly BSE Equity Options'!$L:$L,'Monthly BSE Equity Options'!$A:$A,$A108)=0,"",SUMIFS('Monthly BSE Equity Options'!$L:$L,'Monthly BSE Equity Options'!$A:$A,$A108))</f>
        <v>19294872</v>
      </c>
      <c r="AB108" s="9">
        <f t="shared" si="33"/>
        <v>87494922</v>
      </c>
      <c r="AC108" s="26">
        <f t="shared" si="51"/>
        <v>-0.18318095118053379</v>
      </c>
      <c r="AD108" s="26">
        <f t="shared" si="52"/>
        <v>206.40483714930667</v>
      </c>
      <c r="AE108" s="26">
        <f t="shared" si="53"/>
        <v>4.6743782304088821E-2</v>
      </c>
      <c r="AF108" s="26">
        <f t="shared" si="42"/>
        <v>-6.4204074383866327E-2</v>
      </c>
      <c r="AG108" s="26">
        <f t="shared" si="43"/>
        <v>0.35164853178262012</v>
      </c>
      <c r="AH108" s="26">
        <f t="shared" si="44"/>
        <v>3.9087591556199452E-3</v>
      </c>
      <c r="AI108" s="26">
        <f t="shared" si="34"/>
        <v>0.77947437909596629</v>
      </c>
      <c r="AJ108" s="26">
        <f t="shared" si="35"/>
        <v>0.22052562090403371</v>
      </c>
    </row>
    <row r="109" spans="1:36" x14ac:dyDescent="0.2">
      <c r="A109" s="10">
        <v>41244</v>
      </c>
      <c r="B109" s="5" t="s">
        <v>79</v>
      </c>
      <c r="C109" s="5" t="s">
        <v>145</v>
      </c>
      <c r="D109" s="18" t="str">
        <f>IF(SUMIFS('Monthly NSE Equity Options'!$J:$J,'Monthly NSE Equity Options'!$A:$A,$A109)=0,"",SUMIFS('Monthly NSE Equity Options'!$J:$J,'Monthly NSE Equity Options'!$A:$A,$A109))</f>
        <v/>
      </c>
      <c r="E109" s="7" t="str">
        <f>IF(SUMIFS('Monthly BSE Equity Options'!$J:$J,'Monthly BSE Equity Options'!$A:$A,$A109)=0,"",SUMIFS('Monthly BSE Equity Options'!$J:$J,'Monthly BSE Equity Options'!$A:$A,$A109))</f>
        <v/>
      </c>
      <c r="F109" s="7" t="str">
        <f t="shared" si="27"/>
        <v/>
      </c>
      <c r="G109" s="20" t="str">
        <f t="shared" si="45"/>
        <v/>
      </c>
      <c r="H109" s="20" t="str">
        <f t="shared" si="46"/>
        <v/>
      </c>
      <c r="I109" s="20" t="str">
        <f t="shared" si="47"/>
        <v/>
      </c>
      <c r="J109" s="20" t="str">
        <f t="shared" si="36"/>
        <v/>
      </c>
      <c r="K109" s="20" t="str">
        <f t="shared" si="37"/>
        <v/>
      </c>
      <c r="L109" s="20" t="str">
        <f t="shared" si="38"/>
        <v/>
      </c>
      <c r="M109" s="20" t="str">
        <f t="shared" si="28"/>
        <v/>
      </c>
      <c r="N109" s="20" t="str">
        <f t="shared" si="29"/>
        <v/>
      </c>
      <c r="O109" s="21">
        <f>IF(SUMIFS('Monthly NSE Equity Options'!$K:$K,'Monthly NSE Equity Options'!$A:$A,$A109)=0,"",SUMIFS('Monthly NSE Equity Options'!$K:$K,'Monthly NSE Equity Options'!$A:$A,$A109))</f>
        <v>20715.7327</v>
      </c>
      <c r="P109" s="8">
        <f>IF(SUMIFS('Monthly BSE Equity Options'!$K:$K,'Monthly BSE Equity Options'!$A:$A,$A109)=0,"",SUMIFS('Monthly BSE Equity Options'!$K:$K,'Monthly BSE Equity Options'!$A:$A,$A109))</f>
        <v>8974.2677999999996</v>
      </c>
      <c r="Q109" s="8">
        <f t="shared" si="30"/>
        <v>29690.000500000002</v>
      </c>
      <c r="R109" s="23">
        <f t="shared" si="48"/>
        <v>-5.0496843700046923E-2</v>
      </c>
      <c r="S109" s="23">
        <f t="shared" si="49"/>
        <v>128.72550589847481</v>
      </c>
      <c r="T109" s="23">
        <f t="shared" si="50"/>
        <v>0.35653634415983504</v>
      </c>
      <c r="U109" s="23">
        <f t="shared" si="39"/>
        <v>5.6585865877271102E-2</v>
      </c>
      <c r="V109" s="23">
        <f t="shared" si="40"/>
        <v>0.64879050660121185</v>
      </c>
      <c r="W109" s="23">
        <f t="shared" si="41"/>
        <v>0.18526582386137358</v>
      </c>
      <c r="X109" s="23">
        <f t="shared" si="31"/>
        <v>0.69773433314694622</v>
      </c>
      <c r="Y109" s="23">
        <f t="shared" si="32"/>
        <v>0.30226566685305373</v>
      </c>
      <c r="Z109" s="24">
        <f>IF(SUMIFS('Monthly NSE Equity Options'!$L:$L,'Monthly NSE Equity Options'!$A:$A,$A109)=0,"",SUMIFS('Monthly NSE Equity Options'!$L:$L,'Monthly NSE Equity Options'!$A:$A,$A109))</f>
        <v>69422943</v>
      </c>
      <c r="AA109" s="9">
        <f>IF(SUMIFS('Monthly BSE Equity Options'!$L:$L,'Monthly BSE Equity Options'!$A:$A,$A109)=0,"",SUMIFS('Monthly BSE Equity Options'!$L:$L,'Monthly BSE Equity Options'!$A:$A,$A109))</f>
        <v>30665749</v>
      </c>
      <c r="AB109" s="9">
        <f t="shared" si="33"/>
        <v>100088692</v>
      </c>
      <c r="AC109" s="26">
        <f t="shared" si="51"/>
        <v>-0.2295364363209228</v>
      </c>
      <c r="AD109" s="26">
        <f t="shared" si="52"/>
        <v>107.89748297242207</v>
      </c>
      <c r="AE109" s="26">
        <f t="shared" si="53"/>
        <v>0.10733476759528604</v>
      </c>
      <c r="AF109" s="26">
        <f t="shared" si="42"/>
        <v>1.7930969258820095E-2</v>
      </c>
      <c r="AG109" s="26">
        <f t="shared" si="43"/>
        <v>0.5893211937347913</v>
      </c>
      <c r="AH109" s="26">
        <f t="shared" si="44"/>
        <v>0.14393715328987899</v>
      </c>
      <c r="AI109" s="26">
        <f t="shared" si="34"/>
        <v>0.69361424964970064</v>
      </c>
      <c r="AJ109" s="26">
        <f t="shared" si="35"/>
        <v>0.3063857503502993</v>
      </c>
    </row>
    <row r="110" spans="1:36" x14ac:dyDescent="0.2">
      <c r="A110" s="10">
        <v>41275</v>
      </c>
      <c r="B110" s="5" t="s">
        <v>79</v>
      </c>
      <c r="C110" s="5" t="s">
        <v>146</v>
      </c>
      <c r="D110" s="18" t="str">
        <f>IF(SUMIFS('Monthly NSE Equity Options'!$J:$J,'Monthly NSE Equity Options'!$A:$A,$A110)=0,"",SUMIFS('Monthly NSE Equity Options'!$J:$J,'Monthly NSE Equity Options'!$A:$A,$A110))</f>
        <v/>
      </c>
      <c r="E110" s="7" t="str">
        <f>IF(SUMIFS('Monthly BSE Equity Options'!$J:$J,'Monthly BSE Equity Options'!$A:$A,$A110)=0,"",SUMIFS('Monthly BSE Equity Options'!$J:$J,'Monthly BSE Equity Options'!$A:$A,$A110))</f>
        <v/>
      </c>
      <c r="F110" s="7" t="str">
        <f t="shared" si="27"/>
        <v/>
      </c>
      <c r="G110" s="20" t="str">
        <f t="shared" si="45"/>
        <v/>
      </c>
      <c r="H110" s="20" t="str">
        <f t="shared" si="46"/>
        <v/>
      </c>
      <c r="I110" s="20" t="str">
        <f t="shared" si="47"/>
        <v/>
      </c>
      <c r="J110" s="20" t="str">
        <f t="shared" si="36"/>
        <v/>
      </c>
      <c r="K110" s="20" t="str">
        <f t="shared" si="37"/>
        <v/>
      </c>
      <c r="L110" s="20" t="str">
        <f t="shared" si="38"/>
        <v/>
      </c>
      <c r="M110" s="20" t="str">
        <f t="shared" si="28"/>
        <v/>
      </c>
      <c r="N110" s="20" t="str">
        <f t="shared" si="29"/>
        <v/>
      </c>
      <c r="O110" s="21">
        <f>IF(SUMIFS('Monthly NSE Equity Options'!$K:$K,'Monthly NSE Equity Options'!$A:$A,$A110)=0,"",SUMIFS('Monthly NSE Equity Options'!$K:$K,'Monthly NSE Equity Options'!$A:$A,$A110))</f>
        <v>22655.151600000001</v>
      </c>
      <c r="P110" s="8">
        <f>IF(SUMIFS('Monthly BSE Equity Options'!$K:$K,'Monthly BSE Equity Options'!$A:$A,$A110)=0,"",SUMIFS('Monthly BSE Equity Options'!$K:$K,'Monthly BSE Equity Options'!$A:$A,$A110))</f>
        <v>9190.9814999999999</v>
      </c>
      <c r="Q110" s="8">
        <f t="shared" si="30"/>
        <v>31846.133099999999</v>
      </c>
      <c r="R110" s="23">
        <f t="shared" si="48"/>
        <v>0.37312148706673987</v>
      </c>
      <c r="S110" s="23">
        <f t="shared" si="49"/>
        <v>43.666762729639913</v>
      </c>
      <c r="T110" s="23">
        <f t="shared" si="50"/>
        <v>0.90640812593638964</v>
      </c>
      <c r="U110" s="23">
        <f t="shared" si="39"/>
        <v>9.3620579493188805E-2</v>
      </c>
      <c r="V110" s="23">
        <f t="shared" si="40"/>
        <v>2.4148343333369349E-2</v>
      </c>
      <c r="W110" s="23">
        <f t="shared" si="41"/>
        <v>7.2621507702568033E-2</v>
      </c>
      <c r="X110" s="23">
        <f t="shared" si="31"/>
        <v>0.7113941127125416</v>
      </c>
      <c r="Y110" s="23">
        <f t="shared" si="32"/>
        <v>0.28860588728745845</v>
      </c>
      <c r="Z110" s="24">
        <f>IF(SUMIFS('Monthly NSE Equity Options'!$L:$L,'Monthly NSE Equity Options'!$A:$A,$A110)=0,"",SUMIFS('Monthly NSE Equity Options'!$L:$L,'Monthly NSE Equity Options'!$A:$A,$A110))</f>
        <v>73668665</v>
      </c>
      <c r="AA110" s="9">
        <f>IF(SUMIFS('Monthly BSE Equity Options'!$L:$L,'Monthly BSE Equity Options'!$A:$A,$A110)=0,"",SUMIFS('Monthly BSE Equity Options'!$L:$L,'Monthly BSE Equity Options'!$A:$A,$A110))</f>
        <v>30384628</v>
      </c>
      <c r="AB110" s="9">
        <f t="shared" si="33"/>
        <v>104053293</v>
      </c>
      <c r="AC110" s="26">
        <f t="shared" si="51"/>
        <v>0.10643785631808256</v>
      </c>
      <c r="AD110" s="26">
        <f t="shared" si="52"/>
        <v>35.646751624007081</v>
      </c>
      <c r="AE110" s="26">
        <f t="shared" si="53"/>
        <v>0.54356642515647935</v>
      </c>
      <c r="AF110" s="26">
        <f t="shared" si="42"/>
        <v>6.1157332382178131E-2</v>
      </c>
      <c r="AG110" s="26">
        <f t="shared" si="43"/>
        <v>-9.1672634508290773E-3</v>
      </c>
      <c r="AH110" s="26">
        <f t="shared" si="44"/>
        <v>3.9610878319800591E-2</v>
      </c>
      <c r="AI110" s="26">
        <f t="shared" si="34"/>
        <v>0.70798975098270078</v>
      </c>
      <c r="AJ110" s="26">
        <f t="shared" si="35"/>
        <v>0.29201024901729922</v>
      </c>
    </row>
    <row r="111" spans="1:36" x14ac:dyDescent="0.2">
      <c r="A111" s="10">
        <v>41306</v>
      </c>
      <c r="B111" s="5" t="s">
        <v>79</v>
      </c>
      <c r="C111" s="5" t="s">
        <v>146</v>
      </c>
      <c r="D111" s="18" t="str">
        <f>IF(SUMIFS('Monthly NSE Equity Options'!$J:$J,'Monthly NSE Equity Options'!$A:$A,$A111)=0,"",SUMIFS('Monthly NSE Equity Options'!$J:$J,'Monthly NSE Equity Options'!$A:$A,$A111))</f>
        <v/>
      </c>
      <c r="E111" s="7" t="str">
        <f>IF(SUMIFS('Monthly BSE Equity Options'!$J:$J,'Monthly BSE Equity Options'!$A:$A,$A111)=0,"",SUMIFS('Monthly BSE Equity Options'!$J:$J,'Monthly BSE Equity Options'!$A:$A,$A111))</f>
        <v/>
      </c>
      <c r="F111" s="7" t="str">
        <f t="shared" si="27"/>
        <v/>
      </c>
      <c r="G111" s="20" t="str">
        <f t="shared" si="45"/>
        <v/>
      </c>
      <c r="H111" s="20" t="str">
        <f t="shared" si="46"/>
        <v/>
      </c>
      <c r="I111" s="20" t="str">
        <f t="shared" si="47"/>
        <v/>
      </c>
      <c r="J111" s="20" t="str">
        <f t="shared" si="36"/>
        <v/>
      </c>
      <c r="K111" s="20" t="str">
        <f t="shared" si="37"/>
        <v/>
      </c>
      <c r="L111" s="20" t="str">
        <f t="shared" si="38"/>
        <v/>
      </c>
      <c r="M111" s="20" t="str">
        <f t="shared" si="28"/>
        <v/>
      </c>
      <c r="N111" s="20" t="str">
        <f t="shared" si="29"/>
        <v/>
      </c>
      <c r="O111" s="21">
        <f>IF(SUMIFS('Monthly NSE Equity Options'!$K:$K,'Monthly NSE Equity Options'!$A:$A,$A111)=0,"",SUMIFS('Monthly NSE Equity Options'!$K:$K,'Monthly NSE Equity Options'!$A:$A,$A111))</f>
        <v>20341.206999999999</v>
      </c>
      <c r="P111" s="8">
        <f>IF(SUMIFS('Monthly BSE Equity Options'!$K:$K,'Monthly BSE Equity Options'!$A:$A,$A111)=0,"",SUMIFS('Monthly BSE Equity Options'!$K:$K,'Monthly BSE Equity Options'!$A:$A,$A111))</f>
        <v>2253.9569999999999</v>
      </c>
      <c r="Q111" s="8">
        <f t="shared" si="30"/>
        <v>22595.163999999997</v>
      </c>
      <c r="R111" s="23">
        <f t="shared" si="48"/>
        <v>7.1283125799290303E-2</v>
      </c>
      <c r="S111" s="23">
        <f t="shared" si="49"/>
        <v>-0.43455057716704282</v>
      </c>
      <c r="T111" s="23">
        <f t="shared" si="50"/>
        <v>-1.6482827261886546E-2</v>
      </c>
      <c r="U111" s="23">
        <f t="shared" si="39"/>
        <v>-0.10213767891979153</v>
      </c>
      <c r="V111" s="23">
        <f t="shared" si="40"/>
        <v>-0.75476427626363951</v>
      </c>
      <c r="W111" s="23">
        <f t="shared" si="41"/>
        <v>-0.29048955711360769</v>
      </c>
      <c r="X111" s="23">
        <f t="shared" si="31"/>
        <v>0.90024604379946083</v>
      </c>
      <c r="Y111" s="23">
        <f t="shared" si="32"/>
        <v>9.9753956200539201E-2</v>
      </c>
      <c r="Z111" s="24">
        <f>IF(SUMIFS('Monthly NSE Equity Options'!$L:$L,'Monthly NSE Equity Options'!$A:$A,$A111)=0,"",SUMIFS('Monthly NSE Equity Options'!$L:$L,'Monthly NSE Equity Options'!$A:$A,$A111))</f>
        <v>67933019</v>
      </c>
      <c r="AA111" s="9">
        <f>IF(SUMIFS('Monthly BSE Equity Options'!$L:$L,'Monthly BSE Equity Options'!$A:$A,$A111)=0,"",SUMIFS('Monthly BSE Equity Options'!$L:$L,'Monthly BSE Equity Options'!$A:$A,$A111))</f>
        <v>7722176</v>
      </c>
      <c r="AB111" s="9">
        <f t="shared" si="33"/>
        <v>75655195</v>
      </c>
      <c r="AC111" s="26">
        <f t="shared" si="51"/>
        <v>-2.0350424966309011E-2</v>
      </c>
      <c r="AD111" s="26">
        <f t="shared" si="52"/>
        <v>-0.5287867970558694</v>
      </c>
      <c r="AE111" s="26">
        <f t="shared" si="53"/>
        <v>-0.11753908219845355</v>
      </c>
      <c r="AF111" s="26">
        <f t="shared" si="42"/>
        <v>-7.7857335951452389E-2</v>
      </c>
      <c r="AG111" s="26">
        <f t="shared" si="43"/>
        <v>-0.74585254096248932</v>
      </c>
      <c r="AH111" s="26">
        <f t="shared" si="44"/>
        <v>-0.27291878210908715</v>
      </c>
      <c r="AI111" s="26">
        <f t="shared" si="34"/>
        <v>0.89792933585063128</v>
      </c>
      <c r="AJ111" s="26">
        <f t="shared" si="35"/>
        <v>0.10207066414936873</v>
      </c>
    </row>
    <row r="112" spans="1:36" x14ac:dyDescent="0.2">
      <c r="A112" s="10">
        <v>41334</v>
      </c>
      <c r="B112" s="5" t="s">
        <v>79</v>
      </c>
      <c r="C112" s="5" t="s">
        <v>146</v>
      </c>
      <c r="D112" s="18" t="str">
        <f>IF(SUMIFS('Monthly NSE Equity Options'!$J:$J,'Monthly NSE Equity Options'!$A:$A,$A112)=0,"",SUMIFS('Monthly NSE Equity Options'!$J:$J,'Monthly NSE Equity Options'!$A:$A,$A112))</f>
        <v/>
      </c>
      <c r="E112" s="7" t="str">
        <f>IF(SUMIFS('Monthly BSE Equity Options'!$J:$J,'Monthly BSE Equity Options'!$A:$A,$A112)=0,"",SUMIFS('Monthly BSE Equity Options'!$J:$J,'Monthly BSE Equity Options'!$A:$A,$A112))</f>
        <v/>
      </c>
      <c r="F112" s="7" t="str">
        <f t="shared" si="27"/>
        <v/>
      </c>
      <c r="G112" s="20" t="str">
        <f t="shared" si="45"/>
        <v/>
      </c>
      <c r="H112" s="20" t="str">
        <f t="shared" si="46"/>
        <v/>
      </c>
      <c r="I112" s="20" t="str">
        <f t="shared" si="47"/>
        <v/>
      </c>
      <c r="J112" s="20" t="str">
        <f t="shared" si="36"/>
        <v/>
      </c>
      <c r="K112" s="20" t="str">
        <f t="shared" si="37"/>
        <v/>
      </c>
      <c r="L112" s="20" t="str">
        <f t="shared" si="38"/>
        <v/>
      </c>
      <c r="M112" s="20" t="str">
        <f t="shared" si="28"/>
        <v/>
      </c>
      <c r="N112" s="20" t="str">
        <f t="shared" si="29"/>
        <v/>
      </c>
      <c r="O112" s="21">
        <f>IF(SUMIFS('Monthly NSE Equity Options'!$K:$K,'Monthly NSE Equity Options'!$A:$A,$A112)=0,"",SUMIFS('Monthly NSE Equity Options'!$K:$K,'Monthly NSE Equity Options'!$A:$A,$A112))</f>
        <v>25983.5098</v>
      </c>
      <c r="P112" s="8">
        <f>IF(SUMIFS('Monthly BSE Equity Options'!$K:$K,'Monthly BSE Equity Options'!$A:$A,$A112)=0,"",SUMIFS('Monthly BSE Equity Options'!$K:$K,'Monthly BSE Equity Options'!$A:$A,$A112))</f>
        <v>2642.8528999999999</v>
      </c>
      <c r="Q112" s="8">
        <f t="shared" si="30"/>
        <v>28626.362699999998</v>
      </c>
      <c r="R112" s="23">
        <f t="shared" si="48"/>
        <v>0.151173208472279</v>
      </c>
      <c r="S112" s="23">
        <f t="shared" si="49"/>
        <v>0.39426104351291458</v>
      </c>
      <c r="T112" s="23">
        <f t="shared" si="50"/>
        <v>0.1700059710992321</v>
      </c>
      <c r="U112" s="23">
        <f t="shared" si="39"/>
        <v>0.27738289079895817</v>
      </c>
      <c r="V112" s="23">
        <f t="shared" si="40"/>
        <v>0.17253918331183771</v>
      </c>
      <c r="W112" s="23">
        <f t="shared" si="41"/>
        <v>0.26692431619438572</v>
      </c>
      <c r="X112" s="23">
        <f t="shared" si="31"/>
        <v>0.90767765616272311</v>
      </c>
      <c r="Y112" s="23">
        <f t="shared" si="32"/>
        <v>9.2322343837276957E-2</v>
      </c>
      <c r="Z112" s="24">
        <f>IF(SUMIFS('Monthly NSE Equity Options'!$L:$L,'Monthly NSE Equity Options'!$A:$A,$A112)=0,"",SUMIFS('Monthly NSE Equity Options'!$L:$L,'Monthly NSE Equity Options'!$A:$A,$A112))</f>
        <v>89038418</v>
      </c>
      <c r="AA112" s="9">
        <f>IF(SUMIFS('Monthly BSE Equity Options'!$L:$L,'Monthly BSE Equity Options'!$A:$A,$A112)=0,"",SUMIFS('Monthly BSE Equity Options'!$L:$L,'Monthly BSE Equity Options'!$A:$A,$A112))</f>
        <v>9294501</v>
      </c>
      <c r="AB112" s="9">
        <f t="shared" si="33"/>
        <v>98332919</v>
      </c>
      <c r="AC112" s="26">
        <f t="shared" si="51"/>
        <v>6.2408846767877391E-2</v>
      </c>
      <c r="AD112" s="26">
        <f t="shared" si="52"/>
        <v>0.29503714287903815</v>
      </c>
      <c r="AE112" s="26">
        <f t="shared" si="53"/>
        <v>8.0758855060053758E-2</v>
      </c>
      <c r="AF112" s="26">
        <f t="shared" si="42"/>
        <v>0.31067953862024011</v>
      </c>
      <c r="AG112" s="26">
        <f t="shared" si="43"/>
        <v>0.20361165039491458</v>
      </c>
      <c r="AH112" s="26">
        <f t="shared" si="44"/>
        <v>0.29975104816001075</v>
      </c>
      <c r="AI112" s="26">
        <f t="shared" si="34"/>
        <v>0.90547925257868123</v>
      </c>
      <c r="AJ112" s="26">
        <f t="shared" si="35"/>
        <v>9.4520747421318801E-2</v>
      </c>
    </row>
    <row r="113" spans="1:36" x14ac:dyDescent="0.2">
      <c r="A113" s="10">
        <v>41365</v>
      </c>
      <c r="B113" s="5" t="s">
        <v>80</v>
      </c>
      <c r="C113" s="5" t="s">
        <v>147</v>
      </c>
      <c r="D113" s="18" t="str">
        <f>IF(SUMIFS('Monthly NSE Equity Options'!$J:$J,'Monthly NSE Equity Options'!$A:$A,$A113)=0,"",SUMIFS('Monthly NSE Equity Options'!$J:$J,'Monthly NSE Equity Options'!$A:$A,$A113))</f>
        <v/>
      </c>
      <c r="E113" s="7" t="str">
        <f>IF(SUMIFS('Monthly BSE Equity Options'!$J:$J,'Monthly BSE Equity Options'!$A:$A,$A113)=0,"",SUMIFS('Monthly BSE Equity Options'!$J:$J,'Monthly BSE Equity Options'!$A:$A,$A113))</f>
        <v/>
      </c>
      <c r="F113" s="7" t="str">
        <f t="shared" si="27"/>
        <v/>
      </c>
      <c r="G113" s="20" t="str">
        <f t="shared" si="45"/>
        <v/>
      </c>
      <c r="H113" s="20" t="str">
        <f t="shared" si="46"/>
        <v/>
      </c>
      <c r="I113" s="20" t="str">
        <f t="shared" si="47"/>
        <v/>
      </c>
      <c r="J113" s="20" t="str">
        <f t="shared" si="36"/>
        <v/>
      </c>
      <c r="K113" s="20" t="str">
        <f t="shared" si="37"/>
        <v/>
      </c>
      <c r="L113" s="20" t="str">
        <f t="shared" si="38"/>
        <v/>
      </c>
      <c r="M113" s="20" t="str">
        <f t="shared" si="28"/>
        <v/>
      </c>
      <c r="N113" s="20" t="str">
        <f t="shared" si="29"/>
        <v/>
      </c>
      <c r="O113" s="21">
        <f>IF(SUMIFS('Monthly NSE Equity Options'!$K:$K,'Monthly NSE Equity Options'!$A:$A,$A113)=0,"",SUMIFS('Monthly NSE Equity Options'!$K:$K,'Monthly NSE Equity Options'!$A:$A,$A113))</f>
        <v>24365.0851</v>
      </c>
      <c r="P113" s="8">
        <f>IF(SUMIFS('Monthly BSE Equity Options'!$K:$K,'Monthly BSE Equity Options'!$A:$A,$A113)=0,"",SUMIFS('Monthly BSE Equity Options'!$K:$K,'Monthly BSE Equity Options'!$A:$A,$A113))</f>
        <v>3002.6414</v>
      </c>
      <c r="Q113" s="8">
        <f t="shared" si="30"/>
        <v>27367.726500000001</v>
      </c>
      <c r="R113" s="23">
        <f t="shared" si="48"/>
        <v>0.45508804470215525</v>
      </c>
      <c r="S113" s="23">
        <f t="shared" si="49"/>
        <v>-0.11188526683640565</v>
      </c>
      <c r="T113" s="23">
        <f t="shared" si="50"/>
        <v>0.35984204308907897</v>
      </c>
      <c r="U113" s="23">
        <f t="shared" si="39"/>
        <v>-6.2286608408845479E-2</v>
      </c>
      <c r="V113" s="23">
        <f t="shared" si="40"/>
        <v>0.13613640774331404</v>
      </c>
      <c r="W113" s="23">
        <f t="shared" si="41"/>
        <v>-4.3967730486416223E-2</v>
      </c>
      <c r="X113" s="23">
        <f t="shared" si="31"/>
        <v>0.89028531836577651</v>
      </c>
      <c r="Y113" s="23">
        <f t="shared" si="32"/>
        <v>0.10971468163422343</v>
      </c>
      <c r="Z113" s="24">
        <f>IF(SUMIFS('Monthly NSE Equity Options'!$L:$L,'Monthly NSE Equity Options'!$A:$A,$A113)=0,"",SUMIFS('Monthly NSE Equity Options'!$L:$L,'Monthly NSE Equity Options'!$A:$A,$A113))</f>
        <v>84374923</v>
      </c>
      <c r="AA113" s="9">
        <f>IF(SUMIFS('Monthly BSE Equity Options'!$L:$L,'Monthly BSE Equity Options'!$A:$A,$A113)=0,"",SUMIFS('Monthly BSE Equity Options'!$L:$L,'Monthly BSE Equity Options'!$A:$A,$A113))</f>
        <v>10535667</v>
      </c>
      <c r="AB113" s="9">
        <f t="shared" si="33"/>
        <v>94910590</v>
      </c>
      <c r="AC113" s="26">
        <f t="shared" si="51"/>
        <v>0.34240695194175541</v>
      </c>
      <c r="AD113" s="26">
        <f t="shared" si="52"/>
        <v>-0.18340709202663585</v>
      </c>
      <c r="AE113" s="26">
        <f t="shared" si="53"/>
        <v>0.25285505887675952</v>
      </c>
      <c r="AF113" s="26">
        <f t="shared" si="42"/>
        <v>-5.2376211356315872E-2</v>
      </c>
      <c r="AG113" s="26">
        <f t="shared" si="43"/>
        <v>0.13353766920892252</v>
      </c>
      <c r="AH113" s="26">
        <f t="shared" si="44"/>
        <v>-3.4803492409291703E-2</v>
      </c>
      <c r="AI113" s="26">
        <f t="shared" si="34"/>
        <v>0.88899376771338157</v>
      </c>
      <c r="AJ113" s="26">
        <f t="shared" si="35"/>
        <v>0.11100623228661838</v>
      </c>
    </row>
    <row r="114" spans="1:36" x14ac:dyDescent="0.2">
      <c r="A114" s="10">
        <v>41395</v>
      </c>
      <c r="B114" s="5" t="s">
        <v>80</v>
      </c>
      <c r="C114" s="5" t="s">
        <v>147</v>
      </c>
      <c r="D114" s="18" t="str">
        <f>IF(SUMIFS('Monthly NSE Equity Options'!$J:$J,'Monthly NSE Equity Options'!$A:$A,$A114)=0,"",SUMIFS('Monthly NSE Equity Options'!$J:$J,'Monthly NSE Equity Options'!$A:$A,$A114))</f>
        <v/>
      </c>
      <c r="E114" s="7" t="str">
        <f>IF(SUMIFS('Monthly BSE Equity Options'!$J:$J,'Monthly BSE Equity Options'!$A:$A,$A114)=0,"",SUMIFS('Monthly BSE Equity Options'!$J:$J,'Monthly BSE Equity Options'!$A:$A,$A114))</f>
        <v/>
      </c>
      <c r="F114" s="7" t="str">
        <f t="shared" si="27"/>
        <v/>
      </c>
      <c r="G114" s="20" t="str">
        <f t="shared" si="45"/>
        <v/>
      </c>
      <c r="H114" s="20" t="str">
        <f t="shared" si="46"/>
        <v/>
      </c>
      <c r="I114" s="20" t="str">
        <f t="shared" si="47"/>
        <v/>
      </c>
      <c r="J114" s="20" t="str">
        <f t="shared" si="36"/>
        <v/>
      </c>
      <c r="K114" s="20" t="str">
        <f t="shared" si="37"/>
        <v/>
      </c>
      <c r="L114" s="20" t="str">
        <f t="shared" si="38"/>
        <v/>
      </c>
      <c r="M114" s="20" t="str">
        <f t="shared" si="28"/>
        <v/>
      </c>
      <c r="N114" s="20" t="str">
        <f t="shared" si="29"/>
        <v/>
      </c>
      <c r="O114" s="21">
        <f>IF(SUMIFS('Monthly NSE Equity Options'!$K:$K,'Monthly NSE Equity Options'!$A:$A,$A114)=0,"",SUMIFS('Monthly NSE Equity Options'!$K:$K,'Monthly NSE Equity Options'!$A:$A,$A114))</f>
        <v>28481.677500000002</v>
      </c>
      <c r="P114" s="8">
        <f>IF(SUMIFS('Monthly BSE Equity Options'!$K:$K,'Monthly BSE Equity Options'!$A:$A,$A114)=0,"",SUMIFS('Monthly BSE Equity Options'!$K:$K,'Monthly BSE Equity Options'!$A:$A,$A114))</f>
        <v>6123.9898999999996</v>
      </c>
      <c r="Q114" s="8">
        <f t="shared" si="30"/>
        <v>34605.667399999998</v>
      </c>
      <c r="R114" s="23">
        <f t="shared" si="48"/>
        <v>0.32429240977177054</v>
      </c>
      <c r="S114" s="23">
        <f t="shared" si="49"/>
        <v>1.485604879563196E-2</v>
      </c>
      <c r="T114" s="23">
        <f t="shared" si="50"/>
        <v>0.25649473341702644</v>
      </c>
      <c r="U114" s="23">
        <f t="shared" si="39"/>
        <v>0.1689545668773389</v>
      </c>
      <c r="V114" s="23">
        <f t="shared" si="40"/>
        <v>1.0395342247662342</v>
      </c>
      <c r="W114" s="23">
        <f t="shared" si="41"/>
        <v>0.26446993687984999</v>
      </c>
      <c r="X114" s="23">
        <f t="shared" si="31"/>
        <v>0.82303505870255234</v>
      </c>
      <c r="Y114" s="23">
        <f t="shared" si="32"/>
        <v>0.17696494129744772</v>
      </c>
      <c r="Z114" s="24">
        <f>IF(SUMIFS('Monthly NSE Equity Options'!$L:$L,'Monthly NSE Equity Options'!$A:$A,$A114)=0,"",SUMIFS('Monthly NSE Equity Options'!$L:$L,'Monthly NSE Equity Options'!$A:$A,$A114))</f>
        <v>93511458</v>
      </c>
      <c r="AA114" s="9">
        <f>IF(SUMIFS('Monthly BSE Equity Options'!$L:$L,'Monthly BSE Equity Options'!$A:$A,$A114)=0,"",SUMIFS('Monthly BSE Equity Options'!$L:$L,'Monthly BSE Equity Options'!$A:$A,$A114))</f>
        <v>19876460</v>
      </c>
      <c r="AB114" s="9">
        <f t="shared" si="33"/>
        <v>113387918</v>
      </c>
      <c r="AC114" s="26">
        <f t="shared" si="51"/>
        <v>8.7917182859867271E-2</v>
      </c>
      <c r="AD114" s="26">
        <f t="shared" si="52"/>
        <v>-0.18031075796612406</v>
      </c>
      <c r="AE114" s="26">
        <f t="shared" si="53"/>
        <v>2.8897207107562606E-2</v>
      </c>
      <c r="AF114" s="26">
        <f t="shared" si="42"/>
        <v>0.10828495807930993</v>
      </c>
      <c r="AG114" s="26">
        <f t="shared" si="43"/>
        <v>0.88658772149879073</v>
      </c>
      <c r="AH114" s="26">
        <f t="shared" si="44"/>
        <v>0.1946814154247698</v>
      </c>
      <c r="AI114" s="26">
        <f t="shared" si="34"/>
        <v>0.82470389834655933</v>
      </c>
      <c r="AJ114" s="26">
        <f t="shared" si="35"/>
        <v>0.1752961016534407</v>
      </c>
    </row>
    <row r="115" spans="1:36" x14ac:dyDescent="0.2">
      <c r="A115" s="10">
        <v>41426</v>
      </c>
      <c r="B115" s="5" t="s">
        <v>80</v>
      </c>
      <c r="C115" s="5" t="s">
        <v>147</v>
      </c>
      <c r="D115" s="18" t="str">
        <f>IF(SUMIFS('Monthly NSE Equity Options'!$J:$J,'Monthly NSE Equity Options'!$A:$A,$A115)=0,"",SUMIFS('Monthly NSE Equity Options'!$J:$J,'Monthly NSE Equity Options'!$A:$A,$A115))</f>
        <v/>
      </c>
      <c r="E115" s="7" t="str">
        <f>IF(SUMIFS('Monthly BSE Equity Options'!$J:$J,'Monthly BSE Equity Options'!$A:$A,$A115)=0,"",SUMIFS('Monthly BSE Equity Options'!$J:$J,'Monthly BSE Equity Options'!$A:$A,$A115))</f>
        <v/>
      </c>
      <c r="F115" s="7" t="str">
        <f t="shared" si="27"/>
        <v/>
      </c>
      <c r="G115" s="20" t="str">
        <f t="shared" si="45"/>
        <v/>
      </c>
      <c r="H115" s="20" t="str">
        <f t="shared" si="46"/>
        <v/>
      </c>
      <c r="I115" s="20" t="str">
        <f t="shared" si="47"/>
        <v/>
      </c>
      <c r="J115" s="20" t="str">
        <f t="shared" si="36"/>
        <v/>
      </c>
      <c r="K115" s="20" t="str">
        <f t="shared" si="37"/>
        <v/>
      </c>
      <c r="L115" s="20" t="str">
        <f t="shared" si="38"/>
        <v/>
      </c>
      <c r="M115" s="20" t="str">
        <f t="shared" si="28"/>
        <v/>
      </c>
      <c r="N115" s="20" t="str">
        <f t="shared" si="29"/>
        <v/>
      </c>
      <c r="O115" s="21">
        <f>IF(SUMIFS('Monthly NSE Equity Options'!$K:$K,'Monthly NSE Equity Options'!$A:$A,$A115)=0,"",SUMIFS('Monthly NSE Equity Options'!$K:$K,'Monthly NSE Equity Options'!$A:$A,$A115))</f>
        <v>26010.421900000001</v>
      </c>
      <c r="P115" s="8">
        <f>IF(SUMIFS('Monthly BSE Equity Options'!$K:$K,'Monthly BSE Equity Options'!$A:$A,$A115)=0,"",SUMIFS('Monthly BSE Equity Options'!$K:$K,'Monthly BSE Equity Options'!$A:$A,$A115))</f>
        <v>6628.4985999999999</v>
      </c>
      <c r="Q115" s="8">
        <f t="shared" si="30"/>
        <v>32638.9205</v>
      </c>
      <c r="R115" s="23">
        <f t="shared" si="48"/>
        <v>0.2555681456280956</v>
      </c>
      <c r="S115" s="23">
        <f t="shared" si="49"/>
        <v>-6.8647514321769298E-2</v>
      </c>
      <c r="T115" s="23">
        <f t="shared" si="50"/>
        <v>0.17266459956377678</v>
      </c>
      <c r="U115" s="23">
        <f t="shared" si="39"/>
        <v>-8.6766504536118005E-2</v>
      </c>
      <c r="V115" s="23">
        <f t="shared" si="40"/>
        <v>8.2382353373900985E-2</v>
      </c>
      <c r="W115" s="23">
        <f t="shared" si="41"/>
        <v>-5.6833086825541113E-2</v>
      </c>
      <c r="X115" s="23">
        <f t="shared" si="31"/>
        <v>0.79691428213748683</v>
      </c>
      <c r="Y115" s="23">
        <f t="shared" si="32"/>
        <v>0.20308571786251325</v>
      </c>
      <c r="Z115" s="24">
        <f>IF(SUMIFS('Monthly NSE Equity Options'!$L:$L,'Monthly NSE Equity Options'!$A:$A,$A115)=0,"",SUMIFS('Monthly NSE Equity Options'!$L:$L,'Monthly NSE Equity Options'!$A:$A,$A115))</f>
        <v>89491925</v>
      </c>
      <c r="AA115" s="9">
        <f>IF(SUMIFS('Monthly BSE Equity Options'!$L:$L,'Monthly BSE Equity Options'!$A:$A,$A115)=0,"",SUMIFS('Monthly BSE Equity Options'!$L:$L,'Monthly BSE Equity Options'!$A:$A,$A115))</f>
        <v>22742283</v>
      </c>
      <c r="AB115" s="9">
        <f t="shared" si="33"/>
        <v>112234208</v>
      </c>
      <c r="AC115" s="26">
        <f t="shared" si="51"/>
        <v>9.8558109969770546E-2</v>
      </c>
      <c r="AD115" s="26">
        <f t="shared" si="52"/>
        <v>-0.19223378428257532</v>
      </c>
      <c r="AE115" s="26">
        <f t="shared" si="53"/>
        <v>2.3870196627341356E-2</v>
      </c>
      <c r="AF115" s="26">
        <f t="shared" si="42"/>
        <v>-4.2984390212373769E-2</v>
      </c>
      <c r="AG115" s="26">
        <f t="shared" si="43"/>
        <v>0.1441817607360667</v>
      </c>
      <c r="AH115" s="26">
        <f t="shared" si="44"/>
        <v>-1.017489358963275E-2</v>
      </c>
      <c r="AI115" s="26">
        <f t="shared" si="34"/>
        <v>0.79736763500839247</v>
      </c>
      <c r="AJ115" s="26">
        <f t="shared" si="35"/>
        <v>0.20263236499160756</v>
      </c>
    </row>
    <row r="116" spans="1:36" x14ac:dyDescent="0.2">
      <c r="A116" s="10">
        <v>41456</v>
      </c>
      <c r="B116" s="5" t="s">
        <v>80</v>
      </c>
      <c r="C116" s="5" t="s">
        <v>148</v>
      </c>
      <c r="D116" s="18" t="str">
        <f>IF(SUMIFS('Monthly NSE Equity Options'!$J:$J,'Monthly NSE Equity Options'!$A:$A,$A116)=0,"",SUMIFS('Monthly NSE Equity Options'!$J:$J,'Monthly NSE Equity Options'!$A:$A,$A116))</f>
        <v/>
      </c>
      <c r="E116" s="7" t="str">
        <f>IF(SUMIFS('Monthly BSE Equity Options'!$J:$J,'Monthly BSE Equity Options'!$A:$A,$A116)=0,"",SUMIFS('Monthly BSE Equity Options'!$J:$J,'Monthly BSE Equity Options'!$A:$A,$A116))</f>
        <v/>
      </c>
      <c r="F116" s="7" t="str">
        <f t="shared" si="27"/>
        <v/>
      </c>
      <c r="G116" s="20" t="str">
        <f t="shared" si="45"/>
        <v/>
      </c>
      <c r="H116" s="20" t="str">
        <f t="shared" si="46"/>
        <v/>
      </c>
      <c r="I116" s="20" t="str">
        <f t="shared" si="47"/>
        <v/>
      </c>
      <c r="J116" s="20" t="str">
        <f t="shared" si="36"/>
        <v/>
      </c>
      <c r="K116" s="20" t="str">
        <f t="shared" si="37"/>
        <v/>
      </c>
      <c r="L116" s="20" t="str">
        <f t="shared" si="38"/>
        <v/>
      </c>
      <c r="M116" s="20" t="str">
        <f t="shared" si="28"/>
        <v/>
      </c>
      <c r="N116" s="20" t="str">
        <f t="shared" si="29"/>
        <v/>
      </c>
      <c r="O116" s="21">
        <f>IF(SUMIFS('Monthly NSE Equity Options'!$K:$K,'Monthly NSE Equity Options'!$A:$A,$A116)=0,"",SUMIFS('Monthly NSE Equity Options'!$K:$K,'Monthly NSE Equity Options'!$A:$A,$A116))</f>
        <v>24982.439600000002</v>
      </c>
      <c r="P116" s="8">
        <f>IF(SUMIFS('Monthly BSE Equity Options'!$K:$K,'Monthly BSE Equity Options'!$A:$A,$A116)=0,"",SUMIFS('Monthly BSE Equity Options'!$K:$K,'Monthly BSE Equity Options'!$A:$A,$A116))</f>
        <v>14225.455400000001</v>
      </c>
      <c r="Q116" s="8">
        <f t="shared" si="30"/>
        <v>39207.895000000004</v>
      </c>
      <c r="R116" s="23">
        <f t="shared" si="48"/>
        <v>0.31987152173389211</v>
      </c>
      <c r="S116" s="23">
        <f t="shared" si="49"/>
        <v>0.48095815810307241</v>
      </c>
      <c r="T116" s="23">
        <f t="shared" si="50"/>
        <v>0.37410003881611709</v>
      </c>
      <c r="U116" s="23">
        <f t="shared" si="39"/>
        <v>-3.9521938704116133E-2</v>
      </c>
      <c r="V116" s="23">
        <f t="shared" si="40"/>
        <v>1.1461052130266727</v>
      </c>
      <c r="W116" s="23">
        <f t="shared" si="41"/>
        <v>0.2012620025224181</v>
      </c>
      <c r="X116" s="23">
        <f t="shared" si="31"/>
        <v>0.63717880289161144</v>
      </c>
      <c r="Y116" s="23">
        <f t="shared" si="32"/>
        <v>0.3628211971083885</v>
      </c>
      <c r="Z116" s="24">
        <f>IF(SUMIFS('Monthly NSE Equity Options'!$L:$L,'Monthly NSE Equity Options'!$A:$A,$A116)=0,"",SUMIFS('Monthly NSE Equity Options'!$L:$L,'Monthly NSE Equity Options'!$A:$A,$A116))</f>
        <v>84228317</v>
      </c>
      <c r="AA116" s="9">
        <f>IF(SUMIFS('Monthly BSE Equity Options'!$L:$L,'Monthly BSE Equity Options'!$A:$A,$A116)=0,"",SUMIFS('Monthly BSE Equity Options'!$L:$L,'Monthly BSE Equity Options'!$A:$A,$A116))</f>
        <v>47615745</v>
      </c>
      <c r="AB116" s="9">
        <f t="shared" si="33"/>
        <v>131844062</v>
      </c>
      <c r="AC116" s="26">
        <f t="shared" si="51"/>
        <v>0.17480381130541467</v>
      </c>
      <c r="AD116" s="26">
        <f t="shared" si="52"/>
        <v>0.27854072976615085</v>
      </c>
      <c r="AE116" s="26">
        <f t="shared" si="53"/>
        <v>0.21026802571857828</v>
      </c>
      <c r="AF116" s="26">
        <f t="shared" si="42"/>
        <v>-5.8816569204428237E-2</v>
      </c>
      <c r="AG116" s="26">
        <f t="shared" si="43"/>
        <v>1.0937099850529517</v>
      </c>
      <c r="AH116" s="26">
        <f t="shared" si="44"/>
        <v>0.17472261220037288</v>
      </c>
      <c r="AI116" s="26">
        <f t="shared" si="34"/>
        <v>0.6388480127379571</v>
      </c>
      <c r="AJ116" s="26">
        <f t="shared" si="35"/>
        <v>0.36115198726204295</v>
      </c>
    </row>
    <row r="117" spans="1:36" x14ac:dyDescent="0.2">
      <c r="A117" s="10">
        <v>41487</v>
      </c>
      <c r="B117" s="5" t="s">
        <v>80</v>
      </c>
      <c r="C117" s="5" t="s">
        <v>148</v>
      </c>
      <c r="D117" s="18" t="str">
        <f>IF(SUMIFS('Monthly NSE Equity Options'!$J:$J,'Monthly NSE Equity Options'!$A:$A,$A117)=0,"",SUMIFS('Monthly NSE Equity Options'!$J:$J,'Monthly NSE Equity Options'!$A:$A,$A117))</f>
        <v/>
      </c>
      <c r="E117" s="7" t="str">
        <f>IF(SUMIFS('Monthly BSE Equity Options'!$J:$J,'Monthly BSE Equity Options'!$A:$A,$A117)=0,"",SUMIFS('Monthly BSE Equity Options'!$J:$J,'Monthly BSE Equity Options'!$A:$A,$A117))</f>
        <v/>
      </c>
      <c r="F117" s="7" t="str">
        <f t="shared" si="27"/>
        <v/>
      </c>
      <c r="G117" s="20" t="str">
        <f t="shared" si="45"/>
        <v/>
      </c>
      <c r="H117" s="20" t="str">
        <f t="shared" si="46"/>
        <v/>
      </c>
      <c r="I117" s="20" t="str">
        <f t="shared" si="47"/>
        <v/>
      </c>
      <c r="J117" s="20" t="str">
        <f t="shared" si="36"/>
        <v/>
      </c>
      <c r="K117" s="20" t="str">
        <f t="shared" si="37"/>
        <v/>
      </c>
      <c r="L117" s="20" t="str">
        <f t="shared" si="38"/>
        <v/>
      </c>
      <c r="M117" s="20" t="str">
        <f t="shared" si="28"/>
        <v/>
      </c>
      <c r="N117" s="20" t="str">
        <f t="shared" si="29"/>
        <v/>
      </c>
      <c r="O117" s="21">
        <f>IF(SUMIFS('Monthly NSE Equity Options'!$K:$K,'Monthly NSE Equity Options'!$A:$A,$A117)=0,"",SUMIFS('Monthly NSE Equity Options'!$K:$K,'Monthly NSE Equity Options'!$A:$A,$A117))</f>
        <v>30760.976999999999</v>
      </c>
      <c r="P117" s="8">
        <f>IF(SUMIFS('Monthly BSE Equity Options'!$K:$K,'Monthly BSE Equity Options'!$A:$A,$A117)=0,"",SUMIFS('Monthly BSE Equity Options'!$K:$K,'Monthly BSE Equity Options'!$A:$A,$A117))</f>
        <v>8262.82</v>
      </c>
      <c r="Q117" s="8">
        <f t="shared" si="30"/>
        <v>39023.796999999999</v>
      </c>
      <c r="R117" s="23">
        <f t="shared" si="48"/>
        <v>0.60477432325774694</v>
      </c>
      <c r="S117" s="23">
        <f t="shared" si="49"/>
        <v>-4.5322463429034343E-2</v>
      </c>
      <c r="T117" s="23">
        <f t="shared" si="50"/>
        <v>0.40254794660471038</v>
      </c>
      <c r="U117" s="23">
        <f t="shared" si="39"/>
        <v>0.2313039676077111</v>
      </c>
      <c r="V117" s="23">
        <f t="shared" si="40"/>
        <v>-0.41915251444252544</v>
      </c>
      <c r="W117" s="23">
        <f t="shared" si="41"/>
        <v>-4.6954318766667669E-3</v>
      </c>
      <c r="X117" s="23">
        <f t="shared" si="31"/>
        <v>0.78826201868567536</v>
      </c>
      <c r="Y117" s="23">
        <f t="shared" si="32"/>
        <v>0.2117379813143247</v>
      </c>
      <c r="Z117" s="24">
        <f>IF(SUMIFS('Monthly NSE Equity Options'!$L:$L,'Monthly NSE Equity Options'!$A:$A,$A117)=0,"",SUMIFS('Monthly NSE Equity Options'!$L:$L,'Monthly NSE Equity Options'!$A:$A,$A117))</f>
        <v>112813528</v>
      </c>
      <c r="AA117" s="9">
        <f>IF(SUMIFS('Monthly BSE Equity Options'!$L:$L,'Monthly BSE Equity Options'!$A:$A,$A117)=0,"",SUMIFS('Monthly BSE Equity Options'!$L:$L,'Monthly BSE Equity Options'!$A:$A,$A117))</f>
        <v>29567291</v>
      </c>
      <c r="AB117" s="9">
        <f t="shared" si="33"/>
        <v>142380819</v>
      </c>
      <c r="AC117" s="26">
        <f t="shared" si="51"/>
        <v>0.57925879993131613</v>
      </c>
      <c r="AD117" s="26">
        <f t="shared" si="52"/>
        <v>-9.004515753032305E-2</v>
      </c>
      <c r="AE117" s="26">
        <f t="shared" si="53"/>
        <v>0.36999981689179284</v>
      </c>
      <c r="AF117" s="26">
        <f t="shared" si="42"/>
        <v>0.33937768221107878</v>
      </c>
      <c r="AG117" s="26">
        <f t="shared" si="43"/>
        <v>-0.37904382258431535</v>
      </c>
      <c r="AH117" s="26">
        <f t="shared" si="44"/>
        <v>7.9918328062434929E-2</v>
      </c>
      <c r="AI117" s="26">
        <f t="shared" si="34"/>
        <v>0.79233655763702271</v>
      </c>
      <c r="AJ117" s="26">
        <f t="shared" si="35"/>
        <v>0.20766344236297729</v>
      </c>
    </row>
    <row r="118" spans="1:36" x14ac:dyDescent="0.2">
      <c r="A118" s="10">
        <v>41518</v>
      </c>
      <c r="B118" s="5" t="s">
        <v>80</v>
      </c>
      <c r="C118" s="5" t="s">
        <v>148</v>
      </c>
      <c r="D118" s="18" t="str">
        <f>IF(SUMIFS('Monthly NSE Equity Options'!$J:$J,'Monthly NSE Equity Options'!$A:$A,$A118)=0,"",SUMIFS('Monthly NSE Equity Options'!$J:$J,'Monthly NSE Equity Options'!$A:$A,$A118))</f>
        <v/>
      </c>
      <c r="E118" s="7" t="str">
        <f>IF(SUMIFS('Monthly BSE Equity Options'!$J:$J,'Monthly BSE Equity Options'!$A:$A,$A118)=0,"",SUMIFS('Monthly BSE Equity Options'!$J:$J,'Monthly BSE Equity Options'!$A:$A,$A118))</f>
        <v/>
      </c>
      <c r="F118" s="7" t="str">
        <f t="shared" si="27"/>
        <v/>
      </c>
      <c r="G118" s="20" t="str">
        <f t="shared" si="45"/>
        <v/>
      </c>
      <c r="H118" s="20" t="str">
        <f t="shared" si="46"/>
        <v/>
      </c>
      <c r="I118" s="20" t="str">
        <f t="shared" si="47"/>
        <v/>
      </c>
      <c r="J118" s="20" t="str">
        <f t="shared" si="36"/>
        <v/>
      </c>
      <c r="K118" s="20" t="str">
        <f t="shared" si="37"/>
        <v/>
      </c>
      <c r="L118" s="20" t="str">
        <f t="shared" si="38"/>
        <v/>
      </c>
      <c r="M118" s="20" t="str">
        <f t="shared" si="28"/>
        <v/>
      </c>
      <c r="N118" s="20" t="str">
        <f t="shared" si="29"/>
        <v/>
      </c>
      <c r="O118" s="21">
        <f>IF(SUMIFS('Monthly NSE Equity Options'!$K:$K,'Monthly NSE Equity Options'!$A:$A,$A118)=0,"",SUMIFS('Monthly NSE Equity Options'!$K:$K,'Monthly NSE Equity Options'!$A:$A,$A118))</f>
        <v>26766.047299999998</v>
      </c>
      <c r="P118" s="8">
        <f>IF(SUMIFS('Monthly BSE Equity Options'!$K:$K,'Monthly BSE Equity Options'!$A:$A,$A118)=0,"",SUMIFS('Monthly BSE Equity Options'!$K:$K,'Monthly BSE Equity Options'!$A:$A,$A118))</f>
        <v>3936.8015</v>
      </c>
      <c r="Q118" s="8">
        <f t="shared" si="30"/>
        <v>30702.8488</v>
      </c>
      <c r="R118" s="23">
        <f t="shared" si="48"/>
        <v>0.31518084783239519</v>
      </c>
      <c r="S118" s="23">
        <f t="shared" si="49"/>
        <v>0.308960992990571</v>
      </c>
      <c r="T118" s="23">
        <f t="shared" si="50"/>
        <v>0.31438001967114659</v>
      </c>
      <c r="U118" s="23">
        <f t="shared" si="39"/>
        <v>-0.12987005256692596</v>
      </c>
      <c r="V118" s="23">
        <f t="shared" si="40"/>
        <v>-0.52355231022822712</v>
      </c>
      <c r="W118" s="23">
        <f t="shared" si="41"/>
        <v>-0.21322753908339565</v>
      </c>
      <c r="X118" s="23">
        <f t="shared" si="31"/>
        <v>0.87177732184903955</v>
      </c>
      <c r="Y118" s="23">
        <f t="shared" si="32"/>
        <v>0.12822267815096039</v>
      </c>
      <c r="Z118" s="24">
        <f>IF(SUMIFS('Monthly NSE Equity Options'!$L:$L,'Monthly NSE Equity Options'!$A:$A,$A118)=0,"",SUMIFS('Monthly NSE Equity Options'!$L:$L,'Monthly NSE Equity Options'!$A:$A,$A118))</f>
        <v>92764073</v>
      </c>
      <c r="AA118" s="9">
        <f>IF(SUMIFS('Monthly BSE Equity Options'!$L:$L,'Monthly BSE Equity Options'!$A:$A,$A118)=0,"",SUMIFS('Monthly BSE Equity Options'!$L:$L,'Monthly BSE Equity Options'!$A:$A,$A118))</f>
        <v>13119521</v>
      </c>
      <c r="AB118" s="9">
        <f t="shared" si="33"/>
        <v>105883594</v>
      </c>
      <c r="AC118" s="26">
        <f t="shared" si="51"/>
        <v>0.26888323740549502</v>
      </c>
      <c r="AD118" s="26">
        <f t="shared" si="52"/>
        <v>0.1987706487102785</v>
      </c>
      <c r="AE118" s="26">
        <f t="shared" si="53"/>
        <v>0.25975399057969661</v>
      </c>
      <c r="AF118" s="26">
        <f t="shared" si="42"/>
        <v>-0.17772208134471246</v>
      </c>
      <c r="AG118" s="26">
        <f t="shared" si="43"/>
        <v>-0.55628261648995847</v>
      </c>
      <c r="AH118" s="26">
        <f t="shared" si="44"/>
        <v>-0.25633526521574512</v>
      </c>
      <c r="AI118" s="26">
        <f t="shared" si="34"/>
        <v>0.87609486508363132</v>
      </c>
      <c r="AJ118" s="26">
        <f t="shared" si="35"/>
        <v>0.12390513491636863</v>
      </c>
    </row>
    <row r="119" spans="1:36" x14ac:dyDescent="0.2">
      <c r="A119" s="10">
        <v>41548</v>
      </c>
      <c r="B119" s="5" t="s">
        <v>80</v>
      </c>
      <c r="C119" s="5" t="s">
        <v>149</v>
      </c>
      <c r="D119" s="18" t="str">
        <f>IF(SUMIFS('Monthly NSE Equity Options'!$J:$J,'Monthly NSE Equity Options'!$A:$A,$A119)=0,"",SUMIFS('Monthly NSE Equity Options'!$J:$J,'Monthly NSE Equity Options'!$A:$A,$A119))</f>
        <v/>
      </c>
      <c r="E119" s="7" t="str">
        <f>IF(SUMIFS('Monthly BSE Equity Options'!$J:$J,'Monthly BSE Equity Options'!$A:$A,$A119)=0,"",SUMIFS('Monthly BSE Equity Options'!$J:$J,'Monthly BSE Equity Options'!$A:$A,$A119))</f>
        <v/>
      </c>
      <c r="F119" s="7" t="str">
        <f t="shared" si="27"/>
        <v/>
      </c>
      <c r="G119" s="20" t="str">
        <f t="shared" si="45"/>
        <v/>
      </c>
      <c r="H119" s="20" t="str">
        <f t="shared" si="46"/>
        <v/>
      </c>
      <c r="I119" s="20" t="str">
        <f t="shared" si="47"/>
        <v/>
      </c>
      <c r="J119" s="20" t="str">
        <f t="shared" si="36"/>
        <v/>
      </c>
      <c r="K119" s="20" t="str">
        <f t="shared" si="37"/>
        <v/>
      </c>
      <c r="L119" s="20" t="str">
        <f t="shared" si="38"/>
        <v/>
      </c>
      <c r="M119" s="20" t="str">
        <f t="shared" si="28"/>
        <v/>
      </c>
      <c r="N119" s="20" t="str">
        <f t="shared" si="29"/>
        <v/>
      </c>
      <c r="O119" s="21">
        <f>IF(SUMIFS('Monthly NSE Equity Options'!$K:$K,'Monthly NSE Equity Options'!$A:$A,$A119)=0,"",SUMIFS('Monthly NSE Equity Options'!$K:$K,'Monthly NSE Equity Options'!$A:$A,$A119))</f>
        <v>24926.0808</v>
      </c>
      <c r="P119" s="8">
        <f>IF(SUMIFS('Monthly BSE Equity Options'!$K:$K,'Monthly BSE Equity Options'!$A:$A,$A119)=0,"",SUMIFS('Monthly BSE Equity Options'!$K:$K,'Monthly BSE Equity Options'!$A:$A,$A119))</f>
        <v>6733.6679999999997</v>
      </c>
      <c r="Q119" s="8">
        <f t="shared" si="30"/>
        <v>31659.748800000001</v>
      </c>
      <c r="R119" s="23">
        <f t="shared" si="48"/>
        <v>0.18127368339190797</v>
      </c>
      <c r="S119" s="23">
        <f t="shared" si="49"/>
        <v>0.65376905526179407</v>
      </c>
      <c r="T119" s="23">
        <f t="shared" si="50"/>
        <v>0.25770019947378775</v>
      </c>
      <c r="U119" s="23">
        <f t="shared" si="39"/>
        <v>-6.8742555797545735E-2</v>
      </c>
      <c r="V119" s="23">
        <f t="shared" si="40"/>
        <v>0.71044133162416223</v>
      </c>
      <c r="W119" s="23">
        <f t="shared" si="41"/>
        <v>3.1166489019742061E-2</v>
      </c>
      <c r="X119" s="23">
        <f t="shared" si="31"/>
        <v>0.78731138890148111</v>
      </c>
      <c r="Y119" s="23">
        <f t="shared" si="32"/>
        <v>0.21268861109851886</v>
      </c>
      <c r="Z119" s="24">
        <f>IF(SUMIFS('Monthly NSE Equity Options'!$L:$L,'Monthly NSE Equity Options'!$A:$A,$A119)=0,"",SUMIFS('Monthly NSE Equity Options'!$L:$L,'Monthly NSE Equity Options'!$A:$A,$A119))</f>
        <v>81830049</v>
      </c>
      <c r="AA119" s="9">
        <f>IF(SUMIFS('Monthly BSE Equity Options'!$L:$L,'Monthly BSE Equity Options'!$A:$A,$A119)=0,"",SUMIFS('Monthly BSE Equity Options'!$L:$L,'Monthly BSE Equity Options'!$A:$A,$A119))</f>
        <v>21673094</v>
      </c>
      <c r="AB119" s="9">
        <f t="shared" si="33"/>
        <v>103503143</v>
      </c>
      <c r="AC119" s="26">
        <f t="shared" si="51"/>
        <v>0.1228177464264113</v>
      </c>
      <c r="AD119" s="26">
        <f t="shared" si="52"/>
        <v>0.51824825188198775</v>
      </c>
      <c r="AE119" s="26">
        <f t="shared" si="53"/>
        <v>0.18758562763032915</v>
      </c>
      <c r="AF119" s="26">
        <f t="shared" si="42"/>
        <v>-0.11786916687023863</v>
      </c>
      <c r="AG119" s="26">
        <f t="shared" si="43"/>
        <v>0.65197296456173981</v>
      </c>
      <c r="AH119" s="26">
        <f t="shared" si="44"/>
        <v>-2.248177371085458E-2</v>
      </c>
      <c r="AI119" s="26">
        <f t="shared" si="34"/>
        <v>0.79060448434884723</v>
      </c>
      <c r="AJ119" s="26">
        <f t="shared" si="35"/>
        <v>0.20939551565115275</v>
      </c>
    </row>
    <row r="120" spans="1:36" x14ac:dyDescent="0.2">
      <c r="A120" s="10">
        <v>41579</v>
      </c>
      <c r="B120" s="5" t="s">
        <v>80</v>
      </c>
      <c r="C120" s="5" t="s">
        <v>149</v>
      </c>
      <c r="D120" s="18" t="str">
        <f>IF(SUMIFS('Monthly NSE Equity Options'!$J:$J,'Monthly NSE Equity Options'!$A:$A,$A120)=0,"",SUMIFS('Monthly NSE Equity Options'!$J:$J,'Monthly NSE Equity Options'!$A:$A,$A120))</f>
        <v/>
      </c>
      <c r="E120" s="7" t="str">
        <f>IF(SUMIFS('Monthly BSE Equity Options'!$J:$J,'Monthly BSE Equity Options'!$A:$A,$A120)=0,"",SUMIFS('Monthly BSE Equity Options'!$J:$J,'Monthly BSE Equity Options'!$A:$A,$A120))</f>
        <v/>
      </c>
      <c r="F120" s="7" t="str">
        <f t="shared" si="27"/>
        <v/>
      </c>
      <c r="G120" s="20" t="str">
        <f t="shared" si="45"/>
        <v/>
      </c>
      <c r="H120" s="20" t="str">
        <f t="shared" si="46"/>
        <v/>
      </c>
      <c r="I120" s="20" t="str">
        <f t="shared" si="47"/>
        <v/>
      </c>
      <c r="J120" s="20" t="str">
        <f t="shared" si="36"/>
        <v/>
      </c>
      <c r="K120" s="20" t="str">
        <f t="shared" si="37"/>
        <v/>
      </c>
      <c r="L120" s="20" t="str">
        <f t="shared" si="38"/>
        <v/>
      </c>
      <c r="M120" s="20" t="str">
        <f t="shared" si="28"/>
        <v/>
      </c>
      <c r="N120" s="20" t="str">
        <f t="shared" si="29"/>
        <v/>
      </c>
      <c r="O120" s="21">
        <f>IF(SUMIFS('Monthly NSE Equity Options'!$K:$K,'Monthly NSE Equity Options'!$A:$A,$A120)=0,"",SUMIFS('Monthly NSE Equity Options'!$K:$K,'Monthly NSE Equity Options'!$A:$A,$A120))</f>
        <v>22467.723399999999</v>
      </c>
      <c r="P120" s="8">
        <f>IF(SUMIFS('Monthly BSE Equity Options'!$K:$K,'Monthly BSE Equity Options'!$A:$A,$A120)=0,"",SUMIFS('Monthly BSE Equity Options'!$K:$K,'Monthly BSE Equity Options'!$A:$A,$A120))</f>
        <v>6335.0418</v>
      </c>
      <c r="Q120" s="8">
        <f t="shared" si="30"/>
        <v>28802.765199999998</v>
      </c>
      <c r="R120" s="23">
        <f t="shared" si="48"/>
        <v>0.14594445326474137</v>
      </c>
      <c r="S120" s="23">
        <f t="shared" si="49"/>
        <v>0.16390072277114953</v>
      </c>
      <c r="T120" s="23">
        <f t="shared" si="50"/>
        <v>0.14984616535333828</v>
      </c>
      <c r="U120" s="23">
        <f t="shared" si="39"/>
        <v>-9.8625909934465184E-2</v>
      </c>
      <c r="V120" s="23">
        <f t="shared" si="40"/>
        <v>-5.9198968526514739E-2</v>
      </c>
      <c r="W120" s="23">
        <f t="shared" si="41"/>
        <v>-9.0240248526545552E-2</v>
      </c>
      <c r="X120" s="23">
        <f t="shared" si="31"/>
        <v>0.78005438866682153</v>
      </c>
      <c r="Y120" s="23">
        <f t="shared" si="32"/>
        <v>0.21994561133317853</v>
      </c>
      <c r="Z120" s="24">
        <f>IF(SUMIFS('Monthly NSE Equity Options'!$L:$L,'Monthly NSE Equity Options'!$A:$A,$A120)=0,"",SUMIFS('Monthly NSE Equity Options'!$L:$L,'Monthly NSE Equity Options'!$A:$A,$A120))</f>
        <v>73779715</v>
      </c>
      <c r="AA120" s="9">
        <f>IF(SUMIFS('Monthly BSE Equity Options'!$L:$L,'Monthly BSE Equity Options'!$A:$A,$A120)=0,"",SUMIFS('Monthly BSE Equity Options'!$L:$L,'Monthly BSE Equity Options'!$A:$A,$A120))</f>
        <v>20559344</v>
      </c>
      <c r="AB120" s="9">
        <f t="shared" si="33"/>
        <v>94339059</v>
      </c>
      <c r="AC120" s="26">
        <f t="shared" si="51"/>
        <v>8.1813209814362242E-2</v>
      </c>
      <c r="AD120" s="26">
        <f t="shared" si="52"/>
        <v>6.5534096313258683E-2</v>
      </c>
      <c r="AE120" s="26">
        <f t="shared" si="53"/>
        <v>7.8223248201764184E-2</v>
      </c>
      <c r="AF120" s="26">
        <f t="shared" si="42"/>
        <v>-9.837870193625331E-2</v>
      </c>
      <c r="AG120" s="26">
        <f t="shared" si="43"/>
        <v>-5.1388601922734201E-2</v>
      </c>
      <c r="AH120" s="26">
        <f t="shared" si="44"/>
        <v>-8.853918571342323E-2</v>
      </c>
      <c r="AI120" s="26">
        <f t="shared" si="34"/>
        <v>0.78206965155334018</v>
      </c>
      <c r="AJ120" s="26">
        <f t="shared" si="35"/>
        <v>0.21793034844665982</v>
      </c>
    </row>
    <row r="121" spans="1:36" x14ac:dyDescent="0.2">
      <c r="A121" s="10">
        <v>41609</v>
      </c>
      <c r="B121" s="5" t="s">
        <v>80</v>
      </c>
      <c r="C121" s="5" t="s">
        <v>149</v>
      </c>
      <c r="D121" s="18" t="str">
        <f>IF(SUMIFS('Monthly NSE Equity Options'!$J:$J,'Monthly NSE Equity Options'!$A:$A,$A121)=0,"",SUMIFS('Monthly NSE Equity Options'!$J:$J,'Monthly NSE Equity Options'!$A:$A,$A121))</f>
        <v/>
      </c>
      <c r="E121" s="7" t="str">
        <f>IF(SUMIFS('Monthly BSE Equity Options'!$J:$J,'Monthly BSE Equity Options'!$A:$A,$A121)=0,"",SUMIFS('Monthly BSE Equity Options'!$J:$J,'Monthly BSE Equity Options'!$A:$A,$A121))</f>
        <v/>
      </c>
      <c r="F121" s="7" t="str">
        <f t="shared" si="27"/>
        <v/>
      </c>
      <c r="G121" s="20" t="str">
        <f t="shared" si="45"/>
        <v/>
      </c>
      <c r="H121" s="20" t="str">
        <f t="shared" si="46"/>
        <v/>
      </c>
      <c r="I121" s="20" t="str">
        <f t="shared" si="47"/>
        <v/>
      </c>
      <c r="J121" s="20" t="str">
        <f t="shared" si="36"/>
        <v/>
      </c>
      <c r="K121" s="20" t="str">
        <f t="shared" si="37"/>
        <v/>
      </c>
      <c r="L121" s="20" t="str">
        <f t="shared" si="38"/>
        <v/>
      </c>
      <c r="M121" s="20" t="str">
        <f t="shared" si="28"/>
        <v/>
      </c>
      <c r="N121" s="20" t="str">
        <f t="shared" si="29"/>
        <v/>
      </c>
      <c r="O121" s="21">
        <f>IF(SUMIFS('Monthly NSE Equity Options'!$K:$K,'Monthly NSE Equity Options'!$A:$A,$A121)=0,"",SUMIFS('Monthly NSE Equity Options'!$K:$K,'Monthly NSE Equity Options'!$A:$A,$A121))</f>
        <v>21298.613300000001</v>
      </c>
      <c r="P121" s="8">
        <f>IF(SUMIFS('Monthly BSE Equity Options'!$K:$K,'Monthly BSE Equity Options'!$A:$A,$A121)=0,"",SUMIFS('Monthly BSE Equity Options'!$K:$K,'Monthly BSE Equity Options'!$A:$A,$A121))</f>
        <v>5642.4705999999996</v>
      </c>
      <c r="Q121" s="8">
        <f t="shared" si="30"/>
        <v>26941.083900000001</v>
      </c>
      <c r="R121" s="23">
        <f t="shared" si="48"/>
        <v>2.8137097945852618E-2</v>
      </c>
      <c r="S121" s="23">
        <f t="shared" si="49"/>
        <v>-0.3712611740870938</v>
      </c>
      <c r="T121" s="23">
        <f t="shared" si="50"/>
        <v>-9.2587287090143411E-2</v>
      </c>
      <c r="U121" s="23">
        <f t="shared" si="39"/>
        <v>-5.2035094040725038E-2</v>
      </c>
      <c r="V121" s="23">
        <f t="shared" si="40"/>
        <v>-0.10932385639507547</v>
      </c>
      <c r="W121" s="23">
        <f t="shared" si="41"/>
        <v>-6.4635505899273804E-2</v>
      </c>
      <c r="X121" s="23">
        <f t="shared" si="31"/>
        <v>0.7905625987082131</v>
      </c>
      <c r="Y121" s="23">
        <f t="shared" si="32"/>
        <v>0.2094374012917869</v>
      </c>
      <c r="Z121" s="24">
        <f>IF(SUMIFS('Monthly NSE Equity Options'!$L:$L,'Monthly NSE Equity Options'!$A:$A,$A121)=0,"",SUMIFS('Monthly NSE Equity Options'!$L:$L,'Monthly NSE Equity Options'!$A:$A,$A121))</f>
        <v>68324276</v>
      </c>
      <c r="AA121" s="9">
        <f>IF(SUMIFS('Monthly BSE Equity Options'!$L:$L,'Monthly BSE Equity Options'!$A:$A,$A121)=0,"",SUMIFS('Monthly BSE Equity Options'!$L:$L,'Monthly BSE Equity Options'!$A:$A,$A121))</f>
        <v>17999685</v>
      </c>
      <c r="AB121" s="9">
        <f t="shared" si="33"/>
        <v>86323961</v>
      </c>
      <c r="AC121" s="26">
        <f t="shared" si="51"/>
        <v>-1.5825704767370663E-2</v>
      </c>
      <c r="AD121" s="26">
        <f t="shared" si="52"/>
        <v>-0.41303618574586254</v>
      </c>
      <c r="AE121" s="26">
        <f t="shared" si="53"/>
        <v>-0.13752533602896921</v>
      </c>
      <c r="AF121" s="26">
        <f t="shared" si="42"/>
        <v>-7.3942261772087403E-2</v>
      </c>
      <c r="AG121" s="26">
        <f t="shared" si="43"/>
        <v>-0.12450100547955223</v>
      </c>
      <c r="AH121" s="26">
        <f t="shared" si="44"/>
        <v>-8.4960546405280502E-2</v>
      </c>
      <c r="AI121" s="26">
        <f t="shared" si="34"/>
        <v>0.79148680399408455</v>
      </c>
      <c r="AJ121" s="26">
        <f t="shared" si="35"/>
        <v>0.20851319600591545</v>
      </c>
    </row>
    <row r="122" spans="1:36" x14ac:dyDescent="0.2">
      <c r="A122" s="10">
        <v>41640</v>
      </c>
      <c r="B122" s="5" t="s">
        <v>80</v>
      </c>
      <c r="C122" s="5" t="s">
        <v>150</v>
      </c>
      <c r="D122" s="18" t="str">
        <f>IF(SUMIFS('Monthly NSE Equity Options'!$J:$J,'Monthly NSE Equity Options'!$A:$A,$A122)=0,"",SUMIFS('Monthly NSE Equity Options'!$J:$J,'Monthly NSE Equity Options'!$A:$A,$A122))</f>
        <v/>
      </c>
      <c r="E122" s="7" t="str">
        <f>IF(SUMIFS('Monthly BSE Equity Options'!$J:$J,'Monthly BSE Equity Options'!$A:$A,$A122)=0,"",SUMIFS('Monthly BSE Equity Options'!$J:$J,'Monthly BSE Equity Options'!$A:$A,$A122))</f>
        <v/>
      </c>
      <c r="F122" s="7" t="str">
        <f t="shared" si="27"/>
        <v/>
      </c>
      <c r="G122" s="20" t="str">
        <f t="shared" si="45"/>
        <v/>
      </c>
      <c r="H122" s="20" t="str">
        <f t="shared" si="46"/>
        <v/>
      </c>
      <c r="I122" s="20" t="str">
        <f t="shared" si="47"/>
        <v/>
      </c>
      <c r="J122" s="20" t="str">
        <f t="shared" si="36"/>
        <v/>
      </c>
      <c r="K122" s="20" t="str">
        <f t="shared" si="37"/>
        <v/>
      </c>
      <c r="L122" s="20" t="str">
        <f t="shared" si="38"/>
        <v/>
      </c>
      <c r="M122" s="20" t="str">
        <f t="shared" si="28"/>
        <v/>
      </c>
      <c r="N122" s="20" t="str">
        <f t="shared" si="29"/>
        <v/>
      </c>
      <c r="O122" s="21">
        <f>IF(SUMIFS('Monthly NSE Equity Options'!$K:$K,'Monthly NSE Equity Options'!$A:$A,$A122)=0,"",SUMIFS('Monthly NSE Equity Options'!$K:$K,'Monthly NSE Equity Options'!$A:$A,$A122))</f>
        <v>25754.494299999998</v>
      </c>
      <c r="P122" s="8">
        <f>IF(SUMIFS('Monthly BSE Equity Options'!$K:$K,'Monthly BSE Equity Options'!$A:$A,$A122)=0,"",SUMIFS('Monthly BSE Equity Options'!$K:$K,'Monthly BSE Equity Options'!$A:$A,$A122))</f>
        <v>11391.342699999999</v>
      </c>
      <c r="Q122" s="8">
        <f t="shared" si="30"/>
        <v>37145.837</v>
      </c>
      <c r="R122" s="23">
        <f t="shared" si="48"/>
        <v>0.1368052068122112</v>
      </c>
      <c r="S122" s="23">
        <f t="shared" si="49"/>
        <v>0.23940437699716832</v>
      </c>
      <c r="T122" s="23">
        <f t="shared" si="50"/>
        <v>0.16641593135839772</v>
      </c>
      <c r="U122" s="23">
        <f t="shared" si="39"/>
        <v>0.20920991133258404</v>
      </c>
      <c r="V122" s="23">
        <f t="shared" si="40"/>
        <v>1.0188572537710696</v>
      </c>
      <c r="W122" s="23">
        <f t="shared" si="41"/>
        <v>0.37878034669570204</v>
      </c>
      <c r="X122" s="23">
        <f t="shared" si="31"/>
        <v>0.69333460705165961</v>
      </c>
      <c r="Y122" s="23">
        <f t="shared" si="32"/>
        <v>0.30666539294834033</v>
      </c>
      <c r="Z122" s="24">
        <f>IF(SUMIFS('Monthly NSE Equity Options'!$L:$L,'Monthly NSE Equity Options'!$A:$A,$A122)=0,"",SUMIFS('Monthly NSE Equity Options'!$L:$L,'Monthly NSE Equity Options'!$A:$A,$A122))</f>
        <v>82195791</v>
      </c>
      <c r="AA122" s="9">
        <f>IF(SUMIFS('Monthly BSE Equity Options'!$L:$L,'Monthly BSE Equity Options'!$A:$A,$A122)=0,"",SUMIFS('Monthly BSE Equity Options'!$L:$L,'Monthly BSE Equity Options'!$A:$A,$A122))</f>
        <v>35649671</v>
      </c>
      <c r="AB122" s="9">
        <f t="shared" si="33"/>
        <v>117845462</v>
      </c>
      <c r="AC122" s="26">
        <f t="shared" si="51"/>
        <v>0.11574970172189225</v>
      </c>
      <c r="AD122" s="26">
        <f t="shared" si="52"/>
        <v>0.17327982425850341</v>
      </c>
      <c r="AE122" s="26">
        <f t="shared" si="53"/>
        <v>0.13254908712980384</v>
      </c>
      <c r="AF122" s="26">
        <f t="shared" si="42"/>
        <v>0.20302469066777973</v>
      </c>
      <c r="AG122" s="26">
        <f t="shared" si="43"/>
        <v>0.98057193778668905</v>
      </c>
      <c r="AH122" s="26">
        <f t="shared" si="44"/>
        <v>0.36515355221014478</v>
      </c>
      <c r="AI122" s="26">
        <f t="shared" si="34"/>
        <v>0.69748796097044452</v>
      </c>
      <c r="AJ122" s="26">
        <f t="shared" si="35"/>
        <v>0.30251203902955548</v>
      </c>
    </row>
    <row r="123" spans="1:36" x14ac:dyDescent="0.2">
      <c r="A123" s="10">
        <v>41671</v>
      </c>
      <c r="B123" s="5" t="s">
        <v>80</v>
      </c>
      <c r="C123" s="5" t="s">
        <v>150</v>
      </c>
      <c r="D123" s="18" t="str">
        <f>IF(SUMIFS('Monthly NSE Equity Options'!$J:$J,'Monthly NSE Equity Options'!$A:$A,$A123)=0,"",SUMIFS('Monthly NSE Equity Options'!$J:$J,'Monthly NSE Equity Options'!$A:$A,$A123))</f>
        <v/>
      </c>
      <c r="E123" s="7" t="str">
        <f>IF(SUMIFS('Monthly BSE Equity Options'!$J:$J,'Monthly BSE Equity Options'!$A:$A,$A123)=0,"",SUMIFS('Monthly BSE Equity Options'!$J:$J,'Monthly BSE Equity Options'!$A:$A,$A123))</f>
        <v/>
      </c>
      <c r="F123" s="7" t="str">
        <f t="shared" si="27"/>
        <v/>
      </c>
      <c r="G123" s="20" t="str">
        <f t="shared" si="45"/>
        <v/>
      </c>
      <c r="H123" s="20" t="str">
        <f t="shared" si="46"/>
        <v/>
      </c>
      <c r="I123" s="20" t="str">
        <f t="shared" si="47"/>
        <v/>
      </c>
      <c r="J123" s="20" t="str">
        <f t="shared" si="36"/>
        <v/>
      </c>
      <c r="K123" s="20" t="str">
        <f t="shared" si="37"/>
        <v/>
      </c>
      <c r="L123" s="20" t="str">
        <f t="shared" si="38"/>
        <v/>
      </c>
      <c r="M123" s="20" t="str">
        <f t="shared" si="28"/>
        <v/>
      </c>
      <c r="N123" s="20" t="str">
        <f t="shared" si="29"/>
        <v/>
      </c>
      <c r="O123" s="21">
        <f>IF(SUMIFS('Monthly NSE Equity Options'!$K:$K,'Monthly NSE Equity Options'!$A:$A,$A123)=0,"",SUMIFS('Monthly NSE Equity Options'!$K:$K,'Monthly NSE Equity Options'!$A:$A,$A123))</f>
        <v>20447.646199999999</v>
      </c>
      <c r="P123" s="8">
        <f>IF(SUMIFS('Monthly BSE Equity Options'!$K:$K,'Monthly BSE Equity Options'!$A:$A,$A123)=0,"",SUMIFS('Monthly BSE Equity Options'!$K:$K,'Monthly BSE Equity Options'!$A:$A,$A123))</f>
        <v>7622.7701999999999</v>
      </c>
      <c r="Q123" s="8">
        <f t="shared" si="30"/>
        <v>28070.416399999998</v>
      </c>
      <c r="R123" s="23">
        <f t="shared" si="48"/>
        <v>5.2326885027029757E-3</v>
      </c>
      <c r="S123" s="23">
        <f t="shared" si="49"/>
        <v>2.3819501436806472</v>
      </c>
      <c r="T123" s="23">
        <f t="shared" si="50"/>
        <v>0.24231965742758055</v>
      </c>
      <c r="U123" s="23">
        <f t="shared" si="39"/>
        <v>-0.20605522431088852</v>
      </c>
      <c r="V123" s="23">
        <f t="shared" si="40"/>
        <v>-0.33082776975887129</v>
      </c>
      <c r="W123" s="23">
        <f t="shared" si="41"/>
        <v>-0.24431864598985886</v>
      </c>
      <c r="X123" s="23">
        <f t="shared" si="31"/>
        <v>0.72844114275412031</v>
      </c>
      <c r="Y123" s="23">
        <f t="shared" si="32"/>
        <v>0.27155885724587969</v>
      </c>
      <c r="Z123" s="24">
        <f>IF(SUMIFS('Monthly NSE Equity Options'!$L:$L,'Monthly NSE Equity Options'!$A:$A,$A123)=0,"",SUMIFS('Monthly NSE Equity Options'!$L:$L,'Monthly NSE Equity Options'!$A:$A,$A123))</f>
        <v>67183969</v>
      </c>
      <c r="AA123" s="9">
        <f>IF(SUMIFS('Monthly BSE Equity Options'!$L:$L,'Monthly BSE Equity Options'!$A:$A,$A123)=0,"",SUMIFS('Monthly BSE Equity Options'!$L:$L,'Monthly BSE Equity Options'!$A:$A,$A123))</f>
        <v>24827276</v>
      </c>
      <c r="AB123" s="9">
        <f t="shared" si="33"/>
        <v>92011245</v>
      </c>
      <c r="AC123" s="26">
        <f t="shared" si="51"/>
        <v>-1.1026302246334718E-2</v>
      </c>
      <c r="AD123" s="26">
        <f t="shared" si="52"/>
        <v>2.2150621793649874</v>
      </c>
      <c r="AE123" s="26">
        <f t="shared" si="53"/>
        <v>0.21619202752699263</v>
      </c>
      <c r="AF123" s="26">
        <f t="shared" si="42"/>
        <v>-0.18263492348409904</v>
      </c>
      <c r="AG123" s="26">
        <f t="shared" si="43"/>
        <v>-0.30357629387379204</v>
      </c>
      <c r="AH123" s="26">
        <f t="shared" si="44"/>
        <v>-0.21922114404371384</v>
      </c>
      <c r="AI123" s="26">
        <f t="shared" si="34"/>
        <v>0.73017128504238804</v>
      </c>
      <c r="AJ123" s="26">
        <f t="shared" si="35"/>
        <v>0.26982871495761196</v>
      </c>
    </row>
    <row r="124" spans="1:36" x14ac:dyDescent="0.2">
      <c r="A124" s="10">
        <v>41699</v>
      </c>
      <c r="B124" s="5" t="s">
        <v>80</v>
      </c>
      <c r="C124" s="5" t="s">
        <v>150</v>
      </c>
      <c r="D124" s="18" t="str">
        <f>IF(SUMIFS('Monthly NSE Equity Options'!$J:$J,'Monthly NSE Equity Options'!$A:$A,$A124)=0,"",SUMIFS('Monthly NSE Equity Options'!$J:$J,'Monthly NSE Equity Options'!$A:$A,$A124))</f>
        <v/>
      </c>
      <c r="E124" s="7" t="str">
        <f>IF(SUMIFS('Monthly BSE Equity Options'!$J:$J,'Monthly BSE Equity Options'!$A:$A,$A124)=0,"",SUMIFS('Monthly BSE Equity Options'!$J:$J,'Monthly BSE Equity Options'!$A:$A,$A124))</f>
        <v/>
      </c>
      <c r="F124" s="7" t="str">
        <f t="shared" si="27"/>
        <v/>
      </c>
      <c r="G124" s="20" t="str">
        <f t="shared" si="45"/>
        <v/>
      </c>
      <c r="H124" s="20" t="str">
        <f t="shared" si="46"/>
        <v/>
      </c>
      <c r="I124" s="20" t="str">
        <f t="shared" si="47"/>
        <v/>
      </c>
      <c r="J124" s="20" t="str">
        <f t="shared" si="36"/>
        <v/>
      </c>
      <c r="K124" s="20" t="str">
        <f t="shared" si="37"/>
        <v/>
      </c>
      <c r="L124" s="20" t="str">
        <f t="shared" si="38"/>
        <v/>
      </c>
      <c r="M124" s="20" t="str">
        <f t="shared" si="28"/>
        <v/>
      </c>
      <c r="N124" s="20" t="str">
        <f t="shared" si="29"/>
        <v/>
      </c>
      <c r="O124" s="21">
        <f>IF(SUMIFS('Monthly NSE Equity Options'!$K:$K,'Monthly NSE Equity Options'!$A:$A,$A124)=0,"",SUMIFS('Monthly NSE Equity Options'!$K:$K,'Monthly NSE Equity Options'!$A:$A,$A124))</f>
        <v>25507.092199999999</v>
      </c>
      <c r="P124" s="8">
        <f>IF(SUMIFS('Monthly BSE Equity Options'!$K:$K,'Monthly BSE Equity Options'!$A:$A,$A124)=0,"",SUMIFS('Monthly BSE Equity Options'!$K:$K,'Monthly BSE Equity Options'!$A:$A,$A124))</f>
        <v>11107.813</v>
      </c>
      <c r="Q124" s="8">
        <f t="shared" si="30"/>
        <v>36614.905200000001</v>
      </c>
      <c r="R124" s="23">
        <f t="shared" si="48"/>
        <v>-1.8335382851165094E-2</v>
      </c>
      <c r="S124" s="23">
        <f t="shared" si="49"/>
        <v>3.2029630177298181</v>
      </c>
      <c r="T124" s="23">
        <f t="shared" si="50"/>
        <v>0.27906243568974287</v>
      </c>
      <c r="U124" s="23">
        <f t="shared" si="39"/>
        <v>0.24743415210304254</v>
      </c>
      <c r="V124" s="23">
        <f t="shared" si="40"/>
        <v>0.45718849034698694</v>
      </c>
      <c r="W124" s="23">
        <f t="shared" si="41"/>
        <v>0.30439480049893386</v>
      </c>
      <c r="X124" s="23">
        <f t="shared" si="31"/>
        <v>0.69663138715432205</v>
      </c>
      <c r="Y124" s="23">
        <f t="shared" si="32"/>
        <v>0.30336861284567795</v>
      </c>
      <c r="Z124" s="24">
        <f>IF(SUMIFS('Monthly NSE Equity Options'!$L:$L,'Monthly NSE Equity Options'!$A:$A,$A124)=0,"",SUMIFS('Monthly NSE Equity Options'!$L:$L,'Monthly NSE Equity Options'!$A:$A,$A124))</f>
        <v>78241582</v>
      </c>
      <c r="AA124" s="9">
        <f>IF(SUMIFS('Monthly BSE Equity Options'!$L:$L,'Monthly BSE Equity Options'!$A:$A,$A124)=0,"",SUMIFS('Monthly BSE Equity Options'!$L:$L,'Monthly BSE Equity Options'!$A:$A,$A124))</f>
        <v>33738258</v>
      </c>
      <c r="AB124" s="9">
        <f t="shared" si="33"/>
        <v>111979840</v>
      </c>
      <c r="AC124" s="26">
        <f t="shared" si="51"/>
        <v>-0.12126042041762242</v>
      </c>
      <c r="AD124" s="26">
        <f t="shared" si="52"/>
        <v>2.6299160116288114</v>
      </c>
      <c r="AE124" s="26">
        <f t="shared" si="53"/>
        <v>0.13878283222732368</v>
      </c>
      <c r="AF124" s="26">
        <f t="shared" si="42"/>
        <v>0.16458707582459153</v>
      </c>
      <c r="AG124" s="26">
        <f t="shared" si="43"/>
        <v>0.35891903727174901</v>
      </c>
      <c r="AH124" s="26">
        <f t="shared" si="44"/>
        <v>0.21702341925707014</v>
      </c>
      <c r="AI124" s="26">
        <f t="shared" si="34"/>
        <v>0.69871132160931826</v>
      </c>
      <c r="AJ124" s="26">
        <f t="shared" si="35"/>
        <v>0.30128867839068174</v>
      </c>
    </row>
    <row r="125" spans="1:36" x14ac:dyDescent="0.2">
      <c r="A125" s="10">
        <v>41730</v>
      </c>
      <c r="B125" s="5" t="s">
        <v>81</v>
      </c>
      <c r="C125" s="5" t="s">
        <v>151</v>
      </c>
      <c r="D125" s="18" t="str">
        <f>IF(SUMIFS('Monthly NSE Equity Options'!$J:$J,'Monthly NSE Equity Options'!$A:$A,$A125)=0,"",SUMIFS('Monthly NSE Equity Options'!$J:$J,'Monthly NSE Equity Options'!$A:$A,$A125))</f>
        <v/>
      </c>
      <c r="E125" s="7" t="str">
        <f>IF(SUMIFS('Monthly BSE Equity Options'!$J:$J,'Monthly BSE Equity Options'!$A:$A,$A125)=0,"",SUMIFS('Monthly BSE Equity Options'!$J:$J,'Monthly BSE Equity Options'!$A:$A,$A125))</f>
        <v/>
      </c>
      <c r="F125" s="7" t="str">
        <f t="shared" si="27"/>
        <v/>
      </c>
      <c r="G125" s="20" t="str">
        <f t="shared" si="45"/>
        <v/>
      </c>
      <c r="H125" s="20" t="str">
        <f t="shared" si="46"/>
        <v/>
      </c>
      <c r="I125" s="20" t="str">
        <f t="shared" si="47"/>
        <v/>
      </c>
      <c r="J125" s="20" t="str">
        <f t="shared" si="36"/>
        <v/>
      </c>
      <c r="K125" s="20" t="str">
        <f t="shared" si="37"/>
        <v/>
      </c>
      <c r="L125" s="20" t="str">
        <f t="shared" si="38"/>
        <v/>
      </c>
      <c r="M125" s="20" t="str">
        <f t="shared" si="28"/>
        <v/>
      </c>
      <c r="N125" s="20" t="str">
        <f t="shared" si="29"/>
        <v/>
      </c>
      <c r="O125" s="21">
        <f>IF(SUMIFS('Monthly NSE Equity Options'!$K:$K,'Monthly NSE Equity Options'!$A:$A,$A125)=0,"",SUMIFS('Monthly NSE Equity Options'!$K:$K,'Monthly NSE Equity Options'!$A:$A,$A125))</f>
        <v>19494.9853</v>
      </c>
      <c r="P125" s="8">
        <f>IF(SUMIFS('Monthly BSE Equity Options'!$K:$K,'Monthly BSE Equity Options'!$A:$A,$A125)=0,"",SUMIFS('Monthly BSE Equity Options'!$K:$K,'Monthly BSE Equity Options'!$A:$A,$A125))</f>
        <v>5054.6550999999999</v>
      </c>
      <c r="Q125" s="8">
        <f t="shared" si="30"/>
        <v>24549.6404</v>
      </c>
      <c r="R125" s="23">
        <f t="shared" si="48"/>
        <v>-0.19988027047769263</v>
      </c>
      <c r="S125" s="23">
        <f t="shared" si="49"/>
        <v>0.68340285323448891</v>
      </c>
      <c r="T125" s="23">
        <f t="shared" si="50"/>
        <v>-0.10297114376672833</v>
      </c>
      <c r="U125" s="23">
        <f t="shared" si="39"/>
        <v>-0.23570334293142203</v>
      </c>
      <c r="V125" s="23">
        <f t="shared" si="40"/>
        <v>-0.54494596731147715</v>
      </c>
      <c r="W125" s="23">
        <f t="shared" si="41"/>
        <v>-0.32951784892235636</v>
      </c>
      <c r="X125" s="23">
        <f t="shared" si="31"/>
        <v>0.79410471935059379</v>
      </c>
      <c r="Y125" s="23">
        <f t="shared" si="32"/>
        <v>0.20589528064940618</v>
      </c>
      <c r="Z125" s="24">
        <f>IF(SUMIFS('Monthly NSE Equity Options'!$L:$L,'Monthly NSE Equity Options'!$A:$A,$A125)=0,"",SUMIFS('Monthly NSE Equity Options'!$L:$L,'Monthly NSE Equity Options'!$A:$A,$A125))</f>
        <v>56960663</v>
      </c>
      <c r="AA125" s="9">
        <f>IF(SUMIFS('Monthly BSE Equity Options'!$L:$L,'Monthly BSE Equity Options'!$A:$A,$A125)=0,"",SUMIFS('Monthly BSE Equity Options'!$L:$L,'Monthly BSE Equity Options'!$A:$A,$A125))</f>
        <v>14959325</v>
      </c>
      <c r="AB125" s="9">
        <f t="shared" si="33"/>
        <v>71919988</v>
      </c>
      <c r="AC125" s="26">
        <f t="shared" si="51"/>
        <v>-0.32491004465864814</v>
      </c>
      <c r="AD125" s="26">
        <f t="shared" si="52"/>
        <v>0.41987450818253835</v>
      </c>
      <c r="AE125" s="26">
        <f t="shared" si="53"/>
        <v>-0.24223431758247416</v>
      </c>
      <c r="AF125" s="26">
        <f t="shared" si="42"/>
        <v>-0.27198988640081434</v>
      </c>
      <c r="AG125" s="26">
        <f t="shared" si="43"/>
        <v>-0.55660647920826256</v>
      </c>
      <c r="AH125" s="26">
        <f t="shared" si="44"/>
        <v>-0.35774164349582926</v>
      </c>
      <c r="AI125" s="26">
        <f t="shared" si="34"/>
        <v>0.79200045194668278</v>
      </c>
      <c r="AJ125" s="26">
        <f t="shared" si="35"/>
        <v>0.20799954805331725</v>
      </c>
    </row>
    <row r="126" spans="1:36" x14ac:dyDescent="0.2">
      <c r="A126" s="10">
        <v>41760</v>
      </c>
      <c r="B126" s="5" t="s">
        <v>81</v>
      </c>
      <c r="C126" s="5" t="s">
        <v>151</v>
      </c>
      <c r="D126" s="18" t="str">
        <f>IF(SUMIFS('Monthly NSE Equity Options'!$J:$J,'Monthly NSE Equity Options'!$A:$A,$A126)=0,"",SUMIFS('Monthly NSE Equity Options'!$J:$J,'Monthly NSE Equity Options'!$A:$A,$A126))</f>
        <v/>
      </c>
      <c r="E126" s="7" t="str">
        <f>IF(SUMIFS('Monthly BSE Equity Options'!$J:$J,'Monthly BSE Equity Options'!$A:$A,$A126)=0,"",SUMIFS('Monthly BSE Equity Options'!$J:$J,'Monthly BSE Equity Options'!$A:$A,$A126))</f>
        <v/>
      </c>
      <c r="F126" s="7" t="str">
        <f t="shared" si="27"/>
        <v/>
      </c>
      <c r="G126" s="20" t="str">
        <f t="shared" si="45"/>
        <v/>
      </c>
      <c r="H126" s="20" t="str">
        <f t="shared" si="46"/>
        <v/>
      </c>
      <c r="I126" s="20" t="str">
        <f t="shared" si="47"/>
        <v/>
      </c>
      <c r="J126" s="20" t="str">
        <f t="shared" si="36"/>
        <v/>
      </c>
      <c r="K126" s="20" t="str">
        <f t="shared" si="37"/>
        <v/>
      </c>
      <c r="L126" s="20" t="str">
        <f t="shared" si="38"/>
        <v/>
      </c>
      <c r="M126" s="20" t="str">
        <f t="shared" si="28"/>
        <v/>
      </c>
      <c r="N126" s="20" t="str">
        <f t="shared" si="29"/>
        <v/>
      </c>
      <c r="O126" s="21">
        <f>IF(SUMIFS('Monthly NSE Equity Options'!$K:$K,'Monthly NSE Equity Options'!$A:$A,$A126)=0,"",SUMIFS('Monthly NSE Equity Options'!$K:$K,'Monthly NSE Equity Options'!$A:$A,$A126))</f>
        <v>28799.831699999999</v>
      </c>
      <c r="P126" s="8">
        <f>IF(SUMIFS('Monthly BSE Equity Options'!$K:$K,'Monthly BSE Equity Options'!$A:$A,$A126)=0,"",SUMIFS('Monthly BSE Equity Options'!$K:$K,'Monthly BSE Equity Options'!$A:$A,$A126))</f>
        <v>2924.9272999999998</v>
      </c>
      <c r="Q126" s="8">
        <f t="shared" si="30"/>
        <v>31724.758999999998</v>
      </c>
      <c r="R126" s="23">
        <f t="shared" si="48"/>
        <v>1.1170486710271765E-2</v>
      </c>
      <c r="S126" s="23">
        <f t="shared" si="49"/>
        <v>-0.5223820829619592</v>
      </c>
      <c r="T126" s="23">
        <f t="shared" si="50"/>
        <v>-8.3249612460876921E-2</v>
      </c>
      <c r="U126" s="23">
        <f t="shared" si="39"/>
        <v>0.47729435323041769</v>
      </c>
      <c r="V126" s="23">
        <f t="shared" si="40"/>
        <v>-0.42133988528712873</v>
      </c>
      <c r="W126" s="23">
        <f t="shared" si="41"/>
        <v>0.29226980448968187</v>
      </c>
      <c r="X126" s="23">
        <f t="shared" si="31"/>
        <v>0.90780300963042782</v>
      </c>
      <c r="Y126" s="23">
        <f t="shared" si="32"/>
        <v>9.2196990369572226E-2</v>
      </c>
      <c r="Z126" s="24">
        <f>IF(SUMIFS('Monthly NSE Equity Options'!$L:$L,'Monthly NSE Equity Options'!$A:$A,$A126)=0,"",SUMIFS('Monthly NSE Equity Options'!$L:$L,'Monthly NSE Equity Options'!$A:$A,$A126))</f>
        <v>79061807</v>
      </c>
      <c r="AA126" s="9">
        <f>IF(SUMIFS('Monthly BSE Equity Options'!$L:$L,'Monthly BSE Equity Options'!$A:$A,$A126)=0,"",SUMIFS('Monthly BSE Equity Options'!$L:$L,'Monthly BSE Equity Options'!$A:$A,$A126))</f>
        <v>8170483</v>
      </c>
      <c r="AB126" s="9">
        <f t="shared" si="33"/>
        <v>87232290</v>
      </c>
      <c r="AC126" s="26">
        <f t="shared" si="51"/>
        <v>-0.15452278586010282</v>
      </c>
      <c r="AD126" s="26">
        <f t="shared" si="52"/>
        <v>-0.58893671207045917</v>
      </c>
      <c r="AE126" s="26">
        <f t="shared" si="53"/>
        <v>-0.23067385362874371</v>
      </c>
      <c r="AF126" s="26">
        <f t="shared" si="42"/>
        <v>0.38800714099834122</v>
      </c>
      <c r="AG126" s="26">
        <f t="shared" si="43"/>
        <v>-0.45382007543789571</v>
      </c>
      <c r="AH126" s="26">
        <f t="shared" si="44"/>
        <v>0.21290746044062181</v>
      </c>
      <c r="AI126" s="26">
        <f t="shared" si="34"/>
        <v>0.9063364838868726</v>
      </c>
      <c r="AJ126" s="26">
        <f t="shared" si="35"/>
        <v>9.3663516113127371E-2</v>
      </c>
    </row>
    <row r="127" spans="1:36" x14ac:dyDescent="0.2">
      <c r="A127" s="10">
        <v>41791</v>
      </c>
      <c r="B127" s="5" t="s">
        <v>81</v>
      </c>
      <c r="C127" s="5" t="s">
        <v>151</v>
      </c>
      <c r="D127" s="18" t="str">
        <f>IF(SUMIFS('Monthly NSE Equity Options'!$J:$J,'Monthly NSE Equity Options'!$A:$A,$A127)=0,"",SUMIFS('Monthly NSE Equity Options'!$J:$J,'Monthly NSE Equity Options'!$A:$A,$A127))</f>
        <v/>
      </c>
      <c r="E127" s="7" t="str">
        <f>IF(SUMIFS('Monthly BSE Equity Options'!$J:$J,'Monthly BSE Equity Options'!$A:$A,$A127)=0,"",SUMIFS('Monthly BSE Equity Options'!$J:$J,'Monthly BSE Equity Options'!$A:$A,$A127))</f>
        <v/>
      </c>
      <c r="F127" s="7" t="str">
        <f t="shared" si="27"/>
        <v/>
      </c>
      <c r="G127" s="20" t="str">
        <f t="shared" si="45"/>
        <v/>
      </c>
      <c r="H127" s="20" t="str">
        <f t="shared" si="46"/>
        <v/>
      </c>
      <c r="I127" s="20" t="str">
        <f t="shared" si="47"/>
        <v/>
      </c>
      <c r="J127" s="20" t="str">
        <f t="shared" si="36"/>
        <v/>
      </c>
      <c r="K127" s="20" t="str">
        <f t="shared" si="37"/>
        <v/>
      </c>
      <c r="L127" s="20" t="str">
        <f t="shared" si="38"/>
        <v/>
      </c>
      <c r="M127" s="20" t="str">
        <f t="shared" si="28"/>
        <v/>
      </c>
      <c r="N127" s="20" t="str">
        <f t="shared" si="29"/>
        <v/>
      </c>
      <c r="O127" s="21">
        <f>IF(SUMIFS('Monthly NSE Equity Options'!$K:$K,'Monthly NSE Equity Options'!$A:$A,$A127)=0,"",SUMIFS('Monthly NSE Equity Options'!$K:$K,'Monthly NSE Equity Options'!$A:$A,$A127))</f>
        <v>31937.980899999999</v>
      </c>
      <c r="P127" s="8">
        <f>IF(SUMIFS('Monthly BSE Equity Options'!$K:$K,'Monthly BSE Equity Options'!$A:$A,$A127)=0,"",SUMIFS('Monthly BSE Equity Options'!$K:$K,'Monthly BSE Equity Options'!$A:$A,$A127))</f>
        <v>19596.6198</v>
      </c>
      <c r="Q127" s="8">
        <f t="shared" si="30"/>
        <v>51534.600699999995</v>
      </c>
      <c r="R127" s="23">
        <f t="shared" si="48"/>
        <v>0.22789168983068264</v>
      </c>
      <c r="S127" s="23">
        <f t="shared" si="49"/>
        <v>1.9564190901390552</v>
      </c>
      <c r="T127" s="23">
        <f t="shared" si="50"/>
        <v>0.5789309177673323</v>
      </c>
      <c r="U127" s="23">
        <f t="shared" si="39"/>
        <v>0.10896415064814424</v>
      </c>
      <c r="V127" s="23">
        <f t="shared" si="40"/>
        <v>5.6998656000783336</v>
      </c>
      <c r="W127" s="23">
        <f t="shared" si="41"/>
        <v>0.62442843773848677</v>
      </c>
      <c r="X127" s="23">
        <f t="shared" si="31"/>
        <v>0.61973859244435747</v>
      </c>
      <c r="Y127" s="23">
        <f t="shared" si="32"/>
        <v>0.38026140755564258</v>
      </c>
      <c r="Z127" s="24">
        <f>IF(SUMIFS('Monthly NSE Equity Options'!$L:$L,'Monthly NSE Equity Options'!$A:$A,$A127)=0,"",SUMIFS('Monthly NSE Equity Options'!$L:$L,'Monthly NSE Equity Options'!$A:$A,$A127))</f>
        <v>84015666</v>
      </c>
      <c r="AA127" s="9">
        <f>IF(SUMIFS('Monthly BSE Equity Options'!$L:$L,'Monthly BSE Equity Options'!$A:$A,$A127)=0,"",SUMIFS('Monthly BSE Equity Options'!$L:$L,'Monthly BSE Equity Options'!$A:$A,$A127))</f>
        <v>51961942</v>
      </c>
      <c r="AB127" s="9">
        <f t="shared" si="33"/>
        <v>135977608</v>
      </c>
      <c r="AC127" s="26">
        <f t="shared" si="51"/>
        <v>-6.1192772420528452E-2</v>
      </c>
      <c r="AD127" s="26">
        <f t="shared" si="52"/>
        <v>1.2848164364149368</v>
      </c>
      <c r="AE127" s="26">
        <f t="shared" si="53"/>
        <v>0.21155225686628443</v>
      </c>
      <c r="AF127" s="26">
        <f t="shared" si="42"/>
        <v>6.2658054349807646E-2</v>
      </c>
      <c r="AG127" s="26">
        <f t="shared" si="43"/>
        <v>5.3597148418275884</v>
      </c>
      <c r="AH127" s="26">
        <f t="shared" si="44"/>
        <v>0.55879901811588351</v>
      </c>
      <c r="AI127" s="26">
        <f t="shared" si="34"/>
        <v>0.61786397948697558</v>
      </c>
      <c r="AJ127" s="26">
        <f t="shared" si="35"/>
        <v>0.38213602051302448</v>
      </c>
    </row>
    <row r="128" spans="1:36" x14ac:dyDescent="0.2">
      <c r="A128" s="10">
        <v>41821</v>
      </c>
      <c r="B128" s="5" t="s">
        <v>81</v>
      </c>
      <c r="C128" s="5" t="s">
        <v>152</v>
      </c>
      <c r="D128" s="18" t="str">
        <f>IF(SUMIFS('Monthly NSE Equity Options'!$J:$J,'Monthly NSE Equity Options'!$A:$A,$A128)=0,"",SUMIFS('Monthly NSE Equity Options'!$J:$J,'Monthly NSE Equity Options'!$A:$A,$A128))</f>
        <v/>
      </c>
      <c r="E128" s="7" t="str">
        <f>IF(SUMIFS('Monthly BSE Equity Options'!$J:$J,'Monthly BSE Equity Options'!$A:$A,$A128)=0,"",SUMIFS('Monthly BSE Equity Options'!$J:$J,'Monthly BSE Equity Options'!$A:$A,$A128))</f>
        <v/>
      </c>
      <c r="F128" s="7" t="str">
        <f t="shared" si="27"/>
        <v/>
      </c>
      <c r="G128" s="20" t="str">
        <f t="shared" si="45"/>
        <v/>
      </c>
      <c r="H128" s="20" t="str">
        <f t="shared" si="46"/>
        <v/>
      </c>
      <c r="I128" s="20" t="str">
        <f t="shared" si="47"/>
        <v/>
      </c>
      <c r="J128" s="20" t="str">
        <f t="shared" si="36"/>
        <v/>
      </c>
      <c r="K128" s="20" t="str">
        <f t="shared" si="37"/>
        <v/>
      </c>
      <c r="L128" s="20" t="str">
        <f t="shared" si="38"/>
        <v/>
      </c>
      <c r="M128" s="20" t="str">
        <f t="shared" si="28"/>
        <v/>
      </c>
      <c r="N128" s="20" t="str">
        <f t="shared" si="29"/>
        <v/>
      </c>
      <c r="O128" s="21">
        <f>IF(SUMIFS('Monthly NSE Equity Options'!$K:$K,'Monthly NSE Equity Options'!$A:$A,$A128)=0,"",SUMIFS('Monthly NSE Equity Options'!$K:$K,'Monthly NSE Equity Options'!$A:$A,$A128))</f>
        <v>36930.810299999997</v>
      </c>
      <c r="P128" s="8">
        <f>IF(SUMIFS('Monthly BSE Equity Options'!$K:$K,'Monthly BSE Equity Options'!$A:$A,$A128)=0,"",SUMIFS('Monthly BSE Equity Options'!$K:$K,'Monthly BSE Equity Options'!$A:$A,$A128))</f>
        <v>22488.317299999999</v>
      </c>
      <c r="Q128" s="8">
        <f t="shared" si="30"/>
        <v>59419.127599999993</v>
      </c>
      <c r="R128" s="23">
        <f t="shared" si="48"/>
        <v>0.47827077304331778</v>
      </c>
      <c r="S128" s="23">
        <f t="shared" si="49"/>
        <v>0.58085043098163291</v>
      </c>
      <c r="T128" s="23">
        <f t="shared" si="50"/>
        <v>0.51548884733546618</v>
      </c>
      <c r="U128" s="23">
        <f t="shared" si="39"/>
        <v>0.15632889930120775</v>
      </c>
      <c r="V128" s="23">
        <f t="shared" si="40"/>
        <v>0.14756103499033024</v>
      </c>
      <c r="W128" s="23">
        <f t="shared" si="41"/>
        <v>0.15299481887709665</v>
      </c>
      <c r="X128" s="23">
        <f t="shared" si="31"/>
        <v>0.62153067188418298</v>
      </c>
      <c r="Y128" s="23">
        <f t="shared" si="32"/>
        <v>0.37846932811581707</v>
      </c>
      <c r="Z128" s="24">
        <f>IF(SUMIFS('Monthly NSE Equity Options'!$L:$L,'Monthly NSE Equity Options'!$A:$A,$A128)=0,"",SUMIFS('Monthly NSE Equity Options'!$L:$L,'Monthly NSE Equity Options'!$A:$A,$A128))</f>
        <v>95614913</v>
      </c>
      <c r="AA128" s="9">
        <f>IF(SUMIFS('Monthly BSE Equity Options'!$L:$L,'Monthly BSE Equity Options'!$A:$A,$A128)=0,"",SUMIFS('Monthly BSE Equity Options'!$L:$L,'Monthly BSE Equity Options'!$A:$A,$A128))</f>
        <v>57625336</v>
      </c>
      <c r="AB128" s="9">
        <f t="shared" si="33"/>
        <v>153240249</v>
      </c>
      <c r="AC128" s="26">
        <f t="shared" si="51"/>
        <v>0.13518726724647712</v>
      </c>
      <c r="AD128" s="26">
        <f t="shared" si="52"/>
        <v>0.21021599053002316</v>
      </c>
      <c r="AE128" s="26">
        <f t="shared" si="53"/>
        <v>0.16228403976206374</v>
      </c>
      <c r="AF128" s="26">
        <f t="shared" si="42"/>
        <v>0.13806052552151415</v>
      </c>
      <c r="AG128" s="26">
        <f t="shared" si="43"/>
        <v>0.10899119205359953</v>
      </c>
      <c r="AH128" s="26">
        <f t="shared" si="44"/>
        <v>0.12695208611111908</v>
      </c>
      <c r="AI128" s="26">
        <f t="shared" si="34"/>
        <v>0.62395430459004275</v>
      </c>
      <c r="AJ128" s="26">
        <f t="shared" si="35"/>
        <v>0.37604569540995719</v>
      </c>
    </row>
    <row r="129" spans="1:36" x14ac:dyDescent="0.2">
      <c r="A129" s="10">
        <v>41852</v>
      </c>
      <c r="B129" s="5" t="s">
        <v>81</v>
      </c>
      <c r="C129" s="5" t="s">
        <v>152</v>
      </c>
      <c r="D129" s="18" t="str">
        <f>IF(SUMIFS('Monthly NSE Equity Options'!$J:$J,'Monthly NSE Equity Options'!$A:$A,$A129)=0,"",SUMIFS('Monthly NSE Equity Options'!$J:$J,'Monthly NSE Equity Options'!$A:$A,$A129))</f>
        <v/>
      </c>
      <c r="E129" s="7" t="str">
        <f>IF(SUMIFS('Monthly BSE Equity Options'!$J:$J,'Monthly BSE Equity Options'!$A:$A,$A129)=0,"",SUMIFS('Monthly BSE Equity Options'!$J:$J,'Monthly BSE Equity Options'!$A:$A,$A129))</f>
        <v/>
      </c>
      <c r="F129" s="7" t="str">
        <f t="shared" si="27"/>
        <v/>
      </c>
      <c r="G129" s="20" t="str">
        <f t="shared" si="45"/>
        <v/>
      </c>
      <c r="H129" s="20" t="str">
        <f t="shared" si="46"/>
        <v/>
      </c>
      <c r="I129" s="20" t="str">
        <f t="shared" si="47"/>
        <v/>
      </c>
      <c r="J129" s="20" t="str">
        <f t="shared" si="36"/>
        <v/>
      </c>
      <c r="K129" s="20" t="str">
        <f t="shared" si="37"/>
        <v/>
      </c>
      <c r="L129" s="20" t="str">
        <f t="shared" si="38"/>
        <v/>
      </c>
      <c r="M129" s="20" t="str">
        <f t="shared" si="28"/>
        <v/>
      </c>
      <c r="N129" s="20" t="str">
        <f t="shared" si="29"/>
        <v/>
      </c>
      <c r="O129" s="21">
        <f>IF(SUMIFS('Monthly NSE Equity Options'!$K:$K,'Monthly NSE Equity Options'!$A:$A,$A129)=0,"",SUMIFS('Monthly NSE Equity Options'!$K:$K,'Monthly NSE Equity Options'!$A:$A,$A129))</f>
        <v>32594.2611</v>
      </c>
      <c r="P129" s="8">
        <f>IF(SUMIFS('Monthly BSE Equity Options'!$K:$K,'Monthly BSE Equity Options'!$A:$A,$A129)=0,"",SUMIFS('Monthly BSE Equity Options'!$K:$K,'Monthly BSE Equity Options'!$A:$A,$A129))</f>
        <v>19678.204099999999</v>
      </c>
      <c r="Q129" s="8">
        <f t="shared" si="30"/>
        <v>52272.465199999999</v>
      </c>
      <c r="R129" s="23">
        <f t="shared" si="48"/>
        <v>5.9597720189446646E-2</v>
      </c>
      <c r="S129" s="23">
        <f t="shared" si="49"/>
        <v>1.3815360978455296</v>
      </c>
      <c r="T129" s="23">
        <f t="shared" si="50"/>
        <v>0.33950228369627888</v>
      </c>
      <c r="U129" s="23">
        <f t="shared" si="39"/>
        <v>-0.11742361363785181</v>
      </c>
      <c r="V129" s="23">
        <f t="shared" si="40"/>
        <v>-0.12495880249786406</v>
      </c>
      <c r="W129" s="23">
        <f t="shared" si="41"/>
        <v>-0.1202754515029264</v>
      </c>
      <c r="X129" s="23">
        <f t="shared" si="31"/>
        <v>0.62354551244696221</v>
      </c>
      <c r="Y129" s="23">
        <f t="shared" si="32"/>
        <v>0.37645448755303779</v>
      </c>
      <c r="Z129" s="24">
        <f>IF(SUMIFS('Monthly NSE Equity Options'!$L:$L,'Monthly NSE Equity Options'!$A:$A,$A129)=0,"",SUMIFS('Monthly NSE Equity Options'!$L:$L,'Monthly NSE Equity Options'!$A:$A,$A129))</f>
        <v>83331977</v>
      </c>
      <c r="AA129" s="9">
        <f>IF(SUMIFS('Monthly BSE Equity Options'!$L:$L,'Monthly BSE Equity Options'!$A:$A,$A129)=0,"",SUMIFS('Monthly BSE Equity Options'!$L:$L,'Monthly BSE Equity Options'!$A:$A,$A129))</f>
        <v>49837068</v>
      </c>
      <c r="AB129" s="9">
        <f t="shared" si="33"/>
        <v>133169045</v>
      </c>
      <c r="AC129" s="26">
        <f t="shared" si="51"/>
        <v>-0.26132992667333299</v>
      </c>
      <c r="AD129" s="26">
        <f t="shared" si="52"/>
        <v>0.68554731645858258</v>
      </c>
      <c r="AE129" s="26">
        <f t="shared" si="53"/>
        <v>-6.4698138869393684E-2</v>
      </c>
      <c r="AF129" s="26">
        <f t="shared" si="42"/>
        <v>-0.12846255478996249</v>
      </c>
      <c r="AG129" s="26">
        <f t="shared" si="43"/>
        <v>-0.13515353732601232</v>
      </c>
      <c r="AH129" s="26">
        <f t="shared" si="44"/>
        <v>-0.13097866997070728</v>
      </c>
      <c r="AI129" s="26">
        <f t="shared" si="34"/>
        <v>0.62576086657375973</v>
      </c>
      <c r="AJ129" s="26">
        <f t="shared" si="35"/>
        <v>0.37423913342624032</v>
      </c>
    </row>
    <row r="130" spans="1:36" x14ac:dyDescent="0.2">
      <c r="A130" s="10">
        <v>41883</v>
      </c>
      <c r="B130" s="5" t="s">
        <v>81</v>
      </c>
      <c r="C130" s="5" t="s">
        <v>152</v>
      </c>
      <c r="D130" s="18" t="str">
        <f>IF(SUMIFS('Monthly NSE Equity Options'!$J:$J,'Monthly NSE Equity Options'!$A:$A,$A130)=0,"",SUMIFS('Monthly NSE Equity Options'!$J:$J,'Monthly NSE Equity Options'!$A:$A,$A130))</f>
        <v/>
      </c>
      <c r="E130" s="7" t="str">
        <f>IF(SUMIFS('Monthly BSE Equity Options'!$J:$J,'Monthly BSE Equity Options'!$A:$A,$A130)=0,"",SUMIFS('Monthly BSE Equity Options'!$J:$J,'Monthly BSE Equity Options'!$A:$A,$A130))</f>
        <v/>
      </c>
      <c r="F130" s="7" t="str">
        <f t="shared" ref="F130:F193" si="54">IF(OR(D130="",E130=""),"",D130+E130)</f>
        <v/>
      </c>
      <c r="G130" s="20" t="str">
        <f t="shared" si="45"/>
        <v/>
      </c>
      <c r="H130" s="20" t="str">
        <f t="shared" si="46"/>
        <v/>
      </c>
      <c r="I130" s="20" t="str">
        <f t="shared" si="47"/>
        <v/>
      </c>
      <c r="J130" s="20" t="str">
        <f t="shared" si="36"/>
        <v/>
      </c>
      <c r="K130" s="20" t="str">
        <f t="shared" si="37"/>
        <v/>
      </c>
      <c r="L130" s="20" t="str">
        <f t="shared" si="38"/>
        <v/>
      </c>
      <c r="M130" s="20" t="str">
        <f t="shared" ref="M130:M193" si="55">IF(F130="","",D130/F130)</f>
        <v/>
      </c>
      <c r="N130" s="20" t="str">
        <f t="shared" ref="N130:N193" si="56">IF(F130="","",E130/F130)</f>
        <v/>
      </c>
      <c r="O130" s="21">
        <f>IF(SUMIFS('Monthly NSE Equity Options'!$K:$K,'Monthly NSE Equity Options'!$A:$A,$A130)=0,"",SUMIFS('Monthly NSE Equity Options'!$K:$K,'Monthly NSE Equity Options'!$A:$A,$A130))</f>
        <v>40354.197500000002</v>
      </c>
      <c r="P130" s="8">
        <f>IF(SUMIFS('Monthly BSE Equity Options'!$K:$K,'Monthly BSE Equity Options'!$A:$A,$A130)=0,"",SUMIFS('Monthly BSE Equity Options'!$K:$K,'Monthly BSE Equity Options'!$A:$A,$A130))</f>
        <v>24705.2271</v>
      </c>
      <c r="Q130" s="8">
        <f t="shared" ref="Q130:Q193" si="57">IF(OR(O130="",P130=""),"",O130+P130)</f>
        <v>65059.424599999998</v>
      </c>
      <c r="R130" s="23">
        <f t="shared" si="48"/>
        <v>0.50766368480563817</v>
      </c>
      <c r="S130" s="23">
        <f t="shared" si="49"/>
        <v>5.2754566365614322</v>
      </c>
      <c r="T130" s="23">
        <f t="shared" si="50"/>
        <v>1.1190028659490387</v>
      </c>
      <c r="U130" s="23">
        <f t="shared" si="39"/>
        <v>0.23807676990106708</v>
      </c>
      <c r="V130" s="23">
        <f t="shared" si="40"/>
        <v>0.25546147272656872</v>
      </c>
      <c r="W130" s="23">
        <f t="shared" si="41"/>
        <v>0.24462131929450304</v>
      </c>
      <c r="X130" s="23">
        <f t="shared" ref="X130:X193" si="58">IF(Q130="","",O130/Q130)</f>
        <v>0.62026674456632069</v>
      </c>
      <c r="Y130" s="23">
        <f t="shared" ref="Y130:Y193" si="59">IF(Q130="","",P130/Q130)</f>
        <v>0.37973325543367931</v>
      </c>
      <c r="Z130" s="24">
        <f>IF(SUMIFS('Monthly NSE Equity Options'!$L:$L,'Monthly NSE Equity Options'!$A:$A,$A130)=0,"",SUMIFS('Monthly NSE Equity Options'!$L:$L,'Monthly NSE Equity Options'!$A:$A,$A130))</f>
        <v>100066258</v>
      </c>
      <c r="AA130" s="9">
        <f>IF(SUMIFS('Monthly BSE Equity Options'!$L:$L,'Monthly BSE Equity Options'!$A:$A,$A130)=0,"",SUMIFS('Monthly BSE Equity Options'!$L:$L,'Monthly BSE Equity Options'!$A:$A,$A130))</f>
        <v>60909444</v>
      </c>
      <c r="AB130" s="9">
        <f t="shared" ref="AB130:AB193" si="60">IF(OR(Z130="",AA130=""),"",Z130+AA130)</f>
        <v>160975702</v>
      </c>
      <c r="AC130" s="26">
        <f t="shared" si="51"/>
        <v>7.8717813522483082E-2</v>
      </c>
      <c r="AD130" s="26">
        <f t="shared" si="52"/>
        <v>3.6426576092221659</v>
      </c>
      <c r="AE130" s="26">
        <f t="shared" si="53"/>
        <v>0.52030825474246756</v>
      </c>
      <c r="AF130" s="26">
        <f t="shared" si="42"/>
        <v>0.20081464045908803</v>
      </c>
      <c r="AG130" s="26">
        <f t="shared" si="43"/>
        <v>0.22217149692674543</v>
      </c>
      <c r="AH130" s="26">
        <f t="shared" si="44"/>
        <v>0.20880721191625273</v>
      </c>
      <c r="AI130" s="26">
        <f t="shared" ref="AI130:AI193" si="61">IF(AB130="","",Z130/AB130)</f>
        <v>0.62162336773036719</v>
      </c>
      <c r="AJ130" s="26">
        <f t="shared" ref="AJ130:AJ193" si="62">IF(AB130="","",AA130/AB130)</f>
        <v>0.37837663226963286</v>
      </c>
    </row>
    <row r="131" spans="1:36" x14ac:dyDescent="0.2">
      <c r="A131" s="10">
        <v>41913</v>
      </c>
      <c r="B131" s="5" t="s">
        <v>81</v>
      </c>
      <c r="C131" s="5" t="s">
        <v>153</v>
      </c>
      <c r="D131" s="18" t="str">
        <f>IF(SUMIFS('Monthly NSE Equity Options'!$J:$J,'Monthly NSE Equity Options'!$A:$A,$A131)=0,"",SUMIFS('Monthly NSE Equity Options'!$J:$J,'Monthly NSE Equity Options'!$A:$A,$A131))</f>
        <v/>
      </c>
      <c r="E131" s="7" t="str">
        <f>IF(SUMIFS('Monthly BSE Equity Options'!$J:$J,'Monthly BSE Equity Options'!$A:$A,$A131)=0,"",SUMIFS('Monthly BSE Equity Options'!$J:$J,'Monthly BSE Equity Options'!$A:$A,$A131))</f>
        <v/>
      </c>
      <c r="F131" s="7" t="str">
        <f t="shared" si="54"/>
        <v/>
      </c>
      <c r="G131" s="20" t="str">
        <f t="shared" si="45"/>
        <v/>
      </c>
      <c r="H131" s="20" t="str">
        <f t="shared" si="46"/>
        <v/>
      </c>
      <c r="I131" s="20" t="str">
        <f t="shared" si="47"/>
        <v/>
      </c>
      <c r="J131" s="20" t="str">
        <f t="shared" ref="J131:J194" si="63">IF(OR(D131="",D130=""),"",D131/D130-1)</f>
        <v/>
      </c>
      <c r="K131" s="20" t="str">
        <f t="shared" ref="K131:K194" si="64">IF(OR(E131="",E130=""),"",E131/E130-1)</f>
        <v/>
      </c>
      <c r="L131" s="20" t="str">
        <f t="shared" ref="L131:L194" si="65">IF(OR(F131="",F130=""),"",F131/F130-1)</f>
        <v/>
      </c>
      <c r="M131" s="20" t="str">
        <f t="shared" si="55"/>
        <v/>
      </c>
      <c r="N131" s="20" t="str">
        <f t="shared" si="56"/>
        <v/>
      </c>
      <c r="O131" s="21">
        <f>IF(SUMIFS('Monthly NSE Equity Options'!$K:$K,'Monthly NSE Equity Options'!$A:$A,$A131)=0,"",SUMIFS('Monthly NSE Equity Options'!$K:$K,'Monthly NSE Equity Options'!$A:$A,$A131))</f>
        <v>32994.0965</v>
      </c>
      <c r="P131" s="8">
        <f>IF(SUMIFS('Monthly BSE Equity Options'!$K:$K,'Monthly BSE Equity Options'!$A:$A,$A131)=0,"",SUMIFS('Monthly BSE Equity Options'!$K:$K,'Monthly BSE Equity Options'!$A:$A,$A131))</f>
        <v>21517.802</v>
      </c>
      <c r="Q131" s="8">
        <f t="shared" si="57"/>
        <v>54511.898499999996</v>
      </c>
      <c r="R131" s="23">
        <f t="shared" si="48"/>
        <v>0.3236776677703781</v>
      </c>
      <c r="S131" s="23">
        <f t="shared" si="49"/>
        <v>2.1955543397743993</v>
      </c>
      <c r="T131" s="23">
        <f t="shared" si="50"/>
        <v>0.72180451728663098</v>
      </c>
      <c r="U131" s="23">
        <f t="shared" ref="U131:U194" si="66">IF(OR(O131="",O130=""),"",O131/O130-1)</f>
        <v>-0.18238749512984376</v>
      </c>
      <c r="V131" s="23">
        <f t="shared" ref="V131:V194" si="67">IF(OR(P131="",P130=""),"",P131/P130-1)</f>
        <v>-0.12901824731657696</v>
      </c>
      <c r="W131" s="23">
        <f t="shared" ref="W131:W194" si="68">IF(OR(Q131="",Q130=""),"",Q131/Q130-1)</f>
        <v>-0.16212141691766524</v>
      </c>
      <c r="X131" s="23">
        <f t="shared" si="58"/>
        <v>0.60526412412512109</v>
      </c>
      <c r="Y131" s="23">
        <f t="shared" si="59"/>
        <v>0.39473587587487896</v>
      </c>
      <c r="Z131" s="24">
        <f>IF(SUMIFS('Monthly NSE Equity Options'!$L:$L,'Monthly NSE Equity Options'!$A:$A,$A131)=0,"",SUMIFS('Monthly NSE Equity Options'!$L:$L,'Monthly NSE Equity Options'!$A:$A,$A131))</f>
        <v>85911870</v>
      </c>
      <c r="AA131" s="9">
        <f>IF(SUMIFS('Monthly BSE Equity Options'!$L:$L,'Monthly BSE Equity Options'!$A:$A,$A131)=0,"",SUMIFS('Monthly BSE Equity Options'!$L:$L,'Monthly BSE Equity Options'!$A:$A,$A131))</f>
        <v>53780767</v>
      </c>
      <c r="AB131" s="9">
        <f t="shared" si="60"/>
        <v>139692637</v>
      </c>
      <c r="AC131" s="26">
        <f t="shared" si="51"/>
        <v>4.988168832698614E-2</v>
      </c>
      <c r="AD131" s="26">
        <f t="shared" si="52"/>
        <v>1.4814531326261031</v>
      </c>
      <c r="AE131" s="26">
        <f t="shared" si="53"/>
        <v>0.34964632909746518</v>
      </c>
      <c r="AF131" s="26">
        <f t="shared" ref="AF131:AF194" si="69">IF(OR(Z131="",Z130=""),"",Z131/Z130-1)</f>
        <v>-0.14145015795434257</v>
      </c>
      <c r="AG131" s="26">
        <f t="shared" ref="AG131:AG194" si="70">IF(OR(AA131="",AA130=""),"",AA131/AA130-1)</f>
        <v>-0.11703730213002761</v>
      </c>
      <c r="AH131" s="26">
        <f t="shared" ref="AH131:AH194" si="71">IF(OR(AB131="",AB130=""),"",AB131/AB130-1)</f>
        <v>-0.13221290378345418</v>
      </c>
      <c r="AI131" s="26">
        <f t="shared" si="61"/>
        <v>0.61500643015279322</v>
      </c>
      <c r="AJ131" s="26">
        <f t="shared" si="62"/>
        <v>0.38499356984720678</v>
      </c>
    </row>
    <row r="132" spans="1:36" x14ac:dyDescent="0.2">
      <c r="A132" s="10">
        <v>41944</v>
      </c>
      <c r="B132" s="5" t="s">
        <v>81</v>
      </c>
      <c r="C132" s="5" t="s">
        <v>153</v>
      </c>
      <c r="D132" s="18" t="str">
        <f>IF(SUMIFS('Monthly NSE Equity Options'!$J:$J,'Monthly NSE Equity Options'!$A:$A,$A132)=0,"",SUMIFS('Monthly NSE Equity Options'!$J:$J,'Monthly NSE Equity Options'!$A:$A,$A132))</f>
        <v/>
      </c>
      <c r="E132" s="7" t="str">
        <f>IF(SUMIFS('Monthly BSE Equity Options'!$J:$J,'Monthly BSE Equity Options'!$A:$A,$A132)=0,"",SUMIFS('Monthly BSE Equity Options'!$J:$J,'Monthly BSE Equity Options'!$A:$A,$A132))</f>
        <v/>
      </c>
      <c r="F132" s="7" t="str">
        <f t="shared" si="54"/>
        <v/>
      </c>
      <c r="G132" s="20" t="str">
        <f t="shared" si="45"/>
        <v/>
      </c>
      <c r="H132" s="20" t="str">
        <f t="shared" si="46"/>
        <v/>
      </c>
      <c r="I132" s="20" t="str">
        <f t="shared" si="47"/>
        <v/>
      </c>
      <c r="J132" s="20" t="str">
        <f t="shared" si="63"/>
        <v/>
      </c>
      <c r="K132" s="20" t="str">
        <f t="shared" si="64"/>
        <v/>
      </c>
      <c r="L132" s="20" t="str">
        <f t="shared" si="65"/>
        <v/>
      </c>
      <c r="M132" s="20" t="str">
        <f t="shared" si="55"/>
        <v/>
      </c>
      <c r="N132" s="20" t="str">
        <f t="shared" si="56"/>
        <v/>
      </c>
      <c r="O132" s="21">
        <f>IF(SUMIFS('Monthly NSE Equity Options'!$K:$K,'Monthly NSE Equity Options'!$A:$A,$A132)=0,"",SUMIFS('Monthly NSE Equity Options'!$K:$K,'Monthly NSE Equity Options'!$A:$A,$A132))</f>
        <v>32202.330399999999</v>
      </c>
      <c r="P132" s="8">
        <f>IF(SUMIFS('Monthly BSE Equity Options'!$K:$K,'Monthly BSE Equity Options'!$A:$A,$A132)=0,"",SUMIFS('Monthly BSE Equity Options'!$K:$K,'Monthly BSE Equity Options'!$A:$A,$A132))</f>
        <v>31362.7713</v>
      </c>
      <c r="Q132" s="8">
        <f t="shared" si="57"/>
        <v>63565.101699999999</v>
      </c>
      <c r="R132" s="23">
        <f t="shared" si="48"/>
        <v>0.43327073360712642</v>
      </c>
      <c r="S132" s="23">
        <f t="shared" si="49"/>
        <v>3.9506810357589117</v>
      </c>
      <c r="T132" s="23">
        <f t="shared" si="50"/>
        <v>1.2069096928235212</v>
      </c>
      <c r="U132" s="23">
        <f t="shared" si="66"/>
        <v>-2.399720507576264E-2</v>
      </c>
      <c r="V132" s="23">
        <f t="shared" si="67"/>
        <v>0.45752671671576861</v>
      </c>
      <c r="W132" s="23">
        <f t="shared" si="68"/>
        <v>0.16607756194732426</v>
      </c>
      <c r="X132" s="23">
        <f t="shared" si="58"/>
        <v>0.50660393106867319</v>
      </c>
      <c r="Y132" s="23">
        <f t="shared" si="59"/>
        <v>0.49339606893132681</v>
      </c>
      <c r="Z132" s="24">
        <f>IF(SUMIFS('Monthly NSE Equity Options'!$L:$L,'Monthly NSE Equity Options'!$A:$A,$A132)=0,"",SUMIFS('Monthly NSE Equity Options'!$L:$L,'Monthly NSE Equity Options'!$A:$A,$A132))</f>
        <v>138222025</v>
      </c>
      <c r="AA132" s="9">
        <f>IF(SUMIFS('Monthly BSE Equity Options'!$L:$L,'Monthly BSE Equity Options'!$A:$A,$A132)=0,"",SUMIFS('Monthly BSE Equity Options'!$L:$L,'Monthly BSE Equity Options'!$A:$A,$A132))</f>
        <v>73730798</v>
      </c>
      <c r="AB132" s="9">
        <f t="shared" si="60"/>
        <v>211952823</v>
      </c>
      <c r="AC132" s="26">
        <f t="shared" si="51"/>
        <v>0.87344211074819134</v>
      </c>
      <c r="AD132" s="26">
        <f t="shared" si="52"/>
        <v>2.5862427322583832</v>
      </c>
      <c r="AE132" s="26">
        <f t="shared" si="53"/>
        <v>1.246713347013563</v>
      </c>
      <c r="AF132" s="26">
        <f t="shared" si="69"/>
        <v>0.6088815782964565</v>
      </c>
      <c r="AG132" s="26">
        <f t="shared" si="70"/>
        <v>0.37095103162065346</v>
      </c>
      <c r="AH132" s="26">
        <f t="shared" si="71"/>
        <v>0.51727984775604163</v>
      </c>
      <c r="AI132" s="26">
        <f t="shared" si="61"/>
        <v>0.65213580571182106</v>
      </c>
      <c r="AJ132" s="26">
        <f t="shared" si="62"/>
        <v>0.34786419428817894</v>
      </c>
    </row>
    <row r="133" spans="1:36" x14ac:dyDescent="0.2">
      <c r="A133" s="10">
        <v>41974</v>
      </c>
      <c r="B133" s="5" t="s">
        <v>81</v>
      </c>
      <c r="C133" s="5" t="s">
        <v>153</v>
      </c>
      <c r="D133" s="18" t="str">
        <f>IF(SUMIFS('Monthly NSE Equity Options'!$J:$J,'Monthly NSE Equity Options'!$A:$A,$A133)=0,"",SUMIFS('Monthly NSE Equity Options'!$J:$J,'Monthly NSE Equity Options'!$A:$A,$A133))</f>
        <v/>
      </c>
      <c r="E133" s="7" t="str">
        <f>IF(SUMIFS('Monthly BSE Equity Options'!$J:$J,'Monthly BSE Equity Options'!$A:$A,$A133)=0,"",SUMIFS('Monthly BSE Equity Options'!$J:$J,'Monthly BSE Equity Options'!$A:$A,$A133))</f>
        <v/>
      </c>
      <c r="F133" s="7" t="str">
        <f t="shared" si="54"/>
        <v/>
      </c>
      <c r="G133" s="20" t="str">
        <f t="shared" si="45"/>
        <v/>
      </c>
      <c r="H133" s="20" t="str">
        <f t="shared" si="46"/>
        <v/>
      </c>
      <c r="I133" s="20" t="str">
        <f t="shared" si="47"/>
        <v/>
      </c>
      <c r="J133" s="20" t="str">
        <f t="shared" si="63"/>
        <v/>
      </c>
      <c r="K133" s="20" t="str">
        <f t="shared" si="64"/>
        <v/>
      </c>
      <c r="L133" s="20" t="str">
        <f t="shared" si="65"/>
        <v/>
      </c>
      <c r="M133" s="20" t="str">
        <f t="shared" si="55"/>
        <v/>
      </c>
      <c r="N133" s="20" t="str">
        <f t="shared" si="56"/>
        <v/>
      </c>
      <c r="O133" s="21">
        <f>IF(SUMIFS('Monthly NSE Equity Options'!$K:$K,'Monthly NSE Equity Options'!$A:$A,$A133)=0,"",SUMIFS('Monthly NSE Equity Options'!$K:$K,'Monthly NSE Equity Options'!$A:$A,$A133))</f>
        <v>43871.360800000002</v>
      </c>
      <c r="P133" s="8">
        <f>IF(SUMIFS('Monthly BSE Equity Options'!$K:$K,'Monthly BSE Equity Options'!$A:$A,$A133)=0,"",SUMIFS('Monthly BSE Equity Options'!$K:$K,'Monthly BSE Equity Options'!$A:$A,$A133))</f>
        <v>21840.829600000001</v>
      </c>
      <c r="Q133" s="8">
        <f t="shared" si="57"/>
        <v>65712.190400000007</v>
      </c>
      <c r="R133" s="23">
        <f t="shared" si="48"/>
        <v>1.0598224016772022</v>
      </c>
      <c r="S133" s="23">
        <f t="shared" si="49"/>
        <v>2.8707919187031301</v>
      </c>
      <c r="T133" s="23">
        <f t="shared" si="50"/>
        <v>1.439107151141755</v>
      </c>
      <c r="U133" s="23">
        <f t="shared" si="66"/>
        <v>0.36236602305030696</v>
      </c>
      <c r="V133" s="23">
        <f t="shared" si="67"/>
        <v>-0.30360651515511961</v>
      </c>
      <c r="W133" s="23">
        <f t="shared" si="68"/>
        <v>3.3777790683531705E-2</v>
      </c>
      <c r="X133" s="23">
        <f t="shared" si="58"/>
        <v>0.66762895184209226</v>
      </c>
      <c r="Y133" s="23">
        <f t="shared" si="59"/>
        <v>0.33237104815790769</v>
      </c>
      <c r="Z133" s="24">
        <f>IF(SUMIFS('Monthly NSE Equity Options'!$L:$L,'Monthly NSE Equity Options'!$A:$A,$A133)=0,"",SUMIFS('Monthly NSE Equity Options'!$L:$L,'Monthly NSE Equity Options'!$A:$A,$A133))</f>
        <v>191684590</v>
      </c>
      <c r="AA133" s="9">
        <f>IF(SUMIFS('Monthly BSE Equity Options'!$L:$L,'Monthly BSE Equity Options'!$A:$A,$A133)=0,"",SUMIFS('Monthly BSE Equity Options'!$L:$L,'Monthly BSE Equity Options'!$A:$A,$A133))</f>
        <v>52623584</v>
      </c>
      <c r="AB133" s="9">
        <f t="shared" si="60"/>
        <v>244308174</v>
      </c>
      <c r="AC133" s="26">
        <f t="shared" si="51"/>
        <v>1.8055122018416996</v>
      </c>
      <c r="AD133" s="26">
        <f t="shared" si="52"/>
        <v>1.9235836071575698</v>
      </c>
      <c r="AE133" s="26">
        <f t="shared" si="53"/>
        <v>1.8301316479210215</v>
      </c>
      <c r="AF133" s="26">
        <f t="shared" si="69"/>
        <v>0.38678759770738425</v>
      </c>
      <c r="AG133" s="26">
        <f t="shared" si="70"/>
        <v>-0.28627404792228073</v>
      </c>
      <c r="AH133" s="26">
        <f t="shared" si="71"/>
        <v>0.1526535506441451</v>
      </c>
      <c r="AI133" s="26">
        <f t="shared" si="61"/>
        <v>0.7846016236853377</v>
      </c>
      <c r="AJ133" s="26">
        <f t="shared" si="62"/>
        <v>0.21539837631466233</v>
      </c>
    </row>
    <row r="134" spans="1:36" x14ac:dyDescent="0.2">
      <c r="A134" s="10">
        <v>42005</v>
      </c>
      <c r="B134" s="5" t="s">
        <v>81</v>
      </c>
      <c r="C134" s="5" t="s">
        <v>154</v>
      </c>
      <c r="D134" s="18" t="str">
        <f>IF(SUMIFS('Monthly NSE Equity Options'!$J:$J,'Monthly NSE Equity Options'!$A:$A,$A134)=0,"",SUMIFS('Monthly NSE Equity Options'!$J:$J,'Monthly NSE Equity Options'!$A:$A,$A134))</f>
        <v/>
      </c>
      <c r="E134" s="7" t="str">
        <f>IF(SUMIFS('Monthly BSE Equity Options'!$J:$J,'Monthly BSE Equity Options'!$A:$A,$A134)=0,"",SUMIFS('Monthly BSE Equity Options'!$J:$J,'Monthly BSE Equity Options'!$A:$A,$A134))</f>
        <v/>
      </c>
      <c r="F134" s="7" t="str">
        <f t="shared" si="54"/>
        <v/>
      </c>
      <c r="G134" s="20" t="str">
        <f t="shared" si="45"/>
        <v/>
      </c>
      <c r="H134" s="20" t="str">
        <f t="shared" si="46"/>
        <v/>
      </c>
      <c r="I134" s="20" t="str">
        <f t="shared" si="47"/>
        <v/>
      </c>
      <c r="J134" s="20" t="str">
        <f t="shared" si="63"/>
        <v/>
      </c>
      <c r="K134" s="20" t="str">
        <f t="shared" si="64"/>
        <v/>
      </c>
      <c r="L134" s="20" t="str">
        <f t="shared" si="65"/>
        <v/>
      </c>
      <c r="M134" s="20" t="str">
        <f t="shared" si="55"/>
        <v/>
      </c>
      <c r="N134" s="20" t="str">
        <f t="shared" si="56"/>
        <v/>
      </c>
      <c r="O134" s="21">
        <f>IF(SUMIFS('Monthly NSE Equity Options'!$K:$K,'Monthly NSE Equity Options'!$A:$A,$A134)=0,"",SUMIFS('Monthly NSE Equity Options'!$K:$K,'Monthly NSE Equity Options'!$A:$A,$A134))</f>
        <v>44665.238400000002</v>
      </c>
      <c r="P134" s="8">
        <f>IF(SUMIFS('Monthly BSE Equity Options'!$K:$K,'Monthly BSE Equity Options'!$A:$A,$A134)=0,"",SUMIFS('Monthly BSE Equity Options'!$K:$K,'Monthly BSE Equity Options'!$A:$A,$A134))</f>
        <v>11314.0172</v>
      </c>
      <c r="Q134" s="8">
        <f t="shared" si="57"/>
        <v>55979.255600000004</v>
      </c>
      <c r="R134" s="23">
        <f t="shared" si="48"/>
        <v>0.73426967269165155</v>
      </c>
      <c r="S134" s="23">
        <f t="shared" si="49"/>
        <v>-6.7880935581017265E-3</v>
      </c>
      <c r="T134" s="23">
        <f t="shared" si="50"/>
        <v>0.50701290160725154</v>
      </c>
      <c r="U134" s="23">
        <f t="shared" si="66"/>
        <v>1.8095577286036724E-2</v>
      </c>
      <c r="V134" s="23">
        <f t="shared" si="67"/>
        <v>-0.48197859663719</v>
      </c>
      <c r="W134" s="23">
        <f t="shared" si="68"/>
        <v>-0.14811460005752608</v>
      </c>
      <c r="X134" s="23">
        <f t="shared" si="58"/>
        <v>0.79788910947933356</v>
      </c>
      <c r="Y134" s="23">
        <f t="shared" si="59"/>
        <v>0.20211089052066636</v>
      </c>
      <c r="Z134" s="24">
        <f>IF(SUMIFS('Monthly NSE Equity Options'!$L:$L,'Monthly NSE Equity Options'!$A:$A,$A134)=0,"",SUMIFS('Monthly NSE Equity Options'!$L:$L,'Monthly NSE Equity Options'!$A:$A,$A134))</f>
        <v>190498266</v>
      </c>
      <c r="AA134" s="9">
        <f>IF(SUMIFS('Monthly BSE Equity Options'!$L:$L,'Monthly BSE Equity Options'!$A:$A,$A134)=0,"",SUMIFS('Monthly BSE Equity Options'!$L:$L,'Monthly BSE Equity Options'!$A:$A,$A134))</f>
        <v>26477949</v>
      </c>
      <c r="AB134" s="9">
        <f t="shared" si="60"/>
        <v>216976215</v>
      </c>
      <c r="AC134" s="26">
        <f t="shared" si="51"/>
        <v>1.3176158253650727</v>
      </c>
      <c r="AD134" s="26">
        <f t="shared" si="52"/>
        <v>-0.25727367862665551</v>
      </c>
      <c r="AE134" s="26">
        <f t="shared" si="53"/>
        <v>0.84119279026628968</v>
      </c>
      <c r="AF134" s="26">
        <f t="shared" si="69"/>
        <v>-6.1889377753319152E-3</v>
      </c>
      <c r="AG134" s="26">
        <f t="shared" si="70"/>
        <v>-0.49684253736879647</v>
      </c>
      <c r="AH134" s="26">
        <f t="shared" si="71"/>
        <v>-0.11187492646070862</v>
      </c>
      <c r="AI134" s="26">
        <f t="shared" si="61"/>
        <v>0.87796842617058279</v>
      </c>
      <c r="AJ134" s="26">
        <f t="shared" si="62"/>
        <v>0.12203157382941721</v>
      </c>
    </row>
    <row r="135" spans="1:36" x14ac:dyDescent="0.2">
      <c r="A135" s="10">
        <v>42036</v>
      </c>
      <c r="B135" s="5" t="s">
        <v>81</v>
      </c>
      <c r="C135" s="5" t="s">
        <v>154</v>
      </c>
      <c r="D135" s="18" t="str">
        <f>IF(SUMIFS('Monthly NSE Equity Options'!$J:$J,'Monthly NSE Equity Options'!$A:$A,$A135)=0,"",SUMIFS('Monthly NSE Equity Options'!$J:$J,'Monthly NSE Equity Options'!$A:$A,$A135))</f>
        <v/>
      </c>
      <c r="E135" s="7" t="str">
        <f>IF(SUMIFS('Monthly BSE Equity Options'!$J:$J,'Monthly BSE Equity Options'!$A:$A,$A135)=0,"",SUMIFS('Monthly BSE Equity Options'!$J:$J,'Monthly BSE Equity Options'!$A:$A,$A135))</f>
        <v/>
      </c>
      <c r="F135" s="7" t="str">
        <f t="shared" si="54"/>
        <v/>
      </c>
      <c r="G135" s="20" t="str">
        <f t="shared" si="45"/>
        <v/>
      </c>
      <c r="H135" s="20" t="str">
        <f t="shared" si="46"/>
        <v/>
      </c>
      <c r="I135" s="20" t="str">
        <f t="shared" si="47"/>
        <v/>
      </c>
      <c r="J135" s="20" t="str">
        <f t="shared" si="63"/>
        <v/>
      </c>
      <c r="K135" s="20" t="str">
        <f t="shared" si="64"/>
        <v/>
      </c>
      <c r="L135" s="20" t="str">
        <f t="shared" si="65"/>
        <v/>
      </c>
      <c r="M135" s="20" t="str">
        <f t="shared" si="55"/>
        <v/>
      </c>
      <c r="N135" s="20" t="str">
        <f t="shared" si="56"/>
        <v/>
      </c>
      <c r="O135" s="21">
        <f>IF(SUMIFS('Monthly NSE Equity Options'!$K:$K,'Monthly NSE Equity Options'!$A:$A,$A135)=0,"",SUMIFS('Monthly NSE Equity Options'!$K:$K,'Monthly NSE Equity Options'!$A:$A,$A135))</f>
        <v>42671.071799999998</v>
      </c>
      <c r="P135" s="8">
        <f>IF(SUMIFS('Monthly BSE Equity Options'!$K:$K,'Monthly BSE Equity Options'!$A:$A,$A135)=0,"",SUMIFS('Monthly BSE Equity Options'!$K:$K,'Monthly BSE Equity Options'!$A:$A,$A135))</f>
        <v>12949.6859</v>
      </c>
      <c r="Q135" s="8">
        <f t="shared" si="57"/>
        <v>55620.757700000002</v>
      </c>
      <c r="R135" s="23">
        <f t="shared" si="48"/>
        <v>1.086845174384913</v>
      </c>
      <c r="S135" s="23">
        <f t="shared" si="49"/>
        <v>0.69881625186602125</v>
      </c>
      <c r="T135" s="23">
        <f t="shared" si="50"/>
        <v>0.98147248360733275</v>
      </c>
      <c r="U135" s="23">
        <f t="shared" si="66"/>
        <v>-4.464694853167972E-2</v>
      </c>
      <c r="V135" s="23">
        <f t="shared" si="67"/>
        <v>0.14457010901485989</v>
      </c>
      <c r="W135" s="23">
        <f t="shared" si="68"/>
        <v>-6.404120529248325E-3</v>
      </c>
      <c r="X135" s="23">
        <f t="shared" si="58"/>
        <v>0.76717890162794378</v>
      </c>
      <c r="Y135" s="23">
        <f t="shared" si="59"/>
        <v>0.23282109837205617</v>
      </c>
      <c r="Z135" s="24">
        <f>IF(SUMIFS('Monthly NSE Equity Options'!$L:$L,'Monthly NSE Equity Options'!$A:$A,$A135)=0,"",SUMIFS('Monthly NSE Equity Options'!$L:$L,'Monthly NSE Equity Options'!$A:$A,$A135))</f>
        <v>175616823</v>
      </c>
      <c r="AA135" s="9">
        <f>IF(SUMIFS('Monthly BSE Equity Options'!$L:$L,'Monthly BSE Equity Options'!$A:$A,$A135)=0,"",SUMIFS('Monthly BSE Equity Options'!$L:$L,'Monthly BSE Equity Options'!$A:$A,$A135))</f>
        <v>30196124</v>
      </c>
      <c r="AB135" s="9">
        <f t="shared" si="60"/>
        <v>205812947</v>
      </c>
      <c r="AC135" s="26">
        <f t="shared" si="51"/>
        <v>1.6139691598154911</v>
      </c>
      <c r="AD135" s="26">
        <f t="shared" si="52"/>
        <v>0.21624796856489614</v>
      </c>
      <c r="AE135" s="26">
        <f t="shared" si="53"/>
        <v>1.2368238469113204</v>
      </c>
      <c r="AF135" s="26">
        <f t="shared" si="69"/>
        <v>-7.8118522086705E-2</v>
      </c>
      <c r="AG135" s="26">
        <f t="shared" si="70"/>
        <v>0.14042534034641418</v>
      </c>
      <c r="AH135" s="26">
        <f t="shared" si="71"/>
        <v>-5.1449270603231789E-2</v>
      </c>
      <c r="AI135" s="26">
        <f t="shared" si="61"/>
        <v>0.85328365178114862</v>
      </c>
      <c r="AJ135" s="26">
        <f t="shared" si="62"/>
        <v>0.14671634821885135</v>
      </c>
    </row>
    <row r="136" spans="1:36" x14ac:dyDescent="0.2">
      <c r="A136" s="10">
        <v>42064</v>
      </c>
      <c r="B136" s="5" t="s">
        <v>81</v>
      </c>
      <c r="C136" s="5" t="s">
        <v>154</v>
      </c>
      <c r="D136" s="18" t="str">
        <f>IF(SUMIFS('Monthly NSE Equity Options'!$J:$J,'Monthly NSE Equity Options'!$A:$A,$A136)=0,"",SUMIFS('Monthly NSE Equity Options'!$J:$J,'Monthly NSE Equity Options'!$A:$A,$A136))</f>
        <v/>
      </c>
      <c r="E136" s="7" t="str">
        <f>IF(SUMIFS('Monthly BSE Equity Options'!$J:$J,'Monthly BSE Equity Options'!$A:$A,$A136)=0,"",SUMIFS('Monthly BSE Equity Options'!$J:$J,'Monthly BSE Equity Options'!$A:$A,$A136))</f>
        <v/>
      </c>
      <c r="F136" s="7" t="str">
        <f t="shared" si="54"/>
        <v/>
      </c>
      <c r="G136" s="20" t="str">
        <f t="shared" si="45"/>
        <v/>
      </c>
      <c r="H136" s="20" t="str">
        <f t="shared" si="46"/>
        <v/>
      </c>
      <c r="I136" s="20" t="str">
        <f t="shared" si="47"/>
        <v/>
      </c>
      <c r="J136" s="20" t="str">
        <f t="shared" si="63"/>
        <v/>
      </c>
      <c r="K136" s="20" t="str">
        <f t="shared" si="64"/>
        <v/>
      </c>
      <c r="L136" s="20" t="str">
        <f t="shared" si="65"/>
        <v/>
      </c>
      <c r="M136" s="20" t="str">
        <f t="shared" si="55"/>
        <v/>
      </c>
      <c r="N136" s="20" t="str">
        <f t="shared" si="56"/>
        <v/>
      </c>
      <c r="O136" s="21">
        <f>IF(SUMIFS('Monthly NSE Equity Options'!$K:$K,'Monthly NSE Equity Options'!$A:$A,$A136)=0,"",SUMIFS('Monthly NSE Equity Options'!$K:$K,'Monthly NSE Equity Options'!$A:$A,$A136))</f>
        <v>45535.991900000001</v>
      </c>
      <c r="P136" s="8">
        <f>IF(SUMIFS('Monthly BSE Equity Options'!$K:$K,'Monthly BSE Equity Options'!$A:$A,$A136)=0,"",SUMIFS('Monthly BSE Equity Options'!$K:$K,'Monthly BSE Equity Options'!$A:$A,$A136))</f>
        <v>9610.0913999999993</v>
      </c>
      <c r="Q136" s="8">
        <f t="shared" si="57"/>
        <v>55146.083299999998</v>
      </c>
      <c r="R136" s="23">
        <f t="shared" si="48"/>
        <v>0.78522865495424843</v>
      </c>
      <c r="S136" s="23">
        <f t="shared" si="49"/>
        <v>-0.13483496706327347</v>
      </c>
      <c r="T136" s="23">
        <f t="shared" si="50"/>
        <v>0.50611023021302248</v>
      </c>
      <c r="U136" s="23">
        <f t="shared" si="66"/>
        <v>6.713963299136072E-2</v>
      </c>
      <c r="V136" s="23">
        <f t="shared" si="67"/>
        <v>-0.25789000025089415</v>
      </c>
      <c r="W136" s="23">
        <f t="shared" si="68"/>
        <v>-8.5341232235677245E-3</v>
      </c>
      <c r="X136" s="23">
        <f t="shared" si="58"/>
        <v>0.82573392660145639</v>
      </c>
      <c r="Y136" s="23">
        <f t="shared" si="59"/>
        <v>0.17426607339854361</v>
      </c>
      <c r="Z136" s="24">
        <f>IF(SUMIFS('Monthly NSE Equity Options'!$L:$L,'Monthly NSE Equity Options'!$A:$A,$A136)=0,"",SUMIFS('Monthly NSE Equity Options'!$L:$L,'Monthly NSE Equity Options'!$A:$A,$A136))</f>
        <v>189137214</v>
      </c>
      <c r="AA136" s="9">
        <f>IF(SUMIFS('Monthly BSE Equity Options'!$L:$L,'Monthly BSE Equity Options'!$A:$A,$A136)=0,"",SUMIFS('Monthly BSE Equity Options'!$L:$L,'Monthly BSE Equity Options'!$A:$A,$A136))</f>
        <v>23672409</v>
      </c>
      <c r="AB136" s="9">
        <f t="shared" si="60"/>
        <v>212809623</v>
      </c>
      <c r="AC136" s="26">
        <f t="shared" si="51"/>
        <v>1.4173490510455169</v>
      </c>
      <c r="AD136" s="26">
        <f t="shared" si="52"/>
        <v>-0.29835117746743178</v>
      </c>
      <c r="AE136" s="26">
        <f t="shared" si="53"/>
        <v>0.90042799668225992</v>
      </c>
      <c r="AF136" s="26">
        <f t="shared" si="69"/>
        <v>7.6988017258460495E-2</v>
      </c>
      <c r="AG136" s="26">
        <f t="shared" si="70"/>
        <v>-0.21604478111164205</v>
      </c>
      <c r="AH136" s="26">
        <f t="shared" si="71"/>
        <v>3.3995315173248164E-2</v>
      </c>
      <c r="AI136" s="26">
        <f t="shared" si="61"/>
        <v>0.88876250675938651</v>
      </c>
      <c r="AJ136" s="26">
        <f t="shared" si="62"/>
        <v>0.11123749324061347</v>
      </c>
    </row>
    <row r="137" spans="1:36" x14ac:dyDescent="0.2">
      <c r="A137" s="10">
        <v>42095</v>
      </c>
      <c r="B137" s="5" t="s">
        <v>82</v>
      </c>
      <c r="C137" s="5" t="s">
        <v>155</v>
      </c>
      <c r="D137" s="18">
        <f>IF(SUMIFS('Monthly NSE Equity Options'!$J:$J,'Monthly NSE Equity Options'!$A:$A,$A137)=0,"",SUMIFS('Monthly NSE Equity Options'!$J:$J,'Monthly NSE Equity Options'!$A:$A,$A137))</f>
        <v>325.48880000000003</v>
      </c>
      <c r="E137" s="7" t="str">
        <f>IF(SUMIFS('Monthly BSE Equity Options'!$J:$J,'Monthly BSE Equity Options'!$A:$A,$A137)=0,"",SUMIFS('Monthly BSE Equity Options'!$J:$J,'Monthly BSE Equity Options'!$A:$A,$A137))</f>
        <v/>
      </c>
      <c r="F137" s="7" t="str">
        <f t="shared" si="54"/>
        <v/>
      </c>
      <c r="G137" s="20" t="str">
        <f t="shared" si="45"/>
        <v/>
      </c>
      <c r="H137" s="20" t="str">
        <f t="shared" si="46"/>
        <v/>
      </c>
      <c r="I137" s="20" t="str">
        <f t="shared" si="47"/>
        <v/>
      </c>
      <c r="J137" s="20" t="str">
        <f t="shared" si="63"/>
        <v/>
      </c>
      <c r="K137" s="20" t="str">
        <f t="shared" si="64"/>
        <v/>
      </c>
      <c r="L137" s="20" t="str">
        <f t="shared" si="65"/>
        <v/>
      </c>
      <c r="M137" s="20" t="str">
        <f t="shared" si="55"/>
        <v/>
      </c>
      <c r="N137" s="20" t="str">
        <f t="shared" si="56"/>
        <v/>
      </c>
      <c r="O137" s="21">
        <f>IF(SUMIFS('Monthly NSE Equity Options'!$K:$K,'Monthly NSE Equity Options'!$A:$A,$A137)=0,"",SUMIFS('Monthly NSE Equity Options'!$K:$K,'Monthly NSE Equity Options'!$A:$A,$A137))</f>
        <v>46378.883900000001</v>
      </c>
      <c r="P137" s="8">
        <f>IF(SUMIFS('Monthly BSE Equity Options'!$K:$K,'Monthly BSE Equity Options'!$A:$A,$A137)=0,"",SUMIFS('Monthly BSE Equity Options'!$K:$K,'Monthly BSE Equity Options'!$A:$A,$A137))</f>
        <v>3852.9023999999999</v>
      </c>
      <c r="Q137" s="8">
        <f t="shared" si="57"/>
        <v>50231.7863</v>
      </c>
      <c r="R137" s="23">
        <f t="shared" si="48"/>
        <v>1.3790161001044714</v>
      </c>
      <c r="S137" s="23">
        <f t="shared" si="49"/>
        <v>-0.23775167172138012</v>
      </c>
      <c r="T137" s="23">
        <f t="shared" si="50"/>
        <v>1.0461312459794727</v>
      </c>
      <c r="U137" s="23">
        <f t="shared" si="66"/>
        <v>1.8510456560407063E-2</v>
      </c>
      <c r="V137" s="23">
        <f t="shared" si="67"/>
        <v>-0.59907744477851688</v>
      </c>
      <c r="W137" s="23">
        <f t="shared" si="68"/>
        <v>-8.9114161984374274E-2</v>
      </c>
      <c r="X137" s="23">
        <f t="shared" si="58"/>
        <v>0.92329752366381601</v>
      </c>
      <c r="Y137" s="23">
        <f t="shared" si="59"/>
        <v>7.6702476336183961E-2</v>
      </c>
      <c r="Z137" s="24">
        <f>IF(SUMIFS('Monthly NSE Equity Options'!$L:$L,'Monthly NSE Equity Options'!$A:$A,$A137)=0,"",SUMIFS('Monthly NSE Equity Options'!$L:$L,'Monthly NSE Equity Options'!$A:$A,$A137))</f>
        <v>200438340</v>
      </c>
      <c r="AA137" s="9">
        <f>IF(SUMIFS('Monthly BSE Equity Options'!$L:$L,'Monthly BSE Equity Options'!$A:$A,$A137)=0,"",SUMIFS('Monthly BSE Equity Options'!$L:$L,'Monthly BSE Equity Options'!$A:$A,$A137))</f>
        <v>9258493</v>
      </c>
      <c r="AB137" s="9">
        <f t="shared" si="60"/>
        <v>209696833</v>
      </c>
      <c r="AC137" s="26">
        <f t="shared" si="51"/>
        <v>2.5188905719022268</v>
      </c>
      <c r="AD137" s="26">
        <f t="shared" si="52"/>
        <v>-0.38108885260531478</v>
      </c>
      <c r="AE137" s="26">
        <f t="shared" si="53"/>
        <v>1.9156961622407391</v>
      </c>
      <c r="AF137" s="26">
        <f t="shared" si="69"/>
        <v>5.9750938279126808E-2</v>
      </c>
      <c r="AG137" s="26">
        <f t="shared" si="70"/>
        <v>-0.60889096669460208</v>
      </c>
      <c r="AH137" s="26">
        <f t="shared" si="71"/>
        <v>-1.46271111057793E-2</v>
      </c>
      <c r="AI137" s="26">
        <f t="shared" si="61"/>
        <v>0.95584819824150613</v>
      </c>
      <c r="AJ137" s="26">
        <f t="shared" si="62"/>
        <v>4.415180175849389E-2</v>
      </c>
    </row>
    <row r="138" spans="1:36" x14ac:dyDescent="0.2">
      <c r="A138" s="10">
        <v>42125</v>
      </c>
      <c r="B138" s="5" t="s">
        <v>82</v>
      </c>
      <c r="C138" s="5" t="s">
        <v>155</v>
      </c>
      <c r="D138" s="18">
        <f>IF(SUMIFS('Monthly NSE Equity Options'!$J:$J,'Monthly NSE Equity Options'!$A:$A,$A138)=0,"",SUMIFS('Monthly NSE Equity Options'!$J:$J,'Monthly NSE Equity Options'!$A:$A,$A138))</f>
        <v>326.84730000000002</v>
      </c>
      <c r="E138" s="7" t="str">
        <f>IF(SUMIFS('Monthly BSE Equity Options'!$J:$J,'Monthly BSE Equity Options'!$A:$A,$A138)=0,"",SUMIFS('Monthly BSE Equity Options'!$J:$J,'Monthly BSE Equity Options'!$A:$A,$A138))</f>
        <v/>
      </c>
      <c r="F138" s="7" t="str">
        <f t="shared" si="54"/>
        <v/>
      </c>
      <c r="G138" s="20" t="str">
        <f t="shared" si="45"/>
        <v/>
      </c>
      <c r="H138" s="20" t="str">
        <f t="shared" si="46"/>
        <v/>
      </c>
      <c r="I138" s="20" t="str">
        <f t="shared" si="47"/>
        <v/>
      </c>
      <c r="J138" s="20">
        <f t="shared" si="63"/>
        <v>4.1737227210274508E-3</v>
      </c>
      <c r="K138" s="20" t="str">
        <f t="shared" si="64"/>
        <v/>
      </c>
      <c r="L138" s="20" t="str">
        <f t="shared" si="65"/>
        <v/>
      </c>
      <c r="M138" s="20" t="str">
        <f t="shared" si="55"/>
        <v/>
      </c>
      <c r="N138" s="20" t="str">
        <f t="shared" si="56"/>
        <v/>
      </c>
      <c r="O138" s="21">
        <f>IF(SUMIFS('Monthly NSE Equity Options'!$K:$K,'Monthly NSE Equity Options'!$A:$A,$A138)=0,"",SUMIFS('Monthly NSE Equity Options'!$K:$K,'Monthly NSE Equity Options'!$A:$A,$A138))</f>
        <v>41955.7048</v>
      </c>
      <c r="P138" s="8">
        <f>IF(SUMIFS('Monthly BSE Equity Options'!$K:$K,'Monthly BSE Equity Options'!$A:$A,$A138)=0,"",SUMIFS('Monthly BSE Equity Options'!$K:$K,'Monthly BSE Equity Options'!$A:$A,$A138))</f>
        <v>3964.3591999999999</v>
      </c>
      <c r="Q138" s="8">
        <f t="shared" si="57"/>
        <v>45920.063999999998</v>
      </c>
      <c r="R138" s="23">
        <f t="shared" si="48"/>
        <v>0.45680381875287135</v>
      </c>
      <c r="S138" s="23">
        <f t="shared" si="49"/>
        <v>0.35537016595250082</v>
      </c>
      <c r="T138" s="23">
        <f t="shared" si="50"/>
        <v>0.44745194124248511</v>
      </c>
      <c r="U138" s="23">
        <f t="shared" si="66"/>
        <v>-9.5370537797698107E-2</v>
      </c>
      <c r="V138" s="23">
        <f t="shared" si="67"/>
        <v>2.8928010218997491E-2</v>
      </c>
      <c r="W138" s="23">
        <f t="shared" si="68"/>
        <v>-8.5836531359825496E-2</v>
      </c>
      <c r="X138" s="23">
        <f t="shared" si="58"/>
        <v>0.91366825621148962</v>
      </c>
      <c r="Y138" s="23">
        <f t="shared" si="59"/>
        <v>8.6331743788510398E-2</v>
      </c>
      <c r="Z138" s="24">
        <f>IF(SUMIFS('Monthly NSE Equity Options'!$L:$L,'Monthly NSE Equity Options'!$A:$A,$A138)=0,"",SUMIFS('Monthly NSE Equity Options'!$L:$L,'Monthly NSE Equity Options'!$A:$A,$A138))</f>
        <v>186562636</v>
      </c>
      <c r="AA138" s="9">
        <f>IF(SUMIFS('Monthly BSE Equity Options'!$L:$L,'Monthly BSE Equity Options'!$A:$A,$A138)=0,"",SUMIFS('Monthly BSE Equity Options'!$L:$L,'Monthly BSE Equity Options'!$A:$A,$A138))</f>
        <v>9664709</v>
      </c>
      <c r="AB138" s="9">
        <f t="shared" si="60"/>
        <v>196227345</v>
      </c>
      <c r="AC138" s="26">
        <f t="shared" si="51"/>
        <v>1.3597061979623106</v>
      </c>
      <c r="AD138" s="26">
        <f t="shared" si="52"/>
        <v>0.18288098757441884</v>
      </c>
      <c r="AE138" s="26">
        <f t="shared" si="53"/>
        <v>1.2494806109068097</v>
      </c>
      <c r="AF138" s="26">
        <f t="shared" si="69"/>
        <v>-6.9226795632013283E-2</v>
      </c>
      <c r="AG138" s="26">
        <f t="shared" si="70"/>
        <v>4.3874958916100049E-2</v>
      </c>
      <c r="AH138" s="26">
        <f t="shared" si="71"/>
        <v>-6.4233149386667132E-2</v>
      </c>
      <c r="AI138" s="26">
        <f t="shared" si="61"/>
        <v>0.9507473894629721</v>
      </c>
      <c r="AJ138" s="26">
        <f t="shared" si="62"/>
        <v>4.9252610537027855E-2</v>
      </c>
    </row>
    <row r="139" spans="1:36" x14ac:dyDescent="0.2">
      <c r="A139" s="10">
        <v>42156</v>
      </c>
      <c r="B139" s="5" t="s">
        <v>82</v>
      </c>
      <c r="C139" s="5" t="s">
        <v>155</v>
      </c>
      <c r="D139" s="18">
        <f>IF(SUMIFS('Monthly NSE Equity Options'!$J:$J,'Monthly NSE Equity Options'!$A:$A,$A139)=0,"",SUMIFS('Monthly NSE Equity Options'!$J:$J,'Monthly NSE Equity Options'!$A:$A,$A139))</f>
        <v>329.56389999999999</v>
      </c>
      <c r="E139" s="7" t="str">
        <f>IF(SUMIFS('Monthly BSE Equity Options'!$J:$J,'Monthly BSE Equity Options'!$A:$A,$A139)=0,"",SUMIFS('Monthly BSE Equity Options'!$J:$J,'Monthly BSE Equity Options'!$A:$A,$A139))</f>
        <v/>
      </c>
      <c r="F139" s="7" t="str">
        <f t="shared" si="54"/>
        <v/>
      </c>
      <c r="G139" s="20" t="str">
        <f t="shared" si="45"/>
        <v/>
      </c>
      <c r="H139" s="20" t="str">
        <f t="shared" si="46"/>
        <v/>
      </c>
      <c r="I139" s="20" t="str">
        <f t="shared" si="47"/>
        <v/>
      </c>
      <c r="J139" s="20">
        <f t="shared" si="63"/>
        <v>8.3115265140631944E-3</v>
      </c>
      <c r="K139" s="20" t="str">
        <f t="shared" si="64"/>
        <v/>
      </c>
      <c r="L139" s="20" t="str">
        <f t="shared" si="65"/>
        <v/>
      </c>
      <c r="M139" s="20" t="str">
        <f t="shared" si="55"/>
        <v/>
      </c>
      <c r="N139" s="20" t="str">
        <f t="shared" si="56"/>
        <v/>
      </c>
      <c r="O139" s="21">
        <f>IF(SUMIFS('Monthly NSE Equity Options'!$K:$K,'Monthly NSE Equity Options'!$A:$A,$A139)=0,"",SUMIFS('Monthly NSE Equity Options'!$K:$K,'Monthly NSE Equity Options'!$A:$A,$A139))</f>
        <v>44823.604500000001</v>
      </c>
      <c r="P139" s="8">
        <f>IF(SUMIFS('Monthly BSE Equity Options'!$K:$K,'Monthly BSE Equity Options'!$A:$A,$A139)=0,"",SUMIFS('Monthly BSE Equity Options'!$K:$K,'Monthly BSE Equity Options'!$A:$A,$A139))</f>
        <v>6279.009</v>
      </c>
      <c r="Q139" s="8">
        <f t="shared" si="57"/>
        <v>51102.613499999999</v>
      </c>
      <c r="R139" s="23">
        <f t="shared" si="48"/>
        <v>0.40345767756408191</v>
      </c>
      <c r="S139" s="23">
        <f t="shared" si="49"/>
        <v>-0.67958713981887842</v>
      </c>
      <c r="T139" s="23">
        <f t="shared" si="50"/>
        <v>-8.3824691398064477E-3</v>
      </c>
      <c r="U139" s="23">
        <f t="shared" si="66"/>
        <v>6.8355417068336255E-2</v>
      </c>
      <c r="V139" s="23">
        <f t="shared" si="67"/>
        <v>0.58386480216020797</v>
      </c>
      <c r="W139" s="23">
        <f t="shared" si="68"/>
        <v>0.11286024122266025</v>
      </c>
      <c r="X139" s="23">
        <f t="shared" si="58"/>
        <v>0.87712939574020032</v>
      </c>
      <c r="Y139" s="23">
        <f t="shared" si="59"/>
        <v>0.12287060425979975</v>
      </c>
      <c r="Z139" s="24">
        <f>IF(SUMIFS('Monthly NSE Equity Options'!$L:$L,'Monthly NSE Equity Options'!$A:$A,$A139)=0,"",SUMIFS('Monthly NSE Equity Options'!$L:$L,'Monthly NSE Equity Options'!$A:$A,$A139))</f>
        <v>199752122</v>
      </c>
      <c r="AA139" s="9">
        <f>IF(SUMIFS('Monthly BSE Equity Options'!$L:$L,'Monthly BSE Equity Options'!$A:$A,$A139)=0,"",SUMIFS('Monthly BSE Equity Options'!$L:$L,'Monthly BSE Equity Options'!$A:$A,$A139))</f>
        <v>15362846</v>
      </c>
      <c r="AB139" s="9">
        <f t="shared" si="60"/>
        <v>215114968</v>
      </c>
      <c r="AC139" s="26">
        <f t="shared" si="51"/>
        <v>1.3775580378069012</v>
      </c>
      <c r="AD139" s="26">
        <f t="shared" si="52"/>
        <v>-0.70434426796442673</v>
      </c>
      <c r="AE139" s="26">
        <f t="shared" si="53"/>
        <v>0.58198817558255622</v>
      </c>
      <c r="AF139" s="26">
        <f t="shared" si="69"/>
        <v>7.0697360858473335E-2</v>
      </c>
      <c r="AG139" s="26">
        <f t="shared" si="70"/>
        <v>0.5895818487654414</v>
      </c>
      <c r="AH139" s="26">
        <f t="shared" si="71"/>
        <v>9.6253776455060391E-2</v>
      </c>
      <c r="AI139" s="26">
        <f t="shared" si="61"/>
        <v>0.9285830914378771</v>
      </c>
      <c r="AJ139" s="26">
        <f t="shared" si="62"/>
        <v>7.1416908562122933E-2</v>
      </c>
    </row>
    <row r="140" spans="1:36" x14ac:dyDescent="0.2">
      <c r="A140" s="10">
        <v>42186</v>
      </c>
      <c r="B140" s="5" t="s">
        <v>82</v>
      </c>
      <c r="C140" s="5" t="s">
        <v>156</v>
      </c>
      <c r="D140" s="18">
        <f>IF(SUMIFS('Monthly NSE Equity Options'!$J:$J,'Monthly NSE Equity Options'!$A:$A,$A140)=0,"",SUMIFS('Monthly NSE Equity Options'!$J:$J,'Monthly NSE Equity Options'!$A:$A,$A140))</f>
        <v>320.79079999999999</v>
      </c>
      <c r="E140" s="7" t="str">
        <f>IF(SUMIFS('Monthly BSE Equity Options'!$J:$J,'Monthly BSE Equity Options'!$A:$A,$A140)=0,"",SUMIFS('Monthly BSE Equity Options'!$J:$J,'Monthly BSE Equity Options'!$A:$A,$A140))</f>
        <v/>
      </c>
      <c r="F140" s="7" t="str">
        <f t="shared" si="54"/>
        <v/>
      </c>
      <c r="G140" s="20" t="str">
        <f t="shared" si="45"/>
        <v/>
      </c>
      <c r="H140" s="20" t="str">
        <f t="shared" si="46"/>
        <v/>
      </c>
      <c r="I140" s="20" t="str">
        <f t="shared" si="47"/>
        <v/>
      </c>
      <c r="J140" s="20">
        <f t="shared" si="63"/>
        <v>-2.6620330685490745E-2</v>
      </c>
      <c r="K140" s="20" t="str">
        <f t="shared" si="64"/>
        <v/>
      </c>
      <c r="L140" s="20" t="str">
        <f t="shared" si="65"/>
        <v/>
      </c>
      <c r="M140" s="20" t="str">
        <f t="shared" si="55"/>
        <v/>
      </c>
      <c r="N140" s="20" t="str">
        <f t="shared" si="56"/>
        <v/>
      </c>
      <c r="O140" s="21">
        <f>IF(SUMIFS('Monthly NSE Equity Options'!$K:$K,'Monthly NSE Equity Options'!$A:$A,$A140)=0,"",SUMIFS('Monthly NSE Equity Options'!$K:$K,'Monthly NSE Equity Options'!$A:$A,$A140))</f>
        <v>45939.5602</v>
      </c>
      <c r="P140" s="8">
        <f>IF(SUMIFS('Monthly BSE Equity Options'!$K:$K,'Monthly BSE Equity Options'!$A:$A,$A140)=0,"",SUMIFS('Monthly BSE Equity Options'!$K:$K,'Monthly BSE Equity Options'!$A:$A,$A140))</f>
        <v>13259.054099999999</v>
      </c>
      <c r="Q140" s="8">
        <f t="shared" si="57"/>
        <v>59198.614300000001</v>
      </c>
      <c r="R140" s="23">
        <f t="shared" si="48"/>
        <v>0.24393588515440734</v>
      </c>
      <c r="S140" s="23">
        <f t="shared" si="49"/>
        <v>-0.41040256933763564</v>
      </c>
      <c r="T140" s="23">
        <f t="shared" si="50"/>
        <v>-3.7111500775381945E-3</v>
      </c>
      <c r="U140" s="23">
        <f t="shared" si="66"/>
        <v>2.4896607768346568E-2</v>
      </c>
      <c r="V140" s="23">
        <f t="shared" si="67"/>
        <v>1.1116475705003768</v>
      </c>
      <c r="W140" s="23">
        <f t="shared" si="68"/>
        <v>0.15842635523915027</v>
      </c>
      <c r="X140" s="23">
        <f t="shared" si="58"/>
        <v>0.77602424893246191</v>
      </c>
      <c r="Y140" s="23">
        <f t="shared" si="59"/>
        <v>0.22397575106753806</v>
      </c>
      <c r="Z140" s="24">
        <f>IF(SUMIFS('Monthly NSE Equity Options'!$L:$L,'Monthly NSE Equity Options'!$A:$A,$A140)=0,"",SUMIFS('Monthly NSE Equity Options'!$L:$L,'Monthly NSE Equity Options'!$A:$A,$A140))</f>
        <v>197856983</v>
      </c>
      <c r="AA140" s="9">
        <f>IF(SUMIFS('Monthly BSE Equity Options'!$L:$L,'Monthly BSE Equity Options'!$A:$A,$A140)=0,"",SUMIFS('Monthly BSE Equity Options'!$L:$L,'Monthly BSE Equity Options'!$A:$A,$A140))</f>
        <v>31706929</v>
      </c>
      <c r="AB140" s="9">
        <f t="shared" si="60"/>
        <v>229563912</v>
      </c>
      <c r="AC140" s="26">
        <f t="shared" si="51"/>
        <v>1.0693109138738639</v>
      </c>
      <c r="AD140" s="26">
        <f t="shared" si="52"/>
        <v>-0.44977450543628938</v>
      </c>
      <c r="AE140" s="26">
        <f t="shared" si="53"/>
        <v>0.49806538098225084</v>
      </c>
      <c r="AF140" s="26">
        <f t="shared" si="69"/>
        <v>-9.4874536551856625E-3</v>
      </c>
      <c r="AG140" s="26">
        <f t="shared" si="70"/>
        <v>1.0638707827963647</v>
      </c>
      <c r="AH140" s="26">
        <f t="shared" si="71"/>
        <v>6.7168473371876258E-2</v>
      </c>
      <c r="AI140" s="26">
        <f t="shared" si="61"/>
        <v>0.86188191025425631</v>
      </c>
      <c r="AJ140" s="26">
        <f t="shared" si="62"/>
        <v>0.13811808974574366</v>
      </c>
    </row>
    <row r="141" spans="1:36" x14ac:dyDescent="0.2">
      <c r="A141" s="10">
        <v>42217</v>
      </c>
      <c r="B141" s="5" t="s">
        <v>82</v>
      </c>
      <c r="C141" s="5" t="s">
        <v>156</v>
      </c>
      <c r="D141" s="18">
        <f>IF(SUMIFS('Monthly NSE Equity Options'!$J:$J,'Monthly NSE Equity Options'!$A:$A,$A141)=0,"",SUMIFS('Monthly NSE Equity Options'!$J:$J,'Monthly NSE Equity Options'!$A:$A,$A141))</f>
        <v>391.27050000000003</v>
      </c>
      <c r="E141" s="7" t="str">
        <f>IF(SUMIFS('Monthly BSE Equity Options'!$J:$J,'Monthly BSE Equity Options'!$A:$A,$A141)=0,"",SUMIFS('Monthly BSE Equity Options'!$J:$J,'Monthly BSE Equity Options'!$A:$A,$A141))</f>
        <v/>
      </c>
      <c r="F141" s="7" t="str">
        <f t="shared" si="54"/>
        <v/>
      </c>
      <c r="G141" s="20" t="str">
        <f t="shared" si="45"/>
        <v/>
      </c>
      <c r="H141" s="20" t="str">
        <f t="shared" si="46"/>
        <v/>
      </c>
      <c r="I141" s="20" t="str">
        <f t="shared" si="47"/>
        <v/>
      </c>
      <c r="J141" s="20">
        <f t="shared" si="63"/>
        <v>0.21970611376635496</v>
      </c>
      <c r="K141" s="20" t="str">
        <f t="shared" si="64"/>
        <v/>
      </c>
      <c r="L141" s="20" t="str">
        <f t="shared" si="65"/>
        <v/>
      </c>
      <c r="M141" s="20" t="str">
        <f t="shared" si="55"/>
        <v/>
      </c>
      <c r="N141" s="20" t="str">
        <f t="shared" si="56"/>
        <v/>
      </c>
      <c r="O141" s="21">
        <f>IF(SUMIFS('Monthly NSE Equity Options'!$K:$K,'Monthly NSE Equity Options'!$A:$A,$A141)=0,"",SUMIFS('Monthly NSE Equity Options'!$K:$K,'Monthly NSE Equity Options'!$A:$A,$A141))</f>
        <v>47286.271399999998</v>
      </c>
      <c r="P141" s="8">
        <f>IF(SUMIFS('Monthly BSE Equity Options'!$K:$K,'Monthly BSE Equity Options'!$A:$A,$A141)=0,"",SUMIFS('Monthly BSE Equity Options'!$K:$K,'Monthly BSE Equity Options'!$A:$A,$A141))</f>
        <v>6258.134</v>
      </c>
      <c r="Q141" s="8">
        <f t="shared" si="57"/>
        <v>53544.405399999996</v>
      </c>
      <c r="R141" s="23">
        <f t="shared" si="48"/>
        <v>0.45075451334590921</v>
      </c>
      <c r="S141" s="23">
        <f t="shared" si="49"/>
        <v>-0.68197636490618563</v>
      </c>
      <c r="T141" s="23">
        <f t="shared" si="50"/>
        <v>2.4332891038014282E-2</v>
      </c>
      <c r="U141" s="23">
        <f t="shared" si="66"/>
        <v>2.9314847467782235E-2</v>
      </c>
      <c r="V141" s="23">
        <f t="shared" si="67"/>
        <v>-0.52801052376730251</v>
      </c>
      <c r="W141" s="23">
        <f t="shared" si="68"/>
        <v>-9.5512521143590434E-2</v>
      </c>
      <c r="X141" s="23">
        <f t="shared" si="58"/>
        <v>0.88312254187437478</v>
      </c>
      <c r="Y141" s="23">
        <f t="shared" si="59"/>
        <v>0.11687745812562521</v>
      </c>
      <c r="Z141" s="24">
        <f>IF(SUMIFS('Monthly NSE Equity Options'!$L:$L,'Monthly NSE Equity Options'!$A:$A,$A141)=0,"",SUMIFS('Monthly NSE Equity Options'!$L:$L,'Monthly NSE Equity Options'!$A:$A,$A141))</f>
        <v>208439962</v>
      </c>
      <c r="AA141" s="9">
        <f>IF(SUMIFS('Monthly BSE Equity Options'!$L:$L,'Monthly BSE Equity Options'!$A:$A,$A141)=0,"",SUMIFS('Monthly BSE Equity Options'!$L:$L,'Monthly BSE Equity Options'!$A:$A,$A141))</f>
        <v>14945328</v>
      </c>
      <c r="AB141" s="9">
        <f t="shared" si="60"/>
        <v>223385290</v>
      </c>
      <c r="AC141" s="26">
        <f t="shared" si="51"/>
        <v>1.5013202554884781</v>
      </c>
      <c r="AD141" s="26">
        <f t="shared" si="52"/>
        <v>-0.70011622674110763</v>
      </c>
      <c r="AE141" s="26">
        <f t="shared" si="53"/>
        <v>0.67745657408596727</v>
      </c>
      <c r="AF141" s="26">
        <f t="shared" si="69"/>
        <v>5.3488023720648759E-2</v>
      </c>
      <c r="AG141" s="26">
        <f t="shared" si="70"/>
        <v>-0.52864157862781358</v>
      </c>
      <c r="AH141" s="26">
        <f t="shared" si="71"/>
        <v>-2.6914604940170173E-2</v>
      </c>
      <c r="AI141" s="26">
        <f t="shared" si="61"/>
        <v>0.93309618551875106</v>
      </c>
      <c r="AJ141" s="26">
        <f t="shared" si="62"/>
        <v>6.6903814481248963E-2</v>
      </c>
    </row>
    <row r="142" spans="1:36" x14ac:dyDescent="0.2">
      <c r="A142" s="10">
        <v>42248</v>
      </c>
      <c r="B142" s="5" t="s">
        <v>82</v>
      </c>
      <c r="C142" s="5" t="s">
        <v>156</v>
      </c>
      <c r="D142" s="18">
        <f>IF(SUMIFS('Monthly NSE Equity Options'!$J:$J,'Monthly NSE Equity Options'!$A:$A,$A142)=0,"",SUMIFS('Monthly NSE Equity Options'!$J:$J,'Monthly NSE Equity Options'!$A:$A,$A142))</f>
        <v>394.48579999999998</v>
      </c>
      <c r="E142" s="7">
        <f>IF(SUMIFS('Monthly BSE Equity Options'!$J:$J,'Monthly BSE Equity Options'!$A:$A,$A142)=0,"",SUMIFS('Monthly BSE Equity Options'!$J:$J,'Monthly BSE Equity Options'!$A:$A,$A142))</f>
        <v>2.2989000000000002</v>
      </c>
      <c r="F142" s="7">
        <f t="shared" si="54"/>
        <v>396.78469999999999</v>
      </c>
      <c r="G142" s="20" t="str">
        <f t="shared" ref="G142:G205" si="72">IF(OR(D142="",D130=""),"",D142/D130-1)</f>
        <v/>
      </c>
      <c r="H142" s="20" t="str">
        <f t="shared" ref="H142:H205" si="73">IF(OR(E142="",E130=""),"",E142/E130-1)</f>
        <v/>
      </c>
      <c r="I142" s="20" t="str">
        <f t="shared" ref="I142:I205" si="74">IF(OR(F142="",F130=""),"",F142/F130-1)</f>
        <v/>
      </c>
      <c r="J142" s="20">
        <f t="shared" si="63"/>
        <v>8.2175885991915276E-3</v>
      </c>
      <c r="K142" s="20" t="str">
        <f t="shared" si="64"/>
        <v/>
      </c>
      <c r="L142" s="20" t="str">
        <f t="shared" si="65"/>
        <v/>
      </c>
      <c r="M142" s="20">
        <f t="shared" si="55"/>
        <v>0.9942061778087713</v>
      </c>
      <c r="N142" s="20">
        <f t="shared" si="56"/>
        <v>5.7938221912286446E-3</v>
      </c>
      <c r="O142" s="21">
        <f>IF(SUMIFS('Monthly NSE Equity Options'!$K:$K,'Monthly NSE Equity Options'!$A:$A,$A142)=0,"",SUMIFS('Monthly NSE Equity Options'!$K:$K,'Monthly NSE Equity Options'!$A:$A,$A142))</f>
        <v>40036.760799999996</v>
      </c>
      <c r="P142" s="8">
        <f>IF(SUMIFS('Monthly BSE Equity Options'!$K:$K,'Monthly BSE Equity Options'!$A:$A,$A142)=0,"",SUMIFS('Monthly BSE Equity Options'!$K:$K,'Monthly BSE Equity Options'!$A:$A,$A142))</f>
        <v>2267.7368999999999</v>
      </c>
      <c r="Q142" s="8">
        <f t="shared" si="57"/>
        <v>42304.497699999993</v>
      </c>
      <c r="R142" s="23">
        <f t="shared" ref="R142:R205" si="75">IF(OR(O142="",O130=""),"",O142/O130-1)</f>
        <v>-7.8662622395107018E-3</v>
      </c>
      <c r="S142" s="23">
        <f t="shared" ref="S142:S205" si="76">IF(OR(P142="",P130=""),"",P142/P130-1)</f>
        <v>-0.90820821477087332</v>
      </c>
      <c r="T142" s="23">
        <f t="shared" ref="T142:T205" si="77">IF(OR(Q142="",Q130=""),"",Q142/Q130-1)</f>
        <v>-0.34975604287776019</v>
      </c>
      <c r="U142" s="23">
        <f t="shared" si="66"/>
        <v>-0.15331110669893089</v>
      </c>
      <c r="V142" s="23">
        <f t="shared" si="67"/>
        <v>-0.63763369400527381</v>
      </c>
      <c r="W142" s="23">
        <f t="shared" si="68"/>
        <v>-0.20991749961612249</v>
      </c>
      <c r="X142" s="23">
        <f t="shared" si="58"/>
        <v>0.94639489833725177</v>
      </c>
      <c r="Y142" s="23">
        <f t="shared" si="59"/>
        <v>5.3605101662748268E-2</v>
      </c>
      <c r="Z142" s="24">
        <f>IF(SUMIFS('Monthly NSE Equity Options'!$L:$L,'Monthly NSE Equity Options'!$A:$A,$A142)=0,"",SUMIFS('Monthly NSE Equity Options'!$L:$L,'Monthly NSE Equity Options'!$A:$A,$A142))</f>
        <v>182632966</v>
      </c>
      <c r="AA142" s="9">
        <f>IF(SUMIFS('Monthly BSE Equity Options'!$L:$L,'Monthly BSE Equity Options'!$A:$A,$A142)=0,"",SUMIFS('Monthly BSE Equity Options'!$L:$L,'Monthly BSE Equity Options'!$A:$A,$A142))</f>
        <v>5940914</v>
      </c>
      <c r="AB142" s="9">
        <f t="shared" si="60"/>
        <v>188573880</v>
      </c>
      <c r="AC142" s="26">
        <f t="shared" ref="AC142:AC205" si="78">IF(OR(Z142="",Z130=""),"",Z142/Z130-1)</f>
        <v>0.82512037174408981</v>
      </c>
      <c r="AD142" s="26">
        <f t="shared" ref="AD142:AD205" si="79">IF(OR(AA142="",AA130=""),"",AA142/AA130-1)</f>
        <v>-0.90246317139260046</v>
      </c>
      <c r="AE142" s="26">
        <f t="shared" ref="AE142:AE205" si="80">IF(OR(AB142="",AB130=""),"",AB142/AB130-1)</f>
        <v>0.17144312872758904</v>
      </c>
      <c r="AF142" s="26">
        <f t="shared" si="69"/>
        <v>-0.12381021255415503</v>
      </c>
      <c r="AG142" s="26">
        <f t="shared" si="70"/>
        <v>-0.60249022303157207</v>
      </c>
      <c r="AH142" s="26">
        <f t="shared" si="71"/>
        <v>-0.15583573117101845</v>
      </c>
      <c r="AI142" s="26">
        <f t="shared" si="61"/>
        <v>0.96849556258798941</v>
      </c>
      <c r="AJ142" s="26">
        <f t="shared" si="62"/>
        <v>3.1504437412010616E-2</v>
      </c>
    </row>
    <row r="143" spans="1:36" x14ac:dyDescent="0.2">
      <c r="A143" s="10">
        <v>42278</v>
      </c>
      <c r="B143" s="5" t="s">
        <v>82</v>
      </c>
      <c r="C143" s="5" t="s">
        <v>157</v>
      </c>
      <c r="D143" s="18">
        <f>IF(SUMIFS('Monthly NSE Equity Options'!$J:$J,'Monthly NSE Equity Options'!$A:$A,$A143)=0,"",SUMIFS('Monthly NSE Equity Options'!$J:$J,'Monthly NSE Equity Options'!$A:$A,$A143))</f>
        <v>271.65620000000001</v>
      </c>
      <c r="E143" s="7">
        <f>IF(SUMIFS('Monthly BSE Equity Options'!$J:$J,'Monthly BSE Equity Options'!$A:$A,$A143)=0,"",SUMIFS('Monthly BSE Equity Options'!$J:$J,'Monthly BSE Equity Options'!$A:$A,$A143))</f>
        <v>1.9509000000000001</v>
      </c>
      <c r="F143" s="7">
        <f t="shared" si="54"/>
        <v>273.6071</v>
      </c>
      <c r="G143" s="20" t="str">
        <f t="shared" si="72"/>
        <v/>
      </c>
      <c r="H143" s="20" t="str">
        <f t="shared" si="73"/>
        <v/>
      </c>
      <c r="I143" s="20" t="str">
        <f t="shared" si="74"/>
        <v/>
      </c>
      <c r="J143" s="20">
        <f t="shared" si="63"/>
        <v>-0.31136634068957614</v>
      </c>
      <c r="K143" s="20">
        <f t="shared" si="64"/>
        <v>-0.15137674539997392</v>
      </c>
      <c r="L143" s="20">
        <f t="shared" si="65"/>
        <v>-0.31043938942202154</v>
      </c>
      <c r="M143" s="20">
        <f t="shared" si="55"/>
        <v>0.99286970257716267</v>
      </c>
      <c r="N143" s="20">
        <f t="shared" si="56"/>
        <v>7.1302974228373466E-3</v>
      </c>
      <c r="O143" s="21">
        <f>IF(SUMIFS('Monthly NSE Equity Options'!$K:$K,'Monthly NSE Equity Options'!$A:$A,$A143)=0,"",SUMIFS('Monthly NSE Equity Options'!$K:$K,'Monthly NSE Equity Options'!$A:$A,$A143))</f>
        <v>34663.761700000003</v>
      </c>
      <c r="P143" s="8">
        <f>IF(SUMIFS('Monthly BSE Equity Options'!$K:$K,'Monthly BSE Equity Options'!$A:$A,$A143)=0,"",SUMIFS('Monthly BSE Equity Options'!$K:$K,'Monthly BSE Equity Options'!$A:$A,$A143))</f>
        <v>3212.6696999999999</v>
      </c>
      <c r="Q143" s="8">
        <f t="shared" si="57"/>
        <v>37876.431400000001</v>
      </c>
      <c r="R143" s="23">
        <f t="shared" si="75"/>
        <v>5.0604968073606926E-2</v>
      </c>
      <c r="S143" s="23">
        <f t="shared" si="76"/>
        <v>-0.8506971251059936</v>
      </c>
      <c r="T143" s="23">
        <f t="shared" si="77"/>
        <v>-0.30517130310550444</v>
      </c>
      <c r="U143" s="23">
        <f t="shared" si="66"/>
        <v>-0.13420164350558539</v>
      </c>
      <c r="V143" s="23">
        <f t="shared" si="67"/>
        <v>0.41668537474519196</v>
      </c>
      <c r="W143" s="23">
        <f t="shared" si="68"/>
        <v>-0.10467128888756416</v>
      </c>
      <c r="X143" s="23">
        <f t="shared" si="58"/>
        <v>0.91518024319471669</v>
      </c>
      <c r="Y143" s="23">
        <f t="shared" si="59"/>
        <v>8.4819756805283406E-2</v>
      </c>
      <c r="Z143" s="24">
        <f>IF(SUMIFS('Monthly NSE Equity Options'!$L:$L,'Monthly NSE Equity Options'!$A:$A,$A143)=0,"",SUMIFS('Monthly NSE Equity Options'!$L:$L,'Monthly NSE Equity Options'!$A:$A,$A143))</f>
        <v>143289711</v>
      </c>
      <c r="AA143" s="9">
        <f>IF(SUMIFS('Monthly BSE Equity Options'!$L:$L,'Monthly BSE Equity Options'!$A:$A,$A143)=0,"",SUMIFS('Monthly BSE Equity Options'!$L:$L,'Monthly BSE Equity Options'!$A:$A,$A143))</f>
        <v>8084446</v>
      </c>
      <c r="AB143" s="9">
        <f t="shared" si="60"/>
        <v>151374157</v>
      </c>
      <c r="AC143" s="26">
        <f t="shared" si="78"/>
        <v>0.6678686076790088</v>
      </c>
      <c r="AD143" s="26">
        <f t="shared" si="79"/>
        <v>-0.84967774818086916</v>
      </c>
      <c r="AE143" s="26">
        <f t="shared" si="80"/>
        <v>8.3623018727894793E-2</v>
      </c>
      <c r="AF143" s="26">
        <f t="shared" si="69"/>
        <v>-0.21542252673046991</v>
      </c>
      <c r="AG143" s="26">
        <f t="shared" si="70"/>
        <v>0.36080845472598999</v>
      </c>
      <c r="AH143" s="26">
        <f t="shared" si="71"/>
        <v>-0.19726869384031342</v>
      </c>
      <c r="AI143" s="26">
        <f t="shared" si="61"/>
        <v>0.94659295773980756</v>
      </c>
      <c r="AJ143" s="26">
        <f t="shared" si="62"/>
        <v>5.3407042260192404E-2</v>
      </c>
    </row>
    <row r="144" spans="1:36" x14ac:dyDescent="0.2">
      <c r="A144" s="10">
        <v>42309</v>
      </c>
      <c r="B144" s="5" t="s">
        <v>82</v>
      </c>
      <c r="C144" s="5" t="s">
        <v>157</v>
      </c>
      <c r="D144" s="18">
        <f>IF(SUMIFS('Monthly NSE Equity Options'!$J:$J,'Monthly NSE Equity Options'!$A:$A,$A144)=0,"",SUMIFS('Monthly NSE Equity Options'!$J:$J,'Monthly NSE Equity Options'!$A:$A,$A144))</f>
        <v>254.5247</v>
      </c>
      <c r="E144" s="7">
        <f>IF(SUMIFS('Monthly BSE Equity Options'!$J:$J,'Monthly BSE Equity Options'!$A:$A,$A144)=0,"",SUMIFS('Monthly BSE Equity Options'!$J:$J,'Monthly BSE Equity Options'!$A:$A,$A144))</f>
        <v>2.2829999999999999</v>
      </c>
      <c r="F144" s="7">
        <f t="shared" si="54"/>
        <v>256.80770000000001</v>
      </c>
      <c r="G144" s="20" t="str">
        <f t="shared" si="72"/>
        <v/>
      </c>
      <c r="H144" s="20" t="str">
        <f t="shared" si="73"/>
        <v/>
      </c>
      <c r="I144" s="20" t="str">
        <f t="shared" si="74"/>
        <v/>
      </c>
      <c r="J144" s="20">
        <f t="shared" si="63"/>
        <v>-6.3063165869212678E-2</v>
      </c>
      <c r="K144" s="20">
        <f t="shared" si="64"/>
        <v>0.17022912501922183</v>
      </c>
      <c r="L144" s="20">
        <f t="shared" si="65"/>
        <v>-6.1399722448722938E-2</v>
      </c>
      <c r="M144" s="20">
        <f t="shared" si="55"/>
        <v>0.99111007964325049</v>
      </c>
      <c r="N144" s="20">
        <f t="shared" si="56"/>
        <v>8.8899203567494277E-3</v>
      </c>
      <c r="O144" s="21">
        <f>IF(SUMIFS('Monthly NSE Equity Options'!$K:$K,'Monthly NSE Equity Options'!$A:$A,$A144)=0,"",SUMIFS('Monthly NSE Equity Options'!$K:$K,'Monthly NSE Equity Options'!$A:$A,$A144))</f>
        <v>34599.829299999998</v>
      </c>
      <c r="P144" s="8">
        <f>IF(SUMIFS('Monthly BSE Equity Options'!$K:$K,'Monthly BSE Equity Options'!$A:$A,$A144)=0,"",SUMIFS('Monthly BSE Equity Options'!$K:$K,'Monthly BSE Equity Options'!$A:$A,$A144))</f>
        <v>1051.0453</v>
      </c>
      <c r="Q144" s="8">
        <f t="shared" si="57"/>
        <v>35650.874599999996</v>
      </c>
      <c r="R144" s="23">
        <f t="shared" si="75"/>
        <v>7.4451099352734973E-2</v>
      </c>
      <c r="S144" s="23">
        <f t="shared" si="76"/>
        <v>-0.96648748639122972</v>
      </c>
      <c r="T144" s="23">
        <f t="shared" si="77"/>
        <v>-0.43914390685227211</v>
      </c>
      <c r="U144" s="23">
        <f t="shared" si="66"/>
        <v>-1.8443583980675138E-3</v>
      </c>
      <c r="V144" s="23">
        <f t="shared" si="67"/>
        <v>-0.6728436477612374</v>
      </c>
      <c r="W144" s="23">
        <f t="shared" si="68"/>
        <v>-5.8758354938369561E-2</v>
      </c>
      <c r="X144" s="23">
        <f t="shared" si="58"/>
        <v>0.9705183866653303</v>
      </c>
      <c r="Y144" s="23">
        <f t="shared" si="59"/>
        <v>2.9481613334669778E-2</v>
      </c>
      <c r="Z144" s="24">
        <f>IF(SUMIFS('Monthly NSE Equity Options'!$L:$L,'Monthly NSE Equity Options'!$A:$A,$A144)=0,"",SUMIFS('Monthly NSE Equity Options'!$L:$L,'Monthly NSE Equity Options'!$A:$A,$A144))</f>
        <v>59554055</v>
      </c>
      <c r="AA144" s="9">
        <f>IF(SUMIFS('Monthly BSE Equity Options'!$L:$L,'Monthly BSE Equity Options'!$A:$A,$A144)=0,"",SUMIFS('Monthly BSE Equity Options'!$L:$L,'Monthly BSE Equity Options'!$A:$A,$A144))</f>
        <v>1997075</v>
      </c>
      <c r="AB144" s="9">
        <f t="shared" si="60"/>
        <v>61551130</v>
      </c>
      <c r="AC144" s="26">
        <f t="shared" si="78"/>
        <v>-0.56914207413760576</v>
      </c>
      <c r="AD144" s="26">
        <f t="shared" si="79"/>
        <v>-0.97291396466372171</v>
      </c>
      <c r="AE144" s="26">
        <f t="shared" si="80"/>
        <v>-0.70959985751168786</v>
      </c>
      <c r="AF144" s="26">
        <f t="shared" si="69"/>
        <v>-0.5843801024904014</v>
      </c>
      <c r="AG144" s="26">
        <f t="shared" si="70"/>
        <v>-0.75297317837239564</v>
      </c>
      <c r="AH144" s="26">
        <f t="shared" si="71"/>
        <v>-0.59338416001880689</v>
      </c>
      <c r="AI144" s="26">
        <f t="shared" si="61"/>
        <v>0.96755421062131597</v>
      </c>
      <c r="AJ144" s="26">
        <f t="shared" si="62"/>
        <v>3.2445789378684031E-2</v>
      </c>
    </row>
    <row r="145" spans="1:36" x14ac:dyDescent="0.2">
      <c r="A145" s="10">
        <v>42339</v>
      </c>
      <c r="B145" s="5" t="s">
        <v>82</v>
      </c>
      <c r="C145" s="5" t="s">
        <v>157</v>
      </c>
      <c r="D145" s="18">
        <f>IF(SUMIFS('Monthly NSE Equity Options'!$J:$J,'Monthly NSE Equity Options'!$A:$A,$A145)=0,"",SUMIFS('Monthly NSE Equity Options'!$J:$J,'Monthly NSE Equity Options'!$A:$A,$A145))</f>
        <v>271.34519999999998</v>
      </c>
      <c r="E145" s="7">
        <f>IF(SUMIFS('Monthly BSE Equity Options'!$J:$J,'Monthly BSE Equity Options'!$A:$A,$A145)=0,"",SUMIFS('Monthly BSE Equity Options'!$J:$J,'Monthly BSE Equity Options'!$A:$A,$A145))</f>
        <v>2.3565999999999998</v>
      </c>
      <c r="F145" s="7">
        <f t="shared" si="54"/>
        <v>273.70179999999999</v>
      </c>
      <c r="G145" s="20" t="str">
        <f t="shared" si="72"/>
        <v/>
      </c>
      <c r="H145" s="20" t="str">
        <f t="shared" si="73"/>
        <v/>
      </c>
      <c r="I145" s="20" t="str">
        <f t="shared" si="74"/>
        <v/>
      </c>
      <c r="J145" s="20">
        <f t="shared" si="63"/>
        <v>6.608592407730951E-2</v>
      </c>
      <c r="K145" s="20">
        <f t="shared" si="64"/>
        <v>3.2238282961016163E-2</v>
      </c>
      <c r="L145" s="20">
        <f t="shared" si="65"/>
        <v>6.5785021243521813E-2</v>
      </c>
      <c r="M145" s="20">
        <f t="shared" si="55"/>
        <v>0.99138989951838086</v>
      </c>
      <c r="N145" s="20">
        <f t="shared" si="56"/>
        <v>8.6101004816190457E-3</v>
      </c>
      <c r="O145" s="21">
        <f>IF(SUMIFS('Monthly NSE Equity Options'!$K:$K,'Monthly NSE Equity Options'!$A:$A,$A145)=0,"",SUMIFS('Monthly NSE Equity Options'!$K:$K,'Monthly NSE Equity Options'!$A:$A,$A145))</f>
        <v>37002.935299999997</v>
      </c>
      <c r="P145" s="8">
        <f>IF(SUMIFS('Monthly BSE Equity Options'!$K:$K,'Monthly BSE Equity Options'!$A:$A,$A145)=0,"",SUMIFS('Monthly BSE Equity Options'!$K:$K,'Monthly BSE Equity Options'!$A:$A,$A145))</f>
        <v>1198.7938999999999</v>
      </c>
      <c r="Q145" s="8">
        <f t="shared" si="57"/>
        <v>38201.729199999994</v>
      </c>
      <c r="R145" s="23">
        <f t="shared" si="75"/>
        <v>-0.15655829622681783</v>
      </c>
      <c r="S145" s="23">
        <f t="shared" si="76"/>
        <v>-0.94511225434403834</v>
      </c>
      <c r="T145" s="23">
        <f t="shared" si="77"/>
        <v>-0.41865080181530534</v>
      </c>
      <c r="U145" s="23">
        <f t="shared" si="66"/>
        <v>6.9454273290302071E-2</v>
      </c>
      <c r="V145" s="23">
        <f t="shared" si="67"/>
        <v>0.14057300860391075</v>
      </c>
      <c r="W145" s="23">
        <f t="shared" si="68"/>
        <v>7.1550968345668542E-2</v>
      </c>
      <c r="X145" s="23">
        <f t="shared" si="58"/>
        <v>0.96861938123994662</v>
      </c>
      <c r="Y145" s="23">
        <f t="shared" si="59"/>
        <v>3.1380618760053408E-2</v>
      </c>
      <c r="Z145" s="24">
        <f>IF(SUMIFS('Monthly NSE Equity Options'!$L:$L,'Monthly NSE Equity Options'!$A:$A,$A145)=0,"",SUMIFS('Monthly NSE Equity Options'!$L:$L,'Monthly NSE Equity Options'!$A:$A,$A145))</f>
        <v>64230271</v>
      </c>
      <c r="AA145" s="9">
        <f>IF(SUMIFS('Monthly BSE Equity Options'!$L:$L,'Monthly BSE Equity Options'!$A:$A,$A145)=0,"",SUMIFS('Monthly BSE Equity Options'!$L:$L,'Monthly BSE Equity Options'!$A:$A,$A145))</f>
        <v>2300736</v>
      </c>
      <c r="AB145" s="9">
        <f t="shared" si="60"/>
        <v>66531007</v>
      </c>
      <c r="AC145" s="26">
        <f t="shared" si="78"/>
        <v>-0.66491687725132209</v>
      </c>
      <c r="AD145" s="26">
        <f t="shared" si="79"/>
        <v>-0.95627937466212865</v>
      </c>
      <c r="AE145" s="26">
        <f t="shared" si="80"/>
        <v>-0.72767588611259482</v>
      </c>
      <c r="AF145" s="26">
        <f t="shared" si="69"/>
        <v>7.8520530633892083E-2</v>
      </c>
      <c r="AG145" s="26">
        <f t="shared" si="70"/>
        <v>0.15205287733309958</v>
      </c>
      <c r="AH145" s="26">
        <f t="shared" si="71"/>
        <v>8.0906345667415058E-2</v>
      </c>
      <c r="AI145" s="26">
        <f t="shared" si="61"/>
        <v>0.96541859046263945</v>
      </c>
      <c r="AJ145" s="26">
        <f t="shared" si="62"/>
        <v>3.4581409537360525E-2</v>
      </c>
    </row>
    <row r="146" spans="1:36" x14ac:dyDescent="0.2">
      <c r="A146" s="10">
        <v>42370</v>
      </c>
      <c r="B146" s="5" t="s">
        <v>82</v>
      </c>
      <c r="C146" s="5" t="s">
        <v>158</v>
      </c>
      <c r="D146" s="18">
        <f>IF(SUMIFS('Monthly NSE Equity Options'!$J:$J,'Monthly NSE Equity Options'!$A:$A,$A146)=0,"",SUMIFS('Monthly NSE Equity Options'!$J:$J,'Monthly NSE Equity Options'!$A:$A,$A146))</f>
        <v>389.33600000000001</v>
      </c>
      <c r="E146" s="7">
        <f>IF(SUMIFS('Monthly BSE Equity Options'!$J:$J,'Monthly BSE Equity Options'!$A:$A,$A146)=0,"",SUMIFS('Monthly BSE Equity Options'!$J:$J,'Monthly BSE Equity Options'!$A:$A,$A146))</f>
        <v>1.3433999999999999</v>
      </c>
      <c r="F146" s="7">
        <f t="shared" si="54"/>
        <v>390.67939999999999</v>
      </c>
      <c r="G146" s="20" t="str">
        <f t="shared" si="72"/>
        <v/>
      </c>
      <c r="H146" s="20" t="str">
        <f t="shared" si="73"/>
        <v/>
      </c>
      <c r="I146" s="20" t="str">
        <f t="shared" si="74"/>
        <v/>
      </c>
      <c r="J146" s="20">
        <f t="shared" si="63"/>
        <v>0.43483651083564423</v>
      </c>
      <c r="K146" s="20">
        <f t="shared" si="64"/>
        <v>-0.429941441059153</v>
      </c>
      <c r="L146" s="20">
        <f t="shared" si="65"/>
        <v>0.42739068577554118</v>
      </c>
      <c r="M146" s="20">
        <f t="shared" si="55"/>
        <v>0.99656137487668928</v>
      </c>
      <c r="N146" s="20">
        <f t="shared" si="56"/>
        <v>3.4386251233108271E-3</v>
      </c>
      <c r="O146" s="21">
        <f>IF(SUMIFS('Monthly NSE Equity Options'!$K:$K,'Monthly NSE Equity Options'!$A:$A,$A146)=0,"",SUMIFS('Monthly NSE Equity Options'!$K:$K,'Monthly NSE Equity Options'!$A:$A,$A146))</f>
        <v>47509.831400000003</v>
      </c>
      <c r="P146" s="8">
        <f>IF(SUMIFS('Monthly BSE Equity Options'!$K:$K,'Monthly BSE Equity Options'!$A:$A,$A146)=0,"",SUMIFS('Monthly BSE Equity Options'!$K:$K,'Monthly BSE Equity Options'!$A:$A,$A146))</f>
        <v>1322.0424</v>
      </c>
      <c r="Q146" s="8">
        <f t="shared" si="57"/>
        <v>48831.873800000001</v>
      </c>
      <c r="R146" s="23">
        <f t="shared" si="75"/>
        <v>6.3686954372105253E-2</v>
      </c>
      <c r="S146" s="23">
        <f t="shared" si="76"/>
        <v>-0.88315004506091788</v>
      </c>
      <c r="T146" s="23">
        <f t="shared" si="77"/>
        <v>-0.12767911476121885</v>
      </c>
      <c r="U146" s="23">
        <f t="shared" si="66"/>
        <v>0.28394763860801087</v>
      </c>
      <c r="V146" s="23">
        <f t="shared" si="67"/>
        <v>0.10281041636931931</v>
      </c>
      <c r="W146" s="23">
        <f t="shared" si="68"/>
        <v>0.27826344049368346</v>
      </c>
      <c r="X146" s="23">
        <f t="shared" si="58"/>
        <v>0.97292665021590885</v>
      </c>
      <c r="Y146" s="23">
        <f t="shared" si="59"/>
        <v>2.7073349784091226E-2</v>
      </c>
      <c r="Z146" s="24">
        <f>IF(SUMIFS('Monthly NSE Equity Options'!$L:$L,'Monthly NSE Equity Options'!$A:$A,$A146)=0,"",SUMIFS('Monthly NSE Equity Options'!$L:$L,'Monthly NSE Equity Options'!$A:$A,$A146))</f>
        <v>86076111</v>
      </c>
      <c r="AA146" s="9">
        <f>IF(SUMIFS('Monthly BSE Equity Options'!$L:$L,'Monthly BSE Equity Options'!$A:$A,$A146)=0,"",SUMIFS('Monthly BSE Equity Options'!$L:$L,'Monthly BSE Equity Options'!$A:$A,$A146))</f>
        <v>2620994</v>
      </c>
      <c r="AB146" s="9">
        <f t="shared" si="60"/>
        <v>88697105</v>
      </c>
      <c r="AC146" s="26">
        <f t="shared" si="78"/>
        <v>-0.548152784760781</v>
      </c>
      <c r="AD146" s="26">
        <f t="shared" si="79"/>
        <v>-0.90101219697945634</v>
      </c>
      <c r="AE146" s="26">
        <f t="shared" si="80"/>
        <v>-0.59121277417434903</v>
      </c>
      <c r="AF146" s="26">
        <f t="shared" si="69"/>
        <v>0.34011751250434541</v>
      </c>
      <c r="AG146" s="26">
        <f t="shared" si="70"/>
        <v>0.13919806531475154</v>
      </c>
      <c r="AH146" s="26">
        <f t="shared" si="71"/>
        <v>0.33316943481706196</v>
      </c>
      <c r="AI146" s="26">
        <f t="shared" si="61"/>
        <v>0.97045006147607638</v>
      </c>
      <c r="AJ146" s="26">
        <f t="shared" si="62"/>
        <v>2.9549938523923638E-2</v>
      </c>
    </row>
    <row r="147" spans="1:36" x14ac:dyDescent="0.2">
      <c r="A147" s="10">
        <v>42401</v>
      </c>
      <c r="B147" s="5" t="s">
        <v>82</v>
      </c>
      <c r="C147" s="5" t="s">
        <v>158</v>
      </c>
      <c r="D147" s="18">
        <f>IF(SUMIFS('Monthly NSE Equity Options'!$J:$J,'Monthly NSE Equity Options'!$A:$A,$A147)=0,"",SUMIFS('Monthly NSE Equity Options'!$J:$J,'Monthly NSE Equity Options'!$A:$A,$A147))</f>
        <v>477.65879999999999</v>
      </c>
      <c r="E147" s="7">
        <f>IF(SUMIFS('Monthly BSE Equity Options'!$J:$J,'Monthly BSE Equity Options'!$A:$A,$A147)=0,"",SUMIFS('Monthly BSE Equity Options'!$J:$J,'Monthly BSE Equity Options'!$A:$A,$A147))</f>
        <v>1.3656999999999999</v>
      </c>
      <c r="F147" s="7">
        <f t="shared" si="54"/>
        <v>479.02449999999999</v>
      </c>
      <c r="G147" s="20" t="str">
        <f t="shared" si="72"/>
        <v/>
      </c>
      <c r="H147" s="20" t="str">
        <f t="shared" si="73"/>
        <v/>
      </c>
      <c r="I147" s="20" t="str">
        <f t="shared" si="74"/>
        <v/>
      </c>
      <c r="J147" s="20">
        <f t="shared" si="63"/>
        <v>0.22685495304826664</v>
      </c>
      <c r="K147" s="20">
        <f t="shared" si="64"/>
        <v>1.6599672472830118E-2</v>
      </c>
      <c r="L147" s="20">
        <f t="shared" si="65"/>
        <v>0.22613196395817137</v>
      </c>
      <c r="M147" s="20">
        <f t="shared" si="55"/>
        <v>0.99714899759824394</v>
      </c>
      <c r="N147" s="20">
        <f t="shared" si="56"/>
        <v>2.8510024017560686E-3</v>
      </c>
      <c r="O147" s="21">
        <f>IF(SUMIFS('Monthly NSE Equity Options'!$K:$K,'Monthly NSE Equity Options'!$A:$A,$A147)=0,"",SUMIFS('Monthly NSE Equity Options'!$K:$K,'Monthly NSE Equity Options'!$A:$A,$A147))</f>
        <v>54659.003499999999</v>
      </c>
      <c r="P147" s="8">
        <f>IF(SUMIFS('Monthly BSE Equity Options'!$K:$K,'Monthly BSE Equity Options'!$A:$A,$A147)=0,"",SUMIFS('Monthly BSE Equity Options'!$K:$K,'Monthly BSE Equity Options'!$A:$A,$A147))</f>
        <v>1192.1534999999999</v>
      </c>
      <c r="Q147" s="8">
        <f t="shared" si="57"/>
        <v>55851.156999999999</v>
      </c>
      <c r="R147" s="23">
        <f t="shared" si="75"/>
        <v>0.28093814367231351</v>
      </c>
      <c r="S147" s="23">
        <f t="shared" si="76"/>
        <v>-0.90793958176236544</v>
      </c>
      <c r="T147" s="23">
        <f t="shared" si="77"/>
        <v>4.1423258065396151E-3</v>
      </c>
      <c r="U147" s="23">
        <f t="shared" si="66"/>
        <v>0.15047774090816901</v>
      </c>
      <c r="V147" s="23">
        <f t="shared" si="67"/>
        <v>-9.8248664339358638E-2</v>
      </c>
      <c r="W147" s="23">
        <f t="shared" si="68"/>
        <v>0.14374388393836313</v>
      </c>
      <c r="X147" s="23">
        <f t="shared" si="58"/>
        <v>0.97865481103641239</v>
      </c>
      <c r="Y147" s="23">
        <f t="shared" si="59"/>
        <v>2.1345188963587627E-2</v>
      </c>
      <c r="Z147" s="24">
        <f>IF(SUMIFS('Monthly NSE Equity Options'!$L:$L,'Monthly NSE Equity Options'!$A:$A,$A147)=0,"",SUMIFS('Monthly NSE Equity Options'!$L:$L,'Monthly NSE Equity Options'!$A:$A,$A147))</f>
        <v>104544581</v>
      </c>
      <c r="AA147" s="9">
        <f>IF(SUMIFS('Monthly BSE Equity Options'!$L:$L,'Monthly BSE Equity Options'!$A:$A,$A147)=0,"",SUMIFS('Monthly BSE Equity Options'!$L:$L,'Monthly BSE Equity Options'!$A:$A,$A147))</f>
        <v>2470034</v>
      </c>
      <c r="AB147" s="9">
        <f t="shared" si="60"/>
        <v>107014615</v>
      </c>
      <c r="AC147" s="26">
        <f t="shared" si="78"/>
        <v>-0.40470064761392477</v>
      </c>
      <c r="AD147" s="26">
        <f t="shared" si="79"/>
        <v>-0.91820029617046217</v>
      </c>
      <c r="AE147" s="26">
        <f t="shared" si="80"/>
        <v>-0.4800394408618035</v>
      </c>
      <c r="AF147" s="26">
        <f t="shared" si="69"/>
        <v>0.21455976327740922</v>
      </c>
      <c r="AG147" s="26">
        <f t="shared" si="70"/>
        <v>-5.7596469125835492E-2</v>
      </c>
      <c r="AH147" s="26">
        <f t="shared" si="71"/>
        <v>0.20651756334099058</v>
      </c>
      <c r="AI147" s="26">
        <f t="shared" si="61"/>
        <v>0.97691872273707658</v>
      </c>
      <c r="AJ147" s="26">
        <f t="shared" si="62"/>
        <v>2.3081277262923385E-2</v>
      </c>
    </row>
    <row r="148" spans="1:36" x14ac:dyDescent="0.2">
      <c r="A148" s="10">
        <v>42430</v>
      </c>
      <c r="B148" s="5" t="s">
        <v>82</v>
      </c>
      <c r="C148" s="5" t="s">
        <v>158</v>
      </c>
      <c r="D148" s="18">
        <f>IF(SUMIFS('Monthly NSE Equity Options'!$J:$J,'Monthly NSE Equity Options'!$A:$A,$A148)=0,"",SUMIFS('Monthly NSE Equity Options'!$J:$J,'Monthly NSE Equity Options'!$A:$A,$A148))</f>
        <v>391.95209999999997</v>
      </c>
      <c r="E148" s="7">
        <f>IF(SUMIFS('Monthly BSE Equity Options'!$J:$J,'Monthly BSE Equity Options'!$A:$A,$A148)=0,"",SUMIFS('Monthly BSE Equity Options'!$J:$J,'Monthly BSE Equity Options'!$A:$A,$A148))</f>
        <v>2.2555000000000001</v>
      </c>
      <c r="F148" s="7">
        <f t="shared" si="54"/>
        <v>394.20759999999996</v>
      </c>
      <c r="G148" s="20" t="str">
        <f t="shared" si="72"/>
        <v/>
      </c>
      <c r="H148" s="20" t="str">
        <f t="shared" si="73"/>
        <v/>
      </c>
      <c r="I148" s="20" t="str">
        <f t="shared" si="74"/>
        <v/>
      </c>
      <c r="J148" s="20">
        <f t="shared" si="63"/>
        <v>-0.17943079872076051</v>
      </c>
      <c r="K148" s="20">
        <f t="shared" si="64"/>
        <v>0.65153401186204896</v>
      </c>
      <c r="L148" s="20">
        <f t="shared" si="65"/>
        <v>-0.1770617160500142</v>
      </c>
      <c r="M148" s="20">
        <f t="shared" si="55"/>
        <v>0.99427839544443086</v>
      </c>
      <c r="N148" s="20">
        <f t="shared" si="56"/>
        <v>5.7216045555691982E-3</v>
      </c>
      <c r="O148" s="21">
        <f>IF(SUMIFS('Monthly NSE Equity Options'!$K:$K,'Monthly NSE Equity Options'!$A:$A,$A148)=0,"",SUMIFS('Monthly NSE Equity Options'!$K:$K,'Monthly NSE Equity Options'!$A:$A,$A148))</f>
        <v>49544.896699999998</v>
      </c>
      <c r="P148" s="8">
        <f>IF(SUMIFS('Monthly BSE Equity Options'!$K:$K,'Monthly BSE Equity Options'!$A:$A,$A148)=0,"",SUMIFS('Monthly BSE Equity Options'!$K:$K,'Monthly BSE Equity Options'!$A:$A,$A148))</f>
        <v>747.71529999999996</v>
      </c>
      <c r="Q148" s="8">
        <f t="shared" si="57"/>
        <v>50292.612000000001</v>
      </c>
      <c r="R148" s="23">
        <f t="shared" si="75"/>
        <v>8.8038156911214527E-2</v>
      </c>
      <c r="S148" s="23">
        <f t="shared" si="76"/>
        <v>-0.92219477746070133</v>
      </c>
      <c r="T148" s="23">
        <f t="shared" si="77"/>
        <v>-8.8011169779667719E-2</v>
      </c>
      <c r="U148" s="23">
        <f t="shared" si="66"/>
        <v>-9.3563849915412445E-2</v>
      </c>
      <c r="V148" s="23">
        <f t="shared" si="67"/>
        <v>-0.37280283117903856</v>
      </c>
      <c r="W148" s="23">
        <f t="shared" si="68"/>
        <v>-9.9524258736484184E-2</v>
      </c>
      <c r="X148" s="23">
        <f t="shared" si="58"/>
        <v>0.98513270100188866</v>
      </c>
      <c r="Y148" s="23">
        <f t="shared" si="59"/>
        <v>1.4867298998111293E-2</v>
      </c>
      <c r="Z148" s="24">
        <f>IF(SUMIFS('Monthly NSE Equity Options'!$L:$L,'Monthly NSE Equity Options'!$A:$A,$A148)=0,"",SUMIFS('Monthly NSE Equity Options'!$L:$L,'Monthly NSE Equity Options'!$A:$A,$A148))</f>
        <v>90449922</v>
      </c>
      <c r="AA148" s="9">
        <f>IF(SUMIFS('Monthly BSE Equity Options'!$L:$L,'Monthly BSE Equity Options'!$A:$A,$A148)=0,"",SUMIFS('Monthly BSE Equity Options'!$L:$L,'Monthly BSE Equity Options'!$A:$A,$A148))</f>
        <v>1498363</v>
      </c>
      <c r="AB148" s="9">
        <f t="shared" si="60"/>
        <v>91948285</v>
      </c>
      <c r="AC148" s="26">
        <f t="shared" si="78"/>
        <v>-0.52177617462420689</v>
      </c>
      <c r="AD148" s="26">
        <f t="shared" si="79"/>
        <v>-0.93670424501367822</v>
      </c>
      <c r="AE148" s="26">
        <f t="shared" si="80"/>
        <v>-0.56793173304949662</v>
      </c>
      <c r="AF148" s="26">
        <f t="shared" si="69"/>
        <v>-0.13481960389702075</v>
      </c>
      <c r="AG148" s="26">
        <f t="shared" si="70"/>
        <v>-0.39338365382824692</v>
      </c>
      <c r="AH148" s="26">
        <f t="shared" si="71"/>
        <v>-0.14078759242370775</v>
      </c>
      <c r="AI148" s="26">
        <f t="shared" si="61"/>
        <v>0.9837042855122311</v>
      </c>
      <c r="AJ148" s="26">
        <f t="shared" si="62"/>
        <v>1.6295714487768859E-2</v>
      </c>
    </row>
    <row r="149" spans="1:36" x14ac:dyDescent="0.2">
      <c r="A149" s="10">
        <v>42461</v>
      </c>
      <c r="B149" s="5" t="s">
        <v>83</v>
      </c>
      <c r="C149" s="5" t="s">
        <v>159</v>
      </c>
      <c r="D149" s="18">
        <f>IF(SUMIFS('Monthly NSE Equity Options'!$J:$J,'Monthly NSE Equity Options'!$A:$A,$A149)=0,"",SUMIFS('Monthly NSE Equity Options'!$J:$J,'Monthly NSE Equity Options'!$A:$A,$A149))</f>
        <v>321.61110000000002</v>
      </c>
      <c r="E149" s="7">
        <f>IF(SUMIFS('Monthly BSE Equity Options'!$J:$J,'Monthly BSE Equity Options'!$A:$A,$A149)=0,"",SUMIFS('Monthly BSE Equity Options'!$J:$J,'Monthly BSE Equity Options'!$A:$A,$A149))</f>
        <v>0.32419999999999999</v>
      </c>
      <c r="F149" s="7">
        <f t="shared" si="54"/>
        <v>321.93530000000004</v>
      </c>
      <c r="G149" s="20">
        <f t="shared" si="72"/>
        <v>-1.1913466761375502E-2</v>
      </c>
      <c r="H149" s="20" t="str">
        <f t="shared" si="73"/>
        <v/>
      </c>
      <c r="I149" s="20" t="str">
        <f t="shared" si="74"/>
        <v/>
      </c>
      <c r="J149" s="20">
        <f t="shared" si="63"/>
        <v>-0.1794632558417214</v>
      </c>
      <c r="K149" s="20">
        <f t="shared" si="64"/>
        <v>-0.85626246951895368</v>
      </c>
      <c r="L149" s="20">
        <f t="shared" si="65"/>
        <v>-0.18333563330590263</v>
      </c>
      <c r="M149" s="20">
        <f t="shared" si="55"/>
        <v>0.99899296535670357</v>
      </c>
      <c r="N149" s="20">
        <f t="shared" si="56"/>
        <v>1.0070346432963391E-3</v>
      </c>
      <c r="O149" s="21">
        <f>IF(SUMIFS('Monthly NSE Equity Options'!$K:$K,'Monthly NSE Equity Options'!$A:$A,$A149)=0,"",SUMIFS('Monthly NSE Equity Options'!$K:$K,'Monthly NSE Equity Options'!$A:$A,$A149))</f>
        <v>44142.300300000003</v>
      </c>
      <c r="P149" s="8">
        <f>IF(SUMIFS('Monthly BSE Equity Options'!$K:$K,'Monthly BSE Equity Options'!$A:$A,$A149)=0,"",SUMIFS('Monthly BSE Equity Options'!$K:$K,'Monthly BSE Equity Options'!$A:$A,$A149))</f>
        <v>44.2971</v>
      </c>
      <c r="Q149" s="8">
        <f t="shared" si="57"/>
        <v>44186.597400000006</v>
      </c>
      <c r="R149" s="23">
        <f t="shared" si="75"/>
        <v>-4.8224179021263525E-2</v>
      </c>
      <c r="S149" s="23">
        <f t="shared" si="76"/>
        <v>-0.98850292704014509</v>
      </c>
      <c r="T149" s="23">
        <f t="shared" si="77"/>
        <v>-0.12034588744059838</v>
      </c>
      <c r="U149" s="23">
        <f t="shared" si="66"/>
        <v>-0.10904445785230577</v>
      </c>
      <c r="V149" s="23">
        <f t="shared" si="67"/>
        <v>-0.94075672919893438</v>
      </c>
      <c r="W149" s="23">
        <f t="shared" si="68"/>
        <v>-0.12140977287081445</v>
      </c>
      <c r="X149" s="23">
        <f t="shared" si="58"/>
        <v>0.99899749918286296</v>
      </c>
      <c r="Y149" s="23">
        <f t="shared" si="59"/>
        <v>1.0025008171369175E-3</v>
      </c>
      <c r="Z149" s="24">
        <f>IF(SUMIFS('Monthly NSE Equity Options'!$L:$L,'Monthly NSE Equity Options'!$A:$A,$A149)=0,"",SUMIFS('Monthly NSE Equity Options'!$L:$L,'Monthly NSE Equity Options'!$A:$A,$A149))</f>
        <v>77420864</v>
      </c>
      <c r="AA149" s="9">
        <f>IF(SUMIFS('Monthly BSE Equity Options'!$L:$L,'Monthly BSE Equity Options'!$A:$A,$A149)=0,"",SUMIFS('Monthly BSE Equity Options'!$L:$L,'Monthly BSE Equity Options'!$A:$A,$A149))</f>
        <v>87593</v>
      </c>
      <c r="AB149" s="9">
        <f t="shared" si="60"/>
        <v>77508457</v>
      </c>
      <c r="AC149" s="26">
        <f t="shared" si="78"/>
        <v>-0.61374224113011511</v>
      </c>
      <c r="AD149" s="26">
        <f t="shared" si="79"/>
        <v>-0.99053917305980577</v>
      </c>
      <c r="AE149" s="26">
        <f t="shared" si="80"/>
        <v>-0.63037850457188349</v>
      </c>
      <c r="AF149" s="26">
        <f t="shared" si="69"/>
        <v>-0.14404719995225646</v>
      </c>
      <c r="AG149" s="26">
        <f t="shared" si="70"/>
        <v>-0.94154086826756933</v>
      </c>
      <c r="AH149" s="26">
        <f t="shared" si="71"/>
        <v>-0.15704292907692619</v>
      </c>
      <c r="AI149" s="26">
        <f t="shared" si="61"/>
        <v>0.99886989106233914</v>
      </c>
      <c r="AJ149" s="26">
        <f t="shared" si="62"/>
        <v>1.1301089376608284E-3</v>
      </c>
    </row>
    <row r="150" spans="1:36" x14ac:dyDescent="0.2">
      <c r="A150" s="10">
        <v>42491</v>
      </c>
      <c r="B150" s="5" t="s">
        <v>83</v>
      </c>
      <c r="C150" s="5" t="s">
        <v>159</v>
      </c>
      <c r="D150" s="18">
        <f>IF(SUMIFS('Monthly NSE Equity Options'!$J:$J,'Monthly NSE Equity Options'!$A:$A,$A150)=0,"",SUMIFS('Monthly NSE Equity Options'!$J:$J,'Monthly NSE Equity Options'!$A:$A,$A150))</f>
        <v>383.73520000000002</v>
      </c>
      <c r="E150" s="7">
        <f>IF(SUMIFS('Monthly BSE Equity Options'!$J:$J,'Monthly BSE Equity Options'!$A:$A,$A150)=0,"",SUMIFS('Monthly BSE Equity Options'!$J:$J,'Monthly BSE Equity Options'!$A:$A,$A150))</f>
        <v>9.4999999999999998E-3</v>
      </c>
      <c r="F150" s="7">
        <f t="shared" si="54"/>
        <v>383.74470000000002</v>
      </c>
      <c r="G150" s="20">
        <f t="shared" si="72"/>
        <v>0.17405038989154864</v>
      </c>
      <c r="H150" s="20" t="str">
        <f t="shared" si="73"/>
        <v/>
      </c>
      <c r="I150" s="20" t="str">
        <f t="shared" si="74"/>
        <v/>
      </c>
      <c r="J150" s="20">
        <f t="shared" si="63"/>
        <v>0.19316528565089941</v>
      </c>
      <c r="K150" s="20">
        <f t="shared" si="64"/>
        <v>-0.97069710055521286</v>
      </c>
      <c r="L150" s="20">
        <f t="shared" si="65"/>
        <v>0.19199323590796036</v>
      </c>
      <c r="M150" s="20">
        <f t="shared" si="55"/>
        <v>0.99997524395776671</v>
      </c>
      <c r="N150" s="20">
        <f t="shared" si="56"/>
        <v>2.475604223328687E-5</v>
      </c>
      <c r="O150" s="21">
        <f>IF(SUMIFS('Monthly NSE Equity Options'!$K:$K,'Monthly NSE Equity Options'!$A:$A,$A150)=0,"",SUMIFS('Monthly NSE Equity Options'!$K:$K,'Monthly NSE Equity Options'!$A:$A,$A150))</f>
        <v>51984.133399999999</v>
      </c>
      <c r="P150" s="8">
        <f>IF(SUMIFS('Monthly BSE Equity Options'!$K:$K,'Monthly BSE Equity Options'!$A:$A,$A150)=0,"",SUMIFS('Monthly BSE Equity Options'!$K:$K,'Monthly BSE Equity Options'!$A:$A,$A150))</f>
        <v>0.39350000000000002</v>
      </c>
      <c r="Q150" s="8">
        <f t="shared" si="57"/>
        <v>51984.526899999997</v>
      </c>
      <c r="R150" s="23">
        <f t="shared" si="75"/>
        <v>0.23902419582282874</v>
      </c>
      <c r="S150" s="23">
        <f t="shared" si="76"/>
        <v>-0.99990074057870437</v>
      </c>
      <c r="T150" s="23">
        <f t="shared" si="77"/>
        <v>0.13206564564021517</v>
      </c>
      <c r="U150" s="23">
        <f t="shared" si="66"/>
        <v>0.17764894549457799</v>
      </c>
      <c r="V150" s="23">
        <f t="shared" si="67"/>
        <v>-0.99111679997110425</v>
      </c>
      <c r="W150" s="23">
        <f t="shared" si="68"/>
        <v>0.17647725687970683</v>
      </c>
      <c r="X150" s="23">
        <f t="shared" si="58"/>
        <v>0.99999243043991237</v>
      </c>
      <c r="Y150" s="23">
        <f t="shared" si="59"/>
        <v>7.5695600876960189E-6</v>
      </c>
      <c r="Z150" s="24">
        <f>IF(SUMIFS('Monthly NSE Equity Options'!$L:$L,'Monthly NSE Equity Options'!$A:$A,$A150)=0,"",SUMIFS('Monthly NSE Equity Options'!$L:$L,'Monthly NSE Equity Options'!$A:$A,$A150))</f>
        <v>90410416</v>
      </c>
      <c r="AA150" s="9">
        <f>IF(SUMIFS('Monthly BSE Equity Options'!$L:$L,'Monthly BSE Equity Options'!$A:$A,$A150)=0,"",SUMIFS('Monthly BSE Equity Options'!$L:$L,'Monthly BSE Equity Options'!$A:$A,$A150))</f>
        <v>752</v>
      </c>
      <c r="AB150" s="9">
        <f t="shared" si="60"/>
        <v>90411168</v>
      </c>
      <c r="AC150" s="26">
        <f t="shared" si="78"/>
        <v>-0.51538840821267129</v>
      </c>
      <c r="AD150" s="26">
        <f t="shared" si="79"/>
        <v>-0.99992219113891578</v>
      </c>
      <c r="AE150" s="26">
        <f t="shared" si="80"/>
        <v>-0.53925296191517036</v>
      </c>
      <c r="AF150" s="26">
        <f t="shared" si="69"/>
        <v>0.1677784427722222</v>
      </c>
      <c r="AG150" s="26">
        <f t="shared" si="70"/>
        <v>-0.99141483908531503</v>
      </c>
      <c r="AH150" s="26">
        <f t="shared" si="71"/>
        <v>0.1664684280839186</v>
      </c>
      <c r="AI150" s="26">
        <f t="shared" si="61"/>
        <v>0.99999168244347869</v>
      </c>
      <c r="AJ150" s="26">
        <f t="shared" si="62"/>
        <v>8.3175565213359476E-6</v>
      </c>
    </row>
    <row r="151" spans="1:36" x14ac:dyDescent="0.2">
      <c r="A151" s="10">
        <v>42522</v>
      </c>
      <c r="B151" s="5" t="s">
        <v>83</v>
      </c>
      <c r="C151" s="5" t="s">
        <v>159</v>
      </c>
      <c r="D151" s="18">
        <f>IF(SUMIFS('Monthly NSE Equity Options'!$J:$J,'Monthly NSE Equity Options'!$A:$A,$A151)=0,"",SUMIFS('Monthly NSE Equity Options'!$J:$J,'Monthly NSE Equity Options'!$A:$A,$A151))</f>
        <v>383.21519999999998</v>
      </c>
      <c r="E151" s="7" t="str">
        <f>IF(SUMIFS('Monthly BSE Equity Options'!$J:$J,'Monthly BSE Equity Options'!$A:$A,$A151)=0,"",SUMIFS('Monthly BSE Equity Options'!$J:$J,'Monthly BSE Equity Options'!$A:$A,$A151))</f>
        <v/>
      </c>
      <c r="F151" s="7" t="str">
        <f t="shared" si="54"/>
        <v/>
      </c>
      <c r="G151" s="20">
        <f t="shared" si="72"/>
        <v>0.16279483280784079</v>
      </c>
      <c r="H151" s="20" t="str">
        <f t="shared" si="73"/>
        <v/>
      </c>
      <c r="I151" s="20" t="str">
        <f t="shared" si="74"/>
        <v/>
      </c>
      <c r="J151" s="20">
        <f t="shared" si="63"/>
        <v>-1.3551011218153608E-3</v>
      </c>
      <c r="K151" s="20" t="str">
        <f t="shared" si="64"/>
        <v/>
      </c>
      <c r="L151" s="20" t="str">
        <f t="shared" si="65"/>
        <v/>
      </c>
      <c r="M151" s="20" t="str">
        <f t="shared" si="55"/>
        <v/>
      </c>
      <c r="N151" s="20" t="str">
        <f t="shared" si="56"/>
        <v/>
      </c>
      <c r="O151" s="21">
        <f>IF(SUMIFS('Monthly NSE Equity Options'!$K:$K,'Monthly NSE Equity Options'!$A:$A,$A151)=0,"",SUMIFS('Monthly NSE Equity Options'!$K:$K,'Monthly NSE Equity Options'!$A:$A,$A151))</f>
        <v>55350.370799999997</v>
      </c>
      <c r="P151" s="8" t="str">
        <f>IF(SUMIFS('Monthly BSE Equity Options'!$K:$K,'Monthly BSE Equity Options'!$A:$A,$A151)=0,"",SUMIFS('Monthly BSE Equity Options'!$K:$K,'Monthly BSE Equity Options'!$A:$A,$A151))</f>
        <v/>
      </c>
      <c r="Q151" s="8" t="str">
        <f t="shared" si="57"/>
        <v/>
      </c>
      <c r="R151" s="23">
        <f t="shared" si="75"/>
        <v>0.23484872351129171</v>
      </c>
      <c r="S151" s="23" t="str">
        <f t="shared" si="76"/>
        <v/>
      </c>
      <c r="T151" s="23" t="str">
        <f t="shared" si="77"/>
        <v/>
      </c>
      <c r="U151" s="23">
        <f t="shared" si="66"/>
        <v>6.475509313770722E-2</v>
      </c>
      <c r="V151" s="23" t="str">
        <f t="shared" si="67"/>
        <v/>
      </c>
      <c r="W151" s="23" t="str">
        <f t="shared" si="68"/>
        <v/>
      </c>
      <c r="X151" s="23" t="str">
        <f t="shared" si="58"/>
        <v/>
      </c>
      <c r="Y151" s="23" t="str">
        <f t="shared" si="59"/>
        <v/>
      </c>
      <c r="Z151" s="24">
        <f>IF(SUMIFS('Monthly NSE Equity Options'!$L:$L,'Monthly NSE Equity Options'!$A:$A,$A151)=0,"",SUMIFS('Monthly NSE Equity Options'!$L:$L,'Monthly NSE Equity Options'!$A:$A,$A151))</f>
        <v>94565419</v>
      </c>
      <c r="AA151" s="9" t="str">
        <f>IF(SUMIFS('Monthly BSE Equity Options'!$L:$L,'Monthly BSE Equity Options'!$A:$A,$A151)=0,"",SUMIFS('Monthly BSE Equity Options'!$L:$L,'Monthly BSE Equity Options'!$A:$A,$A151))</f>
        <v/>
      </c>
      <c r="AB151" s="9" t="str">
        <f t="shared" si="60"/>
        <v/>
      </c>
      <c r="AC151" s="26">
        <f t="shared" si="78"/>
        <v>-0.5265861606216129</v>
      </c>
      <c r="AD151" s="26" t="str">
        <f t="shared" si="79"/>
        <v/>
      </c>
      <c r="AE151" s="26" t="str">
        <f t="shared" si="80"/>
        <v/>
      </c>
      <c r="AF151" s="26">
        <f t="shared" si="69"/>
        <v>4.5957127329222747E-2</v>
      </c>
      <c r="AG151" s="26" t="str">
        <f t="shared" si="70"/>
        <v/>
      </c>
      <c r="AH151" s="26" t="str">
        <f t="shared" si="71"/>
        <v/>
      </c>
      <c r="AI151" s="26" t="str">
        <f t="shared" si="61"/>
        <v/>
      </c>
      <c r="AJ151" s="26" t="str">
        <f t="shared" si="62"/>
        <v/>
      </c>
    </row>
    <row r="152" spans="1:36" x14ac:dyDescent="0.2">
      <c r="A152" s="10">
        <v>42552</v>
      </c>
      <c r="B152" s="5" t="s">
        <v>83</v>
      </c>
      <c r="C152" s="5" t="s">
        <v>160</v>
      </c>
      <c r="D152" s="18">
        <f>IF(SUMIFS('Monthly NSE Equity Options'!$J:$J,'Monthly NSE Equity Options'!$A:$A,$A152)=0,"",SUMIFS('Monthly NSE Equity Options'!$J:$J,'Monthly NSE Equity Options'!$A:$A,$A152))</f>
        <v>331.19069999999999</v>
      </c>
      <c r="E152" s="7" t="str">
        <f>IF(SUMIFS('Monthly BSE Equity Options'!$J:$J,'Monthly BSE Equity Options'!$A:$A,$A152)=0,"",SUMIFS('Monthly BSE Equity Options'!$J:$J,'Monthly BSE Equity Options'!$A:$A,$A152))</f>
        <v/>
      </c>
      <c r="F152" s="7" t="str">
        <f t="shared" si="54"/>
        <v/>
      </c>
      <c r="G152" s="20">
        <f t="shared" si="72"/>
        <v>3.2419570636065709E-2</v>
      </c>
      <c r="H152" s="20" t="str">
        <f t="shared" si="73"/>
        <v/>
      </c>
      <c r="I152" s="20" t="str">
        <f t="shared" si="74"/>
        <v/>
      </c>
      <c r="J152" s="20">
        <f t="shared" si="63"/>
        <v>-0.13575792400718967</v>
      </c>
      <c r="K152" s="20" t="str">
        <f t="shared" si="64"/>
        <v/>
      </c>
      <c r="L152" s="20" t="str">
        <f t="shared" si="65"/>
        <v/>
      </c>
      <c r="M152" s="20" t="str">
        <f t="shared" si="55"/>
        <v/>
      </c>
      <c r="N152" s="20" t="str">
        <f t="shared" si="56"/>
        <v/>
      </c>
      <c r="O152" s="21">
        <f>IF(SUMIFS('Monthly NSE Equity Options'!$K:$K,'Monthly NSE Equity Options'!$A:$A,$A152)=0,"",SUMIFS('Monthly NSE Equity Options'!$K:$K,'Monthly NSE Equity Options'!$A:$A,$A152))</f>
        <v>54526.955399999999</v>
      </c>
      <c r="P152" s="8" t="str">
        <f>IF(SUMIFS('Monthly BSE Equity Options'!$K:$K,'Monthly BSE Equity Options'!$A:$A,$A152)=0,"",SUMIFS('Monthly BSE Equity Options'!$K:$K,'Monthly BSE Equity Options'!$A:$A,$A152))</f>
        <v/>
      </c>
      <c r="Q152" s="8" t="str">
        <f t="shared" si="57"/>
        <v/>
      </c>
      <c r="R152" s="23">
        <f t="shared" si="75"/>
        <v>0.1869281108180918</v>
      </c>
      <c r="S152" s="23" t="str">
        <f t="shared" si="76"/>
        <v/>
      </c>
      <c r="T152" s="23" t="str">
        <f t="shared" si="77"/>
        <v/>
      </c>
      <c r="U152" s="23">
        <f t="shared" si="66"/>
        <v>-1.4876420665279388E-2</v>
      </c>
      <c r="V152" s="23" t="str">
        <f t="shared" si="67"/>
        <v/>
      </c>
      <c r="W152" s="23" t="str">
        <f t="shared" si="68"/>
        <v/>
      </c>
      <c r="X152" s="23" t="str">
        <f t="shared" si="58"/>
        <v/>
      </c>
      <c r="Y152" s="23" t="str">
        <f t="shared" si="59"/>
        <v/>
      </c>
      <c r="Z152" s="24">
        <f>IF(SUMIFS('Monthly NSE Equity Options'!$L:$L,'Monthly NSE Equity Options'!$A:$A,$A152)=0,"",SUMIFS('Monthly NSE Equity Options'!$L:$L,'Monthly NSE Equity Options'!$A:$A,$A152))</f>
        <v>80231323</v>
      </c>
      <c r="AA152" s="9" t="str">
        <f>IF(SUMIFS('Monthly BSE Equity Options'!$L:$L,'Monthly BSE Equity Options'!$A:$A,$A152)=0,"",SUMIFS('Monthly BSE Equity Options'!$L:$L,'Monthly BSE Equity Options'!$A:$A,$A152))</f>
        <v/>
      </c>
      <c r="AB152" s="9" t="str">
        <f t="shared" si="60"/>
        <v/>
      </c>
      <c r="AC152" s="26">
        <f t="shared" si="78"/>
        <v>-0.594498400897986</v>
      </c>
      <c r="AD152" s="26" t="str">
        <f t="shared" si="79"/>
        <v/>
      </c>
      <c r="AE152" s="26" t="str">
        <f t="shared" si="80"/>
        <v/>
      </c>
      <c r="AF152" s="26">
        <f t="shared" si="69"/>
        <v>-0.15157862304824132</v>
      </c>
      <c r="AG152" s="26" t="str">
        <f t="shared" si="70"/>
        <v/>
      </c>
      <c r="AH152" s="26" t="str">
        <f t="shared" si="71"/>
        <v/>
      </c>
      <c r="AI152" s="26" t="str">
        <f t="shared" si="61"/>
        <v/>
      </c>
      <c r="AJ152" s="26" t="str">
        <f t="shared" si="62"/>
        <v/>
      </c>
    </row>
    <row r="153" spans="1:36" x14ac:dyDescent="0.2">
      <c r="A153" s="10">
        <v>42583</v>
      </c>
      <c r="B153" s="5" t="s">
        <v>83</v>
      </c>
      <c r="C153" s="5" t="s">
        <v>160</v>
      </c>
      <c r="D153" s="18">
        <f>IF(SUMIFS('Monthly NSE Equity Options'!$J:$J,'Monthly NSE Equity Options'!$A:$A,$A153)=0,"",SUMIFS('Monthly NSE Equity Options'!$J:$J,'Monthly NSE Equity Options'!$A:$A,$A153))</f>
        <v>368.46280000000002</v>
      </c>
      <c r="E153" s="7" t="str">
        <f>IF(SUMIFS('Monthly BSE Equity Options'!$J:$J,'Monthly BSE Equity Options'!$A:$A,$A153)=0,"",SUMIFS('Monthly BSE Equity Options'!$J:$J,'Monthly BSE Equity Options'!$A:$A,$A153))</f>
        <v/>
      </c>
      <c r="F153" s="7" t="str">
        <f t="shared" si="54"/>
        <v/>
      </c>
      <c r="G153" s="20">
        <f t="shared" si="72"/>
        <v>-5.8291386649389598E-2</v>
      </c>
      <c r="H153" s="20" t="str">
        <f t="shared" si="73"/>
        <v/>
      </c>
      <c r="I153" s="20" t="str">
        <f t="shared" si="74"/>
        <v/>
      </c>
      <c r="J153" s="20">
        <f t="shared" si="63"/>
        <v>0.11253969389840957</v>
      </c>
      <c r="K153" s="20" t="str">
        <f t="shared" si="64"/>
        <v/>
      </c>
      <c r="L153" s="20" t="str">
        <f t="shared" si="65"/>
        <v/>
      </c>
      <c r="M153" s="20" t="str">
        <f t="shared" si="55"/>
        <v/>
      </c>
      <c r="N153" s="20" t="str">
        <f t="shared" si="56"/>
        <v/>
      </c>
      <c r="O153" s="21">
        <f>IF(SUMIFS('Monthly NSE Equity Options'!$K:$K,'Monthly NSE Equity Options'!$A:$A,$A153)=0,"",SUMIFS('Monthly NSE Equity Options'!$K:$K,'Monthly NSE Equity Options'!$A:$A,$A153))</f>
        <v>64720.106099999997</v>
      </c>
      <c r="P153" s="8" t="str">
        <f>IF(SUMIFS('Monthly BSE Equity Options'!$K:$K,'Monthly BSE Equity Options'!$A:$A,$A153)=0,"",SUMIFS('Monthly BSE Equity Options'!$K:$K,'Monthly BSE Equity Options'!$A:$A,$A153))</f>
        <v/>
      </c>
      <c r="Q153" s="8" t="str">
        <f t="shared" si="57"/>
        <v/>
      </c>
      <c r="R153" s="23">
        <f t="shared" si="75"/>
        <v>0.36868702445420554</v>
      </c>
      <c r="S153" s="23" t="str">
        <f t="shared" si="76"/>
        <v/>
      </c>
      <c r="T153" s="23" t="str">
        <f t="shared" si="77"/>
        <v/>
      </c>
      <c r="U153" s="23">
        <f t="shared" si="66"/>
        <v>0.18693782965186423</v>
      </c>
      <c r="V153" s="23" t="str">
        <f t="shared" si="67"/>
        <v/>
      </c>
      <c r="W153" s="23" t="str">
        <f t="shared" si="68"/>
        <v/>
      </c>
      <c r="X153" s="23" t="str">
        <f t="shared" si="58"/>
        <v/>
      </c>
      <c r="Y153" s="23" t="str">
        <f t="shared" si="59"/>
        <v/>
      </c>
      <c r="Z153" s="24">
        <f>IF(SUMIFS('Monthly NSE Equity Options'!$L:$L,'Monthly NSE Equity Options'!$A:$A,$A153)=0,"",SUMIFS('Monthly NSE Equity Options'!$L:$L,'Monthly NSE Equity Options'!$A:$A,$A153))</f>
        <v>92897081</v>
      </c>
      <c r="AA153" s="9" t="str">
        <f>IF(SUMIFS('Monthly BSE Equity Options'!$L:$L,'Monthly BSE Equity Options'!$A:$A,$A153)=0,"",SUMIFS('Monthly BSE Equity Options'!$L:$L,'Monthly BSE Equity Options'!$A:$A,$A153))</f>
        <v/>
      </c>
      <c r="AB153" s="9" t="str">
        <f t="shared" si="60"/>
        <v/>
      </c>
      <c r="AC153" s="26">
        <f t="shared" si="78"/>
        <v>-0.5543221169844581</v>
      </c>
      <c r="AD153" s="26" t="str">
        <f t="shared" si="79"/>
        <v/>
      </c>
      <c r="AE153" s="26" t="str">
        <f t="shared" si="80"/>
        <v/>
      </c>
      <c r="AF153" s="26">
        <f t="shared" si="69"/>
        <v>0.15786550098394869</v>
      </c>
      <c r="AG153" s="26" t="str">
        <f t="shared" si="70"/>
        <v/>
      </c>
      <c r="AH153" s="26" t="str">
        <f t="shared" si="71"/>
        <v/>
      </c>
      <c r="AI153" s="26" t="str">
        <f t="shared" si="61"/>
        <v/>
      </c>
      <c r="AJ153" s="26" t="str">
        <f t="shared" si="62"/>
        <v/>
      </c>
    </row>
    <row r="154" spans="1:36" x14ac:dyDescent="0.2">
      <c r="A154" s="10">
        <v>42614</v>
      </c>
      <c r="B154" s="5" t="s">
        <v>83</v>
      </c>
      <c r="C154" s="5" t="s">
        <v>160</v>
      </c>
      <c r="D154" s="18">
        <f>IF(SUMIFS('Monthly NSE Equity Options'!$J:$J,'Monthly NSE Equity Options'!$A:$A,$A154)=0,"",SUMIFS('Monthly NSE Equity Options'!$J:$J,'Monthly NSE Equity Options'!$A:$A,$A154))</f>
        <v>382.73950000000002</v>
      </c>
      <c r="E154" s="7" t="str">
        <f>IF(SUMIFS('Monthly BSE Equity Options'!$J:$J,'Monthly BSE Equity Options'!$A:$A,$A154)=0,"",SUMIFS('Monthly BSE Equity Options'!$J:$J,'Monthly BSE Equity Options'!$A:$A,$A154))</f>
        <v/>
      </c>
      <c r="F154" s="7" t="str">
        <f t="shared" si="54"/>
        <v/>
      </c>
      <c r="G154" s="20">
        <f t="shared" si="72"/>
        <v>-2.9776230221721489E-2</v>
      </c>
      <c r="H154" s="20" t="str">
        <f t="shared" si="73"/>
        <v/>
      </c>
      <c r="I154" s="20" t="str">
        <f t="shared" si="74"/>
        <v/>
      </c>
      <c r="J154" s="20">
        <f t="shared" si="63"/>
        <v>3.8746652307912743E-2</v>
      </c>
      <c r="K154" s="20" t="str">
        <f t="shared" si="64"/>
        <v/>
      </c>
      <c r="L154" s="20" t="str">
        <f t="shared" si="65"/>
        <v/>
      </c>
      <c r="M154" s="20" t="str">
        <f t="shared" si="55"/>
        <v/>
      </c>
      <c r="N154" s="20" t="str">
        <f t="shared" si="56"/>
        <v/>
      </c>
      <c r="O154" s="21">
        <f>IF(SUMIFS('Monthly NSE Equity Options'!$K:$K,'Monthly NSE Equity Options'!$A:$A,$A154)=0,"",SUMIFS('Monthly NSE Equity Options'!$K:$K,'Monthly NSE Equity Options'!$A:$A,$A154))</f>
        <v>72354.143700000001</v>
      </c>
      <c r="P154" s="8" t="str">
        <f>IF(SUMIFS('Monthly BSE Equity Options'!$K:$K,'Monthly BSE Equity Options'!$A:$A,$A154)=0,"",SUMIFS('Monthly BSE Equity Options'!$K:$K,'Monthly BSE Equity Options'!$A:$A,$A154))</f>
        <v/>
      </c>
      <c r="Q154" s="8" t="str">
        <f t="shared" si="57"/>
        <v/>
      </c>
      <c r="R154" s="23">
        <f t="shared" si="75"/>
        <v>0.80719274622236692</v>
      </c>
      <c r="S154" s="23" t="str">
        <f t="shared" si="76"/>
        <v/>
      </c>
      <c r="T154" s="23" t="str">
        <f t="shared" si="77"/>
        <v/>
      </c>
      <c r="U154" s="23">
        <f t="shared" si="66"/>
        <v>0.11795465211698719</v>
      </c>
      <c r="V154" s="23" t="str">
        <f t="shared" si="67"/>
        <v/>
      </c>
      <c r="W154" s="23" t="str">
        <f t="shared" si="68"/>
        <v/>
      </c>
      <c r="X154" s="23" t="str">
        <f t="shared" si="58"/>
        <v/>
      </c>
      <c r="Y154" s="23" t="str">
        <f t="shared" si="59"/>
        <v/>
      </c>
      <c r="Z154" s="24">
        <f>IF(SUMIFS('Monthly NSE Equity Options'!$L:$L,'Monthly NSE Equity Options'!$A:$A,$A154)=0,"",SUMIFS('Monthly NSE Equity Options'!$L:$L,'Monthly NSE Equity Options'!$A:$A,$A154))</f>
        <v>99667296</v>
      </c>
      <c r="AA154" s="9" t="str">
        <f>IF(SUMIFS('Monthly BSE Equity Options'!$L:$L,'Monthly BSE Equity Options'!$A:$A,$A154)=0,"",SUMIFS('Monthly BSE Equity Options'!$L:$L,'Monthly BSE Equity Options'!$A:$A,$A154))</f>
        <v/>
      </c>
      <c r="AB154" s="9" t="str">
        <f t="shared" si="60"/>
        <v/>
      </c>
      <c r="AC154" s="26">
        <f t="shared" si="78"/>
        <v>-0.4542754345893939</v>
      </c>
      <c r="AD154" s="26" t="str">
        <f t="shared" si="79"/>
        <v/>
      </c>
      <c r="AE154" s="26" t="str">
        <f t="shared" si="80"/>
        <v/>
      </c>
      <c r="AF154" s="26">
        <f t="shared" si="69"/>
        <v>7.2878662355386536E-2</v>
      </c>
      <c r="AG154" s="26" t="str">
        <f t="shared" si="70"/>
        <v/>
      </c>
      <c r="AH154" s="26" t="str">
        <f t="shared" si="71"/>
        <v/>
      </c>
      <c r="AI154" s="26" t="str">
        <f t="shared" si="61"/>
        <v/>
      </c>
      <c r="AJ154" s="26" t="str">
        <f t="shared" si="62"/>
        <v/>
      </c>
    </row>
    <row r="155" spans="1:36" x14ac:dyDescent="0.2">
      <c r="A155" s="10">
        <v>42644</v>
      </c>
      <c r="B155" s="5" t="s">
        <v>83</v>
      </c>
      <c r="C155" s="5" t="s">
        <v>161</v>
      </c>
      <c r="D155" s="18">
        <f>IF(SUMIFS('Monthly NSE Equity Options'!$J:$J,'Monthly NSE Equity Options'!$A:$A,$A155)=0,"",SUMIFS('Monthly NSE Equity Options'!$J:$J,'Monthly NSE Equity Options'!$A:$A,$A155))</f>
        <v>324.3537</v>
      </c>
      <c r="E155" s="7" t="str">
        <f>IF(SUMIFS('Monthly BSE Equity Options'!$J:$J,'Monthly BSE Equity Options'!$A:$A,$A155)=0,"",SUMIFS('Monthly BSE Equity Options'!$J:$J,'Monthly BSE Equity Options'!$A:$A,$A155))</f>
        <v/>
      </c>
      <c r="F155" s="7" t="str">
        <f t="shared" si="54"/>
        <v/>
      </c>
      <c r="G155" s="20">
        <f t="shared" si="72"/>
        <v>0.19398600142385858</v>
      </c>
      <c r="H155" s="20" t="str">
        <f t="shared" si="73"/>
        <v/>
      </c>
      <c r="I155" s="20" t="str">
        <f t="shared" si="74"/>
        <v/>
      </c>
      <c r="J155" s="20">
        <f t="shared" si="63"/>
        <v>-0.15254709796088461</v>
      </c>
      <c r="K155" s="20" t="str">
        <f t="shared" si="64"/>
        <v/>
      </c>
      <c r="L155" s="20" t="str">
        <f t="shared" si="65"/>
        <v/>
      </c>
      <c r="M155" s="20" t="str">
        <f t="shared" si="55"/>
        <v/>
      </c>
      <c r="N155" s="20" t="str">
        <f t="shared" si="56"/>
        <v/>
      </c>
      <c r="O155" s="21">
        <f>IF(SUMIFS('Monthly NSE Equity Options'!$K:$K,'Monthly NSE Equity Options'!$A:$A,$A155)=0,"",SUMIFS('Monthly NSE Equity Options'!$K:$K,'Monthly NSE Equity Options'!$A:$A,$A155))</f>
        <v>65122.434999999998</v>
      </c>
      <c r="P155" s="8" t="str">
        <f>IF(SUMIFS('Monthly BSE Equity Options'!$K:$K,'Monthly BSE Equity Options'!$A:$A,$A155)=0,"",SUMIFS('Monthly BSE Equity Options'!$K:$K,'Monthly BSE Equity Options'!$A:$A,$A155))</f>
        <v/>
      </c>
      <c r="Q155" s="8" t="str">
        <f t="shared" si="57"/>
        <v/>
      </c>
      <c r="R155" s="23">
        <f t="shared" si="75"/>
        <v>0.87868920758245328</v>
      </c>
      <c r="S155" s="23" t="str">
        <f t="shared" si="76"/>
        <v/>
      </c>
      <c r="T155" s="23" t="str">
        <f t="shared" si="77"/>
        <v/>
      </c>
      <c r="U155" s="23">
        <f t="shared" si="66"/>
        <v>-9.9948784273982128E-2</v>
      </c>
      <c r="V155" s="23" t="str">
        <f t="shared" si="67"/>
        <v/>
      </c>
      <c r="W155" s="23" t="str">
        <f t="shared" si="68"/>
        <v/>
      </c>
      <c r="X155" s="23" t="str">
        <f t="shared" si="58"/>
        <v/>
      </c>
      <c r="Y155" s="23" t="str">
        <f t="shared" si="59"/>
        <v/>
      </c>
      <c r="Z155" s="24">
        <f>IF(SUMIFS('Monthly NSE Equity Options'!$L:$L,'Monthly NSE Equity Options'!$A:$A,$A155)=0,"",SUMIFS('Monthly NSE Equity Options'!$L:$L,'Monthly NSE Equity Options'!$A:$A,$A155))</f>
        <v>90998378</v>
      </c>
      <c r="AA155" s="9" t="str">
        <f>IF(SUMIFS('Monthly BSE Equity Options'!$L:$L,'Monthly BSE Equity Options'!$A:$A,$A155)=0,"",SUMIFS('Monthly BSE Equity Options'!$L:$L,'Monthly BSE Equity Options'!$A:$A,$A155))</f>
        <v/>
      </c>
      <c r="AB155" s="9" t="str">
        <f t="shared" si="60"/>
        <v/>
      </c>
      <c r="AC155" s="26">
        <f t="shared" si="78"/>
        <v>-0.36493431827774436</v>
      </c>
      <c r="AD155" s="26" t="str">
        <f t="shared" si="79"/>
        <v/>
      </c>
      <c r="AE155" s="26" t="str">
        <f t="shared" si="80"/>
        <v/>
      </c>
      <c r="AF155" s="26">
        <f t="shared" si="69"/>
        <v>-8.6978561152095457E-2</v>
      </c>
      <c r="AG155" s="26" t="str">
        <f t="shared" si="70"/>
        <v/>
      </c>
      <c r="AH155" s="26" t="str">
        <f t="shared" si="71"/>
        <v/>
      </c>
      <c r="AI155" s="26" t="str">
        <f t="shared" si="61"/>
        <v/>
      </c>
      <c r="AJ155" s="26" t="str">
        <f t="shared" si="62"/>
        <v/>
      </c>
    </row>
    <row r="156" spans="1:36" x14ac:dyDescent="0.2">
      <c r="A156" s="10">
        <v>42675</v>
      </c>
      <c r="B156" s="5" t="s">
        <v>83</v>
      </c>
      <c r="C156" s="5" t="s">
        <v>161</v>
      </c>
      <c r="D156" s="18">
        <f>IF(SUMIFS('Monthly NSE Equity Options'!$J:$J,'Monthly NSE Equity Options'!$A:$A,$A156)=0,"",SUMIFS('Monthly NSE Equity Options'!$J:$J,'Monthly NSE Equity Options'!$A:$A,$A156))</f>
        <v>504.92759999999998</v>
      </c>
      <c r="E156" s="7" t="str">
        <f>IF(SUMIFS('Monthly BSE Equity Options'!$J:$J,'Monthly BSE Equity Options'!$A:$A,$A156)=0,"",SUMIFS('Monthly BSE Equity Options'!$J:$J,'Monthly BSE Equity Options'!$A:$A,$A156))</f>
        <v/>
      </c>
      <c r="F156" s="7" t="str">
        <f t="shared" si="54"/>
        <v/>
      </c>
      <c r="G156" s="20">
        <f t="shared" si="72"/>
        <v>0.98380589388770523</v>
      </c>
      <c r="H156" s="20" t="str">
        <f t="shared" si="73"/>
        <v/>
      </c>
      <c r="I156" s="20" t="str">
        <f t="shared" si="74"/>
        <v/>
      </c>
      <c r="J156" s="20">
        <f t="shared" si="63"/>
        <v>0.55671910016750226</v>
      </c>
      <c r="K156" s="20" t="str">
        <f t="shared" si="64"/>
        <v/>
      </c>
      <c r="L156" s="20" t="str">
        <f t="shared" si="65"/>
        <v/>
      </c>
      <c r="M156" s="20" t="str">
        <f t="shared" si="55"/>
        <v/>
      </c>
      <c r="N156" s="20" t="str">
        <f t="shared" si="56"/>
        <v/>
      </c>
      <c r="O156" s="21">
        <f>IF(SUMIFS('Monthly NSE Equity Options'!$K:$K,'Monthly NSE Equity Options'!$A:$A,$A156)=0,"",SUMIFS('Monthly NSE Equity Options'!$K:$K,'Monthly NSE Equity Options'!$A:$A,$A156))</f>
        <v>78800.210699999996</v>
      </c>
      <c r="P156" s="8" t="str">
        <f>IF(SUMIFS('Monthly BSE Equity Options'!$K:$K,'Monthly BSE Equity Options'!$A:$A,$A156)=0,"",SUMIFS('Monthly BSE Equity Options'!$K:$K,'Monthly BSE Equity Options'!$A:$A,$A156))</f>
        <v/>
      </c>
      <c r="Q156" s="8" t="str">
        <f t="shared" si="57"/>
        <v/>
      </c>
      <c r="R156" s="23">
        <f t="shared" si="75"/>
        <v>1.2774739729713058</v>
      </c>
      <c r="S156" s="23" t="str">
        <f t="shared" si="76"/>
        <v/>
      </c>
      <c r="T156" s="23" t="str">
        <f t="shared" si="77"/>
        <v/>
      </c>
      <c r="U156" s="23">
        <f t="shared" si="66"/>
        <v>0.2100316995210636</v>
      </c>
      <c r="V156" s="23" t="str">
        <f t="shared" si="67"/>
        <v/>
      </c>
      <c r="W156" s="23" t="str">
        <f t="shared" si="68"/>
        <v/>
      </c>
      <c r="X156" s="23" t="str">
        <f t="shared" si="58"/>
        <v/>
      </c>
      <c r="Y156" s="23" t="str">
        <f t="shared" si="59"/>
        <v/>
      </c>
      <c r="Z156" s="24">
        <f>IF(SUMIFS('Monthly NSE Equity Options'!$L:$L,'Monthly NSE Equity Options'!$A:$A,$A156)=0,"",SUMIFS('Monthly NSE Equity Options'!$L:$L,'Monthly NSE Equity Options'!$A:$A,$A156))</f>
        <v>114572774</v>
      </c>
      <c r="AA156" s="9" t="str">
        <f>IF(SUMIFS('Monthly BSE Equity Options'!$L:$L,'Monthly BSE Equity Options'!$A:$A,$A156)=0,"",SUMIFS('Monthly BSE Equity Options'!$L:$L,'Monthly BSE Equity Options'!$A:$A,$A156))</f>
        <v/>
      </c>
      <c r="AB156" s="9" t="str">
        <f t="shared" si="60"/>
        <v/>
      </c>
      <c r="AC156" s="26">
        <f t="shared" si="78"/>
        <v>0.92384505135712414</v>
      </c>
      <c r="AD156" s="26" t="str">
        <f t="shared" si="79"/>
        <v/>
      </c>
      <c r="AE156" s="26" t="str">
        <f t="shared" si="80"/>
        <v/>
      </c>
      <c r="AF156" s="26">
        <f t="shared" si="69"/>
        <v>0.25906391430405495</v>
      </c>
      <c r="AG156" s="26" t="str">
        <f t="shared" si="70"/>
        <v/>
      </c>
      <c r="AH156" s="26" t="str">
        <f t="shared" si="71"/>
        <v/>
      </c>
      <c r="AI156" s="26" t="str">
        <f t="shared" si="61"/>
        <v/>
      </c>
      <c r="AJ156" s="26" t="str">
        <f t="shared" si="62"/>
        <v/>
      </c>
    </row>
    <row r="157" spans="1:36" x14ac:dyDescent="0.2">
      <c r="A157" s="10">
        <v>42705</v>
      </c>
      <c r="B157" s="5" t="s">
        <v>83</v>
      </c>
      <c r="C157" s="5" t="s">
        <v>161</v>
      </c>
      <c r="D157" s="18">
        <f>IF(SUMIFS('Monthly NSE Equity Options'!$J:$J,'Monthly NSE Equity Options'!$A:$A,$A157)=0,"",SUMIFS('Monthly NSE Equity Options'!$J:$J,'Monthly NSE Equity Options'!$A:$A,$A157))</f>
        <v>360.10559999999998</v>
      </c>
      <c r="E157" s="7" t="str">
        <f>IF(SUMIFS('Monthly BSE Equity Options'!$J:$J,'Monthly BSE Equity Options'!$A:$A,$A157)=0,"",SUMIFS('Monthly BSE Equity Options'!$J:$J,'Monthly BSE Equity Options'!$A:$A,$A157))</f>
        <v/>
      </c>
      <c r="F157" s="7" t="str">
        <f t="shared" si="54"/>
        <v/>
      </c>
      <c r="G157" s="20">
        <f t="shared" si="72"/>
        <v>0.32711247517921826</v>
      </c>
      <c r="H157" s="20" t="str">
        <f t="shared" si="73"/>
        <v/>
      </c>
      <c r="I157" s="20" t="str">
        <f t="shared" si="74"/>
        <v/>
      </c>
      <c r="J157" s="20">
        <f t="shared" si="63"/>
        <v>-0.28681735757760118</v>
      </c>
      <c r="K157" s="20" t="str">
        <f t="shared" si="64"/>
        <v/>
      </c>
      <c r="L157" s="20" t="str">
        <f t="shared" si="65"/>
        <v/>
      </c>
      <c r="M157" s="20" t="str">
        <f t="shared" si="55"/>
        <v/>
      </c>
      <c r="N157" s="20" t="str">
        <f t="shared" si="56"/>
        <v/>
      </c>
      <c r="O157" s="21">
        <f>IF(SUMIFS('Monthly NSE Equity Options'!$K:$K,'Monthly NSE Equity Options'!$A:$A,$A157)=0,"",SUMIFS('Monthly NSE Equity Options'!$K:$K,'Monthly NSE Equity Options'!$A:$A,$A157))</f>
        <v>68049.903000000006</v>
      </c>
      <c r="P157" s="8" t="str">
        <f>IF(SUMIFS('Monthly BSE Equity Options'!$K:$K,'Monthly BSE Equity Options'!$A:$A,$A157)=0,"",SUMIFS('Monthly BSE Equity Options'!$K:$K,'Monthly BSE Equity Options'!$A:$A,$A157))</f>
        <v/>
      </c>
      <c r="Q157" s="8" t="str">
        <f t="shared" si="57"/>
        <v/>
      </c>
      <c r="R157" s="23">
        <f t="shared" si="75"/>
        <v>0.83904067199771615</v>
      </c>
      <c r="S157" s="23" t="str">
        <f t="shared" si="76"/>
        <v/>
      </c>
      <c r="T157" s="23" t="str">
        <f t="shared" si="77"/>
        <v/>
      </c>
      <c r="U157" s="23">
        <f t="shared" si="66"/>
        <v>-0.13642485983860431</v>
      </c>
      <c r="V157" s="23" t="str">
        <f t="shared" si="67"/>
        <v/>
      </c>
      <c r="W157" s="23" t="str">
        <f t="shared" si="68"/>
        <v/>
      </c>
      <c r="X157" s="23" t="str">
        <f t="shared" si="58"/>
        <v/>
      </c>
      <c r="Y157" s="23" t="str">
        <f t="shared" si="59"/>
        <v/>
      </c>
      <c r="Z157" s="24">
        <f>IF(SUMIFS('Monthly NSE Equity Options'!$L:$L,'Monthly NSE Equity Options'!$A:$A,$A157)=0,"",SUMIFS('Monthly NSE Equity Options'!$L:$L,'Monthly NSE Equity Options'!$A:$A,$A157))</f>
        <v>101978431</v>
      </c>
      <c r="AA157" s="9" t="str">
        <f>IF(SUMIFS('Monthly BSE Equity Options'!$L:$L,'Monthly BSE Equity Options'!$A:$A,$A157)=0,"",SUMIFS('Monthly BSE Equity Options'!$L:$L,'Monthly BSE Equity Options'!$A:$A,$A157))</f>
        <v/>
      </c>
      <c r="AB157" s="9" t="str">
        <f t="shared" si="60"/>
        <v/>
      </c>
      <c r="AC157" s="26">
        <f t="shared" si="78"/>
        <v>0.58770046291724354</v>
      </c>
      <c r="AD157" s="26" t="str">
        <f t="shared" si="79"/>
        <v/>
      </c>
      <c r="AE157" s="26" t="str">
        <f t="shared" si="80"/>
        <v/>
      </c>
      <c r="AF157" s="26">
        <f t="shared" si="69"/>
        <v>-0.10992439617460947</v>
      </c>
      <c r="AG157" s="26" t="str">
        <f t="shared" si="70"/>
        <v/>
      </c>
      <c r="AH157" s="26" t="str">
        <f t="shared" si="71"/>
        <v/>
      </c>
      <c r="AI157" s="26" t="str">
        <f t="shared" si="61"/>
        <v/>
      </c>
      <c r="AJ157" s="26" t="str">
        <f t="shared" si="62"/>
        <v/>
      </c>
    </row>
    <row r="158" spans="1:36" x14ac:dyDescent="0.2">
      <c r="A158" s="10">
        <v>42736</v>
      </c>
      <c r="B158" s="5" t="s">
        <v>83</v>
      </c>
      <c r="C158" s="5" t="s">
        <v>162</v>
      </c>
      <c r="D158" s="18">
        <f>IF(SUMIFS('Monthly NSE Equity Options'!$J:$J,'Monthly NSE Equity Options'!$A:$A,$A158)=0,"",SUMIFS('Monthly NSE Equity Options'!$J:$J,'Monthly NSE Equity Options'!$A:$A,$A158))</f>
        <v>363.16609999999997</v>
      </c>
      <c r="E158" s="7" t="str">
        <f>IF(SUMIFS('Monthly BSE Equity Options'!$J:$J,'Monthly BSE Equity Options'!$A:$A,$A158)=0,"",SUMIFS('Monthly BSE Equity Options'!$J:$J,'Monthly BSE Equity Options'!$A:$A,$A158))</f>
        <v/>
      </c>
      <c r="F158" s="7" t="str">
        <f t="shared" si="54"/>
        <v/>
      </c>
      <c r="G158" s="20">
        <f t="shared" si="72"/>
        <v>-6.7216748515421254E-2</v>
      </c>
      <c r="H158" s="20" t="str">
        <f t="shared" si="73"/>
        <v/>
      </c>
      <c r="I158" s="20" t="str">
        <f t="shared" si="74"/>
        <v/>
      </c>
      <c r="J158" s="20">
        <f t="shared" si="63"/>
        <v>8.4988958794309788E-3</v>
      </c>
      <c r="K158" s="20" t="str">
        <f t="shared" si="64"/>
        <v/>
      </c>
      <c r="L158" s="20" t="str">
        <f t="shared" si="65"/>
        <v/>
      </c>
      <c r="M158" s="20" t="str">
        <f t="shared" si="55"/>
        <v/>
      </c>
      <c r="N158" s="20" t="str">
        <f t="shared" si="56"/>
        <v/>
      </c>
      <c r="O158" s="21">
        <f>IF(SUMIFS('Monthly NSE Equity Options'!$K:$K,'Monthly NSE Equity Options'!$A:$A,$A158)=0,"",SUMIFS('Monthly NSE Equity Options'!$K:$K,'Monthly NSE Equity Options'!$A:$A,$A158))</f>
        <v>70165.755300000004</v>
      </c>
      <c r="P158" s="8" t="str">
        <f>IF(SUMIFS('Monthly BSE Equity Options'!$K:$K,'Monthly BSE Equity Options'!$A:$A,$A158)=0,"",SUMIFS('Monthly BSE Equity Options'!$K:$K,'Monthly BSE Equity Options'!$A:$A,$A158))</f>
        <v/>
      </c>
      <c r="Q158" s="8" t="str">
        <f t="shared" si="57"/>
        <v/>
      </c>
      <c r="R158" s="23">
        <f t="shared" si="75"/>
        <v>0.47686811829014397</v>
      </c>
      <c r="S158" s="23" t="str">
        <f t="shared" si="76"/>
        <v/>
      </c>
      <c r="T158" s="23" t="str">
        <f t="shared" si="77"/>
        <v/>
      </c>
      <c r="U158" s="23">
        <f t="shared" si="66"/>
        <v>3.109265710488951E-2</v>
      </c>
      <c r="V158" s="23" t="str">
        <f t="shared" si="67"/>
        <v/>
      </c>
      <c r="W158" s="23" t="str">
        <f t="shared" si="68"/>
        <v/>
      </c>
      <c r="X158" s="23" t="str">
        <f t="shared" si="58"/>
        <v/>
      </c>
      <c r="Y158" s="23" t="str">
        <f t="shared" si="59"/>
        <v/>
      </c>
      <c r="Z158" s="24">
        <f>IF(SUMIFS('Monthly NSE Equity Options'!$L:$L,'Monthly NSE Equity Options'!$A:$A,$A158)=0,"",SUMIFS('Monthly NSE Equity Options'!$L:$L,'Monthly NSE Equity Options'!$A:$A,$A158))</f>
        <v>100702045</v>
      </c>
      <c r="AA158" s="9" t="str">
        <f>IF(SUMIFS('Monthly BSE Equity Options'!$L:$L,'Monthly BSE Equity Options'!$A:$A,$A158)=0,"",SUMIFS('Monthly BSE Equity Options'!$L:$L,'Monthly BSE Equity Options'!$A:$A,$A158))</f>
        <v/>
      </c>
      <c r="AB158" s="9" t="str">
        <f t="shared" si="60"/>
        <v/>
      </c>
      <c r="AC158" s="26">
        <f t="shared" si="78"/>
        <v>0.16991862004546188</v>
      </c>
      <c r="AD158" s="26" t="str">
        <f t="shared" si="79"/>
        <v/>
      </c>
      <c r="AE158" s="26" t="str">
        <f t="shared" si="80"/>
        <v/>
      </c>
      <c r="AF158" s="26">
        <f t="shared" si="69"/>
        <v>-1.2516234928148684E-2</v>
      </c>
      <c r="AG158" s="26" t="str">
        <f t="shared" si="70"/>
        <v/>
      </c>
      <c r="AH158" s="26" t="str">
        <f t="shared" si="71"/>
        <v/>
      </c>
      <c r="AI158" s="26" t="str">
        <f t="shared" si="61"/>
        <v/>
      </c>
      <c r="AJ158" s="26" t="str">
        <f t="shared" si="62"/>
        <v/>
      </c>
    </row>
    <row r="159" spans="1:36" x14ac:dyDescent="0.2">
      <c r="A159" s="10">
        <v>42767</v>
      </c>
      <c r="B159" s="5" t="s">
        <v>83</v>
      </c>
      <c r="C159" s="5" t="s">
        <v>162</v>
      </c>
      <c r="D159" s="18">
        <f>IF(SUMIFS('Monthly NSE Equity Options'!$J:$J,'Monthly NSE Equity Options'!$A:$A,$A159)=0,"",SUMIFS('Monthly NSE Equity Options'!$J:$J,'Monthly NSE Equity Options'!$A:$A,$A159))</f>
        <v>365.173</v>
      </c>
      <c r="E159" s="7" t="str">
        <f>IF(SUMIFS('Monthly BSE Equity Options'!$J:$J,'Monthly BSE Equity Options'!$A:$A,$A159)=0,"",SUMIFS('Monthly BSE Equity Options'!$J:$J,'Monthly BSE Equity Options'!$A:$A,$A159))</f>
        <v/>
      </c>
      <c r="F159" s="7" t="str">
        <f t="shared" si="54"/>
        <v/>
      </c>
      <c r="G159" s="20">
        <f t="shared" si="72"/>
        <v>-0.23549403884111419</v>
      </c>
      <c r="H159" s="20" t="str">
        <f t="shared" si="73"/>
        <v/>
      </c>
      <c r="I159" s="20" t="str">
        <f t="shared" si="74"/>
        <v/>
      </c>
      <c r="J159" s="20">
        <f t="shared" si="63"/>
        <v>5.5261215185007373E-3</v>
      </c>
      <c r="K159" s="20" t="str">
        <f t="shared" si="64"/>
        <v/>
      </c>
      <c r="L159" s="20" t="str">
        <f t="shared" si="65"/>
        <v/>
      </c>
      <c r="M159" s="20" t="str">
        <f t="shared" si="55"/>
        <v/>
      </c>
      <c r="N159" s="20" t="str">
        <f t="shared" si="56"/>
        <v/>
      </c>
      <c r="O159" s="21">
        <f>IF(SUMIFS('Monthly NSE Equity Options'!$K:$K,'Monthly NSE Equity Options'!$A:$A,$A159)=0,"",SUMIFS('Monthly NSE Equity Options'!$K:$K,'Monthly NSE Equity Options'!$A:$A,$A159))</f>
        <v>79081.099900000001</v>
      </c>
      <c r="P159" s="8" t="str">
        <f>IF(SUMIFS('Monthly BSE Equity Options'!$K:$K,'Monthly BSE Equity Options'!$A:$A,$A159)=0,"",SUMIFS('Monthly BSE Equity Options'!$K:$K,'Monthly BSE Equity Options'!$A:$A,$A159))</f>
        <v/>
      </c>
      <c r="Q159" s="8" t="str">
        <f t="shared" si="57"/>
        <v/>
      </c>
      <c r="R159" s="23">
        <f t="shared" si="75"/>
        <v>0.44680829938657785</v>
      </c>
      <c r="S159" s="23" t="str">
        <f t="shared" si="76"/>
        <v/>
      </c>
      <c r="T159" s="23" t="str">
        <f t="shared" si="77"/>
        <v/>
      </c>
      <c r="U159" s="23">
        <f t="shared" si="66"/>
        <v>0.12706119333970878</v>
      </c>
      <c r="V159" s="23" t="str">
        <f t="shared" si="67"/>
        <v/>
      </c>
      <c r="W159" s="23" t="str">
        <f t="shared" si="68"/>
        <v/>
      </c>
      <c r="X159" s="23" t="str">
        <f t="shared" si="58"/>
        <v/>
      </c>
      <c r="Y159" s="23" t="str">
        <f t="shared" si="59"/>
        <v/>
      </c>
      <c r="Z159" s="24">
        <f>IF(SUMIFS('Monthly NSE Equity Options'!$L:$L,'Monthly NSE Equity Options'!$A:$A,$A159)=0,"",SUMIFS('Monthly NSE Equity Options'!$L:$L,'Monthly NSE Equity Options'!$A:$A,$A159))</f>
        <v>106199440</v>
      </c>
      <c r="AA159" s="9" t="str">
        <f>IF(SUMIFS('Monthly BSE Equity Options'!$L:$L,'Monthly BSE Equity Options'!$A:$A,$A159)=0,"",SUMIFS('Monthly BSE Equity Options'!$L:$L,'Monthly BSE Equity Options'!$A:$A,$A159))</f>
        <v/>
      </c>
      <c r="AB159" s="9" t="str">
        <f t="shared" si="60"/>
        <v/>
      </c>
      <c r="AC159" s="26">
        <f t="shared" si="78"/>
        <v>1.5829218350399188E-2</v>
      </c>
      <c r="AD159" s="26" t="str">
        <f t="shared" si="79"/>
        <v/>
      </c>
      <c r="AE159" s="26" t="str">
        <f t="shared" si="80"/>
        <v/>
      </c>
      <c r="AF159" s="26">
        <f t="shared" si="69"/>
        <v>5.4590698729107157E-2</v>
      </c>
      <c r="AG159" s="26" t="str">
        <f t="shared" si="70"/>
        <v/>
      </c>
      <c r="AH159" s="26" t="str">
        <f t="shared" si="71"/>
        <v/>
      </c>
      <c r="AI159" s="26" t="str">
        <f t="shared" si="61"/>
        <v/>
      </c>
      <c r="AJ159" s="26" t="str">
        <f t="shared" si="62"/>
        <v/>
      </c>
    </row>
    <row r="160" spans="1:36" x14ac:dyDescent="0.2">
      <c r="A160" s="10">
        <v>42795</v>
      </c>
      <c r="B160" s="5" t="s">
        <v>83</v>
      </c>
      <c r="C160" s="5" t="s">
        <v>162</v>
      </c>
      <c r="D160" s="18">
        <f>IF(SUMIFS('Monthly NSE Equity Options'!$J:$J,'Monthly NSE Equity Options'!$A:$A,$A160)=0,"",SUMIFS('Monthly NSE Equity Options'!$J:$J,'Monthly NSE Equity Options'!$A:$A,$A160))</f>
        <v>367.23570000000001</v>
      </c>
      <c r="E160" s="7" t="str">
        <f>IF(SUMIFS('Monthly BSE Equity Options'!$J:$J,'Monthly BSE Equity Options'!$A:$A,$A160)=0,"",SUMIFS('Monthly BSE Equity Options'!$J:$J,'Monthly BSE Equity Options'!$A:$A,$A160))</f>
        <v/>
      </c>
      <c r="F160" s="7" t="str">
        <f t="shared" si="54"/>
        <v/>
      </c>
      <c r="G160" s="20">
        <f t="shared" si="72"/>
        <v>-6.3059746331248001E-2</v>
      </c>
      <c r="H160" s="20" t="str">
        <f t="shared" si="73"/>
        <v/>
      </c>
      <c r="I160" s="20" t="str">
        <f t="shared" si="74"/>
        <v/>
      </c>
      <c r="J160" s="20">
        <f t="shared" si="63"/>
        <v>5.6485556161052219E-3</v>
      </c>
      <c r="K160" s="20" t="str">
        <f t="shared" si="64"/>
        <v/>
      </c>
      <c r="L160" s="20" t="str">
        <f t="shared" si="65"/>
        <v/>
      </c>
      <c r="M160" s="20" t="str">
        <f t="shared" si="55"/>
        <v/>
      </c>
      <c r="N160" s="20" t="str">
        <f t="shared" si="56"/>
        <v/>
      </c>
      <c r="O160" s="21">
        <f>IF(SUMIFS('Monthly NSE Equity Options'!$K:$K,'Monthly NSE Equity Options'!$A:$A,$A160)=0,"",SUMIFS('Monthly NSE Equity Options'!$K:$K,'Monthly NSE Equity Options'!$A:$A,$A160))</f>
        <v>84750.322</v>
      </c>
      <c r="P160" s="8">
        <f>IF(SUMIFS('Monthly BSE Equity Options'!$K:$K,'Monthly BSE Equity Options'!$A:$A,$A160)=0,"",SUMIFS('Monthly BSE Equity Options'!$K:$K,'Monthly BSE Equity Options'!$A:$A,$A160))</f>
        <v>2.8999999999999998E-3</v>
      </c>
      <c r="Q160" s="8">
        <f t="shared" si="57"/>
        <v>84750.324900000007</v>
      </c>
      <c r="R160" s="23">
        <f t="shared" si="75"/>
        <v>0.71057621763090695</v>
      </c>
      <c r="S160" s="23">
        <f t="shared" si="76"/>
        <v>-0.9999961215184443</v>
      </c>
      <c r="T160" s="23">
        <f t="shared" si="77"/>
        <v>0.68514462720687486</v>
      </c>
      <c r="U160" s="23">
        <f t="shared" si="66"/>
        <v>7.1688710793968102E-2</v>
      </c>
      <c r="V160" s="23" t="str">
        <f t="shared" si="67"/>
        <v/>
      </c>
      <c r="W160" s="23" t="str">
        <f t="shared" si="68"/>
        <v/>
      </c>
      <c r="X160" s="23">
        <f t="shared" si="58"/>
        <v>0.99999996578184203</v>
      </c>
      <c r="Y160" s="23">
        <f t="shared" si="59"/>
        <v>3.4218157905846557E-8</v>
      </c>
      <c r="Z160" s="24">
        <f>IF(SUMIFS('Monthly NSE Equity Options'!$L:$L,'Monthly NSE Equity Options'!$A:$A,$A160)=0,"",SUMIFS('Monthly NSE Equity Options'!$L:$L,'Monthly NSE Equity Options'!$A:$A,$A160))</f>
        <v>109707461</v>
      </c>
      <c r="AA160" s="9">
        <f>IF(SUMIFS('Monthly BSE Equity Options'!$L:$L,'Monthly BSE Equity Options'!$A:$A,$A160)=0,"",SUMIFS('Monthly BSE Equity Options'!$L:$L,'Monthly BSE Equity Options'!$A:$A,$A160))</f>
        <v>4</v>
      </c>
      <c r="AB160" s="9">
        <f t="shared" si="60"/>
        <v>109707465</v>
      </c>
      <c r="AC160" s="26">
        <f t="shared" si="78"/>
        <v>0.21290829858316518</v>
      </c>
      <c r="AD160" s="26">
        <f t="shared" si="79"/>
        <v>-0.99999733041993166</v>
      </c>
      <c r="AE160" s="26">
        <f t="shared" si="80"/>
        <v>0.19314313475232292</v>
      </c>
      <c r="AF160" s="26">
        <f t="shared" si="69"/>
        <v>3.3032386988104623E-2</v>
      </c>
      <c r="AG160" s="26" t="str">
        <f t="shared" si="70"/>
        <v/>
      </c>
      <c r="AH160" s="26" t="str">
        <f t="shared" si="71"/>
        <v/>
      </c>
      <c r="AI160" s="26">
        <f t="shared" si="61"/>
        <v>0.99999996353940002</v>
      </c>
      <c r="AJ160" s="26">
        <f t="shared" si="62"/>
        <v>3.6460600014775659E-8</v>
      </c>
    </row>
    <row r="161" spans="1:36" x14ac:dyDescent="0.2">
      <c r="A161" s="10">
        <v>42826</v>
      </c>
      <c r="B161" s="5" t="s">
        <v>84</v>
      </c>
      <c r="C161" s="5" t="s">
        <v>163</v>
      </c>
      <c r="D161" s="18">
        <f>IF(SUMIFS('Monthly NSE Equity Options'!$J:$J,'Monthly NSE Equity Options'!$A:$A,$A161)=0,"",SUMIFS('Monthly NSE Equity Options'!$J:$J,'Monthly NSE Equity Options'!$A:$A,$A161))</f>
        <v>329.79649999999998</v>
      </c>
      <c r="E161" s="7">
        <f>IF(SUMIFS('Monthly BSE Equity Options'!$J:$J,'Monthly BSE Equity Options'!$A:$A,$A161)=0,"",SUMIFS('Monthly BSE Equity Options'!$J:$J,'Monthly BSE Equity Options'!$A:$A,$A161))</f>
        <v>2.9999999999999997E-4</v>
      </c>
      <c r="F161" s="7">
        <f t="shared" si="54"/>
        <v>329.79679999999996</v>
      </c>
      <c r="G161" s="20">
        <f t="shared" si="72"/>
        <v>2.545123598035004E-2</v>
      </c>
      <c r="H161" s="20">
        <f t="shared" si="73"/>
        <v>-0.9990746452806909</v>
      </c>
      <c r="I161" s="20">
        <f t="shared" si="74"/>
        <v>2.4419502924966308E-2</v>
      </c>
      <c r="J161" s="20">
        <f t="shared" si="63"/>
        <v>-0.10194869398590611</v>
      </c>
      <c r="K161" s="20" t="str">
        <f t="shared" si="64"/>
        <v/>
      </c>
      <c r="L161" s="20" t="str">
        <f t="shared" si="65"/>
        <v/>
      </c>
      <c r="M161" s="20">
        <f t="shared" si="55"/>
        <v>0.9999990903489665</v>
      </c>
      <c r="N161" s="20">
        <f t="shared" si="56"/>
        <v>9.0965103360614777E-7</v>
      </c>
      <c r="O161" s="21">
        <f>IF(SUMIFS('Monthly NSE Equity Options'!$K:$K,'Monthly NSE Equity Options'!$A:$A,$A161)=0,"",SUMIFS('Monthly NSE Equity Options'!$K:$K,'Monthly NSE Equity Options'!$A:$A,$A161))</f>
        <v>79844.193299999999</v>
      </c>
      <c r="P161" s="8">
        <f>IF(SUMIFS('Monthly BSE Equity Options'!$K:$K,'Monthly BSE Equity Options'!$A:$A,$A161)=0,"",SUMIFS('Monthly BSE Equity Options'!$K:$K,'Monthly BSE Equity Options'!$A:$A,$A161))</f>
        <v>8.2100000000000006E-2</v>
      </c>
      <c r="Q161" s="8">
        <f t="shared" si="57"/>
        <v>79844.275399999999</v>
      </c>
      <c r="R161" s="23">
        <f t="shared" si="75"/>
        <v>0.80879095011729585</v>
      </c>
      <c r="S161" s="23">
        <f t="shared" si="76"/>
        <v>-0.99814660553399659</v>
      </c>
      <c r="T161" s="23">
        <f t="shared" si="77"/>
        <v>0.80697949374124001</v>
      </c>
      <c r="U161" s="23">
        <f t="shared" si="66"/>
        <v>-5.7889204243967374E-2</v>
      </c>
      <c r="V161" s="23">
        <f t="shared" si="67"/>
        <v>27.31034482758621</v>
      </c>
      <c r="W161" s="23">
        <f t="shared" si="68"/>
        <v>-5.7888267753413714E-2</v>
      </c>
      <c r="X161" s="23">
        <f t="shared" si="58"/>
        <v>0.99999897174844921</v>
      </c>
      <c r="Y161" s="23">
        <f t="shared" si="59"/>
        <v>1.0282515507680342E-6</v>
      </c>
      <c r="Z161" s="24">
        <f>IF(SUMIFS('Monthly NSE Equity Options'!$L:$L,'Monthly NSE Equity Options'!$A:$A,$A161)=0,"",SUMIFS('Monthly NSE Equity Options'!$L:$L,'Monthly NSE Equity Options'!$A:$A,$A161))</f>
        <v>100578901</v>
      </c>
      <c r="AA161" s="9">
        <f>IF(SUMIFS('Monthly BSE Equity Options'!$L:$L,'Monthly BSE Equity Options'!$A:$A,$A161)=0,"",SUMIFS('Monthly BSE Equity Options'!$L:$L,'Monthly BSE Equity Options'!$A:$A,$A161))</f>
        <v>114</v>
      </c>
      <c r="AB161" s="9">
        <f t="shared" si="60"/>
        <v>100579015</v>
      </c>
      <c r="AC161" s="26">
        <f t="shared" si="78"/>
        <v>0.29911881376059046</v>
      </c>
      <c r="AD161" s="26">
        <f t="shared" si="79"/>
        <v>-0.99869852613793342</v>
      </c>
      <c r="AE161" s="26">
        <f t="shared" si="80"/>
        <v>0.29765213878531993</v>
      </c>
      <c r="AF161" s="26">
        <f t="shared" si="69"/>
        <v>-8.3208196751540897E-2</v>
      </c>
      <c r="AG161" s="26">
        <f t="shared" si="70"/>
        <v>27.5</v>
      </c>
      <c r="AH161" s="26">
        <f t="shared" si="71"/>
        <v>-8.3207191051219764E-2</v>
      </c>
      <c r="AI161" s="26">
        <f t="shared" si="61"/>
        <v>0.99999886656277159</v>
      </c>
      <c r="AJ161" s="26">
        <f t="shared" si="62"/>
        <v>1.1334372284317956E-6</v>
      </c>
    </row>
    <row r="162" spans="1:36" x14ac:dyDescent="0.2">
      <c r="A162" s="10">
        <v>42856</v>
      </c>
      <c r="B162" s="5" t="s">
        <v>84</v>
      </c>
      <c r="C162" s="5" t="s">
        <v>163</v>
      </c>
      <c r="D162" s="18">
        <f>IF(SUMIFS('Monthly NSE Equity Options'!$J:$J,'Monthly NSE Equity Options'!$A:$A,$A162)=0,"",SUMIFS('Monthly NSE Equity Options'!$J:$J,'Monthly NSE Equity Options'!$A:$A,$A162))</f>
        <v>433.3356</v>
      </c>
      <c r="E162" s="7" t="str">
        <f>IF(SUMIFS('Monthly BSE Equity Options'!$J:$J,'Monthly BSE Equity Options'!$A:$A,$A162)=0,"",SUMIFS('Monthly BSE Equity Options'!$J:$J,'Monthly BSE Equity Options'!$A:$A,$A162))</f>
        <v/>
      </c>
      <c r="F162" s="7" t="str">
        <f t="shared" si="54"/>
        <v/>
      </c>
      <c r="G162" s="20">
        <f t="shared" si="72"/>
        <v>0.12925684169708695</v>
      </c>
      <c r="H162" s="20" t="str">
        <f t="shared" si="73"/>
        <v/>
      </c>
      <c r="I162" s="20" t="str">
        <f t="shared" si="74"/>
        <v/>
      </c>
      <c r="J162" s="20">
        <f t="shared" si="63"/>
        <v>0.31394845002903304</v>
      </c>
      <c r="K162" s="20" t="str">
        <f t="shared" si="64"/>
        <v/>
      </c>
      <c r="L162" s="20" t="str">
        <f t="shared" si="65"/>
        <v/>
      </c>
      <c r="M162" s="20" t="str">
        <f t="shared" si="55"/>
        <v/>
      </c>
      <c r="N162" s="20" t="str">
        <f t="shared" si="56"/>
        <v/>
      </c>
      <c r="O162" s="21">
        <f>IF(SUMIFS('Monthly NSE Equity Options'!$K:$K,'Monthly NSE Equity Options'!$A:$A,$A162)=0,"",SUMIFS('Monthly NSE Equity Options'!$K:$K,'Monthly NSE Equity Options'!$A:$A,$A162))</f>
        <v>101033.05650000001</v>
      </c>
      <c r="P162" s="8" t="str">
        <f>IF(SUMIFS('Monthly BSE Equity Options'!$K:$K,'Monthly BSE Equity Options'!$A:$A,$A162)=0,"",SUMIFS('Monthly BSE Equity Options'!$K:$K,'Monthly BSE Equity Options'!$A:$A,$A162))</f>
        <v/>
      </c>
      <c r="Q162" s="8" t="str">
        <f t="shared" si="57"/>
        <v/>
      </c>
      <c r="R162" s="23">
        <f t="shared" si="75"/>
        <v>0.94353641951834488</v>
      </c>
      <c r="S162" s="23" t="str">
        <f t="shared" si="76"/>
        <v/>
      </c>
      <c r="T162" s="23" t="str">
        <f t="shared" si="77"/>
        <v/>
      </c>
      <c r="U162" s="23">
        <f t="shared" si="66"/>
        <v>0.26537763516987045</v>
      </c>
      <c r="V162" s="23" t="str">
        <f t="shared" si="67"/>
        <v/>
      </c>
      <c r="W162" s="23" t="str">
        <f t="shared" si="68"/>
        <v/>
      </c>
      <c r="X162" s="23" t="str">
        <f t="shared" si="58"/>
        <v/>
      </c>
      <c r="Y162" s="23" t="str">
        <f t="shared" si="59"/>
        <v/>
      </c>
      <c r="Z162" s="24">
        <f>IF(SUMIFS('Monthly NSE Equity Options'!$L:$L,'Monthly NSE Equity Options'!$A:$A,$A162)=0,"",SUMIFS('Monthly NSE Equity Options'!$L:$L,'Monthly NSE Equity Options'!$A:$A,$A162))</f>
        <v>123980535</v>
      </c>
      <c r="AA162" s="9" t="str">
        <f>IF(SUMIFS('Monthly BSE Equity Options'!$L:$L,'Monthly BSE Equity Options'!$A:$A,$A162)=0,"",SUMIFS('Monthly BSE Equity Options'!$L:$L,'Monthly BSE Equity Options'!$A:$A,$A162))</f>
        <v/>
      </c>
      <c r="AB162" s="9" t="str">
        <f t="shared" si="60"/>
        <v/>
      </c>
      <c r="AC162" s="26">
        <f t="shared" si="78"/>
        <v>0.37130809131549625</v>
      </c>
      <c r="AD162" s="26" t="str">
        <f t="shared" si="79"/>
        <v/>
      </c>
      <c r="AE162" s="26" t="str">
        <f t="shared" si="80"/>
        <v/>
      </c>
      <c r="AF162" s="26">
        <f t="shared" si="69"/>
        <v>0.23266941443315226</v>
      </c>
      <c r="AG162" s="26" t="str">
        <f t="shared" si="70"/>
        <v/>
      </c>
      <c r="AH162" s="26" t="str">
        <f t="shared" si="71"/>
        <v/>
      </c>
      <c r="AI162" s="26" t="str">
        <f t="shared" si="61"/>
        <v/>
      </c>
      <c r="AJ162" s="26" t="str">
        <f t="shared" si="62"/>
        <v/>
      </c>
    </row>
    <row r="163" spans="1:36" x14ac:dyDescent="0.2">
      <c r="A163" s="10">
        <v>42887</v>
      </c>
      <c r="B163" s="5" t="s">
        <v>84</v>
      </c>
      <c r="C163" s="5" t="s">
        <v>163</v>
      </c>
      <c r="D163" s="18">
        <f>IF(SUMIFS('Monthly NSE Equity Options'!$J:$J,'Monthly NSE Equity Options'!$A:$A,$A163)=0,"",SUMIFS('Monthly NSE Equity Options'!$J:$J,'Monthly NSE Equity Options'!$A:$A,$A163))</f>
        <v>356.57900000000001</v>
      </c>
      <c r="E163" s="7" t="str">
        <f>IF(SUMIFS('Monthly BSE Equity Options'!$J:$J,'Monthly BSE Equity Options'!$A:$A,$A163)=0,"",SUMIFS('Monthly BSE Equity Options'!$J:$J,'Monthly BSE Equity Options'!$A:$A,$A163))</f>
        <v/>
      </c>
      <c r="F163" s="7" t="str">
        <f t="shared" si="54"/>
        <v/>
      </c>
      <c r="G163" s="20">
        <f t="shared" si="72"/>
        <v>-6.9507159423738862E-2</v>
      </c>
      <c r="H163" s="20" t="str">
        <f t="shared" si="73"/>
        <v/>
      </c>
      <c r="I163" s="20" t="str">
        <f t="shared" si="74"/>
        <v/>
      </c>
      <c r="J163" s="20">
        <f t="shared" si="63"/>
        <v>-0.17712968886008906</v>
      </c>
      <c r="K163" s="20" t="str">
        <f t="shared" si="64"/>
        <v/>
      </c>
      <c r="L163" s="20" t="str">
        <f t="shared" si="65"/>
        <v/>
      </c>
      <c r="M163" s="20" t="str">
        <f t="shared" si="55"/>
        <v/>
      </c>
      <c r="N163" s="20" t="str">
        <f t="shared" si="56"/>
        <v/>
      </c>
      <c r="O163" s="21">
        <f>IF(SUMIFS('Monthly NSE Equity Options'!$K:$K,'Monthly NSE Equity Options'!$A:$A,$A163)=0,"",SUMIFS('Monthly NSE Equity Options'!$K:$K,'Monthly NSE Equity Options'!$A:$A,$A163))</f>
        <v>99997.62</v>
      </c>
      <c r="P163" s="8" t="str">
        <f>IF(SUMIFS('Monthly BSE Equity Options'!$K:$K,'Monthly BSE Equity Options'!$A:$A,$A163)=0,"",SUMIFS('Monthly BSE Equity Options'!$K:$K,'Monthly BSE Equity Options'!$A:$A,$A163))</f>
        <v/>
      </c>
      <c r="Q163" s="8" t="str">
        <f t="shared" si="57"/>
        <v/>
      </c>
      <c r="R163" s="23">
        <f t="shared" si="75"/>
        <v>0.80662963146761801</v>
      </c>
      <c r="S163" s="23" t="str">
        <f t="shared" si="76"/>
        <v/>
      </c>
      <c r="T163" s="23" t="str">
        <f t="shared" si="77"/>
        <v/>
      </c>
      <c r="U163" s="23">
        <f t="shared" si="66"/>
        <v>-1.0248492284305133E-2</v>
      </c>
      <c r="V163" s="23" t="str">
        <f t="shared" si="67"/>
        <v/>
      </c>
      <c r="W163" s="23" t="str">
        <f t="shared" si="68"/>
        <v/>
      </c>
      <c r="X163" s="23" t="str">
        <f t="shared" si="58"/>
        <v/>
      </c>
      <c r="Y163" s="23" t="str">
        <f t="shared" si="59"/>
        <v/>
      </c>
      <c r="Z163" s="24">
        <f>IF(SUMIFS('Monthly NSE Equity Options'!$L:$L,'Monthly NSE Equity Options'!$A:$A,$A163)=0,"",SUMIFS('Monthly NSE Equity Options'!$L:$L,'Monthly NSE Equity Options'!$A:$A,$A163))</f>
        <v>118335136</v>
      </c>
      <c r="AA163" s="9" t="str">
        <f>IF(SUMIFS('Monthly BSE Equity Options'!$L:$L,'Monthly BSE Equity Options'!$A:$A,$A163)=0,"",SUMIFS('Monthly BSE Equity Options'!$L:$L,'Monthly BSE Equity Options'!$A:$A,$A163))</f>
        <v/>
      </c>
      <c r="AB163" s="9" t="str">
        <f t="shared" si="60"/>
        <v/>
      </c>
      <c r="AC163" s="26">
        <f t="shared" si="78"/>
        <v>0.25135739101415067</v>
      </c>
      <c r="AD163" s="26" t="str">
        <f t="shared" si="79"/>
        <v/>
      </c>
      <c r="AE163" s="26" t="str">
        <f t="shared" si="80"/>
        <v/>
      </c>
      <c r="AF163" s="26">
        <f t="shared" si="69"/>
        <v>-4.5534559114461026E-2</v>
      </c>
      <c r="AG163" s="26" t="str">
        <f t="shared" si="70"/>
        <v/>
      </c>
      <c r="AH163" s="26" t="str">
        <f t="shared" si="71"/>
        <v/>
      </c>
      <c r="AI163" s="26" t="str">
        <f t="shared" si="61"/>
        <v/>
      </c>
      <c r="AJ163" s="26" t="str">
        <f t="shared" si="62"/>
        <v/>
      </c>
    </row>
    <row r="164" spans="1:36" x14ac:dyDescent="0.2">
      <c r="A164" s="10">
        <v>42917</v>
      </c>
      <c r="B164" s="5" t="s">
        <v>84</v>
      </c>
      <c r="C164" s="5" t="s">
        <v>164</v>
      </c>
      <c r="D164" s="18">
        <f>IF(SUMIFS('Monthly NSE Equity Options'!$J:$J,'Monthly NSE Equity Options'!$A:$A,$A164)=0,"",SUMIFS('Monthly NSE Equity Options'!$J:$J,'Monthly NSE Equity Options'!$A:$A,$A164))</f>
        <v>424.37540000000001</v>
      </c>
      <c r="E164" s="7" t="str">
        <f>IF(SUMIFS('Monthly BSE Equity Options'!$J:$J,'Monthly BSE Equity Options'!$A:$A,$A164)=0,"",SUMIFS('Monthly BSE Equity Options'!$J:$J,'Monthly BSE Equity Options'!$A:$A,$A164))</f>
        <v/>
      </c>
      <c r="F164" s="7" t="str">
        <f t="shared" si="54"/>
        <v/>
      </c>
      <c r="G164" s="20">
        <f t="shared" si="72"/>
        <v>0.28136267111365143</v>
      </c>
      <c r="H164" s="20" t="str">
        <f t="shared" si="73"/>
        <v/>
      </c>
      <c r="I164" s="20" t="str">
        <f t="shared" si="74"/>
        <v/>
      </c>
      <c r="J164" s="20">
        <f t="shared" si="63"/>
        <v>0.19013009739777154</v>
      </c>
      <c r="K164" s="20" t="str">
        <f t="shared" si="64"/>
        <v/>
      </c>
      <c r="L164" s="20" t="str">
        <f t="shared" si="65"/>
        <v/>
      </c>
      <c r="M164" s="20" t="str">
        <f t="shared" si="55"/>
        <v/>
      </c>
      <c r="N164" s="20" t="str">
        <f t="shared" si="56"/>
        <v/>
      </c>
      <c r="O164" s="21">
        <f>IF(SUMIFS('Monthly NSE Equity Options'!$K:$K,'Monthly NSE Equity Options'!$A:$A,$A164)=0,"",SUMIFS('Monthly NSE Equity Options'!$K:$K,'Monthly NSE Equity Options'!$A:$A,$A164))</f>
        <v>106113.4636</v>
      </c>
      <c r="P164" s="8">
        <f>IF(SUMIFS('Monthly BSE Equity Options'!$K:$K,'Monthly BSE Equity Options'!$A:$A,$A164)=0,"",SUMIFS('Monthly BSE Equity Options'!$K:$K,'Monthly BSE Equity Options'!$A:$A,$A164))</f>
        <v>5.9999999999999995E-4</v>
      </c>
      <c r="Q164" s="8">
        <f t="shared" si="57"/>
        <v>106113.4642</v>
      </c>
      <c r="R164" s="23">
        <f t="shared" si="75"/>
        <v>0.94607351211103929</v>
      </c>
      <c r="S164" s="23" t="str">
        <f t="shared" si="76"/>
        <v/>
      </c>
      <c r="T164" s="23" t="str">
        <f t="shared" si="77"/>
        <v/>
      </c>
      <c r="U164" s="23">
        <f t="shared" si="66"/>
        <v>6.1159891605420347E-2</v>
      </c>
      <c r="V164" s="23" t="str">
        <f t="shared" si="67"/>
        <v/>
      </c>
      <c r="W164" s="23" t="str">
        <f t="shared" si="68"/>
        <v/>
      </c>
      <c r="X164" s="23">
        <f t="shared" si="58"/>
        <v>0.9999999943456751</v>
      </c>
      <c r="Y164" s="23">
        <f t="shared" si="59"/>
        <v>5.6543248731295299E-9</v>
      </c>
      <c r="Z164" s="24">
        <f>IF(SUMIFS('Monthly NSE Equity Options'!$L:$L,'Monthly NSE Equity Options'!$A:$A,$A164)=0,"",SUMIFS('Monthly NSE Equity Options'!$L:$L,'Monthly NSE Equity Options'!$A:$A,$A164))</f>
        <v>123786373</v>
      </c>
      <c r="AA164" s="9">
        <f>IF(SUMIFS('Monthly BSE Equity Options'!$L:$L,'Monthly BSE Equity Options'!$A:$A,$A164)=0,"",SUMIFS('Monthly BSE Equity Options'!$L:$L,'Monthly BSE Equity Options'!$A:$A,$A164))</f>
        <v>1</v>
      </c>
      <c r="AB164" s="9">
        <f t="shared" si="60"/>
        <v>123786374</v>
      </c>
      <c r="AC164" s="26">
        <f t="shared" si="78"/>
        <v>0.5428684006619211</v>
      </c>
      <c r="AD164" s="26" t="str">
        <f t="shared" si="79"/>
        <v/>
      </c>
      <c r="AE164" s="26" t="str">
        <f t="shared" si="80"/>
        <v/>
      </c>
      <c r="AF164" s="26">
        <f t="shared" si="69"/>
        <v>4.6066089787567321E-2</v>
      </c>
      <c r="AG164" s="26" t="str">
        <f t="shared" si="70"/>
        <v/>
      </c>
      <c r="AH164" s="26" t="str">
        <f t="shared" si="71"/>
        <v/>
      </c>
      <c r="AI164" s="26">
        <f t="shared" si="61"/>
        <v>0.99999999192156641</v>
      </c>
      <c r="AJ164" s="26">
        <f t="shared" si="62"/>
        <v>8.0784335762189781E-9</v>
      </c>
    </row>
    <row r="165" spans="1:36" x14ac:dyDescent="0.2">
      <c r="A165" s="10">
        <v>42948</v>
      </c>
      <c r="B165" s="5" t="s">
        <v>84</v>
      </c>
      <c r="C165" s="5" t="s">
        <v>164</v>
      </c>
      <c r="D165" s="18">
        <f>IF(SUMIFS('Monthly NSE Equity Options'!$J:$J,'Monthly NSE Equity Options'!$A:$A,$A165)=0,"",SUMIFS('Monthly NSE Equity Options'!$J:$J,'Monthly NSE Equity Options'!$A:$A,$A165))</f>
        <v>518.26800000000003</v>
      </c>
      <c r="E165" s="7">
        <f>IF(SUMIFS('Monthly BSE Equity Options'!$J:$J,'Monthly BSE Equity Options'!$A:$A,$A165)=0,"",SUMIFS('Monthly BSE Equity Options'!$J:$J,'Monthly BSE Equity Options'!$A:$A,$A165))</f>
        <v>1E-4</v>
      </c>
      <c r="F165" s="7">
        <f t="shared" si="54"/>
        <v>518.2681</v>
      </c>
      <c r="G165" s="20">
        <f t="shared" si="72"/>
        <v>0.40656804431817806</v>
      </c>
      <c r="H165" s="20" t="str">
        <f t="shared" si="73"/>
        <v/>
      </c>
      <c r="I165" s="20" t="str">
        <f t="shared" si="74"/>
        <v/>
      </c>
      <c r="J165" s="20">
        <f t="shared" si="63"/>
        <v>0.22124892253415251</v>
      </c>
      <c r="K165" s="20" t="str">
        <f t="shared" si="64"/>
        <v/>
      </c>
      <c r="L165" s="20" t="str">
        <f t="shared" si="65"/>
        <v/>
      </c>
      <c r="M165" s="20">
        <f t="shared" si="55"/>
        <v>0.99999980704967184</v>
      </c>
      <c r="N165" s="20">
        <f t="shared" si="56"/>
        <v>1.9295032821815581E-7</v>
      </c>
      <c r="O165" s="21">
        <f>IF(SUMIFS('Monthly NSE Equity Options'!$K:$K,'Monthly NSE Equity Options'!$A:$A,$A165)=0,"",SUMIFS('Monthly NSE Equity Options'!$K:$K,'Monthly NSE Equity Options'!$A:$A,$A165))</f>
        <v>130778.6444</v>
      </c>
      <c r="P165" s="8">
        <f>IF(SUMIFS('Monthly BSE Equity Options'!$K:$K,'Monthly BSE Equity Options'!$A:$A,$A165)=0,"",SUMIFS('Monthly BSE Equity Options'!$K:$K,'Monthly BSE Equity Options'!$A:$A,$A165))</f>
        <v>1.1999999999999999E-3</v>
      </c>
      <c r="Q165" s="8">
        <f t="shared" si="57"/>
        <v>130778.6456</v>
      </c>
      <c r="R165" s="23">
        <f t="shared" si="75"/>
        <v>1.0206803152938591</v>
      </c>
      <c r="S165" s="23" t="str">
        <f t="shared" si="76"/>
        <v/>
      </c>
      <c r="T165" s="23" t="str">
        <f t="shared" si="77"/>
        <v/>
      </c>
      <c r="U165" s="23">
        <f t="shared" si="66"/>
        <v>0.23244157681042843</v>
      </c>
      <c r="V165" s="23">
        <f t="shared" si="67"/>
        <v>1</v>
      </c>
      <c r="W165" s="23">
        <f t="shared" si="68"/>
        <v>0.23244158115045321</v>
      </c>
      <c r="X165" s="23">
        <f t="shared" si="58"/>
        <v>0.99999999082419</v>
      </c>
      <c r="Y165" s="23">
        <f t="shared" si="59"/>
        <v>9.1758099687797945E-9</v>
      </c>
      <c r="Z165" s="24">
        <f>IF(SUMIFS('Monthly NSE Equity Options'!$L:$L,'Monthly NSE Equity Options'!$A:$A,$A165)=0,"",SUMIFS('Monthly NSE Equity Options'!$L:$L,'Monthly NSE Equity Options'!$A:$A,$A165))</f>
        <v>148427175</v>
      </c>
      <c r="AA165" s="9">
        <f>IF(SUMIFS('Monthly BSE Equity Options'!$L:$L,'Monthly BSE Equity Options'!$A:$A,$A165)=0,"",SUMIFS('Monthly BSE Equity Options'!$L:$L,'Monthly BSE Equity Options'!$A:$A,$A165))</f>
        <v>2</v>
      </c>
      <c r="AB165" s="9">
        <f t="shared" si="60"/>
        <v>148427177</v>
      </c>
      <c r="AC165" s="26">
        <f t="shared" si="78"/>
        <v>0.5977592988093996</v>
      </c>
      <c r="AD165" s="26" t="str">
        <f t="shared" si="79"/>
        <v/>
      </c>
      <c r="AE165" s="26" t="str">
        <f t="shared" si="80"/>
        <v/>
      </c>
      <c r="AF165" s="26">
        <f t="shared" si="69"/>
        <v>0.19905908382984938</v>
      </c>
      <c r="AG165" s="26">
        <f t="shared" si="70"/>
        <v>1</v>
      </c>
      <c r="AH165" s="26">
        <f t="shared" si="71"/>
        <v>0.19905909030019742</v>
      </c>
      <c r="AI165" s="26">
        <f t="shared" si="61"/>
        <v>0.99999998652537869</v>
      </c>
      <c r="AJ165" s="26">
        <f t="shared" si="62"/>
        <v>1.3474621295263198E-8</v>
      </c>
    </row>
    <row r="166" spans="1:36" x14ac:dyDescent="0.2">
      <c r="A166" s="10">
        <v>42979</v>
      </c>
      <c r="B166" s="5" t="s">
        <v>84</v>
      </c>
      <c r="C166" s="5" t="s">
        <v>164</v>
      </c>
      <c r="D166" s="18">
        <f>IF(SUMIFS('Monthly NSE Equity Options'!$J:$J,'Monthly NSE Equity Options'!$A:$A,$A166)=0,"",SUMIFS('Monthly NSE Equity Options'!$J:$J,'Monthly NSE Equity Options'!$A:$A,$A166))</f>
        <v>483.05939999999998</v>
      </c>
      <c r="E166" s="7" t="str">
        <f>IF(SUMIFS('Monthly BSE Equity Options'!$J:$J,'Monthly BSE Equity Options'!$A:$A,$A166)=0,"",SUMIFS('Monthly BSE Equity Options'!$J:$J,'Monthly BSE Equity Options'!$A:$A,$A166))</f>
        <v/>
      </c>
      <c r="F166" s="7" t="str">
        <f t="shared" si="54"/>
        <v/>
      </c>
      <c r="G166" s="20">
        <f t="shared" si="72"/>
        <v>0.2621101297357602</v>
      </c>
      <c r="H166" s="20" t="str">
        <f t="shared" si="73"/>
        <v/>
      </c>
      <c r="I166" s="20" t="str">
        <f t="shared" si="74"/>
        <v/>
      </c>
      <c r="J166" s="20">
        <f t="shared" si="63"/>
        <v>-6.7935122369121803E-2</v>
      </c>
      <c r="K166" s="20" t="str">
        <f t="shared" si="64"/>
        <v/>
      </c>
      <c r="L166" s="20" t="str">
        <f t="shared" si="65"/>
        <v/>
      </c>
      <c r="M166" s="20" t="str">
        <f t="shared" si="55"/>
        <v/>
      </c>
      <c r="N166" s="20" t="str">
        <f t="shared" si="56"/>
        <v/>
      </c>
      <c r="O166" s="21">
        <f>IF(SUMIFS('Monthly NSE Equity Options'!$K:$K,'Monthly NSE Equity Options'!$A:$A,$A166)=0,"",SUMIFS('Monthly NSE Equity Options'!$K:$K,'Monthly NSE Equity Options'!$A:$A,$A166))</f>
        <v>119000.736</v>
      </c>
      <c r="P166" s="8" t="str">
        <f>IF(SUMIFS('Monthly BSE Equity Options'!$K:$K,'Monthly BSE Equity Options'!$A:$A,$A166)=0,"",SUMIFS('Monthly BSE Equity Options'!$K:$K,'Monthly BSE Equity Options'!$A:$A,$A166))</f>
        <v/>
      </c>
      <c r="Q166" s="8" t="str">
        <f t="shared" si="57"/>
        <v/>
      </c>
      <c r="R166" s="23">
        <f t="shared" si="75"/>
        <v>0.64469828422556552</v>
      </c>
      <c r="S166" s="23" t="str">
        <f t="shared" si="76"/>
        <v/>
      </c>
      <c r="T166" s="23" t="str">
        <f t="shared" si="77"/>
        <v/>
      </c>
      <c r="U166" s="23">
        <f t="shared" si="66"/>
        <v>-9.0059875249785093E-2</v>
      </c>
      <c r="V166" s="23" t="str">
        <f t="shared" si="67"/>
        <v/>
      </c>
      <c r="W166" s="23" t="str">
        <f t="shared" si="68"/>
        <v/>
      </c>
      <c r="X166" s="23" t="str">
        <f t="shared" si="58"/>
        <v/>
      </c>
      <c r="Y166" s="23" t="str">
        <f t="shared" si="59"/>
        <v/>
      </c>
      <c r="Z166" s="24">
        <f>IF(SUMIFS('Monthly NSE Equity Options'!$L:$L,'Monthly NSE Equity Options'!$A:$A,$A166)=0,"",SUMIFS('Monthly NSE Equity Options'!$L:$L,'Monthly NSE Equity Options'!$A:$A,$A166))</f>
        <v>136700414</v>
      </c>
      <c r="AA166" s="9" t="str">
        <f>IF(SUMIFS('Monthly BSE Equity Options'!$L:$L,'Monthly BSE Equity Options'!$A:$A,$A166)=0,"",SUMIFS('Monthly BSE Equity Options'!$L:$L,'Monthly BSE Equity Options'!$A:$A,$A166))</f>
        <v/>
      </c>
      <c r="AB166" s="9" t="str">
        <f t="shared" si="60"/>
        <v/>
      </c>
      <c r="AC166" s="26">
        <f t="shared" si="78"/>
        <v>0.37156739960116902</v>
      </c>
      <c r="AD166" s="26" t="str">
        <f t="shared" si="79"/>
        <v/>
      </c>
      <c r="AE166" s="26" t="str">
        <f t="shared" si="80"/>
        <v/>
      </c>
      <c r="AF166" s="26">
        <f t="shared" si="69"/>
        <v>-7.9006832812118177E-2</v>
      </c>
      <c r="AG166" s="26" t="str">
        <f t="shared" si="70"/>
        <v/>
      </c>
      <c r="AH166" s="26" t="str">
        <f t="shared" si="71"/>
        <v/>
      </c>
      <c r="AI166" s="26" t="str">
        <f t="shared" si="61"/>
        <v/>
      </c>
      <c r="AJ166" s="26" t="str">
        <f t="shared" si="62"/>
        <v/>
      </c>
    </row>
    <row r="167" spans="1:36" x14ac:dyDescent="0.2">
      <c r="A167" s="10">
        <v>43009</v>
      </c>
      <c r="B167" s="5" t="s">
        <v>84</v>
      </c>
      <c r="C167" s="5" t="s">
        <v>165</v>
      </c>
      <c r="D167" s="18">
        <f>IF(SUMIFS('Monthly NSE Equity Options'!$J:$J,'Monthly NSE Equity Options'!$A:$A,$A167)=0,"",SUMIFS('Monthly NSE Equity Options'!$J:$J,'Monthly NSE Equity Options'!$A:$A,$A167))</f>
        <v>486.18110000000001</v>
      </c>
      <c r="E167" s="7" t="str">
        <f>IF(SUMIFS('Monthly BSE Equity Options'!$J:$J,'Monthly BSE Equity Options'!$A:$A,$A167)=0,"",SUMIFS('Monthly BSE Equity Options'!$J:$J,'Monthly BSE Equity Options'!$A:$A,$A167))</f>
        <v/>
      </c>
      <c r="F167" s="7" t="str">
        <f t="shared" si="54"/>
        <v/>
      </c>
      <c r="G167" s="20">
        <f t="shared" si="72"/>
        <v>0.49892262674974885</v>
      </c>
      <c r="H167" s="20" t="str">
        <f t="shared" si="73"/>
        <v/>
      </c>
      <c r="I167" s="20" t="str">
        <f t="shared" si="74"/>
        <v/>
      </c>
      <c r="J167" s="20">
        <f t="shared" si="63"/>
        <v>6.4623522490194762E-3</v>
      </c>
      <c r="K167" s="20" t="str">
        <f t="shared" si="64"/>
        <v/>
      </c>
      <c r="L167" s="20" t="str">
        <f t="shared" si="65"/>
        <v/>
      </c>
      <c r="M167" s="20" t="str">
        <f t="shared" si="55"/>
        <v/>
      </c>
      <c r="N167" s="20" t="str">
        <f t="shared" si="56"/>
        <v/>
      </c>
      <c r="O167" s="21">
        <f>IF(SUMIFS('Monthly NSE Equity Options'!$K:$K,'Monthly NSE Equity Options'!$A:$A,$A167)=0,"",SUMIFS('Monthly NSE Equity Options'!$K:$K,'Monthly NSE Equity Options'!$A:$A,$A167))</f>
        <v>114621.1869</v>
      </c>
      <c r="P167" s="8" t="str">
        <f>IF(SUMIFS('Monthly BSE Equity Options'!$K:$K,'Monthly BSE Equity Options'!$A:$A,$A167)=0,"",SUMIFS('Monthly BSE Equity Options'!$K:$K,'Monthly BSE Equity Options'!$A:$A,$A167))</f>
        <v/>
      </c>
      <c r="Q167" s="8" t="str">
        <f t="shared" si="57"/>
        <v/>
      </c>
      <c r="R167" s="23">
        <f t="shared" si="75"/>
        <v>0.76008754740205897</v>
      </c>
      <c r="S167" s="23" t="str">
        <f t="shared" si="76"/>
        <v/>
      </c>
      <c r="T167" s="23" t="str">
        <f t="shared" si="77"/>
        <v/>
      </c>
      <c r="U167" s="23">
        <f t="shared" si="66"/>
        <v>-3.6802705993347784E-2</v>
      </c>
      <c r="V167" s="23" t="str">
        <f t="shared" si="67"/>
        <v/>
      </c>
      <c r="W167" s="23" t="str">
        <f t="shared" si="68"/>
        <v/>
      </c>
      <c r="X167" s="23" t="str">
        <f t="shared" si="58"/>
        <v/>
      </c>
      <c r="Y167" s="23" t="str">
        <f t="shared" si="59"/>
        <v/>
      </c>
      <c r="Z167" s="24">
        <f>IF(SUMIFS('Monthly NSE Equity Options'!$L:$L,'Monthly NSE Equity Options'!$A:$A,$A167)=0,"",SUMIFS('Monthly NSE Equity Options'!$L:$L,'Monthly NSE Equity Options'!$A:$A,$A167))</f>
        <v>128875214</v>
      </c>
      <c r="AA167" s="9" t="str">
        <f>IF(SUMIFS('Monthly BSE Equity Options'!$L:$L,'Monthly BSE Equity Options'!$A:$A,$A167)=0,"",SUMIFS('Monthly BSE Equity Options'!$L:$L,'Monthly BSE Equity Options'!$A:$A,$A167))</f>
        <v/>
      </c>
      <c r="AB167" s="9" t="str">
        <f t="shared" si="60"/>
        <v/>
      </c>
      <c r="AC167" s="26">
        <f t="shared" si="78"/>
        <v>0.41623638610349745</v>
      </c>
      <c r="AD167" s="26" t="str">
        <f t="shared" si="79"/>
        <v/>
      </c>
      <c r="AE167" s="26" t="str">
        <f t="shared" si="80"/>
        <v/>
      </c>
      <c r="AF167" s="26">
        <f t="shared" si="69"/>
        <v>-5.7243425758754518E-2</v>
      </c>
      <c r="AG167" s="26" t="str">
        <f t="shared" si="70"/>
        <v/>
      </c>
      <c r="AH167" s="26" t="str">
        <f t="shared" si="71"/>
        <v/>
      </c>
      <c r="AI167" s="26" t="str">
        <f t="shared" si="61"/>
        <v/>
      </c>
      <c r="AJ167" s="26" t="str">
        <f t="shared" si="62"/>
        <v/>
      </c>
    </row>
    <row r="168" spans="1:36" x14ac:dyDescent="0.2">
      <c r="A168" s="10">
        <v>43040</v>
      </c>
      <c r="B168" s="5" t="s">
        <v>84</v>
      </c>
      <c r="C168" s="5" t="s">
        <v>165</v>
      </c>
      <c r="D168" s="18">
        <f>IF(SUMIFS('Monthly NSE Equity Options'!$J:$J,'Monthly NSE Equity Options'!$A:$A,$A168)=0,"",SUMIFS('Monthly NSE Equity Options'!$J:$J,'Monthly NSE Equity Options'!$A:$A,$A168))</f>
        <v>534.46990000000005</v>
      </c>
      <c r="E168" s="7" t="str">
        <f>IF(SUMIFS('Monthly BSE Equity Options'!$J:$J,'Monthly BSE Equity Options'!$A:$A,$A168)=0,"",SUMIFS('Monthly BSE Equity Options'!$J:$J,'Monthly BSE Equity Options'!$A:$A,$A168))</f>
        <v/>
      </c>
      <c r="F168" s="7" t="str">
        <f t="shared" si="54"/>
        <v/>
      </c>
      <c r="G168" s="20">
        <f t="shared" si="72"/>
        <v>5.8507992036878287E-2</v>
      </c>
      <c r="H168" s="20" t="str">
        <f t="shared" si="73"/>
        <v/>
      </c>
      <c r="I168" s="20" t="str">
        <f t="shared" si="74"/>
        <v/>
      </c>
      <c r="J168" s="20">
        <f t="shared" si="63"/>
        <v>9.9322659807220104E-2</v>
      </c>
      <c r="K168" s="20" t="str">
        <f t="shared" si="64"/>
        <v/>
      </c>
      <c r="L168" s="20" t="str">
        <f t="shared" si="65"/>
        <v/>
      </c>
      <c r="M168" s="20" t="str">
        <f t="shared" si="55"/>
        <v/>
      </c>
      <c r="N168" s="20" t="str">
        <f t="shared" si="56"/>
        <v/>
      </c>
      <c r="O168" s="21">
        <f>IF(SUMIFS('Monthly NSE Equity Options'!$K:$K,'Monthly NSE Equity Options'!$A:$A,$A168)=0,"",SUMIFS('Monthly NSE Equity Options'!$K:$K,'Monthly NSE Equity Options'!$A:$A,$A168))</f>
        <v>136770.95970000001</v>
      </c>
      <c r="P168" s="8" t="str">
        <f>IF(SUMIFS('Monthly BSE Equity Options'!$K:$K,'Monthly BSE Equity Options'!$A:$A,$A168)=0,"",SUMIFS('Monthly BSE Equity Options'!$K:$K,'Monthly BSE Equity Options'!$A:$A,$A168))</f>
        <v/>
      </c>
      <c r="Q168" s="8" t="str">
        <f t="shared" si="57"/>
        <v/>
      </c>
      <c r="R168" s="23">
        <f t="shared" si="75"/>
        <v>0.73566743648313637</v>
      </c>
      <c r="S168" s="23" t="str">
        <f t="shared" si="76"/>
        <v/>
      </c>
      <c r="T168" s="23" t="str">
        <f t="shared" si="77"/>
        <v/>
      </c>
      <c r="U168" s="23">
        <f t="shared" si="66"/>
        <v>0.19324326853572305</v>
      </c>
      <c r="V168" s="23" t="str">
        <f t="shared" si="67"/>
        <v/>
      </c>
      <c r="W168" s="23" t="str">
        <f t="shared" si="68"/>
        <v/>
      </c>
      <c r="X168" s="23" t="str">
        <f t="shared" si="58"/>
        <v/>
      </c>
      <c r="Y168" s="23" t="str">
        <f t="shared" si="59"/>
        <v/>
      </c>
      <c r="Z168" s="24">
        <f>IF(SUMIFS('Monthly NSE Equity Options'!$L:$L,'Monthly NSE Equity Options'!$A:$A,$A168)=0,"",SUMIFS('Monthly NSE Equity Options'!$L:$L,'Monthly NSE Equity Options'!$A:$A,$A168))</f>
        <v>148964983</v>
      </c>
      <c r="AA168" s="9" t="str">
        <f>IF(SUMIFS('Monthly BSE Equity Options'!$L:$L,'Monthly BSE Equity Options'!$A:$A,$A168)=0,"",SUMIFS('Monthly BSE Equity Options'!$L:$L,'Monthly BSE Equity Options'!$A:$A,$A168))</f>
        <v/>
      </c>
      <c r="AB168" s="9" t="str">
        <f t="shared" si="60"/>
        <v/>
      </c>
      <c r="AC168" s="26">
        <f t="shared" si="78"/>
        <v>0.3001778502805561</v>
      </c>
      <c r="AD168" s="26" t="str">
        <f t="shared" si="79"/>
        <v/>
      </c>
      <c r="AE168" s="26" t="str">
        <f t="shared" si="80"/>
        <v/>
      </c>
      <c r="AF168" s="26">
        <f t="shared" si="69"/>
        <v>0.15588543658984721</v>
      </c>
      <c r="AG168" s="26" t="str">
        <f t="shared" si="70"/>
        <v/>
      </c>
      <c r="AH168" s="26" t="str">
        <f t="shared" si="71"/>
        <v/>
      </c>
      <c r="AI168" s="26" t="str">
        <f t="shared" si="61"/>
        <v/>
      </c>
      <c r="AJ168" s="26" t="str">
        <f t="shared" si="62"/>
        <v/>
      </c>
    </row>
    <row r="169" spans="1:36" x14ac:dyDescent="0.2">
      <c r="A169" s="10">
        <v>43070</v>
      </c>
      <c r="B169" s="5" t="s">
        <v>84</v>
      </c>
      <c r="C169" s="5" t="s">
        <v>165</v>
      </c>
      <c r="D169" s="18">
        <f>IF(SUMIFS('Monthly NSE Equity Options'!$J:$J,'Monthly NSE Equity Options'!$A:$A,$A169)=0,"",SUMIFS('Monthly NSE Equity Options'!$J:$J,'Monthly NSE Equity Options'!$A:$A,$A169))</f>
        <v>527.33360000000005</v>
      </c>
      <c r="E169" s="7" t="str">
        <f>IF(SUMIFS('Monthly BSE Equity Options'!$J:$J,'Monthly BSE Equity Options'!$A:$A,$A169)=0,"",SUMIFS('Monthly BSE Equity Options'!$J:$J,'Monthly BSE Equity Options'!$A:$A,$A169))</f>
        <v/>
      </c>
      <c r="F169" s="7" t="str">
        <f t="shared" si="54"/>
        <v/>
      </c>
      <c r="G169" s="20">
        <f t="shared" si="72"/>
        <v>0.46438600232820626</v>
      </c>
      <c r="H169" s="20" t="str">
        <f t="shared" si="73"/>
        <v/>
      </c>
      <c r="I169" s="20" t="str">
        <f t="shared" si="74"/>
        <v/>
      </c>
      <c r="J169" s="20">
        <f t="shared" si="63"/>
        <v>-1.3352108322657652E-2</v>
      </c>
      <c r="K169" s="20" t="str">
        <f t="shared" si="64"/>
        <v/>
      </c>
      <c r="L169" s="20" t="str">
        <f t="shared" si="65"/>
        <v/>
      </c>
      <c r="M169" s="20" t="str">
        <f t="shared" si="55"/>
        <v/>
      </c>
      <c r="N169" s="20" t="str">
        <f t="shared" si="56"/>
        <v/>
      </c>
      <c r="O169" s="21">
        <f>IF(SUMIFS('Monthly NSE Equity Options'!$K:$K,'Monthly NSE Equity Options'!$A:$A,$A169)=0,"",SUMIFS('Monthly NSE Equity Options'!$K:$K,'Monthly NSE Equity Options'!$A:$A,$A169))</f>
        <v>120565.25539999999</v>
      </c>
      <c r="P169" s="8" t="str">
        <f>IF(SUMIFS('Monthly BSE Equity Options'!$K:$K,'Monthly BSE Equity Options'!$A:$A,$A169)=0,"",SUMIFS('Monthly BSE Equity Options'!$K:$K,'Monthly BSE Equity Options'!$A:$A,$A169))</f>
        <v/>
      </c>
      <c r="Q169" s="8" t="str">
        <f t="shared" si="57"/>
        <v/>
      </c>
      <c r="R169" s="23">
        <f t="shared" si="75"/>
        <v>0.77171825505761538</v>
      </c>
      <c r="S169" s="23" t="str">
        <f t="shared" si="76"/>
        <v/>
      </c>
      <c r="T169" s="23" t="str">
        <f t="shared" si="77"/>
        <v/>
      </c>
      <c r="U169" s="23">
        <f t="shared" si="66"/>
        <v>-0.11848790368618001</v>
      </c>
      <c r="V169" s="23" t="str">
        <f t="shared" si="67"/>
        <v/>
      </c>
      <c r="W169" s="23" t="str">
        <f t="shared" si="68"/>
        <v/>
      </c>
      <c r="X169" s="23" t="str">
        <f t="shared" si="58"/>
        <v/>
      </c>
      <c r="Y169" s="23" t="str">
        <f t="shared" si="59"/>
        <v/>
      </c>
      <c r="Z169" s="24">
        <f>IF(SUMIFS('Monthly NSE Equity Options'!$L:$L,'Monthly NSE Equity Options'!$A:$A,$A169)=0,"",SUMIFS('Monthly NSE Equity Options'!$L:$L,'Monthly NSE Equity Options'!$A:$A,$A169))</f>
        <v>132964283</v>
      </c>
      <c r="AA169" s="9" t="str">
        <f>IF(SUMIFS('Monthly BSE Equity Options'!$L:$L,'Monthly BSE Equity Options'!$A:$A,$A169)=0,"",SUMIFS('Monthly BSE Equity Options'!$L:$L,'Monthly BSE Equity Options'!$A:$A,$A169))</f>
        <v/>
      </c>
      <c r="AB169" s="9" t="str">
        <f t="shared" si="60"/>
        <v/>
      </c>
      <c r="AC169" s="26">
        <f t="shared" si="78"/>
        <v>0.30384711449424051</v>
      </c>
      <c r="AD169" s="26" t="str">
        <f t="shared" si="79"/>
        <v/>
      </c>
      <c r="AE169" s="26" t="str">
        <f t="shared" si="80"/>
        <v/>
      </c>
      <c r="AF169" s="26">
        <f t="shared" si="69"/>
        <v>-0.10741249169947542</v>
      </c>
      <c r="AG169" s="26" t="str">
        <f t="shared" si="70"/>
        <v/>
      </c>
      <c r="AH169" s="26" t="str">
        <f t="shared" si="71"/>
        <v/>
      </c>
      <c r="AI169" s="26" t="str">
        <f t="shared" si="61"/>
        <v/>
      </c>
      <c r="AJ169" s="26" t="str">
        <f t="shared" si="62"/>
        <v/>
      </c>
    </row>
    <row r="170" spans="1:36" x14ac:dyDescent="0.2">
      <c r="A170" s="10">
        <v>43101</v>
      </c>
      <c r="B170" s="5" t="s">
        <v>84</v>
      </c>
      <c r="C170" s="5" t="s">
        <v>166</v>
      </c>
      <c r="D170" s="18">
        <f>IF(SUMIFS('Monthly NSE Equity Options'!$J:$J,'Monthly NSE Equity Options'!$A:$A,$A170)=0,"",SUMIFS('Monthly NSE Equity Options'!$J:$J,'Monthly NSE Equity Options'!$A:$A,$A170))</f>
        <v>613.70690000000002</v>
      </c>
      <c r="E170" s="7" t="str">
        <f>IF(SUMIFS('Monthly BSE Equity Options'!$J:$J,'Monthly BSE Equity Options'!$A:$A,$A170)=0,"",SUMIFS('Monthly BSE Equity Options'!$J:$J,'Monthly BSE Equity Options'!$A:$A,$A170))</f>
        <v/>
      </c>
      <c r="F170" s="7" t="str">
        <f t="shared" si="54"/>
        <v/>
      </c>
      <c r="G170" s="20">
        <f t="shared" si="72"/>
        <v>0.68987936924729509</v>
      </c>
      <c r="H170" s="20" t="str">
        <f t="shared" si="73"/>
        <v/>
      </c>
      <c r="I170" s="20" t="str">
        <f t="shared" si="74"/>
        <v/>
      </c>
      <c r="J170" s="20">
        <f t="shared" si="63"/>
        <v>0.16379252147027978</v>
      </c>
      <c r="K170" s="20" t="str">
        <f t="shared" si="64"/>
        <v/>
      </c>
      <c r="L170" s="20" t="str">
        <f t="shared" si="65"/>
        <v/>
      </c>
      <c r="M170" s="20" t="str">
        <f t="shared" si="55"/>
        <v/>
      </c>
      <c r="N170" s="20" t="str">
        <f t="shared" si="56"/>
        <v/>
      </c>
      <c r="O170" s="21">
        <f>IF(SUMIFS('Monthly NSE Equity Options'!$K:$K,'Monthly NSE Equity Options'!$A:$A,$A170)=0,"",SUMIFS('Monthly NSE Equity Options'!$K:$K,'Monthly NSE Equity Options'!$A:$A,$A170))</f>
        <v>138604.5698</v>
      </c>
      <c r="P170" s="8" t="str">
        <f>IF(SUMIFS('Monthly BSE Equity Options'!$K:$K,'Monthly BSE Equity Options'!$A:$A,$A170)=0,"",SUMIFS('Monthly BSE Equity Options'!$K:$K,'Monthly BSE Equity Options'!$A:$A,$A170))</f>
        <v/>
      </c>
      <c r="Q170" s="8" t="str">
        <f t="shared" si="57"/>
        <v/>
      </c>
      <c r="R170" s="23">
        <f t="shared" si="75"/>
        <v>0.9753876974228195</v>
      </c>
      <c r="S170" s="23" t="str">
        <f t="shared" si="76"/>
        <v/>
      </c>
      <c r="T170" s="23" t="str">
        <f t="shared" si="77"/>
        <v/>
      </c>
      <c r="U170" s="23">
        <f t="shared" si="66"/>
        <v>0.1496228274070408</v>
      </c>
      <c r="V170" s="23" t="str">
        <f t="shared" si="67"/>
        <v/>
      </c>
      <c r="W170" s="23" t="str">
        <f t="shared" si="68"/>
        <v/>
      </c>
      <c r="X170" s="23" t="str">
        <f t="shared" si="58"/>
        <v/>
      </c>
      <c r="Y170" s="23" t="str">
        <f t="shared" si="59"/>
        <v/>
      </c>
      <c r="Z170" s="24">
        <f>IF(SUMIFS('Monthly NSE Equity Options'!$L:$L,'Monthly NSE Equity Options'!$A:$A,$A170)=0,"",SUMIFS('Monthly NSE Equity Options'!$L:$L,'Monthly NSE Equity Options'!$A:$A,$A170))</f>
        <v>147725558</v>
      </c>
      <c r="AA170" s="9" t="str">
        <f>IF(SUMIFS('Monthly BSE Equity Options'!$L:$L,'Monthly BSE Equity Options'!$A:$A,$A170)=0,"",SUMIFS('Monthly BSE Equity Options'!$L:$L,'Monthly BSE Equity Options'!$A:$A,$A170))</f>
        <v/>
      </c>
      <c r="AB170" s="9" t="str">
        <f t="shared" si="60"/>
        <v/>
      </c>
      <c r="AC170" s="26">
        <f t="shared" si="78"/>
        <v>0.46695688255387457</v>
      </c>
      <c r="AD170" s="26" t="str">
        <f t="shared" si="79"/>
        <v/>
      </c>
      <c r="AE170" s="26" t="str">
        <f t="shared" si="80"/>
        <v/>
      </c>
      <c r="AF170" s="26">
        <f t="shared" si="69"/>
        <v>0.11101684352330921</v>
      </c>
      <c r="AG170" s="26" t="str">
        <f t="shared" si="70"/>
        <v/>
      </c>
      <c r="AH170" s="26" t="str">
        <f t="shared" si="71"/>
        <v/>
      </c>
      <c r="AI170" s="26" t="str">
        <f t="shared" si="61"/>
        <v/>
      </c>
      <c r="AJ170" s="26" t="str">
        <f t="shared" si="62"/>
        <v/>
      </c>
    </row>
    <row r="171" spans="1:36" x14ac:dyDescent="0.2">
      <c r="A171" s="10">
        <v>43132</v>
      </c>
      <c r="B171" s="5" t="s">
        <v>84</v>
      </c>
      <c r="C171" s="5" t="s">
        <v>166</v>
      </c>
      <c r="D171" s="18">
        <f>IF(SUMIFS('Monthly NSE Equity Options'!$J:$J,'Monthly NSE Equity Options'!$A:$A,$A171)=0,"",SUMIFS('Monthly NSE Equity Options'!$J:$J,'Monthly NSE Equity Options'!$A:$A,$A171))</f>
        <v>712.74829999999997</v>
      </c>
      <c r="E171" s="7" t="str">
        <f>IF(SUMIFS('Monthly BSE Equity Options'!$J:$J,'Monthly BSE Equity Options'!$A:$A,$A171)=0,"",SUMIFS('Monthly BSE Equity Options'!$J:$J,'Monthly BSE Equity Options'!$A:$A,$A171))</f>
        <v/>
      </c>
      <c r="F171" s="7" t="str">
        <f t="shared" si="54"/>
        <v/>
      </c>
      <c r="G171" s="20">
        <f t="shared" si="72"/>
        <v>0.95180996404443907</v>
      </c>
      <c r="H171" s="20" t="str">
        <f t="shared" si="73"/>
        <v/>
      </c>
      <c r="I171" s="20" t="str">
        <f t="shared" si="74"/>
        <v/>
      </c>
      <c r="J171" s="20">
        <f t="shared" si="63"/>
        <v>0.16138224940928625</v>
      </c>
      <c r="K171" s="20" t="str">
        <f t="shared" si="64"/>
        <v/>
      </c>
      <c r="L171" s="20" t="str">
        <f t="shared" si="65"/>
        <v/>
      </c>
      <c r="M171" s="20" t="str">
        <f t="shared" si="55"/>
        <v/>
      </c>
      <c r="N171" s="20" t="str">
        <f t="shared" si="56"/>
        <v/>
      </c>
      <c r="O171" s="21">
        <f>IF(SUMIFS('Monthly NSE Equity Options'!$K:$K,'Monthly NSE Equity Options'!$A:$A,$A171)=0,"",SUMIFS('Monthly NSE Equity Options'!$K:$K,'Monthly NSE Equity Options'!$A:$A,$A171))</f>
        <v>141162.09710000001</v>
      </c>
      <c r="P171" s="8" t="str">
        <f>IF(SUMIFS('Monthly BSE Equity Options'!$K:$K,'Monthly BSE Equity Options'!$A:$A,$A171)=0,"",SUMIFS('Monthly BSE Equity Options'!$K:$K,'Monthly BSE Equity Options'!$A:$A,$A171))</f>
        <v/>
      </c>
      <c r="Q171" s="8" t="str">
        <f t="shared" si="57"/>
        <v/>
      </c>
      <c r="R171" s="23">
        <f t="shared" si="75"/>
        <v>0.78502951120435815</v>
      </c>
      <c r="S171" s="23" t="str">
        <f t="shared" si="76"/>
        <v/>
      </c>
      <c r="T171" s="23" t="str">
        <f t="shared" si="77"/>
        <v/>
      </c>
      <c r="U171" s="23">
        <f t="shared" si="66"/>
        <v>1.8451969539607704E-2</v>
      </c>
      <c r="V171" s="23" t="str">
        <f t="shared" si="67"/>
        <v/>
      </c>
      <c r="W171" s="23" t="str">
        <f t="shared" si="68"/>
        <v/>
      </c>
      <c r="X171" s="23" t="str">
        <f t="shared" si="58"/>
        <v/>
      </c>
      <c r="Y171" s="23" t="str">
        <f t="shared" si="59"/>
        <v/>
      </c>
      <c r="Z171" s="24">
        <f>IF(SUMIFS('Monthly NSE Equity Options'!$L:$L,'Monthly NSE Equity Options'!$A:$A,$A171)=0,"",SUMIFS('Monthly NSE Equity Options'!$L:$L,'Monthly NSE Equity Options'!$A:$A,$A171))</f>
        <v>154922259</v>
      </c>
      <c r="AA171" s="9" t="str">
        <f>IF(SUMIFS('Monthly BSE Equity Options'!$L:$L,'Monthly BSE Equity Options'!$A:$A,$A171)=0,"",SUMIFS('Monthly BSE Equity Options'!$L:$L,'Monthly BSE Equity Options'!$A:$A,$A171))</f>
        <v/>
      </c>
      <c r="AB171" s="9" t="str">
        <f t="shared" si="60"/>
        <v/>
      </c>
      <c r="AC171" s="26">
        <f t="shared" si="78"/>
        <v>0.45878602561369441</v>
      </c>
      <c r="AD171" s="26" t="str">
        <f t="shared" si="79"/>
        <v/>
      </c>
      <c r="AE171" s="26" t="str">
        <f t="shared" si="80"/>
        <v/>
      </c>
      <c r="AF171" s="26">
        <f t="shared" si="69"/>
        <v>4.8716695319573677E-2</v>
      </c>
      <c r="AG171" s="26" t="str">
        <f t="shared" si="70"/>
        <v/>
      </c>
      <c r="AH171" s="26" t="str">
        <f t="shared" si="71"/>
        <v/>
      </c>
      <c r="AI171" s="26" t="str">
        <f t="shared" si="61"/>
        <v/>
      </c>
      <c r="AJ171" s="26" t="str">
        <f t="shared" si="62"/>
        <v/>
      </c>
    </row>
    <row r="172" spans="1:36" x14ac:dyDescent="0.2">
      <c r="A172" s="10">
        <v>43160</v>
      </c>
      <c r="B172" s="5" t="s">
        <v>84</v>
      </c>
      <c r="C172" s="5" t="s">
        <v>166</v>
      </c>
      <c r="D172" s="18">
        <f>IF(SUMIFS('Monthly NSE Equity Options'!$J:$J,'Monthly NSE Equity Options'!$A:$A,$A172)=0,"",SUMIFS('Monthly NSE Equity Options'!$J:$J,'Monthly NSE Equity Options'!$A:$A,$A172))</f>
        <v>668.85839999999996</v>
      </c>
      <c r="E172" s="7" t="str">
        <f>IF(SUMIFS('Monthly BSE Equity Options'!$J:$J,'Monthly BSE Equity Options'!$A:$A,$A172)=0,"",SUMIFS('Monthly BSE Equity Options'!$J:$J,'Monthly BSE Equity Options'!$A:$A,$A172))</f>
        <v/>
      </c>
      <c r="F172" s="7" t="str">
        <f t="shared" si="54"/>
        <v/>
      </c>
      <c r="G172" s="20">
        <f t="shared" si="72"/>
        <v>0.82133272990616102</v>
      </c>
      <c r="H172" s="20" t="str">
        <f t="shared" si="73"/>
        <v/>
      </c>
      <c r="I172" s="20" t="str">
        <f t="shared" si="74"/>
        <v/>
      </c>
      <c r="J172" s="20">
        <f t="shared" si="63"/>
        <v>-6.1578400116843457E-2</v>
      </c>
      <c r="K172" s="20" t="str">
        <f t="shared" si="64"/>
        <v/>
      </c>
      <c r="L172" s="20" t="str">
        <f t="shared" si="65"/>
        <v/>
      </c>
      <c r="M172" s="20" t="str">
        <f t="shared" si="55"/>
        <v/>
      </c>
      <c r="N172" s="20" t="str">
        <f t="shared" si="56"/>
        <v/>
      </c>
      <c r="O172" s="21">
        <f>IF(SUMIFS('Monthly NSE Equity Options'!$K:$K,'Monthly NSE Equity Options'!$A:$A,$A172)=0,"",SUMIFS('Monthly NSE Equity Options'!$K:$K,'Monthly NSE Equity Options'!$A:$A,$A172))</f>
        <v>157277.0674</v>
      </c>
      <c r="P172" s="8" t="str">
        <f>IF(SUMIFS('Monthly BSE Equity Options'!$K:$K,'Monthly BSE Equity Options'!$A:$A,$A172)=0,"",SUMIFS('Monthly BSE Equity Options'!$K:$K,'Monthly BSE Equity Options'!$A:$A,$A172))</f>
        <v/>
      </c>
      <c r="Q172" s="8" t="str">
        <f t="shared" si="57"/>
        <v/>
      </c>
      <c r="R172" s="23">
        <f t="shared" si="75"/>
        <v>0.8557695556602134</v>
      </c>
      <c r="S172" s="23" t="str">
        <f t="shared" si="76"/>
        <v/>
      </c>
      <c r="T172" s="23" t="str">
        <f t="shared" si="77"/>
        <v/>
      </c>
      <c r="U172" s="23">
        <f t="shared" si="66"/>
        <v>0.11415932910506466</v>
      </c>
      <c r="V172" s="23" t="str">
        <f t="shared" si="67"/>
        <v/>
      </c>
      <c r="W172" s="23" t="str">
        <f t="shared" si="68"/>
        <v/>
      </c>
      <c r="X172" s="23" t="str">
        <f t="shared" si="58"/>
        <v/>
      </c>
      <c r="Y172" s="23" t="str">
        <f t="shared" si="59"/>
        <v/>
      </c>
      <c r="Z172" s="24">
        <f>IF(SUMIFS('Monthly NSE Equity Options'!$L:$L,'Monthly NSE Equity Options'!$A:$A,$A172)=0,"",SUMIFS('Monthly NSE Equity Options'!$L:$L,'Monthly NSE Equity Options'!$A:$A,$A172))</f>
        <v>176184767</v>
      </c>
      <c r="AA172" s="9" t="str">
        <f>IF(SUMIFS('Monthly BSE Equity Options'!$L:$L,'Monthly BSE Equity Options'!$A:$A,$A172)=0,"",SUMIFS('Monthly BSE Equity Options'!$L:$L,'Monthly BSE Equity Options'!$A:$A,$A172))</f>
        <v/>
      </c>
      <c r="AB172" s="9" t="str">
        <f t="shared" si="60"/>
        <v/>
      </c>
      <c r="AC172" s="26">
        <f t="shared" si="78"/>
        <v>0.60595063812478522</v>
      </c>
      <c r="AD172" s="26" t="str">
        <f t="shared" si="79"/>
        <v/>
      </c>
      <c r="AE172" s="26" t="str">
        <f t="shared" si="80"/>
        <v/>
      </c>
      <c r="AF172" s="26">
        <f t="shared" si="69"/>
        <v>0.13724630751737221</v>
      </c>
      <c r="AG172" s="26" t="str">
        <f t="shared" si="70"/>
        <v/>
      </c>
      <c r="AH172" s="26" t="str">
        <f t="shared" si="71"/>
        <v/>
      </c>
      <c r="AI172" s="26" t="str">
        <f t="shared" si="61"/>
        <v/>
      </c>
      <c r="AJ172" s="26" t="str">
        <f t="shared" si="62"/>
        <v/>
      </c>
    </row>
    <row r="173" spans="1:36" x14ac:dyDescent="0.2">
      <c r="A173" s="10">
        <v>43191</v>
      </c>
      <c r="B173" s="5" t="s">
        <v>85</v>
      </c>
      <c r="C173" s="5" t="s">
        <v>167</v>
      </c>
      <c r="D173" s="18">
        <f>IF(SUMIFS('Monthly NSE Equity Options'!$J:$J,'Monthly NSE Equity Options'!$A:$A,$A173)=0,"",SUMIFS('Monthly NSE Equity Options'!$J:$J,'Monthly NSE Equity Options'!$A:$A,$A173))</f>
        <v>584.4547</v>
      </c>
      <c r="E173" s="7" t="str">
        <f>IF(SUMIFS('Monthly BSE Equity Options'!$J:$J,'Monthly BSE Equity Options'!$A:$A,$A173)=0,"",SUMIFS('Monthly BSE Equity Options'!$J:$J,'Monthly BSE Equity Options'!$A:$A,$A173))</f>
        <v/>
      </c>
      <c r="F173" s="7" t="str">
        <f t="shared" si="54"/>
        <v/>
      </c>
      <c r="G173" s="20">
        <f t="shared" si="72"/>
        <v>0.7721676852240702</v>
      </c>
      <c r="H173" s="20" t="str">
        <f t="shared" si="73"/>
        <v/>
      </c>
      <c r="I173" s="20" t="str">
        <f t="shared" si="74"/>
        <v/>
      </c>
      <c r="J173" s="20">
        <f t="shared" si="63"/>
        <v>-0.12619068550234247</v>
      </c>
      <c r="K173" s="20" t="str">
        <f t="shared" si="64"/>
        <v/>
      </c>
      <c r="L173" s="20" t="str">
        <f t="shared" si="65"/>
        <v/>
      </c>
      <c r="M173" s="20" t="str">
        <f t="shared" si="55"/>
        <v/>
      </c>
      <c r="N173" s="20" t="str">
        <f t="shared" si="56"/>
        <v/>
      </c>
      <c r="O173" s="21">
        <f>IF(SUMIFS('Monthly NSE Equity Options'!$K:$K,'Monthly NSE Equity Options'!$A:$A,$A173)=0,"",SUMIFS('Monthly NSE Equity Options'!$K:$K,'Monthly NSE Equity Options'!$A:$A,$A173))</f>
        <v>137545.79370000001</v>
      </c>
      <c r="P173" s="8" t="str">
        <f>IF(SUMIFS('Monthly BSE Equity Options'!$K:$K,'Monthly BSE Equity Options'!$A:$A,$A173)=0,"",SUMIFS('Monthly BSE Equity Options'!$K:$K,'Monthly BSE Equity Options'!$A:$A,$A173))</f>
        <v/>
      </c>
      <c r="Q173" s="8" t="str">
        <f t="shared" si="57"/>
        <v/>
      </c>
      <c r="R173" s="23">
        <f t="shared" si="75"/>
        <v>0.72267747991637621</v>
      </c>
      <c r="S173" s="23" t="str">
        <f t="shared" si="76"/>
        <v/>
      </c>
      <c r="T173" s="23" t="str">
        <f t="shared" si="77"/>
        <v/>
      </c>
      <c r="U173" s="23">
        <f t="shared" si="66"/>
        <v>-0.1254555036292595</v>
      </c>
      <c r="V173" s="23" t="str">
        <f t="shared" si="67"/>
        <v/>
      </c>
      <c r="W173" s="23" t="str">
        <f t="shared" si="68"/>
        <v/>
      </c>
      <c r="X173" s="23" t="str">
        <f t="shared" si="58"/>
        <v/>
      </c>
      <c r="Y173" s="23" t="str">
        <f t="shared" si="59"/>
        <v/>
      </c>
      <c r="Z173" s="24">
        <f>IF(SUMIFS('Monthly NSE Equity Options'!$L:$L,'Monthly NSE Equity Options'!$A:$A,$A173)=0,"",SUMIFS('Monthly NSE Equity Options'!$L:$L,'Monthly NSE Equity Options'!$A:$A,$A173))</f>
        <v>151034124</v>
      </c>
      <c r="AA173" s="9" t="str">
        <f>IF(SUMIFS('Monthly BSE Equity Options'!$L:$L,'Monthly BSE Equity Options'!$A:$A,$A173)=0,"",SUMIFS('Monthly BSE Equity Options'!$L:$L,'Monthly BSE Equity Options'!$A:$A,$A173))</f>
        <v/>
      </c>
      <c r="AB173" s="9" t="str">
        <f t="shared" si="60"/>
        <v/>
      </c>
      <c r="AC173" s="26">
        <f t="shared" si="78"/>
        <v>0.50164818364837771</v>
      </c>
      <c r="AD173" s="26" t="str">
        <f t="shared" si="79"/>
        <v/>
      </c>
      <c r="AE173" s="26" t="str">
        <f t="shared" si="80"/>
        <v/>
      </c>
      <c r="AF173" s="26">
        <f t="shared" si="69"/>
        <v>-0.14275151835345679</v>
      </c>
      <c r="AG173" s="26" t="str">
        <f t="shared" si="70"/>
        <v/>
      </c>
      <c r="AH173" s="26" t="str">
        <f t="shared" si="71"/>
        <v/>
      </c>
      <c r="AI173" s="26" t="str">
        <f t="shared" si="61"/>
        <v/>
      </c>
      <c r="AJ173" s="26" t="str">
        <f t="shared" si="62"/>
        <v/>
      </c>
    </row>
    <row r="174" spans="1:36" x14ac:dyDescent="0.2">
      <c r="A174" s="10">
        <v>43221</v>
      </c>
      <c r="B174" s="5" t="s">
        <v>85</v>
      </c>
      <c r="C174" s="5" t="s">
        <v>167</v>
      </c>
      <c r="D174" s="18">
        <f>IF(SUMIFS('Monthly NSE Equity Options'!$J:$J,'Monthly NSE Equity Options'!$A:$A,$A174)=0,"",SUMIFS('Monthly NSE Equity Options'!$J:$J,'Monthly NSE Equity Options'!$A:$A,$A174))</f>
        <v>634.23879999999997</v>
      </c>
      <c r="E174" s="7" t="str">
        <f>IF(SUMIFS('Monthly BSE Equity Options'!$J:$J,'Monthly BSE Equity Options'!$A:$A,$A174)=0,"",SUMIFS('Monthly BSE Equity Options'!$J:$J,'Monthly BSE Equity Options'!$A:$A,$A174))</f>
        <v/>
      </c>
      <c r="F174" s="7" t="str">
        <f t="shared" si="54"/>
        <v/>
      </c>
      <c r="G174" s="20">
        <f t="shared" si="72"/>
        <v>0.46362034413973818</v>
      </c>
      <c r="H174" s="20" t="str">
        <f t="shared" si="73"/>
        <v/>
      </c>
      <c r="I174" s="20" t="str">
        <f t="shared" si="74"/>
        <v/>
      </c>
      <c r="J174" s="20">
        <f t="shared" si="63"/>
        <v>8.5180425446146568E-2</v>
      </c>
      <c r="K174" s="20" t="str">
        <f t="shared" si="64"/>
        <v/>
      </c>
      <c r="L174" s="20" t="str">
        <f t="shared" si="65"/>
        <v/>
      </c>
      <c r="M174" s="20" t="str">
        <f t="shared" si="55"/>
        <v/>
      </c>
      <c r="N174" s="20" t="str">
        <f t="shared" si="56"/>
        <v/>
      </c>
      <c r="O174" s="21">
        <f>IF(SUMIFS('Monthly NSE Equity Options'!$K:$K,'Monthly NSE Equity Options'!$A:$A,$A174)=0,"",SUMIFS('Monthly NSE Equity Options'!$K:$K,'Monthly NSE Equity Options'!$A:$A,$A174))</f>
        <v>174648.45439999999</v>
      </c>
      <c r="P174" s="8">
        <f>IF(SUMIFS('Monthly BSE Equity Options'!$K:$K,'Monthly BSE Equity Options'!$A:$A,$A174)=0,"",SUMIFS('Monthly BSE Equity Options'!$K:$K,'Monthly BSE Equity Options'!$A:$A,$A174))</f>
        <v>8.0000000000000004E-4</v>
      </c>
      <c r="Q174" s="8">
        <f t="shared" si="57"/>
        <v>174648.4552</v>
      </c>
      <c r="R174" s="23">
        <f t="shared" si="75"/>
        <v>0.72862685194523413</v>
      </c>
      <c r="S174" s="23" t="str">
        <f t="shared" si="76"/>
        <v/>
      </c>
      <c r="T174" s="23" t="str">
        <f t="shared" si="77"/>
        <v/>
      </c>
      <c r="U174" s="23">
        <f t="shared" si="66"/>
        <v>0.26974769421829281</v>
      </c>
      <c r="V174" s="23" t="str">
        <f t="shared" si="67"/>
        <v/>
      </c>
      <c r="W174" s="23" t="str">
        <f t="shared" si="68"/>
        <v/>
      </c>
      <c r="X174" s="23">
        <f t="shared" si="58"/>
        <v>0.99999999541936968</v>
      </c>
      <c r="Y174" s="23">
        <f t="shared" si="59"/>
        <v>4.5806302671493659E-9</v>
      </c>
      <c r="Z174" s="24">
        <f>IF(SUMIFS('Monthly NSE Equity Options'!$L:$L,'Monthly NSE Equity Options'!$A:$A,$A174)=0,"",SUMIFS('Monthly NSE Equity Options'!$L:$L,'Monthly NSE Equity Options'!$A:$A,$A174))</f>
        <v>184533219</v>
      </c>
      <c r="AA174" s="9">
        <f>IF(SUMIFS('Monthly BSE Equity Options'!$L:$L,'Monthly BSE Equity Options'!$A:$A,$A174)=0,"",SUMIFS('Monthly BSE Equity Options'!$L:$L,'Monthly BSE Equity Options'!$A:$A,$A174))</f>
        <v>2</v>
      </c>
      <c r="AB174" s="9">
        <f t="shared" si="60"/>
        <v>184533221</v>
      </c>
      <c r="AC174" s="26">
        <f t="shared" si="78"/>
        <v>0.48840476450597659</v>
      </c>
      <c r="AD174" s="26" t="str">
        <f t="shared" si="79"/>
        <v/>
      </c>
      <c r="AE174" s="26" t="str">
        <f t="shared" si="80"/>
        <v/>
      </c>
      <c r="AF174" s="26">
        <f t="shared" si="69"/>
        <v>0.22179818780555838</v>
      </c>
      <c r="AG174" s="26" t="str">
        <f t="shared" si="70"/>
        <v/>
      </c>
      <c r="AH174" s="26" t="str">
        <f t="shared" si="71"/>
        <v/>
      </c>
      <c r="AI174" s="26">
        <f t="shared" si="61"/>
        <v>0.99999998916184307</v>
      </c>
      <c r="AJ174" s="26">
        <f t="shared" si="62"/>
        <v>1.0838156886667036E-8</v>
      </c>
    </row>
    <row r="175" spans="1:36" x14ac:dyDescent="0.2">
      <c r="A175" s="10">
        <v>43252</v>
      </c>
      <c r="B175" s="5" t="s">
        <v>85</v>
      </c>
      <c r="C175" s="5" t="s">
        <v>167</v>
      </c>
      <c r="D175" s="18">
        <f>IF(SUMIFS('Monthly NSE Equity Options'!$J:$J,'Monthly NSE Equity Options'!$A:$A,$A175)=0,"",SUMIFS('Monthly NSE Equity Options'!$J:$J,'Monthly NSE Equity Options'!$A:$A,$A175))</f>
        <v>633.09979999999996</v>
      </c>
      <c r="E175" s="7" t="str">
        <f>IF(SUMIFS('Monthly BSE Equity Options'!$J:$J,'Monthly BSE Equity Options'!$A:$A,$A175)=0,"",SUMIFS('Monthly BSE Equity Options'!$J:$J,'Monthly BSE Equity Options'!$A:$A,$A175))</f>
        <v/>
      </c>
      <c r="F175" s="7" t="str">
        <f t="shared" si="54"/>
        <v/>
      </c>
      <c r="G175" s="20">
        <f t="shared" si="72"/>
        <v>0.7754825718844911</v>
      </c>
      <c r="H175" s="20" t="str">
        <f t="shared" si="73"/>
        <v/>
      </c>
      <c r="I175" s="20" t="str">
        <f t="shared" si="74"/>
        <v/>
      </c>
      <c r="J175" s="20">
        <f t="shared" si="63"/>
        <v>-1.7958535491678917E-3</v>
      </c>
      <c r="K175" s="20" t="str">
        <f t="shared" si="64"/>
        <v/>
      </c>
      <c r="L175" s="20" t="str">
        <f t="shared" si="65"/>
        <v/>
      </c>
      <c r="M175" s="20" t="str">
        <f t="shared" si="55"/>
        <v/>
      </c>
      <c r="N175" s="20" t="str">
        <f t="shared" si="56"/>
        <v/>
      </c>
      <c r="O175" s="21">
        <f>IF(SUMIFS('Monthly NSE Equity Options'!$K:$K,'Monthly NSE Equity Options'!$A:$A,$A175)=0,"",SUMIFS('Monthly NSE Equity Options'!$K:$K,'Monthly NSE Equity Options'!$A:$A,$A175))</f>
        <v>168246.7218</v>
      </c>
      <c r="P175" s="8" t="str">
        <f>IF(SUMIFS('Monthly BSE Equity Options'!$K:$K,'Monthly BSE Equity Options'!$A:$A,$A175)=0,"",SUMIFS('Monthly BSE Equity Options'!$K:$K,'Monthly BSE Equity Options'!$A:$A,$A175))</f>
        <v/>
      </c>
      <c r="Q175" s="8" t="str">
        <f t="shared" si="57"/>
        <v/>
      </c>
      <c r="R175" s="23">
        <f t="shared" si="75"/>
        <v>0.68250726167282783</v>
      </c>
      <c r="S175" s="23" t="str">
        <f t="shared" si="76"/>
        <v/>
      </c>
      <c r="T175" s="23" t="str">
        <f t="shared" si="77"/>
        <v/>
      </c>
      <c r="U175" s="23">
        <f t="shared" si="66"/>
        <v>-3.6654962805098723E-2</v>
      </c>
      <c r="V175" s="23" t="str">
        <f t="shared" si="67"/>
        <v/>
      </c>
      <c r="W175" s="23" t="str">
        <f t="shared" si="68"/>
        <v/>
      </c>
      <c r="X175" s="23" t="str">
        <f t="shared" si="58"/>
        <v/>
      </c>
      <c r="Y175" s="23" t="str">
        <f t="shared" si="59"/>
        <v/>
      </c>
      <c r="Z175" s="24">
        <f>IF(SUMIFS('Monthly NSE Equity Options'!$L:$L,'Monthly NSE Equity Options'!$A:$A,$A175)=0,"",SUMIFS('Monthly NSE Equity Options'!$L:$L,'Monthly NSE Equity Options'!$A:$A,$A175))</f>
        <v>174280947</v>
      </c>
      <c r="AA175" s="9" t="str">
        <f>IF(SUMIFS('Monthly BSE Equity Options'!$L:$L,'Monthly BSE Equity Options'!$A:$A,$A175)=0,"",SUMIFS('Monthly BSE Equity Options'!$L:$L,'Monthly BSE Equity Options'!$A:$A,$A175))</f>
        <v/>
      </c>
      <c r="AB175" s="9" t="str">
        <f t="shared" si="60"/>
        <v/>
      </c>
      <c r="AC175" s="26">
        <f t="shared" si="78"/>
        <v>0.47277429925799885</v>
      </c>
      <c r="AD175" s="26" t="str">
        <f t="shared" si="79"/>
        <v/>
      </c>
      <c r="AE175" s="26" t="str">
        <f t="shared" si="80"/>
        <v/>
      </c>
      <c r="AF175" s="26">
        <f t="shared" si="69"/>
        <v>-5.5557866792536714E-2</v>
      </c>
      <c r="AG175" s="26" t="str">
        <f t="shared" si="70"/>
        <v/>
      </c>
      <c r="AH175" s="26" t="str">
        <f t="shared" si="71"/>
        <v/>
      </c>
      <c r="AI175" s="26" t="str">
        <f t="shared" si="61"/>
        <v/>
      </c>
      <c r="AJ175" s="26" t="str">
        <f t="shared" si="62"/>
        <v/>
      </c>
    </row>
    <row r="176" spans="1:36" x14ac:dyDescent="0.2">
      <c r="A176" s="10">
        <v>43282</v>
      </c>
      <c r="B176" s="5" t="s">
        <v>85</v>
      </c>
      <c r="C176" s="5" t="s">
        <v>168</v>
      </c>
      <c r="D176" s="18">
        <f>IF(SUMIFS('Monthly NSE Equity Options'!$J:$J,'Monthly NSE Equity Options'!$A:$A,$A176)=0,"",SUMIFS('Monthly NSE Equity Options'!$J:$J,'Monthly NSE Equity Options'!$A:$A,$A176))</f>
        <v>636.72850000000005</v>
      </c>
      <c r="E176" s="7" t="str">
        <f>IF(SUMIFS('Monthly BSE Equity Options'!$J:$J,'Monthly BSE Equity Options'!$A:$A,$A176)=0,"",SUMIFS('Monthly BSE Equity Options'!$J:$J,'Monthly BSE Equity Options'!$A:$A,$A176))</f>
        <v/>
      </c>
      <c r="F176" s="7" t="str">
        <f t="shared" si="54"/>
        <v/>
      </c>
      <c r="G176" s="20">
        <f t="shared" si="72"/>
        <v>0.50038974926444846</v>
      </c>
      <c r="H176" s="20" t="str">
        <f t="shared" si="73"/>
        <v/>
      </c>
      <c r="I176" s="20" t="str">
        <f t="shared" si="74"/>
        <v/>
      </c>
      <c r="J176" s="20">
        <f t="shared" si="63"/>
        <v>5.7316397825430965E-3</v>
      </c>
      <c r="K176" s="20" t="str">
        <f t="shared" si="64"/>
        <v/>
      </c>
      <c r="L176" s="20" t="str">
        <f t="shared" si="65"/>
        <v/>
      </c>
      <c r="M176" s="20" t="str">
        <f t="shared" si="55"/>
        <v/>
      </c>
      <c r="N176" s="20" t="str">
        <f t="shared" si="56"/>
        <v/>
      </c>
      <c r="O176" s="21">
        <f>IF(SUMIFS('Monthly NSE Equity Options'!$K:$K,'Monthly NSE Equity Options'!$A:$A,$A176)=0,"",SUMIFS('Monthly NSE Equity Options'!$K:$K,'Monthly NSE Equity Options'!$A:$A,$A176))</f>
        <v>167507.37549999999</v>
      </c>
      <c r="P176" s="8" t="str">
        <f>IF(SUMIFS('Monthly BSE Equity Options'!$K:$K,'Monthly BSE Equity Options'!$A:$A,$A176)=0,"",SUMIFS('Monthly BSE Equity Options'!$K:$K,'Monthly BSE Equity Options'!$A:$A,$A176))</f>
        <v/>
      </c>
      <c r="Q176" s="8" t="str">
        <f t="shared" si="57"/>
        <v/>
      </c>
      <c r="R176" s="23">
        <f t="shared" si="75"/>
        <v>0.57856854179623629</v>
      </c>
      <c r="S176" s="23" t="str">
        <f t="shared" si="76"/>
        <v/>
      </c>
      <c r="T176" s="23" t="str">
        <f t="shared" si="77"/>
        <v/>
      </c>
      <c r="U176" s="23">
        <f t="shared" si="66"/>
        <v>-4.394417270601525E-3</v>
      </c>
      <c r="V176" s="23" t="str">
        <f t="shared" si="67"/>
        <v/>
      </c>
      <c r="W176" s="23" t="str">
        <f t="shared" si="68"/>
        <v/>
      </c>
      <c r="X176" s="23" t="str">
        <f t="shared" si="58"/>
        <v/>
      </c>
      <c r="Y176" s="23" t="str">
        <f t="shared" si="59"/>
        <v/>
      </c>
      <c r="Z176" s="24">
        <f>IF(SUMIFS('Monthly NSE Equity Options'!$L:$L,'Monthly NSE Equity Options'!$A:$A,$A176)=0,"",SUMIFS('Monthly NSE Equity Options'!$L:$L,'Monthly NSE Equity Options'!$A:$A,$A176))</f>
        <v>170791501</v>
      </c>
      <c r="AA176" s="9" t="str">
        <f>IF(SUMIFS('Monthly BSE Equity Options'!$L:$L,'Monthly BSE Equity Options'!$A:$A,$A176)=0,"",SUMIFS('Monthly BSE Equity Options'!$L:$L,'Monthly BSE Equity Options'!$A:$A,$A176))</f>
        <v/>
      </c>
      <c r="AB176" s="9" t="str">
        <f t="shared" si="60"/>
        <v/>
      </c>
      <c r="AC176" s="26">
        <f t="shared" si="78"/>
        <v>0.37972780735727674</v>
      </c>
      <c r="AD176" s="26" t="str">
        <f t="shared" si="79"/>
        <v/>
      </c>
      <c r="AE176" s="26" t="str">
        <f t="shared" si="80"/>
        <v/>
      </c>
      <c r="AF176" s="26">
        <f t="shared" si="69"/>
        <v>-2.0021959141638179E-2</v>
      </c>
      <c r="AG176" s="26" t="str">
        <f t="shared" si="70"/>
        <v/>
      </c>
      <c r="AH176" s="26" t="str">
        <f t="shared" si="71"/>
        <v/>
      </c>
      <c r="AI176" s="26" t="str">
        <f t="shared" si="61"/>
        <v/>
      </c>
      <c r="AJ176" s="26" t="str">
        <f t="shared" si="62"/>
        <v/>
      </c>
    </row>
    <row r="177" spans="1:36" x14ac:dyDescent="0.2">
      <c r="A177" s="10">
        <v>43313</v>
      </c>
      <c r="B177" s="5" t="s">
        <v>85</v>
      </c>
      <c r="C177" s="5" t="s">
        <v>168</v>
      </c>
      <c r="D177" s="18">
        <f>IF(SUMIFS('Monthly NSE Equity Options'!$J:$J,'Monthly NSE Equity Options'!$A:$A,$A177)=0,"",SUMIFS('Monthly NSE Equity Options'!$J:$J,'Monthly NSE Equity Options'!$A:$A,$A177))</f>
        <v>609.48810000000003</v>
      </c>
      <c r="E177" s="7" t="str">
        <f>IF(SUMIFS('Monthly BSE Equity Options'!$J:$J,'Monthly BSE Equity Options'!$A:$A,$A177)=0,"",SUMIFS('Monthly BSE Equity Options'!$J:$J,'Monthly BSE Equity Options'!$A:$A,$A177))</f>
        <v/>
      </c>
      <c r="F177" s="7" t="str">
        <f t="shared" si="54"/>
        <v/>
      </c>
      <c r="G177" s="20">
        <f t="shared" si="72"/>
        <v>0.17600951631202388</v>
      </c>
      <c r="H177" s="20" t="str">
        <f t="shared" si="73"/>
        <v/>
      </c>
      <c r="I177" s="20" t="str">
        <f t="shared" si="74"/>
        <v/>
      </c>
      <c r="J177" s="20">
        <f t="shared" si="63"/>
        <v>-4.2781813598731677E-2</v>
      </c>
      <c r="K177" s="20" t="str">
        <f t="shared" si="64"/>
        <v/>
      </c>
      <c r="L177" s="20" t="str">
        <f t="shared" si="65"/>
        <v/>
      </c>
      <c r="M177" s="20" t="str">
        <f t="shared" si="55"/>
        <v/>
      </c>
      <c r="N177" s="20" t="str">
        <f t="shared" si="56"/>
        <v/>
      </c>
      <c r="O177" s="21">
        <f>IF(SUMIFS('Monthly NSE Equity Options'!$K:$K,'Monthly NSE Equity Options'!$A:$A,$A177)=0,"",SUMIFS('Monthly NSE Equity Options'!$K:$K,'Monthly NSE Equity Options'!$A:$A,$A177))</f>
        <v>181069.15950000001</v>
      </c>
      <c r="P177" s="8" t="str">
        <f>IF(SUMIFS('Monthly BSE Equity Options'!$K:$K,'Monthly BSE Equity Options'!$A:$A,$A177)=0,"",SUMIFS('Monthly BSE Equity Options'!$K:$K,'Monthly BSE Equity Options'!$A:$A,$A177))</f>
        <v/>
      </c>
      <c r="Q177" s="8" t="str">
        <f t="shared" si="57"/>
        <v/>
      </c>
      <c r="R177" s="23">
        <f t="shared" si="75"/>
        <v>0.38454684501990455</v>
      </c>
      <c r="S177" s="23" t="str">
        <f t="shared" si="76"/>
        <v/>
      </c>
      <c r="T177" s="23" t="str">
        <f t="shared" si="77"/>
        <v/>
      </c>
      <c r="U177" s="23">
        <f t="shared" si="66"/>
        <v>8.0962309626778195E-2</v>
      </c>
      <c r="V177" s="23" t="str">
        <f t="shared" si="67"/>
        <v/>
      </c>
      <c r="W177" s="23" t="str">
        <f t="shared" si="68"/>
        <v/>
      </c>
      <c r="X177" s="23" t="str">
        <f t="shared" si="58"/>
        <v/>
      </c>
      <c r="Y177" s="23" t="str">
        <f t="shared" si="59"/>
        <v/>
      </c>
      <c r="Z177" s="24">
        <f>IF(SUMIFS('Monthly NSE Equity Options'!$L:$L,'Monthly NSE Equity Options'!$A:$A,$A177)=0,"",SUMIFS('Monthly NSE Equity Options'!$L:$L,'Monthly NSE Equity Options'!$A:$A,$A177))</f>
        <v>175017775</v>
      </c>
      <c r="AA177" s="9" t="str">
        <f>IF(SUMIFS('Monthly BSE Equity Options'!$L:$L,'Monthly BSE Equity Options'!$A:$A,$A177)=0,"",SUMIFS('Monthly BSE Equity Options'!$L:$L,'Monthly BSE Equity Options'!$A:$A,$A177))</f>
        <v/>
      </c>
      <c r="AB177" s="9" t="str">
        <f t="shared" si="60"/>
        <v/>
      </c>
      <c r="AC177" s="26">
        <f t="shared" si="78"/>
        <v>0.17914913492087958</v>
      </c>
      <c r="AD177" s="26" t="str">
        <f t="shared" si="79"/>
        <v/>
      </c>
      <c r="AE177" s="26" t="str">
        <f t="shared" si="80"/>
        <v/>
      </c>
      <c r="AF177" s="26">
        <f t="shared" si="69"/>
        <v>2.4745224295440682E-2</v>
      </c>
      <c r="AG177" s="26" t="str">
        <f t="shared" si="70"/>
        <v/>
      </c>
      <c r="AH177" s="26" t="str">
        <f t="shared" si="71"/>
        <v/>
      </c>
      <c r="AI177" s="26" t="str">
        <f t="shared" si="61"/>
        <v/>
      </c>
      <c r="AJ177" s="26" t="str">
        <f t="shared" si="62"/>
        <v/>
      </c>
    </row>
    <row r="178" spans="1:36" x14ac:dyDescent="0.2">
      <c r="A178" s="10">
        <v>43344</v>
      </c>
      <c r="B178" s="5" t="s">
        <v>85</v>
      </c>
      <c r="C178" s="5" t="s">
        <v>168</v>
      </c>
      <c r="D178" s="18">
        <f>IF(SUMIFS('Monthly NSE Equity Options'!$J:$J,'Monthly NSE Equity Options'!$A:$A,$A178)=0,"",SUMIFS('Monthly NSE Equity Options'!$J:$J,'Monthly NSE Equity Options'!$A:$A,$A178))</f>
        <v>822.12279999999998</v>
      </c>
      <c r="E178" s="7" t="str">
        <f>IF(SUMIFS('Monthly BSE Equity Options'!$J:$J,'Monthly BSE Equity Options'!$A:$A,$A178)=0,"",SUMIFS('Monthly BSE Equity Options'!$J:$J,'Monthly BSE Equity Options'!$A:$A,$A178))</f>
        <v/>
      </c>
      <c r="F178" s="7" t="str">
        <f t="shared" si="54"/>
        <v/>
      </c>
      <c r="G178" s="20">
        <f t="shared" si="72"/>
        <v>0.70190829533593591</v>
      </c>
      <c r="H178" s="20" t="str">
        <f t="shared" si="73"/>
        <v/>
      </c>
      <c r="I178" s="20" t="str">
        <f t="shared" si="74"/>
        <v/>
      </c>
      <c r="J178" s="20">
        <f t="shared" si="63"/>
        <v>0.34887424381214327</v>
      </c>
      <c r="K178" s="20" t="str">
        <f t="shared" si="64"/>
        <v/>
      </c>
      <c r="L178" s="20" t="str">
        <f t="shared" si="65"/>
        <v/>
      </c>
      <c r="M178" s="20" t="str">
        <f t="shared" si="55"/>
        <v/>
      </c>
      <c r="N178" s="20" t="str">
        <f t="shared" si="56"/>
        <v/>
      </c>
      <c r="O178" s="21">
        <f>IF(SUMIFS('Monthly NSE Equity Options'!$K:$K,'Monthly NSE Equity Options'!$A:$A,$A178)=0,"",SUMIFS('Monthly NSE Equity Options'!$K:$K,'Monthly NSE Equity Options'!$A:$A,$A178))</f>
        <v>204542.0735</v>
      </c>
      <c r="P178" s="8" t="str">
        <f>IF(SUMIFS('Monthly BSE Equity Options'!$K:$K,'Monthly BSE Equity Options'!$A:$A,$A178)=0,"",SUMIFS('Monthly BSE Equity Options'!$K:$K,'Monthly BSE Equity Options'!$A:$A,$A178))</f>
        <v/>
      </c>
      <c r="Q178" s="8" t="str">
        <f t="shared" si="57"/>
        <v/>
      </c>
      <c r="R178" s="23">
        <f t="shared" si="75"/>
        <v>0.71883032303262384</v>
      </c>
      <c r="S178" s="23" t="str">
        <f t="shared" si="76"/>
        <v/>
      </c>
      <c r="T178" s="23" t="str">
        <f t="shared" si="77"/>
        <v/>
      </c>
      <c r="U178" s="23">
        <f t="shared" si="66"/>
        <v>0.12963507460253054</v>
      </c>
      <c r="V178" s="23" t="str">
        <f t="shared" si="67"/>
        <v/>
      </c>
      <c r="W178" s="23" t="str">
        <f t="shared" si="68"/>
        <v/>
      </c>
      <c r="X178" s="23" t="str">
        <f t="shared" si="58"/>
        <v/>
      </c>
      <c r="Y178" s="23" t="str">
        <f t="shared" si="59"/>
        <v/>
      </c>
      <c r="Z178" s="24">
        <f>IF(SUMIFS('Monthly NSE Equity Options'!$L:$L,'Monthly NSE Equity Options'!$A:$A,$A178)=0,"",SUMIFS('Monthly NSE Equity Options'!$L:$L,'Monthly NSE Equity Options'!$A:$A,$A178))</f>
        <v>206209696</v>
      </c>
      <c r="AA178" s="9" t="str">
        <f>IF(SUMIFS('Monthly BSE Equity Options'!$L:$L,'Monthly BSE Equity Options'!$A:$A,$A178)=0,"",SUMIFS('Monthly BSE Equity Options'!$L:$L,'Monthly BSE Equity Options'!$A:$A,$A178))</f>
        <v/>
      </c>
      <c r="AB178" s="9" t="str">
        <f t="shared" si="60"/>
        <v/>
      </c>
      <c r="AC178" s="26">
        <f t="shared" si="78"/>
        <v>0.50847894286552786</v>
      </c>
      <c r="AD178" s="26" t="str">
        <f t="shared" si="79"/>
        <v/>
      </c>
      <c r="AE178" s="26" t="str">
        <f t="shared" si="80"/>
        <v/>
      </c>
      <c r="AF178" s="26">
        <f t="shared" si="69"/>
        <v>0.17822144636451931</v>
      </c>
      <c r="AG178" s="26" t="str">
        <f t="shared" si="70"/>
        <v/>
      </c>
      <c r="AH178" s="26" t="str">
        <f t="shared" si="71"/>
        <v/>
      </c>
      <c r="AI178" s="26" t="str">
        <f t="shared" si="61"/>
        <v/>
      </c>
      <c r="AJ178" s="26" t="str">
        <f t="shared" si="62"/>
        <v/>
      </c>
    </row>
    <row r="179" spans="1:36" x14ac:dyDescent="0.2">
      <c r="A179" s="10">
        <v>43374</v>
      </c>
      <c r="B179" s="5" t="s">
        <v>85</v>
      </c>
      <c r="C179" s="5" t="s">
        <v>169</v>
      </c>
      <c r="D179" s="18">
        <f>IF(SUMIFS('Monthly NSE Equity Options'!$J:$J,'Monthly NSE Equity Options'!$A:$A,$A179)=0,"",SUMIFS('Monthly NSE Equity Options'!$J:$J,'Monthly NSE Equity Options'!$A:$A,$A179))</f>
        <v>1015.2257</v>
      </c>
      <c r="E179" s="7" t="str">
        <f>IF(SUMIFS('Monthly BSE Equity Options'!$J:$J,'Monthly BSE Equity Options'!$A:$A,$A179)=0,"",SUMIFS('Monthly BSE Equity Options'!$J:$J,'Monthly BSE Equity Options'!$A:$A,$A179))</f>
        <v/>
      </c>
      <c r="F179" s="7" t="str">
        <f t="shared" si="54"/>
        <v/>
      </c>
      <c r="G179" s="20">
        <f t="shared" si="72"/>
        <v>1.0881636493068116</v>
      </c>
      <c r="H179" s="20" t="str">
        <f t="shared" si="73"/>
        <v/>
      </c>
      <c r="I179" s="20" t="str">
        <f t="shared" si="74"/>
        <v/>
      </c>
      <c r="J179" s="20">
        <f t="shared" si="63"/>
        <v>0.23488328021069349</v>
      </c>
      <c r="K179" s="20" t="str">
        <f t="shared" si="64"/>
        <v/>
      </c>
      <c r="L179" s="20" t="str">
        <f t="shared" si="65"/>
        <v/>
      </c>
      <c r="M179" s="20" t="str">
        <f t="shared" si="55"/>
        <v/>
      </c>
      <c r="N179" s="20" t="str">
        <f t="shared" si="56"/>
        <v/>
      </c>
      <c r="O179" s="21">
        <f>IF(SUMIFS('Monthly NSE Equity Options'!$K:$K,'Monthly NSE Equity Options'!$A:$A,$A179)=0,"",SUMIFS('Monthly NSE Equity Options'!$K:$K,'Monthly NSE Equity Options'!$A:$A,$A179))</f>
        <v>202779.35329999999</v>
      </c>
      <c r="P179" s="8" t="str">
        <f>IF(SUMIFS('Monthly BSE Equity Options'!$K:$K,'Monthly BSE Equity Options'!$A:$A,$A179)=0,"",SUMIFS('Monthly BSE Equity Options'!$K:$K,'Monthly BSE Equity Options'!$A:$A,$A179))</f>
        <v/>
      </c>
      <c r="Q179" s="8" t="str">
        <f t="shared" si="57"/>
        <v/>
      </c>
      <c r="R179" s="23">
        <f t="shared" si="75"/>
        <v>0.76912627398381961</v>
      </c>
      <c r="S179" s="23" t="str">
        <f t="shared" si="76"/>
        <v/>
      </c>
      <c r="T179" s="23" t="str">
        <f t="shared" si="77"/>
        <v/>
      </c>
      <c r="U179" s="23">
        <f t="shared" si="66"/>
        <v>-8.6178856498196899E-3</v>
      </c>
      <c r="V179" s="23" t="str">
        <f t="shared" si="67"/>
        <v/>
      </c>
      <c r="W179" s="23" t="str">
        <f t="shared" si="68"/>
        <v/>
      </c>
      <c r="X179" s="23" t="str">
        <f t="shared" si="58"/>
        <v/>
      </c>
      <c r="Y179" s="23" t="str">
        <f t="shared" si="59"/>
        <v/>
      </c>
      <c r="Z179" s="24">
        <f>IF(SUMIFS('Monthly NSE Equity Options'!$L:$L,'Monthly NSE Equity Options'!$A:$A,$A179)=0,"",SUMIFS('Monthly NSE Equity Options'!$L:$L,'Monthly NSE Equity Options'!$A:$A,$A179))</f>
        <v>239478605</v>
      </c>
      <c r="AA179" s="9" t="str">
        <f>IF(SUMIFS('Monthly BSE Equity Options'!$L:$L,'Monthly BSE Equity Options'!$A:$A,$A179)=0,"",SUMIFS('Monthly BSE Equity Options'!$L:$L,'Monthly BSE Equity Options'!$A:$A,$A179))</f>
        <v/>
      </c>
      <c r="AB179" s="9" t="str">
        <f t="shared" si="60"/>
        <v/>
      </c>
      <c r="AC179" s="26">
        <f t="shared" si="78"/>
        <v>0.85822081350724266</v>
      </c>
      <c r="AD179" s="26" t="str">
        <f t="shared" si="79"/>
        <v/>
      </c>
      <c r="AE179" s="26" t="str">
        <f t="shared" si="80"/>
        <v/>
      </c>
      <c r="AF179" s="26">
        <f t="shared" si="69"/>
        <v>0.16133532828640607</v>
      </c>
      <c r="AG179" s="26" t="str">
        <f t="shared" si="70"/>
        <v/>
      </c>
      <c r="AH179" s="26" t="str">
        <f t="shared" si="71"/>
        <v/>
      </c>
      <c r="AI179" s="26" t="str">
        <f t="shared" si="61"/>
        <v/>
      </c>
      <c r="AJ179" s="26" t="str">
        <f t="shared" si="62"/>
        <v/>
      </c>
    </row>
    <row r="180" spans="1:36" x14ac:dyDescent="0.2">
      <c r="A180" s="10">
        <v>43405</v>
      </c>
      <c r="B180" s="5" t="s">
        <v>85</v>
      </c>
      <c r="C180" s="5" t="s">
        <v>169</v>
      </c>
      <c r="D180" s="18">
        <f>IF(SUMIFS('Monthly NSE Equity Options'!$J:$J,'Monthly NSE Equity Options'!$A:$A,$A180)=0,"",SUMIFS('Monthly NSE Equity Options'!$J:$J,'Monthly NSE Equity Options'!$A:$A,$A180))</f>
        <v>641.03959999999995</v>
      </c>
      <c r="E180" s="7" t="str">
        <f>IF(SUMIFS('Monthly BSE Equity Options'!$J:$J,'Monthly BSE Equity Options'!$A:$A,$A180)=0,"",SUMIFS('Monthly BSE Equity Options'!$J:$J,'Monthly BSE Equity Options'!$A:$A,$A180))</f>
        <v/>
      </c>
      <c r="F180" s="7" t="str">
        <f t="shared" si="54"/>
        <v/>
      </c>
      <c r="G180" s="20">
        <f t="shared" si="72"/>
        <v>0.19939326798384704</v>
      </c>
      <c r="H180" s="20" t="str">
        <f t="shared" si="73"/>
        <v/>
      </c>
      <c r="I180" s="20" t="str">
        <f t="shared" si="74"/>
        <v/>
      </c>
      <c r="J180" s="20">
        <f t="shared" si="63"/>
        <v>-0.36857429830627808</v>
      </c>
      <c r="K180" s="20" t="str">
        <f t="shared" si="64"/>
        <v/>
      </c>
      <c r="L180" s="20" t="str">
        <f t="shared" si="65"/>
        <v/>
      </c>
      <c r="M180" s="20" t="str">
        <f t="shared" si="55"/>
        <v/>
      </c>
      <c r="N180" s="20" t="str">
        <f t="shared" si="56"/>
        <v/>
      </c>
      <c r="O180" s="21">
        <f>IF(SUMIFS('Monthly NSE Equity Options'!$K:$K,'Monthly NSE Equity Options'!$A:$A,$A180)=0,"",SUMIFS('Monthly NSE Equity Options'!$K:$K,'Monthly NSE Equity Options'!$A:$A,$A180))</f>
        <v>167855.26430000001</v>
      </c>
      <c r="P180" s="8" t="str">
        <f>IF(SUMIFS('Monthly BSE Equity Options'!$K:$K,'Monthly BSE Equity Options'!$A:$A,$A180)=0,"",SUMIFS('Monthly BSE Equity Options'!$K:$K,'Monthly BSE Equity Options'!$A:$A,$A180))</f>
        <v/>
      </c>
      <c r="Q180" s="8" t="str">
        <f t="shared" si="57"/>
        <v/>
      </c>
      <c r="R180" s="23">
        <f t="shared" si="75"/>
        <v>0.22727269493598512</v>
      </c>
      <c r="S180" s="23" t="str">
        <f t="shared" si="76"/>
        <v/>
      </c>
      <c r="T180" s="23" t="str">
        <f t="shared" si="77"/>
        <v/>
      </c>
      <c r="U180" s="23">
        <f t="shared" si="66"/>
        <v>-0.17222704595734595</v>
      </c>
      <c r="V180" s="23" t="str">
        <f t="shared" si="67"/>
        <v/>
      </c>
      <c r="W180" s="23" t="str">
        <f t="shared" si="68"/>
        <v/>
      </c>
      <c r="X180" s="23" t="str">
        <f t="shared" si="58"/>
        <v/>
      </c>
      <c r="Y180" s="23" t="str">
        <f t="shared" si="59"/>
        <v/>
      </c>
      <c r="Z180" s="24">
        <f>IF(SUMIFS('Monthly NSE Equity Options'!$L:$L,'Monthly NSE Equity Options'!$A:$A,$A180)=0,"",SUMIFS('Monthly NSE Equity Options'!$L:$L,'Monthly NSE Equity Options'!$A:$A,$A180))</f>
        <v>297989470</v>
      </c>
      <c r="AA180" s="9" t="str">
        <f>IF(SUMIFS('Monthly BSE Equity Options'!$L:$L,'Monthly BSE Equity Options'!$A:$A,$A180)=0,"",SUMIFS('Monthly BSE Equity Options'!$L:$L,'Monthly BSE Equity Options'!$A:$A,$A180))</f>
        <v/>
      </c>
      <c r="AB180" s="9" t="str">
        <f t="shared" si="60"/>
        <v/>
      </c>
      <c r="AC180" s="26">
        <f t="shared" si="78"/>
        <v>1.0003994495807111</v>
      </c>
      <c r="AD180" s="26" t="str">
        <f t="shared" si="79"/>
        <v/>
      </c>
      <c r="AE180" s="26" t="str">
        <f t="shared" si="80"/>
        <v/>
      </c>
      <c r="AF180" s="26">
        <f t="shared" si="69"/>
        <v>0.24432606411750224</v>
      </c>
      <c r="AG180" s="26" t="str">
        <f t="shared" si="70"/>
        <v/>
      </c>
      <c r="AH180" s="26" t="str">
        <f t="shared" si="71"/>
        <v/>
      </c>
      <c r="AI180" s="26" t="str">
        <f t="shared" si="61"/>
        <v/>
      </c>
      <c r="AJ180" s="26" t="str">
        <f t="shared" si="62"/>
        <v/>
      </c>
    </row>
    <row r="181" spans="1:36" x14ac:dyDescent="0.2">
      <c r="A181" s="10">
        <v>43435</v>
      </c>
      <c r="B181" s="5" t="s">
        <v>85</v>
      </c>
      <c r="C181" s="5" t="s">
        <v>169</v>
      </c>
      <c r="D181" s="18">
        <f>IF(SUMIFS('Monthly NSE Equity Options'!$J:$J,'Monthly NSE Equity Options'!$A:$A,$A181)=0,"",SUMIFS('Monthly NSE Equity Options'!$J:$J,'Monthly NSE Equity Options'!$A:$A,$A181))</f>
        <v>734.63250000000005</v>
      </c>
      <c r="E181" s="7" t="str">
        <f>IF(SUMIFS('Monthly BSE Equity Options'!$J:$J,'Monthly BSE Equity Options'!$A:$A,$A181)=0,"",SUMIFS('Monthly BSE Equity Options'!$J:$J,'Monthly BSE Equity Options'!$A:$A,$A181))</f>
        <v/>
      </c>
      <c r="F181" s="7" t="str">
        <f t="shared" si="54"/>
        <v/>
      </c>
      <c r="G181" s="20">
        <f t="shared" si="72"/>
        <v>0.39310770260040329</v>
      </c>
      <c r="H181" s="20" t="str">
        <f t="shared" si="73"/>
        <v/>
      </c>
      <c r="I181" s="20" t="str">
        <f t="shared" si="74"/>
        <v/>
      </c>
      <c r="J181" s="20">
        <f t="shared" si="63"/>
        <v>0.14600174466600824</v>
      </c>
      <c r="K181" s="20" t="str">
        <f t="shared" si="64"/>
        <v/>
      </c>
      <c r="L181" s="20" t="str">
        <f t="shared" si="65"/>
        <v/>
      </c>
      <c r="M181" s="20" t="str">
        <f t="shared" si="55"/>
        <v/>
      </c>
      <c r="N181" s="20" t="str">
        <f t="shared" si="56"/>
        <v/>
      </c>
      <c r="O181" s="21">
        <f>IF(SUMIFS('Monthly NSE Equity Options'!$K:$K,'Monthly NSE Equity Options'!$A:$A,$A181)=0,"",SUMIFS('Monthly NSE Equity Options'!$K:$K,'Monthly NSE Equity Options'!$A:$A,$A181))</f>
        <v>175807.29930000001</v>
      </c>
      <c r="P181" s="8" t="str">
        <f>IF(SUMIFS('Monthly BSE Equity Options'!$K:$K,'Monthly BSE Equity Options'!$A:$A,$A181)=0,"",SUMIFS('Monthly BSE Equity Options'!$K:$K,'Monthly BSE Equity Options'!$A:$A,$A181))</f>
        <v/>
      </c>
      <c r="Q181" s="8" t="str">
        <f t="shared" si="57"/>
        <v/>
      </c>
      <c r="R181" s="23">
        <f t="shared" si="75"/>
        <v>0.45819206965326109</v>
      </c>
      <c r="S181" s="23" t="str">
        <f t="shared" si="76"/>
        <v/>
      </c>
      <c r="T181" s="23" t="str">
        <f t="shared" si="77"/>
        <v/>
      </c>
      <c r="U181" s="23">
        <f t="shared" si="66"/>
        <v>4.7374355717481054E-2</v>
      </c>
      <c r="V181" s="23" t="str">
        <f t="shared" si="67"/>
        <v/>
      </c>
      <c r="W181" s="23" t="str">
        <f t="shared" si="68"/>
        <v/>
      </c>
      <c r="X181" s="23" t="str">
        <f t="shared" si="58"/>
        <v/>
      </c>
      <c r="Y181" s="23" t="str">
        <f t="shared" si="59"/>
        <v/>
      </c>
      <c r="Z181" s="24">
        <f>IF(SUMIFS('Monthly NSE Equity Options'!$L:$L,'Monthly NSE Equity Options'!$A:$A,$A181)=0,"",SUMIFS('Monthly NSE Equity Options'!$L:$L,'Monthly NSE Equity Options'!$A:$A,$A181))</f>
        <v>300787688</v>
      </c>
      <c r="AA181" s="9" t="str">
        <f>IF(SUMIFS('Monthly BSE Equity Options'!$L:$L,'Monthly BSE Equity Options'!$A:$A,$A181)=0,"",SUMIFS('Monthly BSE Equity Options'!$L:$L,'Monthly BSE Equity Options'!$A:$A,$A181))</f>
        <v/>
      </c>
      <c r="AB181" s="9" t="str">
        <f t="shared" si="60"/>
        <v/>
      </c>
      <c r="AC181" s="26">
        <f t="shared" si="78"/>
        <v>1.2621690668613614</v>
      </c>
      <c r="AD181" s="26" t="str">
        <f t="shared" si="79"/>
        <v/>
      </c>
      <c r="AE181" s="26" t="str">
        <f t="shared" si="80"/>
        <v/>
      </c>
      <c r="AF181" s="26">
        <f t="shared" si="69"/>
        <v>9.3903251010849509E-3</v>
      </c>
      <c r="AG181" s="26" t="str">
        <f t="shared" si="70"/>
        <v/>
      </c>
      <c r="AH181" s="26" t="str">
        <f t="shared" si="71"/>
        <v/>
      </c>
      <c r="AI181" s="26" t="str">
        <f t="shared" si="61"/>
        <v/>
      </c>
      <c r="AJ181" s="26" t="str">
        <f t="shared" si="62"/>
        <v/>
      </c>
    </row>
    <row r="182" spans="1:36" x14ac:dyDescent="0.2">
      <c r="A182" s="10">
        <v>43466</v>
      </c>
      <c r="B182" s="5" t="s">
        <v>85</v>
      </c>
      <c r="C182" s="5" t="s">
        <v>170</v>
      </c>
      <c r="D182" s="18">
        <f>IF(SUMIFS('Monthly NSE Equity Options'!$J:$J,'Monthly NSE Equity Options'!$A:$A,$A182)=0,"",SUMIFS('Monthly NSE Equity Options'!$J:$J,'Monthly NSE Equity Options'!$A:$A,$A182))</f>
        <v>767.60850000000005</v>
      </c>
      <c r="E182" s="7" t="str">
        <f>IF(SUMIFS('Monthly BSE Equity Options'!$J:$J,'Monthly BSE Equity Options'!$A:$A,$A182)=0,"",SUMIFS('Monthly BSE Equity Options'!$J:$J,'Monthly BSE Equity Options'!$A:$A,$A182))</f>
        <v/>
      </c>
      <c r="F182" s="7" t="str">
        <f t="shared" si="54"/>
        <v/>
      </c>
      <c r="G182" s="20">
        <f t="shared" si="72"/>
        <v>0.25077378142562856</v>
      </c>
      <c r="H182" s="20" t="str">
        <f t="shared" si="73"/>
        <v/>
      </c>
      <c r="I182" s="20" t="str">
        <f t="shared" si="74"/>
        <v/>
      </c>
      <c r="J182" s="20">
        <f t="shared" si="63"/>
        <v>4.4887749997447601E-2</v>
      </c>
      <c r="K182" s="20" t="str">
        <f t="shared" si="64"/>
        <v/>
      </c>
      <c r="L182" s="20" t="str">
        <f t="shared" si="65"/>
        <v/>
      </c>
      <c r="M182" s="20" t="str">
        <f t="shared" si="55"/>
        <v/>
      </c>
      <c r="N182" s="20" t="str">
        <f t="shared" si="56"/>
        <v/>
      </c>
      <c r="O182" s="21">
        <f>IF(SUMIFS('Monthly NSE Equity Options'!$K:$K,'Monthly NSE Equity Options'!$A:$A,$A182)=0,"",SUMIFS('Monthly NSE Equity Options'!$K:$K,'Monthly NSE Equity Options'!$A:$A,$A182))</f>
        <v>203351.4657</v>
      </c>
      <c r="P182" s="8" t="str">
        <f>IF(SUMIFS('Monthly BSE Equity Options'!$K:$K,'Monthly BSE Equity Options'!$A:$A,$A182)=0,"",SUMIFS('Monthly BSE Equity Options'!$K:$K,'Monthly BSE Equity Options'!$A:$A,$A182))</f>
        <v/>
      </c>
      <c r="Q182" s="8" t="str">
        <f t="shared" si="57"/>
        <v/>
      </c>
      <c r="R182" s="23">
        <f t="shared" si="75"/>
        <v>0.46713391912998814</v>
      </c>
      <c r="S182" s="23" t="str">
        <f t="shared" si="76"/>
        <v/>
      </c>
      <c r="T182" s="23" t="str">
        <f t="shared" si="77"/>
        <v/>
      </c>
      <c r="U182" s="23">
        <f t="shared" si="66"/>
        <v>0.15667248464466899</v>
      </c>
      <c r="V182" s="23" t="str">
        <f t="shared" si="67"/>
        <v/>
      </c>
      <c r="W182" s="23" t="str">
        <f t="shared" si="68"/>
        <v/>
      </c>
      <c r="X182" s="23" t="str">
        <f t="shared" si="58"/>
        <v/>
      </c>
      <c r="Y182" s="23" t="str">
        <f t="shared" si="59"/>
        <v/>
      </c>
      <c r="Z182" s="24">
        <f>IF(SUMIFS('Monthly NSE Equity Options'!$L:$L,'Monthly NSE Equity Options'!$A:$A,$A182)=0,"",SUMIFS('Monthly NSE Equity Options'!$L:$L,'Monthly NSE Equity Options'!$A:$A,$A182))</f>
        <v>344406472</v>
      </c>
      <c r="AA182" s="9" t="str">
        <f>IF(SUMIFS('Monthly BSE Equity Options'!$L:$L,'Monthly BSE Equity Options'!$A:$A,$A182)=0,"",SUMIFS('Monthly BSE Equity Options'!$L:$L,'Monthly BSE Equity Options'!$A:$A,$A182))</f>
        <v/>
      </c>
      <c r="AB182" s="9" t="str">
        <f t="shared" si="60"/>
        <v/>
      </c>
      <c r="AC182" s="26">
        <f t="shared" si="78"/>
        <v>1.3313939487708688</v>
      </c>
      <c r="AD182" s="26" t="str">
        <f t="shared" si="79"/>
        <v/>
      </c>
      <c r="AE182" s="26" t="str">
        <f t="shared" si="80"/>
        <v/>
      </c>
      <c r="AF182" s="26">
        <f t="shared" si="69"/>
        <v>0.14501519091433024</v>
      </c>
      <c r="AG182" s="26" t="str">
        <f t="shared" si="70"/>
        <v/>
      </c>
      <c r="AH182" s="26" t="str">
        <f t="shared" si="71"/>
        <v/>
      </c>
      <c r="AI182" s="26" t="str">
        <f t="shared" si="61"/>
        <v/>
      </c>
      <c r="AJ182" s="26" t="str">
        <f t="shared" si="62"/>
        <v/>
      </c>
    </row>
    <row r="183" spans="1:36" x14ac:dyDescent="0.2">
      <c r="A183" s="10">
        <v>43497</v>
      </c>
      <c r="B183" s="5" t="s">
        <v>85</v>
      </c>
      <c r="C183" s="5" t="s">
        <v>170</v>
      </c>
      <c r="D183" s="18">
        <f>IF(SUMIFS('Monthly NSE Equity Options'!$J:$J,'Monthly NSE Equity Options'!$A:$A,$A183)=0,"",SUMIFS('Monthly NSE Equity Options'!$J:$J,'Monthly NSE Equity Options'!$A:$A,$A183))</f>
        <v>694.4896</v>
      </c>
      <c r="E183" s="7" t="str">
        <f>IF(SUMIFS('Monthly BSE Equity Options'!$J:$J,'Monthly BSE Equity Options'!$A:$A,$A183)=0,"",SUMIFS('Monthly BSE Equity Options'!$J:$J,'Monthly BSE Equity Options'!$A:$A,$A183))</f>
        <v/>
      </c>
      <c r="F183" s="7" t="str">
        <f t="shared" si="54"/>
        <v/>
      </c>
      <c r="G183" s="20">
        <f t="shared" si="72"/>
        <v>-2.5617318203354555E-2</v>
      </c>
      <c r="H183" s="20" t="str">
        <f t="shared" si="73"/>
        <v/>
      </c>
      <c r="I183" s="20" t="str">
        <f t="shared" si="74"/>
        <v/>
      </c>
      <c r="J183" s="20">
        <f t="shared" si="63"/>
        <v>-9.5255459000258669E-2</v>
      </c>
      <c r="K183" s="20" t="str">
        <f t="shared" si="64"/>
        <v/>
      </c>
      <c r="L183" s="20" t="str">
        <f t="shared" si="65"/>
        <v/>
      </c>
      <c r="M183" s="20" t="str">
        <f t="shared" si="55"/>
        <v/>
      </c>
      <c r="N183" s="20" t="str">
        <f t="shared" si="56"/>
        <v/>
      </c>
      <c r="O183" s="21">
        <f>IF(SUMIFS('Monthly NSE Equity Options'!$K:$K,'Monthly NSE Equity Options'!$A:$A,$A183)=0,"",SUMIFS('Monthly NSE Equity Options'!$K:$K,'Monthly NSE Equity Options'!$A:$A,$A183))</f>
        <v>173861.23939999999</v>
      </c>
      <c r="P183" s="8" t="str">
        <f>IF(SUMIFS('Monthly BSE Equity Options'!$K:$K,'Monthly BSE Equity Options'!$A:$A,$A183)=0,"",SUMIFS('Monthly BSE Equity Options'!$K:$K,'Monthly BSE Equity Options'!$A:$A,$A183))</f>
        <v/>
      </c>
      <c r="Q183" s="8" t="str">
        <f t="shared" si="57"/>
        <v/>
      </c>
      <c r="R183" s="23">
        <f t="shared" si="75"/>
        <v>0.23164250866035041</v>
      </c>
      <c r="S183" s="23" t="str">
        <f t="shared" si="76"/>
        <v/>
      </c>
      <c r="T183" s="23" t="str">
        <f t="shared" si="77"/>
        <v/>
      </c>
      <c r="U183" s="23">
        <f t="shared" si="66"/>
        <v>-0.14502096750807936</v>
      </c>
      <c r="V183" s="23" t="str">
        <f t="shared" si="67"/>
        <v/>
      </c>
      <c r="W183" s="23" t="str">
        <f t="shared" si="68"/>
        <v/>
      </c>
      <c r="X183" s="23" t="str">
        <f t="shared" si="58"/>
        <v/>
      </c>
      <c r="Y183" s="23" t="str">
        <f t="shared" si="59"/>
        <v/>
      </c>
      <c r="Z183" s="24">
        <f>IF(SUMIFS('Monthly NSE Equity Options'!$L:$L,'Monthly NSE Equity Options'!$A:$A,$A183)=0,"",SUMIFS('Monthly NSE Equity Options'!$L:$L,'Monthly NSE Equity Options'!$A:$A,$A183))</f>
        <v>284784417</v>
      </c>
      <c r="AA183" s="9" t="str">
        <f>IF(SUMIFS('Monthly BSE Equity Options'!$L:$L,'Monthly BSE Equity Options'!$A:$A,$A183)=0,"",SUMIFS('Monthly BSE Equity Options'!$L:$L,'Monthly BSE Equity Options'!$A:$A,$A183))</f>
        <v/>
      </c>
      <c r="AB183" s="9" t="str">
        <f t="shared" si="60"/>
        <v/>
      </c>
      <c r="AC183" s="26">
        <f t="shared" si="78"/>
        <v>0.83824079792174988</v>
      </c>
      <c r="AD183" s="26" t="str">
        <f t="shared" si="79"/>
        <v/>
      </c>
      <c r="AE183" s="26" t="str">
        <f t="shared" si="80"/>
        <v/>
      </c>
      <c r="AF183" s="26">
        <f t="shared" si="69"/>
        <v>-0.1731153733951899</v>
      </c>
      <c r="AG183" s="26" t="str">
        <f t="shared" si="70"/>
        <v/>
      </c>
      <c r="AH183" s="26" t="str">
        <f t="shared" si="71"/>
        <v/>
      </c>
      <c r="AI183" s="26" t="str">
        <f t="shared" si="61"/>
        <v/>
      </c>
      <c r="AJ183" s="26" t="str">
        <f t="shared" si="62"/>
        <v/>
      </c>
    </row>
    <row r="184" spans="1:36" x14ac:dyDescent="0.2">
      <c r="A184" s="10">
        <v>43525</v>
      </c>
      <c r="B184" s="5" t="s">
        <v>85</v>
      </c>
      <c r="C184" s="5" t="s">
        <v>170</v>
      </c>
      <c r="D184" s="18">
        <f>IF(SUMIFS('Monthly NSE Equity Options'!$J:$J,'Monthly NSE Equity Options'!$A:$A,$A184)=0,"",SUMIFS('Monthly NSE Equity Options'!$J:$J,'Monthly NSE Equity Options'!$A:$A,$A184))</f>
        <v>767.97400000000005</v>
      </c>
      <c r="E184" s="7">
        <f>IF(SUMIFS('Monthly BSE Equity Options'!$J:$J,'Monthly BSE Equity Options'!$A:$A,$A184)=0,"",SUMIFS('Monthly BSE Equity Options'!$J:$J,'Monthly BSE Equity Options'!$A:$A,$A184))</f>
        <v>8.6699999999999999E-2</v>
      </c>
      <c r="F184" s="7">
        <f t="shared" si="54"/>
        <v>768.0607</v>
      </c>
      <c r="G184" s="20">
        <f t="shared" si="72"/>
        <v>0.14818622297335304</v>
      </c>
      <c r="H184" s="20" t="str">
        <f t="shared" si="73"/>
        <v/>
      </c>
      <c r="I184" s="20" t="str">
        <f t="shared" si="74"/>
        <v/>
      </c>
      <c r="J184" s="20">
        <f t="shared" si="63"/>
        <v>0.10581065576791948</v>
      </c>
      <c r="K184" s="20" t="str">
        <f t="shared" si="64"/>
        <v/>
      </c>
      <c r="L184" s="20" t="str">
        <f t="shared" si="65"/>
        <v/>
      </c>
      <c r="M184" s="20">
        <f t="shared" si="55"/>
        <v>0.99988711829677013</v>
      </c>
      <c r="N184" s="20">
        <f t="shared" si="56"/>
        <v>1.1288170322996607E-4</v>
      </c>
      <c r="O184" s="21">
        <f>IF(SUMIFS('Monthly NSE Equity Options'!$K:$K,'Monthly NSE Equity Options'!$A:$A,$A184)=0,"",SUMIFS('Monthly NSE Equity Options'!$K:$K,'Monthly NSE Equity Options'!$A:$A,$A184))</f>
        <v>201633.59710000001</v>
      </c>
      <c r="P184" s="8">
        <f>IF(SUMIFS('Monthly BSE Equity Options'!$K:$K,'Monthly BSE Equity Options'!$A:$A,$A184)=0,"",SUMIFS('Monthly BSE Equity Options'!$K:$K,'Monthly BSE Equity Options'!$A:$A,$A184))</f>
        <v>21.9313</v>
      </c>
      <c r="Q184" s="8">
        <f t="shared" si="57"/>
        <v>201655.52840000001</v>
      </c>
      <c r="R184" s="23">
        <f t="shared" si="75"/>
        <v>0.28202795508126322</v>
      </c>
      <c r="S184" s="23" t="str">
        <f t="shared" si="76"/>
        <v/>
      </c>
      <c r="T184" s="23" t="str">
        <f t="shared" si="77"/>
        <v/>
      </c>
      <c r="U184" s="23">
        <f t="shared" si="66"/>
        <v>0.15973863867440041</v>
      </c>
      <c r="V184" s="23" t="str">
        <f t="shared" si="67"/>
        <v/>
      </c>
      <c r="W184" s="23" t="str">
        <f t="shared" si="68"/>
        <v/>
      </c>
      <c r="X184" s="23">
        <f t="shared" si="58"/>
        <v>0.99989124374534133</v>
      </c>
      <c r="Y184" s="23">
        <f t="shared" si="59"/>
        <v>1.0875625465867465E-4</v>
      </c>
      <c r="Z184" s="24">
        <f>IF(SUMIFS('Monthly NSE Equity Options'!$L:$L,'Monthly NSE Equity Options'!$A:$A,$A184)=0,"",SUMIFS('Monthly NSE Equity Options'!$L:$L,'Monthly NSE Equity Options'!$A:$A,$A184))</f>
        <v>310130115</v>
      </c>
      <c r="AA184" s="9">
        <f>IF(SUMIFS('Monthly BSE Equity Options'!$L:$L,'Monthly BSE Equity Options'!$A:$A,$A184)=0,"",SUMIFS('Monthly BSE Equity Options'!$L:$L,'Monthly BSE Equity Options'!$A:$A,$A184))</f>
        <v>30456</v>
      </c>
      <c r="AB184" s="9">
        <f t="shared" si="60"/>
        <v>310160571</v>
      </c>
      <c r="AC184" s="26">
        <f t="shared" si="78"/>
        <v>0.76025498844630546</v>
      </c>
      <c r="AD184" s="26" t="str">
        <f t="shared" si="79"/>
        <v/>
      </c>
      <c r="AE184" s="26" t="str">
        <f t="shared" si="80"/>
        <v/>
      </c>
      <c r="AF184" s="26">
        <f t="shared" si="69"/>
        <v>8.8999595788978869E-2</v>
      </c>
      <c r="AG184" s="26" t="str">
        <f t="shared" si="70"/>
        <v/>
      </c>
      <c r="AH184" s="26" t="str">
        <f t="shared" si="71"/>
        <v/>
      </c>
      <c r="AI184" s="26">
        <f t="shared" si="61"/>
        <v>0.99990180570050602</v>
      </c>
      <c r="AJ184" s="26">
        <f t="shared" si="62"/>
        <v>9.8194299493986945E-5</v>
      </c>
    </row>
    <row r="185" spans="1:36" x14ac:dyDescent="0.2">
      <c r="A185" s="10">
        <v>43556</v>
      </c>
      <c r="B185" s="5" t="s">
        <v>86</v>
      </c>
      <c r="C185" s="5" t="s">
        <v>171</v>
      </c>
      <c r="D185" s="18">
        <f>IF(SUMIFS('Monthly NSE Equity Options'!$J:$J,'Monthly NSE Equity Options'!$A:$A,$A185)=0,"",SUMIFS('Monthly NSE Equity Options'!$J:$J,'Monthly NSE Equity Options'!$A:$A,$A185))</f>
        <v>717.28530000000001</v>
      </c>
      <c r="E185" s="7" t="str">
        <f>IF(SUMIFS('Monthly BSE Equity Options'!$J:$J,'Monthly BSE Equity Options'!$A:$A,$A185)=0,"",SUMIFS('Monthly BSE Equity Options'!$J:$J,'Monthly BSE Equity Options'!$A:$A,$A185))</f>
        <v/>
      </c>
      <c r="F185" s="7" t="str">
        <f t="shared" si="54"/>
        <v/>
      </c>
      <c r="G185" s="20">
        <f t="shared" si="72"/>
        <v>0.22727270394095567</v>
      </c>
      <c r="H185" s="20" t="str">
        <f t="shared" si="73"/>
        <v/>
      </c>
      <c r="I185" s="20" t="str">
        <f t="shared" si="74"/>
        <v/>
      </c>
      <c r="J185" s="20">
        <f t="shared" si="63"/>
        <v>-6.6003145939836583E-2</v>
      </c>
      <c r="K185" s="20" t="str">
        <f t="shared" si="64"/>
        <v/>
      </c>
      <c r="L185" s="20" t="str">
        <f t="shared" si="65"/>
        <v/>
      </c>
      <c r="M185" s="20" t="str">
        <f t="shared" si="55"/>
        <v/>
      </c>
      <c r="N185" s="20" t="str">
        <f t="shared" si="56"/>
        <v/>
      </c>
      <c r="O185" s="21">
        <f>IF(SUMIFS('Monthly NSE Equity Options'!$K:$K,'Monthly NSE Equity Options'!$A:$A,$A185)=0,"",SUMIFS('Monthly NSE Equity Options'!$K:$K,'Monthly NSE Equity Options'!$A:$A,$A185))</f>
        <v>209899.38920000001</v>
      </c>
      <c r="P185" s="8" t="str">
        <f>IF(SUMIFS('Monthly BSE Equity Options'!$K:$K,'Monthly BSE Equity Options'!$A:$A,$A185)=0,"",SUMIFS('Monthly BSE Equity Options'!$K:$K,'Monthly BSE Equity Options'!$A:$A,$A185))</f>
        <v/>
      </c>
      <c r="Q185" s="8" t="str">
        <f t="shared" si="57"/>
        <v/>
      </c>
      <c r="R185" s="23">
        <f t="shared" si="75"/>
        <v>0.52603277463947617</v>
      </c>
      <c r="S185" s="23" t="str">
        <f t="shared" si="76"/>
        <v/>
      </c>
      <c r="T185" s="23" t="str">
        <f t="shared" si="77"/>
        <v/>
      </c>
      <c r="U185" s="23">
        <f t="shared" si="66"/>
        <v>4.0994121113162363E-2</v>
      </c>
      <c r="V185" s="23" t="str">
        <f t="shared" si="67"/>
        <v/>
      </c>
      <c r="W185" s="23" t="str">
        <f t="shared" si="68"/>
        <v/>
      </c>
      <c r="X185" s="23" t="str">
        <f t="shared" si="58"/>
        <v/>
      </c>
      <c r="Y185" s="23" t="str">
        <f t="shared" si="59"/>
        <v/>
      </c>
      <c r="Z185" s="24">
        <f>IF(SUMIFS('Monthly NSE Equity Options'!$L:$L,'Monthly NSE Equity Options'!$A:$A,$A185)=0,"",SUMIFS('Monthly NSE Equity Options'!$L:$L,'Monthly NSE Equity Options'!$A:$A,$A185))</f>
        <v>313787117</v>
      </c>
      <c r="AA185" s="9" t="str">
        <f>IF(SUMIFS('Monthly BSE Equity Options'!$L:$L,'Monthly BSE Equity Options'!$A:$A,$A185)=0,"",SUMIFS('Monthly BSE Equity Options'!$L:$L,'Monthly BSE Equity Options'!$A:$A,$A185))</f>
        <v/>
      </c>
      <c r="AB185" s="9" t="str">
        <f t="shared" si="60"/>
        <v/>
      </c>
      <c r="AC185" s="26">
        <f t="shared" si="78"/>
        <v>1.0775908694647045</v>
      </c>
      <c r="AD185" s="26" t="str">
        <f t="shared" si="79"/>
        <v/>
      </c>
      <c r="AE185" s="26" t="str">
        <f t="shared" si="80"/>
        <v/>
      </c>
      <c r="AF185" s="26">
        <f t="shared" si="69"/>
        <v>1.179183130925554E-2</v>
      </c>
      <c r="AG185" s="26" t="str">
        <f t="shared" si="70"/>
        <v/>
      </c>
      <c r="AH185" s="26" t="str">
        <f t="shared" si="71"/>
        <v/>
      </c>
      <c r="AI185" s="26" t="str">
        <f t="shared" si="61"/>
        <v/>
      </c>
      <c r="AJ185" s="26" t="str">
        <f t="shared" si="62"/>
        <v/>
      </c>
    </row>
    <row r="186" spans="1:36" x14ac:dyDescent="0.2">
      <c r="A186" s="10">
        <v>43586</v>
      </c>
      <c r="B186" s="5" t="s">
        <v>86</v>
      </c>
      <c r="C186" s="5" t="s">
        <v>171</v>
      </c>
      <c r="D186" s="18">
        <f>IF(SUMIFS('Monthly NSE Equity Options'!$J:$J,'Monthly NSE Equity Options'!$A:$A,$A186)=0,"",SUMIFS('Monthly NSE Equity Options'!$J:$J,'Monthly NSE Equity Options'!$A:$A,$A186))</f>
        <v>977.51649999999995</v>
      </c>
      <c r="E186" s="7" t="str">
        <f>IF(SUMIFS('Monthly BSE Equity Options'!$J:$J,'Monthly BSE Equity Options'!$A:$A,$A186)=0,"",SUMIFS('Monthly BSE Equity Options'!$J:$J,'Monthly BSE Equity Options'!$A:$A,$A186))</f>
        <v/>
      </c>
      <c r="F186" s="7" t="str">
        <f t="shared" si="54"/>
        <v/>
      </c>
      <c r="G186" s="20">
        <f t="shared" si="72"/>
        <v>0.54124361360421336</v>
      </c>
      <c r="H186" s="20" t="str">
        <f t="shared" si="73"/>
        <v/>
      </c>
      <c r="I186" s="20" t="str">
        <f t="shared" si="74"/>
        <v/>
      </c>
      <c r="J186" s="20">
        <f t="shared" si="63"/>
        <v>0.36280012987858523</v>
      </c>
      <c r="K186" s="20" t="str">
        <f t="shared" si="64"/>
        <v/>
      </c>
      <c r="L186" s="20" t="str">
        <f t="shared" si="65"/>
        <v/>
      </c>
      <c r="M186" s="20" t="str">
        <f t="shared" si="55"/>
        <v/>
      </c>
      <c r="N186" s="20" t="str">
        <f t="shared" si="56"/>
        <v/>
      </c>
      <c r="O186" s="21">
        <f>IF(SUMIFS('Monthly NSE Equity Options'!$K:$K,'Monthly NSE Equity Options'!$A:$A,$A186)=0,"",SUMIFS('Monthly NSE Equity Options'!$K:$K,'Monthly NSE Equity Options'!$A:$A,$A186))</f>
        <v>235877.5184</v>
      </c>
      <c r="P186" s="8" t="str">
        <f>IF(SUMIFS('Monthly BSE Equity Options'!$K:$K,'Monthly BSE Equity Options'!$A:$A,$A186)=0,"",SUMIFS('Monthly BSE Equity Options'!$K:$K,'Monthly BSE Equity Options'!$A:$A,$A186))</f>
        <v/>
      </c>
      <c r="Q186" s="8" t="str">
        <f t="shared" si="57"/>
        <v/>
      </c>
      <c r="R186" s="23">
        <f t="shared" si="75"/>
        <v>0.35058463134043061</v>
      </c>
      <c r="S186" s="23" t="str">
        <f t="shared" si="76"/>
        <v/>
      </c>
      <c r="T186" s="23" t="str">
        <f t="shared" si="77"/>
        <v/>
      </c>
      <c r="U186" s="23">
        <f t="shared" si="66"/>
        <v>0.12376467267966684</v>
      </c>
      <c r="V186" s="23" t="str">
        <f t="shared" si="67"/>
        <v/>
      </c>
      <c r="W186" s="23" t="str">
        <f t="shared" si="68"/>
        <v/>
      </c>
      <c r="X186" s="23" t="str">
        <f t="shared" si="58"/>
        <v/>
      </c>
      <c r="Y186" s="23" t="str">
        <f t="shared" si="59"/>
        <v/>
      </c>
      <c r="Z186" s="24">
        <f>IF(SUMIFS('Monthly NSE Equity Options'!$L:$L,'Monthly NSE Equity Options'!$A:$A,$A186)=0,"",SUMIFS('Monthly NSE Equity Options'!$L:$L,'Monthly NSE Equity Options'!$A:$A,$A186))</f>
        <v>345188392</v>
      </c>
      <c r="AA186" s="9" t="str">
        <f>IF(SUMIFS('Monthly BSE Equity Options'!$L:$L,'Monthly BSE Equity Options'!$A:$A,$A186)=0,"",SUMIFS('Monthly BSE Equity Options'!$L:$L,'Monthly BSE Equity Options'!$A:$A,$A186))</f>
        <v/>
      </c>
      <c r="AB186" s="9" t="str">
        <f t="shared" si="60"/>
        <v/>
      </c>
      <c r="AC186" s="26">
        <f t="shared" si="78"/>
        <v>0.87060299425004883</v>
      </c>
      <c r="AD186" s="26" t="str">
        <f t="shared" si="79"/>
        <v/>
      </c>
      <c r="AE186" s="26" t="str">
        <f t="shared" si="80"/>
        <v/>
      </c>
      <c r="AF186" s="26">
        <f t="shared" si="69"/>
        <v>0.10007190639378605</v>
      </c>
      <c r="AG186" s="26" t="str">
        <f t="shared" si="70"/>
        <v/>
      </c>
      <c r="AH186" s="26" t="str">
        <f t="shared" si="71"/>
        <v/>
      </c>
      <c r="AI186" s="26" t="str">
        <f t="shared" si="61"/>
        <v/>
      </c>
      <c r="AJ186" s="26" t="str">
        <f t="shared" si="62"/>
        <v/>
      </c>
    </row>
    <row r="187" spans="1:36" x14ac:dyDescent="0.2">
      <c r="A187" s="10">
        <v>43617</v>
      </c>
      <c r="B187" s="5" t="s">
        <v>86</v>
      </c>
      <c r="C187" s="5" t="s">
        <v>171</v>
      </c>
      <c r="D187" s="18">
        <f>IF(SUMIFS('Monthly NSE Equity Options'!$J:$J,'Monthly NSE Equity Options'!$A:$A,$A187)=0,"",SUMIFS('Monthly NSE Equity Options'!$J:$J,'Monthly NSE Equity Options'!$A:$A,$A187))</f>
        <v>721.43679999999995</v>
      </c>
      <c r="E187" s="7" t="str">
        <f>IF(SUMIFS('Monthly BSE Equity Options'!$J:$J,'Monthly BSE Equity Options'!$A:$A,$A187)=0,"",SUMIFS('Monthly BSE Equity Options'!$J:$J,'Monthly BSE Equity Options'!$A:$A,$A187))</f>
        <v/>
      </c>
      <c r="F187" s="7" t="str">
        <f t="shared" si="54"/>
        <v/>
      </c>
      <c r="G187" s="20">
        <f t="shared" si="72"/>
        <v>0.13953092387645682</v>
      </c>
      <c r="H187" s="20" t="str">
        <f t="shared" si="73"/>
        <v/>
      </c>
      <c r="I187" s="20" t="str">
        <f t="shared" si="74"/>
        <v/>
      </c>
      <c r="J187" s="20">
        <f t="shared" si="63"/>
        <v>-0.26196969565219619</v>
      </c>
      <c r="K187" s="20" t="str">
        <f t="shared" si="64"/>
        <v/>
      </c>
      <c r="L187" s="20" t="str">
        <f t="shared" si="65"/>
        <v/>
      </c>
      <c r="M187" s="20" t="str">
        <f t="shared" si="55"/>
        <v/>
      </c>
      <c r="N187" s="20" t="str">
        <f t="shared" si="56"/>
        <v/>
      </c>
      <c r="O187" s="21">
        <f>IF(SUMIFS('Monthly NSE Equity Options'!$K:$K,'Monthly NSE Equity Options'!$A:$A,$A187)=0,"",SUMIFS('Monthly NSE Equity Options'!$K:$K,'Monthly NSE Equity Options'!$A:$A,$A187))</f>
        <v>234371.49280000001</v>
      </c>
      <c r="P187" s="8" t="str">
        <f>IF(SUMIFS('Monthly BSE Equity Options'!$K:$K,'Monthly BSE Equity Options'!$A:$A,$A187)=0,"",SUMIFS('Monthly BSE Equity Options'!$K:$K,'Monthly BSE Equity Options'!$A:$A,$A187))</f>
        <v/>
      </c>
      <c r="Q187" s="8" t="str">
        <f t="shared" si="57"/>
        <v/>
      </c>
      <c r="R187" s="23">
        <f t="shared" si="75"/>
        <v>0.39302264134812992</v>
      </c>
      <c r="S187" s="23" t="str">
        <f t="shared" si="76"/>
        <v/>
      </c>
      <c r="T187" s="23" t="str">
        <f t="shared" si="77"/>
        <v/>
      </c>
      <c r="U187" s="23">
        <f t="shared" si="66"/>
        <v>-6.3847780416532718E-3</v>
      </c>
      <c r="V187" s="23" t="str">
        <f t="shared" si="67"/>
        <v/>
      </c>
      <c r="W187" s="23" t="str">
        <f t="shared" si="68"/>
        <v/>
      </c>
      <c r="X187" s="23" t="str">
        <f t="shared" si="58"/>
        <v/>
      </c>
      <c r="Y187" s="23" t="str">
        <f t="shared" si="59"/>
        <v/>
      </c>
      <c r="Z187" s="24">
        <f>IF(SUMIFS('Monthly NSE Equity Options'!$L:$L,'Monthly NSE Equity Options'!$A:$A,$A187)=0,"",SUMIFS('Monthly NSE Equity Options'!$L:$L,'Monthly NSE Equity Options'!$A:$A,$A187))</f>
        <v>338011934</v>
      </c>
      <c r="AA187" s="9" t="str">
        <f>IF(SUMIFS('Monthly BSE Equity Options'!$L:$L,'Monthly BSE Equity Options'!$A:$A,$A187)=0,"",SUMIFS('Monthly BSE Equity Options'!$L:$L,'Monthly BSE Equity Options'!$A:$A,$A187))</f>
        <v/>
      </c>
      <c r="AB187" s="9" t="str">
        <f t="shared" si="60"/>
        <v/>
      </c>
      <c r="AC187" s="26">
        <f t="shared" si="78"/>
        <v>0.93946578681374726</v>
      </c>
      <c r="AD187" s="26" t="str">
        <f t="shared" si="79"/>
        <v/>
      </c>
      <c r="AE187" s="26" t="str">
        <f t="shared" si="80"/>
        <v/>
      </c>
      <c r="AF187" s="26">
        <f t="shared" si="69"/>
        <v>-2.0789974884207529E-2</v>
      </c>
      <c r="AG187" s="26" t="str">
        <f t="shared" si="70"/>
        <v/>
      </c>
      <c r="AH187" s="26" t="str">
        <f t="shared" si="71"/>
        <v/>
      </c>
      <c r="AI187" s="26" t="str">
        <f t="shared" si="61"/>
        <v/>
      </c>
      <c r="AJ187" s="26" t="str">
        <f t="shared" si="62"/>
        <v/>
      </c>
    </row>
    <row r="188" spans="1:36" x14ac:dyDescent="0.2">
      <c r="A188" s="10">
        <v>43647</v>
      </c>
      <c r="B188" s="5" t="s">
        <v>86</v>
      </c>
      <c r="C188" s="5" t="s">
        <v>172</v>
      </c>
      <c r="D188" s="18">
        <f>IF(SUMIFS('Monthly NSE Equity Options'!$J:$J,'Monthly NSE Equity Options'!$A:$A,$A188)=0,"",SUMIFS('Monthly NSE Equity Options'!$J:$J,'Monthly NSE Equity Options'!$A:$A,$A188))</f>
        <v>891.15390000000002</v>
      </c>
      <c r="E188" s="7" t="str">
        <f>IF(SUMIFS('Monthly BSE Equity Options'!$J:$J,'Monthly BSE Equity Options'!$A:$A,$A188)=0,"",SUMIFS('Monthly BSE Equity Options'!$J:$J,'Monthly BSE Equity Options'!$A:$A,$A188))</f>
        <v/>
      </c>
      <c r="F188" s="7" t="str">
        <f t="shared" si="54"/>
        <v/>
      </c>
      <c r="G188" s="20">
        <f t="shared" si="72"/>
        <v>0.39958223952595162</v>
      </c>
      <c r="H188" s="20" t="str">
        <f t="shared" si="73"/>
        <v/>
      </c>
      <c r="I188" s="20" t="str">
        <f t="shared" si="74"/>
        <v/>
      </c>
      <c r="J188" s="20">
        <f t="shared" si="63"/>
        <v>0.23524874250939254</v>
      </c>
      <c r="K188" s="20" t="str">
        <f t="shared" si="64"/>
        <v/>
      </c>
      <c r="L188" s="20" t="str">
        <f t="shared" si="65"/>
        <v/>
      </c>
      <c r="M188" s="20" t="str">
        <f t="shared" si="55"/>
        <v/>
      </c>
      <c r="N188" s="20" t="str">
        <f t="shared" si="56"/>
        <v/>
      </c>
      <c r="O188" s="21">
        <f>IF(SUMIFS('Monthly NSE Equity Options'!$K:$K,'Monthly NSE Equity Options'!$A:$A,$A188)=0,"",SUMIFS('Monthly NSE Equity Options'!$K:$K,'Monthly NSE Equity Options'!$A:$A,$A188))</f>
        <v>267170.60560000001</v>
      </c>
      <c r="P188" s="8" t="str">
        <f>IF(SUMIFS('Monthly BSE Equity Options'!$K:$K,'Monthly BSE Equity Options'!$A:$A,$A188)=0,"",SUMIFS('Monthly BSE Equity Options'!$K:$K,'Monthly BSE Equity Options'!$A:$A,$A188))</f>
        <v/>
      </c>
      <c r="Q188" s="8" t="str">
        <f t="shared" si="57"/>
        <v/>
      </c>
      <c r="R188" s="23">
        <f t="shared" si="75"/>
        <v>0.5949781602303239</v>
      </c>
      <c r="S188" s="23" t="str">
        <f t="shared" si="76"/>
        <v/>
      </c>
      <c r="T188" s="23" t="str">
        <f t="shared" si="77"/>
        <v/>
      </c>
      <c r="U188" s="23">
        <f t="shared" si="66"/>
        <v>0.13994497542407602</v>
      </c>
      <c r="V188" s="23" t="str">
        <f t="shared" si="67"/>
        <v/>
      </c>
      <c r="W188" s="23" t="str">
        <f t="shared" si="68"/>
        <v/>
      </c>
      <c r="X188" s="23" t="str">
        <f t="shared" si="58"/>
        <v/>
      </c>
      <c r="Y188" s="23" t="str">
        <f t="shared" si="59"/>
        <v/>
      </c>
      <c r="Z188" s="24">
        <f>IF(SUMIFS('Monthly NSE Equity Options'!$L:$L,'Monthly NSE Equity Options'!$A:$A,$A188)=0,"",SUMIFS('Monthly NSE Equity Options'!$L:$L,'Monthly NSE Equity Options'!$A:$A,$A188))</f>
        <v>388514778</v>
      </c>
      <c r="AA188" s="9" t="str">
        <f>IF(SUMIFS('Monthly BSE Equity Options'!$L:$L,'Monthly BSE Equity Options'!$A:$A,$A188)=0,"",SUMIFS('Monthly BSE Equity Options'!$L:$L,'Monthly BSE Equity Options'!$A:$A,$A188))</f>
        <v/>
      </c>
      <c r="AB188" s="9" t="str">
        <f t="shared" si="60"/>
        <v/>
      </c>
      <c r="AC188" s="26">
        <f t="shared" si="78"/>
        <v>1.2747898796205321</v>
      </c>
      <c r="AD188" s="26" t="str">
        <f t="shared" si="79"/>
        <v/>
      </c>
      <c r="AE188" s="26" t="str">
        <f t="shared" si="80"/>
        <v/>
      </c>
      <c r="AF188" s="26">
        <f t="shared" si="69"/>
        <v>0.14941142285230669</v>
      </c>
      <c r="AG188" s="26" t="str">
        <f t="shared" si="70"/>
        <v/>
      </c>
      <c r="AH188" s="26" t="str">
        <f t="shared" si="71"/>
        <v/>
      </c>
      <c r="AI188" s="26" t="str">
        <f t="shared" si="61"/>
        <v/>
      </c>
      <c r="AJ188" s="26" t="str">
        <f t="shared" si="62"/>
        <v/>
      </c>
    </row>
    <row r="189" spans="1:36" x14ac:dyDescent="0.2">
      <c r="A189" s="10">
        <v>43678</v>
      </c>
      <c r="B189" s="5" t="s">
        <v>86</v>
      </c>
      <c r="C189" s="5" t="s">
        <v>172</v>
      </c>
      <c r="D189" s="18">
        <f>IF(SUMIFS('Monthly NSE Equity Options'!$J:$J,'Monthly NSE Equity Options'!$A:$A,$A189)=0,"",SUMIFS('Monthly NSE Equity Options'!$J:$J,'Monthly NSE Equity Options'!$A:$A,$A189))</f>
        <v>1113.3642</v>
      </c>
      <c r="E189" s="7" t="str">
        <f>IF(SUMIFS('Monthly BSE Equity Options'!$J:$J,'Monthly BSE Equity Options'!$A:$A,$A189)=0,"",SUMIFS('Monthly BSE Equity Options'!$J:$J,'Monthly BSE Equity Options'!$A:$A,$A189))</f>
        <v/>
      </c>
      <c r="F189" s="7" t="str">
        <f t="shared" si="54"/>
        <v/>
      </c>
      <c r="G189" s="20">
        <f t="shared" si="72"/>
        <v>0.8267201607381669</v>
      </c>
      <c r="H189" s="20" t="str">
        <f t="shared" si="73"/>
        <v/>
      </c>
      <c r="I189" s="20" t="str">
        <f t="shared" si="74"/>
        <v/>
      </c>
      <c r="J189" s="20">
        <f t="shared" si="63"/>
        <v>0.24935120634045371</v>
      </c>
      <c r="K189" s="20" t="str">
        <f t="shared" si="64"/>
        <v/>
      </c>
      <c r="L189" s="20" t="str">
        <f t="shared" si="65"/>
        <v/>
      </c>
      <c r="M189" s="20" t="str">
        <f t="shared" si="55"/>
        <v/>
      </c>
      <c r="N189" s="20" t="str">
        <f t="shared" si="56"/>
        <v/>
      </c>
      <c r="O189" s="21">
        <f>IF(SUMIFS('Monthly NSE Equity Options'!$K:$K,'Monthly NSE Equity Options'!$A:$A,$A189)=0,"",SUMIFS('Monthly NSE Equity Options'!$K:$K,'Monthly NSE Equity Options'!$A:$A,$A189))</f>
        <v>286643.07789999997</v>
      </c>
      <c r="P189" s="8" t="str">
        <f>IF(SUMIFS('Monthly BSE Equity Options'!$K:$K,'Monthly BSE Equity Options'!$A:$A,$A189)=0,"",SUMIFS('Monthly BSE Equity Options'!$K:$K,'Monthly BSE Equity Options'!$A:$A,$A189))</f>
        <v/>
      </c>
      <c r="Q189" s="8" t="str">
        <f t="shared" si="57"/>
        <v/>
      </c>
      <c r="R189" s="23">
        <f t="shared" si="75"/>
        <v>0.58305853239463423</v>
      </c>
      <c r="S189" s="23" t="str">
        <f t="shared" si="76"/>
        <v/>
      </c>
      <c r="T189" s="23" t="str">
        <f t="shared" si="77"/>
        <v/>
      </c>
      <c r="U189" s="23">
        <f t="shared" si="66"/>
        <v>7.2884036985541689E-2</v>
      </c>
      <c r="V189" s="23" t="str">
        <f t="shared" si="67"/>
        <v/>
      </c>
      <c r="W189" s="23" t="str">
        <f t="shared" si="68"/>
        <v/>
      </c>
      <c r="X189" s="23" t="str">
        <f t="shared" si="58"/>
        <v/>
      </c>
      <c r="Y189" s="23" t="str">
        <f t="shared" si="59"/>
        <v/>
      </c>
      <c r="Z189" s="24">
        <f>IF(SUMIFS('Monthly NSE Equity Options'!$L:$L,'Monthly NSE Equity Options'!$A:$A,$A189)=0,"",SUMIFS('Monthly NSE Equity Options'!$L:$L,'Monthly NSE Equity Options'!$A:$A,$A189))</f>
        <v>445601750</v>
      </c>
      <c r="AA189" s="9" t="str">
        <f>IF(SUMIFS('Monthly BSE Equity Options'!$L:$L,'Monthly BSE Equity Options'!$A:$A,$A189)=0,"",SUMIFS('Monthly BSE Equity Options'!$L:$L,'Monthly BSE Equity Options'!$A:$A,$A189))</f>
        <v/>
      </c>
      <c r="AB189" s="9" t="str">
        <f t="shared" si="60"/>
        <v/>
      </c>
      <c r="AC189" s="26">
        <f t="shared" si="78"/>
        <v>1.5460371096592902</v>
      </c>
      <c r="AD189" s="26" t="str">
        <f t="shared" si="79"/>
        <v/>
      </c>
      <c r="AE189" s="26" t="str">
        <f t="shared" si="80"/>
        <v/>
      </c>
      <c r="AF189" s="26">
        <f t="shared" si="69"/>
        <v>0.14693642361269466</v>
      </c>
      <c r="AG189" s="26" t="str">
        <f t="shared" si="70"/>
        <v/>
      </c>
      <c r="AH189" s="26" t="str">
        <f t="shared" si="71"/>
        <v/>
      </c>
      <c r="AI189" s="26" t="str">
        <f t="shared" si="61"/>
        <v/>
      </c>
      <c r="AJ189" s="26" t="str">
        <f t="shared" si="62"/>
        <v/>
      </c>
    </row>
    <row r="190" spans="1:36" x14ac:dyDescent="0.2">
      <c r="A190" s="10">
        <v>43709</v>
      </c>
      <c r="B190" s="5" t="s">
        <v>86</v>
      </c>
      <c r="C190" s="5" t="s">
        <v>172</v>
      </c>
      <c r="D190" s="18">
        <f>IF(SUMIFS('Monthly NSE Equity Options'!$J:$J,'Monthly NSE Equity Options'!$A:$A,$A190)=0,"",SUMIFS('Monthly NSE Equity Options'!$J:$J,'Monthly NSE Equity Options'!$A:$A,$A190))</f>
        <v>1135.2052000000001</v>
      </c>
      <c r="E190" s="7">
        <f>IF(SUMIFS('Monthly BSE Equity Options'!$J:$J,'Monthly BSE Equity Options'!$A:$A,$A190)=0,"",SUMIFS('Monthly BSE Equity Options'!$J:$J,'Monthly BSE Equity Options'!$A:$A,$A190))</f>
        <v>1.3100000000000001E-2</v>
      </c>
      <c r="F190" s="7">
        <f t="shared" si="54"/>
        <v>1135.2183</v>
      </c>
      <c r="G190" s="20">
        <f t="shared" si="72"/>
        <v>0.38082194046923412</v>
      </c>
      <c r="H190" s="20" t="str">
        <f t="shared" si="73"/>
        <v/>
      </c>
      <c r="I190" s="20" t="str">
        <f t="shared" si="74"/>
        <v/>
      </c>
      <c r="J190" s="20">
        <f t="shared" si="63"/>
        <v>1.9617120794794829E-2</v>
      </c>
      <c r="K190" s="20" t="str">
        <f t="shared" si="64"/>
        <v/>
      </c>
      <c r="L190" s="20" t="str">
        <f t="shared" si="65"/>
        <v/>
      </c>
      <c r="M190" s="20">
        <f t="shared" si="55"/>
        <v>0.99998846036925237</v>
      </c>
      <c r="N190" s="20">
        <f t="shared" si="56"/>
        <v>1.1539630747672057E-5</v>
      </c>
      <c r="O190" s="21">
        <f>IF(SUMIFS('Monthly NSE Equity Options'!$K:$K,'Monthly NSE Equity Options'!$A:$A,$A190)=0,"",SUMIFS('Monthly NSE Equity Options'!$K:$K,'Monthly NSE Equity Options'!$A:$A,$A190))</f>
        <v>270327.56469999999</v>
      </c>
      <c r="P190" s="8">
        <f>IF(SUMIFS('Monthly BSE Equity Options'!$K:$K,'Monthly BSE Equity Options'!$A:$A,$A190)=0,"",SUMIFS('Monthly BSE Equity Options'!$K:$K,'Monthly BSE Equity Options'!$A:$A,$A190))</f>
        <v>0.35070000000000001</v>
      </c>
      <c r="Q190" s="8">
        <f t="shared" si="57"/>
        <v>270327.9154</v>
      </c>
      <c r="R190" s="23">
        <f t="shared" si="75"/>
        <v>0.32162327326754125</v>
      </c>
      <c r="S190" s="23" t="str">
        <f t="shared" si="76"/>
        <v/>
      </c>
      <c r="T190" s="23" t="str">
        <f t="shared" si="77"/>
        <v/>
      </c>
      <c r="U190" s="23">
        <f t="shared" si="66"/>
        <v>-5.6919264611343334E-2</v>
      </c>
      <c r="V190" s="23" t="str">
        <f t="shared" si="67"/>
        <v/>
      </c>
      <c r="W190" s="23" t="str">
        <f t="shared" si="68"/>
        <v/>
      </c>
      <c r="X190" s="23">
        <f t="shared" si="58"/>
        <v>0.99999870268669999</v>
      </c>
      <c r="Y190" s="23">
        <f t="shared" si="59"/>
        <v>1.2973132999641369E-6</v>
      </c>
      <c r="Z190" s="24">
        <f>IF(SUMIFS('Monthly NSE Equity Options'!$L:$L,'Monthly NSE Equity Options'!$A:$A,$A190)=0,"",SUMIFS('Monthly NSE Equity Options'!$L:$L,'Monthly NSE Equity Options'!$A:$A,$A190))</f>
        <v>417493609</v>
      </c>
      <c r="AA190" s="9">
        <f>IF(SUMIFS('Monthly BSE Equity Options'!$L:$L,'Monthly BSE Equity Options'!$A:$A,$A190)=0,"",SUMIFS('Monthly BSE Equity Options'!$L:$L,'Monthly BSE Equity Options'!$A:$A,$A190))</f>
        <v>463</v>
      </c>
      <c r="AB190" s="9">
        <f t="shared" si="60"/>
        <v>417494072</v>
      </c>
      <c r="AC190" s="26">
        <f t="shared" si="78"/>
        <v>1.0246070727925423</v>
      </c>
      <c r="AD190" s="26" t="str">
        <f t="shared" si="79"/>
        <v/>
      </c>
      <c r="AE190" s="26" t="str">
        <f t="shared" si="80"/>
        <v/>
      </c>
      <c r="AF190" s="26">
        <f t="shared" si="69"/>
        <v>-6.3079063311578087E-2</v>
      </c>
      <c r="AG190" s="26" t="str">
        <f t="shared" si="70"/>
        <v/>
      </c>
      <c r="AH190" s="26" t="str">
        <f t="shared" si="71"/>
        <v/>
      </c>
      <c r="AI190" s="26">
        <f t="shared" si="61"/>
        <v>0.99999889100221762</v>
      </c>
      <c r="AJ190" s="26">
        <f t="shared" si="62"/>
        <v>1.1089977823685124E-6</v>
      </c>
    </row>
    <row r="191" spans="1:36" x14ac:dyDescent="0.2">
      <c r="A191" s="10">
        <v>43739</v>
      </c>
      <c r="B191" s="5" t="s">
        <v>86</v>
      </c>
      <c r="C191" s="5" t="s">
        <v>173</v>
      </c>
      <c r="D191" s="18">
        <f>IF(SUMIFS('Monthly NSE Equity Options'!$J:$J,'Monthly NSE Equity Options'!$A:$A,$A191)=0,"",SUMIFS('Monthly NSE Equity Options'!$J:$J,'Monthly NSE Equity Options'!$A:$A,$A191))</f>
        <v>1108.7807</v>
      </c>
      <c r="E191" s="7">
        <f>IF(SUMIFS('Monthly BSE Equity Options'!$J:$J,'Monthly BSE Equity Options'!$A:$A,$A191)=0,"",SUMIFS('Monthly BSE Equity Options'!$J:$J,'Monthly BSE Equity Options'!$A:$A,$A191))</f>
        <v>0.15590000000000001</v>
      </c>
      <c r="F191" s="7">
        <f t="shared" si="54"/>
        <v>1108.9366</v>
      </c>
      <c r="G191" s="20">
        <f t="shared" si="72"/>
        <v>9.2151922473987957E-2</v>
      </c>
      <c r="H191" s="20" t="str">
        <f t="shared" si="73"/>
        <v/>
      </c>
      <c r="I191" s="20" t="str">
        <f t="shared" si="74"/>
        <v/>
      </c>
      <c r="J191" s="20">
        <f t="shared" si="63"/>
        <v>-2.3277289427497405E-2</v>
      </c>
      <c r="K191" s="20">
        <f t="shared" si="64"/>
        <v>10.900763358778626</v>
      </c>
      <c r="L191" s="20">
        <f t="shared" si="65"/>
        <v>-2.3151230032144476E-2</v>
      </c>
      <c r="M191" s="20">
        <f t="shared" si="55"/>
        <v>0.99985941486645857</v>
      </c>
      <c r="N191" s="20">
        <f t="shared" si="56"/>
        <v>1.4058513354144863E-4</v>
      </c>
      <c r="O191" s="21">
        <f>IF(SUMIFS('Monthly NSE Equity Options'!$K:$K,'Monthly NSE Equity Options'!$A:$A,$A191)=0,"",SUMIFS('Monthly NSE Equity Options'!$K:$K,'Monthly NSE Equity Options'!$A:$A,$A191))</f>
        <v>276197.8738</v>
      </c>
      <c r="P191" s="8">
        <f>IF(SUMIFS('Monthly BSE Equity Options'!$K:$K,'Monthly BSE Equity Options'!$A:$A,$A191)=0,"",SUMIFS('Monthly BSE Equity Options'!$K:$K,'Monthly BSE Equity Options'!$A:$A,$A191))</f>
        <v>5.3818000000000001</v>
      </c>
      <c r="Q191" s="8">
        <f t="shared" si="57"/>
        <v>276203.25559999997</v>
      </c>
      <c r="R191" s="23">
        <f t="shared" si="75"/>
        <v>0.36206112360651277</v>
      </c>
      <c r="S191" s="23" t="str">
        <f t="shared" si="76"/>
        <v/>
      </c>
      <c r="T191" s="23" t="str">
        <f t="shared" si="77"/>
        <v/>
      </c>
      <c r="U191" s="23">
        <f t="shared" si="66"/>
        <v>2.1715540205878181E-2</v>
      </c>
      <c r="V191" s="23">
        <f t="shared" si="67"/>
        <v>14.345879669232962</v>
      </c>
      <c r="W191" s="23">
        <f t="shared" si="68"/>
        <v>2.1734123134513617E-2</v>
      </c>
      <c r="X191" s="23">
        <f t="shared" si="58"/>
        <v>0.99998051507398678</v>
      </c>
      <c r="Y191" s="23">
        <f t="shared" si="59"/>
        <v>1.948492601330511E-5</v>
      </c>
      <c r="Z191" s="24">
        <f>IF(SUMIFS('Monthly NSE Equity Options'!$L:$L,'Monthly NSE Equity Options'!$A:$A,$A191)=0,"",SUMIFS('Monthly NSE Equity Options'!$L:$L,'Monthly NSE Equity Options'!$A:$A,$A191))</f>
        <v>418441818</v>
      </c>
      <c r="AA191" s="9">
        <f>IF(SUMIFS('Monthly BSE Equity Options'!$L:$L,'Monthly BSE Equity Options'!$A:$A,$A191)=0,"",SUMIFS('Monthly BSE Equity Options'!$L:$L,'Monthly BSE Equity Options'!$A:$A,$A191))</f>
        <v>7430</v>
      </c>
      <c r="AB191" s="9">
        <f t="shared" si="60"/>
        <v>418449248</v>
      </c>
      <c r="AC191" s="26">
        <f t="shared" si="78"/>
        <v>0.74730355557232353</v>
      </c>
      <c r="AD191" s="26" t="str">
        <f t="shared" si="79"/>
        <v/>
      </c>
      <c r="AE191" s="26" t="str">
        <f t="shared" si="80"/>
        <v/>
      </c>
      <c r="AF191" s="26">
        <f t="shared" si="69"/>
        <v>2.2711940483859383E-3</v>
      </c>
      <c r="AG191" s="26">
        <f t="shared" si="70"/>
        <v>15.047516198704102</v>
      </c>
      <c r="AH191" s="26">
        <f t="shared" si="71"/>
        <v>2.2878791917313457E-3</v>
      </c>
      <c r="AI191" s="26">
        <f t="shared" si="61"/>
        <v>0.99998224396378887</v>
      </c>
      <c r="AJ191" s="26">
        <f t="shared" si="62"/>
        <v>1.7756036211110601E-5</v>
      </c>
    </row>
    <row r="192" spans="1:36" x14ac:dyDescent="0.2">
      <c r="A192" s="10">
        <v>43770</v>
      </c>
      <c r="B192" s="5" t="s">
        <v>86</v>
      </c>
      <c r="C192" s="5" t="s">
        <v>173</v>
      </c>
      <c r="D192" s="18">
        <f>IF(SUMIFS('Monthly NSE Equity Options'!$J:$J,'Monthly NSE Equity Options'!$A:$A,$A192)=0,"",SUMIFS('Monthly NSE Equity Options'!$J:$J,'Monthly NSE Equity Options'!$A:$A,$A192))</f>
        <v>895.57560000000001</v>
      </c>
      <c r="E192" s="7">
        <f>IF(SUMIFS('Monthly BSE Equity Options'!$J:$J,'Monthly BSE Equity Options'!$A:$A,$A192)=0,"",SUMIFS('Monthly BSE Equity Options'!$J:$J,'Monthly BSE Equity Options'!$A:$A,$A192))</f>
        <v>0.2198</v>
      </c>
      <c r="F192" s="7">
        <f t="shared" si="54"/>
        <v>895.79539999999997</v>
      </c>
      <c r="G192" s="20">
        <f t="shared" si="72"/>
        <v>0.39706751345782698</v>
      </c>
      <c r="H192" s="20" t="str">
        <f t="shared" si="73"/>
        <v/>
      </c>
      <c r="I192" s="20" t="str">
        <f t="shared" si="74"/>
        <v/>
      </c>
      <c r="J192" s="20">
        <f t="shared" si="63"/>
        <v>-0.19228788884943615</v>
      </c>
      <c r="K192" s="20">
        <f t="shared" si="64"/>
        <v>0.40987812700449</v>
      </c>
      <c r="L192" s="20">
        <f t="shared" si="65"/>
        <v>-0.19220323325968325</v>
      </c>
      <c r="M192" s="20">
        <f t="shared" si="55"/>
        <v>0.99975463147053445</v>
      </c>
      <c r="N192" s="20">
        <f t="shared" si="56"/>
        <v>2.4536852946554539E-4</v>
      </c>
      <c r="O192" s="21">
        <f>IF(SUMIFS('Monthly NSE Equity Options'!$K:$K,'Monthly NSE Equity Options'!$A:$A,$A192)=0,"",SUMIFS('Monthly NSE Equity Options'!$K:$K,'Monthly NSE Equity Options'!$A:$A,$A192))</f>
        <v>253962.82550000001</v>
      </c>
      <c r="P192" s="8">
        <f>IF(SUMIFS('Monthly BSE Equity Options'!$K:$K,'Monthly BSE Equity Options'!$A:$A,$A192)=0,"",SUMIFS('Monthly BSE Equity Options'!$K:$K,'Monthly BSE Equity Options'!$A:$A,$A192))</f>
        <v>30.850300000000001</v>
      </c>
      <c r="Q192" s="8">
        <f t="shared" si="57"/>
        <v>253993.6758</v>
      </c>
      <c r="R192" s="23">
        <f t="shared" si="75"/>
        <v>0.51298695670398464</v>
      </c>
      <c r="S192" s="23" t="str">
        <f t="shared" si="76"/>
        <v/>
      </c>
      <c r="T192" s="23" t="str">
        <f t="shared" si="77"/>
        <v/>
      </c>
      <c r="U192" s="23">
        <f t="shared" si="66"/>
        <v>-8.0504053105422524E-2</v>
      </c>
      <c r="V192" s="23">
        <f t="shared" si="67"/>
        <v>4.7323386227656172</v>
      </c>
      <c r="W192" s="23">
        <f t="shared" si="68"/>
        <v>-8.0410275221969418E-2</v>
      </c>
      <c r="X192" s="23">
        <f t="shared" si="58"/>
        <v>0.99987853910179925</v>
      </c>
      <c r="Y192" s="23">
        <f t="shared" si="59"/>
        <v>1.2146089820083624E-4</v>
      </c>
      <c r="Z192" s="24">
        <f>IF(SUMIFS('Monthly NSE Equity Options'!$L:$L,'Monthly NSE Equity Options'!$A:$A,$A192)=0,"",SUMIFS('Monthly NSE Equity Options'!$L:$L,'Monthly NSE Equity Options'!$A:$A,$A192))</f>
        <v>365504792</v>
      </c>
      <c r="AA192" s="9">
        <f>IF(SUMIFS('Monthly BSE Equity Options'!$L:$L,'Monthly BSE Equity Options'!$A:$A,$A192)=0,"",SUMIFS('Monthly BSE Equity Options'!$L:$L,'Monthly BSE Equity Options'!$A:$A,$A192))</f>
        <v>32181</v>
      </c>
      <c r="AB192" s="9">
        <f t="shared" si="60"/>
        <v>365536973</v>
      </c>
      <c r="AC192" s="26">
        <f t="shared" si="78"/>
        <v>0.22656948918362785</v>
      </c>
      <c r="AD192" s="26" t="str">
        <f t="shared" si="79"/>
        <v/>
      </c>
      <c r="AE192" s="26" t="str">
        <f t="shared" si="80"/>
        <v/>
      </c>
      <c r="AF192" s="26">
        <f t="shared" si="69"/>
        <v>-0.12650988434430332</v>
      </c>
      <c r="AG192" s="26">
        <f t="shared" si="70"/>
        <v>3.3312247644683719</v>
      </c>
      <c r="AH192" s="26">
        <f t="shared" si="71"/>
        <v>-0.12644848868267056</v>
      </c>
      <c r="AI192" s="26">
        <f t="shared" si="61"/>
        <v>0.99991196239402025</v>
      </c>
      <c r="AJ192" s="26">
        <f t="shared" si="62"/>
        <v>8.8037605979737646E-5</v>
      </c>
    </row>
    <row r="193" spans="1:36" x14ac:dyDescent="0.2">
      <c r="A193" s="10">
        <v>43800</v>
      </c>
      <c r="B193" s="5" t="s">
        <v>86</v>
      </c>
      <c r="C193" s="5" t="s">
        <v>173</v>
      </c>
      <c r="D193" s="18">
        <f>IF(SUMIFS('Monthly NSE Equity Options'!$J:$J,'Monthly NSE Equity Options'!$A:$A,$A193)=0,"",SUMIFS('Monthly NSE Equity Options'!$J:$J,'Monthly NSE Equity Options'!$A:$A,$A193))</f>
        <v>864.65920000000006</v>
      </c>
      <c r="E193" s="7">
        <f>IF(SUMIFS('Monthly BSE Equity Options'!$J:$J,'Monthly BSE Equity Options'!$A:$A,$A193)=0,"",SUMIFS('Monthly BSE Equity Options'!$J:$J,'Monthly BSE Equity Options'!$A:$A,$A193))</f>
        <v>0.52210000000000001</v>
      </c>
      <c r="F193" s="7">
        <f t="shared" si="54"/>
        <v>865.18130000000008</v>
      </c>
      <c r="G193" s="20">
        <f t="shared" si="72"/>
        <v>0.17699557261623999</v>
      </c>
      <c r="H193" s="20" t="str">
        <f t="shared" si="73"/>
        <v/>
      </c>
      <c r="I193" s="20" t="str">
        <f t="shared" si="74"/>
        <v/>
      </c>
      <c r="J193" s="20">
        <f t="shared" si="63"/>
        <v>-3.452126207994044E-2</v>
      </c>
      <c r="K193" s="20">
        <f t="shared" si="64"/>
        <v>1.3753412192902639</v>
      </c>
      <c r="L193" s="20">
        <f t="shared" si="65"/>
        <v>-3.4175326196137945E-2</v>
      </c>
      <c r="M193" s="20">
        <f t="shared" si="55"/>
        <v>0.99939654266683753</v>
      </c>
      <c r="N193" s="20">
        <f t="shared" si="56"/>
        <v>6.0345733316242501E-4</v>
      </c>
      <c r="O193" s="21">
        <f>IF(SUMIFS('Monthly NSE Equity Options'!$K:$K,'Monthly NSE Equity Options'!$A:$A,$A193)=0,"",SUMIFS('Monthly NSE Equity Options'!$K:$K,'Monthly NSE Equity Options'!$A:$A,$A193))</f>
        <v>273231.33559999999</v>
      </c>
      <c r="P193" s="8">
        <f>IF(SUMIFS('Monthly BSE Equity Options'!$K:$K,'Monthly BSE Equity Options'!$A:$A,$A193)=0,"",SUMIFS('Monthly BSE Equity Options'!$K:$K,'Monthly BSE Equity Options'!$A:$A,$A193))</f>
        <v>171.73570000000001</v>
      </c>
      <c r="Q193" s="8">
        <f t="shared" si="57"/>
        <v>273403.07130000001</v>
      </c>
      <c r="R193" s="23">
        <f t="shared" si="75"/>
        <v>0.55415239690221418</v>
      </c>
      <c r="S193" s="23" t="str">
        <f t="shared" si="76"/>
        <v/>
      </c>
      <c r="T193" s="23" t="str">
        <f t="shared" si="77"/>
        <v/>
      </c>
      <c r="U193" s="23">
        <f t="shared" si="66"/>
        <v>7.5871380238679897E-2</v>
      </c>
      <c r="V193" s="23">
        <f t="shared" si="67"/>
        <v>4.5667432731610393</v>
      </c>
      <c r="W193" s="23">
        <f t="shared" si="68"/>
        <v>7.641684557249917E-2</v>
      </c>
      <c r="X193" s="23">
        <f t="shared" si="58"/>
        <v>0.99937185892176184</v>
      </c>
      <c r="Y193" s="23">
        <f t="shared" si="59"/>
        <v>6.2814107823813605E-4</v>
      </c>
      <c r="Z193" s="24">
        <f>IF(SUMIFS('Monthly NSE Equity Options'!$L:$L,'Monthly NSE Equity Options'!$A:$A,$A193)=0,"",SUMIFS('Monthly NSE Equity Options'!$L:$L,'Monthly NSE Equity Options'!$A:$A,$A193))</f>
        <v>384648373</v>
      </c>
      <c r="AA193" s="9">
        <f>IF(SUMIFS('Monthly BSE Equity Options'!$L:$L,'Monthly BSE Equity Options'!$A:$A,$A193)=0,"",SUMIFS('Monthly BSE Equity Options'!$L:$L,'Monthly BSE Equity Options'!$A:$A,$A193))</f>
        <v>164884</v>
      </c>
      <c r="AB193" s="9">
        <f t="shared" si="60"/>
        <v>384813257</v>
      </c>
      <c r="AC193" s="26">
        <f t="shared" si="78"/>
        <v>0.2788035825455728</v>
      </c>
      <c r="AD193" s="26" t="str">
        <f t="shared" si="79"/>
        <v/>
      </c>
      <c r="AE193" s="26" t="str">
        <f t="shared" si="80"/>
        <v/>
      </c>
      <c r="AF193" s="26">
        <f t="shared" si="69"/>
        <v>5.2375731916532553E-2</v>
      </c>
      <c r="AG193" s="26">
        <f t="shared" si="70"/>
        <v>4.1236443864392029</v>
      </c>
      <c r="AH193" s="26">
        <f t="shared" si="71"/>
        <v>5.2734156662177067E-2</v>
      </c>
      <c r="AI193" s="26">
        <f t="shared" si="61"/>
        <v>0.9995715220382857</v>
      </c>
      <c r="AJ193" s="26">
        <f t="shared" si="62"/>
        <v>4.284779617142972E-4</v>
      </c>
    </row>
    <row r="194" spans="1:36" x14ac:dyDescent="0.2">
      <c r="A194" s="10">
        <v>43831</v>
      </c>
      <c r="B194" s="5" t="s">
        <v>86</v>
      </c>
      <c r="C194" s="5" t="s">
        <v>174</v>
      </c>
      <c r="D194" s="18">
        <f>IF(SUMIFS('Monthly NSE Equity Options'!$J:$J,'Monthly NSE Equity Options'!$A:$A,$A194)=0,"",SUMIFS('Monthly NSE Equity Options'!$J:$J,'Monthly NSE Equity Options'!$A:$A,$A194))</f>
        <v>1199.9829</v>
      </c>
      <c r="E194" s="7">
        <f>IF(SUMIFS('Monthly BSE Equity Options'!$J:$J,'Monthly BSE Equity Options'!$A:$A,$A194)=0,"",SUMIFS('Monthly BSE Equity Options'!$J:$J,'Monthly BSE Equity Options'!$A:$A,$A194))</f>
        <v>1.0859000000000001</v>
      </c>
      <c r="F194" s="7">
        <f t="shared" ref="F194:F257" si="81">IF(OR(D194="",E194=""),"",D194+E194)</f>
        <v>1201.0688</v>
      </c>
      <c r="G194" s="20">
        <f t="shared" si="72"/>
        <v>0.563274638047911</v>
      </c>
      <c r="H194" s="20" t="str">
        <f t="shared" si="73"/>
        <v/>
      </c>
      <c r="I194" s="20" t="str">
        <f t="shared" si="74"/>
        <v/>
      </c>
      <c r="J194" s="20">
        <f t="shared" si="63"/>
        <v>0.38781024940230768</v>
      </c>
      <c r="K194" s="20">
        <f t="shared" si="64"/>
        <v>1.0798697567515805</v>
      </c>
      <c r="L194" s="20">
        <f t="shared" si="65"/>
        <v>0.38822787778700252</v>
      </c>
      <c r="M194" s="20">
        <f t="shared" ref="M194:M257" si="82">IF(F194="","",D194/F194)</f>
        <v>0.99909588859522447</v>
      </c>
      <c r="N194" s="20">
        <f t="shared" ref="N194:N257" si="83">IF(F194="","",E194/F194)</f>
        <v>9.0411140477548004E-4</v>
      </c>
      <c r="O194" s="21">
        <f>IF(SUMIFS('Monthly NSE Equity Options'!$K:$K,'Monthly NSE Equity Options'!$A:$A,$A194)=0,"",SUMIFS('Monthly NSE Equity Options'!$K:$K,'Monthly NSE Equity Options'!$A:$A,$A194))</f>
        <v>365835.32789999997</v>
      </c>
      <c r="P194" s="8">
        <f>IF(SUMIFS('Monthly BSE Equity Options'!$K:$K,'Monthly BSE Equity Options'!$A:$A,$A194)=0,"",SUMIFS('Monthly BSE Equity Options'!$K:$K,'Monthly BSE Equity Options'!$A:$A,$A194))</f>
        <v>496.09500000000003</v>
      </c>
      <c r="Q194" s="8">
        <f t="shared" ref="Q194:Q257" si="84">IF(OR(O194="",P194=""),"",O194+P194)</f>
        <v>366331.42289999995</v>
      </c>
      <c r="R194" s="23">
        <f t="shared" si="75"/>
        <v>0.79902970770669968</v>
      </c>
      <c r="S194" s="23" t="str">
        <f t="shared" si="76"/>
        <v/>
      </c>
      <c r="T194" s="23" t="str">
        <f t="shared" si="77"/>
        <v/>
      </c>
      <c r="U194" s="23">
        <f t="shared" si="66"/>
        <v>0.33892156657891026</v>
      </c>
      <c r="V194" s="23">
        <f t="shared" si="67"/>
        <v>1.8887121314904238</v>
      </c>
      <c r="W194" s="23">
        <f t="shared" si="68"/>
        <v>0.33989505369539685</v>
      </c>
      <c r="X194" s="23">
        <f t="shared" ref="X194:X257" si="85">IF(Q194="","",O194/Q194)</f>
        <v>0.99864577546727296</v>
      </c>
      <c r="Y194" s="23">
        <f t="shared" ref="Y194:Y257" si="86">IF(Q194="","",P194/Q194)</f>
        <v>1.3542245327270834E-3</v>
      </c>
      <c r="Z194" s="24">
        <f>IF(SUMIFS('Monthly NSE Equity Options'!$L:$L,'Monthly NSE Equity Options'!$A:$A,$A194)=0,"",SUMIFS('Monthly NSE Equity Options'!$L:$L,'Monthly NSE Equity Options'!$A:$A,$A194))</f>
        <v>516377324</v>
      </c>
      <c r="AA194" s="9">
        <f>IF(SUMIFS('Monthly BSE Equity Options'!$L:$L,'Monthly BSE Equity Options'!$A:$A,$A194)=0,"",SUMIFS('Monthly BSE Equity Options'!$L:$L,'Monthly BSE Equity Options'!$A:$A,$A194))</f>
        <v>472797</v>
      </c>
      <c r="AB194" s="9">
        <f t="shared" ref="AB194:AB257" si="87">IF(OR(Z194="",AA194=""),"",Z194+AA194)</f>
        <v>516850121</v>
      </c>
      <c r="AC194" s="26">
        <f t="shared" si="78"/>
        <v>0.49932526238937802</v>
      </c>
      <c r="AD194" s="26" t="str">
        <f t="shared" si="79"/>
        <v/>
      </c>
      <c r="AE194" s="26" t="str">
        <f t="shared" si="80"/>
        <v/>
      </c>
      <c r="AF194" s="26">
        <f t="shared" si="69"/>
        <v>0.34246589936830429</v>
      </c>
      <c r="AG194" s="26">
        <f t="shared" si="70"/>
        <v>1.8674522694742972</v>
      </c>
      <c r="AH194" s="26">
        <f t="shared" si="71"/>
        <v>0.34311932241980947</v>
      </c>
      <c r="AI194" s="26">
        <f t="shared" ref="AI194:AI257" si="88">IF(AB194="","",Z194/AB194)</f>
        <v>0.99908523384093395</v>
      </c>
      <c r="AJ194" s="26">
        <f t="shared" ref="AJ194:AJ257" si="89">IF(AB194="","",AA194/AB194)</f>
        <v>9.1476615906606318E-4</v>
      </c>
    </row>
    <row r="195" spans="1:36" x14ac:dyDescent="0.2">
      <c r="A195" s="10">
        <v>43862</v>
      </c>
      <c r="B195" s="5" t="s">
        <v>86</v>
      </c>
      <c r="C195" s="5" t="s">
        <v>174</v>
      </c>
      <c r="D195" s="18">
        <f>IF(SUMIFS('Monthly NSE Equity Options'!$J:$J,'Monthly NSE Equity Options'!$A:$A,$A195)=0,"",SUMIFS('Monthly NSE Equity Options'!$J:$J,'Monthly NSE Equity Options'!$A:$A,$A195))</f>
        <v>1155.5902000000001</v>
      </c>
      <c r="E195" s="7">
        <f>IF(SUMIFS('Monthly BSE Equity Options'!$J:$J,'Monthly BSE Equity Options'!$A:$A,$A195)=0,"",SUMIFS('Monthly BSE Equity Options'!$J:$J,'Monthly BSE Equity Options'!$A:$A,$A195))</f>
        <v>1.0626</v>
      </c>
      <c r="F195" s="7">
        <f t="shared" si="81"/>
        <v>1156.6528000000001</v>
      </c>
      <c r="G195" s="20">
        <f t="shared" si="72"/>
        <v>0.66394169185542884</v>
      </c>
      <c r="H195" s="20" t="str">
        <f t="shared" si="73"/>
        <v/>
      </c>
      <c r="I195" s="20" t="str">
        <f t="shared" si="74"/>
        <v/>
      </c>
      <c r="J195" s="20">
        <f t="shared" ref="J195:J258" si="90">IF(OR(D195="",D194=""),"",D195/D194-1)</f>
        <v>-3.6994443837491287E-2</v>
      </c>
      <c r="K195" s="20">
        <f t="shared" ref="K195:K258" si="91">IF(OR(E195="",E194=""),"",E195/E194-1)</f>
        <v>-2.1456856064094421E-2</v>
      </c>
      <c r="L195" s="20">
        <f t="shared" ref="L195:L258" si="92">IF(OR(F195="",F194=""),"",F195/F194-1)</f>
        <v>-3.6980396127182624E-2</v>
      </c>
      <c r="M195" s="20">
        <f t="shared" si="82"/>
        <v>0.99908131463478067</v>
      </c>
      <c r="N195" s="20">
        <f t="shared" si="83"/>
        <v>9.186853652193639E-4</v>
      </c>
      <c r="O195" s="21">
        <f>IF(SUMIFS('Monthly NSE Equity Options'!$K:$K,'Monthly NSE Equity Options'!$A:$A,$A195)=0,"",SUMIFS('Monthly NSE Equity Options'!$K:$K,'Monthly NSE Equity Options'!$A:$A,$A195))</f>
        <v>329800.44569999998</v>
      </c>
      <c r="P195" s="8">
        <f>IF(SUMIFS('Monthly BSE Equity Options'!$K:$K,'Monthly BSE Equity Options'!$A:$A,$A195)=0,"",SUMIFS('Monthly BSE Equity Options'!$K:$K,'Monthly BSE Equity Options'!$A:$A,$A195))</f>
        <v>694.99900000000002</v>
      </c>
      <c r="Q195" s="8">
        <f t="shared" si="84"/>
        <v>330495.44469999999</v>
      </c>
      <c r="R195" s="23">
        <f t="shared" si="75"/>
        <v>0.89691760416611865</v>
      </c>
      <c r="S195" s="23" t="str">
        <f t="shared" si="76"/>
        <v/>
      </c>
      <c r="T195" s="23" t="str">
        <f t="shared" si="77"/>
        <v/>
      </c>
      <c r="U195" s="23">
        <f t="shared" ref="U195:U258" si="93">IF(OR(O195="",O194=""),"",O195/O194-1)</f>
        <v>-9.8500279912414612E-2</v>
      </c>
      <c r="V195" s="23">
        <f t="shared" ref="V195:V258" si="94">IF(OR(P195="",P194=""),"",P195/P194-1)</f>
        <v>0.40093933621584577</v>
      </c>
      <c r="W195" s="23">
        <f t="shared" ref="W195:W258" si="95">IF(OR(Q195="",Q194=""),"",Q195/Q194-1)</f>
        <v>-9.782392653163785E-2</v>
      </c>
      <c r="X195" s="23">
        <f t="shared" si="85"/>
        <v>0.99789709960864703</v>
      </c>
      <c r="Y195" s="23">
        <f t="shared" si="86"/>
        <v>2.1029003913529583E-3</v>
      </c>
      <c r="Z195" s="24">
        <f>IF(SUMIFS('Monthly NSE Equity Options'!$L:$L,'Monthly NSE Equity Options'!$A:$A,$A195)=0,"",SUMIFS('Monthly NSE Equity Options'!$L:$L,'Monthly NSE Equity Options'!$A:$A,$A195))</f>
        <v>467196752</v>
      </c>
      <c r="AA195" s="9">
        <f>IF(SUMIFS('Monthly BSE Equity Options'!$L:$L,'Monthly BSE Equity Options'!$A:$A,$A195)=0,"",SUMIFS('Monthly BSE Equity Options'!$L:$L,'Monthly BSE Equity Options'!$A:$A,$A195))</f>
        <v>673162</v>
      </c>
      <c r="AB195" s="9">
        <f t="shared" si="87"/>
        <v>467869914</v>
      </c>
      <c r="AC195" s="26">
        <f t="shared" si="78"/>
        <v>0.64052779615395883</v>
      </c>
      <c r="AD195" s="26" t="str">
        <f t="shared" si="79"/>
        <v/>
      </c>
      <c r="AE195" s="26" t="str">
        <f t="shared" si="80"/>
        <v/>
      </c>
      <c r="AF195" s="26">
        <f t="shared" ref="AF195:AF258" si="96">IF(OR(Z195="",Z194=""),"",Z195/Z194-1)</f>
        <v>-9.5241540854338558E-2</v>
      </c>
      <c r="AG195" s="26">
        <f t="shared" ref="AG195:AG258" si="97">IF(OR(AA195="",AA194=""),"",AA195/AA194-1)</f>
        <v>0.42378652994837118</v>
      </c>
      <c r="AH195" s="26">
        <f t="shared" ref="AH195:AH258" si="98">IF(OR(AB195="",AB194=""),"",AB195/AB194-1)</f>
        <v>-9.4766751539562821E-2</v>
      </c>
      <c r="AI195" s="26">
        <f t="shared" si="88"/>
        <v>0.99856121973254297</v>
      </c>
      <c r="AJ195" s="26">
        <f t="shared" si="89"/>
        <v>1.4387802674569923E-3</v>
      </c>
    </row>
    <row r="196" spans="1:36" x14ac:dyDescent="0.2">
      <c r="A196" s="10">
        <v>43891</v>
      </c>
      <c r="B196" s="5" t="s">
        <v>86</v>
      </c>
      <c r="C196" s="5" t="s">
        <v>174</v>
      </c>
      <c r="D196" s="18">
        <f>IF(SUMIFS('Monthly NSE Equity Options'!$J:$J,'Monthly NSE Equity Options'!$A:$A,$A196)=0,"",SUMIFS('Monthly NSE Equity Options'!$J:$J,'Monthly NSE Equity Options'!$A:$A,$A196))</f>
        <v>2268.0653000000002</v>
      </c>
      <c r="E196" s="7">
        <f>IF(SUMIFS('Monthly BSE Equity Options'!$J:$J,'Monthly BSE Equity Options'!$A:$A,$A196)=0,"",SUMIFS('Monthly BSE Equity Options'!$J:$J,'Monthly BSE Equity Options'!$A:$A,$A196))</f>
        <v>2.2766999999999999</v>
      </c>
      <c r="F196" s="7">
        <f t="shared" si="81"/>
        <v>2270.3420000000001</v>
      </c>
      <c r="G196" s="20">
        <f t="shared" si="72"/>
        <v>1.953310007890892</v>
      </c>
      <c r="H196" s="20">
        <f t="shared" si="73"/>
        <v>25.259515570934255</v>
      </c>
      <c r="I196" s="20">
        <f t="shared" si="74"/>
        <v>1.9559408520706763</v>
      </c>
      <c r="J196" s="20">
        <f t="shared" si="90"/>
        <v>0.9626899743524997</v>
      </c>
      <c r="K196" s="20">
        <f t="shared" si="91"/>
        <v>1.1425748164878597</v>
      </c>
      <c r="L196" s="20">
        <f t="shared" si="92"/>
        <v>0.96285523192439415</v>
      </c>
      <c r="M196" s="20">
        <f t="shared" si="82"/>
        <v>0.99899719954086219</v>
      </c>
      <c r="N196" s="20">
        <f t="shared" si="83"/>
        <v>1.0028004591378743E-3</v>
      </c>
      <c r="O196" s="21">
        <f>IF(SUMIFS('Monthly NSE Equity Options'!$K:$K,'Monthly NSE Equity Options'!$A:$A,$A196)=0,"",SUMIFS('Monthly NSE Equity Options'!$K:$K,'Monthly NSE Equity Options'!$A:$A,$A196))</f>
        <v>226491.04800000001</v>
      </c>
      <c r="P196" s="8">
        <f>IF(SUMIFS('Monthly BSE Equity Options'!$K:$K,'Monthly BSE Equity Options'!$A:$A,$A196)=0,"",SUMIFS('Monthly BSE Equity Options'!$K:$K,'Monthly BSE Equity Options'!$A:$A,$A196))</f>
        <v>1072.3068000000001</v>
      </c>
      <c r="Q196" s="8">
        <f t="shared" si="84"/>
        <v>227563.3548</v>
      </c>
      <c r="R196" s="23">
        <f t="shared" si="75"/>
        <v>0.12328030277450219</v>
      </c>
      <c r="S196" s="23">
        <f t="shared" si="76"/>
        <v>47.893900498374471</v>
      </c>
      <c r="T196" s="23">
        <f t="shared" si="77"/>
        <v>0.12847565650969761</v>
      </c>
      <c r="U196" s="23">
        <f t="shared" si="93"/>
        <v>-0.31324820523127628</v>
      </c>
      <c r="V196" s="23">
        <f t="shared" si="94"/>
        <v>0.54288970199957132</v>
      </c>
      <c r="W196" s="23">
        <f t="shared" si="95"/>
        <v>-0.31144783249110841</v>
      </c>
      <c r="X196" s="23">
        <f t="shared" si="85"/>
        <v>0.99528787576126909</v>
      </c>
      <c r="Y196" s="23">
        <f t="shared" si="86"/>
        <v>4.7121242387309012E-3</v>
      </c>
      <c r="Z196" s="24">
        <f>IF(SUMIFS('Monthly NSE Equity Options'!$L:$L,'Monthly NSE Equity Options'!$A:$A,$A196)=0,"",SUMIFS('Monthly NSE Equity Options'!$L:$L,'Monthly NSE Equity Options'!$A:$A,$A196))</f>
        <v>373438790</v>
      </c>
      <c r="AA196" s="9">
        <f>IF(SUMIFS('Monthly BSE Equity Options'!$L:$L,'Monthly BSE Equity Options'!$A:$A,$A196)=0,"",SUMIFS('Monthly BSE Equity Options'!$L:$L,'Monthly BSE Equity Options'!$A:$A,$A196))</f>
        <v>1177771</v>
      </c>
      <c r="AB196" s="9">
        <f t="shared" si="87"/>
        <v>374616561</v>
      </c>
      <c r="AC196" s="26">
        <f t="shared" si="78"/>
        <v>0.20413585117330513</v>
      </c>
      <c r="AD196" s="26">
        <f t="shared" si="79"/>
        <v>37.671230627790912</v>
      </c>
      <c r="AE196" s="26">
        <f t="shared" si="80"/>
        <v>0.20781490629896981</v>
      </c>
      <c r="AF196" s="26">
        <f t="shared" si="96"/>
        <v>-0.20068196450132858</v>
      </c>
      <c r="AG196" s="26">
        <f t="shared" si="97"/>
        <v>0.74961004928976971</v>
      </c>
      <c r="AH196" s="26">
        <f t="shared" si="98"/>
        <v>-0.19931470310356392</v>
      </c>
      <c r="AI196" s="26">
        <f t="shared" si="88"/>
        <v>0.99685606264481186</v>
      </c>
      <c r="AJ196" s="26">
        <f t="shared" si="89"/>
        <v>3.1439373551880958E-3</v>
      </c>
    </row>
    <row r="197" spans="1:36" x14ac:dyDescent="0.2">
      <c r="A197" s="10">
        <v>43922</v>
      </c>
      <c r="B197" s="5" t="s">
        <v>87</v>
      </c>
      <c r="C197" s="5" t="s">
        <v>175</v>
      </c>
      <c r="D197" s="18">
        <f>IF(SUMIFS('Monthly NSE Equity Options'!$J:$J,'Monthly NSE Equity Options'!$A:$A,$A197)=0,"",SUMIFS('Monthly NSE Equity Options'!$J:$J,'Monthly NSE Equity Options'!$A:$A,$A197))</f>
        <v>1419.1419000000001</v>
      </c>
      <c r="E197" s="7">
        <f>IF(SUMIFS('Monthly BSE Equity Options'!$J:$J,'Monthly BSE Equity Options'!$A:$A,$A197)=0,"",SUMIFS('Monthly BSE Equity Options'!$J:$J,'Monthly BSE Equity Options'!$A:$A,$A197))</f>
        <v>1.0868</v>
      </c>
      <c r="F197" s="7">
        <f t="shared" si="81"/>
        <v>1420.2287000000001</v>
      </c>
      <c r="G197" s="20">
        <f t="shared" si="72"/>
        <v>0.97849014889891106</v>
      </c>
      <c r="H197" s="20" t="str">
        <f t="shared" si="73"/>
        <v/>
      </c>
      <c r="I197" s="20" t="str">
        <f t="shared" si="74"/>
        <v/>
      </c>
      <c r="J197" s="20">
        <f t="shared" si="90"/>
        <v>-0.37429407345546883</v>
      </c>
      <c r="K197" s="20">
        <f t="shared" si="91"/>
        <v>-0.52264242104800807</v>
      </c>
      <c r="L197" s="20">
        <f t="shared" si="92"/>
        <v>-0.37444283724654692</v>
      </c>
      <c r="M197" s="20">
        <f t="shared" si="82"/>
        <v>0.99923477113228309</v>
      </c>
      <c r="N197" s="20">
        <f t="shared" si="83"/>
        <v>7.6522886771686837E-4</v>
      </c>
      <c r="O197" s="21">
        <f>IF(SUMIFS('Monthly NSE Equity Options'!$K:$K,'Monthly NSE Equity Options'!$A:$A,$A197)=0,"",SUMIFS('Monthly NSE Equity Options'!$K:$K,'Monthly NSE Equity Options'!$A:$A,$A197))</f>
        <v>191336.93909999999</v>
      </c>
      <c r="P197" s="8">
        <f>IF(SUMIFS('Monthly BSE Equity Options'!$K:$K,'Monthly BSE Equity Options'!$A:$A,$A197)=0,"",SUMIFS('Monthly BSE Equity Options'!$K:$K,'Monthly BSE Equity Options'!$A:$A,$A197))</f>
        <v>1090.7207000000001</v>
      </c>
      <c r="Q197" s="8">
        <f t="shared" si="84"/>
        <v>192427.65979999999</v>
      </c>
      <c r="R197" s="23">
        <f t="shared" si="75"/>
        <v>-8.8434988642644541E-2</v>
      </c>
      <c r="S197" s="23" t="str">
        <f t="shared" si="76"/>
        <v/>
      </c>
      <c r="T197" s="23" t="str">
        <f t="shared" si="77"/>
        <v/>
      </c>
      <c r="U197" s="23">
        <f t="shared" si="93"/>
        <v>-0.15521191327614869</v>
      </c>
      <c r="V197" s="23">
        <f t="shared" si="94"/>
        <v>1.7172230932416044E-2</v>
      </c>
      <c r="W197" s="23">
        <f t="shared" si="95"/>
        <v>-0.15439961777185052</v>
      </c>
      <c r="X197" s="23">
        <f t="shared" si="85"/>
        <v>0.99433178836590519</v>
      </c>
      <c r="Y197" s="23">
        <f t="shared" si="86"/>
        <v>5.6682116340948203E-3</v>
      </c>
      <c r="Z197" s="24">
        <f>IF(SUMIFS('Monthly NSE Equity Options'!$L:$L,'Monthly NSE Equity Options'!$A:$A,$A197)=0,"",SUMIFS('Monthly NSE Equity Options'!$L:$L,'Monthly NSE Equity Options'!$A:$A,$A197))</f>
        <v>378116100</v>
      </c>
      <c r="AA197" s="9">
        <f>IF(SUMIFS('Monthly BSE Equity Options'!$L:$L,'Monthly BSE Equity Options'!$A:$A,$A197)=0,"",SUMIFS('Monthly BSE Equity Options'!$L:$L,'Monthly BSE Equity Options'!$A:$A,$A197))</f>
        <v>1304931</v>
      </c>
      <c r="AB197" s="9">
        <f t="shared" si="87"/>
        <v>379421031</v>
      </c>
      <c r="AC197" s="26">
        <f t="shared" si="78"/>
        <v>0.20500836240513975</v>
      </c>
      <c r="AD197" s="26" t="str">
        <f t="shared" si="79"/>
        <v/>
      </c>
      <c r="AE197" s="26" t="str">
        <f t="shared" si="80"/>
        <v/>
      </c>
      <c r="AF197" s="26">
        <f t="shared" si="96"/>
        <v>1.252497095976568E-2</v>
      </c>
      <c r="AG197" s="26">
        <f t="shared" si="97"/>
        <v>0.1079666590534154</v>
      </c>
      <c r="AH197" s="26">
        <f t="shared" si="98"/>
        <v>1.2825033648205419E-2</v>
      </c>
      <c r="AI197" s="26">
        <f t="shared" si="88"/>
        <v>0.99656073097329179</v>
      </c>
      <c r="AJ197" s="26">
        <f t="shared" si="89"/>
        <v>3.4392690267082216E-3</v>
      </c>
    </row>
    <row r="198" spans="1:36" x14ac:dyDescent="0.2">
      <c r="A198" s="10">
        <v>43952</v>
      </c>
      <c r="B198" s="5" t="s">
        <v>87</v>
      </c>
      <c r="C198" s="5" t="s">
        <v>175</v>
      </c>
      <c r="D198" s="18">
        <f>IF(SUMIFS('Monthly NSE Equity Options'!$J:$J,'Monthly NSE Equity Options'!$A:$A,$A198)=0,"",SUMIFS('Monthly NSE Equity Options'!$J:$J,'Monthly NSE Equity Options'!$A:$A,$A198))</f>
        <v>1615.9984999999999</v>
      </c>
      <c r="E198" s="7">
        <f>IF(SUMIFS('Monthly BSE Equity Options'!$J:$J,'Monthly BSE Equity Options'!$A:$A,$A198)=0,"",SUMIFS('Monthly BSE Equity Options'!$J:$J,'Monthly BSE Equity Options'!$A:$A,$A198))</f>
        <v>0.62670000000000003</v>
      </c>
      <c r="F198" s="7">
        <f t="shared" si="81"/>
        <v>1616.6251999999999</v>
      </c>
      <c r="G198" s="20">
        <f t="shared" si="72"/>
        <v>0.65316749129042839</v>
      </c>
      <c r="H198" s="20" t="str">
        <f t="shared" si="73"/>
        <v/>
      </c>
      <c r="I198" s="20" t="str">
        <f t="shared" si="74"/>
        <v/>
      </c>
      <c r="J198" s="20">
        <f t="shared" si="90"/>
        <v>0.13871523348017556</v>
      </c>
      <c r="K198" s="20">
        <f t="shared" si="91"/>
        <v>-0.42335296282664703</v>
      </c>
      <c r="L198" s="20">
        <f t="shared" si="92"/>
        <v>0.138285122670736</v>
      </c>
      <c r="M198" s="20">
        <f t="shared" si="82"/>
        <v>0.99961234057219939</v>
      </c>
      <c r="N198" s="20">
        <f t="shared" si="83"/>
        <v>3.8765942780058114E-4</v>
      </c>
      <c r="O198" s="21">
        <f>IF(SUMIFS('Monthly NSE Equity Options'!$K:$K,'Monthly NSE Equity Options'!$A:$A,$A198)=0,"",SUMIFS('Monthly NSE Equity Options'!$K:$K,'Monthly NSE Equity Options'!$A:$A,$A198))</f>
        <v>230732.8241</v>
      </c>
      <c r="P198" s="8">
        <f>IF(SUMIFS('Monthly BSE Equity Options'!$K:$K,'Monthly BSE Equity Options'!$A:$A,$A198)=0,"",SUMIFS('Monthly BSE Equity Options'!$K:$K,'Monthly BSE Equity Options'!$A:$A,$A198))</f>
        <v>1174.2318</v>
      </c>
      <c r="Q198" s="8">
        <f t="shared" si="84"/>
        <v>231907.05590000001</v>
      </c>
      <c r="R198" s="23">
        <f t="shared" si="75"/>
        <v>-2.181087173927132E-2</v>
      </c>
      <c r="S198" s="23" t="str">
        <f t="shared" si="76"/>
        <v/>
      </c>
      <c r="T198" s="23" t="str">
        <f t="shared" si="77"/>
        <v/>
      </c>
      <c r="U198" s="23">
        <f t="shared" si="93"/>
        <v>0.20589795773522956</v>
      </c>
      <c r="V198" s="23">
        <f t="shared" si="94"/>
        <v>7.6565063815145384E-2</v>
      </c>
      <c r="W198" s="23">
        <f t="shared" si="95"/>
        <v>0.20516487152124063</v>
      </c>
      <c r="X198" s="23">
        <f t="shared" si="85"/>
        <v>0.99493662754053358</v>
      </c>
      <c r="Y198" s="23">
        <f t="shared" si="86"/>
        <v>5.0633724594664215E-3</v>
      </c>
      <c r="Z198" s="24">
        <f>IF(SUMIFS('Monthly NSE Equity Options'!$L:$L,'Monthly NSE Equity Options'!$A:$A,$A198)=0,"",SUMIFS('Monthly NSE Equity Options'!$L:$L,'Monthly NSE Equity Options'!$A:$A,$A198))</f>
        <v>475957077</v>
      </c>
      <c r="AA198" s="9">
        <f>IF(SUMIFS('Monthly BSE Equity Options'!$L:$L,'Monthly BSE Equity Options'!$A:$A,$A198)=0,"",SUMIFS('Monthly BSE Equity Options'!$L:$L,'Monthly BSE Equity Options'!$A:$A,$A198))</f>
        <v>1361087</v>
      </c>
      <c r="AB198" s="9">
        <f t="shared" si="87"/>
        <v>477318164</v>
      </c>
      <c r="AC198" s="26">
        <f t="shared" si="78"/>
        <v>0.37883279980052165</v>
      </c>
      <c r="AD198" s="26" t="str">
        <f t="shared" si="79"/>
        <v/>
      </c>
      <c r="AE198" s="26" t="str">
        <f t="shared" si="80"/>
        <v/>
      </c>
      <c r="AF198" s="26">
        <f t="shared" si="96"/>
        <v>0.25875908748662124</v>
      </c>
      <c r="AG198" s="26">
        <f t="shared" si="97"/>
        <v>4.3033692969206783E-2</v>
      </c>
      <c r="AH198" s="26">
        <f t="shared" si="98"/>
        <v>0.25801714981898294</v>
      </c>
      <c r="AI198" s="26">
        <f t="shared" si="88"/>
        <v>0.99714847013448249</v>
      </c>
      <c r="AJ198" s="26">
        <f t="shared" si="89"/>
        <v>2.851529865517542E-3</v>
      </c>
    </row>
    <row r="199" spans="1:36" x14ac:dyDescent="0.2">
      <c r="A199" s="10">
        <v>43983</v>
      </c>
      <c r="B199" s="5" t="s">
        <v>87</v>
      </c>
      <c r="C199" s="5" t="s">
        <v>175</v>
      </c>
      <c r="D199" s="18">
        <f>IF(SUMIFS('Monthly NSE Equity Options'!$J:$J,'Monthly NSE Equity Options'!$A:$A,$A199)=0,"",SUMIFS('Monthly NSE Equity Options'!$J:$J,'Monthly NSE Equity Options'!$A:$A,$A199))</f>
        <v>2387.9436999999998</v>
      </c>
      <c r="E199" s="7">
        <f>IF(SUMIFS('Monthly BSE Equity Options'!$J:$J,'Monthly BSE Equity Options'!$A:$A,$A199)=0,"",SUMIFS('Monthly BSE Equity Options'!$J:$J,'Monthly BSE Equity Options'!$A:$A,$A199))</f>
        <v>1E-4</v>
      </c>
      <c r="F199" s="7">
        <f t="shared" si="81"/>
        <v>2387.9438</v>
      </c>
      <c r="G199" s="20">
        <f t="shared" si="72"/>
        <v>2.3099832168250911</v>
      </c>
      <c r="H199" s="20" t="str">
        <f t="shared" si="73"/>
        <v/>
      </c>
      <c r="I199" s="20" t="str">
        <f t="shared" si="74"/>
        <v/>
      </c>
      <c r="J199" s="20">
        <f t="shared" si="90"/>
        <v>0.47768930478586458</v>
      </c>
      <c r="K199" s="20">
        <f t="shared" si="91"/>
        <v>-0.99984043401946709</v>
      </c>
      <c r="L199" s="20">
        <f t="shared" si="92"/>
        <v>0.47711652645276104</v>
      </c>
      <c r="M199" s="20">
        <f t="shared" si="82"/>
        <v>0.99999995812296749</v>
      </c>
      <c r="N199" s="20">
        <f t="shared" si="83"/>
        <v>4.1877032449423647E-8</v>
      </c>
      <c r="O199" s="21">
        <f>IF(SUMIFS('Monthly NSE Equity Options'!$K:$K,'Monthly NSE Equity Options'!$A:$A,$A199)=0,"",SUMIFS('Monthly NSE Equity Options'!$K:$K,'Monthly NSE Equity Options'!$A:$A,$A199))</f>
        <v>343946.73839999997</v>
      </c>
      <c r="P199" s="8">
        <f>IF(SUMIFS('Monthly BSE Equity Options'!$K:$K,'Monthly BSE Equity Options'!$A:$A,$A199)=0,"",SUMIFS('Monthly BSE Equity Options'!$K:$K,'Monthly BSE Equity Options'!$A:$A,$A199))</f>
        <v>8.9800000000000005E-2</v>
      </c>
      <c r="Q199" s="8">
        <f t="shared" si="84"/>
        <v>343946.82819999999</v>
      </c>
      <c r="R199" s="23">
        <f t="shared" si="75"/>
        <v>0.46752804400791859</v>
      </c>
      <c r="S199" s="23" t="str">
        <f t="shared" si="76"/>
        <v/>
      </c>
      <c r="T199" s="23" t="str">
        <f t="shared" si="77"/>
        <v/>
      </c>
      <c r="U199" s="23">
        <f t="shared" si="93"/>
        <v>0.49067103799211886</v>
      </c>
      <c r="V199" s="23">
        <f t="shared" si="94"/>
        <v>-0.9999235244693595</v>
      </c>
      <c r="W199" s="23">
        <f t="shared" si="95"/>
        <v>0.48312360253632103</v>
      </c>
      <c r="X199" s="23">
        <f t="shared" si="85"/>
        <v>0.99999973891313232</v>
      </c>
      <c r="Y199" s="23">
        <f t="shared" si="86"/>
        <v>2.6108686761252132E-7</v>
      </c>
      <c r="Z199" s="24">
        <f>IF(SUMIFS('Monthly NSE Equity Options'!$L:$L,'Monthly NSE Equity Options'!$A:$A,$A199)=0,"",SUMIFS('Monthly NSE Equity Options'!$L:$L,'Monthly NSE Equity Options'!$A:$A,$A199))</f>
        <v>615638567</v>
      </c>
      <c r="AA199" s="9">
        <f>IF(SUMIFS('Monthly BSE Equity Options'!$L:$L,'Monthly BSE Equity Options'!$A:$A,$A199)=0,"",SUMIFS('Monthly BSE Equity Options'!$L:$L,'Monthly BSE Equity Options'!$A:$A,$A199))</f>
        <v>106</v>
      </c>
      <c r="AB199" s="9">
        <f t="shared" si="87"/>
        <v>615638673</v>
      </c>
      <c r="AC199" s="26">
        <f t="shared" si="78"/>
        <v>0.82135157097737266</v>
      </c>
      <c r="AD199" s="26" t="str">
        <f t="shared" si="79"/>
        <v/>
      </c>
      <c r="AE199" s="26" t="str">
        <f t="shared" si="80"/>
        <v/>
      </c>
      <c r="AF199" s="26">
        <f t="shared" si="96"/>
        <v>0.29347497232402753</v>
      </c>
      <c r="AG199" s="26">
        <f t="shared" si="97"/>
        <v>-0.99992212106940992</v>
      </c>
      <c r="AH199" s="26">
        <f t="shared" si="98"/>
        <v>0.28978681188424238</v>
      </c>
      <c r="AI199" s="26">
        <f t="shared" si="88"/>
        <v>0.99999982782108299</v>
      </c>
      <c r="AJ199" s="26">
        <f t="shared" si="89"/>
        <v>1.7217891703174403E-7</v>
      </c>
    </row>
    <row r="200" spans="1:36" x14ac:dyDescent="0.2">
      <c r="A200" s="10">
        <v>44013</v>
      </c>
      <c r="B200" s="5" t="s">
        <v>87</v>
      </c>
      <c r="C200" s="5" t="s">
        <v>176</v>
      </c>
      <c r="D200" s="18">
        <f>IF(SUMIFS('Monthly NSE Equity Options'!$J:$J,'Monthly NSE Equity Options'!$A:$A,$A200)=0,"",SUMIFS('Monthly NSE Equity Options'!$J:$J,'Monthly NSE Equity Options'!$A:$A,$A200))</f>
        <v>2296.6275999999998</v>
      </c>
      <c r="E200" s="7">
        <f>IF(SUMIFS('Monthly BSE Equity Options'!$J:$J,'Monthly BSE Equity Options'!$A:$A,$A200)=0,"",SUMIFS('Monthly BSE Equity Options'!$J:$J,'Monthly BSE Equity Options'!$A:$A,$A200))</f>
        <v>0.87360000000000004</v>
      </c>
      <c r="F200" s="7">
        <f t="shared" si="81"/>
        <v>2297.5011999999997</v>
      </c>
      <c r="G200" s="20">
        <f t="shared" si="72"/>
        <v>1.5771391451016483</v>
      </c>
      <c r="H200" s="20" t="str">
        <f t="shared" si="73"/>
        <v/>
      </c>
      <c r="I200" s="20" t="str">
        <f t="shared" si="74"/>
        <v/>
      </c>
      <c r="J200" s="20">
        <f t="shared" si="90"/>
        <v>-3.8240474429945714E-2</v>
      </c>
      <c r="K200" s="20">
        <f t="shared" si="91"/>
        <v>8735</v>
      </c>
      <c r="L200" s="20">
        <f t="shared" si="92"/>
        <v>-3.7874676950102604E-2</v>
      </c>
      <c r="M200" s="20">
        <f t="shared" si="82"/>
        <v>0.99961976080795956</v>
      </c>
      <c r="N200" s="20">
        <f t="shared" si="83"/>
        <v>3.802391920404656E-4</v>
      </c>
      <c r="O200" s="21">
        <f>IF(SUMIFS('Monthly NSE Equity Options'!$K:$K,'Monthly NSE Equity Options'!$A:$A,$A200)=0,"",SUMIFS('Monthly NSE Equity Options'!$K:$K,'Monthly NSE Equity Options'!$A:$A,$A200))</f>
        <v>415835.79810000001</v>
      </c>
      <c r="P200" s="8">
        <f>IF(SUMIFS('Monthly BSE Equity Options'!$K:$K,'Monthly BSE Equity Options'!$A:$A,$A200)=0,"",SUMIFS('Monthly BSE Equity Options'!$K:$K,'Monthly BSE Equity Options'!$A:$A,$A200))</f>
        <v>6018.4890999999998</v>
      </c>
      <c r="Q200" s="8">
        <f t="shared" si="84"/>
        <v>421854.28720000002</v>
      </c>
      <c r="R200" s="23">
        <f t="shared" si="75"/>
        <v>0.55644292217751357</v>
      </c>
      <c r="S200" s="23" t="str">
        <f t="shared" si="76"/>
        <v/>
      </c>
      <c r="T200" s="23" t="str">
        <f t="shared" si="77"/>
        <v/>
      </c>
      <c r="U200" s="23">
        <f t="shared" si="93"/>
        <v>0.20901218611468608</v>
      </c>
      <c r="V200" s="23">
        <f t="shared" si="94"/>
        <v>67020.036748329614</v>
      </c>
      <c r="W200" s="23">
        <f t="shared" si="95"/>
        <v>0.22651018300624659</v>
      </c>
      <c r="X200" s="23">
        <f t="shared" si="85"/>
        <v>0.9857332513082967</v>
      </c>
      <c r="Y200" s="23">
        <f t="shared" si="86"/>
        <v>1.4266748691703232E-2</v>
      </c>
      <c r="Z200" s="24">
        <f>IF(SUMIFS('Monthly NSE Equity Options'!$L:$L,'Monthly NSE Equity Options'!$A:$A,$A200)=0,"",SUMIFS('Monthly NSE Equity Options'!$L:$L,'Monthly NSE Equity Options'!$A:$A,$A200))</f>
        <v>686720327</v>
      </c>
      <c r="AA200" s="9">
        <f>IF(SUMIFS('Monthly BSE Equity Options'!$L:$L,'Monthly BSE Equity Options'!$A:$A,$A200)=0,"",SUMIFS('Monthly BSE Equity Options'!$L:$L,'Monthly BSE Equity Options'!$A:$A,$A200))</f>
        <v>7150775</v>
      </c>
      <c r="AB200" s="9">
        <f t="shared" si="87"/>
        <v>693871102</v>
      </c>
      <c r="AC200" s="26">
        <f t="shared" si="78"/>
        <v>0.76755265407175832</v>
      </c>
      <c r="AD200" s="26" t="str">
        <f t="shared" si="79"/>
        <v/>
      </c>
      <c r="AE200" s="26" t="str">
        <f t="shared" si="80"/>
        <v/>
      </c>
      <c r="AF200" s="26">
        <f t="shared" si="96"/>
        <v>0.11546021287519492</v>
      </c>
      <c r="AG200" s="26">
        <f t="shared" si="97"/>
        <v>67459.141509433961</v>
      </c>
      <c r="AH200" s="26">
        <f t="shared" si="98"/>
        <v>0.12707523492436601</v>
      </c>
      <c r="AI200" s="26">
        <f t="shared" si="88"/>
        <v>0.98969437554123707</v>
      </c>
      <c r="AJ200" s="26">
        <f t="shared" si="89"/>
        <v>1.0305624458762947E-2</v>
      </c>
    </row>
    <row r="201" spans="1:36" x14ac:dyDescent="0.2">
      <c r="A201" s="10">
        <v>44044</v>
      </c>
      <c r="B201" s="5" t="s">
        <v>87</v>
      </c>
      <c r="C201" s="5" t="s">
        <v>176</v>
      </c>
      <c r="D201" s="18">
        <f>IF(SUMIFS('Monthly NSE Equity Options'!$J:$J,'Monthly NSE Equity Options'!$A:$A,$A201)=0,"",SUMIFS('Monthly NSE Equity Options'!$J:$J,'Monthly NSE Equity Options'!$A:$A,$A201))</f>
        <v>1930.4285</v>
      </c>
      <c r="E201" s="7">
        <f>IF(SUMIFS('Monthly BSE Equity Options'!$J:$J,'Monthly BSE Equity Options'!$A:$A,$A201)=0,"",SUMIFS('Monthly BSE Equity Options'!$J:$J,'Monthly BSE Equity Options'!$A:$A,$A201))</f>
        <v>1.139</v>
      </c>
      <c r="F201" s="7">
        <f t="shared" si="81"/>
        <v>1931.5674999999999</v>
      </c>
      <c r="G201" s="20">
        <f t="shared" si="72"/>
        <v>0.73386974361129997</v>
      </c>
      <c r="H201" s="20" t="str">
        <f t="shared" si="73"/>
        <v/>
      </c>
      <c r="I201" s="20" t="str">
        <f t="shared" si="74"/>
        <v/>
      </c>
      <c r="J201" s="20">
        <f t="shared" si="90"/>
        <v>-0.15945079646347537</v>
      </c>
      <c r="K201" s="20">
        <f t="shared" si="91"/>
        <v>0.30380036630036633</v>
      </c>
      <c r="L201" s="20">
        <f t="shared" si="92"/>
        <v>-0.15927465021563425</v>
      </c>
      <c r="M201" s="20">
        <f t="shared" si="82"/>
        <v>0.99941032348079994</v>
      </c>
      <c r="N201" s="20">
        <f t="shared" si="83"/>
        <v>5.8967651920007976E-4</v>
      </c>
      <c r="O201" s="21">
        <f>IF(SUMIFS('Monthly NSE Equity Options'!$K:$K,'Monthly NSE Equity Options'!$A:$A,$A201)=0,"",SUMIFS('Monthly NSE Equity Options'!$K:$K,'Monthly NSE Equity Options'!$A:$A,$A201))</f>
        <v>373300.10960000003</v>
      </c>
      <c r="P201" s="8">
        <f>IF(SUMIFS('Monthly BSE Equity Options'!$K:$K,'Monthly BSE Equity Options'!$A:$A,$A201)=0,"",SUMIFS('Monthly BSE Equity Options'!$K:$K,'Monthly BSE Equity Options'!$A:$A,$A201))</f>
        <v>18475.804400000001</v>
      </c>
      <c r="Q201" s="8">
        <f t="shared" si="84"/>
        <v>391775.91400000005</v>
      </c>
      <c r="R201" s="23">
        <f t="shared" si="75"/>
        <v>0.30231684761015498</v>
      </c>
      <c r="S201" s="23" t="str">
        <f t="shared" si="76"/>
        <v/>
      </c>
      <c r="T201" s="23" t="str">
        <f t="shared" si="77"/>
        <v/>
      </c>
      <c r="U201" s="23">
        <f t="shared" si="93"/>
        <v>-0.10228962656498142</v>
      </c>
      <c r="V201" s="23">
        <f t="shared" si="94"/>
        <v>2.0698409672288021</v>
      </c>
      <c r="W201" s="23">
        <f t="shared" si="95"/>
        <v>-7.1300385257765275E-2</v>
      </c>
      <c r="X201" s="23">
        <f t="shared" si="85"/>
        <v>0.95284088750795426</v>
      </c>
      <c r="Y201" s="23">
        <f t="shared" si="86"/>
        <v>4.7159112492045643E-2</v>
      </c>
      <c r="Z201" s="24">
        <f>IF(SUMIFS('Monthly NSE Equity Options'!$L:$L,'Monthly NSE Equity Options'!$A:$A,$A201)=0,"",SUMIFS('Monthly NSE Equity Options'!$L:$L,'Monthly NSE Equity Options'!$A:$A,$A201))</f>
        <v>547376555</v>
      </c>
      <c r="AA201" s="9">
        <f>IF(SUMIFS('Monthly BSE Equity Options'!$L:$L,'Monthly BSE Equity Options'!$A:$A,$A201)=0,"",SUMIFS('Monthly BSE Equity Options'!$L:$L,'Monthly BSE Equity Options'!$A:$A,$A201))</f>
        <v>21385079</v>
      </c>
      <c r="AB201" s="9">
        <f t="shared" si="87"/>
        <v>568761634</v>
      </c>
      <c r="AC201" s="26">
        <f t="shared" si="78"/>
        <v>0.22839857563396015</v>
      </c>
      <c r="AD201" s="26" t="str">
        <f t="shared" si="79"/>
        <v/>
      </c>
      <c r="AE201" s="26" t="str">
        <f t="shared" si="80"/>
        <v/>
      </c>
      <c r="AF201" s="26">
        <f t="shared" si="96"/>
        <v>-0.20291196651879506</v>
      </c>
      <c r="AG201" s="26">
        <f t="shared" si="97"/>
        <v>1.9905959843513465</v>
      </c>
      <c r="AH201" s="26">
        <f t="shared" si="98"/>
        <v>-0.18030649732981674</v>
      </c>
      <c r="AI201" s="26">
        <f t="shared" si="88"/>
        <v>0.96240063020847144</v>
      </c>
      <c r="AJ201" s="26">
        <f t="shared" si="89"/>
        <v>3.7599369791528517E-2</v>
      </c>
    </row>
    <row r="202" spans="1:36" x14ac:dyDescent="0.2">
      <c r="A202" s="10">
        <v>44075</v>
      </c>
      <c r="B202" s="5" t="s">
        <v>87</v>
      </c>
      <c r="C202" s="5" t="s">
        <v>176</v>
      </c>
      <c r="D202" s="18">
        <f>IF(SUMIFS('Monthly NSE Equity Options'!$J:$J,'Monthly NSE Equity Options'!$A:$A,$A202)=0,"",SUMIFS('Monthly NSE Equity Options'!$J:$J,'Monthly NSE Equity Options'!$A:$A,$A202))</f>
        <v>2354.4036000000001</v>
      </c>
      <c r="E202" s="7">
        <f>IF(SUMIFS('Monthly BSE Equity Options'!$J:$J,'Monthly BSE Equity Options'!$A:$A,$A202)=0,"",SUMIFS('Monthly BSE Equity Options'!$J:$J,'Monthly BSE Equity Options'!$A:$A,$A202))</f>
        <v>1.6246</v>
      </c>
      <c r="F202" s="7">
        <f t="shared" si="81"/>
        <v>2356.0282000000002</v>
      </c>
      <c r="G202" s="20">
        <f t="shared" si="72"/>
        <v>1.0739894426135468</v>
      </c>
      <c r="H202" s="20">
        <f t="shared" si="73"/>
        <v>123.01526717557252</v>
      </c>
      <c r="I202" s="20">
        <f t="shared" si="74"/>
        <v>1.0753965999314845</v>
      </c>
      <c r="J202" s="20">
        <f t="shared" si="90"/>
        <v>0.21962745576953524</v>
      </c>
      <c r="K202" s="20">
        <f t="shared" si="91"/>
        <v>0.42633889376646183</v>
      </c>
      <c r="L202" s="20">
        <f t="shared" si="92"/>
        <v>0.21974934865077222</v>
      </c>
      <c r="M202" s="20">
        <f t="shared" si="82"/>
        <v>0.99931044967967697</v>
      </c>
      <c r="N202" s="20">
        <f t="shared" si="83"/>
        <v>6.8955032032299104E-4</v>
      </c>
      <c r="O202" s="21">
        <f>IF(SUMIFS('Monthly NSE Equity Options'!$K:$K,'Monthly NSE Equity Options'!$A:$A,$A202)=0,"",SUMIFS('Monthly NSE Equity Options'!$K:$K,'Monthly NSE Equity Options'!$A:$A,$A202))</f>
        <v>451784.01490000001</v>
      </c>
      <c r="P202" s="8">
        <f>IF(SUMIFS('Monthly BSE Equity Options'!$K:$K,'Monthly BSE Equity Options'!$A:$A,$A202)=0,"",SUMIFS('Monthly BSE Equity Options'!$K:$K,'Monthly BSE Equity Options'!$A:$A,$A202))</f>
        <v>27257.800200000001</v>
      </c>
      <c r="Q202" s="8">
        <f t="shared" si="84"/>
        <v>479041.81510000001</v>
      </c>
      <c r="R202" s="23">
        <f t="shared" si="75"/>
        <v>0.67124656858938536</v>
      </c>
      <c r="S202" s="23">
        <f t="shared" si="76"/>
        <v>77722.98118049615</v>
      </c>
      <c r="T202" s="23">
        <f t="shared" si="77"/>
        <v>0.77207675497060424</v>
      </c>
      <c r="U202" s="23">
        <f t="shared" si="93"/>
        <v>0.21024345635498842</v>
      </c>
      <c r="V202" s="23">
        <f t="shared" si="94"/>
        <v>0.47532413798448747</v>
      </c>
      <c r="W202" s="23">
        <f t="shared" si="95"/>
        <v>0.22274442603942202</v>
      </c>
      <c r="X202" s="23">
        <f t="shared" si="85"/>
        <v>0.94309933007766777</v>
      </c>
      <c r="Y202" s="23">
        <f t="shared" si="86"/>
        <v>5.6900669922332218E-2</v>
      </c>
      <c r="Z202" s="24">
        <f>IF(SUMIFS('Monthly NSE Equity Options'!$L:$L,'Monthly NSE Equity Options'!$A:$A,$A202)=0,"",SUMIFS('Monthly NSE Equity Options'!$L:$L,'Monthly NSE Equity Options'!$A:$A,$A202))</f>
        <v>669108577</v>
      </c>
      <c r="AA202" s="9">
        <f>IF(SUMIFS('Monthly BSE Equity Options'!$L:$L,'Monthly BSE Equity Options'!$A:$A,$A202)=0,"",SUMIFS('Monthly BSE Equity Options'!$L:$L,'Monthly BSE Equity Options'!$A:$A,$A202))</f>
        <v>29796143</v>
      </c>
      <c r="AB202" s="9">
        <f t="shared" si="87"/>
        <v>698904720</v>
      </c>
      <c r="AC202" s="26">
        <f t="shared" si="78"/>
        <v>0.60267980772850582</v>
      </c>
      <c r="AD202" s="26">
        <f t="shared" si="79"/>
        <v>64353.520518358535</v>
      </c>
      <c r="AE202" s="26">
        <f t="shared" si="80"/>
        <v>0.67404705090040173</v>
      </c>
      <c r="AF202" s="26">
        <f t="shared" si="96"/>
        <v>0.22239173542973534</v>
      </c>
      <c r="AG202" s="26">
        <f t="shared" si="97"/>
        <v>0.39331460968650145</v>
      </c>
      <c r="AH202" s="26">
        <f t="shared" si="98"/>
        <v>0.22881832778474642</v>
      </c>
      <c r="AI202" s="26">
        <f t="shared" si="88"/>
        <v>0.95736737476890987</v>
      </c>
      <c r="AJ202" s="26">
        <f t="shared" si="89"/>
        <v>4.2632625231090154E-2</v>
      </c>
    </row>
    <row r="203" spans="1:36" x14ac:dyDescent="0.2">
      <c r="A203" s="10">
        <v>44105</v>
      </c>
      <c r="B203" s="5" t="s">
        <v>87</v>
      </c>
      <c r="C203" s="5" t="s">
        <v>177</v>
      </c>
      <c r="D203" s="18">
        <f>IF(SUMIFS('Monthly NSE Equity Options'!$J:$J,'Monthly NSE Equity Options'!$A:$A,$A203)=0,"",SUMIFS('Monthly NSE Equity Options'!$J:$J,'Monthly NSE Equity Options'!$A:$A,$A203))</f>
        <v>2546.6154999999999</v>
      </c>
      <c r="E203" s="7">
        <f>IF(SUMIFS('Monthly BSE Equity Options'!$J:$J,'Monthly BSE Equity Options'!$A:$A,$A203)=0,"",SUMIFS('Monthly BSE Equity Options'!$J:$J,'Monthly BSE Equity Options'!$A:$A,$A203))</f>
        <v>1.2002999999999999</v>
      </c>
      <c r="F203" s="7">
        <f t="shared" si="81"/>
        <v>2547.8157999999999</v>
      </c>
      <c r="G203" s="20">
        <f t="shared" si="72"/>
        <v>1.2967711288625421</v>
      </c>
      <c r="H203" s="20">
        <f t="shared" si="73"/>
        <v>6.6991661321359839</v>
      </c>
      <c r="I203" s="20">
        <f t="shared" si="74"/>
        <v>1.2975306252855212</v>
      </c>
      <c r="J203" s="20">
        <f t="shared" si="90"/>
        <v>8.1639316215792235E-2</v>
      </c>
      <c r="K203" s="20">
        <f t="shared" si="91"/>
        <v>-0.26117198079527271</v>
      </c>
      <c r="L203" s="20">
        <f t="shared" si="92"/>
        <v>8.1402930576127908E-2</v>
      </c>
      <c r="M203" s="20">
        <f t="shared" si="82"/>
        <v>0.99952889058934324</v>
      </c>
      <c r="N203" s="20">
        <f t="shared" si="83"/>
        <v>4.7110941065676726E-4</v>
      </c>
      <c r="O203" s="21">
        <f>IF(SUMIFS('Monthly NSE Equity Options'!$K:$K,'Monthly NSE Equity Options'!$A:$A,$A203)=0,"",SUMIFS('Monthly NSE Equity Options'!$K:$K,'Monthly NSE Equity Options'!$A:$A,$A203))</f>
        <v>530964.61190000002</v>
      </c>
      <c r="P203" s="8">
        <f>IF(SUMIFS('Monthly BSE Equity Options'!$K:$K,'Monthly BSE Equity Options'!$A:$A,$A203)=0,"",SUMIFS('Monthly BSE Equity Options'!$K:$K,'Monthly BSE Equity Options'!$A:$A,$A203))</f>
        <v>33918.126400000001</v>
      </c>
      <c r="Q203" s="8">
        <f t="shared" si="84"/>
        <v>564882.73829999997</v>
      </c>
      <c r="R203" s="23">
        <f t="shared" si="75"/>
        <v>0.92240658696917177</v>
      </c>
      <c r="S203" s="23">
        <f t="shared" si="76"/>
        <v>6301.375859377903</v>
      </c>
      <c r="T203" s="23">
        <f t="shared" si="77"/>
        <v>1.0451704563470758</v>
      </c>
      <c r="U203" s="23">
        <f t="shared" si="93"/>
        <v>0.17526205972012132</v>
      </c>
      <c r="V203" s="23">
        <f t="shared" si="94"/>
        <v>0.24434569741985257</v>
      </c>
      <c r="W203" s="23">
        <f t="shared" si="95"/>
        <v>0.17919296498590764</v>
      </c>
      <c r="X203" s="23">
        <f t="shared" si="85"/>
        <v>0.93995545606141961</v>
      </c>
      <c r="Y203" s="23">
        <f t="shared" si="86"/>
        <v>6.0044543938580469E-2</v>
      </c>
      <c r="Z203" s="24">
        <f>IF(SUMIFS('Monthly NSE Equity Options'!$L:$L,'Monthly NSE Equity Options'!$A:$A,$A203)=0,"",SUMIFS('Monthly NSE Equity Options'!$L:$L,'Monthly NSE Equity Options'!$A:$A,$A203))</f>
        <v>756377570</v>
      </c>
      <c r="AA203" s="9">
        <f>IF(SUMIFS('Monthly BSE Equity Options'!$L:$L,'Monthly BSE Equity Options'!$A:$A,$A203)=0,"",SUMIFS('Monthly BSE Equity Options'!$L:$L,'Monthly BSE Equity Options'!$A:$A,$A203))</f>
        <v>37664755</v>
      </c>
      <c r="AB203" s="9">
        <f t="shared" si="87"/>
        <v>794042325</v>
      </c>
      <c r="AC203" s="26">
        <f t="shared" si="78"/>
        <v>0.80760511369348853</v>
      </c>
      <c r="AD203" s="26">
        <f t="shared" si="79"/>
        <v>5068.2806191117097</v>
      </c>
      <c r="AE203" s="26">
        <f t="shared" si="80"/>
        <v>0.89758334802886308</v>
      </c>
      <c r="AF203" s="26">
        <f t="shared" si="96"/>
        <v>0.13042575749256913</v>
      </c>
      <c r="AG203" s="26">
        <f t="shared" si="97"/>
        <v>0.26408156250290515</v>
      </c>
      <c r="AH203" s="26">
        <f t="shared" si="98"/>
        <v>0.13612385533753435</v>
      </c>
      <c r="AI203" s="26">
        <f t="shared" si="88"/>
        <v>0.9525658093855387</v>
      </c>
      <c r="AJ203" s="26">
        <f t="shared" si="89"/>
        <v>4.7434190614461261E-2</v>
      </c>
    </row>
    <row r="204" spans="1:36" x14ac:dyDescent="0.2">
      <c r="A204" s="10">
        <v>44136</v>
      </c>
      <c r="B204" s="5" t="s">
        <v>87</v>
      </c>
      <c r="C204" s="5" t="s">
        <v>177</v>
      </c>
      <c r="D204" s="18">
        <f>IF(SUMIFS('Monthly NSE Equity Options'!$J:$J,'Monthly NSE Equity Options'!$A:$A,$A204)=0,"",SUMIFS('Monthly NSE Equity Options'!$J:$J,'Monthly NSE Equity Options'!$A:$A,$A204))</f>
        <v>2689.0437000000002</v>
      </c>
      <c r="E204" s="7">
        <f>IF(SUMIFS('Monthly BSE Equity Options'!$J:$J,'Monthly BSE Equity Options'!$A:$A,$A204)=0,"",SUMIFS('Monthly BSE Equity Options'!$J:$J,'Monthly BSE Equity Options'!$A:$A,$A204))</f>
        <v>1.4113</v>
      </c>
      <c r="F204" s="7">
        <f t="shared" si="81"/>
        <v>2690.4550000000004</v>
      </c>
      <c r="G204" s="20">
        <f t="shared" si="72"/>
        <v>2.0025870512774131</v>
      </c>
      <c r="H204" s="20">
        <f t="shared" si="73"/>
        <v>5.4208371246587808</v>
      </c>
      <c r="I204" s="20">
        <f t="shared" si="74"/>
        <v>2.0034257822712647</v>
      </c>
      <c r="J204" s="20">
        <f t="shared" si="90"/>
        <v>5.5928427357801125E-2</v>
      </c>
      <c r="K204" s="20">
        <f t="shared" si="91"/>
        <v>0.17578938598683669</v>
      </c>
      <c r="L204" s="20">
        <f t="shared" si="92"/>
        <v>5.5984894983381661E-2</v>
      </c>
      <c r="M204" s="20">
        <f t="shared" si="82"/>
        <v>0.99947544188622361</v>
      </c>
      <c r="N204" s="20">
        <f t="shared" si="83"/>
        <v>5.2455811377629432E-4</v>
      </c>
      <c r="O204" s="21">
        <f>IF(SUMIFS('Monthly NSE Equity Options'!$K:$K,'Monthly NSE Equity Options'!$A:$A,$A204)=0,"",SUMIFS('Monthly NSE Equity Options'!$K:$K,'Monthly NSE Equity Options'!$A:$A,$A204))</f>
        <v>545197.77659999998</v>
      </c>
      <c r="P204" s="8">
        <f>IF(SUMIFS('Monthly BSE Equity Options'!$K:$K,'Monthly BSE Equity Options'!$A:$A,$A204)=0,"",SUMIFS('Monthly BSE Equity Options'!$K:$K,'Monthly BSE Equity Options'!$A:$A,$A204))</f>
        <v>43779.292099999999</v>
      </c>
      <c r="Q204" s="8">
        <f t="shared" si="84"/>
        <v>588977.06869999995</v>
      </c>
      <c r="R204" s="23">
        <f t="shared" si="75"/>
        <v>1.1467621315309393</v>
      </c>
      <c r="S204" s="23">
        <f t="shared" si="76"/>
        <v>1418.0880510076076</v>
      </c>
      <c r="T204" s="23">
        <f t="shared" si="77"/>
        <v>1.318865093175678</v>
      </c>
      <c r="U204" s="23">
        <f t="shared" si="93"/>
        <v>2.68062397775779E-2</v>
      </c>
      <c r="V204" s="23">
        <f t="shared" si="94"/>
        <v>0.29073438738054813</v>
      </c>
      <c r="W204" s="23">
        <f t="shared" si="95"/>
        <v>4.2653685032952637E-2</v>
      </c>
      <c r="X204" s="23">
        <f t="shared" si="85"/>
        <v>0.92566893614953405</v>
      </c>
      <c r="Y204" s="23">
        <f t="shared" si="86"/>
        <v>7.4331063850466006E-2</v>
      </c>
      <c r="Z204" s="24">
        <f>IF(SUMIFS('Monthly NSE Equity Options'!$L:$L,'Monthly NSE Equity Options'!$A:$A,$A204)=0,"",SUMIFS('Monthly NSE Equity Options'!$L:$L,'Monthly NSE Equity Options'!$A:$A,$A204))</f>
        <v>690936094</v>
      </c>
      <c r="AA204" s="9">
        <f>IF(SUMIFS('Monthly BSE Equity Options'!$L:$L,'Monthly BSE Equity Options'!$A:$A,$A204)=0,"",SUMIFS('Monthly BSE Equity Options'!$L:$L,'Monthly BSE Equity Options'!$A:$A,$A204))</f>
        <v>46793782</v>
      </c>
      <c r="AB204" s="9">
        <f t="shared" si="87"/>
        <v>737729876</v>
      </c>
      <c r="AC204" s="26">
        <f t="shared" si="78"/>
        <v>0.89036124593408883</v>
      </c>
      <c r="AD204" s="26">
        <f t="shared" si="79"/>
        <v>1453.0810416084025</v>
      </c>
      <c r="AE204" s="26">
        <f t="shared" si="80"/>
        <v>1.0182086368592871</v>
      </c>
      <c r="AF204" s="26">
        <f t="shared" si="96"/>
        <v>-8.6519588358496713E-2</v>
      </c>
      <c r="AG204" s="26">
        <f t="shared" si="97"/>
        <v>0.24237584978317273</v>
      </c>
      <c r="AH204" s="26">
        <f t="shared" si="98"/>
        <v>-7.0918699453457967E-2</v>
      </c>
      <c r="AI204" s="26">
        <f t="shared" si="88"/>
        <v>0.93657057478312022</v>
      </c>
      <c r="AJ204" s="26">
        <f t="shared" si="89"/>
        <v>6.342942521687979E-2</v>
      </c>
    </row>
    <row r="205" spans="1:36" x14ac:dyDescent="0.2">
      <c r="A205" s="10">
        <v>44166</v>
      </c>
      <c r="B205" s="5" t="s">
        <v>87</v>
      </c>
      <c r="C205" s="5" t="s">
        <v>177</v>
      </c>
      <c r="D205" s="18">
        <f>IF(SUMIFS('Monthly NSE Equity Options'!$J:$J,'Monthly NSE Equity Options'!$A:$A,$A205)=0,"",SUMIFS('Monthly NSE Equity Options'!$J:$J,'Monthly NSE Equity Options'!$A:$A,$A205))</f>
        <v>2799.8991000000001</v>
      </c>
      <c r="E205" s="7">
        <f>IF(SUMIFS('Monthly BSE Equity Options'!$J:$J,'Monthly BSE Equity Options'!$A:$A,$A205)=0,"",SUMIFS('Monthly BSE Equity Options'!$J:$J,'Monthly BSE Equity Options'!$A:$A,$A205))</f>
        <v>1.6684000000000001</v>
      </c>
      <c r="F205" s="7">
        <f t="shared" si="81"/>
        <v>2801.5675000000001</v>
      </c>
      <c r="G205" s="20">
        <f t="shared" si="72"/>
        <v>2.2381533672457308</v>
      </c>
      <c r="H205" s="20">
        <f t="shared" si="73"/>
        <v>2.1955564068186173</v>
      </c>
      <c r="I205" s="20">
        <f t="shared" si="74"/>
        <v>2.2381276617975905</v>
      </c>
      <c r="J205" s="20">
        <f t="shared" si="90"/>
        <v>4.1224841381343191E-2</v>
      </c>
      <c r="K205" s="20">
        <f t="shared" si="91"/>
        <v>0.18217246510309648</v>
      </c>
      <c r="L205" s="20">
        <f t="shared" si="92"/>
        <v>4.12987766009838E-2</v>
      </c>
      <c r="M205" s="20">
        <f t="shared" si="82"/>
        <v>0.99940447624410267</v>
      </c>
      <c r="N205" s="20">
        <f t="shared" si="83"/>
        <v>5.9552375589736817E-4</v>
      </c>
      <c r="O205" s="21">
        <f>IF(SUMIFS('Monthly NSE Equity Options'!$K:$K,'Monthly NSE Equity Options'!$A:$A,$A205)=0,"",SUMIFS('Monthly NSE Equity Options'!$K:$K,'Monthly NSE Equity Options'!$A:$A,$A205))</f>
        <v>649827.97140000004</v>
      </c>
      <c r="P205" s="8">
        <f>IF(SUMIFS('Monthly BSE Equity Options'!$K:$K,'Monthly BSE Equity Options'!$A:$A,$A205)=0,"",SUMIFS('Monthly BSE Equity Options'!$K:$K,'Monthly BSE Equity Options'!$A:$A,$A205))</f>
        <v>49017.208400000003</v>
      </c>
      <c r="Q205" s="8">
        <f t="shared" si="84"/>
        <v>698845.17980000004</v>
      </c>
      <c r="R205" s="23">
        <f t="shared" si="75"/>
        <v>1.3783069023654111</v>
      </c>
      <c r="S205" s="23">
        <f t="shared" si="76"/>
        <v>284.4223577276012</v>
      </c>
      <c r="T205" s="23">
        <f t="shared" si="77"/>
        <v>1.5560984976396641</v>
      </c>
      <c r="U205" s="23">
        <f t="shared" si="93"/>
        <v>0.19191236518333232</v>
      </c>
      <c r="V205" s="23">
        <f t="shared" si="94"/>
        <v>0.11964369565491451</v>
      </c>
      <c r="W205" s="23">
        <f t="shared" si="95"/>
        <v>0.18654055809422743</v>
      </c>
      <c r="X205" s="23">
        <f t="shared" si="85"/>
        <v>0.92985970309757582</v>
      </c>
      <c r="Y205" s="23">
        <f t="shared" si="86"/>
        <v>7.0140296902424168E-2</v>
      </c>
      <c r="Z205" s="24">
        <f>IF(SUMIFS('Monthly NSE Equity Options'!$L:$L,'Monthly NSE Equity Options'!$A:$A,$A205)=0,"",SUMIFS('Monthly NSE Equity Options'!$L:$L,'Monthly NSE Equity Options'!$A:$A,$A205))</f>
        <v>762848754</v>
      </c>
      <c r="AA205" s="9">
        <f>IF(SUMIFS('Monthly BSE Equity Options'!$L:$L,'Monthly BSE Equity Options'!$A:$A,$A205)=0,"",SUMIFS('Monthly BSE Equity Options'!$L:$L,'Monthly BSE Equity Options'!$A:$A,$A205))</f>
        <v>47924114</v>
      </c>
      <c r="AB205" s="9">
        <f t="shared" si="87"/>
        <v>810772868</v>
      </c>
      <c r="AC205" s="26">
        <f t="shared" si="78"/>
        <v>0.98323665858844023</v>
      </c>
      <c r="AD205" s="26">
        <f t="shared" si="79"/>
        <v>289.65351398558988</v>
      </c>
      <c r="AE205" s="26">
        <f t="shared" si="80"/>
        <v>1.1069255106250147</v>
      </c>
      <c r="AF205" s="26">
        <f t="shared" si="96"/>
        <v>0.104080045353659</v>
      </c>
      <c r="AG205" s="26">
        <f t="shared" si="97"/>
        <v>2.4155602554202682E-2</v>
      </c>
      <c r="AH205" s="26">
        <f t="shared" si="98"/>
        <v>9.9010483886110112E-2</v>
      </c>
      <c r="AI205" s="26">
        <f t="shared" si="88"/>
        <v>0.94089082665257617</v>
      </c>
      <c r="AJ205" s="26">
        <f t="shared" si="89"/>
        <v>5.9109173347423855E-2</v>
      </c>
    </row>
    <row r="206" spans="1:36" x14ac:dyDescent="0.2">
      <c r="A206" s="10">
        <v>44197</v>
      </c>
      <c r="B206" s="5" t="s">
        <v>87</v>
      </c>
      <c r="C206" s="5" t="s">
        <v>178</v>
      </c>
      <c r="D206" s="18">
        <f>IF(SUMIFS('Monthly NSE Equity Options'!$J:$J,'Monthly NSE Equity Options'!$A:$A,$A206)=0,"",SUMIFS('Monthly NSE Equity Options'!$J:$J,'Monthly NSE Equity Options'!$A:$A,$A206))</f>
        <v>3269.5783000000001</v>
      </c>
      <c r="E206" s="7">
        <f>IF(SUMIFS('Monthly BSE Equity Options'!$J:$J,'Monthly BSE Equity Options'!$A:$A,$A206)=0,"",SUMIFS('Monthly BSE Equity Options'!$J:$J,'Monthly BSE Equity Options'!$A:$A,$A206))</f>
        <v>1.8384</v>
      </c>
      <c r="F206" s="7">
        <f t="shared" si="81"/>
        <v>3271.4167000000002</v>
      </c>
      <c r="G206" s="20">
        <f t="shared" ref="G206:G269" si="99">IF(OR(D206="",D194=""),"",D206/D194-1)</f>
        <v>1.724687410128928</v>
      </c>
      <c r="H206" s="20">
        <f t="shared" ref="H206:H269" si="100">IF(OR(E206="",E194=""),"",E206/E194-1)</f>
        <v>0.69297357031034146</v>
      </c>
      <c r="I206" s="20">
        <f t="shared" ref="I206:I269" si="101">IF(OR(F206="",F194=""),"",F206/F194-1)</f>
        <v>1.723754625879883</v>
      </c>
      <c r="J206" s="20">
        <f t="shared" si="90"/>
        <v>0.16774861636978278</v>
      </c>
      <c r="K206" s="20">
        <f t="shared" si="91"/>
        <v>0.10189403020858312</v>
      </c>
      <c r="L206" s="20">
        <f t="shared" si="92"/>
        <v>0.167709398399289</v>
      </c>
      <c r="M206" s="20">
        <f t="shared" si="82"/>
        <v>0.99943804162887595</v>
      </c>
      <c r="N206" s="20">
        <f t="shared" si="83"/>
        <v>5.6195837112404544E-4</v>
      </c>
      <c r="O206" s="21">
        <f>IF(SUMIFS('Monthly NSE Equity Options'!$K:$K,'Monthly NSE Equity Options'!$A:$A,$A206)=0,"",SUMIFS('Monthly NSE Equity Options'!$K:$K,'Monthly NSE Equity Options'!$A:$A,$A206))</f>
        <v>694144.65890000004</v>
      </c>
      <c r="P206" s="8">
        <f>IF(SUMIFS('Monthly BSE Equity Options'!$K:$K,'Monthly BSE Equity Options'!$A:$A,$A206)=0,"",SUMIFS('Monthly BSE Equity Options'!$K:$K,'Monthly BSE Equity Options'!$A:$A,$A206))</f>
        <v>49326.820500000002</v>
      </c>
      <c r="Q206" s="8">
        <f t="shared" si="84"/>
        <v>743471.47940000007</v>
      </c>
      <c r="R206" s="23">
        <f t="shared" ref="R206:R269" si="102">IF(OR(O206="",O194=""),"",O206/O194-1)</f>
        <v>0.89742380235552988</v>
      </c>
      <c r="S206" s="23">
        <f t="shared" ref="S206:S269" si="103">IF(OR(P206="",P194=""),"",P206/P194-1)</f>
        <v>98.430190790070455</v>
      </c>
      <c r="T206" s="23">
        <f t="shared" ref="T206:T269" si="104">IF(OR(Q206="",Q194=""),"",Q206/Q194-1)</f>
        <v>1.0295050681550477</v>
      </c>
      <c r="U206" s="23">
        <f t="shared" si="93"/>
        <v>6.8197568357242888E-2</v>
      </c>
      <c r="V206" s="23">
        <f t="shared" si="94"/>
        <v>6.3163960189946966E-3</v>
      </c>
      <c r="W206" s="23">
        <f t="shared" si="95"/>
        <v>6.3857204556768243E-2</v>
      </c>
      <c r="X206" s="23">
        <f t="shared" si="85"/>
        <v>0.93365337895704081</v>
      </c>
      <c r="Y206" s="23">
        <f t="shared" si="86"/>
        <v>6.6346621042959131E-2</v>
      </c>
      <c r="Z206" s="24">
        <f>IF(SUMIFS('Monthly NSE Equity Options'!$L:$L,'Monthly NSE Equity Options'!$A:$A,$A206)=0,"",SUMIFS('Monthly NSE Equity Options'!$L:$L,'Monthly NSE Equity Options'!$A:$A,$A206))</f>
        <v>775411120</v>
      </c>
      <c r="AA206" s="9">
        <f>IF(SUMIFS('Monthly BSE Equity Options'!$L:$L,'Monthly BSE Equity Options'!$A:$A,$A206)=0,"",SUMIFS('Monthly BSE Equity Options'!$L:$L,'Monthly BSE Equity Options'!$A:$A,$A206))</f>
        <v>42508937</v>
      </c>
      <c r="AB206" s="9">
        <f t="shared" si="87"/>
        <v>817920057</v>
      </c>
      <c r="AC206" s="26">
        <f t="shared" ref="AC206:AC269" si="105">IF(OR(Z206="",Z194=""),"",Z206/Z194-1)</f>
        <v>0.50163665978485139</v>
      </c>
      <c r="AD206" s="26">
        <f t="shared" ref="AD206:AD269" si="106">IF(OR(AA206="",AA194=""),"",AA206/AA194-1)</f>
        <v>88.90948969642362</v>
      </c>
      <c r="AE206" s="26">
        <f t="shared" ref="AE206:AE269" si="107">IF(OR(AB206="",AB194=""),"",AB206/AB194-1)</f>
        <v>0.58250917193845453</v>
      </c>
      <c r="AF206" s="26">
        <f t="shared" si="96"/>
        <v>1.6467702062996414E-2</v>
      </c>
      <c r="AG206" s="26">
        <f t="shared" si="97"/>
        <v>-0.11299482761434043</v>
      </c>
      <c r="AH206" s="26">
        <f t="shared" si="98"/>
        <v>8.8152789543025634E-3</v>
      </c>
      <c r="AI206" s="26">
        <f t="shared" si="88"/>
        <v>0.9480280051379153</v>
      </c>
      <c r="AJ206" s="26">
        <f t="shared" si="89"/>
        <v>5.1971994862084668E-2</v>
      </c>
    </row>
    <row r="207" spans="1:36" x14ac:dyDescent="0.2">
      <c r="A207" s="10">
        <v>44228</v>
      </c>
      <c r="B207" s="5" t="s">
        <v>87</v>
      </c>
      <c r="C207" s="5" t="s">
        <v>178</v>
      </c>
      <c r="D207" s="18">
        <f>IF(SUMIFS('Monthly NSE Equity Options'!$J:$J,'Monthly NSE Equity Options'!$A:$A,$A207)=0,"",SUMIFS('Monthly NSE Equity Options'!$J:$J,'Monthly NSE Equity Options'!$A:$A,$A207))</f>
        <v>4308.9512000000004</v>
      </c>
      <c r="E207" s="7">
        <f>IF(SUMIFS('Monthly BSE Equity Options'!$J:$J,'Monthly BSE Equity Options'!$A:$A,$A207)=0,"",SUMIFS('Monthly BSE Equity Options'!$J:$J,'Monthly BSE Equity Options'!$A:$A,$A207))</f>
        <v>1.8680000000000001</v>
      </c>
      <c r="F207" s="7">
        <f t="shared" si="81"/>
        <v>4310.8192000000008</v>
      </c>
      <c r="G207" s="20">
        <f t="shared" si="99"/>
        <v>2.7287882849819947</v>
      </c>
      <c r="H207" s="20">
        <f t="shared" si="100"/>
        <v>0.75795219273480163</v>
      </c>
      <c r="I207" s="20">
        <f t="shared" si="101"/>
        <v>2.7269777067068013</v>
      </c>
      <c r="J207" s="20">
        <f t="shared" si="90"/>
        <v>0.31789203518998166</v>
      </c>
      <c r="K207" s="20">
        <f t="shared" si="91"/>
        <v>1.6100957354221013E-2</v>
      </c>
      <c r="L207" s="20">
        <f t="shared" si="92"/>
        <v>0.31772244116746129</v>
      </c>
      <c r="M207" s="20">
        <f t="shared" si="82"/>
        <v>0.99956667168968716</v>
      </c>
      <c r="N207" s="20">
        <f t="shared" si="83"/>
        <v>4.3332831031280548E-4</v>
      </c>
      <c r="O207" s="21">
        <f>IF(SUMIFS('Monthly NSE Equity Options'!$K:$K,'Monthly NSE Equity Options'!$A:$A,$A207)=0,"",SUMIFS('Monthly NSE Equity Options'!$K:$K,'Monthly NSE Equity Options'!$A:$A,$A207))</f>
        <v>831185.54630000005</v>
      </c>
      <c r="P207" s="8">
        <f>IF(SUMIFS('Monthly BSE Equity Options'!$K:$K,'Monthly BSE Equity Options'!$A:$A,$A207)=0,"",SUMIFS('Monthly BSE Equity Options'!$K:$K,'Monthly BSE Equity Options'!$A:$A,$A207))</f>
        <v>58369.864500000003</v>
      </c>
      <c r="Q207" s="8">
        <f t="shared" si="84"/>
        <v>889555.41080000007</v>
      </c>
      <c r="R207" s="23">
        <f t="shared" si="102"/>
        <v>1.5202681110263887</v>
      </c>
      <c r="S207" s="23">
        <f t="shared" si="103"/>
        <v>82.985537389262433</v>
      </c>
      <c r="T207" s="23">
        <f t="shared" si="104"/>
        <v>1.6915814576732653</v>
      </c>
      <c r="U207" s="23">
        <f t="shared" si="93"/>
        <v>0.19742410410124966</v>
      </c>
      <c r="V207" s="23">
        <f t="shared" si="94"/>
        <v>0.18332914849032278</v>
      </c>
      <c r="W207" s="23">
        <f t="shared" si="95"/>
        <v>0.19648895142271416</v>
      </c>
      <c r="X207" s="23">
        <f t="shared" si="85"/>
        <v>0.93438310442347094</v>
      </c>
      <c r="Y207" s="23">
        <f t="shared" si="86"/>
        <v>6.5616895576529041E-2</v>
      </c>
      <c r="Z207" s="24">
        <f>IF(SUMIFS('Monthly NSE Equity Options'!$L:$L,'Monthly NSE Equity Options'!$A:$A,$A207)=0,"",SUMIFS('Monthly NSE Equity Options'!$L:$L,'Monthly NSE Equity Options'!$A:$A,$A207))</f>
        <v>856401490</v>
      </c>
      <c r="AA207" s="9">
        <f>IF(SUMIFS('Monthly BSE Equity Options'!$L:$L,'Monthly BSE Equity Options'!$A:$A,$A207)=0,"",SUMIFS('Monthly BSE Equity Options'!$L:$L,'Monthly BSE Equity Options'!$A:$A,$A207))</f>
        <v>50553206</v>
      </c>
      <c r="AB207" s="9">
        <f t="shared" si="87"/>
        <v>906954696</v>
      </c>
      <c r="AC207" s="26">
        <f t="shared" si="105"/>
        <v>0.8330638779783297</v>
      </c>
      <c r="AD207" s="26">
        <f t="shared" si="106"/>
        <v>74.098127939485593</v>
      </c>
      <c r="AE207" s="26">
        <f t="shared" si="107"/>
        <v>0.93847620644399887</v>
      </c>
      <c r="AF207" s="26">
        <f t="shared" si="96"/>
        <v>0.10444829576341386</v>
      </c>
      <c r="AG207" s="26">
        <f t="shared" si="97"/>
        <v>0.1892371244192721</v>
      </c>
      <c r="AH207" s="26">
        <f t="shared" si="98"/>
        <v>0.10885494033067822</v>
      </c>
      <c r="AI207" s="26">
        <f t="shared" si="88"/>
        <v>0.94426049479322616</v>
      </c>
      <c r="AJ207" s="26">
        <f t="shared" si="89"/>
        <v>5.5739505206773857E-2</v>
      </c>
    </row>
    <row r="208" spans="1:36" x14ac:dyDescent="0.2">
      <c r="A208" s="10">
        <v>44256</v>
      </c>
      <c r="B208" s="5" t="s">
        <v>87</v>
      </c>
      <c r="C208" s="5" t="s">
        <v>178</v>
      </c>
      <c r="D208" s="18">
        <f>IF(SUMIFS('Monthly NSE Equity Options'!$J:$J,'Monthly NSE Equity Options'!$A:$A,$A208)=0,"",SUMIFS('Monthly NSE Equity Options'!$J:$J,'Monthly NSE Equity Options'!$A:$A,$A208))</f>
        <v>4469.1450999999997</v>
      </c>
      <c r="E208" s="7">
        <f>IF(SUMIFS('Monthly BSE Equity Options'!$J:$J,'Monthly BSE Equity Options'!$A:$A,$A208)=0,"",SUMIFS('Monthly BSE Equity Options'!$J:$J,'Monthly BSE Equity Options'!$A:$A,$A208))</f>
        <v>2.2128999999999999</v>
      </c>
      <c r="F208" s="7">
        <f t="shared" si="81"/>
        <v>4471.3580000000002</v>
      </c>
      <c r="G208" s="20">
        <f t="shared" si="99"/>
        <v>0.97046579743537342</v>
      </c>
      <c r="H208" s="20">
        <f t="shared" si="100"/>
        <v>-2.8023015768436799E-2</v>
      </c>
      <c r="I208" s="20">
        <f t="shared" si="101"/>
        <v>0.96946451239504894</v>
      </c>
      <c r="J208" s="20">
        <f t="shared" si="90"/>
        <v>3.7177004928716562E-2</v>
      </c>
      <c r="K208" s="20">
        <f t="shared" si="91"/>
        <v>0.18463597430406842</v>
      </c>
      <c r="L208" s="20">
        <f t="shared" si="92"/>
        <v>3.7240903074756471E-2</v>
      </c>
      <c r="M208" s="20">
        <f t="shared" si="82"/>
        <v>0.99950509442545188</v>
      </c>
      <c r="N208" s="20">
        <f t="shared" si="83"/>
        <v>4.9490557454804555E-4</v>
      </c>
      <c r="O208" s="21">
        <f>IF(SUMIFS('Monthly NSE Equity Options'!$K:$K,'Monthly NSE Equity Options'!$A:$A,$A208)=0,"",SUMIFS('Monthly NSE Equity Options'!$K:$K,'Monthly NSE Equity Options'!$A:$A,$A208))</f>
        <v>906463.98289999994</v>
      </c>
      <c r="P208" s="8">
        <f>IF(SUMIFS('Monthly BSE Equity Options'!$K:$K,'Monthly BSE Equity Options'!$A:$A,$A208)=0,"",SUMIFS('Monthly BSE Equity Options'!$K:$K,'Monthly BSE Equity Options'!$A:$A,$A208))</f>
        <v>62123.140099999997</v>
      </c>
      <c r="Q208" s="8">
        <f t="shared" si="84"/>
        <v>968587.12299999991</v>
      </c>
      <c r="R208" s="23">
        <f t="shared" si="102"/>
        <v>3.0022066695545506</v>
      </c>
      <c r="S208" s="23">
        <f t="shared" si="103"/>
        <v>56.93410999538564</v>
      </c>
      <c r="T208" s="23">
        <f t="shared" si="104"/>
        <v>3.2563404984570914</v>
      </c>
      <c r="U208" s="23">
        <f t="shared" si="93"/>
        <v>9.0567547685471483E-2</v>
      </c>
      <c r="V208" s="23">
        <f t="shared" si="94"/>
        <v>6.4301598644279867E-2</v>
      </c>
      <c r="W208" s="23">
        <f t="shared" si="95"/>
        <v>8.8844057650017128E-2</v>
      </c>
      <c r="X208" s="23">
        <f t="shared" si="85"/>
        <v>0.93586210406392123</v>
      </c>
      <c r="Y208" s="23">
        <f t="shared" si="86"/>
        <v>6.4137895936078854E-2</v>
      </c>
      <c r="Z208" s="24">
        <f>IF(SUMIFS('Monthly NSE Equity Options'!$L:$L,'Monthly NSE Equity Options'!$A:$A,$A208)=0,"",SUMIFS('Monthly NSE Equity Options'!$L:$L,'Monthly NSE Equity Options'!$A:$A,$A208))</f>
        <v>939538097</v>
      </c>
      <c r="AA208" s="9">
        <f>IF(SUMIFS('Monthly BSE Equity Options'!$L:$L,'Monthly BSE Equity Options'!$A:$A,$A208)=0,"",SUMIFS('Monthly BSE Equity Options'!$L:$L,'Monthly BSE Equity Options'!$A:$A,$A208))</f>
        <v>51664414</v>
      </c>
      <c r="AB208" s="9">
        <f t="shared" si="87"/>
        <v>991202511</v>
      </c>
      <c r="AC208" s="26">
        <f t="shared" si="105"/>
        <v>1.5159092257127331</v>
      </c>
      <c r="AD208" s="26">
        <f t="shared" si="106"/>
        <v>42.866264324728661</v>
      </c>
      <c r="AE208" s="26">
        <f t="shared" si="107"/>
        <v>1.645912151758822</v>
      </c>
      <c r="AF208" s="26">
        <f t="shared" si="96"/>
        <v>9.7076672531244634E-2</v>
      </c>
      <c r="AG208" s="26">
        <f t="shared" si="97"/>
        <v>2.1980960020616669E-2</v>
      </c>
      <c r="AH208" s="26">
        <f t="shared" si="98"/>
        <v>9.2890874672752144E-2</v>
      </c>
      <c r="AI208" s="26">
        <f t="shared" si="88"/>
        <v>0.94787703478689034</v>
      </c>
      <c r="AJ208" s="26">
        <f t="shared" si="89"/>
        <v>5.2122965213109718E-2</v>
      </c>
    </row>
    <row r="209" spans="1:36" x14ac:dyDescent="0.2">
      <c r="A209" s="10">
        <v>44287</v>
      </c>
      <c r="B209" s="5" t="s">
        <v>88</v>
      </c>
      <c r="C209" s="5" t="s">
        <v>179</v>
      </c>
      <c r="D209" s="18">
        <f>IF(SUMIFS('Monthly NSE Equity Options'!$J:$J,'Monthly NSE Equity Options'!$A:$A,$A209)=0,"",SUMIFS('Monthly NSE Equity Options'!$J:$J,'Monthly NSE Equity Options'!$A:$A,$A209))</f>
        <v>4114.0317999999997</v>
      </c>
      <c r="E209" s="7">
        <f>IF(SUMIFS('Monthly BSE Equity Options'!$J:$J,'Monthly BSE Equity Options'!$A:$A,$A209)=0,"",SUMIFS('Monthly BSE Equity Options'!$J:$J,'Monthly BSE Equity Options'!$A:$A,$A209))</f>
        <v>1.1314</v>
      </c>
      <c r="F209" s="7">
        <f t="shared" si="81"/>
        <v>4115.1632</v>
      </c>
      <c r="G209" s="20">
        <f t="shared" si="99"/>
        <v>1.8989573206174799</v>
      </c>
      <c r="H209" s="20">
        <f t="shared" si="100"/>
        <v>4.103790945896213E-2</v>
      </c>
      <c r="I209" s="20">
        <f t="shared" si="101"/>
        <v>1.8975355870501698</v>
      </c>
      <c r="J209" s="20">
        <f t="shared" si="90"/>
        <v>-7.9458888009700135E-2</v>
      </c>
      <c r="K209" s="20">
        <f t="shared" si="91"/>
        <v>-0.48872520222332683</v>
      </c>
      <c r="L209" s="20">
        <f t="shared" si="92"/>
        <v>-7.966143619007926E-2</v>
      </c>
      <c r="M209" s="20">
        <f t="shared" si="82"/>
        <v>0.99972506558184615</v>
      </c>
      <c r="N209" s="20">
        <f t="shared" si="83"/>
        <v>2.7493441815381708E-4</v>
      </c>
      <c r="O209" s="21">
        <f>IF(SUMIFS('Monthly NSE Equity Options'!$K:$K,'Monthly NSE Equity Options'!$A:$A,$A209)=0,"",SUMIFS('Monthly NSE Equity Options'!$K:$K,'Monthly NSE Equity Options'!$A:$A,$A209))</f>
        <v>863305.56680000003</v>
      </c>
      <c r="P209" s="8">
        <f>IF(SUMIFS('Monthly BSE Equity Options'!$K:$K,'Monthly BSE Equity Options'!$A:$A,$A209)=0,"",SUMIFS('Monthly BSE Equity Options'!$K:$K,'Monthly BSE Equity Options'!$A:$A,$A209))</f>
        <v>60378.420899999997</v>
      </c>
      <c r="Q209" s="8">
        <f t="shared" si="84"/>
        <v>923683.98770000006</v>
      </c>
      <c r="R209" s="23">
        <f t="shared" si="102"/>
        <v>3.511964970594641</v>
      </c>
      <c r="S209" s="23">
        <f t="shared" si="103"/>
        <v>54.356445421820631</v>
      </c>
      <c r="T209" s="23">
        <f t="shared" si="104"/>
        <v>3.8001622462177869</v>
      </c>
      <c r="U209" s="23">
        <f t="shared" si="93"/>
        <v>-4.7611837772004617E-2</v>
      </c>
      <c r="V209" s="23">
        <f t="shared" si="94"/>
        <v>-2.8084852072698063E-2</v>
      </c>
      <c r="W209" s="23">
        <f t="shared" si="95"/>
        <v>-4.6359417995277097E-2</v>
      </c>
      <c r="X209" s="23">
        <f t="shared" si="85"/>
        <v>0.93463303282939436</v>
      </c>
      <c r="Y209" s="23">
        <f t="shared" si="86"/>
        <v>6.5366967170605625E-2</v>
      </c>
      <c r="Z209" s="24">
        <f>IF(SUMIFS('Monthly NSE Equity Options'!$L:$L,'Monthly NSE Equity Options'!$A:$A,$A209)=0,"",SUMIFS('Monthly NSE Equity Options'!$L:$L,'Monthly NSE Equity Options'!$A:$A,$A209))</f>
        <v>936028766</v>
      </c>
      <c r="AA209" s="9">
        <f>IF(SUMIFS('Monthly BSE Equity Options'!$L:$L,'Monthly BSE Equity Options'!$A:$A,$A209)=0,"",SUMIFS('Monthly BSE Equity Options'!$L:$L,'Monthly BSE Equity Options'!$A:$A,$A209))</f>
        <v>49276005</v>
      </c>
      <c r="AB209" s="9">
        <f t="shared" si="87"/>
        <v>985304771</v>
      </c>
      <c r="AC209" s="26">
        <f t="shared" si="105"/>
        <v>1.4755062426593315</v>
      </c>
      <c r="AD209" s="26">
        <f t="shared" si="106"/>
        <v>36.76138738370075</v>
      </c>
      <c r="AE209" s="26">
        <f t="shared" si="107"/>
        <v>1.596863880747823</v>
      </c>
      <c r="AF209" s="26">
        <f t="shared" si="96"/>
        <v>-3.7351662601075031E-3</v>
      </c>
      <c r="AG209" s="26">
        <f t="shared" si="97"/>
        <v>-4.6229286564636207E-2</v>
      </c>
      <c r="AH209" s="26">
        <f t="shared" si="98"/>
        <v>-5.9500858145021818E-3</v>
      </c>
      <c r="AI209" s="26">
        <f t="shared" si="88"/>
        <v>0.94998907297486335</v>
      </c>
      <c r="AJ209" s="26">
        <f t="shared" si="89"/>
        <v>5.0010927025136674E-2</v>
      </c>
    </row>
    <row r="210" spans="1:36" x14ac:dyDescent="0.2">
      <c r="A210" s="10">
        <v>44317</v>
      </c>
      <c r="B210" s="5" t="s">
        <v>88</v>
      </c>
      <c r="C210" s="5" t="s">
        <v>179</v>
      </c>
      <c r="D210" s="18">
        <f>IF(SUMIFS('Monthly NSE Equity Options'!$J:$J,'Monthly NSE Equity Options'!$A:$A,$A210)=0,"",SUMIFS('Monthly NSE Equity Options'!$J:$J,'Monthly NSE Equity Options'!$A:$A,$A210))</f>
        <v>3881.5459999999998</v>
      </c>
      <c r="E210" s="7">
        <f>IF(SUMIFS('Monthly BSE Equity Options'!$J:$J,'Monthly BSE Equity Options'!$A:$A,$A210)=0,"",SUMIFS('Monthly BSE Equity Options'!$J:$J,'Monthly BSE Equity Options'!$A:$A,$A210))</f>
        <v>1.3447</v>
      </c>
      <c r="F210" s="7">
        <f t="shared" si="81"/>
        <v>3882.8906999999999</v>
      </c>
      <c r="G210" s="20">
        <f t="shared" si="99"/>
        <v>1.4019490117100974</v>
      </c>
      <c r="H210" s="20">
        <f t="shared" si="100"/>
        <v>1.1456837402265836</v>
      </c>
      <c r="I210" s="20">
        <f t="shared" si="101"/>
        <v>1.4018496680615891</v>
      </c>
      <c r="J210" s="20">
        <f t="shared" si="90"/>
        <v>-5.6510452836071923E-2</v>
      </c>
      <c r="K210" s="20">
        <f t="shared" si="91"/>
        <v>0.18852748806788044</v>
      </c>
      <c r="L210" s="20">
        <f t="shared" si="92"/>
        <v>-5.6443083472363931E-2</v>
      </c>
      <c r="M210" s="20">
        <f t="shared" si="82"/>
        <v>0.99965368584802039</v>
      </c>
      <c r="N210" s="20">
        <f t="shared" si="83"/>
        <v>3.4631415197960633E-4</v>
      </c>
      <c r="O210" s="21">
        <f>IF(SUMIFS('Monthly NSE Equity Options'!$K:$K,'Monthly NSE Equity Options'!$A:$A,$A210)=0,"",SUMIFS('Monthly NSE Equity Options'!$K:$K,'Monthly NSE Equity Options'!$A:$A,$A210))</f>
        <v>843064.06140000001</v>
      </c>
      <c r="P210" s="8">
        <f>IF(SUMIFS('Monthly BSE Equity Options'!$K:$K,'Monthly BSE Equity Options'!$A:$A,$A210)=0,"",SUMIFS('Monthly BSE Equity Options'!$K:$K,'Monthly BSE Equity Options'!$A:$A,$A210))</f>
        <v>64794.504099999998</v>
      </c>
      <c r="Q210" s="8">
        <f t="shared" si="84"/>
        <v>907858.56550000003</v>
      </c>
      <c r="R210" s="23">
        <f t="shared" si="102"/>
        <v>2.6538540395735573</v>
      </c>
      <c r="S210" s="23">
        <f t="shared" si="103"/>
        <v>54.180335007108475</v>
      </c>
      <c r="T210" s="23">
        <f t="shared" si="104"/>
        <v>2.914751804237794</v>
      </c>
      <c r="U210" s="23">
        <f t="shared" si="93"/>
        <v>-2.3446513237519007E-2</v>
      </c>
      <c r="V210" s="23">
        <f t="shared" si="94"/>
        <v>7.3140091015530428E-2</v>
      </c>
      <c r="W210" s="23">
        <f t="shared" si="95"/>
        <v>-1.7132939848189643E-2</v>
      </c>
      <c r="X210" s="23">
        <f t="shared" si="85"/>
        <v>0.92862929693865404</v>
      </c>
      <c r="Y210" s="23">
        <f t="shared" si="86"/>
        <v>7.137070306134595E-2</v>
      </c>
      <c r="Z210" s="24">
        <f>IF(SUMIFS('Monthly NSE Equity Options'!$L:$L,'Monthly NSE Equity Options'!$A:$A,$A210)=0,"",SUMIFS('Monthly NSE Equity Options'!$L:$L,'Monthly NSE Equity Options'!$A:$A,$A210))</f>
        <v>902260865</v>
      </c>
      <c r="AA210" s="9">
        <f>IF(SUMIFS('Monthly BSE Equity Options'!$L:$L,'Monthly BSE Equity Options'!$A:$A,$A210)=0,"",SUMIFS('Monthly BSE Equity Options'!$L:$L,'Monthly BSE Equity Options'!$A:$A,$A210))</f>
        <v>55009355</v>
      </c>
      <c r="AB210" s="9">
        <f t="shared" si="87"/>
        <v>957270220</v>
      </c>
      <c r="AC210" s="26">
        <f t="shared" si="105"/>
        <v>0.89567696038271105</v>
      </c>
      <c r="AD210" s="26">
        <f t="shared" si="106"/>
        <v>39.415752262713553</v>
      </c>
      <c r="AE210" s="26">
        <f t="shared" si="107"/>
        <v>1.0055181055292923</v>
      </c>
      <c r="AF210" s="26">
        <f t="shared" si="96"/>
        <v>-3.6075708596331801E-2</v>
      </c>
      <c r="AG210" s="26">
        <f t="shared" si="97"/>
        <v>0.11635176187679996</v>
      </c>
      <c r="AH210" s="26">
        <f t="shared" si="98"/>
        <v>-2.8452669493873817E-2</v>
      </c>
      <c r="AI210" s="26">
        <f t="shared" si="88"/>
        <v>0.94253518614629006</v>
      </c>
      <c r="AJ210" s="26">
        <f t="shared" si="89"/>
        <v>5.7464813853709981E-2</v>
      </c>
    </row>
    <row r="211" spans="1:36" x14ac:dyDescent="0.2">
      <c r="A211" s="10">
        <v>44348</v>
      </c>
      <c r="B211" s="5" t="s">
        <v>88</v>
      </c>
      <c r="C211" s="5" t="s">
        <v>179</v>
      </c>
      <c r="D211" s="18">
        <f>IF(SUMIFS('Monthly NSE Equity Options'!$J:$J,'Monthly NSE Equity Options'!$A:$A,$A211)=0,"",SUMIFS('Monthly NSE Equity Options'!$J:$J,'Monthly NSE Equity Options'!$A:$A,$A211))</f>
        <v>3991.8793999999998</v>
      </c>
      <c r="E211" s="7">
        <f>IF(SUMIFS('Monthly BSE Equity Options'!$J:$J,'Monthly BSE Equity Options'!$A:$A,$A211)=0,"",SUMIFS('Monthly BSE Equity Options'!$J:$J,'Monthly BSE Equity Options'!$A:$A,$A211))</f>
        <v>0.80430000000000001</v>
      </c>
      <c r="F211" s="7">
        <f t="shared" si="81"/>
        <v>3992.6836999999996</v>
      </c>
      <c r="G211" s="20">
        <f t="shared" si="99"/>
        <v>0.67168070168488492</v>
      </c>
      <c r="H211" s="20">
        <f t="shared" si="100"/>
        <v>8042</v>
      </c>
      <c r="I211" s="20">
        <f t="shared" si="101"/>
        <v>0.67201744865184843</v>
      </c>
      <c r="J211" s="20">
        <f t="shared" si="90"/>
        <v>2.8425117208452422E-2</v>
      </c>
      <c r="K211" s="20">
        <f t="shared" si="91"/>
        <v>-0.40187402394586147</v>
      </c>
      <c r="L211" s="20">
        <f t="shared" si="92"/>
        <v>2.8276098526285987E-2</v>
      </c>
      <c r="M211" s="20">
        <f t="shared" si="82"/>
        <v>0.99979855654481231</v>
      </c>
      <c r="N211" s="20">
        <f t="shared" si="83"/>
        <v>2.0144345518779765E-4</v>
      </c>
      <c r="O211" s="21">
        <f>IF(SUMIFS('Monthly NSE Equity Options'!$K:$K,'Monthly NSE Equity Options'!$A:$A,$A211)=0,"",SUMIFS('Monthly NSE Equity Options'!$K:$K,'Monthly NSE Equity Options'!$A:$A,$A211))</f>
        <v>990530.978</v>
      </c>
      <c r="P211" s="8">
        <f>IF(SUMIFS('Monthly BSE Equity Options'!$K:$K,'Monthly BSE Equity Options'!$A:$A,$A211)=0,"",SUMIFS('Monthly BSE Equity Options'!$K:$K,'Monthly BSE Equity Options'!$A:$A,$A211))</f>
        <v>66713.193899999998</v>
      </c>
      <c r="Q211" s="8">
        <f t="shared" si="84"/>
        <v>1057244.1719</v>
      </c>
      <c r="R211" s="23">
        <f t="shared" si="102"/>
        <v>1.8798964124731472</v>
      </c>
      <c r="S211" s="23">
        <f t="shared" si="103"/>
        <v>742907.61804008903</v>
      </c>
      <c r="T211" s="23">
        <f t="shared" si="104"/>
        <v>2.0738593445764475</v>
      </c>
      <c r="U211" s="23">
        <f t="shared" si="93"/>
        <v>0.17491780678577973</v>
      </c>
      <c r="V211" s="23">
        <f t="shared" si="94"/>
        <v>2.9611921977808597E-2</v>
      </c>
      <c r="W211" s="23">
        <f t="shared" si="95"/>
        <v>0.16454722362808383</v>
      </c>
      <c r="X211" s="23">
        <f t="shared" si="85"/>
        <v>0.93689897218340012</v>
      </c>
      <c r="Y211" s="23">
        <f t="shared" si="86"/>
        <v>6.3101027816599875E-2</v>
      </c>
      <c r="Z211" s="24">
        <f>IF(SUMIFS('Monthly NSE Equity Options'!$L:$L,'Monthly NSE Equity Options'!$A:$A,$A211)=0,"",SUMIFS('Monthly NSE Equity Options'!$L:$L,'Monthly NSE Equity Options'!$A:$A,$A211))</f>
        <v>1018091221</v>
      </c>
      <c r="AA211" s="9">
        <f>IF(SUMIFS('Monthly BSE Equity Options'!$L:$L,'Monthly BSE Equity Options'!$A:$A,$A211)=0,"",SUMIFS('Monthly BSE Equity Options'!$L:$L,'Monthly BSE Equity Options'!$A:$A,$A211))</f>
        <v>58969393</v>
      </c>
      <c r="AB211" s="9">
        <f t="shared" si="87"/>
        <v>1077060614</v>
      </c>
      <c r="AC211" s="26">
        <f t="shared" si="105"/>
        <v>0.65371579295486204</v>
      </c>
      <c r="AD211" s="26">
        <f t="shared" si="106"/>
        <v>556314.02830188675</v>
      </c>
      <c r="AE211" s="26">
        <f t="shared" si="107"/>
        <v>0.74950122732137059</v>
      </c>
      <c r="AF211" s="26">
        <f t="shared" si="96"/>
        <v>0.12837790099651492</v>
      </c>
      <c r="AG211" s="26">
        <f t="shared" si="97"/>
        <v>7.198844632881074E-2</v>
      </c>
      <c r="AH211" s="26">
        <f t="shared" si="98"/>
        <v>0.12513749148072328</v>
      </c>
      <c r="AI211" s="26">
        <f t="shared" si="88"/>
        <v>0.94524969882521392</v>
      </c>
      <c r="AJ211" s="26">
        <f t="shared" si="89"/>
        <v>5.4750301174786062E-2</v>
      </c>
    </row>
    <row r="212" spans="1:36" x14ac:dyDescent="0.2">
      <c r="A212" s="10">
        <v>44378</v>
      </c>
      <c r="B212" s="5" t="s">
        <v>88</v>
      </c>
      <c r="C212" s="5" t="s">
        <v>180</v>
      </c>
      <c r="D212" s="18">
        <f>IF(SUMIFS('Monthly NSE Equity Options'!$J:$J,'Monthly NSE Equity Options'!$A:$A,$A212)=0,"",SUMIFS('Monthly NSE Equity Options'!$J:$J,'Monthly NSE Equity Options'!$A:$A,$A212))</f>
        <v>3690.8454000000002</v>
      </c>
      <c r="E212" s="7">
        <f>IF(SUMIFS('Monthly BSE Equity Options'!$J:$J,'Monthly BSE Equity Options'!$A:$A,$A212)=0,"",SUMIFS('Monthly BSE Equity Options'!$J:$J,'Monthly BSE Equity Options'!$A:$A,$A212))</f>
        <v>0.58020000000000005</v>
      </c>
      <c r="F212" s="7">
        <f t="shared" si="81"/>
        <v>3691.4256</v>
      </c>
      <c r="G212" s="20">
        <f t="shared" si="99"/>
        <v>0.60707177776666987</v>
      </c>
      <c r="H212" s="20">
        <f t="shared" si="100"/>
        <v>-0.33585164835164838</v>
      </c>
      <c r="I212" s="20">
        <f t="shared" si="101"/>
        <v>0.60671324132496673</v>
      </c>
      <c r="J212" s="20">
        <f t="shared" si="90"/>
        <v>-7.5411596853351748E-2</v>
      </c>
      <c r="K212" s="20">
        <f t="shared" si="91"/>
        <v>-0.27862737784408798</v>
      </c>
      <c r="L212" s="20">
        <f t="shared" si="92"/>
        <v>-7.5452533342423189E-2</v>
      </c>
      <c r="M212" s="20">
        <f t="shared" si="82"/>
        <v>0.99984282495088084</v>
      </c>
      <c r="N212" s="20">
        <f t="shared" si="83"/>
        <v>1.571750491192346E-4</v>
      </c>
      <c r="O212" s="21">
        <f>IF(SUMIFS('Monthly NSE Equity Options'!$K:$K,'Monthly NSE Equity Options'!$A:$A,$A212)=0,"",SUMIFS('Monthly NSE Equity Options'!$K:$K,'Monthly NSE Equity Options'!$A:$A,$A212))</f>
        <v>1110375.7261000001</v>
      </c>
      <c r="P212" s="8">
        <f>IF(SUMIFS('Monthly BSE Equity Options'!$K:$K,'Monthly BSE Equity Options'!$A:$A,$A212)=0,"",SUMIFS('Monthly BSE Equity Options'!$K:$K,'Monthly BSE Equity Options'!$A:$A,$A212))</f>
        <v>63598.118300000002</v>
      </c>
      <c r="Q212" s="8">
        <f t="shared" si="84"/>
        <v>1173973.8444000001</v>
      </c>
      <c r="R212" s="23">
        <f t="shared" si="102"/>
        <v>1.6702263998756965</v>
      </c>
      <c r="S212" s="23">
        <f t="shared" si="103"/>
        <v>9.5671236157925428</v>
      </c>
      <c r="T212" s="23">
        <f t="shared" si="104"/>
        <v>1.7828894478993931</v>
      </c>
      <c r="U212" s="23">
        <f t="shared" si="93"/>
        <v>0.12099040894408053</v>
      </c>
      <c r="V212" s="23">
        <f t="shared" si="94"/>
        <v>-4.6693546177227763E-2</v>
      </c>
      <c r="W212" s="23">
        <f t="shared" si="95"/>
        <v>0.11040937902757353</v>
      </c>
      <c r="X212" s="23">
        <f t="shared" si="85"/>
        <v>0.94582663097361941</v>
      </c>
      <c r="Y212" s="23">
        <f t="shared" si="86"/>
        <v>5.4173369026380667E-2</v>
      </c>
      <c r="Z212" s="24">
        <f>IF(SUMIFS('Monthly NSE Equity Options'!$L:$L,'Monthly NSE Equity Options'!$A:$A,$A212)=0,"",SUMIFS('Monthly NSE Equity Options'!$L:$L,'Monthly NSE Equity Options'!$A:$A,$A212))</f>
        <v>1197701089</v>
      </c>
      <c r="AA212" s="9">
        <f>IF(SUMIFS('Monthly BSE Equity Options'!$L:$L,'Monthly BSE Equity Options'!$A:$A,$A212)=0,"",SUMIFS('Monthly BSE Equity Options'!$L:$L,'Monthly BSE Equity Options'!$A:$A,$A212))</f>
        <v>75798625</v>
      </c>
      <c r="AB212" s="9">
        <f t="shared" si="87"/>
        <v>1273499714</v>
      </c>
      <c r="AC212" s="26">
        <f t="shared" si="105"/>
        <v>0.7440885931428094</v>
      </c>
      <c r="AD212" s="26">
        <f t="shared" si="106"/>
        <v>9.6000573364425534</v>
      </c>
      <c r="AE212" s="26">
        <f t="shared" si="107"/>
        <v>0.83535488122979928</v>
      </c>
      <c r="AF212" s="26">
        <f t="shared" si="96"/>
        <v>0.17641824651388482</v>
      </c>
      <c r="AG212" s="26">
        <f t="shared" si="97"/>
        <v>0.28538926965044387</v>
      </c>
      <c r="AH212" s="26">
        <f t="shared" si="98"/>
        <v>0.18238444284993593</v>
      </c>
      <c r="AI212" s="26">
        <f t="shared" si="88"/>
        <v>0.94048006123070083</v>
      </c>
      <c r="AJ212" s="26">
        <f t="shared" si="89"/>
        <v>5.9519938769299167E-2</v>
      </c>
    </row>
    <row r="213" spans="1:36" x14ac:dyDescent="0.2">
      <c r="A213" s="10">
        <v>44409</v>
      </c>
      <c r="B213" s="5" t="s">
        <v>88</v>
      </c>
      <c r="C213" s="5" t="s">
        <v>180</v>
      </c>
      <c r="D213" s="18">
        <f>IF(SUMIFS('Monthly NSE Equity Options'!$J:$J,'Monthly NSE Equity Options'!$A:$A,$A213)=0,"",SUMIFS('Monthly NSE Equity Options'!$J:$J,'Monthly NSE Equity Options'!$A:$A,$A213))</f>
        <v>4294.0185000000001</v>
      </c>
      <c r="E213" s="7">
        <f>IF(SUMIFS('Monthly BSE Equity Options'!$J:$J,'Monthly BSE Equity Options'!$A:$A,$A213)=0,"",SUMIFS('Monthly BSE Equity Options'!$J:$J,'Monthly BSE Equity Options'!$A:$A,$A213))</f>
        <v>0.74409999999999998</v>
      </c>
      <c r="F213" s="7">
        <f t="shared" si="81"/>
        <v>4294.7626</v>
      </c>
      <c r="G213" s="20">
        <f t="shared" si="99"/>
        <v>1.2243861919775845</v>
      </c>
      <c r="H213" s="20">
        <f t="shared" si="100"/>
        <v>-0.34670763827919227</v>
      </c>
      <c r="I213" s="20">
        <f t="shared" si="101"/>
        <v>1.2234597548364219</v>
      </c>
      <c r="J213" s="20">
        <f t="shared" si="90"/>
        <v>0.16342410332331991</v>
      </c>
      <c r="K213" s="20">
        <f t="shared" si="91"/>
        <v>0.28248879696656304</v>
      </c>
      <c r="L213" s="20">
        <f t="shared" si="92"/>
        <v>0.16344281732239163</v>
      </c>
      <c r="M213" s="20">
        <f t="shared" si="82"/>
        <v>0.99982674246068926</v>
      </c>
      <c r="N213" s="20">
        <f t="shared" si="83"/>
        <v>1.732575393107875E-4</v>
      </c>
      <c r="O213" s="21">
        <f>IF(SUMIFS('Monthly NSE Equity Options'!$K:$K,'Monthly NSE Equity Options'!$A:$A,$A213)=0,"",SUMIFS('Monthly NSE Equity Options'!$K:$K,'Monthly NSE Equity Options'!$A:$A,$A213))</f>
        <v>1183053.3151</v>
      </c>
      <c r="P213" s="8">
        <f>IF(SUMIFS('Monthly BSE Equity Options'!$K:$K,'Monthly BSE Equity Options'!$A:$A,$A213)=0,"",SUMIFS('Monthly BSE Equity Options'!$K:$K,'Monthly BSE Equity Options'!$A:$A,$A213))</f>
        <v>63709.113499999999</v>
      </c>
      <c r="Q213" s="8">
        <f t="shared" si="84"/>
        <v>1246762.4286</v>
      </c>
      <c r="R213" s="23">
        <f t="shared" si="102"/>
        <v>2.1691748399636683</v>
      </c>
      <c r="S213" s="23">
        <f t="shared" si="103"/>
        <v>2.4482457229304719</v>
      </c>
      <c r="T213" s="23">
        <f t="shared" si="104"/>
        <v>2.1823355751267544</v>
      </c>
      <c r="U213" s="23">
        <f t="shared" si="93"/>
        <v>6.5453150038921715E-2</v>
      </c>
      <c r="V213" s="23">
        <f t="shared" si="94"/>
        <v>1.7452591832420872E-3</v>
      </c>
      <c r="W213" s="23">
        <f t="shared" si="95"/>
        <v>6.2001878957704593E-2</v>
      </c>
      <c r="X213" s="23">
        <f t="shared" si="85"/>
        <v>0.94890035820894969</v>
      </c>
      <c r="Y213" s="23">
        <f t="shared" si="86"/>
        <v>5.1099641791050358E-2</v>
      </c>
      <c r="Z213" s="24">
        <f>IF(SUMIFS('Monthly NSE Equity Options'!$L:$L,'Monthly NSE Equity Options'!$A:$A,$A213)=0,"",SUMIFS('Monthly NSE Equity Options'!$L:$L,'Monthly NSE Equity Options'!$A:$A,$A213))</f>
        <v>1366326114</v>
      </c>
      <c r="AA213" s="9">
        <f>IF(SUMIFS('Monthly BSE Equity Options'!$L:$L,'Monthly BSE Equity Options'!$A:$A,$A213)=0,"",SUMIFS('Monthly BSE Equity Options'!$L:$L,'Monthly BSE Equity Options'!$A:$A,$A213))</f>
        <v>73571475</v>
      </c>
      <c r="AB213" s="9">
        <f t="shared" si="87"/>
        <v>1439897589</v>
      </c>
      <c r="AC213" s="26">
        <f t="shared" si="105"/>
        <v>1.496135615453972</v>
      </c>
      <c r="AD213" s="26">
        <f t="shared" si="106"/>
        <v>2.4403181302252848</v>
      </c>
      <c r="AE213" s="26">
        <f t="shared" si="107"/>
        <v>1.5316362829775541</v>
      </c>
      <c r="AF213" s="26">
        <f t="shared" si="96"/>
        <v>0.14079057500130565</v>
      </c>
      <c r="AG213" s="26">
        <f t="shared" si="97"/>
        <v>-2.9382459114528747E-2</v>
      </c>
      <c r="AH213" s="26">
        <f t="shared" si="98"/>
        <v>0.13066188643054533</v>
      </c>
      <c r="AI213" s="26">
        <f t="shared" si="88"/>
        <v>0.9489050641086948</v>
      </c>
      <c r="AJ213" s="26">
        <f t="shared" si="89"/>
        <v>5.1094935891305253E-2</v>
      </c>
    </row>
    <row r="214" spans="1:36" x14ac:dyDescent="0.2">
      <c r="A214" s="10">
        <v>44440</v>
      </c>
      <c r="B214" s="5" t="s">
        <v>88</v>
      </c>
      <c r="C214" s="5" t="s">
        <v>180</v>
      </c>
      <c r="D214" s="18">
        <f>IF(SUMIFS('Monthly NSE Equity Options'!$J:$J,'Monthly NSE Equity Options'!$A:$A,$A214)=0,"",SUMIFS('Monthly NSE Equity Options'!$J:$J,'Monthly NSE Equity Options'!$A:$A,$A214))</f>
        <v>5458.4642999999996</v>
      </c>
      <c r="E214" s="7">
        <f>IF(SUMIFS('Monthly BSE Equity Options'!$J:$J,'Monthly BSE Equity Options'!$A:$A,$A214)=0,"",SUMIFS('Monthly BSE Equity Options'!$J:$J,'Monthly BSE Equity Options'!$A:$A,$A214))</f>
        <v>0.2944</v>
      </c>
      <c r="F214" s="7">
        <f t="shared" si="81"/>
        <v>5458.7586999999994</v>
      </c>
      <c r="G214" s="20">
        <f t="shared" si="99"/>
        <v>1.3184063683898546</v>
      </c>
      <c r="H214" s="20">
        <f t="shared" si="100"/>
        <v>-0.81878616274775329</v>
      </c>
      <c r="I214" s="20">
        <f t="shared" si="101"/>
        <v>1.3169326665954162</v>
      </c>
      <c r="J214" s="20">
        <f t="shared" si="90"/>
        <v>0.27117857084220742</v>
      </c>
      <c r="K214" s="20">
        <f t="shared" si="91"/>
        <v>-0.60435425346055638</v>
      </c>
      <c r="L214" s="20">
        <f t="shared" si="92"/>
        <v>0.2710268781794829</v>
      </c>
      <c r="M214" s="20">
        <f t="shared" si="82"/>
        <v>0.99994606832502053</v>
      </c>
      <c r="N214" s="20">
        <f t="shared" si="83"/>
        <v>5.3931674979515039E-5</v>
      </c>
      <c r="O214" s="21">
        <f>IF(SUMIFS('Monthly NSE Equity Options'!$K:$K,'Monthly NSE Equity Options'!$A:$A,$A214)=0,"",SUMIFS('Monthly NSE Equity Options'!$K:$K,'Monthly NSE Equity Options'!$A:$A,$A214))</f>
        <v>1415536.1044000001</v>
      </c>
      <c r="P214" s="8">
        <f>IF(SUMIFS('Monthly BSE Equity Options'!$K:$K,'Monthly BSE Equity Options'!$A:$A,$A214)=0,"",SUMIFS('Monthly BSE Equity Options'!$K:$K,'Monthly BSE Equity Options'!$A:$A,$A214))</f>
        <v>34107.3485</v>
      </c>
      <c r="Q214" s="8">
        <f t="shared" si="84"/>
        <v>1449643.4529000001</v>
      </c>
      <c r="R214" s="23">
        <f t="shared" si="102"/>
        <v>2.1332142300637207</v>
      </c>
      <c r="S214" s="23">
        <f t="shared" si="103"/>
        <v>0.25128764059250819</v>
      </c>
      <c r="T214" s="23">
        <f t="shared" si="104"/>
        <v>2.0261313463781589</v>
      </c>
      <c r="U214" s="23">
        <f t="shared" si="93"/>
        <v>0.19651083035116557</v>
      </c>
      <c r="V214" s="23">
        <f t="shared" si="94"/>
        <v>-0.4646394114399347</v>
      </c>
      <c r="W214" s="23">
        <f t="shared" si="95"/>
        <v>0.16272628982557413</v>
      </c>
      <c r="X214" s="23">
        <f t="shared" si="85"/>
        <v>0.97647190525934591</v>
      </c>
      <c r="Y214" s="23">
        <f t="shared" si="86"/>
        <v>2.3528094740654003E-2</v>
      </c>
      <c r="Z214" s="24">
        <f>IF(SUMIFS('Monthly NSE Equity Options'!$L:$L,'Monthly NSE Equity Options'!$A:$A,$A214)=0,"",SUMIFS('Monthly NSE Equity Options'!$L:$L,'Monthly NSE Equity Options'!$A:$A,$A214))</f>
        <v>1555845742</v>
      </c>
      <c r="AA214" s="9">
        <f>IF(SUMIFS('Monthly BSE Equity Options'!$L:$L,'Monthly BSE Equity Options'!$A:$A,$A214)=0,"",SUMIFS('Monthly BSE Equity Options'!$L:$L,'Monthly BSE Equity Options'!$A:$A,$A214))</f>
        <v>38352159</v>
      </c>
      <c r="AB214" s="9">
        <f t="shared" si="87"/>
        <v>1594197901</v>
      </c>
      <c r="AC214" s="26">
        <f t="shared" si="105"/>
        <v>1.3252515293941598</v>
      </c>
      <c r="AD214" s="26">
        <f t="shared" si="106"/>
        <v>0.28715179679463887</v>
      </c>
      <c r="AE214" s="26">
        <f t="shared" si="107"/>
        <v>1.2809946125417495</v>
      </c>
      <c r="AF214" s="26">
        <f t="shared" si="96"/>
        <v>0.13870746233867259</v>
      </c>
      <c r="AG214" s="26">
        <f t="shared" si="97"/>
        <v>-0.4787088474167468</v>
      </c>
      <c r="AH214" s="26">
        <f t="shared" si="98"/>
        <v>0.10716061557347323</v>
      </c>
      <c r="AI214" s="26">
        <f t="shared" si="88"/>
        <v>0.97594266121167095</v>
      </c>
      <c r="AJ214" s="26">
        <f t="shared" si="89"/>
        <v>2.4057338788329014E-2</v>
      </c>
    </row>
    <row r="215" spans="1:36" x14ac:dyDescent="0.2">
      <c r="A215" s="10">
        <v>44470</v>
      </c>
      <c r="B215" s="5" t="s">
        <v>88</v>
      </c>
      <c r="C215" s="5" t="s">
        <v>181</v>
      </c>
      <c r="D215" s="18">
        <f>IF(SUMIFS('Monthly NSE Equity Options'!$J:$J,'Monthly NSE Equity Options'!$A:$A,$A215)=0,"",SUMIFS('Monthly NSE Equity Options'!$J:$J,'Monthly NSE Equity Options'!$A:$A,$A215))</f>
        <v>6000.5273999999999</v>
      </c>
      <c r="E215" s="7">
        <f>IF(SUMIFS('Monthly BSE Equity Options'!$J:$J,'Monthly BSE Equity Options'!$A:$A,$A215)=0,"",SUMIFS('Monthly BSE Equity Options'!$J:$J,'Monthly BSE Equity Options'!$A:$A,$A215))</f>
        <v>1.4983</v>
      </c>
      <c r="F215" s="7">
        <f t="shared" si="81"/>
        <v>6002.0257000000001</v>
      </c>
      <c r="G215" s="20">
        <f t="shared" si="99"/>
        <v>1.3562753780458809</v>
      </c>
      <c r="H215" s="20">
        <f t="shared" si="100"/>
        <v>0.24827126551695411</v>
      </c>
      <c r="I215" s="20">
        <f t="shared" si="101"/>
        <v>1.3557533868814224</v>
      </c>
      <c r="J215" s="20">
        <f t="shared" si="90"/>
        <v>9.9306887470162586E-2</v>
      </c>
      <c r="K215" s="20">
        <f t="shared" si="91"/>
        <v>4.0893342391304346</v>
      </c>
      <c r="L215" s="20">
        <f t="shared" si="92"/>
        <v>9.9522076328451892E-2</v>
      </c>
      <c r="M215" s="20">
        <f t="shared" si="82"/>
        <v>0.99975036761338754</v>
      </c>
      <c r="N215" s="20">
        <f t="shared" si="83"/>
        <v>2.4963238661240654E-4</v>
      </c>
      <c r="O215" s="21">
        <f>IF(SUMIFS('Monthly NSE Equity Options'!$K:$K,'Monthly NSE Equity Options'!$A:$A,$A215)=0,"",SUMIFS('Monthly NSE Equity Options'!$K:$K,'Monthly NSE Equity Options'!$A:$A,$A215))</f>
        <v>1374579.7019</v>
      </c>
      <c r="P215" s="8">
        <f>IF(SUMIFS('Monthly BSE Equity Options'!$K:$K,'Monthly BSE Equity Options'!$A:$A,$A215)=0,"",SUMIFS('Monthly BSE Equity Options'!$K:$K,'Monthly BSE Equity Options'!$A:$A,$A215))</f>
        <v>46016.856200000002</v>
      </c>
      <c r="Q215" s="8">
        <f t="shared" si="84"/>
        <v>1420596.5581</v>
      </c>
      <c r="R215" s="23">
        <f t="shared" si="102"/>
        <v>1.5888348697688413</v>
      </c>
      <c r="S215" s="23">
        <f t="shared" si="103"/>
        <v>0.35670395402500765</v>
      </c>
      <c r="T215" s="23">
        <f t="shared" si="104"/>
        <v>1.5148521308603775</v>
      </c>
      <c r="U215" s="23">
        <f t="shared" si="93"/>
        <v>-2.8933491963004543E-2</v>
      </c>
      <c r="V215" s="23">
        <f t="shared" si="94"/>
        <v>0.34917717805006165</v>
      </c>
      <c r="W215" s="23">
        <f t="shared" si="95"/>
        <v>-2.0037268296484889E-2</v>
      </c>
      <c r="X215" s="23">
        <f t="shared" si="85"/>
        <v>0.96760737174983302</v>
      </c>
      <c r="Y215" s="23">
        <f t="shared" si="86"/>
        <v>3.2392628250166956E-2</v>
      </c>
      <c r="Z215" s="24">
        <f>IF(SUMIFS('Monthly NSE Equity Options'!$L:$L,'Monthly NSE Equity Options'!$A:$A,$A215)=0,"",SUMIFS('Monthly NSE Equity Options'!$L:$L,'Monthly NSE Equity Options'!$A:$A,$A215))</f>
        <v>1443900117</v>
      </c>
      <c r="AA215" s="9">
        <f>IF(SUMIFS('Monthly BSE Equity Options'!$L:$L,'Monthly BSE Equity Options'!$A:$A,$A215)=0,"",SUMIFS('Monthly BSE Equity Options'!$L:$L,'Monthly BSE Equity Options'!$A:$A,$A215))</f>
        <v>49016213</v>
      </c>
      <c r="AB215" s="9">
        <f t="shared" si="87"/>
        <v>1492916330</v>
      </c>
      <c r="AC215" s="26">
        <f t="shared" si="105"/>
        <v>0.90896739177498342</v>
      </c>
      <c r="AD215" s="26">
        <f t="shared" si="106"/>
        <v>0.30138143736763978</v>
      </c>
      <c r="AE215" s="26">
        <f t="shared" si="107"/>
        <v>0.88014704379895625</v>
      </c>
      <c r="AF215" s="26">
        <f t="shared" si="96"/>
        <v>-7.1951622180806196E-2</v>
      </c>
      <c r="AG215" s="26">
        <f t="shared" si="97"/>
        <v>0.27805615845512111</v>
      </c>
      <c r="AH215" s="26">
        <f t="shared" si="98"/>
        <v>-6.3531366423496549E-2</v>
      </c>
      <c r="AI215" s="26">
        <f t="shared" si="88"/>
        <v>0.9671674748175606</v>
      </c>
      <c r="AJ215" s="26">
        <f t="shared" si="89"/>
        <v>3.2832525182439391E-2</v>
      </c>
    </row>
    <row r="216" spans="1:36" x14ac:dyDescent="0.2">
      <c r="A216" s="10">
        <v>44501</v>
      </c>
      <c r="B216" s="5" t="s">
        <v>88</v>
      </c>
      <c r="C216" s="5" t="s">
        <v>181</v>
      </c>
      <c r="D216" s="18">
        <f>IF(SUMIFS('Monthly NSE Equity Options'!$J:$J,'Monthly NSE Equity Options'!$A:$A,$A216)=0,"",SUMIFS('Monthly NSE Equity Options'!$J:$J,'Monthly NSE Equity Options'!$A:$A,$A216))</f>
        <v>5507.6881999999996</v>
      </c>
      <c r="E216" s="7">
        <f>IF(SUMIFS('Monthly BSE Equity Options'!$J:$J,'Monthly BSE Equity Options'!$A:$A,$A216)=0,"",SUMIFS('Monthly BSE Equity Options'!$J:$J,'Monthly BSE Equity Options'!$A:$A,$A216))</f>
        <v>1.1880999999999999</v>
      </c>
      <c r="F216" s="7">
        <f t="shared" si="81"/>
        <v>5508.8762999999999</v>
      </c>
      <c r="G216" s="20">
        <f t="shared" si="99"/>
        <v>1.0481958697807698</v>
      </c>
      <c r="H216" s="20">
        <f t="shared" si="100"/>
        <v>-0.15815205838588542</v>
      </c>
      <c r="I216" s="20">
        <f t="shared" si="101"/>
        <v>1.0475630701870124</v>
      </c>
      <c r="J216" s="20">
        <f t="shared" si="90"/>
        <v>-8.2132647206977216E-2</v>
      </c>
      <c r="K216" s="20">
        <f t="shared" si="91"/>
        <v>-0.20703463925782561</v>
      </c>
      <c r="L216" s="20">
        <f t="shared" si="92"/>
        <v>-8.2163826789345529E-2</v>
      </c>
      <c r="M216" s="20">
        <f t="shared" si="82"/>
        <v>0.99978432988230281</v>
      </c>
      <c r="N216" s="20">
        <f t="shared" si="83"/>
        <v>2.156701176971427E-4</v>
      </c>
      <c r="O216" s="21">
        <f>IF(SUMIFS('Monthly NSE Equity Options'!$K:$K,'Monthly NSE Equity Options'!$A:$A,$A216)=0,"",SUMIFS('Monthly NSE Equity Options'!$K:$K,'Monthly NSE Equity Options'!$A:$A,$A216))</f>
        <v>1438151.7035000001</v>
      </c>
      <c r="P216" s="8">
        <f>IF(SUMIFS('Monthly BSE Equity Options'!$K:$K,'Monthly BSE Equity Options'!$A:$A,$A216)=0,"",SUMIFS('Monthly BSE Equity Options'!$K:$K,'Monthly BSE Equity Options'!$A:$A,$A216))</f>
        <v>50941.672100000003</v>
      </c>
      <c r="Q216" s="8">
        <f t="shared" si="84"/>
        <v>1489093.3756000001</v>
      </c>
      <c r="R216" s="23">
        <f t="shared" si="102"/>
        <v>1.6378532070851444</v>
      </c>
      <c r="S216" s="23">
        <f t="shared" si="103"/>
        <v>0.16360200579853612</v>
      </c>
      <c r="T216" s="23">
        <f t="shared" si="104"/>
        <v>1.5282705469106834</v>
      </c>
      <c r="U216" s="23">
        <f t="shared" si="93"/>
        <v>4.6248319767946633E-2</v>
      </c>
      <c r="V216" s="23">
        <f t="shared" si="94"/>
        <v>0.10702199816944469</v>
      </c>
      <c r="W216" s="23">
        <f t="shared" si="95"/>
        <v>4.8216938939801723E-2</v>
      </c>
      <c r="X216" s="23">
        <f t="shared" si="85"/>
        <v>0.96579014255605422</v>
      </c>
      <c r="Y216" s="23">
        <f t="shared" si="86"/>
        <v>3.4209857443945772E-2</v>
      </c>
      <c r="Z216" s="24">
        <f>IF(SUMIFS('Monthly NSE Equity Options'!$L:$L,'Monthly NSE Equity Options'!$A:$A,$A216)=0,"",SUMIFS('Monthly NSE Equity Options'!$L:$L,'Monthly NSE Equity Options'!$A:$A,$A216))</f>
        <v>1552575903</v>
      </c>
      <c r="AA216" s="9">
        <f>IF(SUMIFS('Monthly BSE Equity Options'!$L:$L,'Monthly BSE Equity Options'!$A:$A,$A216)=0,"",SUMIFS('Monthly BSE Equity Options'!$L:$L,'Monthly BSE Equity Options'!$A:$A,$A216))</f>
        <v>51703036</v>
      </c>
      <c r="AB216" s="9">
        <f t="shared" si="87"/>
        <v>1604278939</v>
      </c>
      <c r="AC216" s="26">
        <f t="shared" si="105"/>
        <v>1.2470615104383302</v>
      </c>
      <c r="AD216" s="26">
        <f t="shared" si="106"/>
        <v>0.10491252876290269</v>
      </c>
      <c r="AE216" s="26">
        <f t="shared" si="107"/>
        <v>1.174615657018613</v>
      </c>
      <c r="AF216" s="26">
        <f t="shared" si="96"/>
        <v>7.5265445802301212E-2</v>
      </c>
      <c r="AG216" s="26">
        <f t="shared" si="97"/>
        <v>5.4814985400850835E-2</v>
      </c>
      <c r="AH216" s="26">
        <f t="shared" si="98"/>
        <v>7.4594005546178233E-2</v>
      </c>
      <c r="AI216" s="26">
        <f t="shared" si="88"/>
        <v>0.96777179158617632</v>
      </c>
      <c r="AJ216" s="26">
        <f t="shared" si="89"/>
        <v>3.2228208413823727E-2</v>
      </c>
    </row>
    <row r="217" spans="1:36" x14ac:dyDescent="0.2">
      <c r="A217" s="10">
        <v>44531</v>
      </c>
      <c r="B217" s="5" t="s">
        <v>88</v>
      </c>
      <c r="C217" s="5" t="s">
        <v>181</v>
      </c>
      <c r="D217" s="18">
        <f>IF(SUMIFS('Monthly NSE Equity Options'!$J:$J,'Monthly NSE Equity Options'!$A:$A,$A217)=0,"",SUMIFS('Monthly NSE Equity Options'!$J:$J,'Monthly NSE Equity Options'!$A:$A,$A217))</f>
        <v>6582.1680999999999</v>
      </c>
      <c r="E217" s="7">
        <f>IF(SUMIFS('Monthly BSE Equity Options'!$J:$J,'Monthly BSE Equity Options'!$A:$A,$A217)=0,"",SUMIFS('Monthly BSE Equity Options'!$J:$J,'Monthly BSE Equity Options'!$A:$A,$A217))</f>
        <v>1.1505000000000001</v>
      </c>
      <c r="F217" s="7">
        <f t="shared" si="81"/>
        <v>6583.3185999999996</v>
      </c>
      <c r="G217" s="20">
        <f t="shared" si="99"/>
        <v>1.3508590363131301</v>
      </c>
      <c r="H217" s="20">
        <f t="shared" si="100"/>
        <v>-0.31041716614720694</v>
      </c>
      <c r="I217" s="20">
        <f t="shared" si="101"/>
        <v>1.3498697068694576</v>
      </c>
      <c r="J217" s="20">
        <f t="shared" si="90"/>
        <v>0.19508727817961824</v>
      </c>
      <c r="K217" s="20">
        <f t="shared" si="91"/>
        <v>-3.1647167746822524E-2</v>
      </c>
      <c r="L217" s="20">
        <f t="shared" si="92"/>
        <v>0.19503837833497917</v>
      </c>
      <c r="M217" s="20">
        <f t="shared" si="82"/>
        <v>0.999825240115221</v>
      </c>
      <c r="N217" s="20">
        <f t="shared" si="83"/>
        <v>1.7475988477908393E-4</v>
      </c>
      <c r="O217" s="21">
        <f>IF(SUMIFS('Monthly NSE Equity Options'!$K:$K,'Monthly NSE Equity Options'!$A:$A,$A217)=0,"",SUMIFS('Monthly NSE Equity Options'!$K:$K,'Monthly NSE Equity Options'!$A:$A,$A217))</f>
        <v>1713952.064</v>
      </c>
      <c r="P217" s="8">
        <f>IF(SUMIFS('Monthly BSE Equity Options'!$K:$K,'Monthly BSE Equity Options'!$A:$A,$A217)=0,"",SUMIFS('Monthly BSE Equity Options'!$K:$K,'Monthly BSE Equity Options'!$A:$A,$A217))</f>
        <v>59225.7621</v>
      </c>
      <c r="Q217" s="8">
        <f t="shared" si="84"/>
        <v>1773177.8260999999</v>
      </c>
      <c r="R217" s="23">
        <f t="shared" si="102"/>
        <v>1.6375473808974914</v>
      </c>
      <c r="S217" s="23">
        <f t="shared" si="103"/>
        <v>0.20826468975332335</v>
      </c>
      <c r="T217" s="23">
        <f t="shared" si="104"/>
        <v>1.5372970685831433</v>
      </c>
      <c r="U217" s="23">
        <f t="shared" si="93"/>
        <v>0.19177417780668771</v>
      </c>
      <c r="V217" s="23">
        <f t="shared" si="94"/>
        <v>0.16261912219406693</v>
      </c>
      <c r="W217" s="23">
        <f t="shared" si="95"/>
        <v>0.19077678751040961</v>
      </c>
      <c r="X217" s="23">
        <f t="shared" si="85"/>
        <v>0.9665990848587005</v>
      </c>
      <c r="Y217" s="23">
        <f t="shared" si="86"/>
        <v>3.3400915141299489E-2</v>
      </c>
      <c r="Z217" s="24">
        <f>IF(SUMIFS('Monthly NSE Equity Options'!$L:$L,'Monthly NSE Equity Options'!$A:$A,$A217)=0,"",SUMIFS('Monthly NSE Equity Options'!$L:$L,'Monthly NSE Equity Options'!$A:$A,$A217))</f>
        <v>1943490674</v>
      </c>
      <c r="AA217" s="9">
        <f>IF(SUMIFS('Monthly BSE Equity Options'!$L:$L,'Monthly BSE Equity Options'!$A:$A,$A217)=0,"",SUMIFS('Monthly BSE Equity Options'!$L:$L,'Monthly BSE Equity Options'!$A:$A,$A217))</f>
        <v>60613856</v>
      </c>
      <c r="AB217" s="9">
        <f t="shared" si="87"/>
        <v>2004104530</v>
      </c>
      <c r="AC217" s="26">
        <f t="shared" si="105"/>
        <v>1.5476749667732959</v>
      </c>
      <c r="AD217" s="26">
        <f t="shared" si="106"/>
        <v>0.26478824418120706</v>
      </c>
      <c r="AE217" s="26">
        <f t="shared" si="107"/>
        <v>1.4718445931024915</v>
      </c>
      <c r="AF217" s="26">
        <f t="shared" si="96"/>
        <v>0.25178464398722533</v>
      </c>
      <c r="AG217" s="26">
        <f t="shared" si="97"/>
        <v>0.17234616551337534</v>
      </c>
      <c r="AH217" s="26">
        <f t="shared" si="98"/>
        <v>0.24922448414689313</v>
      </c>
      <c r="AI217" s="26">
        <f t="shared" si="88"/>
        <v>0.96975514246255412</v>
      </c>
      <c r="AJ217" s="26">
        <f t="shared" si="89"/>
        <v>3.0244857537445914E-2</v>
      </c>
    </row>
    <row r="218" spans="1:36" x14ac:dyDescent="0.2">
      <c r="A218" s="10">
        <v>44562</v>
      </c>
      <c r="B218" s="5" t="s">
        <v>88</v>
      </c>
      <c r="C218" s="5" t="s">
        <v>182</v>
      </c>
      <c r="D218" s="18">
        <f>IF(SUMIFS('Monthly NSE Equity Options'!$J:$J,'Monthly NSE Equity Options'!$A:$A,$A218)=0,"",SUMIFS('Monthly NSE Equity Options'!$J:$J,'Monthly NSE Equity Options'!$A:$A,$A218))</f>
        <v>7146.0060000000003</v>
      </c>
      <c r="E218" s="7">
        <f>IF(SUMIFS('Monthly BSE Equity Options'!$J:$J,'Monthly BSE Equity Options'!$A:$A,$A218)=0,"",SUMIFS('Monthly BSE Equity Options'!$J:$J,'Monthly BSE Equity Options'!$A:$A,$A218))</f>
        <v>1.1439999999999999</v>
      </c>
      <c r="F218" s="7">
        <f t="shared" si="81"/>
        <v>7147.1500000000005</v>
      </c>
      <c r="G218" s="20">
        <f t="shared" si="99"/>
        <v>1.1856047919084856</v>
      </c>
      <c r="H218" s="20">
        <f t="shared" si="100"/>
        <v>-0.37771975630983468</v>
      </c>
      <c r="I218" s="20">
        <f t="shared" si="101"/>
        <v>1.1847262685918305</v>
      </c>
      <c r="J218" s="20">
        <f t="shared" si="90"/>
        <v>8.5661425146525971E-2</v>
      </c>
      <c r="K218" s="20">
        <f t="shared" si="91"/>
        <v>-5.6497175141244638E-3</v>
      </c>
      <c r="L218" s="20">
        <f t="shared" si="92"/>
        <v>8.5645467621755511E-2</v>
      </c>
      <c r="M218" s="20">
        <f t="shared" si="82"/>
        <v>0.99983993619834477</v>
      </c>
      <c r="N218" s="20">
        <f t="shared" si="83"/>
        <v>1.6006380165520519E-4</v>
      </c>
      <c r="O218" s="21">
        <f>IF(SUMIFS('Monthly NSE Equity Options'!$K:$K,'Monthly NSE Equity Options'!$A:$A,$A218)=0,"",SUMIFS('Monthly NSE Equity Options'!$K:$K,'Monthly NSE Equity Options'!$A:$A,$A218))</f>
        <v>1771936.9761999999</v>
      </c>
      <c r="P218" s="8">
        <f>IF(SUMIFS('Monthly BSE Equity Options'!$K:$K,'Monthly BSE Equity Options'!$A:$A,$A218)=0,"",SUMIFS('Monthly BSE Equity Options'!$K:$K,'Monthly BSE Equity Options'!$A:$A,$A218))</f>
        <v>50645.585200000001</v>
      </c>
      <c r="Q218" s="8">
        <f t="shared" si="84"/>
        <v>1822582.5614</v>
      </c>
      <c r="R218" s="23">
        <f t="shared" si="102"/>
        <v>1.5526912200231577</v>
      </c>
      <c r="S218" s="23">
        <f t="shared" si="103"/>
        <v>2.6735246396025092E-2</v>
      </c>
      <c r="T218" s="23">
        <f t="shared" si="104"/>
        <v>1.4514491973126789</v>
      </c>
      <c r="U218" s="23">
        <f t="shared" si="93"/>
        <v>3.3831116644345016E-2</v>
      </c>
      <c r="V218" s="23">
        <f t="shared" si="94"/>
        <v>-0.14487237640796857</v>
      </c>
      <c r="W218" s="23">
        <f t="shared" si="95"/>
        <v>2.7862256437450883E-2</v>
      </c>
      <c r="X218" s="23">
        <f t="shared" si="85"/>
        <v>0.97221218600868364</v>
      </c>
      <c r="Y218" s="23">
        <f t="shared" si="86"/>
        <v>2.7787813991316291E-2</v>
      </c>
      <c r="Z218" s="24">
        <f>IF(SUMIFS('Monthly NSE Equity Options'!$L:$L,'Monthly NSE Equity Options'!$A:$A,$A218)=0,"",SUMIFS('Monthly NSE Equity Options'!$L:$L,'Monthly NSE Equity Options'!$A:$A,$A218))</f>
        <v>1930188779</v>
      </c>
      <c r="AA218" s="9">
        <f>IF(SUMIFS('Monthly BSE Equity Options'!$L:$L,'Monthly BSE Equity Options'!$A:$A,$A218)=0,"",SUMIFS('Monthly BSE Equity Options'!$L:$L,'Monthly BSE Equity Options'!$A:$A,$A218))</f>
        <v>53474245</v>
      </c>
      <c r="AB218" s="9">
        <f t="shared" si="87"/>
        <v>1983663024</v>
      </c>
      <c r="AC218" s="26">
        <f t="shared" si="105"/>
        <v>1.4892456778282983</v>
      </c>
      <c r="AD218" s="26">
        <f t="shared" si="106"/>
        <v>0.25795300409417443</v>
      </c>
      <c r="AE218" s="26">
        <f t="shared" si="107"/>
        <v>1.4252529413152661</v>
      </c>
      <c r="AF218" s="26">
        <f t="shared" si="96"/>
        <v>-6.8443317881339283E-3</v>
      </c>
      <c r="AG218" s="26">
        <f t="shared" si="97"/>
        <v>-0.11778843108084069</v>
      </c>
      <c r="AH218" s="26">
        <f t="shared" si="98"/>
        <v>-1.0199820265862081E-2</v>
      </c>
      <c r="AI218" s="26">
        <f t="shared" si="88"/>
        <v>0.97304267692999047</v>
      </c>
      <c r="AJ218" s="26">
        <f t="shared" si="89"/>
        <v>2.6957323070009497E-2</v>
      </c>
    </row>
    <row r="219" spans="1:36" x14ac:dyDescent="0.2">
      <c r="A219" s="10">
        <v>44593</v>
      </c>
      <c r="B219" s="5" t="s">
        <v>88</v>
      </c>
      <c r="C219" s="5" t="s">
        <v>182</v>
      </c>
      <c r="D219" s="18">
        <f>IF(SUMIFS('Monthly NSE Equity Options'!$J:$J,'Monthly NSE Equity Options'!$A:$A,$A219)=0,"",SUMIFS('Monthly NSE Equity Options'!$J:$J,'Monthly NSE Equity Options'!$A:$A,$A219))</f>
        <v>8606.8349999999991</v>
      </c>
      <c r="E219" s="7">
        <f>IF(SUMIFS('Monthly BSE Equity Options'!$J:$J,'Monthly BSE Equity Options'!$A:$A,$A219)=0,"",SUMIFS('Monthly BSE Equity Options'!$J:$J,'Monthly BSE Equity Options'!$A:$A,$A219))</f>
        <v>0.9274</v>
      </c>
      <c r="F219" s="7">
        <f t="shared" si="81"/>
        <v>8607.7623999999996</v>
      </c>
      <c r="G219" s="20">
        <f t="shared" si="99"/>
        <v>0.99743153275906171</v>
      </c>
      <c r="H219" s="20">
        <f t="shared" si="100"/>
        <v>-0.50353319057815848</v>
      </c>
      <c r="I219" s="20">
        <f t="shared" si="101"/>
        <v>0.99678112225165871</v>
      </c>
      <c r="J219" s="20">
        <f t="shared" si="90"/>
        <v>0.20442594086822741</v>
      </c>
      <c r="K219" s="20">
        <f t="shared" si="91"/>
        <v>-0.18933566433566429</v>
      </c>
      <c r="L219" s="20">
        <f t="shared" si="92"/>
        <v>0.20436291388875261</v>
      </c>
      <c r="M219" s="20">
        <f t="shared" si="82"/>
        <v>0.99989226003728904</v>
      </c>
      <c r="N219" s="20">
        <f t="shared" si="83"/>
        <v>1.0773996271086665E-4</v>
      </c>
      <c r="O219" s="21">
        <f>IF(SUMIFS('Monthly NSE Equity Options'!$K:$K,'Monthly NSE Equity Options'!$A:$A,$A219)=0,"",SUMIFS('Monthly NSE Equity Options'!$K:$K,'Monthly NSE Equity Options'!$A:$A,$A219))</f>
        <v>1975391.2135999999</v>
      </c>
      <c r="P219" s="8">
        <f>IF(SUMIFS('Monthly BSE Equity Options'!$K:$K,'Monthly BSE Equity Options'!$A:$A,$A219)=0,"",SUMIFS('Monthly BSE Equity Options'!$K:$K,'Monthly BSE Equity Options'!$A:$A,$A219))</f>
        <v>48244.849900000001</v>
      </c>
      <c r="Q219" s="8">
        <f t="shared" si="84"/>
        <v>2023636.0634999999</v>
      </c>
      <c r="R219" s="23">
        <f t="shared" si="102"/>
        <v>1.3765947596098131</v>
      </c>
      <c r="S219" s="23">
        <f t="shared" si="103"/>
        <v>-0.17346304787121791</v>
      </c>
      <c r="T219" s="23">
        <f t="shared" si="104"/>
        <v>1.2748847783187469</v>
      </c>
      <c r="U219" s="23">
        <f t="shared" si="93"/>
        <v>0.1148202448127229</v>
      </c>
      <c r="V219" s="23">
        <f t="shared" si="94"/>
        <v>-4.7402656924971254E-2</v>
      </c>
      <c r="W219" s="23">
        <f t="shared" si="95"/>
        <v>0.11031242499410432</v>
      </c>
      <c r="X219" s="23">
        <f t="shared" si="85"/>
        <v>0.97615932490521162</v>
      </c>
      <c r="Y219" s="23">
        <f t="shared" si="86"/>
        <v>2.384067509478836E-2</v>
      </c>
      <c r="Z219" s="24">
        <f>IF(SUMIFS('Monthly NSE Equity Options'!$L:$L,'Monthly NSE Equity Options'!$A:$A,$A219)=0,"",SUMIFS('Monthly NSE Equity Options'!$L:$L,'Monthly NSE Equity Options'!$A:$A,$A219))</f>
        <v>2173044766</v>
      </c>
      <c r="AA219" s="9">
        <f>IF(SUMIFS('Monthly BSE Equity Options'!$L:$L,'Monthly BSE Equity Options'!$A:$A,$A219)=0,"",SUMIFS('Monthly BSE Equity Options'!$L:$L,'Monthly BSE Equity Options'!$A:$A,$A219))</f>
        <v>49326822</v>
      </c>
      <c r="AB219" s="9">
        <f t="shared" si="87"/>
        <v>2222371588</v>
      </c>
      <c r="AC219" s="26">
        <f t="shared" si="105"/>
        <v>1.5374135745606887</v>
      </c>
      <c r="AD219" s="26">
        <f t="shared" si="106"/>
        <v>-2.4259272497969775E-2</v>
      </c>
      <c r="AE219" s="26">
        <f t="shared" si="107"/>
        <v>1.4503667027707854</v>
      </c>
      <c r="AF219" s="26">
        <f t="shared" si="96"/>
        <v>0.12581981080929294</v>
      </c>
      <c r="AG219" s="26">
        <f t="shared" si="97"/>
        <v>-7.755926240753841E-2</v>
      </c>
      <c r="AH219" s="26">
        <f t="shared" si="98"/>
        <v>0.12033725542690754</v>
      </c>
      <c r="AI219" s="26">
        <f t="shared" si="88"/>
        <v>0.97780442196689932</v>
      </c>
      <c r="AJ219" s="26">
        <f t="shared" si="89"/>
        <v>2.2195578033100738E-2</v>
      </c>
    </row>
    <row r="220" spans="1:36" x14ac:dyDescent="0.2">
      <c r="A220" s="10">
        <v>44621</v>
      </c>
      <c r="B220" s="5" t="s">
        <v>88</v>
      </c>
      <c r="C220" s="5" t="s">
        <v>182</v>
      </c>
      <c r="D220" s="18">
        <f>IF(SUMIFS('Monthly NSE Equity Options'!$J:$J,'Monthly NSE Equity Options'!$A:$A,$A220)=0,"",SUMIFS('Monthly NSE Equity Options'!$J:$J,'Monthly NSE Equity Options'!$A:$A,$A220))</f>
        <v>9537.5907999999999</v>
      </c>
      <c r="E220" s="7">
        <f>IF(SUMIFS('Monthly BSE Equity Options'!$J:$J,'Monthly BSE Equity Options'!$A:$A,$A220)=0,"",SUMIFS('Monthly BSE Equity Options'!$J:$J,'Monthly BSE Equity Options'!$A:$A,$A220))</f>
        <v>1.0699000000000001</v>
      </c>
      <c r="F220" s="7">
        <f t="shared" si="81"/>
        <v>9538.6607000000004</v>
      </c>
      <c r="G220" s="20">
        <f t="shared" si="99"/>
        <v>1.1340973690919101</v>
      </c>
      <c r="H220" s="20">
        <f t="shared" si="100"/>
        <v>-0.51651678792534672</v>
      </c>
      <c r="I220" s="20">
        <f t="shared" si="101"/>
        <v>1.1332804709441739</v>
      </c>
      <c r="J220" s="20">
        <f t="shared" si="90"/>
        <v>0.10814147128415974</v>
      </c>
      <c r="K220" s="20">
        <f t="shared" si="91"/>
        <v>0.15365538063403061</v>
      </c>
      <c r="L220" s="20">
        <f t="shared" si="92"/>
        <v>0.10814637495105583</v>
      </c>
      <c r="M220" s="20">
        <f t="shared" si="82"/>
        <v>0.99988783540649473</v>
      </c>
      <c r="N220" s="20">
        <f t="shared" si="83"/>
        <v>1.1216459350524964E-4</v>
      </c>
      <c r="O220" s="21">
        <f>IF(SUMIFS('Monthly NSE Equity Options'!$K:$K,'Monthly NSE Equity Options'!$A:$A,$A220)=0,"",SUMIFS('Monthly NSE Equity Options'!$K:$K,'Monthly NSE Equity Options'!$A:$A,$A220))</f>
        <v>1977770.7753999999</v>
      </c>
      <c r="P220" s="8">
        <f>IF(SUMIFS('Monthly BSE Equity Options'!$K:$K,'Monthly BSE Equity Options'!$A:$A,$A220)=0,"",SUMIFS('Monthly BSE Equity Options'!$K:$K,'Monthly BSE Equity Options'!$A:$A,$A220))</f>
        <v>52402.918599999997</v>
      </c>
      <c r="Q220" s="8">
        <f t="shared" si="84"/>
        <v>2030173.6939999999</v>
      </c>
      <c r="R220" s="23">
        <f t="shared" si="102"/>
        <v>1.1818525751818925</v>
      </c>
      <c r="S220" s="23">
        <f t="shared" si="103"/>
        <v>-0.15646700222096466</v>
      </c>
      <c r="T220" s="23">
        <f t="shared" si="104"/>
        <v>1.096015573397211</v>
      </c>
      <c r="U220" s="23">
        <f t="shared" si="93"/>
        <v>1.2046028065819669E-3</v>
      </c>
      <c r="V220" s="23">
        <f t="shared" si="94"/>
        <v>8.6186789027609789E-2</v>
      </c>
      <c r="W220" s="23">
        <f t="shared" si="95"/>
        <v>3.230635497122325E-3</v>
      </c>
      <c r="X220" s="23">
        <f t="shared" si="85"/>
        <v>0.97418796295367627</v>
      </c>
      <c r="Y220" s="23">
        <f t="shared" si="86"/>
        <v>2.5812037046323781E-2</v>
      </c>
      <c r="Z220" s="24">
        <f>IF(SUMIFS('Monthly NSE Equity Options'!$L:$L,'Monthly NSE Equity Options'!$A:$A,$A220)=0,"",SUMIFS('Monthly NSE Equity Options'!$L:$L,'Monthly NSE Equity Options'!$A:$A,$A220))</f>
        <v>2281414116</v>
      </c>
      <c r="AA220" s="9">
        <f>IF(SUMIFS('Monthly BSE Equity Options'!$L:$L,'Monthly BSE Equity Options'!$A:$A,$A220)=0,"",SUMIFS('Monthly BSE Equity Options'!$L:$L,'Monthly BSE Equity Options'!$A:$A,$A220))</f>
        <v>55405386</v>
      </c>
      <c r="AB220" s="9">
        <f t="shared" si="87"/>
        <v>2336819502</v>
      </c>
      <c r="AC220" s="26">
        <f t="shared" si="105"/>
        <v>1.4282294920074965</v>
      </c>
      <c r="AD220" s="26">
        <f t="shared" si="106"/>
        <v>7.2409066712727954E-2</v>
      </c>
      <c r="AE220" s="26">
        <f t="shared" si="107"/>
        <v>1.3575601111446338</v>
      </c>
      <c r="AF220" s="26">
        <f t="shared" si="96"/>
        <v>4.9869819386868519E-2</v>
      </c>
      <c r="AG220" s="26">
        <f t="shared" si="97"/>
        <v>0.12323039988264406</v>
      </c>
      <c r="AH220" s="26">
        <f t="shared" si="98"/>
        <v>5.1498099875816106E-2</v>
      </c>
      <c r="AI220" s="26">
        <f t="shared" si="88"/>
        <v>0.97629025863889762</v>
      </c>
      <c r="AJ220" s="26">
        <f t="shared" si="89"/>
        <v>2.3709741361102352E-2</v>
      </c>
    </row>
    <row r="221" spans="1:36" x14ac:dyDescent="0.2">
      <c r="A221" s="10">
        <v>44652</v>
      </c>
      <c r="B221" s="5" t="s">
        <v>89</v>
      </c>
      <c r="C221" s="5" t="s">
        <v>183</v>
      </c>
      <c r="D221" s="18">
        <f>IF(SUMIFS('Monthly NSE Equity Options'!$J:$J,'Monthly NSE Equity Options'!$A:$A,$A221)=0,"",SUMIFS('Monthly NSE Equity Options'!$J:$J,'Monthly NSE Equity Options'!$A:$A,$A221))</f>
        <v>7475.1896999999999</v>
      </c>
      <c r="E221" s="7">
        <f>IF(SUMIFS('Monthly BSE Equity Options'!$J:$J,'Monthly BSE Equity Options'!$A:$A,$A221)=0,"",SUMIFS('Monthly BSE Equity Options'!$J:$J,'Monthly BSE Equity Options'!$A:$A,$A221))</f>
        <v>1.3360000000000001</v>
      </c>
      <c r="F221" s="7">
        <f t="shared" si="81"/>
        <v>7476.5257000000001</v>
      </c>
      <c r="G221" s="20">
        <f t="shared" si="99"/>
        <v>0.81699852198517298</v>
      </c>
      <c r="H221" s="20">
        <f t="shared" si="100"/>
        <v>0.18083789994696842</v>
      </c>
      <c r="I221" s="20">
        <f t="shared" si="101"/>
        <v>0.81682361953470051</v>
      </c>
      <c r="J221" s="20">
        <f t="shared" si="90"/>
        <v>-0.21623921001098101</v>
      </c>
      <c r="K221" s="20">
        <f t="shared" si="91"/>
        <v>0.24871483316197773</v>
      </c>
      <c r="L221" s="20">
        <f t="shared" si="92"/>
        <v>-0.21618705862972987</v>
      </c>
      <c r="M221" s="20">
        <f t="shared" si="82"/>
        <v>0.99982130737542974</v>
      </c>
      <c r="N221" s="20">
        <f t="shared" si="83"/>
        <v>1.7869262457025995E-4</v>
      </c>
      <c r="O221" s="21">
        <f>IF(SUMIFS('Monthly NSE Equity Options'!$K:$K,'Monthly NSE Equity Options'!$A:$A,$A221)=0,"",SUMIFS('Monthly NSE Equity Options'!$K:$K,'Monthly NSE Equity Options'!$A:$A,$A221))</f>
        <v>1959456.6287</v>
      </c>
      <c r="P221" s="8">
        <f>IF(SUMIFS('Monthly BSE Equity Options'!$K:$K,'Monthly BSE Equity Options'!$A:$A,$A221)=0,"",SUMIFS('Monthly BSE Equity Options'!$K:$K,'Monthly BSE Equity Options'!$A:$A,$A221))</f>
        <v>28855.219799999999</v>
      </c>
      <c r="Q221" s="8">
        <f t="shared" si="84"/>
        <v>1988311.8485000001</v>
      </c>
      <c r="R221" s="23">
        <f t="shared" si="102"/>
        <v>1.269713881219467</v>
      </c>
      <c r="S221" s="23">
        <f t="shared" si="103"/>
        <v>-0.52209383137411591</v>
      </c>
      <c r="T221" s="23">
        <f t="shared" si="104"/>
        <v>1.1525888452943245</v>
      </c>
      <c r="U221" s="23">
        <f t="shared" si="93"/>
        <v>-9.2599945998776967E-3</v>
      </c>
      <c r="V221" s="23">
        <f t="shared" si="94"/>
        <v>-0.44935853630106781</v>
      </c>
      <c r="W221" s="23">
        <f t="shared" si="95"/>
        <v>-2.0619834462301867E-2</v>
      </c>
      <c r="X221" s="23">
        <f t="shared" si="85"/>
        <v>0.98548757840890566</v>
      </c>
      <c r="Y221" s="23">
        <f t="shared" si="86"/>
        <v>1.4512421591094289E-2</v>
      </c>
      <c r="Z221" s="24">
        <f>IF(SUMIFS('Monthly NSE Equity Options'!$L:$L,'Monthly NSE Equity Options'!$A:$A,$A221)=0,"",SUMIFS('Monthly NSE Equity Options'!$L:$L,'Monthly NSE Equity Options'!$A:$A,$A221))</f>
        <v>2171739040</v>
      </c>
      <c r="AA221" s="9">
        <f>IF(SUMIFS('Monthly BSE Equity Options'!$L:$L,'Monthly BSE Equity Options'!$A:$A,$A221)=0,"",SUMIFS('Monthly BSE Equity Options'!$L:$L,'Monthly BSE Equity Options'!$A:$A,$A221))</f>
        <v>31655830</v>
      </c>
      <c r="AB221" s="9">
        <f t="shared" si="87"/>
        <v>2203394870</v>
      </c>
      <c r="AC221" s="26">
        <f t="shared" si="105"/>
        <v>1.3201627117515318</v>
      </c>
      <c r="AD221" s="26">
        <f t="shared" si="106"/>
        <v>-0.35758124060584862</v>
      </c>
      <c r="AE221" s="26">
        <f t="shared" si="107"/>
        <v>1.2362571813833223</v>
      </c>
      <c r="AF221" s="26">
        <f t="shared" si="96"/>
        <v>-4.8073287190969594E-2</v>
      </c>
      <c r="AG221" s="26">
        <f t="shared" si="97"/>
        <v>-0.42865067305911375</v>
      </c>
      <c r="AH221" s="26">
        <f t="shared" si="98"/>
        <v>-5.7096678577787774E-2</v>
      </c>
      <c r="AI221" s="26">
        <f t="shared" si="88"/>
        <v>0.98563315616687441</v>
      </c>
      <c r="AJ221" s="26">
        <f t="shared" si="89"/>
        <v>1.4366843833125562E-2</v>
      </c>
    </row>
    <row r="222" spans="1:36" x14ac:dyDescent="0.2">
      <c r="A222" s="10">
        <v>44682</v>
      </c>
      <c r="B222" s="5" t="s">
        <v>89</v>
      </c>
      <c r="C222" s="5" t="s">
        <v>183</v>
      </c>
      <c r="D222" s="18">
        <f>IF(SUMIFS('Monthly NSE Equity Options'!$J:$J,'Monthly NSE Equity Options'!$A:$A,$A222)=0,"",SUMIFS('Monthly NSE Equity Options'!$J:$J,'Monthly NSE Equity Options'!$A:$A,$A222))</f>
        <v>9061.9058999999997</v>
      </c>
      <c r="E222" s="7">
        <f>IF(SUMIFS('Monthly BSE Equity Options'!$J:$J,'Monthly BSE Equity Options'!$A:$A,$A222)=0,"",SUMIFS('Monthly BSE Equity Options'!$J:$J,'Monthly BSE Equity Options'!$A:$A,$A222))</f>
        <v>0.53620000000000001</v>
      </c>
      <c r="F222" s="7">
        <f t="shared" si="81"/>
        <v>9062.4421000000002</v>
      </c>
      <c r="G222" s="20">
        <f t="shared" si="99"/>
        <v>1.3346125229483303</v>
      </c>
      <c r="H222" s="20">
        <f t="shared" si="100"/>
        <v>-0.60124934929724105</v>
      </c>
      <c r="I222" s="20">
        <f t="shared" si="101"/>
        <v>1.333942106585694</v>
      </c>
      <c r="J222" s="20">
        <f t="shared" si="90"/>
        <v>0.21226433892373331</v>
      </c>
      <c r="K222" s="20">
        <f t="shared" si="91"/>
        <v>-0.59865269461077841</v>
      </c>
      <c r="L222" s="20">
        <f t="shared" si="92"/>
        <v>0.21211943403070221</v>
      </c>
      <c r="M222" s="20">
        <f t="shared" si="82"/>
        <v>0.99994083272543055</v>
      </c>
      <c r="N222" s="20">
        <f t="shared" si="83"/>
        <v>5.9167274569401108E-5</v>
      </c>
      <c r="O222" s="21">
        <f>IF(SUMIFS('Monthly NSE Equity Options'!$K:$K,'Monthly NSE Equity Options'!$A:$A,$A222)=0,"",SUMIFS('Monthly NSE Equity Options'!$K:$K,'Monthly NSE Equity Options'!$A:$A,$A222))</f>
        <v>2160767.9898000001</v>
      </c>
      <c r="P222" s="8">
        <f>IF(SUMIFS('Monthly BSE Equity Options'!$K:$K,'Monthly BSE Equity Options'!$A:$A,$A222)=0,"",SUMIFS('Monthly BSE Equity Options'!$K:$K,'Monthly BSE Equity Options'!$A:$A,$A222))</f>
        <v>2906.8957</v>
      </c>
      <c r="Q222" s="8">
        <f t="shared" si="84"/>
        <v>2163674.8855000003</v>
      </c>
      <c r="R222" s="23">
        <f t="shared" si="102"/>
        <v>1.5629938325348713</v>
      </c>
      <c r="S222" s="23">
        <f t="shared" si="103"/>
        <v>-0.9551366934529868</v>
      </c>
      <c r="T222" s="23">
        <f t="shared" si="104"/>
        <v>1.383273086494881</v>
      </c>
      <c r="U222" s="23">
        <f t="shared" si="93"/>
        <v>0.10273836029407812</v>
      </c>
      <c r="V222" s="23">
        <f t="shared" si="94"/>
        <v>-0.89925927717244414</v>
      </c>
      <c r="W222" s="23">
        <f t="shared" si="95"/>
        <v>8.8196948145883525E-2</v>
      </c>
      <c r="X222" s="23">
        <f t="shared" si="85"/>
        <v>0.99865650069727163</v>
      </c>
      <c r="Y222" s="23">
        <f t="shared" si="86"/>
        <v>1.343499302728307E-3</v>
      </c>
      <c r="Z222" s="24">
        <f>IF(SUMIFS('Monthly NSE Equity Options'!$L:$L,'Monthly NSE Equity Options'!$A:$A,$A222)=0,"",SUMIFS('Monthly NSE Equity Options'!$L:$L,'Monthly NSE Equity Options'!$A:$A,$A222))</f>
        <v>2573142961</v>
      </c>
      <c r="AA222" s="9">
        <f>IF(SUMIFS('Monthly BSE Equity Options'!$L:$L,'Monthly BSE Equity Options'!$A:$A,$A222)=0,"",SUMIFS('Monthly BSE Equity Options'!$L:$L,'Monthly BSE Equity Options'!$A:$A,$A222))</f>
        <v>3274078</v>
      </c>
      <c r="AB222" s="9">
        <f t="shared" si="87"/>
        <v>2576417039</v>
      </c>
      <c r="AC222" s="26">
        <f t="shared" si="105"/>
        <v>1.8518835968797118</v>
      </c>
      <c r="AD222" s="26">
        <f t="shared" si="106"/>
        <v>-0.94048143265813611</v>
      </c>
      <c r="AE222" s="26">
        <f t="shared" si="107"/>
        <v>1.6914208602457101</v>
      </c>
      <c r="AF222" s="26">
        <f t="shared" si="96"/>
        <v>0.18483064199094557</v>
      </c>
      <c r="AG222" s="26">
        <f t="shared" si="97"/>
        <v>-0.89657266923659873</v>
      </c>
      <c r="AH222" s="26">
        <f t="shared" si="98"/>
        <v>0.16929428949791459</v>
      </c>
      <c r="AI222" s="26">
        <f t="shared" si="88"/>
        <v>0.99872921272044113</v>
      </c>
      <c r="AJ222" s="26">
        <f t="shared" si="89"/>
        <v>1.2707872795588975E-3</v>
      </c>
    </row>
    <row r="223" spans="1:36" x14ac:dyDescent="0.2">
      <c r="A223" s="10">
        <v>44713</v>
      </c>
      <c r="B223" s="5" t="s">
        <v>89</v>
      </c>
      <c r="C223" s="5" t="s">
        <v>183</v>
      </c>
      <c r="D223" s="18">
        <f>IF(SUMIFS('Monthly NSE Equity Options'!$J:$J,'Monthly NSE Equity Options'!$A:$A,$A223)=0,"",SUMIFS('Monthly NSE Equity Options'!$J:$J,'Monthly NSE Equity Options'!$A:$A,$A223))</f>
        <v>8758.6363000000001</v>
      </c>
      <c r="E223" s="7">
        <f>IF(SUMIFS('Monthly BSE Equity Options'!$J:$J,'Monthly BSE Equity Options'!$A:$A,$A223)=0,"",SUMIFS('Monthly BSE Equity Options'!$J:$J,'Monthly BSE Equity Options'!$A:$A,$A223))</f>
        <v>1.1951000000000001</v>
      </c>
      <c r="F223" s="7">
        <f t="shared" si="81"/>
        <v>8759.8314000000009</v>
      </c>
      <c r="G223" s="20">
        <f t="shared" si="99"/>
        <v>1.1941134544295102</v>
      </c>
      <c r="H223" s="20">
        <f t="shared" si="100"/>
        <v>0.48588835011811526</v>
      </c>
      <c r="I223" s="20">
        <f t="shared" si="101"/>
        <v>1.1939707871174474</v>
      </c>
      <c r="J223" s="20">
        <f t="shared" si="90"/>
        <v>-3.3466425644521403E-2</v>
      </c>
      <c r="K223" s="20">
        <f t="shared" si="91"/>
        <v>1.2288325251771726</v>
      </c>
      <c r="L223" s="20">
        <f t="shared" si="92"/>
        <v>-3.3391738855909403E-2</v>
      </c>
      <c r="M223" s="20">
        <f t="shared" si="82"/>
        <v>0.99986357043355867</v>
      </c>
      <c r="N223" s="20">
        <f t="shared" si="83"/>
        <v>1.3642956644119885E-4</v>
      </c>
      <c r="O223" s="21">
        <f>IF(SUMIFS('Monthly NSE Equity Options'!$K:$K,'Monthly NSE Equity Options'!$A:$A,$A223)=0,"",SUMIFS('Monthly NSE Equity Options'!$K:$K,'Monthly NSE Equity Options'!$A:$A,$A223))</f>
        <v>2402372.3810000001</v>
      </c>
      <c r="P223" s="8">
        <f>IF(SUMIFS('Monthly BSE Equity Options'!$K:$K,'Monthly BSE Equity Options'!$A:$A,$A223)=0,"",SUMIFS('Monthly BSE Equity Options'!$K:$K,'Monthly BSE Equity Options'!$A:$A,$A223))</f>
        <v>42675.128100000002</v>
      </c>
      <c r="Q223" s="8">
        <f t="shared" si="84"/>
        <v>2445047.5090999999</v>
      </c>
      <c r="R223" s="23">
        <f t="shared" si="102"/>
        <v>1.4253379594959017</v>
      </c>
      <c r="S223" s="23">
        <f t="shared" si="103"/>
        <v>-0.36031951694640718</v>
      </c>
      <c r="T223" s="23">
        <f t="shared" si="104"/>
        <v>1.312661137403996</v>
      </c>
      <c r="U223" s="23">
        <f t="shared" si="93"/>
        <v>0.11181412920799638</v>
      </c>
      <c r="V223" s="23">
        <f t="shared" si="94"/>
        <v>13.680653351270911</v>
      </c>
      <c r="W223" s="23">
        <f t="shared" si="95"/>
        <v>0.13004385524167028</v>
      </c>
      <c r="X223" s="23">
        <f t="shared" si="85"/>
        <v>0.98254629902234158</v>
      </c>
      <c r="Y223" s="23">
        <f t="shared" si="86"/>
        <v>1.7453700977658439E-2</v>
      </c>
      <c r="Z223" s="24">
        <f>IF(SUMIFS('Monthly NSE Equity Options'!$L:$L,'Monthly NSE Equity Options'!$A:$A,$A223)=0,"",SUMIFS('Monthly NSE Equity Options'!$L:$L,'Monthly NSE Equity Options'!$A:$A,$A223))</f>
        <v>2922177275</v>
      </c>
      <c r="AA223" s="9">
        <f>IF(SUMIFS('Monthly BSE Equity Options'!$L:$L,'Monthly BSE Equity Options'!$A:$A,$A223)=0,"",SUMIFS('Monthly BSE Equity Options'!$L:$L,'Monthly BSE Equity Options'!$A:$A,$A223))</f>
        <v>47645852</v>
      </c>
      <c r="AB223" s="9">
        <f t="shared" si="87"/>
        <v>2969823127</v>
      </c>
      <c r="AC223" s="26">
        <f t="shared" si="105"/>
        <v>1.8702509310803692</v>
      </c>
      <c r="AD223" s="26">
        <f t="shared" si="106"/>
        <v>-0.19202403863984152</v>
      </c>
      <c r="AE223" s="26">
        <f t="shared" si="107"/>
        <v>1.7573407553829647</v>
      </c>
      <c r="AF223" s="26">
        <f t="shared" si="96"/>
        <v>0.1356451309896729</v>
      </c>
      <c r="AG223" s="26">
        <f t="shared" si="97"/>
        <v>13.552448658828531</v>
      </c>
      <c r="AH223" s="26">
        <f t="shared" si="98"/>
        <v>0.1526950342451916</v>
      </c>
      <c r="AI223" s="26">
        <f t="shared" si="88"/>
        <v>0.98395667015761645</v>
      </c>
      <c r="AJ223" s="26">
        <f t="shared" si="89"/>
        <v>1.6043329842383575E-2</v>
      </c>
    </row>
    <row r="224" spans="1:36" x14ac:dyDescent="0.2">
      <c r="A224" s="10">
        <v>44743</v>
      </c>
      <c r="B224" s="5" t="s">
        <v>89</v>
      </c>
      <c r="C224" s="5" t="s">
        <v>184</v>
      </c>
      <c r="D224" s="18">
        <f>IF(SUMIFS('Monthly NSE Equity Options'!$J:$J,'Monthly NSE Equity Options'!$A:$A,$A224)=0,"",SUMIFS('Monthly NSE Equity Options'!$J:$J,'Monthly NSE Equity Options'!$A:$A,$A224))</f>
        <v>7982.3922000000002</v>
      </c>
      <c r="E224" s="7">
        <f>IF(SUMIFS('Monthly BSE Equity Options'!$J:$J,'Monthly BSE Equity Options'!$A:$A,$A224)=0,"",SUMIFS('Monthly BSE Equity Options'!$J:$J,'Monthly BSE Equity Options'!$A:$A,$A224))</f>
        <v>1.0053000000000001</v>
      </c>
      <c r="F224" s="7">
        <f t="shared" si="81"/>
        <v>7983.3975</v>
      </c>
      <c r="G224" s="20">
        <f t="shared" si="99"/>
        <v>1.1627544193533548</v>
      </c>
      <c r="H224" s="20">
        <f t="shared" si="100"/>
        <v>0.7326783867631852</v>
      </c>
      <c r="I224" s="20">
        <f t="shared" si="101"/>
        <v>1.1626868221318074</v>
      </c>
      <c r="J224" s="20">
        <f t="shared" si="90"/>
        <v>-8.8626136924991328E-2</v>
      </c>
      <c r="K224" s="20">
        <f t="shared" si="91"/>
        <v>-0.15881516191113709</v>
      </c>
      <c r="L224" s="20">
        <f t="shared" si="92"/>
        <v>-8.8635712783239229E-2</v>
      </c>
      <c r="M224" s="20">
        <f t="shared" si="82"/>
        <v>0.99987407616869883</v>
      </c>
      <c r="N224" s="20">
        <f t="shared" si="83"/>
        <v>1.2592383130114718E-4</v>
      </c>
      <c r="O224" s="21">
        <f>IF(SUMIFS('Monthly NSE Equity Options'!$K:$K,'Monthly NSE Equity Options'!$A:$A,$A224)=0,"",SUMIFS('Monthly NSE Equity Options'!$K:$K,'Monthly NSE Equity Options'!$A:$A,$A224))</f>
        <v>2273520.0384</v>
      </c>
      <c r="P224" s="8">
        <f>IF(SUMIFS('Monthly BSE Equity Options'!$K:$K,'Monthly BSE Equity Options'!$A:$A,$A224)=0,"",SUMIFS('Monthly BSE Equity Options'!$K:$K,'Monthly BSE Equity Options'!$A:$A,$A224))</f>
        <v>49723.372199999998</v>
      </c>
      <c r="Q224" s="8">
        <f t="shared" si="84"/>
        <v>2323243.4106000001</v>
      </c>
      <c r="R224" s="23">
        <f t="shared" si="102"/>
        <v>1.0475231806312446</v>
      </c>
      <c r="S224" s="23">
        <f t="shared" si="103"/>
        <v>-0.21816283989018592</v>
      </c>
      <c r="T224" s="23">
        <f t="shared" si="104"/>
        <v>0.97895670477000607</v>
      </c>
      <c r="U224" s="23">
        <f t="shared" si="93"/>
        <v>-5.3635457857854951E-2</v>
      </c>
      <c r="V224" s="23">
        <f t="shared" si="94"/>
        <v>0.16516046732147927</v>
      </c>
      <c r="W224" s="23">
        <f t="shared" si="95"/>
        <v>-4.981665920464462E-2</v>
      </c>
      <c r="X224" s="23">
        <f t="shared" si="85"/>
        <v>0.97859743323788939</v>
      </c>
      <c r="Y224" s="23">
        <f t="shared" si="86"/>
        <v>2.1402566762110584E-2</v>
      </c>
      <c r="Z224" s="24">
        <f>IF(SUMIFS('Monthly NSE Equity Options'!$L:$L,'Monthly NSE Equity Options'!$A:$A,$A224)=0,"",SUMIFS('Monthly NSE Equity Options'!$L:$L,'Monthly NSE Equity Options'!$A:$A,$A224))</f>
        <v>2677483003</v>
      </c>
      <c r="AA224" s="9">
        <f>IF(SUMIFS('Monthly BSE Equity Options'!$L:$L,'Monthly BSE Equity Options'!$A:$A,$A224)=0,"",SUMIFS('Monthly BSE Equity Options'!$L:$L,'Monthly BSE Equity Options'!$A:$A,$A224))</f>
        <v>55778112</v>
      </c>
      <c r="AB224" s="9">
        <f t="shared" si="87"/>
        <v>2733261115</v>
      </c>
      <c r="AC224" s="26">
        <f t="shared" si="105"/>
        <v>1.2355185509896449</v>
      </c>
      <c r="AD224" s="26">
        <f t="shared" si="106"/>
        <v>-0.26412765403066352</v>
      </c>
      <c r="AE224" s="26">
        <f t="shared" si="107"/>
        <v>1.1462597006912243</v>
      </c>
      <c r="AF224" s="26">
        <f t="shared" si="96"/>
        <v>-8.3736970406766309E-2</v>
      </c>
      <c r="AG224" s="26">
        <f t="shared" si="97"/>
        <v>0.17068138481393924</v>
      </c>
      <c r="AH224" s="26">
        <f t="shared" si="98"/>
        <v>-7.965525281600383E-2</v>
      </c>
      <c r="AI224" s="26">
        <f t="shared" si="88"/>
        <v>0.97959283447384793</v>
      </c>
      <c r="AJ224" s="26">
        <f t="shared" si="89"/>
        <v>2.0407165526152082E-2</v>
      </c>
    </row>
    <row r="225" spans="1:36" x14ac:dyDescent="0.2">
      <c r="A225" s="10">
        <v>44774</v>
      </c>
      <c r="B225" s="5" t="s">
        <v>89</v>
      </c>
      <c r="C225" s="5" t="s">
        <v>184</v>
      </c>
      <c r="D225" s="18">
        <f>IF(SUMIFS('Monthly NSE Equity Options'!$J:$J,'Monthly NSE Equity Options'!$A:$A,$A225)=0,"",SUMIFS('Monthly NSE Equity Options'!$J:$J,'Monthly NSE Equity Options'!$A:$A,$A225))</f>
        <v>8834.3369999999995</v>
      </c>
      <c r="E225" s="7">
        <f>IF(SUMIFS('Monthly BSE Equity Options'!$J:$J,'Monthly BSE Equity Options'!$A:$A,$A225)=0,"",SUMIFS('Monthly BSE Equity Options'!$J:$J,'Monthly BSE Equity Options'!$A:$A,$A225))</f>
        <v>0.87870000000000004</v>
      </c>
      <c r="F225" s="7">
        <f t="shared" si="81"/>
        <v>8835.2156999999988</v>
      </c>
      <c r="G225" s="20">
        <f t="shared" si="99"/>
        <v>1.0573588586076186</v>
      </c>
      <c r="H225" s="20">
        <f t="shared" si="100"/>
        <v>0.18088966536755824</v>
      </c>
      <c r="I225" s="20">
        <f t="shared" si="101"/>
        <v>1.0572070037119161</v>
      </c>
      <c r="J225" s="20">
        <f t="shared" si="90"/>
        <v>0.10672800567228458</v>
      </c>
      <c r="K225" s="20">
        <f t="shared" si="91"/>
        <v>-0.12593255744553866</v>
      </c>
      <c r="L225" s="20">
        <f t="shared" si="92"/>
        <v>0.10669870816278393</v>
      </c>
      <c r="M225" s="20">
        <f t="shared" si="82"/>
        <v>0.99990054572182097</v>
      </c>
      <c r="N225" s="20">
        <f t="shared" si="83"/>
        <v>9.9454278179082837E-5</v>
      </c>
      <c r="O225" s="21">
        <f>IF(SUMIFS('Monthly NSE Equity Options'!$K:$K,'Monthly NSE Equity Options'!$A:$A,$A225)=0,"",SUMIFS('Monthly NSE Equity Options'!$K:$K,'Monthly NSE Equity Options'!$A:$A,$A225))</f>
        <v>2664584.6115000001</v>
      </c>
      <c r="P225" s="8">
        <f>IF(SUMIFS('Monthly BSE Equity Options'!$K:$K,'Monthly BSE Equity Options'!$A:$A,$A225)=0,"",SUMIFS('Monthly BSE Equity Options'!$K:$K,'Monthly BSE Equity Options'!$A:$A,$A225))</f>
        <v>45189.868499999997</v>
      </c>
      <c r="Q225" s="8">
        <f t="shared" si="84"/>
        <v>2709774.48</v>
      </c>
      <c r="R225" s="23">
        <f t="shared" si="102"/>
        <v>1.2522946155429779</v>
      </c>
      <c r="S225" s="23">
        <f t="shared" si="103"/>
        <v>-0.290684393214795</v>
      </c>
      <c r="T225" s="23">
        <f t="shared" si="104"/>
        <v>1.1734489409043456</v>
      </c>
      <c r="U225" s="23">
        <f t="shared" si="93"/>
        <v>0.17200841272338807</v>
      </c>
      <c r="V225" s="23">
        <f t="shared" si="94"/>
        <v>-9.1174502038299021E-2</v>
      </c>
      <c r="W225" s="23">
        <f t="shared" si="95"/>
        <v>0.16637562281955409</v>
      </c>
      <c r="X225" s="23">
        <f t="shared" si="85"/>
        <v>0.98332338398138586</v>
      </c>
      <c r="Y225" s="23">
        <f t="shared" si="86"/>
        <v>1.6676616018614213E-2</v>
      </c>
      <c r="Z225" s="24">
        <f>IF(SUMIFS('Monthly NSE Equity Options'!$L:$L,'Monthly NSE Equity Options'!$A:$A,$A225)=0,"",SUMIFS('Monthly NSE Equity Options'!$L:$L,'Monthly NSE Equity Options'!$A:$A,$A225))</f>
        <v>2894966442</v>
      </c>
      <c r="AA225" s="9">
        <f>IF(SUMIFS('Monthly BSE Equity Options'!$L:$L,'Monthly BSE Equity Options'!$A:$A,$A225)=0,"",SUMIFS('Monthly BSE Equity Options'!$L:$L,'Monthly BSE Equity Options'!$A:$A,$A225))</f>
        <v>52381116</v>
      </c>
      <c r="AB225" s="9">
        <f t="shared" si="87"/>
        <v>2947347558</v>
      </c>
      <c r="AC225" s="26">
        <f t="shared" si="105"/>
        <v>1.1187961002405316</v>
      </c>
      <c r="AD225" s="26">
        <f t="shared" si="106"/>
        <v>-0.28802411532458738</v>
      </c>
      <c r="AE225" s="26">
        <f t="shared" si="107"/>
        <v>1.0469147115156394</v>
      </c>
      <c r="AF225" s="26">
        <f t="shared" si="96"/>
        <v>8.1226823384618951E-2</v>
      </c>
      <c r="AG225" s="26">
        <f t="shared" si="97"/>
        <v>-6.0901953798651376E-2</v>
      </c>
      <c r="AH225" s="26">
        <f t="shared" si="98"/>
        <v>7.8326377902610211E-2</v>
      </c>
      <c r="AI225" s="26">
        <f t="shared" si="88"/>
        <v>0.98222770984106655</v>
      </c>
      <c r="AJ225" s="26">
        <f t="shared" si="89"/>
        <v>1.777229015893347E-2</v>
      </c>
    </row>
    <row r="226" spans="1:36" x14ac:dyDescent="0.2">
      <c r="A226" s="10">
        <v>44805</v>
      </c>
      <c r="B226" s="5" t="s">
        <v>89</v>
      </c>
      <c r="C226" s="5" t="s">
        <v>184</v>
      </c>
      <c r="D226" s="18">
        <f>IF(SUMIFS('Monthly NSE Equity Options'!$J:$J,'Monthly NSE Equity Options'!$A:$A,$A226)=0,"",SUMIFS('Monthly NSE Equity Options'!$J:$J,'Monthly NSE Equity Options'!$A:$A,$A226))</f>
        <v>12167.9166</v>
      </c>
      <c r="E226" s="7">
        <f>IF(SUMIFS('Monthly BSE Equity Options'!$J:$J,'Monthly BSE Equity Options'!$A:$A,$A226)=0,"",SUMIFS('Monthly BSE Equity Options'!$J:$J,'Monthly BSE Equity Options'!$A:$A,$A226))</f>
        <v>1.0579000000000001</v>
      </c>
      <c r="F226" s="7">
        <f t="shared" si="81"/>
        <v>12168.9745</v>
      </c>
      <c r="G226" s="20">
        <f t="shared" si="99"/>
        <v>1.2291831422255526</v>
      </c>
      <c r="H226" s="20">
        <f t="shared" si="100"/>
        <v>2.593410326086957</v>
      </c>
      <c r="I226" s="20">
        <f t="shared" si="101"/>
        <v>1.229256717282631</v>
      </c>
      <c r="J226" s="20">
        <f t="shared" si="90"/>
        <v>0.37734349504665721</v>
      </c>
      <c r="K226" s="20">
        <f t="shared" si="91"/>
        <v>0.20393763514282459</v>
      </c>
      <c r="L226" s="20">
        <f t="shared" si="92"/>
        <v>0.37732624909202861</v>
      </c>
      <c r="M226" s="20">
        <f t="shared" si="82"/>
        <v>0.99991306580517525</v>
      </c>
      <c r="N226" s="20">
        <f t="shared" si="83"/>
        <v>8.6934194824715922E-5</v>
      </c>
      <c r="O226" s="21">
        <f>IF(SUMIFS('Monthly NSE Equity Options'!$K:$K,'Monthly NSE Equity Options'!$A:$A,$A226)=0,"",SUMIFS('Monthly NSE Equity Options'!$K:$K,'Monthly NSE Equity Options'!$A:$A,$A226))</f>
        <v>3301945.3757000002</v>
      </c>
      <c r="P226" s="8">
        <f>IF(SUMIFS('Monthly BSE Equity Options'!$K:$K,'Monthly BSE Equity Options'!$A:$A,$A226)=0,"",SUMIFS('Monthly BSE Equity Options'!$K:$K,'Monthly BSE Equity Options'!$A:$A,$A226))</f>
        <v>47322.498500000002</v>
      </c>
      <c r="Q226" s="8">
        <f t="shared" si="84"/>
        <v>3349267.8742000004</v>
      </c>
      <c r="R226" s="23">
        <f t="shared" si="102"/>
        <v>1.3326465255364064</v>
      </c>
      <c r="S226" s="23">
        <f t="shared" si="103"/>
        <v>0.38745755918259084</v>
      </c>
      <c r="T226" s="23">
        <f t="shared" si="104"/>
        <v>1.310408029988213</v>
      </c>
      <c r="U226" s="23">
        <f t="shared" si="93"/>
        <v>0.2391970446159728</v>
      </c>
      <c r="V226" s="23">
        <f t="shared" si="94"/>
        <v>4.7192657796736093E-2</v>
      </c>
      <c r="W226" s="23">
        <f t="shared" si="95"/>
        <v>0.23599506118309899</v>
      </c>
      <c r="X226" s="23">
        <f t="shared" si="85"/>
        <v>0.98587079317706006</v>
      </c>
      <c r="Y226" s="23">
        <f t="shared" si="86"/>
        <v>1.4129206822939883E-2</v>
      </c>
      <c r="Z226" s="24">
        <f>IF(SUMIFS('Monthly NSE Equity Options'!$L:$L,'Monthly NSE Equity Options'!$A:$A,$A226)=0,"",SUMIFS('Monthly NSE Equity Options'!$L:$L,'Monthly NSE Equity Options'!$A:$A,$A226))</f>
        <v>3505208450</v>
      </c>
      <c r="AA226" s="9">
        <f>IF(SUMIFS('Monthly BSE Equity Options'!$L:$L,'Monthly BSE Equity Options'!$A:$A,$A226)=0,"",SUMIFS('Monthly BSE Equity Options'!$L:$L,'Monthly BSE Equity Options'!$A:$A,$A226))</f>
        <v>50998320</v>
      </c>
      <c r="AB226" s="9">
        <f t="shared" si="87"/>
        <v>3556206770</v>
      </c>
      <c r="AC226" s="26">
        <f t="shared" si="105"/>
        <v>1.2529280091059309</v>
      </c>
      <c r="AD226" s="26">
        <f t="shared" si="106"/>
        <v>0.32973791644950157</v>
      </c>
      <c r="AE226" s="26">
        <f t="shared" si="107"/>
        <v>1.2307185122808666</v>
      </c>
      <c r="AF226" s="26">
        <f t="shared" si="96"/>
        <v>0.21079415607263896</v>
      </c>
      <c r="AG226" s="26">
        <f t="shared" si="97"/>
        <v>-2.6398750267176418E-2</v>
      </c>
      <c r="AH226" s="26">
        <f t="shared" si="98"/>
        <v>0.20657869491752701</v>
      </c>
      <c r="AI226" s="26">
        <f t="shared" si="88"/>
        <v>0.98565934904848063</v>
      </c>
      <c r="AJ226" s="26">
        <f t="shared" si="89"/>
        <v>1.4340650951519335E-2</v>
      </c>
    </row>
    <row r="227" spans="1:36" x14ac:dyDescent="0.2">
      <c r="A227" s="10">
        <v>44835</v>
      </c>
      <c r="B227" s="5" t="s">
        <v>89</v>
      </c>
      <c r="C227" s="5" t="s">
        <v>185</v>
      </c>
      <c r="D227" s="18">
        <f>IF(SUMIFS('Monthly NSE Equity Options'!$J:$J,'Monthly NSE Equity Options'!$A:$A,$A227)=0,"",SUMIFS('Monthly NSE Equity Options'!$J:$J,'Monthly NSE Equity Options'!$A:$A,$A227))</f>
        <v>8956.9513999999999</v>
      </c>
      <c r="E227" s="7">
        <f>IF(SUMIFS('Monthly BSE Equity Options'!$J:$J,'Monthly BSE Equity Options'!$A:$A,$A227)=0,"",SUMIFS('Monthly BSE Equity Options'!$J:$J,'Monthly BSE Equity Options'!$A:$A,$A227))</f>
        <v>0.92249999999999999</v>
      </c>
      <c r="F227" s="7">
        <f t="shared" si="81"/>
        <v>8957.8739000000005</v>
      </c>
      <c r="G227" s="20">
        <f t="shared" si="99"/>
        <v>0.49269402552848929</v>
      </c>
      <c r="H227" s="20">
        <f t="shared" si="100"/>
        <v>-0.38430220917039315</v>
      </c>
      <c r="I227" s="20">
        <f t="shared" si="101"/>
        <v>0.49247509886537144</v>
      </c>
      <c r="J227" s="20">
        <f t="shared" si="90"/>
        <v>-0.2638878376270265</v>
      </c>
      <c r="K227" s="20">
        <f t="shared" si="91"/>
        <v>-0.12798941298799515</v>
      </c>
      <c r="L227" s="20">
        <f t="shared" si="92"/>
        <v>-0.26387602340690253</v>
      </c>
      <c r="M227" s="20">
        <f t="shared" si="82"/>
        <v>0.99989701797432085</v>
      </c>
      <c r="N227" s="20">
        <f t="shared" si="83"/>
        <v>1.0298202567910673E-4</v>
      </c>
      <c r="O227" s="21">
        <f>IF(SUMIFS('Monthly NSE Equity Options'!$K:$K,'Monthly NSE Equity Options'!$A:$A,$A227)=0,"",SUMIFS('Monthly NSE Equity Options'!$K:$K,'Monthly NSE Equity Options'!$A:$A,$A227))</f>
        <v>2692661.1244000001</v>
      </c>
      <c r="P227" s="8">
        <f>IF(SUMIFS('Monthly BSE Equity Options'!$K:$K,'Monthly BSE Equity Options'!$A:$A,$A227)=0,"",SUMIFS('Monthly BSE Equity Options'!$K:$K,'Monthly BSE Equity Options'!$A:$A,$A227))</f>
        <v>37543.471799999999</v>
      </c>
      <c r="Q227" s="8">
        <f t="shared" si="84"/>
        <v>2730204.5962</v>
      </c>
      <c r="R227" s="23">
        <f t="shared" si="102"/>
        <v>0.95889777848319335</v>
      </c>
      <c r="S227" s="23">
        <f t="shared" si="103"/>
        <v>-0.18413653386430173</v>
      </c>
      <c r="T227" s="23">
        <f t="shared" si="104"/>
        <v>0.92187189292613558</v>
      </c>
      <c r="U227" s="23">
        <f t="shared" si="93"/>
        <v>-0.18452281366733214</v>
      </c>
      <c r="V227" s="23">
        <f t="shared" si="94"/>
        <v>-0.20664645802672488</v>
      </c>
      <c r="W227" s="23">
        <f t="shared" si="95"/>
        <v>-0.18483540321416325</v>
      </c>
      <c r="X227" s="23">
        <f t="shared" si="85"/>
        <v>0.98624884308954197</v>
      </c>
      <c r="Y227" s="23">
        <f t="shared" si="86"/>
        <v>1.3751156910458064E-2</v>
      </c>
      <c r="Z227" s="24">
        <f>IF(SUMIFS('Monthly NSE Equity Options'!$L:$L,'Monthly NSE Equity Options'!$A:$A,$A227)=0,"",SUMIFS('Monthly NSE Equity Options'!$L:$L,'Monthly NSE Equity Options'!$A:$A,$A227))</f>
        <v>2896949088</v>
      </c>
      <c r="AA227" s="9">
        <f>IF(SUMIFS('Monthly BSE Equity Options'!$L:$L,'Monthly BSE Equity Options'!$A:$A,$A227)=0,"",SUMIFS('Monthly BSE Equity Options'!$L:$L,'Monthly BSE Equity Options'!$A:$A,$A227))</f>
        <v>38424759</v>
      </c>
      <c r="AB227" s="9">
        <f t="shared" si="87"/>
        <v>2935373847</v>
      </c>
      <c r="AC227" s="26">
        <f t="shared" si="105"/>
        <v>1.006336209750442</v>
      </c>
      <c r="AD227" s="26">
        <f t="shared" si="106"/>
        <v>-0.2160806262205528</v>
      </c>
      <c r="AE227" s="26">
        <f t="shared" si="107"/>
        <v>0.96620117819998663</v>
      </c>
      <c r="AF227" s="26">
        <f t="shared" si="96"/>
        <v>-0.17353015396274074</v>
      </c>
      <c r="AG227" s="26">
        <f t="shared" si="97"/>
        <v>-0.24654853336345195</v>
      </c>
      <c r="AH227" s="26">
        <f t="shared" si="98"/>
        <v>-0.17457728505477199</v>
      </c>
      <c r="AI227" s="26">
        <f t="shared" si="88"/>
        <v>0.98690975630266964</v>
      </c>
      <c r="AJ227" s="26">
        <f t="shared" si="89"/>
        <v>1.3090243697330318E-2</v>
      </c>
    </row>
    <row r="228" spans="1:36" x14ac:dyDescent="0.2">
      <c r="A228" s="10">
        <v>44866</v>
      </c>
      <c r="B228" s="5" t="s">
        <v>89</v>
      </c>
      <c r="C228" s="5" t="s">
        <v>185</v>
      </c>
      <c r="D228" s="18">
        <f>IF(SUMIFS('Monthly NSE Equity Options'!$J:$J,'Monthly NSE Equity Options'!$A:$A,$A228)=0,"",SUMIFS('Monthly NSE Equity Options'!$J:$J,'Monthly NSE Equity Options'!$A:$A,$A228))</f>
        <v>8245.5108999999993</v>
      </c>
      <c r="E228" s="7">
        <f>IF(SUMIFS('Monthly BSE Equity Options'!$J:$J,'Monthly BSE Equity Options'!$A:$A,$A228)=0,"",SUMIFS('Monthly BSE Equity Options'!$J:$J,'Monthly BSE Equity Options'!$A:$A,$A228))</f>
        <v>0.87619999999999998</v>
      </c>
      <c r="F228" s="7">
        <f t="shared" si="81"/>
        <v>8246.3870999999999</v>
      </c>
      <c r="G228" s="20">
        <f t="shared" si="99"/>
        <v>0.49709108442268035</v>
      </c>
      <c r="H228" s="20">
        <f t="shared" si="100"/>
        <v>-0.26251998989984004</v>
      </c>
      <c r="I228" s="20">
        <f t="shared" si="101"/>
        <v>0.49692725901287704</v>
      </c>
      <c r="J228" s="20">
        <f t="shared" si="90"/>
        <v>-7.9428866835204781E-2</v>
      </c>
      <c r="K228" s="20">
        <f t="shared" si="91"/>
        <v>-5.018970189701899E-2</v>
      </c>
      <c r="L228" s="20">
        <f t="shared" si="92"/>
        <v>-7.9425855726770189E-2</v>
      </c>
      <c r="M228" s="20">
        <f t="shared" si="82"/>
        <v>0.99989374740848624</v>
      </c>
      <c r="N228" s="20">
        <f t="shared" si="83"/>
        <v>1.0625259151368239E-4</v>
      </c>
      <c r="O228" s="21">
        <f>IF(SUMIFS('Monthly NSE Equity Options'!$K:$K,'Monthly NSE Equity Options'!$A:$A,$A228)=0,"",SUMIFS('Monthly NSE Equity Options'!$K:$K,'Monthly NSE Equity Options'!$A:$A,$A228))</f>
        <v>3033449.6387</v>
      </c>
      <c r="P228" s="8">
        <f>IF(SUMIFS('Monthly BSE Equity Options'!$K:$K,'Monthly BSE Equity Options'!$A:$A,$A228)=0,"",SUMIFS('Monthly BSE Equity Options'!$K:$K,'Monthly BSE Equity Options'!$A:$A,$A228))</f>
        <v>43500.914400000001</v>
      </c>
      <c r="Q228" s="8">
        <f t="shared" si="84"/>
        <v>3076950.5531000001</v>
      </c>
      <c r="R228" s="23">
        <f t="shared" si="102"/>
        <v>1.1092695793618685</v>
      </c>
      <c r="S228" s="23">
        <f t="shared" si="103"/>
        <v>-0.14606426120826144</v>
      </c>
      <c r="T228" s="23">
        <f t="shared" si="104"/>
        <v>1.0663247876314035</v>
      </c>
      <c r="U228" s="23">
        <f t="shared" si="93"/>
        <v>0.12656197663043733</v>
      </c>
      <c r="V228" s="23">
        <f t="shared" si="94"/>
        <v>0.15868118515347329</v>
      </c>
      <c r="W228" s="23">
        <f t="shared" si="95"/>
        <v>0.12700365290667737</v>
      </c>
      <c r="X228" s="23">
        <f t="shared" si="85"/>
        <v>0.98586232906597304</v>
      </c>
      <c r="Y228" s="23">
        <f t="shared" si="86"/>
        <v>1.4137670934026944E-2</v>
      </c>
      <c r="Z228" s="24">
        <f>IF(SUMIFS('Monthly NSE Equity Options'!$L:$L,'Monthly NSE Equity Options'!$A:$A,$A228)=0,"",SUMIFS('Monthly NSE Equity Options'!$L:$L,'Monthly NSE Equity Options'!$A:$A,$A228))</f>
        <v>3132613471</v>
      </c>
      <c r="AA228" s="9">
        <f>IF(SUMIFS('Monthly BSE Equity Options'!$L:$L,'Monthly BSE Equity Options'!$A:$A,$A228)=0,"",SUMIFS('Monthly BSE Equity Options'!$L:$L,'Monthly BSE Equity Options'!$A:$A,$A228))</f>
        <v>46255054</v>
      </c>
      <c r="AB228" s="9">
        <f t="shared" si="87"/>
        <v>3178868525</v>
      </c>
      <c r="AC228" s="26">
        <f t="shared" si="105"/>
        <v>1.0176878083364147</v>
      </c>
      <c r="AD228" s="26">
        <f t="shared" si="106"/>
        <v>-0.10537064013030106</v>
      </c>
      <c r="AE228" s="26">
        <f t="shared" si="107"/>
        <v>0.98149364659832394</v>
      </c>
      <c r="AF228" s="26">
        <f t="shared" si="96"/>
        <v>8.134916280586002E-2</v>
      </c>
      <c r="AG228" s="26">
        <f t="shared" si="97"/>
        <v>0.20378254031469667</v>
      </c>
      <c r="AH228" s="26">
        <f t="shared" si="98"/>
        <v>8.2951845554138037E-2</v>
      </c>
      <c r="AI228" s="26">
        <f t="shared" si="88"/>
        <v>0.98544920822102888</v>
      </c>
      <c r="AJ228" s="26">
        <f t="shared" si="89"/>
        <v>1.4550791778971105E-2</v>
      </c>
    </row>
    <row r="229" spans="1:36" x14ac:dyDescent="0.2">
      <c r="A229" s="10">
        <v>44896</v>
      </c>
      <c r="B229" s="5" t="s">
        <v>89</v>
      </c>
      <c r="C229" s="5" t="s">
        <v>185</v>
      </c>
      <c r="D229" s="18">
        <f>IF(SUMIFS('Monthly NSE Equity Options'!$J:$J,'Monthly NSE Equity Options'!$A:$A,$A229)=0,"",SUMIFS('Monthly NSE Equity Options'!$J:$J,'Monthly NSE Equity Options'!$A:$A,$A229))</f>
        <v>10615.2574</v>
      </c>
      <c r="E229" s="7">
        <f>IF(SUMIFS('Monthly BSE Equity Options'!$J:$J,'Monthly BSE Equity Options'!$A:$A,$A229)=0,"",SUMIFS('Monthly BSE Equity Options'!$J:$J,'Monthly BSE Equity Options'!$A:$A,$A229))</f>
        <v>0.63170000000000004</v>
      </c>
      <c r="F229" s="7">
        <f t="shared" si="81"/>
        <v>10615.8891</v>
      </c>
      <c r="G229" s="20">
        <f t="shared" si="99"/>
        <v>0.61272961108361867</v>
      </c>
      <c r="H229" s="20">
        <f t="shared" si="100"/>
        <v>-0.45093437635810518</v>
      </c>
      <c r="I229" s="20">
        <f t="shared" si="101"/>
        <v>0.61254372528772971</v>
      </c>
      <c r="J229" s="20">
        <f t="shared" si="90"/>
        <v>0.2873983830401583</v>
      </c>
      <c r="K229" s="20">
        <f t="shared" si="91"/>
        <v>-0.27904587993608754</v>
      </c>
      <c r="L229" s="20">
        <f t="shared" si="92"/>
        <v>0.28733819686926898</v>
      </c>
      <c r="M229" s="20">
        <f t="shared" si="82"/>
        <v>0.99994049485690273</v>
      </c>
      <c r="N229" s="20">
        <f t="shared" si="83"/>
        <v>5.9505143097246563E-5</v>
      </c>
      <c r="O229" s="21">
        <f>IF(SUMIFS('Monthly NSE Equity Options'!$K:$K,'Monthly NSE Equity Options'!$A:$A,$A229)=0,"",SUMIFS('Monthly NSE Equity Options'!$K:$K,'Monthly NSE Equity Options'!$A:$A,$A229))</f>
        <v>4154109.9071999998</v>
      </c>
      <c r="P229" s="8">
        <f>IF(SUMIFS('Monthly BSE Equity Options'!$K:$K,'Monthly BSE Equity Options'!$A:$A,$A229)=0,"",SUMIFS('Monthly BSE Equity Options'!$K:$K,'Monthly BSE Equity Options'!$A:$A,$A229))</f>
        <v>40884.0818</v>
      </c>
      <c r="Q229" s="8">
        <f t="shared" si="84"/>
        <v>4194993.9890000001</v>
      </c>
      <c r="R229" s="23">
        <f t="shared" si="102"/>
        <v>1.4237025028023185</v>
      </c>
      <c r="S229" s="23">
        <f t="shared" si="103"/>
        <v>-0.30969091236058577</v>
      </c>
      <c r="T229" s="23">
        <f t="shared" si="104"/>
        <v>1.3658055764359753</v>
      </c>
      <c r="U229" s="23">
        <f t="shared" si="93"/>
        <v>0.36943427515752791</v>
      </c>
      <c r="V229" s="23">
        <f t="shared" si="94"/>
        <v>-6.0155806747823282E-2</v>
      </c>
      <c r="W229" s="23">
        <f t="shared" si="95"/>
        <v>0.36336087194302857</v>
      </c>
      <c r="X229" s="23">
        <f t="shared" si="85"/>
        <v>0.99025407857384173</v>
      </c>
      <c r="Y229" s="23">
        <f t="shared" si="86"/>
        <v>9.7459214261582106E-3</v>
      </c>
      <c r="Z229" s="24">
        <f>IF(SUMIFS('Monthly NSE Equity Options'!$L:$L,'Monthly NSE Equity Options'!$A:$A,$A229)=0,"",SUMIFS('Monthly NSE Equity Options'!$L:$L,'Monthly NSE Equity Options'!$A:$A,$A229))</f>
        <v>4222056347</v>
      </c>
      <c r="AA229" s="9">
        <f>IF(SUMIFS('Monthly BSE Equity Options'!$L:$L,'Monthly BSE Equity Options'!$A:$A,$A229)=0,"",SUMIFS('Monthly BSE Equity Options'!$L:$L,'Monthly BSE Equity Options'!$A:$A,$A229))</f>
        <v>41571504</v>
      </c>
      <c r="AB229" s="9">
        <f t="shared" si="87"/>
        <v>4263627851</v>
      </c>
      <c r="AC229" s="26">
        <f t="shared" si="105"/>
        <v>1.1724088535554249</v>
      </c>
      <c r="AD229" s="26">
        <f t="shared" si="106"/>
        <v>-0.31415839968999826</v>
      </c>
      <c r="AE229" s="26">
        <f t="shared" si="107"/>
        <v>1.1274478387611846</v>
      </c>
      <c r="AF229" s="26">
        <f t="shared" si="96"/>
        <v>0.3477744337389399</v>
      </c>
      <c r="AG229" s="26">
        <f t="shared" si="97"/>
        <v>-0.10125488125038185</v>
      </c>
      <c r="AH229" s="26">
        <f t="shared" si="98"/>
        <v>0.34124070167387632</v>
      </c>
      <c r="AI229" s="26">
        <f t="shared" si="88"/>
        <v>0.99024973439221486</v>
      </c>
      <c r="AJ229" s="26">
        <f t="shared" si="89"/>
        <v>9.750265607785101E-3</v>
      </c>
    </row>
    <row r="230" spans="1:36" x14ac:dyDescent="0.2">
      <c r="A230" s="10">
        <v>44927</v>
      </c>
      <c r="B230" s="5" t="s">
        <v>89</v>
      </c>
      <c r="C230" s="5" t="s">
        <v>186</v>
      </c>
      <c r="D230" s="18">
        <f>IF(SUMIFS('Monthly NSE Equity Options'!$J:$J,'Monthly NSE Equity Options'!$A:$A,$A230)=0,"",SUMIFS('Monthly NSE Equity Options'!$J:$J,'Monthly NSE Equity Options'!$A:$A,$A230))</f>
        <v>11797.0236</v>
      </c>
      <c r="E230" s="7">
        <f>IF(SUMIFS('Monthly BSE Equity Options'!$J:$J,'Monthly BSE Equity Options'!$A:$A,$A230)=0,"",SUMIFS('Monthly BSE Equity Options'!$J:$J,'Monthly BSE Equity Options'!$A:$A,$A230))</f>
        <v>0.17100000000000001</v>
      </c>
      <c r="F230" s="7">
        <f t="shared" si="81"/>
        <v>11797.194600000001</v>
      </c>
      <c r="G230" s="20">
        <f t="shared" si="99"/>
        <v>0.65085554084337449</v>
      </c>
      <c r="H230" s="20">
        <f t="shared" si="100"/>
        <v>-0.85052447552447552</v>
      </c>
      <c r="I230" s="20">
        <f t="shared" si="101"/>
        <v>0.65061522425022567</v>
      </c>
      <c r="J230" s="20">
        <f t="shared" si="90"/>
        <v>0.1113271356001222</v>
      </c>
      <c r="K230" s="20">
        <f t="shared" si="91"/>
        <v>-0.7293018838056039</v>
      </c>
      <c r="L230" s="20">
        <f t="shared" si="92"/>
        <v>0.11127711385003081</v>
      </c>
      <c r="M230" s="20">
        <f t="shared" si="82"/>
        <v>0.99998550502845818</v>
      </c>
      <c r="N230" s="20">
        <f t="shared" si="83"/>
        <v>1.4494971541793505E-5</v>
      </c>
      <c r="O230" s="21">
        <f>IF(SUMIFS('Monthly NSE Equity Options'!$K:$K,'Monthly NSE Equity Options'!$A:$A,$A230)=0,"",SUMIFS('Monthly NSE Equity Options'!$K:$K,'Monthly NSE Equity Options'!$A:$A,$A230))</f>
        <v>4221382.085</v>
      </c>
      <c r="P230" s="8">
        <f>IF(SUMIFS('Monthly BSE Equity Options'!$K:$K,'Monthly BSE Equity Options'!$A:$A,$A230)=0,"",SUMIFS('Monthly BSE Equity Options'!$K:$K,'Monthly BSE Equity Options'!$A:$A,$A230))</f>
        <v>1997.3616</v>
      </c>
      <c r="Q230" s="8">
        <f t="shared" si="84"/>
        <v>4223379.4466000004</v>
      </c>
      <c r="R230" s="23">
        <f t="shared" si="102"/>
        <v>1.3823545316227599</v>
      </c>
      <c r="S230" s="23">
        <f t="shared" si="103"/>
        <v>-0.96056198004006876</v>
      </c>
      <c r="T230" s="23">
        <f t="shared" si="104"/>
        <v>1.3172500033994896</v>
      </c>
      <c r="U230" s="23">
        <f t="shared" si="93"/>
        <v>1.6194125649733548E-2</v>
      </c>
      <c r="V230" s="23">
        <f t="shared" si="94"/>
        <v>-0.95114573907344058</v>
      </c>
      <c r="W230" s="23">
        <f t="shared" si="95"/>
        <v>6.7665073357510153E-3</v>
      </c>
      <c r="X230" s="23">
        <f t="shared" si="85"/>
        <v>0.99952707029400156</v>
      </c>
      <c r="Y230" s="23">
        <f t="shared" si="86"/>
        <v>4.729297059983471E-4</v>
      </c>
      <c r="Z230" s="24">
        <f>IF(SUMIFS('Monthly NSE Equity Options'!$L:$L,'Monthly NSE Equity Options'!$A:$A,$A230)=0,"",SUMIFS('Monthly NSE Equity Options'!$L:$L,'Monthly NSE Equity Options'!$A:$A,$A230))</f>
        <v>4441501368</v>
      </c>
      <c r="AA230" s="9">
        <f>IF(SUMIFS('Monthly BSE Equity Options'!$L:$L,'Monthly BSE Equity Options'!$A:$A,$A230)=0,"",SUMIFS('Monthly BSE Equity Options'!$L:$L,'Monthly BSE Equity Options'!$A:$A,$A230))</f>
        <v>1979152</v>
      </c>
      <c r="AB230" s="9">
        <f t="shared" si="87"/>
        <v>4443480520</v>
      </c>
      <c r="AC230" s="26">
        <f t="shared" si="105"/>
        <v>1.3010709710482677</v>
      </c>
      <c r="AD230" s="26">
        <f t="shared" si="106"/>
        <v>-0.96298868735781118</v>
      </c>
      <c r="AE230" s="26">
        <f t="shared" si="107"/>
        <v>1.2400379833868396</v>
      </c>
      <c r="AF230" s="26">
        <f t="shared" si="96"/>
        <v>5.1975862699209952E-2</v>
      </c>
      <c r="AG230" s="26">
        <f t="shared" si="97"/>
        <v>-0.95239161902826508</v>
      </c>
      <c r="AH230" s="26">
        <f t="shared" si="98"/>
        <v>4.2183012984544854E-2</v>
      </c>
      <c r="AI230" s="26">
        <f t="shared" si="88"/>
        <v>0.99955459419905368</v>
      </c>
      <c r="AJ230" s="26">
        <f t="shared" si="89"/>
        <v>4.4540580094632663E-4</v>
      </c>
    </row>
    <row r="231" spans="1:36" x14ac:dyDescent="0.2">
      <c r="A231" s="10">
        <v>44958</v>
      </c>
      <c r="B231" s="5" t="s">
        <v>89</v>
      </c>
      <c r="C231" s="5" t="s">
        <v>186</v>
      </c>
      <c r="D231" s="18">
        <f>IF(SUMIFS('Monthly NSE Equity Options'!$J:$J,'Monthly NSE Equity Options'!$A:$A,$A231)=0,"",SUMIFS('Monthly NSE Equity Options'!$J:$J,'Monthly NSE Equity Options'!$A:$A,$A231))</f>
        <v>11532.975399999999</v>
      </c>
      <c r="E231" s="7">
        <f>IF(SUMIFS('Monthly BSE Equity Options'!$J:$J,'Monthly BSE Equity Options'!$A:$A,$A231)=0,"",SUMIFS('Monthly BSE Equity Options'!$J:$J,'Monthly BSE Equity Options'!$A:$A,$A231))</f>
        <v>0.1384</v>
      </c>
      <c r="F231" s="7">
        <f t="shared" si="81"/>
        <v>11533.113799999999</v>
      </c>
      <c r="G231" s="20">
        <f t="shared" si="99"/>
        <v>0.3399786797353499</v>
      </c>
      <c r="H231" s="20">
        <f t="shared" si="100"/>
        <v>-0.850765581194738</v>
      </c>
      <c r="I231" s="20">
        <f t="shared" si="101"/>
        <v>0.33985038899307907</v>
      </c>
      <c r="J231" s="20">
        <f t="shared" si="90"/>
        <v>-2.2382611831004651E-2</v>
      </c>
      <c r="K231" s="20">
        <f t="shared" si="91"/>
        <v>-0.19064327485380128</v>
      </c>
      <c r="L231" s="20">
        <f t="shared" si="92"/>
        <v>-2.2385050764526793E-2</v>
      </c>
      <c r="M231" s="20">
        <f t="shared" si="82"/>
        <v>0.99998799977157948</v>
      </c>
      <c r="N231" s="20">
        <f t="shared" si="83"/>
        <v>1.2000228420532884E-5</v>
      </c>
      <c r="O231" s="21">
        <f>IF(SUMIFS('Monthly NSE Equity Options'!$K:$K,'Monthly NSE Equity Options'!$A:$A,$A231)=0,"",SUMIFS('Monthly NSE Equity Options'!$K:$K,'Monthly NSE Equity Options'!$A:$A,$A231))</f>
        <v>4140541.5310999998</v>
      </c>
      <c r="P231" s="8">
        <f>IF(SUMIFS('Monthly BSE Equity Options'!$K:$K,'Monthly BSE Equity Options'!$A:$A,$A231)=0,"",SUMIFS('Monthly BSE Equity Options'!$K:$K,'Monthly BSE Equity Options'!$A:$A,$A231))</f>
        <v>1403.4268</v>
      </c>
      <c r="Q231" s="8">
        <f t="shared" si="84"/>
        <v>4141944.9578999998</v>
      </c>
      <c r="R231" s="23">
        <f t="shared" si="102"/>
        <v>1.0960615307963115</v>
      </c>
      <c r="S231" s="23">
        <f t="shared" si="103"/>
        <v>-0.97091032922873699</v>
      </c>
      <c r="T231" s="23">
        <f t="shared" si="104"/>
        <v>1.0467835262513843</v>
      </c>
      <c r="U231" s="23">
        <f t="shared" si="93"/>
        <v>-1.9150257492031808E-2</v>
      </c>
      <c r="V231" s="23">
        <f t="shared" si="94"/>
        <v>-0.29735967688574771</v>
      </c>
      <c r="W231" s="23">
        <f t="shared" si="95"/>
        <v>-1.9281830990951709E-2</v>
      </c>
      <c r="X231" s="23">
        <f t="shared" si="85"/>
        <v>0.9996611672018183</v>
      </c>
      <c r="Y231" s="23">
        <f t="shared" si="86"/>
        <v>3.3883279818173849E-4</v>
      </c>
      <c r="Z231" s="24">
        <f>IF(SUMIFS('Monthly NSE Equity Options'!$L:$L,'Monthly NSE Equity Options'!$A:$A,$A231)=0,"",SUMIFS('Monthly NSE Equity Options'!$L:$L,'Monthly NSE Equity Options'!$A:$A,$A231))</f>
        <v>4473330128</v>
      </c>
      <c r="AA231" s="9">
        <f>IF(SUMIFS('Monthly BSE Equity Options'!$L:$L,'Monthly BSE Equity Options'!$A:$A,$A231)=0,"",SUMIFS('Monthly BSE Equity Options'!$L:$L,'Monthly BSE Equity Options'!$A:$A,$A231))</f>
        <v>1443426</v>
      </c>
      <c r="AB231" s="9">
        <f t="shared" si="87"/>
        <v>4474773554</v>
      </c>
      <c r="AC231" s="26">
        <f t="shared" si="105"/>
        <v>1.0585540610993562</v>
      </c>
      <c r="AD231" s="26">
        <f t="shared" si="106"/>
        <v>-0.97073750261064862</v>
      </c>
      <c r="AE231" s="26">
        <f t="shared" si="107"/>
        <v>1.0135127618451176</v>
      </c>
      <c r="AF231" s="26">
        <f t="shared" si="96"/>
        <v>7.1662164126118366E-3</v>
      </c>
      <c r="AG231" s="26">
        <f t="shared" si="97"/>
        <v>-0.27068461644178921</v>
      </c>
      <c r="AH231" s="26">
        <f t="shared" si="98"/>
        <v>7.042460039860865E-3</v>
      </c>
      <c r="AI231" s="26">
        <f t="shared" si="88"/>
        <v>0.99967743038109502</v>
      </c>
      <c r="AJ231" s="26">
        <f t="shared" si="89"/>
        <v>3.2256961890501061E-4</v>
      </c>
    </row>
    <row r="232" spans="1:36" x14ac:dyDescent="0.2">
      <c r="A232" s="10">
        <v>44986</v>
      </c>
      <c r="B232" s="5" t="s">
        <v>89</v>
      </c>
      <c r="C232" s="5" t="s">
        <v>186</v>
      </c>
      <c r="D232" s="18">
        <f>IF(SUMIFS('Monthly NSE Equity Options'!$J:$J,'Monthly NSE Equity Options'!$A:$A,$A232)=0,"",SUMIFS('Monthly NSE Equity Options'!$J:$J,'Monthly NSE Equity Options'!$A:$A,$A232))</f>
        <v>13454.465</v>
      </c>
      <c r="E232" s="7">
        <f>IF(SUMIFS('Monthly BSE Equity Options'!$J:$J,'Monthly BSE Equity Options'!$A:$A,$A232)=0,"",SUMIFS('Monthly BSE Equity Options'!$J:$J,'Monthly BSE Equity Options'!$A:$A,$A232))</f>
        <v>5.0299999999999997E-2</v>
      </c>
      <c r="F232" s="7">
        <f t="shared" si="81"/>
        <v>13454.515300000001</v>
      </c>
      <c r="G232" s="20">
        <f t="shared" si="99"/>
        <v>0.41067752665589308</v>
      </c>
      <c r="H232" s="20">
        <f t="shared" si="100"/>
        <v>-0.95298626039816803</v>
      </c>
      <c r="I232" s="20">
        <f t="shared" si="101"/>
        <v>0.41052457186154023</v>
      </c>
      <c r="J232" s="20">
        <f t="shared" si="90"/>
        <v>0.16660831514476326</v>
      </c>
      <c r="K232" s="20">
        <f t="shared" si="91"/>
        <v>-0.63656069364161849</v>
      </c>
      <c r="L232" s="20">
        <f t="shared" si="92"/>
        <v>0.16659867693319752</v>
      </c>
      <c r="M232" s="20">
        <f t="shared" si="82"/>
        <v>0.99999626147810761</v>
      </c>
      <c r="N232" s="20">
        <f t="shared" si="83"/>
        <v>3.7385218923494029E-6</v>
      </c>
      <c r="O232" s="21">
        <f>IF(SUMIFS('Monthly NSE Equity Options'!$K:$K,'Monthly NSE Equity Options'!$A:$A,$A232)=0,"",SUMIFS('Monthly NSE Equity Options'!$K:$K,'Monthly NSE Equity Options'!$A:$A,$A232))</f>
        <v>4932543.4858999997</v>
      </c>
      <c r="P232" s="8">
        <f>IF(SUMIFS('Monthly BSE Equity Options'!$K:$K,'Monthly BSE Equity Options'!$A:$A,$A232)=0,"",SUMIFS('Monthly BSE Equity Options'!$K:$K,'Monthly BSE Equity Options'!$A:$A,$A232))</f>
        <v>1150.3045</v>
      </c>
      <c r="Q232" s="8">
        <f t="shared" si="84"/>
        <v>4933693.7903999994</v>
      </c>
      <c r="R232" s="23">
        <f t="shared" si="102"/>
        <v>1.4939914914570438</v>
      </c>
      <c r="S232" s="23">
        <f t="shared" si="103"/>
        <v>-0.97804884669152758</v>
      </c>
      <c r="T232" s="23">
        <f t="shared" si="104"/>
        <v>1.4301830946687457</v>
      </c>
      <c r="U232" s="23">
        <f t="shared" si="93"/>
        <v>0.1912797997197222</v>
      </c>
      <c r="V232" s="23">
        <f t="shared" si="94"/>
        <v>-0.18036017268588567</v>
      </c>
      <c r="W232" s="23">
        <f t="shared" si="95"/>
        <v>0.19115387590795585</v>
      </c>
      <c r="X232" s="23">
        <f t="shared" si="85"/>
        <v>0.99976684720437292</v>
      </c>
      <c r="Y232" s="23">
        <f t="shared" si="86"/>
        <v>2.331527956271358E-4</v>
      </c>
      <c r="Z232" s="24">
        <f>IF(SUMIFS('Monthly NSE Equity Options'!$L:$L,'Monthly NSE Equity Options'!$A:$A,$A232)=0,"",SUMIFS('Monthly NSE Equity Options'!$L:$L,'Monthly NSE Equity Options'!$A:$A,$A232))</f>
        <v>5465738286</v>
      </c>
      <c r="AA232" s="9">
        <f>IF(SUMIFS('Monthly BSE Equity Options'!$L:$L,'Monthly BSE Equity Options'!$A:$A,$A232)=0,"",SUMIFS('Monthly BSE Equity Options'!$L:$L,'Monthly BSE Equity Options'!$A:$A,$A232))</f>
        <v>1177249</v>
      </c>
      <c r="AB232" s="9">
        <f t="shared" si="87"/>
        <v>5466915535</v>
      </c>
      <c r="AC232" s="26">
        <f t="shared" si="105"/>
        <v>1.3957677160265276</v>
      </c>
      <c r="AD232" s="26">
        <f t="shared" si="106"/>
        <v>-0.97875208377755907</v>
      </c>
      <c r="AE232" s="26">
        <f t="shared" si="107"/>
        <v>1.3394684657163562</v>
      </c>
      <c r="AF232" s="26">
        <f t="shared" si="96"/>
        <v>0.2218499707383994</v>
      </c>
      <c r="AG232" s="26">
        <f t="shared" si="97"/>
        <v>-0.18440640531624064</v>
      </c>
      <c r="AH232" s="26">
        <f t="shared" si="98"/>
        <v>0.22171892477399768</v>
      </c>
      <c r="AI232" s="26">
        <f t="shared" si="88"/>
        <v>0.99978465937648697</v>
      </c>
      <c r="AJ232" s="26">
        <f t="shared" si="89"/>
        <v>2.1534062351303548E-4</v>
      </c>
    </row>
    <row r="233" spans="1:36" x14ac:dyDescent="0.2">
      <c r="A233" s="10">
        <v>45017</v>
      </c>
      <c r="B233" s="5" t="s">
        <v>90</v>
      </c>
      <c r="C233" s="5" t="s">
        <v>187</v>
      </c>
      <c r="D233" s="18">
        <f>IF(SUMIFS('Monthly NSE Equity Options'!$J:$J,'Monthly NSE Equity Options'!$A:$A,$A233)=0,"",SUMIFS('Monthly NSE Equity Options'!$J:$J,'Monthly NSE Equity Options'!$A:$A,$A233))</f>
        <v>8952.2129000000004</v>
      </c>
      <c r="E233" s="7" t="str">
        <f>IF(SUMIFS('Monthly BSE Equity Options'!$J:$J,'Monthly BSE Equity Options'!$A:$A,$A233)=0,"",SUMIFS('Monthly BSE Equity Options'!$J:$J,'Monthly BSE Equity Options'!$A:$A,$A233))</f>
        <v/>
      </c>
      <c r="F233" s="7" t="str">
        <f t="shared" si="81"/>
        <v/>
      </c>
      <c r="G233" s="20">
        <f t="shared" si="99"/>
        <v>0.19759006249700928</v>
      </c>
      <c r="H233" s="20" t="str">
        <f t="shared" si="100"/>
        <v/>
      </c>
      <c r="I233" s="20" t="str">
        <f t="shared" si="101"/>
        <v/>
      </c>
      <c r="J233" s="20">
        <f t="shared" si="90"/>
        <v>-0.33462884626033063</v>
      </c>
      <c r="K233" s="20" t="str">
        <f t="shared" si="91"/>
        <v/>
      </c>
      <c r="L233" s="20" t="str">
        <f t="shared" si="92"/>
        <v/>
      </c>
      <c r="M233" s="20" t="str">
        <f t="shared" si="82"/>
        <v/>
      </c>
      <c r="N233" s="20" t="str">
        <f t="shared" si="83"/>
        <v/>
      </c>
      <c r="O233" s="21">
        <f>IF(SUMIFS('Monthly NSE Equity Options'!$K:$K,'Monthly NSE Equity Options'!$A:$A,$A233)=0,"",SUMIFS('Monthly NSE Equity Options'!$K:$K,'Monthly NSE Equity Options'!$A:$A,$A233))</f>
        <v>4099909.622</v>
      </c>
      <c r="P233" s="8">
        <f>IF(SUMIFS('Monthly BSE Equity Options'!$K:$K,'Monthly BSE Equity Options'!$A:$A,$A233)=0,"",SUMIFS('Monthly BSE Equity Options'!$K:$K,'Monthly BSE Equity Options'!$A:$A,$A233))</f>
        <v>7.4000000000000003E-3</v>
      </c>
      <c r="Q233" s="8">
        <f t="shared" si="84"/>
        <v>4099909.6294</v>
      </c>
      <c r="R233" s="23">
        <f t="shared" si="102"/>
        <v>1.0923706919300797</v>
      </c>
      <c r="S233" s="23">
        <f t="shared" si="103"/>
        <v>-0.99999974354726628</v>
      </c>
      <c r="T233" s="23">
        <f t="shared" si="104"/>
        <v>1.0620053300456909</v>
      </c>
      <c r="U233" s="23">
        <f t="shared" si="93"/>
        <v>-0.16880416083104766</v>
      </c>
      <c r="V233" s="23">
        <f t="shared" si="94"/>
        <v>-0.9999935669207588</v>
      </c>
      <c r="W233" s="23">
        <f t="shared" si="95"/>
        <v>-0.16899795496477299</v>
      </c>
      <c r="X233" s="23">
        <f t="shared" si="85"/>
        <v>0.99999999819508212</v>
      </c>
      <c r="Y233" s="23">
        <f t="shared" si="86"/>
        <v>1.8049178320749843E-9</v>
      </c>
      <c r="Z233" s="24">
        <f>IF(SUMIFS('Monthly NSE Equity Options'!$L:$L,'Monthly NSE Equity Options'!$A:$A,$A233)=0,"",SUMIFS('Monthly NSE Equity Options'!$L:$L,'Monthly NSE Equity Options'!$A:$A,$A233))</f>
        <v>4398772149</v>
      </c>
      <c r="AA233" s="9">
        <f>IF(SUMIFS('Monthly BSE Equity Options'!$L:$L,'Monthly BSE Equity Options'!$A:$A,$A233)=0,"",SUMIFS('Monthly BSE Equity Options'!$L:$L,'Monthly BSE Equity Options'!$A:$A,$A233))</f>
        <v>8</v>
      </c>
      <c r="AB233" s="9">
        <f t="shared" si="87"/>
        <v>4398772157</v>
      </c>
      <c r="AC233" s="26">
        <f t="shared" si="105"/>
        <v>1.0254607335326993</v>
      </c>
      <c r="AD233" s="26">
        <f t="shared" si="106"/>
        <v>-0.9999997472819383</v>
      </c>
      <c r="AE233" s="26">
        <f t="shared" si="107"/>
        <v>0.996361259114668</v>
      </c>
      <c r="AF233" s="26">
        <f t="shared" si="96"/>
        <v>-0.19520988403944228</v>
      </c>
      <c r="AG233" s="26">
        <f t="shared" si="97"/>
        <v>-0.99999320449624507</v>
      </c>
      <c r="AH233" s="26">
        <f t="shared" si="98"/>
        <v>-0.19538318658146236</v>
      </c>
      <c r="AI233" s="26">
        <f t="shared" si="88"/>
        <v>0.99999999818131069</v>
      </c>
      <c r="AJ233" s="26">
        <f t="shared" si="89"/>
        <v>1.8186893329469622E-9</v>
      </c>
    </row>
    <row r="234" spans="1:36" x14ac:dyDescent="0.2">
      <c r="A234" s="10">
        <v>45047</v>
      </c>
      <c r="B234" s="5" t="s">
        <v>90</v>
      </c>
      <c r="C234" s="5" t="s">
        <v>187</v>
      </c>
      <c r="D234" s="18">
        <f>IF(SUMIFS('Monthly NSE Equity Options'!$J:$J,'Monthly NSE Equity Options'!$A:$A,$A234)=0,"",SUMIFS('Monthly NSE Equity Options'!$J:$J,'Monthly NSE Equity Options'!$A:$A,$A234))</f>
        <v>12601.9836</v>
      </c>
      <c r="E234" s="7">
        <f>IF(SUMIFS('Monthly BSE Equity Options'!$J:$J,'Monthly BSE Equity Options'!$A:$A,$A234)=0,"",SUMIFS('Monthly BSE Equity Options'!$J:$J,'Monthly BSE Equity Options'!$A:$A,$A234))</f>
        <v>0.28110000000000002</v>
      </c>
      <c r="F234" s="7">
        <f t="shared" si="81"/>
        <v>12602.2647</v>
      </c>
      <c r="G234" s="20">
        <f t="shared" si="99"/>
        <v>0.39065487316525771</v>
      </c>
      <c r="H234" s="20">
        <f t="shared" si="100"/>
        <v>-0.47575531518090264</v>
      </c>
      <c r="I234" s="20">
        <f t="shared" si="101"/>
        <v>0.39060361003575395</v>
      </c>
      <c r="J234" s="20">
        <f t="shared" si="90"/>
        <v>0.40769480582840023</v>
      </c>
      <c r="K234" s="20" t="str">
        <f t="shared" si="91"/>
        <v/>
      </c>
      <c r="L234" s="20" t="str">
        <f t="shared" si="92"/>
        <v/>
      </c>
      <c r="M234" s="20">
        <f t="shared" si="82"/>
        <v>0.99997769448534113</v>
      </c>
      <c r="N234" s="20">
        <f t="shared" si="83"/>
        <v>2.2305514658805733E-5</v>
      </c>
      <c r="O234" s="21">
        <f>IF(SUMIFS('Monthly NSE Equity Options'!$K:$K,'Monthly NSE Equity Options'!$A:$A,$A234)=0,"",SUMIFS('Monthly NSE Equity Options'!$K:$K,'Monthly NSE Equity Options'!$A:$A,$A234))</f>
        <v>5525107.9287999999</v>
      </c>
      <c r="P234" s="8">
        <f>IF(SUMIFS('Monthly BSE Equity Options'!$K:$K,'Monthly BSE Equity Options'!$A:$A,$A234)=0,"",SUMIFS('Monthly BSE Equity Options'!$K:$K,'Monthly BSE Equity Options'!$A:$A,$A234))</f>
        <v>219.321</v>
      </c>
      <c r="Q234" s="8">
        <f t="shared" si="84"/>
        <v>5525327.2498000003</v>
      </c>
      <c r="R234" s="23">
        <f t="shared" si="102"/>
        <v>1.5570111899479784</v>
      </c>
      <c r="S234" s="23">
        <f t="shared" si="103"/>
        <v>-0.9245514725554137</v>
      </c>
      <c r="T234" s="23">
        <f t="shared" si="104"/>
        <v>1.5536772122412286</v>
      </c>
      <c r="U234" s="23">
        <f t="shared" si="93"/>
        <v>0.34761700578774368</v>
      </c>
      <c r="V234" s="23">
        <f t="shared" si="94"/>
        <v>29636.97297297297</v>
      </c>
      <c r="W234" s="23">
        <f t="shared" si="95"/>
        <v>0.34767049746133138</v>
      </c>
      <c r="X234" s="23">
        <f t="shared" si="85"/>
        <v>0.99996030624249299</v>
      </c>
      <c r="Y234" s="23">
        <f t="shared" si="86"/>
        <v>3.9693757506931145E-5</v>
      </c>
      <c r="Z234" s="24">
        <f>IF(SUMIFS('Monthly NSE Equity Options'!$L:$L,'Monthly NSE Equity Options'!$A:$A,$A234)=0,"",SUMIFS('Monthly NSE Equity Options'!$L:$L,'Monthly NSE Equity Options'!$A:$A,$A234))</f>
        <v>5728635083</v>
      </c>
      <c r="AA234" s="9">
        <f>IF(SUMIFS('Monthly BSE Equity Options'!$L:$L,'Monthly BSE Equity Options'!$A:$A,$A234)=0,"",SUMIFS('Monthly BSE Equity Options'!$L:$L,'Monthly BSE Equity Options'!$A:$A,$A234))</f>
        <v>351558</v>
      </c>
      <c r="AB234" s="9">
        <f t="shared" si="87"/>
        <v>5728986641</v>
      </c>
      <c r="AC234" s="26">
        <f t="shared" si="105"/>
        <v>1.2263182302057878</v>
      </c>
      <c r="AD234" s="26">
        <f t="shared" si="106"/>
        <v>-0.89262381653705258</v>
      </c>
      <c r="AE234" s="26">
        <f t="shared" si="107"/>
        <v>1.2236255056066643</v>
      </c>
      <c r="AF234" s="26">
        <f t="shared" si="96"/>
        <v>0.30232594209325581</v>
      </c>
      <c r="AG234" s="26">
        <f t="shared" si="97"/>
        <v>43943.75</v>
      </c>
      <c r="AH234" s="26">
        <f t="shared" si="98"/>
        <v>0.30240586157279337</v>
      </c>
      <c r="AI234" s="26">
        <f t="shared" si="88"/>
        <v>0.99993863522084625</v>
      </c>
      <c r="AJ234" s="26">
        <f t="shared" si="89"/>
        <v>6.1364779153793802E-5</v>
      </c>
    </row>
    <row r="235" spans="1:36" x14ac:dyDescent="0.2">
      <c r="A235" s="10">
        <v>45078</v>
      </c>
      <c r="B235" s="5" t="s">
        <v>90</v>
      </c>
      <c r="C235" s="5" t="s">
        <v>187</v>
      </c>
      <c r="D235" s="18">
        <f>IF(SUMIFS('Monthly NSE Equity Options'!$J:$J,'Monthly NSE Equity Options'!$A:$A,$A235)=0,"",SUMIFS('Monthly NSE Equity Options'!$J:$J,'Monthly NSE Equity Options'!$A:$A,$A235))</f>
        <v>10985.1569</v>
      </c>
      <c r="E235" s="7">
        <f>IF(SUMIFS('Monthly BSE Equity Options'!$J:$J,'Monthly BSE Equity Options'!$A:$A,$A235)=0,"",SUMIFS('Monthly BSE Equity Options'!$J:$J,'Monthly BSE Equity Options'!$A:$A,$A235))</f>
        <v>15.6318</v>
      </c>
      <c r="F235" s="7">
        <f t="shared" si="81"/>
        <v>11000.788699999999</v>
      </c>
      <c r="G235" s="20">
        <f t="shared" si="99"/>
        <v>0.25420859181012001</v>
      </c>
      <c r="H235" s="20">
        <f t="shared" si="100"/>
        <v>12.079909630993221</v>
      </c>
      <c r="I235" s="20">
        <f t="shared" si="101"/>
        <v>0.25582196707575888</v>
      </c>
      <c r="J235" s="20">
        <f t="shared" si="90"/>
        <v>-0.12829938137675401</v>
      </c>
      <c r="K235" s="20">
        <f t="shared" si="91"/>
        <v>54.609391675560296</v>
      </c>
      <c r="L235" s="20">
        <f t="shared" si="92"/>
        <v>-0.12707842900649446</v>
      </c>
      <c r="M235" s="20">
        <f t="shared" si="82"/>
        <v>0.99857902915633678</v>
      </c>
      <c r="N235" s="20">
        <f t="shared" si="83"/>
        <v>1.4209708436632368E-3</v>
      </c>
      <c r="O235" s="21">
        <f>IF(SUMIFS('Monthly NSE Equity Options'!$K:$K,'Monthly NSE Equity Options'!$A:$A,$A235)=0,"",SUMIFS('Monthly NSE Equity Options'!$K:$K,'Monthly NSE Equity Options'!$A:$A,$A235))</f>
        <v>5400036.3170999996</v>
      </c>
      <c r="P235" s="8">
        <f>IF(SUMIFS('Monthly BSE Equity Options'!$K:$K,'Monthly BSE Equity Options'!$A:$A,$A235)=0,"",SUMIFS('Monthly BSE Equity Options'!$K:$K,'Monthly BSE Equity Options'!$A:$A,$A235))</f>
        <v>20954.775399999999</v>
      </c>
      <c r="Q235" s="8">
        <f t="shared" si="84"/>
        <v>5420991.0924999993</v>
      </c>
      <c r="R235" s="23">
        <f t="shared" si="102"/>
        <v>1.2477932063355666</v>
      </c>
      <c r="S235" s="23">
        <f t="shared" si="103"/>
        <v>-0.50896983013391361</v>
      </c>
      <c r="T235" s="23">
        <f t="shared" si="104"/>
        <v>1.2171311896084251</v>
      </c>
      <c r="U235" s="23">
        <f t="shared" si="93"/>
        <v>-2.2636953578418995E-2</v>
      </c>
      <c r="V235" s="23">
        <f t="shared" si="94"/>
        <v>94.543862192858867</v>
      </c>
      <c r="W235" s="23">
        <f t="shared" si="95"/>
        <v>-1.8883253893021035E-2</v>
      </c>
      <c r="X235" s="23">
        <f t="shared" si="85"/>
        <v>0.996134512113663</v>
      </c>
      <c r="Y235" s="23">
        <f t="shared" si="86"/>
        <v>3.865487886337087E-3</v>
      </c>
      <c r="Z235" s="24">
        <f>IF(SUMIFS('Monthly NSE Equity Options'!$L:$L,'Monthly NSE Equity Options'!$A:$A,$A235)=0,"",SUMIFS('Monthly NSE Equity Options'!$L:$L,'Monthly NSE Equity Options'!$A:$A,$A235))</f>
        <v>5536907152</v>
      </c>
      <c r="AA235" s="9">
        <f>IF(SUMIFS('Monthly BSE Equity Options'!$L:$L,'Monthly BSE Equity Options'!$A:$A,$A235)=0,"",SUMIFS('Monthly BSE Equity Options'!$L:$L,'Monthly BSE Equity Options'!$A:$A,$A235))</f>
        <v>32923078</v>
      </c>
      <c r="AB235" s="9">
        <f t="shared" si="87"/>
        <v>5569830230</v>
      </c>
      <c r="AC235" s="26">
        <f t="shared" si="105"/>
        <v>0.89478824552148373</v>
      </c>
      <c r="AD235" s="26">
        <f t="shared" si="106"/>
        <v>-0.30900431794146532</v>
      </c>
      <c r="AE235" s="26">
        <f t="shared" si="107"/>
        <v>0.87547540436403914</v>
      </c>
      <c r="AF235" s="26">
        <f t="shared" si="96"/>
        <v>-3.3468344242935211E-2</v>
      </c>
      <c r="AG235" s="26">
        <f t="shared" si="97"/>
        <v>92.64906501914335</v>
      </c>
      <c r="AH235" s="26">
        <f t="shared" si="98"/>
        <v>-2.7780901051676965E-2</v>
      </c>
      <c r="AI235" s="26">
        <f t="shared" si="88"/>
        <v>0.99408903384116254</v>
      </c>
      <c r="AJ235" s="26">
        <f t="shared" si="89"/>
        <v>5.9109661588374841E-3</v>
      </c>
    </row>
    <row r="236" spans="1:36" x14ac:dyDescent="0.2">
      <c r="A236" s="10">
        <v>45108</v>
      </c>
      <c r="B236" s="5" t="s">
        <v>90</v>
      </c>
      <c r="C236" s="5" t="s">
        <v>188</v>
      </c>
      <c r="D236" s="18">
        <f>IF(SUMIFS('Monthly NSE Equity Options'!$J:$J,'Monthly NSE Equity Options'!$A:$A,$A236)=0,"",SUMIFS('Monthly NSE Equity Options'!$J:$J,'Monthly NSE Equity Options'!$A:$A,$A236))</f>
        <v>13962.208000000001</v>
      </c>
      <c r="E236" s="7">
        <f>IF(SUMIFS('Monthly BSE Equity Options'!$J:$J,'Monthly BSE Equity Options'!$A:$A,$A236)=0,"",SUMIFS('Monthly BSE Equity Options'!$J:$J,'Monthly BSE Equity Options'!$A:$A,$A236))</f>
        <v>63.366100000000003</v>
      </c>
      <c r="F236" s="7">
        <f t="shared" si="81"/>
        <v>14025.5741</v>
      </c>
      <c r="G236" s="20">
        <f t="shared" si="99"/>
        <v>0.74912578211829794</v>
      </c>
      <c r="H236" s="20">
        <f t="shared" si="100"/>
        <v>62.03203023972943</v>
      </c>
      <c r="I236" s="20">
        <f t="shared" si="101"/>
        <v>0.75684276024086228</v>
      </c>
      <c r="J236" s="20">
        <f t="shared" si="90"/>
        <v>0.27100669813828526</v>
      </c>
      <c r="K236" s="20">
        <f t="shared" si="91"/>
        <v>3.0536662444504152</v>
      </c>
      <c r="L236" s="20">
        <f t="shared" si="92"/>
        <v>0.27496077622143589</v>
      </c>
      <c r="M236" s="20">
        <f t="shared" si="82"/>
        <v>0.99548210293937278</v>
      </c>
      <c r="N236" s="20">
        <f t="shared" si="83"/>
        <v>4.5178970606272722E-3</v>
      </c>
      <c r="O236" s="21">
        <f>IF(SUMIFS('Monthly NSE Equity Options'!$K:$K,'Monthly NSE Equity Options'!$A:$A,$A236)=0,"",SUMIFS('Monthly NSE Equity Options'!$K:$K,'Monthly NSE Equity Options'!$A:$A,$A236))</f>
        <v>6337799.9020999996</v>
      </c>
      <c r="P236" s="8">
        <f>IF(SUMIFS('Monthly BSE Equity Options'!$K:$K,'Monthly BSE Equity Options'!$A:$A,$A236)=0,"",SUMIFS('Monthly BSE Equity Options'!$K:$K,'Monthly BSE Equity Options'!$A:$A,$A236))</f>
        <v>91500.952999999994</v>
      </c>
      <c r="Q236" s="8">
        <f t="shared" si="84"/>
        <v>6429300.8550999993</v>
      </c>
      <c r="R236" s="23">
        <f t="shared" si="102"/>
        <v>1.7876595741642354</v>
      </c>
      <c r="S236" s="23">
        <f t="shared" si="103"/>
        <v>0.84020006993813667</v>
      </c>
      <c r="T236" s="23">
        <f t="shared" si="104"/>
        <v>1.7673815088706397</v>
      </c>
      <c r="U236" s="23">
        <f t="shared" si="93"/>
        <v>0.17365875522548535</v>
      </c>
      <c r="V236" s="23">
        <f t="shared" si="94"/>
        <v>3.3665919225266432</v>
      </c>
      <c r="W236" s="23">
        <f t="shared" si="95"/>
        <v>0.18600099970557182</v>
      </c>
      <c r="X236" s="23">
        <f t="shared" si="85"/>
        <v>0.98576813326017909</v>
      </c>
      <c r="Y236" s="23">
        <f t="shared" si="86"/>
        <v>1.4231866739820938E-2</v>
      </c>
      <c r="Z236" s="24">
        <f>IF(SUMIFS('Monthly NSE Equity Options'!$L:$L,'Monthly NSE Equity Options'!$A:$A,$A236)=0,"",SUMIFS('Monthly NSE Equity Options'!$L:$L,'Monthly NSE Equity Options'!$A:$A,$A236))</f>
        <v>6876050753</v>
      </c>
      <c r="AA236" s="9">
        <f>IF(SUMIFS('Monthly BSE Equity Options'!$L:$L,'Monthly BSE Equity Options'!$A:$A,$A236)=0,"",SUMIFS('Monthly BSE Equity Options'!$L:$L,'Monthly BSE Equity Options'!$A:$A,$A236))</f>
        <v>138195430</v>
      </c>
      <c r="AB236" s="9">
        <f t="shared" si="87"/>
        <v>7014246183</v>
      </c>
      <c r="AC236" s="26">
        <f t="shared" si="105"/>
        <v>1.5681024847947467</v>
      </c>
      <c r="AD236" s="26">
        <f t="shared" si="106"/>
        <v>1.4775924649439549</v>
      </c>
      <c r="AE236" s="26">
        <f t="shared" si="107"/>
        <v>1.5662554318378761</v>
      </c>
      <c r="AF236" s="26">
        <f t="shared" si="96"/>
        <v>0.24185769496175946</v>
      </c>
      <c r="AG236" s="26">
        <f t="shared" si="97"/>
        <v>3.1975246056884474</v>
      </c>
      <c r="AH236" s="26">
        <f t="shared" si="98"/>
        <v>0.2593285420478606</v>
      </c>
      <c r="AI236" s="26">
        <f t="shared" si="88"/>
        <v>0.98029789283202862</v>
      </c>
      <c r="AJ236" s="26">
        <f t="shared" si="89"/>
        <v>1.9702107167971352E-2</v>
      </c>
    </row>
    <row r="237" spans="1:36" x14ac:dyDescent="0.2">
      <c r="A237" s="10">
        <v>45139</v>
      </c>
      <c r="B237" s="5" t="s">
        <v>90</v>
      </c>
      <c r="C237" s="5" t="s">
        <v>188</v>
      </c>
      <c r="D237" s="18">
        <f>IF(SUMIFS('Monthly NSE Equity Options'!$J:$J,'Monthly NSE Equity Options'!$A:$A,$A237)=0,"",SUMIFS('Monthly NSE Equity Options'!$J:$J,'Monthly NSE Equity Options'!$A:$A,$A237))</f>
        <v>12679.0604</v>
      </c>
      <c r="E237" s="7">
        <f>IF(SUMIFS('Monthly BSE Equity Options'!$J:$J,'Monthly BSE Equity Options'!$A:$A,$A237)=0,"",SUMIFS('Monthly BSE Equity Options'!$J:$J,'Monthly BSE Equity Options'!$A:$A,$A237))</f>
        <v>135.59110000000001</v>
      </c>
      <c r="F237" s="7">
        <f t="shared" si="81"/>
        <v>12814.6515</v>
      </c>
      <c r="G237" s="20">
        <f t="shared" si="99"/>
        <v>0.43520225683036551</v>
      </c>
      <c r="H237" s="20">
        <f t="shared" si="100"/>
        <v>153.30875156481167</v>
      </c>
      <c r="I237" s="20">
        <f t="shared" si="101"/>
        <v>0.45040618532946541</v>
      </c>
      <c r="J237" s="20">
        <f t="shared" si="90"/>
        <v>-9.1901481484876868E-2</v>
      </c>
      <c r="K237" s="20">
        <f t="shared" si="91"/>
        <v>1.1398050377094378</v>
      </c>
      <c r="L237" s="20">
        <f t="shared" si="92"/>
        <v>-8.6336758222253396E-2</v>
      </c>
      <c r="M237" s="20">
        <f t="shared" si="82"/>
        <v>0.98941905677263253</v>
      </c>
      <c r="N237" s="20">
        <f t="shared" si="83"/>
        <v>1.0580943227367518E-2</v>
      </c>
      <c r="O237" s="21">
        <f>IF(SUMIFS('Monthly NSE Equity Options'!$K:$K,'Monthly NSE Equity Options'!$A:$A,$A237)=0,"",SUMIFS('Monthly NSE Equity Options'!$K:$K,'Monthly NSE Equity Options'!$A:$A,$A237))</f>
        <v>6650218.7006000001</v>
      </c>
      <c r="P237" s="8">
        <f>IF(SUMIFS('Monthly BSE Equity Options'!$K:$K,'Monthly BSE Equity Options'!$A:$A,$A237)=0,"",SUMIFS('Monthly BSE Equity Options'!$K:$K,'Monthly BSE Equity Options'!$A:$A,$A237))</f>
        <v>232231.97810000001</v>
      </c>
      <c r="Q237" s="8">
        <f t="shared" si="84"/>
        <v>6882450.6787</v>
      </c>
      <c r="R237" s="23">
        <f t="shared" si="102"/>
        <v>1.4957806450951199</v>
      </c>
      <c r="S237" s="23">
        <f t="shared" si="103"/>
        <v>4.1390275256056572</v>
      </c>
      <c r="T237" s="23">
        <f t="shared" si="104"/>
        <v>1.5398610583637944</v>
      </c>
      <c r="U237" s="23">
        <f t="shared" si="93"/>
        <v>4.9294519127446979E-2</v>
      </c>
      <c r="V237" s="23">
        <f t="shared" si="94"/>
        <v>1.5380279711403664</v>
      </c>
      <c r="W237" s="23">
        <f t="shared" si="95"/>
        <v>7.0481975227608462E-2</v>
      </c>
      <c r="X237" s="23">
        <f t="shared" si="85"/>
        <v>0.9662573712560385</v>
      </c>
      <c r="Y237" s="23">
        <f t="shared" si="86"/>
        <v>3.3742628743961507E-2</v>
      </c>
      <c r="Z237" s="24">
        <f>IF(SUMIFS('Monthly NSE Equity Options'!$L:$L,'Monthly NSE Equity Options'!$A:$A,$A237)=0,"",SUMIFS('Monthly NSE Equity Options'!$L:$L,'Monthly NSE Equity Options'!$A:$A,$A237))</f>
        <v>8689975240</v>
      </c>
      <c r="AA237" s="9">
        <f>IF(SUMIFS('Monthly BSE Equity Options'!$L:$L,'Monthly BSE Equity Options'!$A:$A,$A237)=0,"",SUMIFS('Monthly BSE Equity Options'!$L:$L,'Monthly BSE Equity Options'!$A:$A,$A237))</f>
        <v>356090397</v>
      </c>
      <c r="AB237" s="9">
        <f t="shared" si="87"/>
        <v>9046065637</v>
      </c>
      <c r="AC237" s="26">
        <f t="shared" si="105"/>
        <v>2.0017533584936804</v>
      </c>
      <c r="AD237" s="26">
        <f t="shared" si="106"/>
        <v>5.7980681625798125</v>
      </c>
      <c r="AE237" s="26">
        <f t="shared" si="107"/>
        <v>2.0692225667265536</v>
      </c>
      <c r="AF237" s="26">
        <f t="shared" si="96"/>
        <v>0.26380324290197987</v>
      </c>
      <c r="AG237" s="26">
        <f t="shared" si="97"/>
        <v>1.5767161547961464</v>
      </c>
      <c r="AH237" s="26">
        <f t="shared" si="98"/>
        <v>0.2896703937943319</v>
      </c>
      <c r="AI237" s="26">
        <f t="shared" si="88"/>
        <v>0.96063588179776993</v>
      </c>
      <c r="AJ237" s="26">
        <f t="shared" si="89"/>
        <v>3.9364118202230111E-2</v>
      </c>
    </row>
    <row r="238" spans="1:36" x14ac:dyDescent="0.2">
      <c r="A238" s="10">
        <v>45170</v>
      </c>
      <c r="B238" s="5" t="s">
        <v>90</v>
      </c>
      <c r="C238" s="5" t="s">
        <v>188</v>
      </c>
      <c r="D238" s="18">
        <f>IF(SUMIFS('Monthly NSE Equity Options'!$J:$J,'Monthly NSE Equity Options'!$A:$A,$A238)=0,"",SUMIFS('Monthly NSE Equity Options'!$J:$J,'Monthly NSE Equity Options'!$A:$A,$A238))</f>
        <v>12105.419400000001</v>
      </c>
      <c r="E238" s="7">
        <f>IF(SUMIFS('Monthly BSE Equity Options'!$J:$J,'Monthly BSE Equity Options'!$A:$A,$A238)=0,"",SUMIFS('Monthly BSE Equity Options'!$J:$J,'Monthly BSE Equity Options'!$A:$A,$A238))</f>
        <v>285.14960000000002</v>
      </c>
      <c r="F238" s="7">
        <f t="shared" si="81"/>
        <v>12390.569000000001</v>
      </c>
      <c r="G238" s="20">
        <f t="shared" si="99"/>
        <v>-5.1362284978185846E-3</v>
      </c>
      <c r="H238" s="20">
        <f t="shared" si="100"/>
        <v>268.54305699971644</v>
      </c>
      <c r="I238" s="20">
        <f t="shared" si="101"/>
        <v>1.820979245210852E-2</v>
      </c>
      <c r="J238" s="20">
        <f t="shared" si="90"/>
        <v>-4.5243179060807992E-2</v>
      </c>
      <c r="K238" s="20">
        <f t="shared" si="91"/>
        <v>1.1030111858374183</v>
      </c>
      <c r="L238" s="20">
        <f t="shared" si="92"/>
        <v>-3.3093564815242837E-2</v>
      </c>
      <c r="M238" s="20">
        <f t="shared" si="82"/>
        <v>0.97698656131126826</v>
      </c>
      <c r="N238" s="20">
        <f t="shared" si="83"/>
        <v>2.3013438688731729E-2</v>
      </c>
      <c r="O238" s="21">
        <f>IF(SUMIFS('Monthly NSE Equity Options'!$K:$K,'Monthly NSE Equity Options'!$A:$A,$A238)=0,"",SUMIFS('Monthly NSE Equity Options'!$K:$K,'Monthly NSE Equity Options'!$A:$A,$A238))</f>
        <v>6600597.7077000001</v>
      </c>
      <c r="P238" s="8">
        <f>IF(SUMIFS('Monthly BSE Equity Options'!$K:$K,'Monthly BSE Equity Options'!$A:$A,$A238)=0,"",SUMIFS('Monthly BSE Equity Options'!$K:$K,'Monthly BSE Equity Options'!$A:$A,$A238))</f>
        <v>528487.63300000003</v>
      </c>
      <c r="Q238" s="8">
        <f t="shared" si="84"/>
        <v>7129085.3407000005</v>
      </c>
      <c r="R238" s="23">
        <f t="shared" si="102"/>
        <v>0.99900269588823765</v>
      </c>
      <c r="S238" s="23">
        <f t="shared" si="103"/>
        <v>10.167788044834531</v>
      </c>
      <c r="T238" s="23">
        <f t="shared" si="104"/>
        <v>1.1285503603986409</v>
      </c>
      <c r="U238" s="23">
        <f t="shared" si="93"/>
        <v>-7.4615580530491554E-3</v>
      </c>
      <c r="V238" s="23">
        <f t="shared" si="94"/>
        <v>1.2756884617002711</v>
      </c>
      <c r="W238" s="23">
        <f t="shared" si="95"/>
        <v>3.5835296686294038E-2</v>
      </c>
      <c r="X238" s="23">
        <f t="shared" si="85"/>
        <v>0.92586880255411441</v>
      </c>
      <c r="Y238" s="23">
        <f t="shared" si="86"/>
        <v>7.413119744588556E-2</v>
      </c>
      <c r="Z238" s="24">
        <f>IF(SUMIFS('Monthly NSE Equity Options'!$L:$L,'Monthly NSE Equity Options'!$A:$A,$A238)=0,"",SUMIFS('Monthly NSE Equity Options'!$L:$L,'Monthly NSE Equity Options'!$A:$A,$A238))</f>
        <v>8448915231</v>
      </c>
      <c r="AA238" s="9">
        <f>IF(SUMIFS('Monthly BSE Equity Options'!$L:$L,'Monthly BSE Equity Options'!$A:$A,$A238)=0,"",SUMIFS('Monthly BSE Equity Options'!$L:$L,'Monthly BSE Equity Options'!$A:$A,$A238))</f>
        <v>796168272</v>
      </c>
      <c r="AB238" s="9">
        <f t="shared" si="87"/>
        <v>9245083503</v>
      </c>
      <c r="AC238" s="26">
        <f t="shared" si="105"/>
        <v>1.4103888118265835</v>
      </c>
      <c r="AD238" s="26">
        <f t="shared" si="106"/>
        <v>14.611656854578738</v>
      </c>
      <c r="AE238" s="26">
        <f t="shared" si="107"/>
        <v>1.5997035889451388</v>
      </c>
      <c r="AF238" s="26">
        <f t="shared" si="96"/>
        <v>-2.7740011029076306E-2</v>
      </c>
      <c r="AG238" s="26">
        <f t="shared" si="97"/>
        <v>1.2358599914728954</v>
      </c>
      <c r="AH238" s="26">
        <f t="shared" si="98"/>
        <v>2.2000488829749587E-2</v>
      </c>
      <c r="AI238" s="26">
        <f t="shared" si="88"/>
        <v>0.91388198151572719</v>
      </c>
      <c r="AJ238" s="26">
        <f t="shared" si="89"/>
        <v>8.6118018484272849E-2</v>
      </c>
    </row>
    <row r="239" spans="1:36" x14ac:dyDescent="0.2">
      <c r="A239" s="10">
        <v>45200</v>
      </c>
      <c r="B239" s="5" t="s">
        <v>90</v>
      </c>
      <c r="C239" s="5" t="s">
        <v>189</v>
      </c>
      <c r="D239" s="18">
        <f>IF(SUMIFS('Monthly NSE Equity Options'!$J:$J,'Monthly NSE Equity Options'!$A:$A,$A239)=0,"",SUMIFS('Monthly NSE Equity Options'!$J:$J,'Monthly NSE Equity Options'!$A:$A,$A239))</f>
        <v>10640.599099999999</v>
      </c>
      <c r="E239" s="7">
        <f>IF(SUMIFS('Monthly BSE Equity Options'!$J:$J,'Monthly BSE Equity Options'!$A:$A,$A239)=0,"",SUMIFS('Monthly BSE Equity Options'!$J:$J,'Monthly BSE Equity Options'!$A:$A,$A239))</f>
        <v>370.541</v>
      </c>
      <c r="F239" s="7">
        <f t="shared" si="81"/>
        <v>11011.140099999999</v>
      </c>
      <c r="G239" s="20">
        <f t="shared" si="99"/>
        <v>0.18797106569094479</v>
      </c>
      <c r="H239" s="20">
        <f t="shared" si="100"/>
        <v>400.67046070460702</v>
      </c>
      <c r="I239" s="20">
        <f t="shared" si="101"/>
        <v>0.22921356372297197</v>
      </c>
      <c r="J239" s="20">
        <f t="shared" si="90"/>
        <v>-0.1210053325372602</v>
      </c>
      <c r="K239" s="20">
        <f t="shared" si="91"/>
        <v>0.29946175621498328</v>
      </c>
      <c r="L239" s="20">
        <f t="shared" si="92"/>
        <v>-0.11132893896963103</v>
      </c>
      <c r="M239" s="20">
        <f t="shared" si="82"/>
        <v>0.96634853460814663</v>
      </c>
      <c r="N239" s="20">
        <f t="shared" si="83"/>
        <v>3.3651465391853479E-2</v>
      </c>
      <c r="O239" s="21">
        <f>IF(SUMIFS('Monthly NSE Equity Options'!$K:$K,'Monthly NSE Equity Options'!$A:$A,$A239)=0,"",SUMIFS('Monthly NSE Equity Options'!$K:$K,'Monthly NSE Equity Options'!$A:$A,$A239))</f>
        <v>6353385.2072999999</v>
      </c>
      <c r="P239" s="8">
        <f>IF(SUMIFS('Monthly BSE Equity Options'!$K:$K,'Monthly BSE Equity Options'!$A:$A,$A239)=0,"",SUMIFS('Monthly BSE Equity Options'!$K:$K,'Monthly BSE Equity Options'!$A:$A,$A239))</f>
        <v>656585.68839999998</v>
      </c>
      <c r="Q239" s="8">
        <f t="shared" si="84"/>
        <v>7009970.8957000002</v>
      </c>
      <c r="R239" s="23">
        <f t="shared" si="102"/>
        <v>1.3595190459459361</v>
      </c>
      <c r="S239" s="23">
        <f t="shared" si="103"/>
        <v>16.488677975700693</v>
      </c>
      <c r="T239" s="23">
        <f t="shared" si="104"/>
        <v>1.5675624843122518</v>
      </c>
      <c r="U239" s="23">
        <f t="shared" si="93"/>
        <v>-3.7453047640157111E-2</v>
      </c>
      <c r="V239" s="23">
        <f t="shared" si="94"/>
        <v>0.24238609837063096</v>
      </c>
      <c r="W239" s="23">
        <f t="shared" si="95"/>
        <v>-1.6708236654143449E-2</v>
      </c>
      <c r="X239" s="23">
        <f t="shared" si="85"/>
        <v>0.90633546156336287</v>
      </c>
      <c r="Y239" s="23">
        <f t="shared" si="86"/>
        <v>9.3664538436637093E-2</v>
      </c>
      <c r="Z239" s="24">
        <f>IF(SUMIFS('Monthly NSE Equity Options'!$L:$L,'Monthly NSE Equity Options'!$A:$A,$A239)=0,"",SUMIFS('Monthly NSE Equity Options'!$L:$L,'Monthly NSE Equity Options'!$A:$A,$A239))</f>
        <v>8247660224</v>
      </c>
      <c r="AA239" s="9">
        <f>IF(SUMIFS('Monthly BSE Equity Options'!$L:$L,'Monthly BSE Equity Options'!$A:$A,$A239)=0,"",SUMIFS('Monthly BSE Equity Options'!$L:$L,'Monthly BSE Equity Options'!$A:$A,$A239))</f>
        <v>1004463937</v>
      </c>
      <c r="AB239" s="9">
        <f t="shared" si="87"/>
        <v>9252124161</v>
      </c>
      <c r="AC239" s="26">
        <f t="shared" si="105"/>
        <v>1.8470159376166433</v>
      </c>
      <c r="AD239" s="26">
        <f t="shared" si="106"/>
        <v>25.141060169043612</v>
      </c>
      <c r="AE239" s="26">
        <f t="shared" si="107"/>
        <v>2.1519406533024141</v>
      </c>
      <c r="AF239" s="26">
        <f t="shared" si="96"/>
        <v>-2.3820218512972335E-2</v>
      </c>
      <c r="AG239" s="26">
        <f t="shared" si="97"/>
        <v>0.26162266486298758</v>
      </c>
      <c r="AH239" s="26">
        <f t="shared" si="98"/>
        <v>7.6155699380264785E-4</v>
      </c>
      <c r="AI239" s="26">
        <f t="shared" si="88"/>
        <v>0.89143423504474084</v>
      </c>
      <c r="AJ239" s="26">
        <f t="shared" si="89"/>
        <v>0.10856576495525912</v>
      </c>
    </row>
    <row r="240" spans="1:36" x14ac:dyDescent="0.2">
      <c r="A240" s="10">
        <v>45231</v>
      </c>
      <c r="B240" s="5" t="s">
        <v>90</v>
      </c>
      <c r="C240" s="5" t="s">
        <v>189</v>
      </c>
      <c r="D240" s="18">
        <f>IF(SUMIFS('Monthly NSE Equity Options'!$J:$J,'Monthly NSE Equity Options'!$A:$A,$A240)=0,"",SUMIFS('Monthly NSE Equity Options'!$J:$J,'Monthly NSE Equity Options'!$A:$A,$A240))</f>
        <v>9782.0141999999996</v>
      </c>
      <c r="E240" s="7">
        <f>IF(SUMIFS('Monthly BSE Equity Options'!$J:$J,'Monthly BSE Equity Options'!$A:$A,$A240)=0,"",SUMIFS('Monthly BSE Equity Options'!$J:$J,'Monthly BSE Equity Options'!$A:$A,$A240))</f>
        <v>379.10120000000001</v>
      </c>
      <c r="F240" s="7">
        <f t="shared" si="81"/>
        <v>10161.115399999999</v>
      </c>
      <c r="G240" s="20">
        <f t="shared" si="99"/>
        <v>0.18634422034418763</v>
      </c>
      <c r="H240" s="20">
        <f t="shared" si="100"/>
        <v>431.6651449440767</v>
      </c>
      <c r="I240" s="20">
        <f t="shared" si="101"/>
        <v>0.23218996110429968</v>
      </c>
      <c r="J240" s="20">
        <f t="shared" si="90"/>
        <v>-8.0689526212861407E-2</v>
      </c>
      <c r="K240" s="20">
        <f t="shared" si="91"/>
        <v>2.3101896956072343E-2</v>
      </c>
      <c r="L240" s="20">
        <f t="shared" si="92"/>
        <v>-7.7196792728120855E-2</v>
      </c>
      <c r="M240" s="20">
        <f t="shared" si="82"/>
        <v>0.96269098567663158</v>
      </c>
      <c r="N240" s="20">
        <f t="shared" si="83"/>
        <v>3.7309014323368479E-2</v>
      </c>
      <c r="O240" s="21">
        <f>IF(SUMIFS('Monthly NSE Equity Options'!$K:$K,'Monthly NSE Equity Options'!$A:$A,$A240)=0,"",SUMIFS('Monthly NSE Equity Options'!$K:$K,'Monthly NSE Equity Options'!$A:$A,$A240))</f>
        <v>6522017.9791999999</v>
      </c>
      <c r="P240" s="8">
        <f>IF(SUMIFS('Monthly BSE Equity Options'!$K:$K,'Monthly BSE Equity Options'!$A:$A,$A240)=0,"",SUMIFS('Monthly BSE Equity Options'!$K:$K,'Monthly BSE Equity Options'!$A:$A,$A240))</f>
        <v>739035.78040000005</v>
      </c>
      <c r="Q240" s="8">
        <f t="shared" si="84"/>
        <v>7261053.7596000005</v>
      </c>
      <c r="R240" s="23">
        <f t="shared" si="102"/>
        <v>1.1500333798173896</v>
      </c>
      <c r="S240" s="23">
        <f t="shared" si="103"/>
        <v>15.988971165167047</v>
      </c>
      <c r="T240" s="23">
        <f t="shared" si="104"/>
        <v>1.3598213992371617</v>
      </c>
      <c r="U240" s="23">
        <f t="shared" si="93"/>
        <v>2.6542192295572198E-2</v>
      </c>
      <c r="V240" s="23">
        <f t="shared" si="94"/>
        <v>0.12557400116490269</v>
      </c>
      <c r="W240" s="23">
        <f t="shared" si="95"/>
        <v>3.581796096386336E-2</v>
      </c>
      <c r="X240" s="23">
        <f t="shared" si="85"/>
        <v>0.89821921103078117</v>
      </c>
      <c r="Y240" s="23">
        <f t="shared" si="86"/>
        <v>0.10178078896921874</v>
      </c>
      <c r="Z240" s="24">
        <f>IF(SUMIFS('Monthly NSE Equity Options'!$L:$L,'Monthly NSE Equity Options'!$A:$A,$A240)=0,"",SUMIFS('Monthly NSE Equity Options'!$L:$L,'Monthly NSE Equity Options'!$A:$A,$A240))</f>
        <v>8453351063</v>
      </c>
      <c r="AA240" s="9">
        <f>IF(SUMIFS('Monthly BSE Equity Options'!$L:$L,'Monthly BSE Equity Options'!$A:$A,$A240)=0,"",SUMIFS('Monthly BSE Equity Options'!$L:$L,'Monthly BSE Equity Options'!$A:$A,$A240))</f>
        <v>1124375712</v>
      </c>
      <c r="AB240" s="9">
        <f t="shared" si="87"/>
        <v>9577726775</v>
      </c>
      <c r="AC240" s="26">
        <f t="shared" si="105"/>
        <v>1.698497960650569</v>
      </c>
      <c r="AD240" s="26">
        <f t="shared" si="106"/>
        <v>23.308169913713645</v>
      </c>
      <c r="AE240" s="26">
        <f t="shared" si="107"/>
        <v>2.0129357976514615</v>
      </c>
      <c r="AF240" s="26">
        <f t="shared" si="96"/>
        <v>2.4939295923158467E-2</v>
      </c>
      <c r="AG240" s="26">
        <f t="shared" si="97"/>
        <v>0.11937887522187873</v>
      </c>
      <c r="AH240" s="26">
        <f t="shared" si="98"/>
        <v>3.5192201091776898E-2</v>
      </c>
      <c r="AI240" s="26">
        <f t="shared" si="88"/>
        <v>0.88260515898878311</v>
      </c>
      <c r="AJ240" s="26">
        <f t="shared" si="89"/>
        <v>0.11739484101121689</v>
      </c>
    </row>
    <row r="241" spans="1:36" x14ac:dyDescent="0.2">
      <c r="A241" s="10">
        <v>45261</v>
      </c>
      <c r="B241" s="5" t="s">
        <v>90</v>
      </c>
      <c r="C241" s="5" t="s">
        <v>189</v>
      </c>
      <c r="D241" s="18">
        <f>IF(SUMIFS('Monthly NSE Equity Options'!$J:$J,'Monthly NSE Equity Options'!$A:$A,$A241)=0,"",SUMIFS('Monthly NSE Equity Options'!$J:$J,'Monthly NSE Equity Options'!$A:$A,$A241))</f>
        <v>14168.413399999999</v>
      </c>
      <c r="E241" s="7">
        <f>IF(SUMIFS('Monthly BSE Equity Options'!$J:$J,'Monthly BSE Equity Options'!$A:$A,$A241)=0,"",SUMIFS('Monthly BSE Equity Options'!$J:$J,'Monthly BSE Equity Options'!$A:$A,$A241))</f>
        <v>806.27179999999998</v>
      </c>
      <c r="F241" s="7">
        <f t="shared" si="81"/>
        <v>14974.6852</v>
      </c>
      <c r="G241" s="20">
        <f t="shared" si="99"/>
        <v>0.33472160552602315</v>
      </c>
      <c r="H241" s="20">
        <f t="shared" si="100"/>
        <v>1275.3523824600284</v>
      </c>
      <c r="I241" s="20">
        <f t="shared" si="101"/>
        <v>0.41059171388668703</v>
      </c>
      <c r="J241" s="20">
        <f t="shared" si="90"/>
        <v>0.4484147242395129</v>
      </c>
      <c r="K241" s="20">
        <f t="shared" si="91"/>
        <v>1.1267983324769215</v>
      </c>
      <c r="L241" s="20">
        <f t="shared" si="92"/>
        <v>0.47372454799598107</v>
      </c>
      <c r="M241" s="20">
        <f t="shared" si="82"/>
        <v>0.94615767949499197</v>
      </c>
      <c r="N241" s="20">
        <f t="shared" si="83"/>
        <v>5.3842320505008014E-2</v>
      </c>
      <c r="O241" s="21">
        <f>IF(SUMIFS('Monthly NSE Equity Options'!$K:$K,'Monthly NSE Equity Options'!$A:$A,$A241)=0,"",SUMIFS('Monthly NSE Equity Options'!$K:$K,'Monthly NSE Equity Options'!$A:$A,$A241))</f>
        <v>7546058.6407000003</v>
      </c>
      <c r="P241" s="8">
        <f>IF(SUMIFS('Monthly BSE Equity Options'!$K:$K,'Monthly BSE Equity Options'!$A:$A,$A241)=0,"",SUMIFS('Monthly BSE Equity Options'!$K:$K,'Monthly BSE Equity Options'!$A:$A,$A241))</f>
        <v>1422790.1614000001</v>
      </c>
      <c r="Q241" s="8">
        <f t="shared" si="84"/>
        <v>8968848.8021000009</v>
      </c>
      <c r="R241" s="23">
        <f t="shared" si="102"/>
        <v>0.81652840422469231</v>
      </c>
      <c r="S241" s="23">
        <f t="shared" si="103"/>
        <v>33.800589832495639</v>
      </c>
      <c r="T241" s="23">
        <f t="shared" si="104"/>
        <v>1.1379884752201965</v>
      </c>
      <c r="U241" s="23">
        <f t="shared" si="93"/>
        <v>0.15701285472776494</v>
      </c>
      <c r="V241" s="23">
        <f t="shared" si="94"/>
        <v>0.92519793917139004</v>
      </c>
      <c r="W241" s="23">
        <f t="shared" si="95"/>
        <v>0.23519933869682297</v>
      </c>
      <c r="X241" s="23">
        <f t="shared" si="85"/>
        <v>0.84136312331780383</v>
      </c>
      <c r="Y241" s="23">
        <f t="shared" si="86"/>
        <v>0.15863687668219612</v>
      </c>
      <c r="Z241" s="24">
        <f>IF(SUMIFS('Monthly NSE Equity Options'!$L:$L,'Monthly NSE Equity Options'!$A:$A,$A241)=0,"",SUMIFS('Monthly NSE Equity Options'!$L:$L,'Monthly NSE Equity Options'!$A:$A,$A241))</f>
        <v>9069874205</v>
      </c>
      <c r="AA241" s="9">
        <f>IF(SUMIFS('Monthly BSE Equity Options'!$L:$L,'Monthly BSE Equity Options'!$A:$A,$A241)=0,"",SUMIFS('Monthly BSE Equity Options'!$L:$L,'Monthly BSE Equity Options'!$A:$A,$A241))</f>
        <v>1989045421</v>
      </c>
      <c r="AB241" s="9">
        <f t="shared" si="87"/>
        <v>11058919626</v>
      </c>
      <c r="AC241" s="26">
        <f t="shared" si="105"/>
        <v>1.1482124963691303</v>
      </c>
      <c r="AD241" s="26">
        <f t="shared" si="106"/>
        <v>46.846366612090819</v>
      </c>
      <c r="AE241" s="26">
        <f t="shared" si="107"/>
        <v>1.5937816367829143</v>
      </c>
      <c r="AF241" s="26">
        <f t="shared" si="96"/>
        <v>7.2932395378502379E-2</v>
      </c>
      <c r="AG241" s="26">
        <f t="shared" si="97"/>
        <v>0.76902204465263302</v>
      </c>
      <c r="AH241" s="26">
        <f t="shared" si="98"/>
        <v>0.15464972908459274</v>
      </c>
      <c r="AI241" s="26">
        <f t="shared" si="88"/>
        <v>0.82014107270264736</v>
      </c>
      <c r="AJ241" s="26">
        <f t="shared" si="89"/>
        <v>0.17985892729735262</v>
      </c>
    </row>
    <row r="242" spans="1:36" x14ac:dyDescent="0.2">
      <c r="A242" s="10">
        <v>45292</v>
      </c>
      <c r="B242" s="5" t="s">
        <v>90</v>
      </c>
      <c r="C242" s="5" t="s">
        <v>190</v>
      </c>
      <c r="D242" s="18">
        <f>IF(SUMIFS('Monthly NSE Equity Options'!$J:$J,'Monthly NSE Equity Options'!$A:$A,$A242)=0,"",SUMIFS('Monthly NSE Equity Options'!$J:$J,'Monthly NSE Equity Options'!$A:$A,$A242))</f>
        <v>16778.794999999998</v>
      </c>
      <c r="E242" s="7">
        <f>IF(SUMIFS('Monthly BSE Equity Options'!$J:$J,'Monthly BSE Equity Options'!$A:$A,$A242)=0,"",SUMIFS('Monthly BSE Equity Options'!$J:$J,'Monthly BSE Equity Options'!$A:$A,$A242))</f>
        <v>807.71600000000001</v>
      </c>
      <c r="F242" s="7">
        <f t="shared" si="81"/>
        <v>17586.510999999999</v>
      </c>
      <c r="G242" s="20">
        <f t="shared" si="99"/>
        <v>0.42229053436834674</v>
      </c>
      <c r="H242" s="20">
        <f t="shared" si="100"/>
        <v>4722.4853801169584</v>
      </c>
      <c r="I242" s="20">
        <f t="shared" si="101"/>
        <v>0.49073670447039985</v>
      </c>
      <c r="J242" s="20">
        <f t="shared" si="90"/>
        <v>0.18423951407290229</v>
      </c>
      <c r="K242" s="20">
        <f t="shared" si="91"/>
        <v>1.7912073819275065E-3</v>
      </c>
      <c r="L242" s="20">
        <f t="shared" si="92"/>
        <v>0.17441607386845082</v>
      </c>
      <c r="M242" s="20">
        <f t="shared" si="82"/>
        <v>0.95407184517724974</v>
      </c>
      <c r="N242" s="20">
        <f t="shared" si="83"/>
        <v>4.5928154822750235E-2</v>
      </c>
      <c r="O242" s="21">
        <f>IF(SUMIFS('Monthly NSE Equity Options'!$K:$K,'Monthly NSE Equity Options'!$A:$A,$A242)=0,"",SUMIFS('Monthly NSE Equity Options'!$K:$K,'Monthly NSE Equity Options'!$A:$A,$A242))</f>
        <v>8821777.7403999995</v>
      </c>
      <c r="P242" s="8">
        <f>IF(SUMIFS('Monthly BSE Equity Options'!$K:$K,'Monthly BSE Equity Options'!$A:$A,$A242)=0,"",SUMIFS('Monthly BSE Equity Options'!$K:$K,'Monthly BSE Equity Options'!$A:$A,$A242))</f>
        <v>1264412.3096</v>
      </c>
      <c r="Q242" s="8">
        <f t="shared" si="84"/>
        <v>10086190.049999999</v>
      </c>
      <c r="R242" s="23">
        <f t="shared" si="102"/>
        <v>1.089784237192545</v>
      </c>
      <c r="S242" s="23">
        <f t="shared" si="103"/>
        <v>632.04126283393055</v>
      </c>
      <c r="T242" s="23">
        <f t="shared" si="104"/>
        <v>1.3881799344645223</v>
      </c>
      <c r="U242" s="23">
        <f t="shared" si="93"/>
        <v>0.1690576710892957</v>
      </c>
      <c r="V242" s="23">
        <f t="shared" si="94"/>
        <v>-0.11131497538903357</v>
      </c>
      <c r="W242" s="23">
        <f t="shared" si="95"/>
        <v>0.12458023014485198</v>
      </c>
      <c r="X242" s="23">
        <f t="shared" si="85"/>
        <v>0.87463925393711972</v>
      </c>
      <c r="Y242" s="23">
        <f t="shared" si="86"/>
        <v>0.12536074606288033</v>
      </c>
      <c r="Z242" s="24">
        <f>IF(SUMIFS('Monthly NSE Equity Options'!$L:$L,'Monthly NSE Equity Options'!$A:$A,$A242)=0,"",SUMIFS('Monthly NSE Equity Options'!$L:$L,'Monthly NSE Equity Options'!$A:$A,$A242))</f>
        <v>10694729159</v>
      </c>
      <c r="AA242" s="9">
        <f>IF(SUMIFS('Monthly BSE Equity Options'!$L:$L,'Monthly BSE Equity Options'!$A:$A,$A242)=0,"",SUMIFS('Monthly BSE Equity Options'!$L:$L,'Monthly BSE Equity Options'!$A:$A,$A242))</f>
        <v>1715381539</v>
      </c>
      <c r="AB242" s="9">
        <f t="shared" si="87"/>
        <v>12410110698</v>
      </c>
      <c r="AC242" s="26">
        <f t="shared" si="105"/>
        <v>1.4079085590411102</v>
      </c>
      <c r="AD242" s="26">
        <f t="shared" si="106"/>
        <v>865.72551628172062</v>
      </c>
      <c r="AE242" s="26">
        <f t="shared" si="107"/>
        <v>1.7928806353808433</v>
      </c>
      <c r="AF242" s="26">
        <f t="shared" si="96"/>
        <v>0.17914856560019943</v>
      </c>
      <c r="AG242" s="26">
        <f t="shared" si="97"/>
        <v>-0.13758553681615504</v>
      </c>
      <c r="AH242" s="26">
        <f t="shared" si="98"/>
        <v>0.12218110970110407</v>
      </c>
      <c r="AI242" s="26">
        <f t="shared" si="88"/>
        <v>0.86177548446232244</v>
      </c>
      <c r="AJ242" s="26">
        <f t="shared" si="89"/>
        <v>0.13822451553767759</v>
      </c>
    </row>
    <row r="243" spans="1:36" x14ac:dyDescent="0.2">
      <c r="A243" s="10">
        <v>45323</v>
      </c>
      <c r="B243" s="5" t="s">
        <v>90</v>
      </c>
      <c r="C243" s="5" t="s">
        <v>190</v>
      </c>
      <c r="D243" s="18">
        <f>IF(SUMIFS('Monthly NSE Equity Options'!$J:$J,'Monthly NSE Equity Options'!$A:$A,$A243)=0,"",SUMIFS('Monthly NSE Equity Options'!$J:$J,'Monthly NSE Equity Options'!$A:$A,$A243))</f>
        <v>16776.6014</v>
      </c>
      <c r="E243" s="7">
        <f>IF(SUMIFS('Monthly BSE Equity Options'!$J:$J,'Monthly BSE Equity Options'!$A:$A,$A243)=0,"",SUMIFS('Monthly BSE Equity Options'!$J:$J,'Monthly BSE Equity Options'!$A:$A,$A243))</f>
        <v>1082.7766999999999</v>
      </c>
      <c r="F243" s="7">
        <f t="shared" si="81"/>
        <v>17859.378099999998</v>
      </c>
      <c r="G243" s="20">
        <f t="shared" si="99"/>
        <v>0.45466376352454541</v>
      </c>
      <c r="H243" s="20">
        <f t="shared" si="100"/>
        <v>7822.5310693641613</v>
      </c>
      <c r="I243" s="20">
        <f t="shared" si="101"/>
        <v>0.54853046711461384</v>
      </c>
      <c r="J243" s="20">
        <f t="shared" si="90"/>
        <v>-1.3073644442274102E-4</v>
      </c>
      <c r="K243" s="20">
        <f t="shared" si="91"/>
        <v>0.34054135364410243</v>
      </c>
      <c r="L243" s="20">
        <f t="shared" si="92"/>
        <v>1.5515704052952772E-2</v>
      </c>
      <c r="M243" s="20">
        <f t="shared" si="82"/>
        <v>0.93937209381327791</v>
      </c>
      <c r="N243" s="20">
        <f t="shared" si="83"/>
        <v>6.0627906186722147E-2</v>
      </c>
      <c r="O243" s="21">
        <f>IF(SUMIFS('Monthly NSE Equity Options'!$K:$K,'Monthly NSE Equity Options'!$A:$A,$A243)=0,"",SUMIFS('Monthly NSE Equity Options'!$K:$K,'Monthly NSE Equity Options'!$A:$A,$A243))</f>
        <v>8556461.0438999999</v>
      </c>
      <c r="P243" s="8">
        <f>IF(SUMIFS('Monthly BSE Equity Options'!$K:$K,'Monthly BSE Equity Options'!$A:$A,$A243)=0,"",SUMIFS('Monthly BSE Equity Options'!$K:$K,'Monthly BSE Equity Options'!$A:$A,$A243))</f>
        <v>1552514.1051</v>
      </c>
      <c r="Q243" s="8">
        <f t="shared" si="84"/>
        <v>10108975.149</v>
      </c>
      <c r="R243" s="23">
        <f t="shared" si="102"/>
        <v>1.0665077211837173</v>
      </c>
      <c r="S243" s="23">
        <f t="shared" si="103"/>
        <v>1105.2309093000076</v>
      </c>
      <c r="T243" s="23">
        <f t="shared" si="104"/>
        <v>1.4406348350233351</v>
      </c>
      <c r="U243" s="23">
        <f t="shared" si="93"/>
        <v>-3.0075196214132904E-2</v>
      </c>
      <c r="V243" s="23">
        <f t="shared" si="94"/>
        <v>0.22785431090206787</v>
      </c>
      <c r="W243" s="23">
        <f t="shared" si="95"/>
        <v>2.2590392295851469E-3</v>
      </c>
      <c r="X243" s="23">
        <f t="shared" si="85"/>
        <v>0.84642220579070493</v>
      </c>
      <c r="Y243" s="23">
        <f t="shared" si="86"/>
        <v>0.15357779420929507</v>
      </c>
      <c r="Z243" s="24">
        <f>IF(SUMIFS('Monthly NSE Equity Options'!$L:$L,'Monthly NSE Equity Options'!$A:$A,$A243)=0,"",SUMIFS('Monthly NSE Equity Options'!$L:$L,'Monthly NSE Equity Options'!$A:$A,$A243))</f>
        <v>10177190641</v>
      </c>
      <c r="AA243" s="9">
        <f>IF(SUMIFS('Monthly BSE Equity Options'!$L:$L,'Monthly BSE Equity Options'!$A:$A,$A243)=0,"",SUMIFS('Monthly BSE Equity Options'!$L:$L,'Monthly BSE Equity Options'!$A:$A,$A243))</f>
        <v>2109800759</v>
      </c>
      <c r="AB243" s="9">
        <f t="shared" si="87"/>
        <v>12286991400</v>
      </c>
      <c r="AC243" s="26">
        <f t="shared" si="105"/>
        <v>1.2750815052297879</v>
      </c>
      <c r="AD243" s="26">
        <f t="shared" si="106"/>
        <v>1460.6618787523573</v>
      </c>
      <c r="AE243" s="26">
        <f t="shared" si="107"/>
        <v>1.7458353482527977</v>
      </c>
      <c r="AF243" s="26">
        <f t="shared" si="96"/>
        <v>-4.8391923751007093E-2</v>
      </c>
      <c r="AG243" s="26">
        <f t="shared" si="97"/>
        <v>0.22993089935544653</v>
      </c>
      <c r="AH243" s="26">
        <f t="shared" si="98"/>
        <v>-9.9208863640387612E-3</v>
      </c>
      <c r="AI243" s="26">
        <f t="shared" si="88"/>
        <v>0.82828988071074905</v>
      </c>
      <c r="AJ243" s="26">
        <f t="shared" si="89"/>
        <v>0.1717101192892509</v>
      </c>
    </row>
    <row r="244" spans="1:36" x14ac:dyDescent="0.2">
      <c r="A244" s="10">
        <v>45352</v>
      </c>
      <c r="B244" s="5" t="s">
        <v>90</v>
      </c>
      <c r="C244" s="5" t="s">
        <v>190</v>
      </c>
      <c r="D244" s="18">
        <f>IF(SUMIFS('Monthly NSE Equity Options'!$J:$J,'Monthly NSE Equity Options'!$A:$A,$A244)=0,"",SUMIFS('Monthly NSE Equity Options'!$J:$J,'Monthly NSE Equity Options'!$A:$A,$A244))</f>
        <v>12543.479600000001</v>
      </c>
      <c r="E244" s="7">
        <f>IF(SUMIFS('Monthly BSE Equity Options'!$J:$J,'Monthly BSE Equity Options'!$A:$A,$A244)=0,"",SUMIFS('Monthly BSE Equity Options'!$J:$J,'Monthly BSE Equity Options'!$A:$A,$A244))</f>
        <v>980.17930000000001</v>
      </c>
      <c r="F244" s="7">
        <f t="shared" si="81"/>
        <v>13523.6589</v>
      </c>
      <c r="G244" s="20">
        <f t="shared" si="99"/>
        <v>-6.7708779204524228E-2</v>
      </c>
      <c r="H244" s="20">
        <f t="shared" si="100"/>
        <v>19485.666003976145</v>
      </c>
      <c r="I244" s="20">
        <f t="shared" si="101"/>
        <v>5.1390628691023732E-3</v>
      </c>
      <c r="J244" s="20">
        <f t="shared" si="90"/>
        <v>-0.25232296453082559</v>
      </c>
      <c r="K244" s="20">
        <f t="shared" si="91"/>
        <v>-9.4753978359526814E-2</v>
      </c>
      <c r="L244" s="20">
        <f t="shared" si="92"/>
        <v>-0.24276988681929512</v>
      </c>
      <c r="M244" s="20">
        <f t="shared" si="82"/>
        <v>0.92752114592301649</v>
      </c>
      <c r="N244" s="20">
        <f t="shared" si="83"/>
        <v>7.2478854076983554E-2</v>
      </c>
      <c r="O244" s="21">
        <f>IF(SUMIFS('Monthly NSE Equity Options'!$K:$K,'Monthly NSE Equity Options'!$A:$A,$A244)=0,"",SUMIFS('Monthly NSE Equity Options'!$K:$K,'Monthly NSE Equity Options'!$A:$A,$A244))</f>
        <v>7184659.8969999999</v>
      </c>
      <c r="P244" s="8">
        <f>IF(SUMIFS('Monthly BSE Equity Options'!$K:$K,'Monthly BSE Equity Options'!$A:$A,$A244)=0,"",SUMIFS('Monthly BSE Equity Options'!$K:$K,'Monthly BSE Equity Options'!$A:$A,$A244))</f>
        <v>1519418.6580000001</v>
      </c>
      <c r="Q244" s="8">
        <f t="shared" si="84"/>
        <v>8704078.5549999997</v>
      </c>
      <c r="R244" s="23">
        <f t="shared" si="102"/>
        <v>0.45658318422084321</v>
      </c>
      <c r="S244" s="23">
        <f t="shared" si="103"/>
        <v>1319.8838685756684</v>
      </c>
      <c r="T244" s="23">
        <f t="shared" si="104"/>
        <v>0.76421134443658212</v>
      </c>
      <c r="U244" s="23">
        <f t="shared" si="93"/>
        <v>-0.16032342575532121</v>
      </c>
      <c r="V244" s="23">
        <f t="shared" si="94"/>
        <v>-2.1317324584222197E-2</v>
      </c>
      <c r="W244" s="23">
        <f t="shared" si="95"/>
        <v>-0.13897517535582982</v>
      </c>
      <c r="X244" s="23">
        <f t="shared" si="85"/>
        <v>0.82543601273828349</v>
      </c>
      <c r="Y244" s="23">
        <f t="shared" si="86"/>
        <v>0.17456398726171654</v>
      </c>
      <c r="Z244" s="24">
        <f>IF(SUMIFS('Monthly NSE Equity Options'!$L:$L,'Monthly NSE Equity Options'!$A:$A,$A244)=0,"",SUMIFS('Monthly NSE Equity Options'!$L:$L,'Monthly NSE Equity Options'!$A:$A,$A244))</f>
        <v>8467657676</v>
      </c>
      <c r="AA244" s="9">
        <f>IF(SUMIFS('Monthly BSE Equity Options'!$L:$L,'Monthly BSE Equity Options'!$A:$A,$A244)=0,"",SUMIFS('Monthly BSE Equity Options'!$L:$L,'Monthly BSE Equity Options'!$A:$A,$A244))</f>
        <v>2032870277</v>
      </c>
      <c r="AB244" s="9">
        <f t="shared" si="87"/>
        <v>10500527953</v>
      </c>
      <c r="AC244" s="26">
        <f t="shared" si="105"/>
        <v>0.54922486824682926</v>
      </c>
      <c r="AD244" s="26">
        <f t="shared" si="106"/>
        <v>1725.7972000825653</v>
      </c>
      <c r="AE244" s="26">
        <f t="shared" si="107"/>
        <v>0.92074084294408265</v>
      </c>
      <c r="AF244" s="26">
        <f t="shared" si="96"/>
        <v>-0.16797690298862511</v>
      </c>
      <c r="AG244" s="26">
        <f t="shared" si="97"/>
        <v>-3.6463387204611397E-2</v>
      </c>
      <c r="AH244" s="26">
        <f t="shared" si="98"/>
        <v>-0.14539470150520328</v>
      </c>
      <c r="AI244" s="26">
        <f t="shared" si="88"/>
        <v>0.80640304124715856</v>
      </c>
      <c r="AJ244" s="26">
        <f t="shared" si="89"/>
        <v>0.19359695875284147</v>
      </c>
    </row>
    <row r="245" spans="1:36" x14ac:dyDescent="0.2">
      <c r="A245" s="10">
        <v>45383</v>
      </c>
      <c r="B245" s="5" t="s">
        <v>91</v>
      </c>
      <c r="C245" s="5" t="s">
        <v>191</v>
      </c>
      <c r="D245" s="18">
        <f>IF(SUMIFS('Monthly NSE Equity Options'!$J:$J,'Monthly NSE Equity Options'!$A:$A,$A245)=0,"",SUMIFS('Monthly NSE Equity Options'!$J:$J,'Monthly NSE Equity Options'!$A:$A,$A245))</f>
        <v>12405.4496</v>
      </c>
      <c r="E245" s="7">
        <f>IF(SUMIFS('Monthly BSE Equity Options'!$J:$J,'Monthly BSE Equity Options'!$A:$A,$A245)=0,"",SUMIFS('Monthly BSE Equity Options'!$J:$J,'Monthly BSE Equity Options'!$A:$A,$A245))</f>
        <v>1173.8734999999999</v>
      </c>
      <c r="F245" s="7">
        <f t="shared" si="81"/>
        <v>13579.3231</v>
      </c>
      <c r="G245" s="20">
        <f t="shared" si="99"/>
        <v>0.38574112776071257</v>
      </c>
      <c r="H245" s="20" t="str">
        <f t="shared" si="100"/>
        <v/>
      </c>
      <c r="I245" s="20" t="str">
        <f t="shared" si="101"/>
        <v/>
      </c>
      <c r="J245" s="20">
        <f t="shared" si="90"/>
        <v>-1.1004123608571947E-2</v>
      </c>
      <c r="K245" s="20">
        <f t="shared" si="91"/>
        <v>0.19761098811207289</v>
      </c>
      <c r="L245" s="20">
        <f t="shared" si="92"/>
        <v>4.1160606320822524E-3</v>
      </c>
      <c r="M245" s="20">
        <f t="shared" si="82"/>
        <v>0.91355434351510501</v>
      </c>
      <c r="N245" s="20">
        <f t="shared" si="83"/>
        <v>8.6445656484895037E-2</v>
      </c>
      <c r="O245" s="21">
        <f>IF(SUMIFS('Monthly NSE Equity Options'!$K:$K,'Monthly NSE Equity Options'!$A:$A,$A245)=0,"",SUMIFS('Monthly NSE Equity Options'!$K:$K,'Monthly NSE Equity Options'!$A:$A,$A245))</f>
        <v>7171587.0866999999</v>
      </c>
      <c r="P245" s="8">
        <f>IF(SUMIFS('Monthly BSE Equity Options'!$K:$K,'Monthly BSE Equity Options'!$A:$A,$A245)=0,"",SUMIFS('Monthly BSE Equity Options'!$K:$K,'Monthly BSE Equity Options'!$A:$A,$A245))</f>
        <v>1694952.9839000001</v>
      </c>
      <c r="Q245" s="8">
        <f t="shared" si="84"/>
        <v>8866540.0705999993</v>
      </c>
      <c r="R245" s="23">
        <f t="shared" si="102"/>
        <v>0.74920614059818891</v>
      </c>
      <c r="S245" s="23">
        <f t="shared" si="103"/>
        <v>229047699.52702704</v>
      </c>
      <c r="T245" s="23">
        <f t="shared" si="104"/>
        <v>1.1626184165180176</v>
      </c>
      <c r="U245" s="23">
        <f t="shared" si="93"/>
        <v>-1.8195447644583362E-3</v>
      </c>
      <c r="V245" s="23">
        <f t="shared" si="94"/>
        <v>0.11552729392638539</v>
      </c>
      <c r="W245" s="23">
        <f t="shared" si="95"/>
        <v>1.8664987289972679E-2</v>
      </c>
      <c r="X245" s="23">
        <f t="shared" si="85"/>
        <v>0.80883715965823166</v>
      </c>
      <c r="Y245" s="23">
        <f t="shared" si="86"/>
        <v>0.19116284034176845</v>
      </c>
      <c r="Z245" s="24">
        <f>IF(SUMIFS('Monthly NSE Equity Options'!$L:$L,'Monthly NSE Equity Options'!$A:$A,$A245)=0,"",SUMIFS('Monthly NSE Equity Options'!$L:$L,'Monthly NSE Equity Options'!$A:$A,$A245))</f>
        <v>8449069663</v>
      </c>
      <c r="AA245" s="9">
        <f>IF(SUMIFS('Monthly BSE Equity Options'!$L:$L,'Monthly BSE Equity Options'!$A:$A,$A245)=0,"",SUMIFS('Monthly BSE Equity Options'!$L:$L,'Monthly BSE Equity Options'!$A:$A,$A245))</f>
        <v>2224299239</v>
      </c>
      <c r="AB245" s="9">
        <f t="shared" si="87"/>
        <v>10673368902</v>
      </c>
      <c r="AC245" s="26">
        <f t="shared" si="105"/>
        <v>0.92077911217128605</v>
      </c>
      <c r="AD245" s="26">
        <f t="shared" si="106"/>
        <v>278037403.875</v>
      </c>
      <c r="AE245" s="26">
        <f t="shared" si="107"/>
        <v>1.4264427710844036</v>
      </c>
      <c r="AF245" s="26">
        <f t="shared" si="96"/>
        <v>-2.1951776643833742E-3</v>
      </c>
      <c r="AG245" s="26">
        <f t="shared" si="97"/>
        <v>9.4166836008100052E-2</v>
      </c>
      <c r="AH245" s="26">
        <f t="shared" si="98"/>
        <v>1.6460215121909094E-2</v>
      </c>
      <c r="AI245" s="26">
        <f t="shared" si="88"/>
        <v>0.79160288945103308</v>
      </c>
      <c r="AJ245" s="26">
        <f t="shared" si="89"/>
        <v>0.20839711054896695</v>
      </c>
    </row>
    <row r="246" spans="1:36" x14ac:dyDescent="0.2">
      <c r="A246" s="10">
        <v>45413</v>
      </c>
      <c r="B246" s="5" t="s">
        <v>91</v>
      </c>
      <c r="C246" s="5" t="s">
        <v>191</v>
      </c>
      <c r="D246" s="18">
        <f>IF(SUMIFS('Monthly NSE Equity Options'!$J:$J,'Monthly NSE Equity Options'!$A:$A,$A246)=0,"",SUMIFS('Monthly NSE Equity Options'!$J:$J,'Monthly NSE Equity Options'!$A:$A,$A246))</f>
        <v>14714.013199999999</v>
      </c>
      <c r="E246" s="7">
        <f>IF(SUMIFS('Monthly BSE Equity Options'!$J:$J,'Monthly BSE Equity Options'!$A:$A,$A246)=0,"",SUMIFS('Monthly BSE Equity Options'!$J:$J,'Monthly BSE Equity Options'!$A:$A,$A246))</f>
        <v>1588.6058</v>
      </c>
      <c r="F246" s="7">
        <f t="shared" si="81"/>
        <v>16302.618999999999</v>
      </c>
      <c r="G246" s="20">
        <f t="shared" si="99"/>
        <v>0.16759501258198739</v>
      </c>
      <c r="H246" s="20">
        <f t="shared" si="100"/>
        <v>5650.3902525791527</v>
      </c>
      <c r="I246" s="20">
        <f t="shared" si="101"/>
        <v>0.29362613689585482</v>
      </c>
      <c r="J246" s="20">
        <f t="shared" si="90"/>
        <v>0.18609269913119464</v>
      </c>
      <c r="K246" s="20">
        <f t="shared" si="91"/>
        <v>0.3533023788338352</v>
      </c>
      <c r="L246" s="20">
        <f t="shared" si="92"/>
        <v>0.2005472496637184</v>
      </c>
      <c r="M246" s="20">
        <f t="shared" si="82"/>
        <v>0.90255517840415711</v>
      </c>
      <c r="N246" s="20">
        <f t="shared" si="83"/>
        <v>9.7444821595842987E-2</v>
      </c>
      <c r="O246" s="21">
        <f>IF(SUMIFS('Monthly NSE Equity Options'!$K:$K,'Monthly NSE Equity Options'!$A:$A,$A246)=0,"",SUMIFS('Monthly NSE Equity Options'!$K:$K,'Monthly NSE Equity Options'!$A:$A,$A246))</f>
        <v>7263912.0345000001</v>
      </c>
      <c r="P246" s="8">
        <f>IF(SUMIFS('Monthly BSE Equity Options'!$K:$K,'Monthly BSE Equity Options'!$A:$A,$A246)=0,"",SUMIFS('Monthly BSE Equity Options'!$K:$K,'Monthly BSE Equity Options'!$A:$A,$A246))</f>
        <v>2197396.4158000001</v>
      </c>
      <c r="Q246" s="8">
        <f t="shared" si="84"/>
        <v>9461308.4503000006</v>
      </c>
      <c r="R246" s="23">
        <f t="shared" si="102"/>
        <v>0.31470952750739323</v>
      </c>
      <c r="S246" s="23">
        <f t="shared" si="103"/>
        <v>10018.08807546929</v>
      </c>
      <c r="T246" s="23">
        <f t="shared" si="104"/>
        <v>0.71235259425447972</v>
      </c>
      <c r="U246" s="23">
        <f t="shared" si="93"/>
        <v>1.2873712148210537E-2</v>
      </c>
      <c r="V246" s="23">
        <f t="shared" si="94"/>
        <v>0.29643502602880667</v>
      </c>
      <c r="W246" s="23">
        <f t="shared" si="95"/>
        <v>6.708009832066919E-2</v>
      </c>
      <c r="X246" s="23">
        <f t="shared" si="85"/>
        <v>0.7677492043153582</v>
      </c>
      <c r="Y246" s="23">
        <f t="shared" si="86"/>
        <v>0.23225079568464177</v>
      </c>
      <c r="Z246" s="24">
        <f>IF(SUMIFS('Monthly NSE Equity Options'!$L:$L,'Monthly NSE Equity Options'!$A:$A,$A246)=0,"",SUMIFS('Monthly NSE Equity Options'!$L:$L,'Monthly NSE Equity Options'!$A:$A,$A246))</f>
        <v>10780948678</v>
      </c>
      <c r="AA246" s="9">
        <f>IF(SUMIFS('Monthly BSE Equity Options'!$L:$L,'Monthly BSE Equity Options'!$A:$A,$A246)=0,"",SUMIFS('Monthly BSE Equity Options'!$L:$L,'Monthly BSE Equity Options'!$A:$A,$A246))</f>
        <v>2894893202</v>
      </c>
      <c r="AB246" s="9">
        <f t="shared" si="87"/>
        <v>13675841880</v>
      </c>
      <c r="AC246" s="26">
        <f t="shared" si="105"/>
        <v>0.88194020421949793</v>
      </c>
      <c r="AD246" s="26">
        <f t="shared" si="106"/>
        <v>8233.4682868829605</v>
      </c>
      <c r="AE246" s="26">
        <f t="shared" si="107"/>
        <v>1.3871310472479772</v>
      </c>
      <c r="AF246" s="26">
        <f t="shared" si="96"/>
        <v>0.27599240011142512</v>
      </c>
      <c r="AG246" s="26">
        <f t="shared" si="97"/>
        <v>0.30148549765340271</v>
      </c>
      <c r="AH246" s="26">
        <f t="shared" si="98"/>
        <v>0.28130508797811626</v>
      </c>
      <c r="AI246" s="26">
        <f t="shared" si="88"/>
        <v>0.78832065861820277</v>
      </c>
      <c r="AJ246" s="26">
        <f t="shared" si="89"/>
        <v>0.21167934138179725</v>
      </c>
    </row>
    <row r="247" spans="1:36" x14ac:dyDescent="0.2">
      <c r="A247" s="10">
        <v>45444</v>
      </c>
      <c r="B247" s="5" t="s">
        <v>91</v>
      </c>
      <c r="C247" s="5" t="s">
        <v>191</v>
      </c>
      <c r="D247" s="18">
        <f>IF(SUMIFS('Monthly NSE Equity Options'!$J:$J,'Monthly NSE Equity Options'!$A:$A,$A247)=0,"",SUMIFS('Monthly NSE Equity Options'!$J:$J,'Monthly NSE Equity Options'!$A:$A,$A247))</f>
        <v>16776.776600000001</v>
      </c>
      <c r="E247" s="7">
        <f>IF(SUMIFS('Monthly BSE Equity Options'!$J:$J,'Monthly BSE Equity Options'!$A:$A,$A247)=0,"",SUMIFS('Monthly BSE Equity Options'!$J:$J,'Monthly BSE Equity Options'!$A:$A,$A247))</f>
        <v>1606.1541999999999</v>
      </c>
      <c r="F247" s="7">
        <f t="shared" si="81"/>
        <v>18382.930800000002</v>
      </c>
      <c r="G247" s="20">
        <f t="shared" si="99"/>
        <v>0.52722230121264824</v>
      </c>
      <c r="H247" s="20">
        <f t="shared" si="100"/>
        <v>101.74915236888906</v>
      </c>
      <c r="I247" s="20">
        <f t="shared" si="101"/>
        <v>0.67105571257813579</v>
      </c>
      <c r="J247" s="20">
        <f t="shared" si="90"/>
        <v>0.14019040026415097</v>
      </c>
      <c r="K247" s="20">
        <f t="shared" si="91"/>
        <v>1.1046415668380272E-2</v>
      </c>
      <c r="L247" s="20">
        <f t="shared" si="92"/>
        <v>0.12760598772503995</v>
      </c>
      <c r="M247" s="20">
        <f t="shared" si="82"/>
        <v>0.9126279581055704</v>
      </c>
      <c r="N247" s="20">
        <f t="shared" si="83"/>
        <v>8.737204189442957E-2</v>
      </c>
      <c r="O247" s="21">
        <f>IF(SUMIFS('Monthly NSE Equity Options'!$K:$K,'Monthly NSE Equity Options'!$A:$A,$A247)=0,"",SUMIFS('Monthly NSE Equity Options'!$K:$K,'Monthly NSE Equity Options'!$A:$A,$A247))</f>
        <v>7337918.2860000003</v>
      </c>
      <c r="P247" s="8">
        <f>IF(SUMIFS('Monthly BSE Equity Options'!$K:$K,'Monthly BSE Equity Options'!$A:$A,$A247)=0,"",SUMIFS('Monthly BSE Equity Options'!$K:$K,'Monthly BSE Equity Options'!$A:$A,$A247))</f>
        <v>2063729.8717</v>
      </c>
      <c r="Q247" s="8">
        <f t="shared" si="84"/>
        <v>9401648.1577000003</v>
      </c>
      <c r="R247" s="23">
        <f t="shared" si="102"/>
        <v>0.35886461777366496</v>
      </c>
      <c r="S247" s="23">
        <f t="shared" si="103"/>
        <v>97.484943517934354</v>
      </c>
      <c r="T247" s="23">
        <f t="shared" si="104"/>
        <v>0.73430429920965623</v>
      </c>
      <c r="U247" s="23">
        <f t="shared" si="93"/>
        <v>1.0188208660637299E-2</v>
      </c>
      <c r="V247" s="23">
        <f t="shared" si="94"/>
        <v>-6.0829508566999535E-2</v>
      </c>
      <c r="W247" s="23">
        <f t="shared" si="95"/>
        <v>-6.3057126731882462E-3</v>
      </c>
      <c r="X247" s="23">
        <f t="shared" si="85"/>
        <v>0.78049275647378979</v>
      </c>
      <c r="Y247" s="23">
        <f t="shared" si="86"/>
        <v>0.21950724352621026</v>
      </c>
      <c r="Z247" s="24">
        <f>IF(SUMIFS('Monthly NSE Equity Options'!$L:$L,'Monthly NSE Equity Options'!$A:$A,$A247)=0,"",SUMIFS('Monthly NSE Equity Options'!$L:$L,'Monthly NSE Equity Options'!$A:$A,$A247))</f>
        <v>10268622494</v>
      </c>
      <c r="AA247" s="9">
        <f>IF(SUMIFS('Monthly BSE Equity Options'!$L:$L,'Monthly BSE Equity Options'!$A:$A,$A247)=0,"",SUMIFS('Monthly BSE Equity Options'!$L:$L,'Monthly BSE Equity Options'!$A:$A,$A247))</f>
        <v>2588798430</v>
      </c>
      <c r="AB247" s="9">
        <f t="shared" si="87"/>
        <v>12857420924</v>
      </c>
      <c r="AC247" s="26">
        <f t="shared" si="105"/>
        <v>0.85457733209249231</v>
      </c>
      <c r="AD247" s="26">
        <f t="shared" si="106"/>
        <v>77.631725441952909</v>
      </c>
      <c r="AE247" s="26">
        <f t="shared" si="107"/>
        <v>1.3084044563419304</v>
      </c>
      <c r="AF247" s="26">
        <f t="shared" si="96"/>
        <v>-4.7521437983047976E-2</v>
      </c>
      <c r="AG247" s="26">
        <f t="shared" si="97"/>
        <v>-0.10573611896581459</v>
      </c>
      <c r="AH247" s="26">
        <f t="shared" si="98"/>
        <v>-5.9844283312231461E-2</v>
      </c>
      <c r="AI247" s="26">
        <f t="shared" si="88"/>
        <v>0.79865336560867506</v>
      </c>
      <c r="AJ247" s="26">
        <f t="shared" si="89"/>
        <v>0.201346634391325</v>
      </c>
    </row>
    <row r="248" spans="1:36" x14ac:dyDescent="0.2">
      <c r="A248" s="10">
        <v>45474</v>
      </c>
      <c r="B248" s="5" t="s">
        <v>91</v>
      </c>
      <c r="C248" s="5" t="s">
        <v>192</v>
      </c>
      <c r="D248" s="18">
        <f>IF(SUMIFS('Monthly NSE Equity Options'!$J:$J,'Monthly NSE Equity Options'!$A:$A,$A248)=0,"",SUMIFS('Monthly NSE Equity Options'!$J:$J,'Monthly NSE Equity Options'!$A:$A,$A248))</f>
        <v>15100.7341</v>
      </c>
      <c r="E248" s="7">
        <f>IF(SUMIFS('Monthly BSE Equity Options'!$J:$J,'Monthly BSE Equity Options'!$A:$A,$A248)=0,"",SUMIFS('Monthly BSE Equity Options'!$J:$J,'Monthly BSE Equity Options'!$A:$A,$A248))</f>
        <v>1644.3472999999999</v>
      </c>
      <c r="F248" s="7">
        <f t="shared" si="81"/>
        <v>16745.081399999999</v>
      </c>
      <c r="G248" s="20">
        <f t="shared" si="99"/>
        <v>8.1543413477295212E-2</v>
      </c>
      <c r="H248" s="20">
        <f t="shared" si="100"/>
        <v>24.949952734979743</v>
      </c>
      <c r="I248" s="20">
        <f t="shared" si="101"/>
        <v>0.19389632685338709</v>
      </c>
      <c r="J248" s="20">
        <f t="shared" si="90"/>
        <v>-9.9902534316395508E-2</v>
      </c>
      <c r="K248" s="20">
        <f t="shared" si="91"/>
        <v>2.3779223688485285E-2</v>
      </c>
      <c r="L248" s="20">
        <f t="shared" si="92"/>
        <v>-8.9096206574416414E-2</v>
      </c>
      <c r="M248" s="20">
        <f t="shared" si="82"/>
        <v>0.90180117607550125</v>
      </c>
      <c r="N248" s="20">
        <f t="shared" si="83"/>
        <v>9.8198823924498801E-2</v>
      </c>
      <c r="O248" s="21">
        <f>IF(SUMIFS('Monthly NSE Equity Options'!$K:$K,'Monthly NSE Equity Options'!$A:$A,$A248)=0,"",SUMIFS('Monthly NSE Equity Options'!$K:$K,'Monthly NSE Equity Options'!$A:$A,$A248))</f>
        <v>8334148.3568000002</v>
      </c>
      <c r="P248" s="8">
        <f>IF(SUMIFS('Monthly BSE Equity Options'!$K:$K,'Monthly BSE Equity Options'!$A:$A,$A248)=0,"",SUMIFS('Monthly BSE Equity Options'!$K:$K,'Monthly BSE Equity Options'!$A:$A,$A248))</f>
        <v>2542566.3703000001</v>
      </c>
      <c r="Q248" s="8">
        <f t="shared" si="84"/>
        <v>10876714.7271</v>
      </c>
      <c r="R248" s="23">
        <f t="shared" si="102"/>
        <v>0.31499076738578013</v>
      </c>
      <c r="S248" s="23">
        <f t="shared" si="103"/>
        <v>26.787321191070003</v>
      </c>
      <c r="T248" s="23">
        <f t="shared" si="104"/>
        <v>0.69174144626816148</v>
      </c>
      <c r="U248" s="23">
        <f t="shared" si="93"/>
        <v>0.13576467220965172</v>
      </c>
      <c r="V248" s="23">
        <f t="shared" si="94"/>
        <v>0.23202479411976418</v>
      </c>
      <c r="W248" s="23">
        <f t="shared" si="95"/>
        <v>0.15689446623163739</v>
      </c>
      <c r="X248" s="23">
        <f t="shared" si="85"/>
        <v>0.76623765226047158</v>
      </c>
      <c r="Y248" s="23">
        <f t="shared" si="86"/>
        <v>0.23376234773952842</v>
      </c>
      <c r="Z248" s="24">
        <f>IF(SUMIFS('Monthly NSE Equity Options'!$L:$L,'Monthly NSE Equity Options'!$A:$A,$A248)=0,"",SUMIFS('Monthly NSE Equity Options'!$L:$L,'Monthly NSE Equity Options'!$A:$A,$A248))</f>
        <v>11388230699</v>
      </c>
      <c r="AA248" s="9">
        <f>IF(SUMIFS('Monthly BSE Equity Options'!$L:$L,'Monthly BSE Equity Options'!$A:$A,$A248)=0,"",SUMIFS('Monthly BSE Equity Options'!$L:$L,'Monthly BSE Equity Options'!$A:$A,$A248))</f>
        <v>3050310146</v>
      </c>
      <c r="AB248" s="9">
        <f t="shared" si="87"/>
        <v>14438540845</v>
      </c>
      <c r="AC248" s="26">
        <f t="shared" si="105"/>
        <v>0.65621678898041136</v>
      </c>
      <c r="AD248" s="26">
        <f t="shared" si="106"/>
        <v>21.072438618266901</v>
      </c>
      <c r="AE248" s="26">
        <f t="shared" si="107"/>
        <v>1.0584593794260901</v>
      </c>
      <c r="AF248" s="26">
        <f t="shared" si="96"/>
        <v>0.1090319763584835</v>
      </c>
      <c r="AG248" s="26">
        <f t="shared" si="97"/>
        <v>0.17827255712604861</v>
      </c>
      <c r="AH248" s="26">
        <f t="shared" si="98"/>
        <v>0.12297333425933354</v>
      </c>
      <c r="AI248" s="26">
        <f t="shared" si="88"/>
        <v>0.78873833729145082</v>
      </c>
      <c r="AJ248" s="26">
        <f t="shared" si="89"/>
        <v>0.21126166270854912</v>
      </c>
    </row>
    <row r="249" spans="1:36" x14ac:dyDescent="0.2">
      <c r="A249" s="10">
        <v>45505</v>
      </c>
      <c r="B249" s="5" t="s">
        <v>91</v>
      </c>
      <c r="C249" s="5" t="s">
        <v>192</v>
      </c>
      <c r="D249" s="18">
        <f>IF(SUMIFS('Monthly NSE Equity Options'!$J:$J,'Monthly NSE Equity Options'!$A:$A,$A249)=0,"",SUMIFS('Monthly NSE Equity Options'!$J:$J,'Monthly NSE Equity Options'!$A:$A,$A249))</f>
        <v>13806.7639</v>
      </c>
      <c r="E249" s="7">
        <f>IF(SUMIFS('Monthly BSE Equity Options'!$J:$J,'Monthly BSE Equity Options'!$A:$A,$A249)=0,"",SUMIFS('Monthly BSE Equity Options'!$J:$J,'Monthly BSE Equity Options'!$A:$A,$A249))</f>
        <v>1600.1113</v>
      </c>
      <c r="F249" s="7">
        <f t="shared" si="81"/>
        <v>15406.8752</v>
      </c>
      <c r="G249" s="20">
        <f t="shared" si="99"/>
        <v>8.8942197956561442E-2</v>
      </c>
      <c r="H249" s="20">
        <f t="shared" si="100"/>
        <v>10.801005375721562</v>
      </c>
      <c r="I249" s="20">
        <f t="shared" si="101"/>
        <v>0.2022859302884672</v>
      </c>
      <c r="J249" s="20">
        <f t="shared" si="90"/>
        <v>-8.5689224870200142E-2</v>
      </c>
      <c r="K249" s="20">
        <f t="shared" si="91"/>
        <v>-2.6901859479442014E-2</v>
      </c>
      <c r="L249" s="20">
        <f t="shared" si="92"/>
        <v>-7.9916374727207917E-2</v>
      </c>
      <c r="M249" s="20">
        <f t="shared" si="82"/>
        <v>0.89614303489652458</v>
      </c>
      <c r="N249" s="20">
        <f t="shared" si="83"/>
        <v>0.10385696510347536</v>
      </c>
      <c r="O249" s="21">
        <f>IF(SUMIFS('Monthly NSE Equity Options'!$K:$K,'Monthly NSE Equity Options'!$A:$A,$A249)=0,"",SUMIFS('Monthly NSE Equity Options'!$K:$K,'Monthly NSE Equity Options'!$A:$A,$A249))</f>
        <v>7884482.1174999997</v>
      </c>
      <c r="P249" s="8">
        <f>IF(SUMIFS('Monthly BSE Equity Options'!$K:$K,'Monthly BSE Equity Options'!$A:$A,$A249)=0,"",SUMIFS('Monthly BSE Equity Options'!$K:$K,'Monthly BSE Equity Options'!$A:$A,$A249))</f>
        <v>2603046.3528</v>
      </c>
      <c r="Q249" s="8">
        <f t="shared" si="84"/>
        <v>10487528.4703</v>
      </c>
      <c r="R249" s="23">
        <f t="shared" si="102"/>
        <v>0.18559741753886105</v>
      </c>
      <c r="S249" s="23">
        <f t="shared" si="103"/>
        <v>10.20881962121133</v>
      </c>
      <c r="T249" s="23">
        <f t="shared" si="104"/>
        <v>0.52380728317561287</v>
      </c>
      <c r="U249" s="23">
        <f t="shared" si="93"/>
        <v>-5.3954671797161957E-2</v>
      </c>
      <c r="V249" s="23">
        <f t="shared" si="94"/>
        <v>2.3786982792847855E-2</v>
      </c>
      <c r="W249" s="23">
        <f t="shared" si="95"/>
        <v>-3.5781600103045652E-2</v>
      </c>
      <c r="X249" s="23">
        <f t="shared" si="85"/>
        <v>0.75179601560351816</v>
      </c>
      <c r="Y249" s="23">
        <f t="shared" si="86"/>
        <v>0.24820398439648181</v>
      </c>
      <c r="Z249" s="24">
        <f>IF(SUMIFS('Monthly NSE Equity Options'!$L:$L,'Monthly NSE Equity Options'!$A:$A,$A249)=0,"",SUMIFS('Monthly NSE Equity Options'!$L:$L,'Monthly NSE Equity Options'!$A:$A,$A249))</f>
        <v>11927209219</v>
      </c>
      <c r="AA249" s="9">
        <f>IF(SUMIFS('Monthly BSE Equity Options'!$L:$L,'Monthly BSE Equity Options'!$A:$A,$A249)=0,"",SUMIFS('Monthly BSE Equity Options'!$L:$L,'Monthly BSE Equity Options'!$A:$A,$A249))</f>
        <v>3169145106</v>
      </c>
      <c r="AB249" s="9">
        <f t="shared" si="87"/>
        <v>15096354325</v>
      </c>
      <c r="AC249" s="26">
        <f t="shared" si="105"/>
        <v>0.37252510963425944</v>
      </c>
      <c r="AD249" s="26">
        <f t="shared" si="106"/>
        <v>7.8998331117589782</v>
      </c>
      <c r="AE249" s="26">
        <f t="shared" si="107"/>
        <v>0.66883095157448946</v>
      </c>
      <c r="AF249" s="26">
        <f t="shared" si="96"/>
        <v>4.7327678394092132E-2</v>
      </c>
      <c r="AG249" s="26">
        <f t="shared" si="97"/>
        <v>3.8958320404183677E-2</v>
      </c>
      <c r="AH249" s="26">
        <f t="shared" si="98"/>
        <v>4.5559553909340966E-2</v>
      </c>
      <c r="AI249" s="26">
        <f t="shared" si="88"/>
        <v>0.79007215664302444</v>
      </c>
      <c r="AJ249" s="26">
        <f t="shared" si="89"/>
        <v>0.20992784335697554</v>
      </c>
    </row>
    <row r="250" spans="1:36" x14ac:dyDescent="0.2">
      <c r="A250" s="10">
        <v>45536</v>
      </c>
      <c r="B250" s="5" t="s">
        <v>91</v>
      </c>
      <c r="C250" s="5" t="s">
        <v>192</v>
      </c>
      <c r="D250" s="18">
        <f>IF(SUMIFS('Monthly NSE Equity Options'!$J:$J,'Monthly NSE Equity Options'!$A:$A,$A250)=0,"",SUMIFS('Monthly NSE Equity Options'!$J:$J,'Monthly NSE Equity Options'!$A:$A,$A250))</f>
        <v>13110.658600000001</v>
      </c>
      <c r="E250" s="7">
        <f>IF(SUMIFS('Monthly BSE Equity Options'!$J:$J,'Monthly BSE Equity Options'!$A:$A,$A250)=0,"",SUMIFS('Monthly BSE Equity Options'!$J:$J,'Monthly BSE Equity Options'!$A:$A,$A250))</f>
        <v>2005.7518</v>
      </c>
      <c r="F250" s="7">
        <f t="shared" si="81"/>
        <v>15116.410400000001</v>
      </c>
      <c r="G250" s="20">
        <f t="shared" si="99"/>
        <v>8.3040427331249722E-2</v>
      </c>
      <c r="H250" s="20">
        <f t="shared" si="100"/>
        <v>6.0340333635396997</v>
      </c>
      <c r="I250" s="20">
        <f t="shared" si="101"/>
        <v>0.21999323840575835</v>
      </c>
      <c r="J250" s="20">
        <f t="shared" si="90"/>
        <v>-5.0417701428210782E-2</v>
      </c>
      <c r="K250" s="20">
        <f t="shared" si="91"/>
        <v>0.25350767787215789</v>
      </c>
      <c r="L250" s="20">
        <f t="shared" si="92"/>
        <v>-1.8852933916151948E-2</v>
      </c>
      <c r="M250" s="20">
        <f t="shared" si="82"/>
        <v>0.86731295678503151</v>
      </c>
      <c r="N250" s="20">
        <f t="shared" si="83"/>
        <v>0.13268704321496855</v>
      </c>
      <c r="O250" s="21">
        <f>IF(SUMIFS('Monthly NSE Equity Options'!$K:$K,'Monthly NSE Equity Options'!$A:$A,$A250)=0,"",SUMIFS('Monthly NSE Equity Options'!$K:$K,'Monthly NSE Equity Options'!$A:$A,$A250))</f>
        <v>8226321.8436000003</v>
      </c>
      <c r="P250" s="8">
        <f>IF(SUMIFS('Monthly BSE Equity Options'!$K:$K,'Monthly BSE Equity Options'!$A:$A,$A250)=0,"",SUMIFS('Monthly BSE Equity Options'!$K:$K,'Monthly BSE Equity Options'!$A:$A,$A250))</f>
        <v>3014740.6625999999</v>
      </c>
      <c r="Q250" s="8">
        <f t="shared" si="84"/>
        <v>11241062.506200001</v>
      </c>
      <c r="R250" s="23">
        <f t="shared" si="102"/>
        <v>0.24629953345035616</v>
      </c>
      <c r="S250" s="23">
        <f t="shared" si="103"/>
        <v>4.7044677573372846</v>
      </c>
      <c r="T250" s="23">
        <f t="shared" si="104"/>
        <v>0.57678888230229086</v>
      </c>
      <c r="U250" s="23">
        <f t="shared" si="93"/>
        <v>4.3356015145404436E-2</v>
      </c>
      <c r="V250" s="23">
        <f t="shared" si="94"/>
        <v>0.15815865489953951</v>
      </c>
      <c r="W250" s="23">
        <f t="shared" si="95"/>
        <v>7.1850487751614622E-2</v>
      </c>
      <c r="X250" s="23">
        <f t="shared" si="85"/>
        <v>0.73180999029787241</v>
      </c>
      <c r="Y250" s="23">
        <f t="shared" si="86"/>
        <v>0.26819000970212753</v>
      </c>
      <c r="Z250" s="24">
        <f>IF(SUMIFS('Monthly NSE Equity Options'!$L:$L,'Monthly NSE Equity Options'!$A:$A,$A250)=0,"",SUMIFS('Monthly NSE Equity Options'!$L:$L,'Monthly NSE Equity Options'!$A:$A,$A250))</f>
        <v>11985428660</v>
      </c>
      <c r="AA250" s="9">
        <f>IF(SUMIFS('Monthly BSE Equity Options'!$L:$L,'Monthly BSE Equity Options'!$A:$A,$A250)=0,"",SUMIFS('Monthly BSE Equity Options'!$L:$L,'Monthly BSE Equity Options'!$A:$A,$A250))</f>
        <v>3544570805</v>
      </c>
      <c r="AB250" s="9">
        <f t="shared" si="87"/>
        <v>15529999465</v>
      </c>
      <c r="AC250" s="26">
        <f t="shared" si="105"/>
        <v>0.41857603400068966</v>
      </c>
      <c r="AD250" s="26">
        <f t="shared" si="106"/>
        <v>3.4520372509895747</v>
      </c>
      <c r="AE250" s="26">
        <f t="shared" si="107"/>
        <v>0.67981170315666328</v>
      </c>
      <c r="AF250" s="26">
        <f t="shared" si="96"/>
        <v>4.8812291233439886E-3</v>
      </c>
      <c r="AG250" s="26">
        <f t="shared" si="97"/>
        <v>0.11846276722679039</v>
      </c>
      <c r="AH250" s="26">
        <f t="shared" si="98"/>
        <v>2.8725156462568568E-2</v>
      </c>
      <c r="AI250" s="26">
        <f t="shared" si="88"/>
        <v>0.77175976000588997</v>
      </c>
      <c r="AJ250" s="26">
        <f t="shared" si="89"/>
        <v>0.22824023999411</v>
      </c>
    </row>
    <row r="251" spans="1:36" x14ac:dyDescent="0.2">
      <c r="A251" s="10">
        <v>45566</v>
      </c>
      <c r="B251" s="5" t="s">
        <v>91</v>
      </c>
      <c r="C251" s="5" t="s">
        <v>193</v>
      </c>
      <c r="D251" s="18">
        <f>IF(SUMIFS('Monthly NSE Equity Options'!$J:$J,'Monthly NSE Equity Options'!$A:$A,$A251)=0,"",SUMIFS('Monthly NSE Equity Options'!$J:$J,'Monthly NSE Equity Options'!$A:$A,$A251))</f>
        <v>15394.247499999999</v>
      </c>
      <c r="E251" s="7">
        <f>IF(SUMIFS('Monthly BSE Equity Options'!$J:$J,'Monthly BSE Equity Options'!$A:$A,$A251)=0,"",SUMIFS('Monthly BSE Equity Options'!$J:$J,'Monthly BSE Equity Options'!$A:$A,$A251))</f>
        <v>1988.4417000000001</v>
      </c>
      <c r="F251" s="7">
        <f t="shared" si="81"/>
        <v>17382.689200000001</v>
      </c>
      <c r="G251" s="20">
        <f t="shared" si="99"/>
        <v>0.44674631149293087</v>
      </c>
      <c r="H251" s="20">
        <f t="shared" si="100"/>
        <v>4.3663203262257078</v>
      </c>
      <c r="I251" s="20">
        <f t="shared" si="101"/>
        <v>0.57864572080051935</v>
      </c>
      <c r="J251" s="20">
        <f t="shared" si="90"/>
        <v>0.17417804625009436</v>
      </c>
      <c r="K251" s="20">
        <f t="shared" si="91"/>
        <v>-8.6302303206209352E-3</v>
      </c>
      <c r="L251" s="20">
        <f t="shared" si="92"/>
        <v>0.14992175655670215</v>
      </c>
      <c r="M251" s="20">
        <f t="shared" si="82"/>
        <v>0.88560793573873475</v>
      </c>
      <c r="N251" s="20">
        <f t="shared" si="83"/>
        <v>0.11439206426126516</v>
      </c>
      <c r="O251" s="21">
        <f>IF(SUMIFS('Monthly NSE Equity Options'!$K:$K,'Monthly NSE Equity Options'!$A:$A,$A251)=0,"",SUMIFS('Monthly NSE Equity Options'!$K:$K,'Monthly NSE Equity Options'!$A:$A,$A251))</f>
        <v>8726276.2518000007</v>
      </c>
      <c r="P251" s="8">
        <f>IF(SUMIFS('Monthly BSE Equity Options'!$K:$K,'Monthly BSE Equity Options'!$A:$A,$A251)=0,"",SUMIFS('Monthly BSE Equity Options'!$K:$K,'Monthly BSE Equity Options'!$A:$A,$A251))</f>
        <v>2642585.3390000002</v>
      </c>
      <c r="Q251" s="8">
        <f t="shared" si="84"/>
        <v>11368861.5908</v>
      </c>
      <c r="R251" s="23">
        <f t="shared" si="102"/>
        <v>0.37348452314422298</v>
      </c>
      <c r="S251" s="23">
        <f t="shared" si="103"/>
        <v>3.0247379522383149</v>
      </c>
      <c r="T251" s="23">
        <f t="shared" si="104"/>
        <v>0.6218129518588722</v>
      </c>
      <c r="U251" s="23">
        <f t="shared" si="93"/>
        <v>6.0774963307442142E-2</v>
      </c>
      <c r="V251" s="23">
        <f t="shared" si="94"/>
        <v>-0.12344521975533451</v>
      </c>
      <c r="W251" s="23">
        <f t="shared" si="95"/>
        <v>1.1368950624508267E-2</v>
      </c>
      <c r="X251" s="23">
        <f t="shared" si="85"/>
        <v>0.76755937101578808</v>
      </c>
      <c r="Y251" s="23">
        <f t="shared" si="86"/>
        <v>0.23244062898421192</v>
      </c>
      <c r="Z251" s="24">
        <f>IF(SUMIFS('Monthly NSE Equity Options'!$L:$L,'Monthly NSE Equity Options'!$A:$A,$A251)=0,"",SUMIFS('Monthly NSE Equity Options'!$L:$L,'Monthly NSE Equity Options'!$A:$A,$A251))</f>
        <v>12890145802</v>
      </c>
      <c r="AA251" s="9">
        <f>IF(SUMIFS('Monthly BSE Equity Options'!$L:$L,'Monthly BSE Equity Options'!$A:$A,$A251)=0,"",SUMIFS('Monthly BSE Equity Options'!$L:$L,'Monthly BSE Equity Options'!$A:$A,$A251))</f>
        <v>3198474887</v>
      </c>
      <c r="AB251" s="9">
        <f t="shared" si="87"/>
        <v>16088620689</v>
      </c>
      <c r="AC251" s="26">
        <f t="shared" si="105"/>
        <v>0.56288516402394406</v>
      </c>
      <c r="AD251" s="26">
        <f t="shared" si="106"/>
        <v>2.1842605485198221</v>
      </c>
      <c r="AE251" s="26">
        <f t="shared" si="107"/>
        <v>0.73891102292136646</v>
      </c>
      <c r="AF251" s="26">
        <f t="shared" si="96"/>
        <v>7.5484754668757814E-2</v>
      </c>
      <c r="AG251" s="26">
        <f t="shared" si="97"/>
        <v>-9.7641135426549952E-2</v>
      </c>
      <c r="AH251" s="26">
        <f t="shared" si="98"/>
        <v>3.5970459964210999E-2</v>
      </c>
      <c r="AI251" s="26">
        <f t="shared" si="88"/>
        <v>0.80119645127895645</v>
      </c>
      <c r="AJ251" s="26">
        <f t="shared" si="89"/>
        <v>0.1988035487210435</v>
      </c>
    </row>
    <row r="252" spans="1:36" x14ac:dyDescent="0.2">
      <c r="A252" s="10">
        <v>45597</v>
      </c>
      <c r="B252" s="5" t="s">
        <v>91</v>
      </c>
      <c r="C252" s="5" t="s">
        <v>193</v>
      </c>
      <c r="D252" s="18">
        <f>IF(SUMIFS('Monthly NSE Equity Options'!$J:$J,'Monthly NSE Equity Options'!$A:$A,$A252)=0,"",SUMIFS('Monthly NSE Equity Options'!$J:$J,'Monthly NSE Equity Options'!$A:$A,$A252))</f>
        <v>11589.9836</v>
      </c>
      <c r="E252" s="7">
        <f>IF(SUMIFS('Monthly BSE Equity Options'!$J:$J,'Monthly BSE Equity Options'!$A:$A,$A252)=0,"",SUMIFS('Monthly BSE Equity Options'!$J:$J,'Monthly BSE Equity Options'!$A:$A,$A252))</f>
        <v>1561.6815999999999</v>
      </c>
      <c r="F252" s="7">
        <f t="shared" si="81"/>
        <v>13151.665199999999</v>
      </c>
      <c r="G252" s="20">
        <f t="shared" si="99"/>
        <v>0.18482588176983028</v>
      </c>
      <c r="H252" s="20">
        <f t="shared" si="100"/>
        <v>3.1194319617031017</v>
      </c>
      <c r="I252" s="20">
        <f t="shared" si="101"/>
        <v>0.29431314203950487</v>
      </c>
      <c r="J252" s="20">
        <f t="shared" si="90"/>
        <v>-0.24712243323358285</v>
      </c>
      <c r="K252" s="20">
        <f t="shared" si="91"/>
        <v>-0.21462037333053319</v>
      </c>
      <c r="L252" s="20">
        <f t="shared" si="92"/>
        <v>-0.24340445550852974</v>
      </c>
      <c r="M252" s="20">
        <f t="shared" si="82"/>
        <v>0.88125597966103941</v>
      </c>
      <c r="N252" s="20">
        <f t="shared" si="83"/>
        <v>0.11874402033896057</v>
      </c>
      <c r="O252" s="21">
        <f>IF(SUMIFS('Monthly NSE Equity Options'!$K:$K,'Monthly NSE Equity Options'!$A:$A,$A252)=0,"",SUMIFS('Monthly NSE Equity Options'!$K:$K,'Monthly NSE Equity Options'!$A:$A,$A252))</f>
        <v>6335377.6133000003</v>
      </c>
      <c r="P252" s="8">
        <f>IF(SUMIFS('Monthly BSE Equity Options'!$K:$K,'Monthly BSE Equity Options'!$A:$A,$A252)=0,"",SUMIFS('Monthly BSE Equity Options'!$K:$K,'Monthly BSE Equity Options'!$A:$A,$A252))</f>
        <v>2030621.7609999999</v>
      </c>
      <c r="Q252" s="8">
        <f t="shared" si="84"/>
        <v>8365999.3743000003</v>
      </c>
      <c r="R252" s="23">
        <f t="shared" si="102"/>
        <v>-2.8616965867808486E-2</v>
      </c>
      <c r="S252" s="23">
        <f t="shared" si="103"/>
        <v>1.7476636650811876</v>
      </c>
      <c r="T252" s="23">
        <f t="shared" si="104"/>
        <v>0.15217427818092188</v>
      </c>
      <c r="U252" s="23">
        <f t="shared" si="93"/>
        <v>-0.27398841951706732</v>
      </c>
      <c r="V252" s="23">
        <f t="shared" si="94"/>
        <v>-0.23157760279998285</v>
      </c>
      <c r="W252" s="23">
        <f t="shared" si="95"/>
        <v>-0.26413042260361408</v>
      </c>
      <c r="X252" s="23">
        <f t="shared" si="85"/>
        <v>0.75727684522210403</v>
      </c>
      <c r="Y252" s="23">
        <f t="shared" si="86"/>
        <v>0.24272315477789599</v>
      </c>
      <c r="Z252" s="24">
        <f>IF(SUMIFS('Monthly NSE Equity Options'!$L:$L,'Monthly NSE Equity Options'!$A:$A,$A252)=0,"",SUMIFS('Monthly NSE Equity Options'!$L:$L,'Monthly NSE Equity Options'!$A:$A,$A252))</f>
        <v>9729372932</v>
      </c>
      <c r="AA252" s="9">
        <f>IF(SUMIFS('Monthly BSE Equity Options'!$L:$L,'Monthly BSE Equity Options'!$A:$A,$A252)=0,"",SUMIFS('Monthly BSE Equity Options'!$L:$L,'Monthly BSE Equity Options'!$A:$A,$A252))</f>
        <v>2490130531</v>
      </c>
      <c r="AB252" s="9">
        <f t="shared" si="87"/>
        <v>12219503463</v>
      </c>
      <c r="AC252" s="26">
        <f t="shared" si="105"/>
        <v>0.15094864267321162</v>
      </c>
      <c r="AD252" s="26">
        <f t="shared" si="106"/>
        <v>1.2146783360969646</v>
      </c>
      <c r="AE252" s="26">
        <f t="shared" si="107"/>
        <v>0.27582502091160355</v>
      </c>
      <c r="AF252" s="26">
        <f t="shared" si="96"/>
        <v>-0.2452084653309029</v>
      </c>
      <c r="AG252" s="26">
        <f t="shared" si="97"/>
        <v>-0.22146316010765665</v>
      </c>
      <c r="AH252" s="26">
        <f t="shared" si="98"/>
        <v>-0.24048781438705713</v>
      </c>
      <c r="AI252" s="26">
        <f t="shared" si="88"/>
        <v>0.79621671710802477</v>
      </c>
      <c r="AJ252" s="26">
        <f t="shared" si="89"/>
        <v>0.20378328289197523</v>
      </c>
    </row>
    <row r="253" spans="1:36" x14ac:dyDescent="0.2">
      <c r="A253" s="10">
        <v>45627</v>
      </c>
      <c r="B253" s="5" t="s">
        <v>91</v>
      </c>
      <c r="C253" s="5" t="s">
        <v>193</v>
      </c>
      <c r="D253" s="18">
        <f>IF(SUMIFS('Monthly NSE Equity Options'!$J:$J,'Monthly NSE Equity Options'!$A:$A,$A253)=0,"",SUMIFS('Monthly NSE Equity Options'!$J:$J,'Monthly NSE Equity Options'!$A:$A,$A253))</f>
        <v>11018.6594</v>
      </c>
      <c r="E253" s="7">
        <f>IF(SUMIFS('Monthly BSE Equity Options'!$J:$J,'Monthly BSE Equity Options'!$A:$A,$A253)=0,"",SUMIFS('Monthly BSE Equity Options'!$J:$J,'Monthly BSE Equity Options'!$A:$A,$A253))</f>
        <v>1880.1053999999999</v>
      </c>
      <c r="F253" s="7">
        <f t="shared" si="81"/>
        <v>12898.764800000001</v>
      </c>
      <c r="G253" s="20">
        <f t="shared" si="99"/>
        <v>-0.22230816613524274</v>
      </c>
      <c r="H253" s="20">
        <f t="shared" si="100"/>
        <v>1.3318506240699475</v>
      </c>
      <c r="I253" s="20">
        <f t="shared" si="101"/>
        <v>-0.1386286504373393</v>
      </c>
      <c r="J253" s="20">
        <f t="shared" si="90"/>
        <v>-4.9294651288376179E-2</v>
      </c>
      <c r="K253" s="20">
        <f t="shared" si="91"/>
        <v>0.20389802889398201</v>
      </c>
      <c r="L253" s="20">
        <f t="shared" si="92"/>
        <v>-1.9229534523126257E-2</v>
      </c>
      <c r="M253" s="20">
        <f t="shared" si="82"/>
        <v>0.8542414386841134</v>
      </c>
      <c r="N253" s="20">
        <f t="shared" si="83"/>
        <v>0.1457585613158866</v>
      </c>
      <c r="O253" s="21">
        <f>IF(SUMIFS('Monthly NSE Equity Options'!$K:$K,'Monthly NSE Equity Options'!$A:$A,$A253)=0,"",SUMIFS('Monthly NSE Equity Options'!$K:$K,'Monthly NSE Equity Options'!$A:$A,$A253))</f>
        <v>4361790.2023</v>
      </c>
      <c r="P253" s="8">
        <f>IF(SUMIFS('Monthly BSE Equity Options'!$K:$K,'Monthly BSE Equity Options'!$A:$A,$A253)=0,"",SUMIFS('Monthly BSE Equity Options'!$K:$K,'Monthly BSE Equity Options'!$A:$A,$A253))</f>
        <v>1812162.3086999999</v>
      </c>
      <c r="Q253" s="8">
        <f t="shared" si="84"/>
        <v>6173952.5109999999</v>
      </c>
      <c r="R253" s="23">
        <f t="shared" si="102"/>
        <v>-0.42197769590942591</v>
      </c>
      <c r="S253" s="23">
        <f t="shared" si="103"/>
        <v>0.27366800661375423</v>
      </c>
      <c r="T253" s="23">
        <f t="shared" si="104"/>
        <v>-0.31162263438375648</v>
      </c>
      <c r="U253" s="23">
        <f t="shared" si="93"/>
        <v>-0.31151851262295782</v>
      </c>
      <c r="V253" s="23">
        <f t="shared" si="94"/>
        <v>-0.10758254269491208</v>
      </c>
      <c r="W253" s="23">
        <f t="shared" si="95"/>
        <v>-0.26201853062933245</v>
      </c>
      <c r="X253" s="23">
        <f t="shared" si="85"/>
        <v>0.70648262916319671</v>
      </c>
      <c r="Y253" s="23">
        <f t="shared" si="86"/>
        <v>0.29351737083680329</v>
      </c>
      <c r="Z253" s="24">
        <f>IF(SUMIFS('Monthly NSE Equity Options'!$L:$L,'Monthly NSE Equity Options'!$A:$A,$A253)=0,"",SUMIFS('Monthly NSE Equity Options'!$L:$L,'Monthly NSE Equity Options'!$A:$A,$A253))</f>
        <v>6595413787</v>
      </c>
      <c r="AA253" s="9">
        <f>IF(SUMIFS('Monthly BSE Equity Options'!$L:$L,'Monthly BSE Equity Options'!$A:$A,$A253)=0,"",SUMIFS('Monthly BSE Equity Options'!$L:$L,'Monthly BSE Equity Options'!$A:$A,$A253))</f>
        <v>2242091803</v>
      </c>
      <c r="AB253" s="9">
        <f t="shared" si="87"/>
        <v>8837505590</v>
      </c>
      <c r="AC253" s="26">
        <f t="shared" si="105"/>
        <v>-0.27282191153609281</v>
      </c>
      <c r="AD253" s="26">
        <f t="shared" si="106"/>
        <v>0.12722001183501375</v>
      </c>
      <c r="AE253" s="26">
        <f t="shared" si="107"/>
        <v>-0.20087080032459581</v>
      </c>
      <c r="AF253" s="26">
        <f t="shared" si="96"/>
        <v>-0.32211316874208595</v>
      </c>
      <c r="AG253" s="26">
        <f t="shared" si="97"/>
        <v>-9.9608725290553868E-2</v>
      </c>
      <c r="AH253" s="26">
        <f t="shared" si="98"/>
        <v>-0.27677048279748095</v>
      </c>
      <c r="AI253" s="26">
        <f t="shared" si="88"/>
        <v>0.74629811770223731</v>
      </c>
      <c r="AJ253" s="26">
        <f t="shared" si="89"/>
        <v>0.25370188229776269</v>
      </c>
    </row>
    <row r="254" spans="1:36" x14ac:dyDescent="0.2">
      <c r="A254" s="10">
        <v>45658</v>
      </c>
      <c r="B254" s="5" t="s">
        <v>91</v>
      </c>
      <c r="C254" s="5" t="s">
        <v>194</v>
      </c>
      <c r="D254" s="18">
        <f>IF(SUMIFS('Monthly NSE Equity Options'!$J:$J,'Monthly NSE Equity Options'!$A:$A,$A254)=0,"",SUMIFS('Monthly NSE Equity Options'!$J:$J,'Monthly NSE Equity Options'!$A:$A,$A254))</f>
        <v>12304.824699999999</v>
      </c>
      <c r="E254" s="7">
        <f>IF(SUMIFS('Monthly BSE Equity Options'!$J:$J,'Monthly BSE Equity Options'!$A:$A,$A254)=0,"",SUMIFS('Monthly BSE Equity Options'!$J:$J,'Monthly BSE Equity Options'!$A:$A,$A254))</f>
        <v>2652.4576000000002</v>
      </c>
      <c r="F254" s="7">
        <f t="shared" si="81"/>
        <v>14957.282299999999</v>
      </c>
      <c r="G254" s="20">
        <f t="shared" si="99"/>
        <v>-0.26664431504169395</v>
      </c>
      <c r="H254" s="20">
        <f t="shared" si="100"/>
        <v>2.2838987961115049</v>
      </c>
      <c r="I254" s="20">
        <f t="shared" si="101"/>
        <v>-0.14950257615055085</v>
      </c>
      <c r="J254" s="20">
        <f t="shared" si="90"/>
        <v>0.11672611461245452</v>
      </c>
      <c r="K254" s="20">
        <f t="shared" si="91"/>
        <v>0.41080260713043026</v>
      </c>
      <c r="L254" s="20">
        <f t="shared" si="92"/>
        <v>0.15959028107869666</v>
      </c>
      <c r="M254" s="20">
        <f t="shared" si="82"/>
        <v>0.82266446893230061</v>
      </c>
      <c r="N254" s="20">
        <f t="shared" si="83"/>
        <v>0.17733553106769939</v>
      </c>
      <c r="O254" s="21">
        <f>IF(SUMIFS('Monthly NSE Equity Options'!$K:$K,'Monthly NSE Equity Options'!$A:$A,$A254)=0,"",SUMIFS('Monthly NSE Equity Options'!$K:$K,'Monthly NSE Equity Options'!$A:$A,$A254))</f>
        <v>4377915.4219000004</v>
      </c>
      <c r="P254" s="8">
        <f>IF(SUMIFS('Monthly BSE Equity Options'!$K:$K,'Monthly BSE Equity Options'!$A:$A,$A254)=0,"",SUMIFS('Monthly BSE Equity Options'!$K:$K,'Monthly BSE Equity Options'!$A:$A,$A254))</f>
        <v>2448076.4153</v>
      </c>
      <c r="Q254" s="8">
        <f t="shared" si="84"/>
        <v>6825991.8372000009</v>
      </c>
      <c r="R254" s="23">
        <f t="shared" si="102"/>
        <v>-0.50373773283235135</v>
      </c>
      <c r="S254" s="23">
        <f t="shared" si="103"/>
        <v>0.93613775879361305</v>
      </c>
      <c r="T254" s="23">
        <f t="shared" si="104"/>
        <v>-0.32323386696446377</v>
      </c>
      <c r="U254" s="23">
        <f t="shared" si="93"/>
        <v>3.6969269158102502E-3</v>
      </c>
      <c r="V254" s="23">
        <f t="shared" si="94"/>
        <v>0.35091454200710581</v>
      </c>
      <c r="W254" s="23">
        <f t="shared" si="95"/>
        <v>0.10561132840563259</v>
      </c>
      <c r="X254" s="23">
        <f t="shared" si="85"/>
        <v>0.64135960404192438</v>
      </c>
      <c r="Y254" s="23">
        <f t="shared" si="86"/>
        <v>0.35864039595807556</v>
      </c>
      <c r="Z254" s="24">
        <f>IF(SUMIFS('Monthly NSE Equity Options'!$L:$L,'Monthly NSE Equity Options'!$A:$A,$A254)=0,"",SUMIFS('Monthly NSE Equity Options'!$L:$L,'Monthly NSE Equity Options'!$A:$A,$A254))</f>
        <v>3801322156</v>
      </c>
      <c r="AA254" s="9">
        <f>IF(SUMIFS('Monthly BSE Equity Options'!$L:$L,'Monthly BSE Equity Options'!$A:$A,$A254)=0,"",SUMIFS('Monthly BSE Equity Options'!$L:$L,'Monthly BSE Equity Options'!$A:$A,$A254))</f>
        <v>2177117513</v>
      </c>
      <c r="AB254" s="9">
        <f t="shared" si="87"/>
        <v>5978439669</v>
      </c>
      <c r="AC254" s="26">
        <f t="shared" si="105"/>
        <v>-0.64456115723126561</v>
      </c>
      <c r="AD254" s="26">
        <f t="shared" si="106"/>
        <v>0.26917392049652933</v>
      </c>
      <c r="AE254" s="26">
        <f t="shared" si="107"/>
        <v>-0.51826056878255899</v>
      </c>
      <c r="AF254" s="26">
        <f t="shared" si="96"/>
        <v>-0.42364159721219319</v>
      </c>
      <c r="AG254" s="26">
        <f t="shared" si="97"/>
        <v>-2.8979317400412485E-2</v>
      </c>
      <c r="AH254" s="26">
        <f t="shared" si="98"/>
        <v>-0.32351503395201808</v>
      </c>
      <c r="AI254" s="26">
        <f t="shared" si="88"/>
        <v>0.63583850744718451</v>
      </c>
      <c r="AJ254" s="26">
        <f t="shared" si="89"/>
        <v>0.36416149255281544</v>
      </c>
    </row>
    <row r="255" spans="1:36" x14ac:dyDescent="0.2">
      <c r="A255" s="10">
        <v>45689</v>
      </c>
      <c r="B255" s="5" t="s">
        <v>91</v>
      </c>
      <c r="C255" s="5" t="s">
        <v>194</v>
      </c>
      <c r="D255" s="18">
        <f>IF(SUMIFS('Monthly NSE Equity Options'!$J:$J,'Monthly NSE Equity Options'!$A:$A,$A255)=0,"",SUMIFS('Monthly NSE Equity Options'!$J:$J,'Monthly NSE Equity Options'!$A:$A,$A255))</f>
        <v>9580.5419999999995</v>
      </c>
      <c r="E255" s="7">
        <f>IF(SUMIFS('Monthly BSE Equity Options'!$J:$J,'Monthly BSE Equity Options'!$A:$A,$A255)=0,"",SUMIFS('Monthly BSE Equity Options'!$J:$J,'Monthly BSE Equity Options'!$A:$A,$A255))</f>
        <v>2290.7586999999999</v>
      </c>
      <c r="F255" s="7">
        <f t="shared" si="81"/>
        <v>11871.3007</v>
      </c>
      <c r="G255" s="20">
        <f t="shared" si="99"/>
        <v>-0.42893427747529367</v>
      </c>
      <c r="H255" s="20">
        <f t="shared" si="100"/>
        <v>1.1156335373674002</v>
      </c>
      <c r="I255" s="20">
        <f t="shared" si="101"/>
        <v>-0.33529036489798036</v>
      </c>
      <c r="J255" s="20">
        <f t="shared" si="90"/>
        <v>-0.22139955394894817</v>
      </c>
      <c r="K255" s="20">
        <f t="shared" si="91"/>
        <v>-0.13636368777393471</v>
      </c>
      <c r="L255" s="20">
        <f t="shared" si="92"/>
        <v>-0.20631967346100033</v>
      </c>
      <c r="M255" s="20">
        <f t="shared" si="82"/>
        <v>0.80703389140837778</v>
      </c>
      <c r="N255" s="20">
        <f t="shared" si="83"/>
        <v>0.19296610859162214</v>
      </c>
      <c r="O255" s="21">
        <f>IF(SUMIFS('Monthly NSE Equity Options'!$K:$K,'Monthly NSE Equity Options'!$A:$A,$A255)=0,"",SUMIFS('Monthly NSE Equity Options'!$K:$K,'Monthly NSE Equity Options'!$A:$A,$A255))</f>
        <v>3657553.6298000002</v>
      </c>
      <c r="P255" s="8">
        <f>IF(SUMIFS('Monthly BSE Equity Options'!$K:$K,'Monthly BSE Equity Options'!$A:$A,$A255)=0,"",SUMIFS('Monthly BSE Equity Options'!$K:$K,'Monthly BSE Equity Options'!$A:$A,$A255))</f>
        <v>2062331.0848000001</v>
      </c>
      <c r="Q255" s="8">
        <f t="shared" si="84"/>
        <v>5719884.7146000005</v>
      </c>
      <c r="R255" s="23">
        <f t="shared" si="102"/>
        <v>-0.57253897247536556</v>
      </c>
      <c r="S255" s="23">
        <f t="shared" si="103"/>
        <v>0.32838154450594303</v>
      </c>
      <c r="T255" s="23">
        <f t="shared" si="104"/>
        <v>-0.43417758671947837</v>
      </c>
      <c r="U255" s="23">
        <f t="shared" si="93"/>
        <v>-0.16454447440817976</v>
      </c>
      <c r="V255" s="23">
        <f t="shared" si="94"/>
        <v>-0.15757078826835913</v>
      </c>
      <c r="W255" s="23">
        <f t="shared" si="95"/>
        <v>-0.16204342884970713</v>
      </c>
      <c r="X255" s="23">
        <f t="shared" si="85"/>
        <v>0.63944534064892911</v>
      </c>
      <c r="Y255" s="23">
        <f t="shared" si="86"/>
        <v>0.36055465935107078</v>
      </c>
      <c r="Z255" s="24">
        <f>IF(SUMIFS('Monthly NSE Equity Options'!$L:$L,'Monthly NSE Equity Options'!$A:$A,$A255)=0,"",SUMIFS('Monthly NSE Equity Options'!$L:$L,'Monthly NSE Equity Options'!$A:$A,$A255))</f>
        <v>2248959065</v>
      </c>
      <c r="AA255" s="9">
        <f>IF(SUMIFS('Monthly BSE Equity Options'!$L:$L,'Monthly BSE Equity Options'!$A:$A,$A255)=0,"",SUMIFS('Monthly BSE Equity Options'!$L:$L,'Monthly BSE Equity Options'!$A:$A,$A255))</f>
        <v>1347491454</v>
      </c>
      <c r="AB255" s="9">
        <f t="shared" si="87"/>
        <v>3596450519</v>
      </c>
      <c r="AC255" s="26">
        <f t="shared" si="105"/>
        <v>-0.77901965833873588</v>
      </c>
      <c r="AD255" s="26">
        <f t="shared" si="106"/>
        <v>-0.36131814899968007</v>
      </c>
      <c r="AE255" s="26">
        <f t="shared" si="107"/>
        <v>-0.70729608234282648</v>
      </c>
      <c r="AF255" s="26">
        <f t="shared" si="96"/>
        <v>-0.40837451478553399</v>
      </c>
      <c r="AG255" s="26">
        <f t="shared" si="97"/>
        <v>-0.38106627411985727</v>
      </c>
      <c r="AH255" s="26">
        <f t="shared" si="98"/>
        <v>-0.39842990510572973</v>
      </c>
      <c r="AI255" s="26">
        <f t="shared" si="88"/>
        <v>0.62532740353823291</v>
      </c>
      <c r="AJ255" s="26">
        <f t="shared" si="89"/>
        <v>0.37467259646176715</v>
      </c>
    </row>
    <row r="256" spans="1:36" x14ac:dyDescent="0.2">
      <c r="A256" s="10">
        <v>45717</v>
      </c>
      <c r="B256" s="5" t="s">
        <v>91</v>
      </c>
      <c r="C256" s="5" t="s">
        <v>194</v>
      </c>
      <c r="D256" s="18">
        <f>IF(SUMIFS('Monthly NSE Equity Options'!$J:$J,'Monthly NSE Equity Options'!$A:$A,$A256)=0,"",SUMIFS('Monthly NSE Equity Options'!$J:$J,'Monthly NSE Equity Options'!$A:$A,$A256))</f>
        <v>9694.5094000000008</v>
      </c>
      <c r="E256" s="7">
        <f>IF(SUMIFS('Monthly BSE Equity Options'!$J:$J,'Monthly BSE Equity Options'!$A:$A,$A256)=0,"",SUMIFS('Monthly BSE Equity Options'!$J:$J,'Monthly BSE Equity Options'!$A:$A,$A256))</f>
        <v>2362.0682999999999</v>
      </c>
      <c r="F256" s="7">
        <f t="shared" si="81"/>
        <v>12056.577700000002</v>
      </c>
      <c r="G256" s="20">
        <f t="shared" si="99"/>
        <v>-0.22712758268447297</v>
      </c>
      <c r="H256" s="20">
        <f t="shared" si="100"/>
        <v>1.4098328744547044</v>
      </c>
      <c r="I256" s="20">
        <f t="shared" si="101"/>
        <v>-0.10848256458169014</v>
      </c>
      <c r="J256" s="20">
        <f t="shared" si="90"/>
        <v>1.1895715294604647E-2</v>
      </c>
      <c r="K256" s="20">
        <f t="shared" si="91"/>
        <v>3.1129249885638366E-2</v>
      </c>
      <c r="L256" s="20">
        <f t="shared" si="92"/>
        <v>1.5607135619098766E-2</v>
      </c>
      <c r="M256" s="20">
        <f t="shared" si="82"/>
        <v>0.80408467819188856</v>
      </c>
      <c r="N256" s="20">
        <f t="shared" si="83"/>
        <v>0.19591532180811139</v>
      </c>
      <c r="O256" s="21">
        <f>IF(SUMIFS('Monthly NSE Equity Options'!$K:$K,'Monthly NSE Equity Options'!$A:$A,$A256)=0,"",SUMIFS('Monthly NSE Equity Options'!$K:$K,'Monthly NSE Equity Options'!$A:$A,$A256))</f>
        <v>4219439.9658000004</v>
      </c>
      <c r="P256" s="8">
        <f>IF(SUMIFS('Monthly BSE Equity Options'!$K:$K,'Monthly BSE Equity Options'!$A:$A,$A256)=0,"",SUMIFS('Monthly BSE Equity Options'!$K:$K,'Monthly BSE Equity Options'!$A:$A,$A256))</f>
        <v>2443808.9671999998</v>
      </c>
      <c r="Q256" s="8">
        <f t="shared" si="84"/>
        <v>6663248.9330000002</v>
      </c>
      <c r="R256" s="23">
        <f t="shared" si="102"/>
        <v>-0.41271542059188437</v>
      </c>
      <c r="S256" s="23">
        <f t="shared" si="103"/>
        <v>0.60838420295349538</v>
      </c>
      <c r="T256" s="23">
        <f t="shared" si="104"/>
        <v>-0.2344681989143651</v>
      </c>
      <c r="U256" s="23">
        <f t="shared" si="93"/>
        <v>0.1536235399043826</v>
      </c>
      <c r="V256" s="23">
        <f t="shared" si="94"/>
        <v>0.18497412234708888</v>
      </c>
      <c r="W256" s="23">
        <f t="shared" si="95"/>
        <v>0.1649271384774702</v>
      </c>
      <c r="X256" s="23">
        <f t="shared" si="85"/>
        <v>0.63324063204408576</v>
      </c>
      <c r="Y256" s="23">
        <f t="shared" si="86"/>
        <v>0.36675936795591424</v>
      </c>
      <c r="Z256" s="24">
        <f>IF(SUMIFS('Monthly NSE Equity Options'!$L:$L,'Monthly NSE Equity Options'!$A:$A,$A256)=0,"",SUMIFS('Monthly NSE Equity Options'!$L:$L,'Monthly NSE Equity Options'!$A:$A,$A256))</f>
        <v>2592591990</v>
      </c>
      <c r="AA256" s="9">
        <f>IF(SUMIFS('Monthly BSE Equity Options'!$L:$L,'Monthly BSE Equity Options'!$A:$A,$A256)=0,"",SUMIFS('Monthly BSE Equity Options'!$L:$L,'Monthly BSE Equity Options'!$A:$A,$A256))</f>
        <v>1620790446</v>
      </c>
      <c r="AB256" s="9">
        <f t="shared" si="87"/>
        <v>4213382436</v>
      </c>
      <c r="AC256" s="26">
        <f t="shared" si="105"/>
        <v>-0.69382418501066478</v>
      </c>
      <c r="AD256" s="26">
        <f t="shared" si="106"/>
        <v>-0.20270837527720909</v>
      </c>
      <c r="AE256" s="26">
        <f t="shared" si="107"/>
        <v>-0.59874565785082856</v>
      </c>
      <c r="AF256" s="26">
        <f t="shared" si="96"/>
        <v>0.15279643384705177</v>
      </c>
      <c r="AG256" s="26">
        <f t="shared" si="97"/>
        <v>0.20282057536522236</v>
      </c>
      <c r="AH256" s="26">
        <f t="shared" si="98"/>
        <v>0.17153910883543566</v>
      </c>
      <c r="AI256" s="26">
        <f t="shared" si="88"/>
        <v>0.61532320632667103</v>
      </c>
      <c r="AJ256" s="26">
        <f t="shared" si="89"/>
        <v>0.38467679367332891</v>
      </c>
    </row>
    <row r="257" spans="1:36" x14ac:dyDescent="0.2">
      <c r="A257" s="10">
        <v>45748</v>
      </c>
      <c r="B257" s="5" t="s">
        <v>92</v>
      </c>
      <c r="C257" s="5" t="s">
        <v>195</v>
      </c>
      <c r="D257" s="18">
        <f>IF(SUMIFS('Monthly NSE Equity Options'!$J:$J,'Monthly NSE Equity Options'!$A:$A,$A257)=0,"",SUMIFS('Monthly NSE Equity Options'!$J:$J,'Monthly NSE Equity Options'!$A:$A,$A257))</f>
        <v>11048.947</v>
      </c>
      <c r="E257" s="7">
        <f>IF(SUMIFS('Monthly BSE Equity Options'!$J:$J,'Monthly BSE Equity Options'!$A:$A,$A257)=0,"",SUMIFS('Monthly BSE Equity Options'!$J:$J,'Monthly BSE Equity Options'!$A:$A,$A257))</f>
        <v>2941.0509999999999</v>
      </c>
      <c r="F257" s="7">
        <f t="shared" si="81"/>
        <v>13989.998</v>
      </c>
      <c r="G257" s="20">
        <f t="shared" si="99"/>
        <v>-0.10934731458664748</v>
      </c>
      <c r="H257" s="20">
        <f t="shared" si="100"/>
        <v>1.5054241364167433</v>
      </c>
      <c r="I257" s="20">
        <f t="shared" si="101"/>
        <v>3.0242663568407213E-2</v>
      </c>
      <c r="J257" s="20">
        <f t="shared" si="90"/>
        <v>0.13971182492225953</v>
      </c>
      <c r="K257" s="20">
        <f t="shared" si="91"/>
        <v>0.24511683256576444</v>
      </c>
      <c r="L257" s="20">
        <f t="shared" si="92"/>
        <v>0.16036228091492322</v>
      </c>
      <c r="M257" s="20">
        <f t="shared" si="82"/>
        <v>0.78977473763756079</v>
      </c>
      <c r="N257" s="20">
        <f t="shared" si="83"/>
        <v>0.21022526236243921</v>
      </c>
      <c r="O257" s="21">
        <f>IF(SUMIFS('Monthly NSE Equity Options'!$K:$K,'Monthly NSE Equity Options'!$A:$A,$A257)=0,"",SUMIFS('Monthly NSE Equity Options'!$K:$K,'Monthly NSE Equity Options'!$A:$A,$A257))</f>
        <v>4328764.1062000003</v>
      </c>
      <c r="P257" s="8">
        <f>IF(SUMIFS('Monthly BSE Equity Options'!$K:$K,'Monthly BSE Equity Options'!$A:$A,$A257)=0,"",SUMIFS('Monthly BSE Equity Options'!$K:$K,'Monthly BSE Equity Options'!$A:$A,$A257))</f>
        <v>2633303.2163</v>
      </c>
      <c r="Q257" s="8">
        <f t="shared" si="84"/>
        <v>6962067.3224999998</v>
      </c>
      <c r="R257" s="23">
        <f t="shared" si="102"/>
        <v>-0.39640081702028418</v>
      </c>
      <c r="S257" s="23">
        <f t="shared" si="103"/>
        <v>0.55361431338402323</v>
      </c>
      <c r="T257" s="23">
        <f t="shared" si="104"/>
        <v>-0.21479322632454123</v>
      </c>
      <c r="U257" s="23">
        <f t="shared" si="93"/>
        <v>2.5909632862680665E-2</v>
      </c>
      <c r="V257" s="23">
        <f t="shared" si="94"/>
        <v>7.7540532686199981E-2</v>
      </c>
      <c r="W257" s="23">
        <f t="shared" si="95"/>
        <v>4.4845749048949557E-2</v>
      </c>
      <c r="X257" s="23">
        <f t="shared" si="85"/>
        <v>0.62176418378062881</v>
      </c>
      <c r="Y257" s="23">
        <f t="shared" si="86"/>
        <v>0.37823581621937125</v>
      </c>
      <c r="Z257" s="24">
        <f>IF(SUMIFS('Monthly NSE Equity Options'!$L:$L,'Monthly NSE Equity Options'!$A:$A,$A257)=0,"",SUMIFS('Monthly NSE Equity Options'!$L:$L,'Monthly NSE Equity Options'!$A:$A,$A257))</f>
        <v>2568372509</v>
      </c>
      <c r="AA257" s="9">
        <f>IF(SUMIFS('Monthly BSE Equity Options'!$L:$L,'Monthly BSE Equity Options'!$A:$A,$A257)=0,"",SUMIFS('Monthly BSE Equity Options'!$L:$L,'Monthly BSE Equity Options'!$A:$A,$A257))</f>
        <v>1699792563</v>
      </c>
      <c r="AB257" s="9">
        <f t="shared" si="87"/>
        <v>4268165072</v>
      </c>
      <c r="AC257" s="26">
        <f t="shared" si="105"/>
        <v>-0.69601712242386093</v>
      </c>
      <c r="AD257" s="26">
        <f t="shared" si="106"/>
        <v>-0.2358076048417872</v>
      </c>
      <c r="AE257" s="26">
        <f t="shared" si="107"/>
        <v>-0.60011078871262269</v>
      </c>
      <c r="AF257" s="26">
        <f t="shared" si="96"/>
        <v>-9.3418019855874279E-3</v>
      </c>
      <c r="AG257" s="26">
        <f t="shared" si="97"/>
        <v>4.874295575653953E-2</v>
      </c>
      <c r="AH257" s="26">
        <f t="shared" si="98"/>
        <v>1.3002056383946137E-2</v>
      </c>
      <c r="AI257" s="26">
        <f t="shared" si="88"/>
        <v>0.60175097862288118</v>
      </c>
      <c r="AJ257" s="26">
        <f t="shared" si="89"/>
        <v>0.39824902137711887</v>
      </c>
    </row>
    <row r="258" spans="1:36" x14ac:dyDescent="0.2">
      <c r="A258" s="10">
        <v>45778</v>
      </c>
      <c r="B258" s="5" t="s">
        <v>92</v>
      </c>
      <c r="C258" s="5" t="s">
        <v>195</v>
      </c>
      <c r="D258" s="18">
        <f>IF(SUMIFS('Monthly NSE Equity Options'!$J:$J,'Monthly NSE Equity Options'!$A:$A,$A258)=0,"",SUMIFS('Monthly NSE Equity Options'!$J:$J,'Monthly NSE Equity Options'!$A:$A,$A258))</f>
        <v>12513.9228</v>
      </c>
      <c r="E258" s="7">
        <f>IF(SUMIFS('Monthly BSE Equity Options'!$J:$J,'Monthly BSE Equity Options'!$A:$A,$A258)=0,"",SUMIFS('Monthly BSE Equity Options'!$J:$J,'Monthly BSE Equity Options'!$A:$A,$A258))</f>
        <v>3336.8625000000002</v>
      </c>
      <c r="F258" s="7">
        <f t="shared" ref="F258:F321" si="108">IF(OR(D258="",E258=""),"",D258+E258)</f>
        <v>15850.7853</v>
      </c>
      <c r="G258" s="20">
        <f t="shared" si="99"/>
        <v>-0.14952347602895988</v>
      </c>
      <c r="H258" s="20">
        <f t="shared" si="100"/>
        <v>1.100497492833024</v>
      </c>
      <c r="I258" s="20">
        <f t="shared" si="101"/>
        <v>-2.7715405727141151E-2</v>
      </c>
      <c r="J258" s="20">
        <f t="shared" si="90"/>
        <v>0.1325896304869596</v>
      </c>
      <c r="K258" s="20">
        <f t="shared" si="91"/>
        <v>0.13458165125324251</v>
      </c>
      <c r="L258" s="20">
        <f t="shared" si="92"/>
        <v>0.13300840357518284</v>
      </c>
      <c r="M258" s="20">
        <f t="shared" ref="M258:M273" si="109">IF(F258="","",D258/F258)</f>
        <v>0.78948282770570366</v>
      </c>
      <c r="N258" s="20">
        <f t="shared" ref="N258:N273" si="110">IF(F258="","",E258/F258)</f>
        <v>0.21051717229429637</v>
      </c>
      <c r="O258" s="21">
        <f>IF(SUMIFS('Monthly NSE Equity Options'!$K:$K,'Monthly NSE Equity Options'!$A:$A,$A258)=0,"",SUMIFS('Monthly NSE Equity Options'!$K:$K,'Monthly NSE Equity Options'!$A:$A,$A258))</f>
        <v>4606188.9385000002</v>
      </c>
      <c r="P258" s="8">
        <f>IF(SUMIFS('Monthly BSE Equity Options'!$K:$K,'Monthly BSE Equity Options'!$A:$A,$A258)=0,"",SUMIFS('Monthly BSE Equity Options'!$K:$K,'Monthly BSE Equity Options'!$A:$A,$A258))</f>
        <v>2668897.2206999999</v>
      </c>
      <c r="Q258" s="8">
        <f t="shared" ref="Q258:Q321" si="111">IF(OR(O258="",P258=""),"",O258+P258)</f>
        <v>7275086.1591999996</v>
      </c>
      <c r="R258" s="23">
        <f t="shared" si="102"/>
        <v>-0.36588040760641449</v>
      </c>
      <c r="S258" s="23">
        <f t="shared" si="103"/>
        <v>0.21457248292104003</v>
      </c>
      <c r="T258" s="23">
        <f t="shared" si="104"/>
        <v>-0.231069761923963</v>
      </c>
      <c r="U258" s="23">
        <f t="shared" si="93"/>
        <v>6.4088692636923739E-2</v>
      </c>
      <c r="V258" s="23">
        <f t="shared" si="94"/>
        <v>1.3516865121978805E-2</v>
      </c>
      <c r="W258" s="23">
        <f t="shared" si="95"/>
        <v>4.4960616179103408E-2</v>
      </c>
      <c r="X258" s="23">
        <f t="shared" ref="X258:X273" si="112">IF(Q258="","",O258/Q258)</f>
        <v>0.63314562023091103</v>
      </c>
      <c r="Y258" s="23">
        <f t="shared" ref="Y258:Y273" si="113">IF(Q258="","",P258/Q258)</f>
        <v>0.36685437976908902</v>
      </c>
      <c r="Z258" s="24">
        <f>IF(SUMIFS('Monthly NSE Equity Options'!$L:$L,'Monthly NSE Equity Options'!$A:$A,$A258)=0,"",SUMIFS('Monthly NSE Equity Options'!$L:$L,'Monthly NSE Equity Options'!$A:$A,$A258))</f>
        <v>2612199884</v>
      </c>
      <c r="AA258" s="9">
        <f>IF(SUMIFS('Monthly BSE Equity Options'!$L:$L,'Monthly BSE Equity Options'!$A:$A,$A258)=0,"",SUMIFS('Monthly BSE Equity Options'!$L:$L,'Monthly BSE Equity Options'!$A:$A,$A258))</f>
        <v>1637155698</v>
      </c>
      <c r="AB258" s="9">
        <f t="shared" ref="AB258:AB321" si="114">IF(OR(Z258="",AA258=""),"",Z258+AA258)</f>
        <v>4249355582</v>
      </c>
      <c r="AC258" s="26">
        <f t="shared" si="105"/>
        <v>-0.7577022243570688</v>
      </c>
      <c r="AD258" s="26">
        <f t="shared" si="106"/>
        <v>-0.43446766987157404</v>
      </c>
      <c r="AE258" s="26">
        <f t="shared" si="107"/>
        <v>-0.68928014675174065</v>
      </c>
      <c r="AF258" s="26">
        <f t="shared" si="96"/>
        <v>1.7064259505356727E-2</v>
      </c>
      <c r="AG258" s="26">
        <f t="shared" si="97"/>
        <v>-3.6849711172668553E-2</v>
      </c>
      <c r="AH258" s="26">
        <f t="shared" si="98"/>
        <v>-4.406926555721502E-3</v>
      </c>
      <c r="AI258" s="26">
        <f t="shared" ref="AI258:AI273" si="115">IF(AB258="","",Z258/AB258)</f>
        <v>0.61472847672835673</v>
      </c>
      <c r="AJ258" s="26">
        <f t="shared" ref="AJ258:AJ273" si="116">IF(AB258="","",AA258/AB258)</f>
        <v>0.38527152327164321</v>
      </c>
    </row>
    <row r="259" spans="1:36" x14ac:dyDescent="0.2">
      <c r="A259" s="10">
        <v>45809</v>
      </c>
      <c r="B259" s="5" t="s">
        <v>92</v>
      </c>
      <c r="C259" s="5" t="s">
        <v>195</v>
      </c>
      <c r="D259" s="18">
        <f>IF(SUMIFS('Monthly NSE Equity Options'!$J:$J,'Monthly NSE Equity Options'!$A:$A,$A259)=0,"",SUMIFS('Monthly NSE Equity Options'!$J:$J,'Monthly NSE Equity Options'!$A:$A,$A259))</f>
        <v>10300.431500000001</v>
      </c>
      <c r="E259" s="7">
        <f>IF(SUMIFS('Monthly BSE Equity Options'!$J:$J,'Monthly BSE Equity Options'!$A:$A,$A259)=0,"",SUMIFS('Monthly BSE Equity Options'!$J:$J,'Monthly BSE Equity Options'!$A:$A,$A259))</f>
        <v>2923.1939000000002</v>
      </c>
      <c r="F259" s="7">
        <f t="shared" si="108"/>
        <v>13223.625400000001</v>
      </c>
      <c r="G259" s="20">
        <f t="shared" si="99"/>
        <v>-0.38603035937189512</v>
      </c>
      <c r="H259" s="20">
        <f t="shared" si="100"/>
        <v>0.81999580115035053</v>
      </c>
      <c r="I259" s="20">
        <f t="shared" si="101"/>
        <v>-0.28065739114896737</v>
      </c>
      <c r="J259" s="20">
        <f t="shared" ref="J259:J273" si="117">IF(OR(D259="",D258=""),"",D259/D258-1)</f>
        <v>-0.17688228826215868</v>
      </c>
      <c r="K259" s="20">
        <f t="shared" ref="K259:K273" si="118">IF(OR(E259="",E258=""),"",E259/E258-1)</f>
        <v>-0.12396932747453637</v>
      </c>
      <c r="L259" s="20">
        <f t="shared" ref="L259:L273" si="119">IF(OR(F259="",F258=""),"",F259/F258-1)</f>
        <v>-0.16574320137942933</v>
      </c>
      <c r="M259" s="20">
        <f t="shared" si="109"/>
        <v>0.77894156771863787</v>
      </c>
      <c r="N259" s="20">
        <f t="shared" si="110"/>
        <v>0.22105843228136213</v>
      </c>
      <c r="O259" s="21">
        <f>IF(SUMIFS('Monthly NSE Equity Options'!$K:$K,'Monthly NSE Equity Options'!$A:$A,$A259)=0,"",SUMIFS('Monthly NSE Equity Options'!$K:$K,'Monthly NSE Equity Options'!$A:$A,$A259))</f>
        <v>4539207.2676999997</v>
      </c>
      <c r="P259" s="8">
        <f>IF(SUMIFS('Monthly BSE Equity Options'!$K:$K,'Monthly BSE Equity Options'!$A:$A,$A259)=0,"",SUMIFS('Monthly BSE Equity Options'!$K:$K,'Monthly BSE Equity Options'!$A:$A,$A259))</f>
        <v>2689777.6546999998</v>
      </c>
      <c r="Q259" s="8">
        <f t="shared" si="111"/>
        <v>7228984.9223999996</v>
      </c>
      <c r="R259" s="23">
        <f t="shared" si="102"/>
        <v>-0.38140394989675153</v>
      </c>
      <c r="S259" s="23">
        <f t="shared" si="103"/>
        <v>0.30335742656295039</v>
      </c>
      <c r="T259" s="23">
        <f t="shared" si="104"/>
        <v>-0.23109386767686879</v>
      </c>
      <c r="U259" s="23">
        <f t="shared" ref="U259:U273" si="120">IF(OR(O259="",O258=""),"",O259/O258-1)</f>
        <v>-1.4541668110950923E-2</v>
      </c>
      <c r="V259" s="23">
        <f t="shared" ref="V259:V273" si="121">IF(OR(P259="",P258=""),"",P259/P258-1)</f>
        <v>7.8236186234714733E-3</v>
      </c>
      <c r="W259" s="23">
        <f t="shared" ref="W259:W273" si="122">IF(OR(Q259="",Q258=""),"",Q259/Q258-1)</f>
        <v>-6.3368647176365034E-3</v>
      </c>
      <c r="X259" s="23">
        <f t="shared" si="112"/>
        <v>0.62791765599546967</v>
      </c>
      <c r="Y259" s="23">
        <f t="shared" si="113"/>
        <v>0.37208234400453039</v>
      </c>
      <c r="Z259" s="24">
        <f>IF(SUMIFS('Monthly NSE Equity Options'!$L:$L,'Monthly NSE Equity Options'!$A:$A,$A259)=0,"",SUMIFS('Monthly NSE Equity Options'!$L:$L,'Monthly NSE Equity Options'!$A:$A,$A259))</f>
        <v>2534096196</v>
      </c>
      <c r="AA259" s="9">
        <f>IF(SUMIFS('Monthly BSE Equity Options'!$L:$L,'Monthly BSE Equity Options'!$A:$A,$A259)=0,"",SUMIFS('Monthly BSE Equity Options'!$L:$L,'Monthly BSE Equity Options'!$A:$A,$A259))</f>
        <v>1638578003</v>
      </c>
      <c r="AB259" s="9">
        <f t="shared" si="114"/>
        <v>4172674199</v>
      </c>
      <c r="AC259" s="26">
        <f t="shared" si="105"/>
        <v>-0.75321946079129076</v>
      </c>
      <c r="AD259" s="26">
        <f t="shared" si="106"/>
        <v>-0.36705075837055412</v>
      </c>
      <c r="AE259" s="26">
        <f t="shared" si="107"/>
        <v>-0.67546569225161046</v>
      </c>
      <c r="AF259" s="26">
        <f t="shared" ref="AF259:AF273" si="123">IF(OR(Z259="",Z258=""),"",Z259/Z258-1)</f>
        <v>-2.9899583289316189E-2</v>
      </c>
      <c r="AG259" s="26">
        <f t="shared" ref="AG259:AG273" si="124">IF(OR(AA259="",AA258=""),"",AA259/AA258-1)</f>
        <v>8.6876587348250212E-4</v>
      </c>
      <c r="AH259" s="26">
        <f t="shared" ref="AH259:AH273" si="125">IF(OR(AB259="",AB258=""),"",AB259/AB258-1)</f>
        <v>-1.8045414538810922E-2</v>
      </c>
      <c r="AI259" s="26">
        <f t="shared" si="115"/>
        <v>0.60730746642220657</v>
      </c>
      <c r="AJ259" s="26">
        <f t="shared" si="116"/>
        <v>0.39269253357779349</v>
      </c>
    </row>
    <row r="260" spans="1:36" x14ac:dyDescent="0.2">
      <c r="A260" s="10">
        <v>45839</v>
      </c>
      <c r="B260" s="5" t="s">
        <v>92</v>
      </c>
      <c r="C260" s="5" t="s">
        <v>196</v>
      </c>
      <c r="D260" s="18">
        <f>IF(SUMIFS('Monthly NSE Equity Options'!$J:$J,'Monthly NSE Equity Options'!$A:$A,$A260)=0,"",SUMIFS('Monthly NSE Equity Options'!$J:$J,'Monthly NSE Equity Options'!$A:$A,$A260))</f>
        <v>10023.1692</v>
      </c>
      <c r="E260" s="7">
        <f>IF(SUMIFS('Monthly BSE Equity Options'!$J:$J,'Monthly BSE Equity Options'!$A:$A,$A260)=0,"",SUMIFS('Monthly BSE Equity Options'!$J:$J,'Monthly BSE Equity Options'!$A:$A,$A260))</f>
        <v>2874.4920000000002</v>
      </c>
      <c r="F260" s="7">
        <f t="shared" si="108"/>
        <v>12897.6612</v>
      </c>
      <c r="G260" s="20">
        <f t="shared" si="99"/>
        <v>-0.33624622924788794</v>
      </c>
      <c r="H260" s="20">
        <f t="shared" si="100"/>
        <v>0.74810516002306837</v>
      </c>
      <c r="I260" s="20">
        <f t="shared" si="101"/>
        <v>-0.22976419810058368</v>
      </c>
      <c r="J260" s="20">
        <f t="shared" si="117"/>
        <v>-2.6917542240827541E-2</v>
      </c>
      <c r="K260" s="20">
        <f t="shared" si="118"/>
        <v>-1.6660509588501848E-2</v>
      </c>
      <c r="L260" s="20">
        <f t="shared" si="119"/>
        <v>-2.4650138682845602E-2</v>
      </c>
      <c r="M260" s="20">
        <f t="shared" si="109"/>
        <v>0.77713075607847415</v>
      </c>
      <c r="N260" s="20">
        <f t="shared" si="110"/>
        <v>0.22286924392152588</v>
      </c>
      <c r="O260" s="21">
        <f>IF(SUMIFS('Monthly NSE Equity Options'!$K:$K,'Monthly NSE Equity Options'!$A:$A,$A260)=0,"",SUMIFS('Monthly NSE Equity Options'!$K:$K,'Monthly NSE Equity Options'!$A:$A,$A260))</f>
        <v>5245330.2633999996</v>
      </c>
      <c r="P260" s="8">
        <f>IF(SUMIFS('Monthly BSE Equity Options'!$K:$K,'Monthly BSE Equity Options'!$A:$A,$A260)=0,"",SUMIFS('Monthly BSE Equity Options'!$K:$K,'Monthly BSE Equity Options'!$A:$A,$A260))</f>
        <v>3488102.6318000001</v>
      </c>
      <c r="Q260" s="8">
        <f t="shared" si="111"/>
        <v>8733432.8951999992</v>
      </c>
      <c r="R260" s="23">
        <f t="shared" si="102"/>
        <v>-0.37062192334022603</v>
      </c>
      <c r="S260" s="23">
        <f t="shared" si="103"/>
        <v>0.37188262715377429</v>
      </c>
      <c r="T260" s="23">
        <f t="shared" si="104"/>
        <v>-0.1970523164094653</v>
      </c>
      <c r="U260" s="23">
        <f t="shared" si="120"/>
        <v>0.15556086207488606</v>
      </c>
      <c r="V260" s="23">
        <f t="shared" si="121"/>
        <v>0.29679961676573607</v>
      </c>
      <c r="W260" s="23">
        <f t="shared" si="122"/>
        <v>0.20811330898453839</v>
      </c>
      <c r="X260" s="23">
        <f t="shared" si="112"/>
        <v>0.60060348849567469</v>
      </c>
      <c r="Y260" s="23">
        <f t="shared" si="113"/>
        <v>0.39939651150432537</v>
      </c>
      <c r="Z260" s="24">
        <f>IF(SUMIFS('Monthly NSE Equity Options'!$L:$L,'Monthly NSE Equity Options'!$A:$A,$A260)=0,"",SUMIFS('Monthly NSE Equity Options'!$L:$L,'Monthly NSE Equity Options'!$A:$A,$A260))</f>
        <v>2848212535</v>
      </c>
      <c r="AA260" s="9">
        <f>IF(SUMIFS('Monthly BSE Equity Options'!$L:$L,'Monthly BSE Equity Options'!$A:$A,$A260)=0,"",SUMIFS('Monthly BSE Equity Options'!$L:$L,'Monthly BSE Equity Options'!$A:$A,$A260))</f>
        <v>2111609515</v>
      </c>
      <c r="AB260" s="9">
        <f t="shared" si="114"/>
        <v>4959822050</v>
      </c>
      <c r="AC260" s="26">
        <f t="shared" si="105"/>
        <v>-0.74989859177597262</v>
      </c>
      <c r="AD260" s="26">
        <f t="shared" si="106"/>
        <v>-0.30773940552601109</v>
      </c>
      <c r="AE260" s="26">
        <f t="shared" si="107"/>
        <v>-0.65648730690694668</v>
      </c>
      <c r="AF260" s="26">
        <f t="shared" si="123"/>
        <v>0.12395596485083082</v>
      </c>
      <c r="AG260" s="26">
        <f t="shared" si="124"/>
        <v>0.28868415854109331</v>
      </c>
      <c r="AH260" s="26">
        <f t="shared" si="125"/>
        <v>0.18864349658275348</v>
      </c>
      <c r="AI260" s="26">
        <f t="shared" si="115"/>
        <v>0.57425700081316422</v>
      </c>
      <c r="AJ260" s="26">
        <f t="shared" si="116"/>
        <v>0.42574299918683572</v>
      </c>
    </row>
    <row r="261" spans="1:36" x14ac:dyDescent="0.2">
      <c r="A261" s="10">
        <v>45870</v>
      </c>
      <c r="B261" s="5" t="s">
        <v>92</v>
      </c>
      <c r="C261" s="5" t="s">
        <v>196</v>
      </c>
      <c r="D261" s="18">
        <f>IF(SUMIFS('Monthly NSE Equity Options'!$J:$J,'Monthly NSE Equity Options'!$A:$A,$A261)=0,"",SUMIFS('Monthly NSE Equity Options'!$J:$J,'Monthly NSE Equity Options'!$A:$A,$A261))</f>
        <v>8994.0350999999991</v>
      </c>
      <c r="E261" s="7">
        <f>IF(SUMIFS('Monthly BSE Equity Options'!$J:$J,'Monthly BSE Equity Options'!$A:$A,$A261)=0,"",SUMIFS('Monthly BSE Equity Options'!$J:$J,'Monthly BSE Equity Options'!$A:$A,$A261))</f>
        <v>3266.1309999999999</v>
      </c>
      <c r="F261" s="7">
        <f t="shared" si="108"/>
        <v>12260.166099999999</v>
      </c>
      <c r="G261" s="20">
        <f t="shared" si="99"/>
        <v>-0.34857761274530097</v>
      </c>
      <c r="H261" s="20">
        <f t="shared" si="100"/>
        <v>1.0411898847286434</v>
      </c>
      <c r="I261" s="20">
        <f t="shared" si="101"/>
        <v>-0.2042405782582053</v>
      </c>
      <c r="J261" s="20">
        <f t="shared" si="117"/>
        <v>-0.10267551903643424</v>
      </c>
      <c r="K261" s="20">
        <f t="shared" si="118"/>
        <v>0.13624633500458505</v>
      </c>
      <c r="L261" s="20">
        <f t="shared" si="119"/>
        <v>-4.9427186069983087E-2</v>
      </c>
      <c r="M261" s="20">
        <f t="shared" si="109"/>
        <v>0.7335981443187789</v>
      </c>
      <c r="N261" s="20">
        <f t="shared" si="110"/>
        <v>0.26640185568122116</v>
      </c>
      <c r="O261" s="21">
        <f>IF(SUMIFS('Monthly NSE Equity Options'!$K:$K,'Monthly NSE Equity Options'!$A:$A,$A261)=0,"",SUMIFS('Monthly NSE Equity Options'!$K:$K,'Monthly NSE Equity Options'!$A:$A,$A261))</f>
        <v>4473696.8167000003</v>
      </c>
      <c r="P261" s="8">
        <f>IF(SUMIFS('Monthly BSE Equity Options'!$K:$K,'Monthly BSE Equity Options'!$A:$A,$A261)=0,"",SUMIFS('Monthly BSE Equity Options'!$K:$K,'Monthly BSE Equity Options'!$A:$A,$A261))</f>
        <v>3375835.4405</v>
      </c>
      <c r="Q261" s="8">
        <f t="shared" si="111"/>
        <v>7849532.2572000008</v>
      </c>
      <c r="R261" s="23">
        <f t="shared" si="102"/>
        <v>-0.43259471579364639</v>
      </c>
      <c r="S261" s="23">
        <f t="shared" si="103"/>
        <v>0.29687872706098362</v>
      </c>
      <c r="T261" s="23">
        <f t="shared" si="104"/>
        <v>-0.25153650076570788</v>
      </c>
      <c r="U261" s="23">
        <f t="shared" si="120"/>
        <v>-0.14710864863632622</v>
      </c>
      <c r="V261" s="23">
        <f t="shared" si="121"/>
        <v>-3.2185747711805601E-2</v>
      </c>
      <c r="W261" s="23">
        <f t="shared" si="122"/>
        <v>-0.10120884291511545</v>
      </c>
      <c r="X261" s="23">
        <f t="shared" si="112"/>
        <v>0.56993164307293498</v>
      </c>
      <c r="Y261" s="23">
        <f t="shared" si="113"/>
        <v>0.43006835692706497</v>
      </c>
      <c r="Z261" s="24">
        <f>IF(SUMIFS('Monthly NSE Equity Options'!$L:$L,'Monthly NSE Equity Options'!$A:$A,$A261)=0,"",SUMIFS('Monthly NSE Equity Options'!$L:$L,'Monthly NSE Equity Options'!$A:$A,$A261))</f>
        <v>2478518604</v>
      </c>
      <c r="AA261" s="9">
        <f>IF(SUMIFS('Monthly BSE Equity Options'!$L:$L,'Monthly BSE Equity Options'!$A:$A,$A261)=0,"",SUMIFS('Monthly BSE Equity Options'!$L:$L,'Monthly BSE Equity Options'!$A:$A,$A261))</f>
        <v>2082322446</v>
      </c>
      <c r="AB261" s="9">
        <f t="shared" si="114"/>
        <v>4560841050</v>
      </c>
      <c r="AC261" s="26">
        <f t="shared" si="105"/>
        <v>-0.79219626666297349</v>
      </c>
      <c r="AD261" s="26">
        <f t="shared" si="106"/>
        <v>-0.34293874961495685</v>
      </c>
      <c r="AE261" s="26">
        <f t="shared" si="107"/>
        <v>-0.69788460499717364</v>
      </c>
      <c r="AF261" s="26">
        <f t="shared" si="123"/>
        <v>-0.12979857593387079</v>
      </c>
      <c r="AG261" s="26">
        <f t="shared" si="124"/>
        <v>-1.3869547751114375E-2</v>
      </c>
      <c r="AH261" s="26">
        <f t="shared" si="125"/>
        <v>-8.0442603782528876E-2</v>
      </c>
      <c r="AI261" s="26">
        <f t="shared" si="115"/>
        <v>0.5434345500815031</v>
      </c>
      <c r="AJ261" s="26">
        <f t="shared" si="116"/>
        <v>0.45656544991849696</v>
      </c>
    </row>
    <row r="262" spans="1:36" x14ac:dyDescent="0.2">
      <c r="A262" s="10">
        <v>45901</v>
      </c>
      <c r="B262" s="5" t="s">
        <v>92</v>
      </c>
      <c r="C262" s="5" t="s">
        <v>196</v>
      </c>
      <c r="D262" s="18">
        <f>IF(SUMIFS('Monthly NSE Equity Options'!$J:$J,'Monthly NSE Equity Options'!$A:$A,$A262)=0,"",SUMIFS('Monthly NSE Equity Options'!$J:$J,'Monthly NSE Equity Options'!$A:$A,$A262))</f>
        <v>10705.531999999999</v>
      </c>
      <c r="E262" s="7">
        <f>IF(SUMIFS('Monthly BSE Equity Options'!$J:$J,'Monthly BSE Equity Options'!$A:$A,$A262)=0,"",SUMIFS('Monthly BSE Equity Options'!$J:$J,'Monthly BSE Equity Options'!$A:$A,$A262))</f>
        <v>3462.2404999999999</v>
      </c>
      <c r="F262" s="7">
        <f t="shared" si="108"/>
        <v>14167.772499999999</v>
      </c>
      <c r="G262" s="20">
        <f t="shared" si="99"/>
        <v>-0.18344819077204877</v>
      </c>
      <c r="H262" s="20">
        <f t="shared" si="100"/>
        <v>0.72615599796545105</v>
      </c>
      <c r="I262" s="20">
        <f t="shared" si="101"/>
        <v>-6.2755500472519654E-2</v>
      </c>
      <c r="J262" s="20">
        <f t="shared" si="117"/>
        <v>0.19029244170950599</v>
      </c>
      <c r="K262" s="20">
        <f t="shared" si="118"/>
        <v>6.0043366294860734E-2</v>
      </c>
      <c r="L262" s="20">
        <f t="shared" si="119"/>
        <v>0.1555938463182811</v>
      </c>
      <c r="M262" s="20">
        <f t="shared" si="109"/>
        <v>0.75562562851711512</v>
      </c>
      <c r="N262" s="20">
        <f t="shared" si="110"/>
        <v>0.24437437148288485</v>
      </c>
      <c r="O262" s="21">
        <f>IF(SUMIFS('Monthly NSE Equity Options'!$K:$K,'Monthly NSE Equity Options'!$A:$A,$A262)=0,"",SUMIFS('Monthly NSE Equity Options'!$K:$K,'Monthly NSE Equity Options'!$A:$A,$A262))</f>
        <v>5911928.7549999999</v>
      </c>
      <c r="P262" s="8">
        <f>IF(SUMIFS('Monthly BSE Equity Options'!$K:$K,'Monthly BSE Equity Options'!$A:$A,$A262)=0,"",SUMIFS('Monthly BSE Equity Options'!$K:$K,'Monthly BSE Equity Options'!$A:$A,$A262))</f>
        <v>3651811.7401000001</v>
      </c>
      <c r="Q262" s="8">
        <f t="shared" si="111"/>
        <v>9563740.495099999</v>
      </c>
      <c r="R262" s="23">
        <f t="shared" si="102"/>
        <v>-0.28133996366803671</v>
      </c>
      <c r="S262" s="23">
        <f t="shared" si="103"/>
        <v>0.21131869994766705</v>
      </c>
      <c r="T262" s="23">
        <f t="shared" si="104"/>
        <v>-0.149213831893104</v>
      </c>
      <c r="U262" s="23">
        <f t="shared" si="120"/>
        <v>0.32148623324924008</v>
      </c>
      <c r="V262" s="23">
        <f t="shared" si="121"/>
        <v>8.1750519083099826E-2</v>
      </c>
      <c r="W262" s="23">
        <f t="shared" si="122"/>
        <v>0.21838348856107159</v>
      </c>
      <c r="X262" s="23">
        <f t="shared" si="112"/>
        <v>0.61816072466928484</v>
      </c>
      <c r="Y262" s="23">
        <f t="shared" si="113"/>
        <v>0.38183927533071532</v>
      </c>
      <c r="Z262" s="24">
        <f>IF(SUMIFS('Monthly NSE Equity Options'!$L:$L,'Monthly NSE Equity Options'!$A:$A,$A262)=0,"",SUMIFS('Monthly NSE Equity Options'!$L:$L,'Monthly NSE Equity Options'!$A:$A,$A262))</f>
        <v>3245158304</v>
      </c>
      <c r="AA262" s="9">
        <f>IF(SUMIFS('Monthly BSE Equity Options'!$L:$L,'Monthly BSE Equity Options'!$A:$A,$A262)=0,"",SUMIFS('Monthly BSE Equity Options'!$L:$L,'Monthly BSE Equity Options'!$A:$A,$A262))</f>
        <v>2235358274</v>
      </c>
      <c r="AB262" s="9">
        <f t="shared" si="114"/>
        <v>5480516578</v>
      </c>
      <c r="AC262" s="26">
        <f t="shared" si="105"/>
        <v>-0.72924136498927683</v>
      </c>
      <c r="AD262" s="26">
        <f t="shared" si="106"/>
        <v>-0.36935713885393806</v>
      </c>
      <c r="AE262" s="26">
        <f t="shared" si="107"/>
        <v>-0.64710130284605261</v>
      </c>
      <c r="AF262" s="26">
        <f t="shared" si="123"/>
        <v>0.30931367582343161</v>
      </c>
      <c r="AG262" s="26">
        <f t="shared" si="124"/>
        <v>7.3492858079675205E-2</v>
      </c>
      <c r="AH262" s="26">
        <f t="shared" si="125"/>
        <v>0.2016460380701055</v>
      </c>
      <c r="AI262" s="26">
        <f t="shared" si="115"/>
        <v>0.59212635484523113</v>
      </c>
      <c r="AJ262" s="26">
        <f t="shared" si="116"/>
        <v>0.40787364515476882</v>
      </c>
    </row>
    <row r="263" spans="1:36" x14ac:dyDescent="0.2">
      <c r="A263" s="10">
        <v>45931</v>
      </c>
      <c r="B263" s="5" t="s">
        <v>92</v>
      </c>
      <c r="C263" s="5" t="s">
        <v>197</v>
      </c>
      <c r="D263" s="18">
        <f>IF(SUMIFS('Monthly NSE Equity Options'!$J:$J,'Monthly NSE Equity Options'!$A:$A,$A263)=0,"",SUMIFS('Monthly NSE Equity Options'!$J:$J,'Monthly NSE Equity Options'!$A:$A,$A263))</f>
        <v>11844.893700000001</v>
      </c>
      <c r="E263" s="7">
        <f>IF(SUMIFS('Monthly BSE Equity Options'!$J:$J,'Monthly BSE Equity Options'!$A:$A,$A263)=0,"",SUMIFS('Monthly BSE Equity Options'!$J:$J,'Monthly BSE Equity Options'!$A:$A,$A263))</f>
        <v>4304.2731000000003</v>
      </c>
      <c r="F263" s="7">
        <f t="shared" si="108"/>
        <v>16149.166800000001</v>
      </c>
      <c r="G263" s="20">
        <f t="shared" si="99"/>
        <v>-0.23056364398454676</v>
      </c>
      <c r="H263" s="20">
        <f t="shared" si="100"/>
        <v>1.1646463660463366</v>
      </c>
      <c r="I263" s="20">
        <f t="shared" si="101"/>
        <v>-7.0962690859133537E-2</v>
      </c>
      <c r="J263" s="20">
        <f t="shared" si="117"/>
        <v>0.10642737792012591</v>
      </c>
      <c r="K263" s="20">
        <f t="shared" si="118"/>
        <v>0.24320453763971628</v>
      </c>
      <c r="L263" s="20">
        <f t="shared" si="119"/>
        <v>0.13985221035981499</v>
      </c>
      <c r="M263" s="20">
        <f t="shared" si="109"/>
        <v>0.73346779104417947</v>
      </c>
      <c r="N263" s="20">
        <f t="shared" si="110"/>
        <v>0.26653220895582058</v>
      </c>
      <c r="O263" s="21">
        <f>IF(SUMIFS('Monthly NSE Equity Options'!$K:$K,'Monthly NSE Equity Options'!$A:$A,$A263)=0,"",SUMIFS('Monthly NSE Equity Options'!$K:$K,'Monthly NSE Equity Options'!$A:$A,$A263))</f>
        <v>5958430.8768999996</v>
      </c>
      <c r="P263" s="8">
        <f>IF(SUMIFS('Monthly BSE Equity Options'!$K:$K,'Monthly BSE Equity Options'!$A:$A,$A263)=0,"",SUMIFS('Monthly BSE Equity Options'!$K:$K,'Monthly BSE Equity Options'!$A:$A,$A263))</f>
        <v>4641251.1956000002</v>
      </c>
      <c r="Q263" s="8">
        <f t="shared" si="111"/>
        <v>10599682.0725</v>
      </c>
      <c r="R263" s="23">
        <f t="shared" si="102"/>
        <v>-0.31718516524491958</v>
      </c>
      <c r="S263" s="23">
        <f t="shared" si="103"/>
        <v>0.75632973024679306</v>
      </c>
      <c r="T263" s="23">
        <f t="shared" si="104"/>
        <v>-6.765668771290545E-2</v>
      </c>
      <c r="U263" s="23">
        <f t="shared" si="120"/>
        <v>7.8658122969885724E-3</v>
      </c>
      <c r="V263" s="23">
        <f t="shared" si="121"/>
        <v>0.27094481477101162</v>
      </c>
      <c r="W263" s="23">
        <f t="shared" si="122"/>
        <v>0.10831970795639712</v>
      </c>
      <c r="X263" s="23">
        <f t="shared" si="112"/>
        <v>0.56213298060690486</v>
      </c>
      <c r="Y263" s="23">
        <f t="shared" si="113"/>
        <v>0.43786701939309514</v>
      </c>
      <c r="Z263" s="24">
        <f>IF(SUMIFS('Monthly NSE Equity Options'!$L:$L,'Monthly NSE Equity Options'!$A:$A,$A263)=0,"",SUMIFS('Monthly NSE Equity Options'!$L:$L,'Monthly NSE Equity Options'!$A:$A,$A263))</f>
        <v>3189610278</v>
      </c>
      <c r="AA263" s="9">
        <f>IF(SUMIFS('Monthly BSE Equity Options'!$L:$L,'Monthly BSE Equity Options'!$A:$A,$A263)=0,"",SUMIFS('Monthly BSE Equity Options'!$L:$L,'Monthly BSE Equity Options'!$A:$A,$A263))</f>
        <v>2790050955</v>
      </c>
      <c r="AB263" s="9">
        <f t="shared" si="114"/>
        <v>5979661233</v>
      </c>
      <c r="AC263" s="26">
        <f t="shared" si="105"/>
        <v>-0.75255436773220141</v>
      </c>
      <c r="AD263" s="26">
        <f t="shared" si="106"/>
        <v>-0.12769333711513986</v>
      </c>
      <c r="AE263" s="26">
        <f t="shared" si="107"/>
        <v>-0.62832977738804097</v>
      </c>
      <c r="AF263" s="26">
        <f t="shared" si="123"/>
        <v>-1.7117200702206459E-2</v>
      </c>
      <c r="AG263" s="26">
        <f t="shared" si="124"/>
        <v>0.24814486673199831</v>
      </c>
      <c r="AH263" s="26">
        <f t="shared" si="125"/>
        <v>9.1076205663472853E-2</v>
      </c>
      <c r="AI263" s="26">
        <f t="shared" si="115"/>
        <v>0.53340986281923042</v>
      </c>
      <c r="AJ263" s="26">
        <f t="shared" si="116"/>
        <v>0.46659013718076964</v>
      </c>
    </row>
    <row r="264" spans="1:36" x14ac:dyDescent="0.2">
      <c r="A264" s="10">
        <v>45962</v>
      </c>
      <c r="B264" s="5" t="s">
        <v>92</v>
      </c>
      <c r="C264" s="5" t="s">
        <v>197</v>
      </c>
      <c r="D264" s="18">
        <f>IF(SUMIFS('Monthly NSE Equity Options'!$J:$J,'Monthly NSE Equity Options'!$A:$A,$A264)=0,"",SUMIFS('Monthly NSE Equity Options'!$J:$J,'Monthly NSE Equity Options'!$A:$A,$A264))</f>
        <v>10369.014999999999</v>
      </c>
      <c r="E264" s="7">
        <f>IF(SUMIFS('Monthly BSE Equity Options'!$J:$J,'Monthly BSE Equity Options'!$A:$A,$A264)=0,"",SUMIFS('Monthly BSE Equity Options'!$J:$J,'Monthly BSE Equity Options'!$A:$A,$A264))</f>
        <v>3631.3226</v>
      </c>
      <c r="F264" s="7">
        <f t="shared" si="108"/>
        <v>14000.337599999999</v>
      </c>
      <c r="G264" s="20">
        <f t="shared" si="99"/>
        <v>-0.10534687900680029</v>
      </c>
      <c r="H264" s="20">
        <f t="shared" si="100"/>
        <v>1.3252643816767771</v>
      </c>
      <c r="I264" s="20">
        <f t="shared" si="101"/>
        <v>6.4529653628956352E-2</v>
      </c>
      <c r="J264" s="20">
        <f t="shared" si="117"/>
        <v>-0.12460041747778627</v>
      </c>
      <c r="K264" s="20">
        <f t="shared" si="118"/>
        <v>-0.15634474959314271</v>
      </c>
      <c r="L264" s="20">
        <f t="shared" si="119"/>
        <v>-0.13306130443831954</v>
      </c>
      <c r="M264" s="20">
        <f t="shared" si="109"/>
        <v>0.74062606890279559</v>
      </c>
      <c r="N264" s="20">
        <f t="shared" si="110"/>
        <v>0.25937393109720441</v>
      </c>
      <c r="O264" s="21">
        <f>IF(SUMIFS('Monthly NSE Equity Options'!$K:$K,'Monthly NSE Equity Options'!$A:$A,$A264)=0,"",SUMIFS('Monthly NSE Equity Options'!$K:$K,'Monthly NSE Equity Options'!$A:$A,$A264))</f>
        <v>5138220.0066</v>
      </c>
      <c r="P264" s="8">
        <f>IF(SUMIFS('Monthly BSE Equity Options'!$K:$K,'Monthly BSE Equity Options'!$A:$A,$A264)=0,"",SUMIFS('Monthly BSE Equity Options'!$K:$K,'Monthly BSE Equity Options'!$A:$A,$A264))</f>
        <v>3963895.99</v>
      </c>
      <c r="Q264" s="8">
        <f t="shared" si="111"/>
        <v>9102115.9966000002</v>
      </c>
      <c r="R264" s="23">
        <f t="shared" si="102"/>
        <v>-0.18896389130567059</v>
      </c>
      <c r="S264" s="23">
        <f t="shared" si="103"/>
        <v>0.95206023402799556</v>
      </c>
      <c r="T264" s="23">
        <f t="shared" si="104"/>
        <v>8.7989084073006207E-2</v>
      </c>
      <c r="U264" s="23">
        <f t="shared" si="120"/>
        <v>-0.13765551489064709</v>
      </c>
      <c r="V264" s="23">
        <f t="shared" si="121"/>
        <v>-0.14594237136790755</v>
      </c>
      <c r="W264" s="23">
        <f t="shared" si="122"/>
        <v>-0.14128405603648353</v>
      </c>
      <c r="X264" s="23">
        <f t="shared" si="112"/>
        <v>0.56450829768806809</v>
      </c>
      <c r="Y264" s="23">
        <f t="shared" si="113"/>
        <v>0.43549170231193185</v>
      </c>
      <c r="Z264" s="24">
        <f>IF(SUMIFS('Monthly NSE Equity Options'!$L:$L,'Monthly NSE Equity Options'!$A:$A,$A264)=0,"",SUMIFS('Monthly NSE Equity Options'!$L:$L,'Monthly NSE Equity Options'!$A:$A,$A264))</f>
        <v>2722263999</v>
      </c>
      <c r="AA264" s="9">
        <f>IF(SUMIFS('Monthly BSE Equity Options'!$L:$L,'Monthly BSE Equity Options'!$A:$A,$A264)=0,"",SUMIFS('Monthly BSE Equity Options'!$L:$L,'Monthly BSE Equity Options'!$A:$A,$A264))</f>
        <v>2335515786</v>
      </c>
      <c r="AB264" s="9">
        <f t="shared" si="114"/>
        <v>5057779785</v>
      </c>
      <c r="AC264" s="26">
        <f t="shared" si="105"/>
        <v>-0.7202014952015614</v>
      </c>
      <c r="AD264" s="26">
        <f t="shared" si="106"/>
        <v>-6.2091020159456889E-2</v>
      </c>
      <c r="AE264" s="26">
        <f t="shared" si="107"/>
        <v>-0.58608958209188411</v>
      </c>
      <c r="AF264" s="26">
        <f t="shared" si="123"/>
        <v>-0.14652143624676395</v>
      </c>
      <c r="AG264" s="26">
        <f t="shared" si="124"/>
        <v>-0.1629128558334878</v>
      </c>
      <c r="AH264" s="26">
        <f t="shared" si="125"/>
        <v>-0.15416951096032094</v>
      </c>
      <c r="AI264" s="26">
        <f t="shared" si="115"/>
        <v>0.53823300236864702</v>
      </c>
      <c r="AJ264" s="26">
        <f t="shared" si="116"/>
        <v>0.46176699763135298</v>
      </c>
    </row>
    <row r="265" spans="1:36" x14ac:dyDescent="0.2">
      <c r="A265" s="10">
        <v>45992</v>
      </c>
      <c r="B265" s="5" t="s">
        <v>92</v>
      </c>
      <c r="C265" s="5" t="s">
        <v>197</v>
      </c>
      <c r="D265" s="18">
        <f>IF(SUMIFS('Monthly NSE Equity Options'!$J:$J,'Monthly NSE Equity Options'!$A:$A,$A265)=0,"",SUMIFS('Monthly NSE Equity Options'!$J:$J,'Monthly NSE Equity Options'!$A:$A,$A265))</f>
        <v>10799.6495</v>
      </c>
      <c r="E265" s="7">
        <f>IF(SUMIFS('Monthly BSE Equity Options'!$J:$J,'Monthly BSE Equity Options'!$A:$A,$A265)=0,"",SUMIFS('Monthly BSE Equity Options'!$J:$J,'Monthly BSE Equity Options'!$A:$A,$A265))</f>
        <v>4129.0271000000002</v>
      </c>
      <c r="F265" s="7">
        <f t="shared" si="108"/>
        <v>14928.676599999999</v>
      </c>
      <c r="G265" s="20">
        <f t="shared" si="99"/>
        <v>-1.9876274603787158E-2</v>
      </c>
      <c r="H265" s="20">
        <f t="shared" si="100"/>
        <v>1.196167885055806</v>
      </c>
      <c r="I265" s="20">
        <f t="shared" si="101"/>
        <v>0.15737257260478144</v>
      </c>
      <c r="J265" s="20">
        <f t="shared" si="117"/>
        <v>4.153089758284656E-2</v>
      </c>
      <c r="K265" s="20">
        <f t="shared" si="118"/>
        <v>0.1370587399753469</v>
      </c>
      <c r="L265" s="20">
        <f t="shared" si="119"/>
        <v>6.6308329593423476E-2</v>
      </c>
      <c r="M265" s="20">
        <f t="shared" si="109"/>
        <v>0.72341640115641603</v>
      </c>
      <c r="N265" s="20">
        <f t="shared" si="110"/>
        <v>0.27658359884358408</v>
      </c>
      <c r="O265" s="21">
        <f>IF(SUMIFS('Monthly NSE Equity Options'!$K:$K,'Monthly NSE Equity Options'!$A:$A,$A265)=0,"",SUMIFS('Monthly NSE Equity Options'!$K:$K,'Monthly NSE Equity Options'!$A:$A,$A265))</f>
        <v>5940449.6409999998</v>
      </c>
      <c r="P265" s="8">
        <f>IF(SUMIFS('Monthly BSE Equity Options'!$K:$K,'Monthly BSE Equity Options'!$A:$A,$A265)=0,"",SUMIFS('Monthly BSE Equity Options'!$K:$K,'Monthly BSE Equity Options'!$A:$A,$A265))</f>
        <v>4414439.5576999998</v>
      </c>
      <c r="Q265" s="8">
        <f t="shared" si="111"/>
        <v>10354889.1987</v>
      </c>
      <c r="R265" s="23">
        <f t="shared" si="102"/>
        <v>0.36192924590173159</v>
      </c>
      <c r="S265" s="23">
        <f t="shared" si="103"/>
        <v>1.4360067177794957</v>
      </c>
      <c r="T265" s="23">
        <f t="shared" si="104"/>
        <v>0.6771896415223333</v>
      </c>
      <c r="U265" s="23">
        <f t="shared" si="120"/>
        <v>0.15612987247909649</v>
      </c>
      <c r="V265" s="23">
        <f t="shared" si="121"/>
        <v>0.11366180364888923</v>
      </c>
      <c r="W265" s="23">
        <f t="shared" si="122"/>
        <v>0.13763538089032923</v>
      </c>
      <c r="X265" s="23">
        <f t="shared" si="112"/>
        <v>0.57368548586167312</v>
      </c>
      <c r="Y265" s="23">
        <f t="shared" si="113"/>
        <v>0.42631451413832694</v>
      </c>
      <c r="Z265" s="24">
        <f>IF(SUMIFS('Monthly NSE Equity Options'!$L:$L,'Monthly NSE Equity Options'!$A:$A,$A265)=0,"",SUMIFS('Monthly NSE Equity Options'!$L:$L,'Monthly NSE Equity Options'!$A:$A,$A265))</f>
        <v>3139892242</v>
      </c>
      <c r="AA265" s="9">
        <f>IF(SUMIFS('Monthly BSE Equity Options'!$L:$L,'Monthly BSE Equity Options'!$A:$A,$A265)=0,"",SUMIFS('Monthly BSE Equity Options'!$L:$L,'Monthly BSE Equity Options'!$A:$A,$A265))</f>
        <v>2594322171</v>
      </c>
      <c r="AB265" s="9">
        <f t="shared" si="114"/>
        <v>5734214413</v>
      </c>
      <c r="AC265" s="26">
        <f t="shared" si="105"/>
        <v>-0.52392793789694636</v>
      </c>
      <c r="AD265" s="26">
        <f t="shared" si="106"/>
        <v>0.15709899457671761</v>
      </c>
      <c r="AE265" s="26">
        <f t="shared" si="107"/>
        <v>-0.35115012323290651</v>
      </c>
      <c r="AF265" s="26">
        <f t="shared" si="123"/>
        <v>0.15341210226245949</v>
      </c>
      <c r="AG265" s="26">
        <f t="shared" si="124"/>
        <v>0.11081337430960092</v>
      </c>
      <c r="AH265" s="26">
        <f t="shared" si="125"/>
        <v>0.13374141555275321</v>
      </c>
      <c r="AI265" s="26">
        <f t="shared" si="115"/>
        <v>0.54757147463505562</v>
      </c>
      <c r="AJ265" s="26">
        <f t="shared" si="116"/>
        <v>0.45242852536494438</v>
      </c>
    </row>
    <row r="266" spans="1:36" x14ac:dyDescent="0.2">
      <c r="A266" s="10">
        <v>46023</v>
      </c>
      <c r="B266" s="5" t="s">
        <v>92</v>
      </c>
      <c r="C266" s="5" t="s">
        <v>198</v>
      </c>
      <c r="D266" s="18">
        <f>IF(SUMIFS('Monthly NSE Equity Options'!$J:$J,'Monthly NSE Equity Options'!$A:$A,$A266)=0,"",SUMIFS('Monthly NSE Equity Options'!$J:$J,'Monthly NSE Equity Options'!$A:$A,$A266))</f>
        <v>13292.5388</v>
      </c>
      <c r="E266" s="7">
        <f>IF(SUMIFS('Monthly BSE Equity Options'!$J:$J,'Monthly BSE Equity Options'!$A:$A,$A266)=0,"",SUMIFS('Monthly BSE Equity Options'!$J:$J,'Monthly BSE Equity Options'!$A:$A,$A266))</f>
        <v>5753.7782999999999</v>
      </c>
      <c r="F266" s="7">
        <f t="shared" si="108"/>
        <v>19046.3171</v>
      </c>
      <c r="G266" s="20">
        <f t="shared" si="99"/>
        <v>8.0270473093371431E-2</v>
      </c>
      <c r="H266" s="20">
        <f t="shared" si="100"/>
        <v>1.169225362923803</v>
      </c>
      <c r="I266" s="20">
        <f t="shared" si="101"/>
        <v>0.27338086679021911</v>
      </c>
      <c r="J266" s="20">
        <f t="shared" si="117"/>
        <v>0.23083057464040846</v>
      </c>
      <c r="K266" s="20">
        <f t="shared" si="118"/>
        <v>0.39349492281123544</v>
      </c>
      <c r="L266" s="20">
        <f t="shared" si="119"/>
        <v>0.27582086546104168</v>
      </c>
      <c r="M266" s="20">
        <f t="shared" si="109"/>
        <v>0.69790599044473534</v>
      </c>
      <c r="N266" s="20">
        <f t="shared" si="110"/>
        <v>0.30209400955526461</v>
      </c>
      <c r="O266" s="21">
        <f>IF(SUMIFS('Monthly NSE Equity Options'!$K:$K,'Monthly NSE Equity Options'!$A:$A,$A266)=0,"",SUMIFS('Monthly NSE Equity Options'!$K:$K,'Monthly NSE Equity Options'!$A:$A,$A266))</f>
        <v>6078995.9239999996</v>
      </c>
      <c r="P266" s="8">
        <f>IF(SUMIFS('Monthly BSE Equity Options'!$K:$K,'Monthly BSE Equity Options'!$A:$A,$A266)=0,"",SUMIFS('Monthly BSE Equity Options'!$K:$K,'Monthly BSE Equity Options'!$A:$A,$A266))</f>
        <v>5731639.7122</v>
      </c>
      <c r="Q266" s="8">
        <f t="shared" si="111"/>
        <v>11810635.6362</v>
      </c>
      <c r="R266" s="23">
        <f t="shared" si="102"/>
        <v>0.38855947138461078</v>
      </c>
      <c r="S266" s="23">
        <f t="shared" si="103"/>
        <v>1.34128300749861</v>
      </c>
      <c r="T266" s="23">
        <f t="shared" si="104"/>
        <v>0.73024461761511317</v>
      </c>
      <c r="U266" s="23">
        <f t="shared" si="120"/>
        <v>2.3322524618974327E-2</v>
      </c>
      <c r="V266" s="23">
        <f t="shared" si="121"/>
        <v>0.29838445793247748</v>
      </c>
      <c r="W266" s="23">
        <f t="shared" si="122"/>
        <v>0.14058541907746935</v>
      </c>
      <c r="X266" s="23">
        <f t="shared" si="112"/>
        <v>0.51470522935850049</v>
      </c>
      <c r="Y266" s="23">
        <f t="shared" si="113"/>
        <v>0.48529477064149956</v>
      </c>
      <c r="Z266" s="24">
        <f>IF(SUMIFS('Monthly NSE Equity Options'!$L:$L,'Monthly NSE Equity Options'!$A:$A,$A266)=0,"",SUMIFS('Monthly NSE Equity Options'!$L:$L,'Monthly NSE Equity Options'!$A:$A,$A266))</f>
        <v>3725237990</v>
      </c>
      <c r="AA266" s="9">
        <f>IF(SUMIFS('Monthly BSE Equity Options'!$L:$L,'Monthly BSE Equity Options'!$A:$A,$A266)=0,"",SUMIFS('Monthly BSE Equity Options'!$L:$L,'Monthly BSE Equity Options'!$A:$A,$A266))</f>
        <v>3431358561</v>
      </c>
      <c r="AB266" s="9">
        <f t="shared" si="114"/>
        <v>7156596551</v>
      </c>
      <c r="AC266" s="26">
        <f t="shared" si="105"/>
        <v>-2.0015184948191989E-2</v>
      </c>
      <c r="AD266" s="26">
        <f t="shared" si="106"/>
        <v>0.57610167595946393</v>
      </c>
      <c r="AE266" s="26">
        <f t="shared" si="107"/>
        <v>0.19706762085583907</v>
      </c>
      <c r="AF266" s="26">
        <f t="shared" si="123"/>
        <v>0.18642224091969339</v>
      </c>
      <c r="AG266" s="26">
        <f t="shared" si="124"/>
        <v>0.3226416515869186</v>
      </c>
      <c r="AH266" s="26">
        <f t="shared" si="125"/>
        <v>0.24805178801394767</v>
      </c>
      <c r="AI266" s="26">
        <f t="shared" si="115"/>
        <v>0.52053206624865112</v>
      </c>
      <c r="AJ266" s="26">
        <f t="shared" si="116"/>
        <v>0.47946793375134888</v>
      </c>
    </row>
    <row r="267" spans="1:36" x14ac:dyDescent="0.2">
      <c r="A267" s="10">
        <v>46054</v>
      </c>
      <c r="B267" s="5" t="s">
        <v>92</v>
      </c>
      <c r="C267" s="5" t="s">
        <v>198</v>
      </c>
      <c r="D267" s="18">
        <f>IF(SUMIFS('Monthly NSE Equity Options'!$J:$J,'Monthly NSE Equity Options'!$A:$A,$A267)=0,"",SUMIFS('Monthly NSE Equity Options'!$J:$J,'Monthly NSE Equity Options'!$A:$A,$A267))</f>
        <v>14711.8336</v>
      </c>
      <c r="E267" s="7">
        <f>IF(SUMIFS('Monthly BSE Equity Options'!$J:$J,'Monthly BSE Equity Options'!$A:$A,$A267)=0,"",SUMIFS('Monthly BSE Equity Options'!$J:$J,'Monthly BSE Equity Options'!$A:$A,$A267))</f>
        <v>5320.6374999999998</v>
      </c>
      <c r="F267" s="7">
        <f t="shared" si="108"/>
        <v>20032.471099999999</v>
      </c>
      <c r="G267" s="20">
        <f t="shared" si="99"/>
        <v>0.5355951260377545</v>
      </c>
      <c r="H267" s="20">
        <f t="shared" si="100"/>
        <v>1.3226529708257795</v>
      </c>
      <c r="I267" s="20">
        <f t="shared" si="101"/>
        <v>0.68747061558300837</v>
      </c>
      <c r="J267" s="20">
        <f t="shared" si="117"/>
        <v>0.10677379403248377</v>
      </c>
      <c r="K267" s="20">
        <f t="shared" si="118"/>
        <v>-7.5279369036516441E-2</v>
      </c>
      <c r="L267" s="20">
        <f t="shared" si="119"/>
        <v>5.1776624048751163E-2</v>
      </c>
      <c r="M267" s="20">
        <f t="shared" si="109"/>
        <v>0.73439934227585135</v>
      </c>
      <c r="N267" s="20">
        <f t="shared" si="110"/>
        <v>0.2656006577241487</v>
      </c>
      <c r="O267" s="21">
        <f>IF(SUMIFS('Monthly NSE Equity Options'!$K:$K,'Monthly NSE Equity Options'!$A:$A,$A267)=0,"",SUMIFS('Monthly NSE Equity Options'!$K:$K,'Monthly NSE Equity Options'!$A:$A,$A267))</f>
        <v>6073130.1824000003</v>
      </c>
      <c r="P267" s="8">
        <f>IF(SUMIFS('Monthly BSE Equity Options'!$K:$K,'Monthly BSE Equity Options'!$A:$A,$A267)=0,"",SUMIFS('Monthly BSE Equity Options'!$K:$K,'Monthly BSE Equity Options'!$A:$A,$A267))</f>
        <v>4693406.9298999999</v>
      </c>
      <c r="Q267" s="8">
        <f t="shared" si="111"/>
        <v>10766537.112300001</v>
      </c>
      <c r="R267" s="23">
        <f t="shared" si="102"/>
        <v>0.66043503311039276</v>
      </c>
      <c r="S267" s="23">
        <f t="shared" si="103"/>
        <v>1.2757776210094582</v>
      </c>
      <c r="T267" s="23">
        <f t="shared" si="104"/>
        <v>0.8822996702745467</v>
      </c>
      <c r="U267" s="23">
        <f t="shared" si="120"/>
        <v>-9.6491948231802738E-4</v>
      </c>
      <c r="V267" s="23">
        <f t="shared" si="121"/>
        <v>-0.18114062195676472</v>
      </c>
      <c r="W267" s="23">
        <f t="shared" si="122"/>
        <v>-8.8403245689825605E-2</v>
      </c>
      <c r="X267" s="23">
        <f t="shared" si="112"/>
        <v>0.5640746062596006</v>
      </c>
      <c r="Y267" s="23">
        <f t="shared" si="113"/>
        <v>0.43592539374039935</v>
      </c>
      <c r="Z267" s="24">
        <f>IF(SUMIFS('Monthly NSE Equity Options'!$L:$L,'Monthly NSE Equity Options'!$A:$A,$A267)=0,"",SUMIFS('Monthly NSE Equity Options'!$L:$L,'Monthly NSE Equity Options'!$A:$A,$A267))</f>
        <v>3730127025</v>
      </c>
      <c r="AA267" s="9">
        <f>IF(SUMIFS('Monthly BSE Equity Options'!$L:$L,'Monthly BSE Equity Options'!$A:$A,$A267)=0,"",SUMIFS('Monthly BSE Equity Options'!$L:$L,'Monthly BSE Equity Options'!$A:$A,$A267))</f>
        <v>2818477885</v>
      </c>
      <c r="AB267" s="9">
        <f t="shared" si="114"/>
        <v>6548604910</v>
      </c>
      <c r="AC267" s="26">
        <f t="shared" si="105"/>
        <v>0.65860156507561873</v>
      </c>
      <c r="AD267" s="26">
        <f t="shared" si="106"/>
        <v>1.0916480595356712</v>
      </c>
      <c r="AE267" s="26">
        <f t="shared" si="107"/>
        <v>0.82085221954363274</v>
      </c>
      <c r="AF267" s="26">
        <f t="shared" si="123"/>
        <v>1.3124087677416352E-3</v>
      </c>
      <c r="AG267" s="26">
        <f t="shared" si="124"/>
        <v>-0.17861166797485262</v>
      </c>
      <c r="AH267" s="26">
        <f t="shared" si="125"/>
        <v>-8.4955416540149153E-2</v>
      </c>
      <c r="AI267" s="26">
        <f t="shared" si="115"/>
        <v>0.56960636292226707</v>
      </c>
      <c r="AJ267" s="26">
        <f t="shared" si="116"/>
        <v>0.43039363707773293</v>
      </c>
    </row>
    <row r="268" spans="1:36" x14ac:dyDescent="0.2">
      <c r="A268" s="10">
        <v>46082</v>
      </c>
      <c r="B268" s="5" t="s">
        <v>92</v>
      </c>
      <c r="C268" s="5" t="s">
        <v>198</v>
      </c>
      <c r="D268" s="18">
        <f>IF(SUMIFS('Monthly NSE Equity Options'!$J:$J,'Monthly NSE Equity Options'!$A:$A,$A268)=0,"",SUMIFS('Monthly NSE Equity Options'!$J:$J,'Monthly NSE Equity Options'!$A:$A,$A268))</f>
        <v>17820.564600000002</v>
      </c>
      <c r="E268" s="7">
        <f>IF(SUMIFS('Monthly BSE Equity Options'!$J:$J,'Monthly BSE Equity Options'!$A:$A,$A268)=0,"",SUMIFS('Monthly BSE Equity Options'!$J:$J,'Monthly BSE Equity Options'!$A:$A,$A268))</f>
        <v>6278.0302000000001</v>
      </c>
      <c r="F268" s="7">
        <f t="shared" si="108"/>
        <v>24098.594800000003</v>
      </c>
      <c r="G268" s="20">
        <f t="shared" si="99"/>
        <v>0.83821211210543578</v>
      </c>
      <c r="H268" s="20">
        <f t="shared" si="100"/>
        <v>1.6578529503147732</v>
      </c>
      <c r="I268" s="20">
        <f t="shared" si="101"/>
        <v>0.99879231069028807</v>
      </c>
      <c r="J268" s="20">
        <f t="shared" si="117"/>
        <v>0.21130819478545493</v>
      </c>
      <c r="K268" s="20">
        <f t="shared" si="118"/>
        <v>0.17993947153889001</v>
      </c>
      <c r="L268" s="20">
        <f t="shared" si="119"/>
        <v>0.20297664125920067</v>
      </c>
      <c r="M268" s="20">
        <f t="shared" si="109"/>
        <v>0.73948563175144133</v>
      </c>
      <c r="N268" s="20">
        <f t="shared" si="110"/>
        <v>0.26051436824855861</v>
      </c>
      <c r="O268" s="21">
        <f>IF(SUMIFS('Monthly NSE Equity Options'!$K:$K,'Monthly NSE Equity Options'!$A:$A,$A268)=0,"",SUMIFS('Monthly NSE Equity Options'!$K:$K,'Monthly NSE Equity Options'!$A:$A,$A268))</f>
        <v>5501977.3586999997</v>
      </c>
      <c r="P268" s="8">
        <f>IF(SUMIFS('Monthly BSE Equity Options'!$K:$K,'Monthly BSE Equity Options'!$A:$A,$A268)=0,"",SUMIFS('Monthly BSE Equity Options'!$K:$K,'Monthly BSE Equity Options'!$A:$A,$A268))</f>
        <v>4274615.1815999998</v>
      </c>
      <c r="Q268" s="8">
        <f t="shared" si="111"/>
        <v>9776592.5403000005</v>
      </c>
      <c r="R268" s="23">
        <f t="shared" si="102"/>
        <v>0.3039591517583855</v>
      </c>
      <c r="S268" s="23">
        <f t="shared" si="103"/>
        <v>0.74916093646126969</v>
      </c>
      <c r="T268" s="23">
        <f t="shared" si="104"/>
        <v>0.46724107692886041</v>
      </c>
      <c r="U268" s="23">
        <f t="shared" si="120"/>
        <v>-9.4045871987926022E-2</v>
      </c>
      <c r="V268" s="23">
        <f t="shared" si="121"/>
        <v>-8.922979715055801E-2</v>
      </c>
      <c r="W268" s="23">
        <f t="shared" si="122"/>
        <v>-9.1946422668163108E-2</v>
      </c>
      <c r="X268" s="23">
        <f t="shared" si="112"/>
        <v>0.56277044747649552</v>
      </c>
      <c r="Y268" s="23">
        <f t="shared" si="113"/>
        <v>0.43722955252350432</v>
      </c>
      <c r="Z268" s="24">
        <f>IF(SUMIFS('Monthly NSE Equity Options'!$L:$L,'Monthly NSE Equity Options'!$A:$A,$A268)=0,"",SUMIFS('Monthly NSE Equity Options'!$L:$L,'Monthly NSE Equity Options'!$A:$A,$A268))</f>
        <v>3647131484</v>
      </c>
      <c r="AA268" s="9">
        <f>IF(SUMIFS('Monthly BSE Equity Options'!$L:$L,'Monthly BSE Equity Options'!$A:$A,$A268)=0,"",SUMIFS('Monthly BSE Equity Options'!$L:$L,'Monthly BSE Equity Options'!$A:$A,$A268))</f>
        <v>2780647733</v>
      </c>
      <c r="AB268" s="9">
        <f t="shared" si="114"/>
        <v>6427779217</v>
      </c>
      <c r="AC268" s="26">
        <f t="shared" si="105"/>
        <v>0.40675104222627789</v>
      </c>
      <c r="AD268" s="26">
        <f t="shared" si="106"/>
        <v>0.71561211991497631</v>
      </c>
      <c r="AE268" s="26">
        <f t="shared" si="107"/>
        <v>0.52556273128205544</v>
      </c>
      <c r="AF268" s="26">
        <f t="shared" si="123"/>
        <v>-2.2250057556686076E-2</v>
      </c>
      <c r="AG268" s="26">
        <f t="shared" si="124"/>
        <v>-1.3422192241185571E-2</v>
      </c>
      <c r="AH268" s="26">
        <f t="shared" si="125"/>
        <v>-1.8450600495915404E-2</v>
      </c>
      <c r="AI268" s="26">
        <f t="shared" si="115"/>
        <v>0.56740148671475443</v>
      </c>
      <c r="AJ268" s="26">
        <f t="shared" si="116"/>
        <v>0.43259851328524557</v>
      </c>
    </row>
    <row r="269" spans="1:36" x14ac:dyDescent="0.2">
      <c r="A269" s="10">
        <v>46113</v>
      </c>
      <c r="B269" s="5" t="s">
        <v>93</v>
      </c>
      <c r="C269" s="5" t="s">
        <v>199</v>
      </c>
      <c r="D269" s="18">
        <f>IF(SUMIFS('Monthly NSE Equity Options'!$J:$J,'Monthly NSE Equity Options'!$A:$A,$A269)=0,"",SUMIFS('Monthly NSE Equity Options'!$J:$J,'Monthly NSE Equity Options'!$A:$A,$A269))</f>
        <v>12897.515799999999</v>
      </c>
      <c r="E269" s="7">
        <f>IF(SUMIFS('Monthly BSE Equity Options'!$J:$J,'Monthly BSE Equity Options'!$A:$A,$A269)=0,"",SUMIFS('Monthly BSE Equity Options'!$J:$J,'Monthly BSE Equity Options'!$A:$A,$A269))</f>
        <v>6628.9894999999997</v>
      </c>
      <c r="F269" s="7">
        <f t="shared" si="108"/>
        <v>19526.505299999997</v>
      </c>
      <c r="G269" s="20">
        <f t="shared" si="99"/>
        <v>0.16730723751322185</v>
      </c>
      <c r="H269" s="20">
        <f t="shared" si="100"/>
        <v>1.2539525836172172</v>
      </c>
      <c r="I269" s="20">
        <f t="shared" si="101"/>
        <v>0.39574754049285765</v>
      </c>
      <c r="J269" s="20">
        <f t="shared" si="117"/>
        <v>-0.27625661198186735</v>
      </c>
      <c r="K269" s="20">
        <f t="shared" si="118"/>
        <v>5.5902773452730425E-2</v>
      </c>
      <c r="L269" s="20">
        <f t="shared" si="119"/>
        <v>-0.18972431952754376</v>
      </c>
      <c r="M269" s="20">
        <f t="shared" si="109"/>
        <v>0.6605132665495449</v>
      </c>
      <c r="N269" s="20">
        <f t="shared" si="110"/>
        <v>0.33948673345045521</v>
      </c>
      <c r="O269" s="21">
        <f>IF(SUMIFS('Monthly NSE Equity Options'!$K:$K,'Monthly NSE Equity Options'!$A:$A,$A269)=0,"",SUMIFS('Monthly NSE Equity Options'!$K:$K,'Monthly NSE Equity Options'!$A:$A,$A269))</f>
        <v>4306745.3274999997</v>
      </c>
      <c r="P269" s="8">
        <f>IF(SUMIFS('Monthly BSE Equity Options'!$K:$K,'Monthly BSE Equity Options'!$A:$A,$A269)=0,"",SUMIFS('Monthly BSE Equity Options'!$K:$K,'Monthly BSE Equity Options'!$A:$A,$A269))</f>
        <v>5377632.5042000003</v>
      </c>
      <c r="Q269" s="8">
        <f t="shared" si="111"/>
        <v>9684377.8317000009</v>
      </c>
      <c r="R269" s="23">
        <f t="shared" si="102"/>
        <v>-5.0866201437180791E-3</v>
      </c>
      <c r="S269" s="23">
        <f t="shared" si="103"/>
        <v>1.0421622815453819</v>
      </c>
      <c r="T269" s="23">
        <f t="shared" si="104"/>
        <v>0.39102042297149886</v>
      </c>
      <c r="U269" s="23">
        <f t="shared" si="120"/>
        <v>-0.21723681383567306</v>
      </c>
      <c r="V269" s="23">
        <f t="shared" si="121"/>
        <v>0.25803897561303701</v>
      </c>
      <c r="W269" s="23">
        <f t="shared" si="122"/>
        <v>-9.4321930897581785E-3</v>
      </c>
      <c r="X269" s="23">
        <f t="shared" si="112"/>
        <v>0.44471058464929714</v>
      </c>
      <c r="Y269" s="23">
        <f t="shared" si="113"/>
        <v>0.55528941535070275</v>
      </c>
      <c r="Z269" s="24">
        <f>IF(SUMIFS('Monthly NSE Equity Options'!$L:$L,'Monthly NSE Equity Options'!$A:$A,$A269)=0,"",SUMIFS('Monthly NSE Equity Options'!$L:$L,'Monthly NSE Equity Options'!$A:$A,$A269))</f>
        <v>2845019628</v>
      </c>
      <c r="AA269" s="9">
        <f>IF(SUMIFS('Monthly BSE Equity Options'!$L:$L,'Monthly BSE Equity Options'!$A:$A,$A269)=0,"",SUMIFS('Monthly BSE Equity Options'!$L:$L,'Monthly BSE Equity Options'!$A:$A,$A269))</f>
        <v>3511977684</v>
      </c>
      <c r="AB269" s="9">
        <f t="shared" si="114"/>
        <v>6356997312</v>
      </c>
      <c r="AC269" s="26">
        <f t="shared" si="105"/>
        <v>0.1077130042587604</v>
      </c>
      <c r="AD269" s="26">
        <f t="shared" si="106"/>
        <v>1.0661213376540699</v>
      </c>
      <c r="AE269" s="26">
        <f t="shared" si="107"/>
        <v>0.48939818511311795</v>
      </c>
      <c r="AF269" s="26">
        <f t="shared" si="123"/>
        <v>-0.21992951433719132</v>
      </c>
      <c r="AG269" s="26">
        <f t="shared" si="124"/>
        <v>0.26300704771797134</v>
      </c>
      <c r="AH269" s="26">
        <f t="shared" si="125"/>
        <v>-1.101187558104022E-2</v>
      </c>
      <c r="AI269" s="26">
        <f t="shared" si="115"/>
        <v>0.44754142378344297</v>
      </c>
      <c r="AJ269" s="26">
        <f t="shared" si="116"/>
        <v>0.55245857621655703</v>
      </c>
    </row>
    <row r="270" spans="1:36" x14ac:dyDescent="0.2">
      <c r="A270" s="10">
        <v>46143</v>
      </c>
      <c r="B270" s="5" t="s">
        <v>93</v>
      </c>
      <c r="C270" s="5" t="s">
        <v>199</v>
      </c>
      <c r="D270" s="18">
        <f>IF(SUMIFS('Monthly NSE Equity Options'!$J:$J,'Monthly NSE Equity Options'!$A:$A,$A270)=0,"",SUMIFS('Monthly NSE Equity Options'!$J:$J,'Monthly NSE Equity Options'!$A:$A,$A270))</f>
        <v>12777.218000000001</v>
      </c>
      <c r="E270" s="7">
        <f>IF(SUMIFS('Monthly BSE Equity Options'!$J:$J,'Monthly BSE Equity Options'!$A:$A,$A270)=0,"",SUMIFS('Monthly BSE Equity Options'!$J:$J,'Monthly BSE Equity Options'!$A:$A,$A270))</f>
        <v>5636.8779999999997</v>
      </c>
      <c r="F270" s="7">
        <f t="shared" si="108"/>
        <v>18414.096000000001</v>
      </c>
      <c r="G270" s="20">
        <f t="shared" ref="G270:G333" si="126">IF(OR(D270="",D258=""),"",D270/D258-1)</f>
        <v>2.1040180941503062E-2</v>
      </c>
      <c r="H270" s="20">
        <f t="shared" ref="H270:H333" si="127">IF(OR(E270="",E258=""),"",E270/E258-1)</f>
        <v>0.68927488022056638</v>
      </c>
      <c r="I270" s="20">
        <f t="shared" ref="I270:I333" si="128">IF(OR(F270="",F258=""),"",F270/F258-1)</f>
        <v>0.16171506026266114</v>
      </c>
      <c r="J270" s="20">
        <f t="shared" si="117"/>
        <v>-9.3272070269531104E-3</v>
      </c>
      <c r="K270" s="20">
        <f t="shared" si="118"/>
        <v>-0.14966255414946728</v>
      </c>
      <c r="L270" s="20">
        <f t="shared" si="119"/>
        <v>-5.6969195609210987E-2</v>
      </c>
      <c r="M270" s="20">
        <f t="shared" si="109"/>
        <v>0.69388244744678207</v>
      </c>
      <c r="N270" s="20">
        <f t="shared" si="110"/>
        <v>0.30611755255321788</v>
      </c>
      <c r="O270" s="21">
        <f>IF(SUMIFS('Monthly NSE Equity Options'!$K:$K,'Monthly NSE Equity Options'!$A:$A,$A270)=0,"",SUMIFS('Monthly NSE Equity Options'!$K:$K,'Monthly NSE Equity Options'!$A:$A,$A270))</f>
        <v>4841682.2744000005</v>
      </c>
      <c r="P270" s="8">
        <f>IF(SUMIFS('Monthly BSE Equity Options'!$K:$K,'Monthly BSE Equity Options'!$A:$A,$A270)=0,"",SUMIFS('Monthly BSE Equity Options'!$K:$K,'Monthly BSE Equity Options'!$A:$A,$A270))</f>
        <v>4360336.1098999996</v>
      </c>
      <c r="Q270" s="8">
        <f t="shared" si="111"/>
        <v>9202018.384300001</v>
      </c>
      <c r="R270" s="23">
        <f t="shared" ref="R270:R333" si="129">IF(OR(O270="",O258=""),"",O270/O258-1)</f>
        <v>5.1125418224092334E-2</v>
      </c>
      <c r="S270" s="23">
        <f t="shared" ref="S270:S333" si="130">IF(OR(P270="",P258=""),"",P270/P258-1)</f>
        <v>0.63375947042140801</v>
      </c>
      <c r="T270" s="23">
        <f t="shared" ref="T270:T333" si="131">IF(OR(Q270="",Q258=""),"",Q270/Q258-1)</f>
        <v>0.26486727207528982</v>
      </c>
      <c r="U270" s="23">
        <f t="shared" si="120"/>
        <v>0.1242090967126035</v>
      </c>
      <c r="V270" s="23">
        <f t="shared" si="121"/>
        <v>-0.1891717951171783</v>
      </c>
      <c r="W270" s="23">
        <f t="shared" si="122"/>
        <v>-4.9807995493637902E-2</v>
      </c>
      <c r="X270" s="23">
        <f t="shared" si="112"/>
        <v>0.52615437963703959</v>
      </c>
      <c r="Y270" s="23">
        <f t="shared" si="113"/>
        <v>0.4738456203629603</v>
      </c>
      <c r="Z270" s="24">
        <f>IF(SUMIFS('Monthly NSE Equity Options'!$L:$L,'Monthly NSE Equity Options'!$A:$A,$A270)=0,"",SUMIFS('Monthly NSE Equity Options'!$L:$L,'Monthly NSE Equity Options'!$A:$A,$A270))</f>
        <v>3189296829</v>
      </c>
      <c r="AA270" s="9">
        <f>IF(SUMIFS('Monthly BSE Equity Options'!$L:$L,'Monthly BSE Equity Options'!$A:$A,$A270)=0,"",SUMIFS('Monthly BSE Equity Options'!$L:$L,'Monthly BSE Equity Options'!$A:$A,$A270))</f>
        <v>2859235043</v>
      </c>
      <c r="AB270" s="9">
        <f t="shared" si="114"/>
        <v>6048531872</v>
      </c>
      <c r="AC270" s="26">
        <f t="shared" ref="AC270:AC333" si="132">IF(OR(Z270="",Z258=""),"",Z270/Z258-1)</f>
        <v>0.22092373119483688</v>
      </c>
      <c r="AD270" s="26">
        <f t="shared" ref="AD270:AD333" si="133">IF(OR(AA270="",AA258=""),"",AA270/AA258-1)</f>
        <v>0.746464949236612</v>
      </c>
      <c r="AE270" s="26">
        <f t="shared" ref="AE270:AE333" si="134">IF(OR(AB270="",AB258=""),"",AB270/AB258-1)</f>
        <v>0.42339979681182638</v>
      </c>
      <c r="AF270" s="26">
        <f t="shared" si="123"/>
        <v>0.12101048358742639</v>
      </c>
      <c r="AG270" s="26">
        <f t="shared" si="124"/>
        <v>-0.18586184188293375</v>
      </c>
      <c r="AH270" s="26">
        <f t="shared" si="125"/>
        <v>-4.8523764422192639E-2</v>
      </c>
      <c r="AI270" s="26">
        <f t="shared" si="115"/>
        <v>0.52728445455730588</v>
      </c>
      <c r="AJ270" s="26">
        <f t="shared" si="116"/>
        <v>0.47271554544269417</v>
      </c>
    </row>
    <row r="271" spans="1:36" x14ac:dyDescent="0.2">
      <c r="A271" s="10">
        <v>46174</v>
      </c>
      <c r="B271" s="5" t="s">
        <v>93</v>
      </c>
      <c r="C271" s="5" t="s">
        <v>199</v>
      </c>
      <c r="D271" s="18">
        <f>IF(SUMIFS('Monthly NSE Equity Options'!$J:$J,'Monthly NSE Equity Options'!$A:$A,$A271)=0,"",SUMIFS('Monthly NSE Equity Options'!$J:$J,'Monthly NSE Equity Options'!$A:$A,$A271))</f>
        <v>12936.3346</v>
      </c>
      <c r="E271" s="7">
        <f>IF(SUMIFS('Monthly BSE Equity Options'!$J:$J,'Monthly BSE Equity Options'!$A:$A,$A271)=0,"",SUMIFS('Monthly BSE Equity Options'!$J:$J,'Monthly BSE Equity Options'!$A:$A,$A271))</f>
        <v>5503.3516</v>
      </c>
      <c r="F271" s="7">
        <f t="shared" si="108"/>
        <v>18439.6862</v>
      </c>
      <c r="G271" s="20">
        <f t="shared" si="126"/>
        <v>0.25590220176698408</v>
      </c>
      <c r="H271" s="20">
        <f t="shared" si="127"/>
        <v>0.88265020667975524</v>
      </c>
      <c r="I271" s="20">
        <f t="shared" si="128"/>
        <v>0.39445013316847266</v>
      </c>
      <c r="J271" s="20">
        <f t="shared" si="117"/>
        <v>1.2453149034476807E-2</v>
      </c>
      <c r="K271" s="20">
        <f t="shared" si="118"/>
        <v>-2.3688006020353813E-2</v>
      </c>
      <c r="L271" s="20">
        <f t="shared" si="119"/>
        <v>1.389707102645632E-3</v>
      </c>
      <c r="M271" s="20">
        <f t="shared" si="109"/>
        <v>0.70154852201335183</v>
      </c>
      <c r="N271" s="20">
        <f t="shared" si="110"/>
        <v>0.29845147798664817</v>
      </c>
      <c r="O271" s="21">
        <f>IF(SUMIFS('Monthly NSE Equity Options'!$K:$K,'Monthly NSE Equity Options'!$A:$A,$A271)=0,"",SUMIFS('Monthly NSE Equity Options'!$K:$K,'Monthly NSE Equity Options'!$A:$A,$A271))</f>
        <v>5804345.9709999999</v>
      </c>
      <c r="P271" s="8">
        <f>IF(SUMIFS('Monthly BSE Equity Options'!$K:$K,'Monthly BSE Equity Options'!$A:$A,$A271)=0,"",SUMIFS('Monthly BSE Equity Options'!$K:$K,'Monthly BSE Equity Options'!$A:$A,$A271))</f>
        <v>4497150.6300999997</v>
      </c>
      <c r="Q271" s="8">
        <f t="shared" si="111"/>
        <v>10301496.6011</v>
      </c>
      <c r="R271" s="23">
        <f t="shared" si="129"/>
        <v>0.2787135789772035</v>
      </c>
      <c r="S271" s="23">
        <f t="shared" si="130"/>
        <v>0.6719414046145693</v>
      </c>
      <c r="T271" s="23">
        <f t="shared" si="131"/>
        <v>0.42502671006815929</v>
      </c>
      <c r="U271" s="23">
        <f t="shared" si="120"/>
        <v>0.19882834974322972</v>
      </c>
      <c r="V271" s="23">
        <f t="shared" si="121"/>
        <v>3.1377058270661173E-2</v>
      </c>
      <c r="W271" s="23">
        <f t="shared" si="122"/>
        <v>0.11948228865483146</v>
      </c>
      <c r="X271" s="23">
        <f t="shared" si="112"/>
        <v>0.56344686561176061</v>
      </c>
      <c r="Y271" s="23">
        <f t="shared" si="113"/>
        <v>0.43655313438823939</v>
      </c>
      <c r="Z271" s="24">
        <f>IF(SUMIFS('Monthly NSE Equity Options'!$L:$L,'Monthly NSE Equity Options'!$A:$A,$A271)=0,"",SUMIFS('Monthly NSE Equity Options'!$L:$L,'Monthly NSE Equity Options'!$A:$A,$A271))</f>
        <v>3827815810</v>
      </c>
      <c r="AA271" s="9">
        <f>IF(SUMIFS('Monthly BSE Equity Options'!$L:$L,'Monthly BSE Equity Options'!$A:$A,$A271)=0,"",SUMIFS('Monthly BSE Equity Options'!$L:$L,'Monthly BSE Equity Options'!$A:$A,$A271))</f>
        <v>2968561055</v>
      </c>
      <c r="AB271" s="9">
        <f t="shared" si="114"/>
        <v>6796376865</v>
      </c>
      <c r="AC271" s="26">
        <f t="shared" si="132"/>
        <v>0.510525060588505</v>
      </c>
      <c r="AD271" s="26">
        <f t="shared" si="133"/>
        <v>0.81166905058226879</v>
      </c>
      <c r="AE271" s="26">
        <f t="shared" si="134"/>
        <v>0.62878205699088174</v>
      </c>
      <c r="AF271" s="26">
        <f t="shared" si="123"/>
        <v>0.20020682151438596</v>
      </c>
      <c r="AG271" s="26">
        <f t="shared" si="124"/>
        <v>3.8236105236487239E-2</v>
      </c>
      <c r="AH271" s="26">
        <f t="shared" si="125"/>
        <v>0.12364074602333508</v>
      </c>
      <c r="AI271" s="26">
        <f t="shared" si="115"/>
        <v>0.56321417808840124</v>
      </c>
      <c r="AJ271" s="26">
        <f t="shared" si="116"/>
        <v>0.43678582191159876</v>
      </c>
    </row>
    <row r="272" spans="1:36" x14ac:dyDescent="0.2">
      <c r="A272" s="10">
        <v>46204</v>
      </c>
      <c r="B272" s="5" t="s">
        <v>93</v>
      </c>
      <c r="C272" s="5" t="s">
        <v>200</v>
      </c>
      <c r="D272" s="18">
        <f>IF(SUMIFS('Monthly NSE Equity Options'!$J:$J,'Monthly NSE Equity Options'!$A:$A,$A272)=0,"",SUMIFS('Monthly NSE Equity Options'!$J:$J,'Monthly NSE Equity Options'!$A:$A,$A272))</f>
        <v>11548.594999999999</v>
      </c>
      <c r="E272" s="7">
        <f>IF(SUMIFS('Monthly BSE Equity Options'!$J:$J,'Monthly BSE Equity Options'!$A:$A,$A272)=0,"",SUMIFS('Monthly BSE Equity Options'!$J:$J,'Monthly BSE Equity Options'!$A:$A,$A272))</f>
        <v>5842.2509</v>
      </c>
      <c r="F272" s="7">
        <f t="shared" si="108"/>
        <v>17390.8459</v>
      </c>
      <c r="G272" s="20">
        <f t="shared" si="126"/>
        <v>0.15218996801929663</v>
      </c>
      <c r="H272" s="20">
        <f t="shared" si="127"/>
        <v>1.0324463940063149</v>
      </c>
      <c r="I272" s="20">
        <f t="shared" si="128"/>
        <v>0.34837205213608802</v>
      </c>
      <c r="J272" s="20">
        <f t="shared" si="117"/>
        <v>-0.10727455982778933</v>
      </c>
      <c r="K272" s="20">
        <f t="shared" si="118"/>
        <v>6.1580528491038011E-2</v>
      </c>
      <c r="L272" s="20">
        <f t="shared" si="119"/>
        <v>-5.6879509153469177E-2</v>
      </c>
      <c r="M272" s="20">
        <f t="shared" si="109"/>
        <v>0.66406171766492383</v>
      </c>
      <c r="N272" s="20">
        <f t="shared" si="110"/>
        <v>0.33593828233507605</v>
      </c>
      <c r="O272" s="21">
        <f>IF(SUMIFS('Monthly NSE Equity Options'!$K:$K,'Monthly NSE Equity Options'!$A:$A,$A272)=0,"",SUMIFS('Monthly NSE Equity Options'!$K:$K,'Monthly NSE Equity Options'!$A:$A,$A272))</f>
        <v>4897754.3563999999</v>
      </c>
      <c r="P272" s="8">
        <f>IF(SUMIFS('Monthly BSE Equity Options'!$K:$K,'Monthly BSE Equity Options'!$A:$A,$A272)=0,"",SUMIFS('Monthly BSE Equity Options'!$K:$K,'Monthly BSE Equity Options'!$A:$A,$A272))</f>
        <v>5340516.2169000003</v>
      </c>
      <c r="Q272" s="8">
        <f t="shared" si="111"/>
        <v>10238270.5733</v>
      </c>
      <c r="R272" s="23">
        <f t="shared" si="129"/>
        <v>-6.6263874636313669E-2</v>
      </c>
      <c r="S272" s="23">
        <f t="shared" si="130"/>
        <v>0.53106625023360654</v>
      </c>
      <c r="T272" s="23">
        <f t="shared" si="131"/>
        <v>0.17230769345317554</v>
      </c>
      <c r="U272" s="23">
        <f t="shared" si="120"/>
        <v>-0.15619186367069848</v>
      </c>
      <c r="V272" s="23">
        <f t="shared" si="121"/>
        <v>0.18753331968808151</v>
      </c>
      <c r="W272" s="23">
        <f t="shared" si="122"/>
        <v>-6.1375575072507571E-3</v>
      </c>
      <c r="X272" s="23">
        <f t="shared" si="112"/>
        <v>0.47837711665607557</v>
      </c>
      <c r="Y272" s="23">
        <f t="shared" si="113"/>
        <v>0.52162288334392448</v>
      </c>
      <c r="Z272" s="24">
        <f>IF(SUMIFS('Monthly NSE Equity Options'!$L:$L,'Monthly NSE Equity Options'!$A:$A,$A272)=0,"",SUMIFS('Monthly NSE Equity Options'!$L:$L,'Monthly NSE Equity Options'!$A:$A,$A272))</f>
        <v>3189270431</v>
      </c>
      <c r="AA272" s="9">
        <f>IF(SUMIFS('Monthly BSE Equity Options'!$L:$L,'Monthly BSE Equity Options'!$A:$A,$A272)=0,"",SUMIFS('Monthly BSE Equity Options'!$L:$L,'Monthly BSE Equity Options'!$A:$A,$A272))</f>
        <v>3456803715</v>
      </c>
      <c r="AB272" s="9">
        <f t="shared" si="114"/>
        <v>6646074146</v>
      </c>
      <c r="AC272" s="26">
        <f t="shared" si="132"/>
        <v>0.11974453865676837</v>
      </c>
      <c r="AD272" s="26">
        <f t="shared" si="133"/>
        <v>0.63704685475429867</v>
      </c>
      <c r="AE272" s="26">
        <f t="shared" si="134"/>
        <v>0.33998237819842747</v>
      </c>
      <c r="AF272" s="26">
        <f t="shared" si="123"/>
        <v>-0.16681716432954485</v>
      </c>
      <c r="AG272" s="26">
        <f t="shared" si="124"/>
        <v>0.16447115317963368</v>
      </c>
      <c r="AH272" s="26">
        <f t="shared" si="125"/>
        <v>-2.2115124276587572E-2</v>
      </c>
      <c r="AI272" s="26">
        <f t="shared" si="115"/>
        <v>0.47987283333567554</v>
      </c>
      <c r="AJ272" s="26">
        <f t="shared" si="116"/>
        <v>0.52012716666432446</v>
      </c>
    </row>
    <row r="273" spans="1:36" x14ac:dyDescent="0.2">
      <c r="A273" s="10">
        <v>46235</v>
      </c>
      <c r="B273" s="5" t="s">
        <v>93</v>
      </c>
      <c r="C273" s="5" t="s">
        <v>200</v>
      </c>
      <c r="D273" s="18">
        <f>IF(SUMIFS('Monthly NSE Equity Options'!$J:$J,'Monthly NSE Equity Options'!$A:$A,$A273)=0,"",SUMIFS('Monthly NSE Equity Options'!$J:$J,'Monthly NSE Equity Options'!$A:$A,$A273))</f>
        <v>8361.3562000000002</v>
      </c>
      <c r="E273" s="7">
        <f>IF(SUMIFS('Monthly BSE Equity Options'!$J:$J,'Monthly BSE Equity Options'!$A:$A,$A273)=0,"",SUMIFS('Monthly BSE Equity Options'!$J:$J,'Monthly BSE Equity Options'!$A:$A,$A273))</f>
        <v>3826.4544000000001</v>
      </c>
      <c r="F273" s="7">
        <f t="shared" si="108"/>
        <v>12187.810600000001</v>
      </c>
      <c r="G273" s="20">
        <f t="shared" si="126"/>
        <v>-7.0344277397805466E-2</v>
      </c>
      <c r="H273" s="20">
        <f t="shared" si="127"/>
        <v>0.17155570306273704</v>
      </c>
      <c r="I273" s="20">
        <f t="shared" si="128"/>
        <v>-5.9016737138657405E-3</v>
      </c>
      <c r="J273" s="20">
        <f t="shared" si="117"/>
        <v>-0.27598498345469724</v>
      </c>
      <c r="K273" s="20">
        <f t="shared" si="118"/>
        <v>-0.34503764636332201</v>
      </c>
      <c r="L273" s="20">
        <f t="shared" si="119"/>
        <v>-0.29918241642288368</v>
      </c>
      <c r="M273" s="20">
        <f t="shared" si="109"/>
        <v>0.68604251201606292</v>
      </c>
      <c r="N273" s="20">
        <f t="shared" si="110"/>
        <v>0.31395748798393697</v>
      </c>
      <c r="O273" s="21">
        <f>IF(SUMIFS('Monthly NSE Equity Options'!$K:$K,'Monthly NSE Equity Options'!$A:$A,$A273)=0,"",SUMIFS('Monthly NSE Equity Options'!$K:$K,'Monthly NSE Equity Options'!$A:$A,$A273))</f>
        <v>3816788.8615999999</v>
      </c>
      <c r="P273" s="8">
        <f>IF(SUMIFS('Monthly BSE Equity Options'!$K:$K,'Monthly BSE Equity Options'!$A:$A,$A273)=0,"",SUMIFS('Monthly BSE Equity Options'!$K:$K,'Monthly BSE Equity Options'!$A:$A,$A273))</f>
        <v>3189622.2902000002</v>
      </c>
      <c r="Q273" s="8">
        <f t="shared" si="111"/>
        <v>7006411.1518000001</v>
      </c>
      <c r="R273" s="23">
        <f t="shared" si="129"/>
        <v>-0.14683783501997916</v>
      </c>
      <c r="S273" s="23">
        <f t="shared" si="130"/>
        <v>-5.5160612411966237E-2</v>
      </c>
      <c r="T273" s="23">
        <f t="shared" si="131"/>
        <v>-0.10741036252531433</v>
      </c>
      <c r="U273" s="23">
        <f t="shared" si="120"/>
        <v>-0.22070635155221274</v>
      </c>
      <c r="V273" s="23">
        <f t="shared" si="121"/>
        <v>-0.40275019105709708</v>
      </c>
      <c r="W273" s="23">
        <f t="shared" si="122"/>
        <v>-0.31566458400974906</v>
      </c>
      <c r="X273" s="23">
        <f t="shared" si="112"/>
        <v>0.54475662060160968</v>
      </c>
      <c r="Y273" s="23">
        <f t="shared" si="113"/>
        <v>0.45524337939839027</v>
      </c>
      <c r="Z273" s="24">
        <f>IF(SUMIFS('Monthly NSE Equity Options'!$L:$L,'Monthly NSE Equity Options'!$A:$A,$A273)=0,"",SUMIFS('Monthly NSE Equity Options'!$L:$L,'Monthly NSE Equity Options'!$A:$A,$A273))</f>
        <v>2468241887</v>
      </c>
      <c r="AA273" s="9">
        <f>IF(SUMIFS('Monthly BSE Equity Options'!$L:$L,'Monthly BSE Equity Options'!$A:$A,$A273)=0,"",SUMIFS('Monthly BSE Equity Options'!$L:$L,'Monthly BSE Equity Options'!$A:$A,$A273))</f>
        <v>2044897042</v>
      </c>
      <c r="AB273" s="9">
        <f t="shared" si="114"/>
        <v>4513138929</v>
      </c>
      <c r="AC273" s="26">
        <f t="shared" si="132"/>
        <v>-4.1463142473148196E-3</v>
      </c>
      <c r="AD273" s="26">
        <f t="shared" si="133"/>
        <v>-1.797291484414032E-2</v>
      </c>
      <c r="AE273" s="26">
        <f t="shared" si="134"/>
        <v>-1.0459062369647776E-2</v>
      </c>
      <c r="AF273" s="26">
        <f t="shared" si="123"/>
        <v>-0.22607946224676867</v>
      </c>
      <c r="AG273" s="26">
        <f t="shared" si="124"/>
        <v>-0.40844282447202818</v>
      </c>
      <c r="AH273" s="26">
        <f t="shared" si="125"/>
        <v>-0.3209316011443728</v>
      </c>
      <c r="AI273" s="26">
        <f t="shared" si="115"/>
        <v>0.5469013752578854</v>
      </c>
      <c r="AJ273" s="26">
        <f t="shared" si="116"/>
        <v>0.4530986247421146</v>
      </c>
    </row>
    <row r="275" spans="1:36" x14ac:dyDescent="0.2">
      <c r="A275" s="1" t="s">
        <v>217</v>
      </c>
    </row>
    <row r="276" spans="1:36" x14ac:dyDescent="0.2">
      <c r="A276" s="5" t="s">
        <v>218</v>
      </c>
      <c r="B276" s="6">
        <f>COUNTIF('Daily NSE Equity Options'!$A:$A,"&gt;="&amp;DATE(2026,8,1))</f>
        <v>20</v>
      </c>
    </row>
    <row r="277" spans="1:36" x14ac:dyDescent="0.2">
      <c r="A277" s="5" t="s">
        <v>219</v>
      </c>
      <c r="B277" s="11">
        <f>DATE(2025,8,1)</f>
        <v>45870</v>
      </c>
      <c r="C277" s="11">
        <f>INDEX('Daily NSE Equity Options'!$A:$A,COUNTIF('Daily NSE Equity Options'!$A:$A,"&lt;"&amp;DATE(2025,8,1))+1+$B276)</f>
        <v>45901</v>
      </c>
    </row>
    <row r="278" spans="1:36" x14ac:dyDescent="0.2">
      <c r="D278" s="2" t="s">
        <v>46</v>
      </c>
      <c r="E278" s="2" t="s">
        <v>47</v>
      </c>
      <c r="F278" s="2" t="s">
        <v>48</v>
      </c>
      <c r="M278" s="2" t="s">
        <v>52</v>
      </c>
      <c r="N278" s="2" t="s">
        <v>53</v>
      </c>
      <c r="O278" s="3" t="s">
        <v>54</v>
      </c>
      <c r="P278" s="3" t="s">
        <v>55</v>
      </c>
      <c r="Q278" s="3" t="s">
        <v>56</v>
      </c>
      <c r="X278" s="3" t="s">
        <v>60</v>
      </c>
      <c r="Y278" s="3" t="s">
        <v>61</v>
      </c>
      <c r="Z278" s="4" t="s">
        <v>62</v>
      </c>
      <c r="AA278" s="4" t="s">
        <v>63</v>
      </c>
      <c r="AB278" s="4" t="s">
        <v>64</v>
      </c>
      <c r="AI278" s="4" t="s">
        <v>68</v>
      </c>
      <c r="AJ278" s="4" t="s">
        <v>69</v>
      </c>
    </row>
    <row r="279" spans="1:36" x14ac:dyDescent="0.2">
      <c r="A279" s="5" t="s">
        <v>220</v>
      </c>
      <c r="D279" s="7">
        <f>SUMIFS('Daily NSE Equity Options'!$K:$K,'Daily NSE Equity Options'!$A:$A,"&gt;="&amp;$B$277,'Daily NSE Equity Options'!$A:$A,"&lt;="&amp;$C$277)</f>
        <v>9436.2632999999987</v>
      </c>
      <c r="E279" s="7">
        <f>SUMIFS('Daily BSE Equity Options'!$K:$K,'Daily BSE Equity Options'!$A:$A,"&gt;="&amp;$B$277,'Daily BSE Equity Options'!$A:$A,"&lt;="&amp;$C$277)</f>
        <v>3343.4708999999998</v>
      </c>
      <c r="F279" s="7">
        <f>D279+E279</f>
        <v>12779.734199999999</v>
      </c>
      <c r="M279" s="20">
        <f>IF(F279=0,"",D279/F279)</f>
        <v>0.73837711742079892</v>
      </c>
      <c r="N279" s="20">
        <f>IF(F279=0,"",E279/F279)</f>
        <v>0.26162288257920108</v>
      </c>
      <c r="O279" s="8">
        <f>SUMIFS('Daily NSE Equity Options'!$L:$L,'Daily NSE Equity Options'!$A:$A,"&gt;="&amp;$B$277,'Daily NSE Equity Options'!$A:$A,"&lt;="&amp;$C$277)</f>
        <v>4685926.1324999994</v>
      </c>
      <c r="P279" s="8">
        <f>SUMIFS('Daily BSE Equity Options'!$L:$L,'Daily BSE Equity Options'!$A:$A,"&gt;="&amp;$B$277,'Daily BSE Equity Options'!$A:$A,"&lt;="&amp;$C$277)</f>
        <v>3408729.9691000003</v>
      </c>
      <c r="Q279" s="8">
        <f>O279+P279</f>
        <v>8094656.1015999997</v>
      </c>
      <c r="X279" s="23">
        <f>IF(Q279=0,"",O279/Q279)</f>
        <v>0.57889131714610742</v>
      </c>
      <c r="Y279" s="23">
        <f>IF(Q279=0,"",P279/Q279)</f>
        <v>0.42110868285389252</v>
      </c>
      <c r="Z279" s="9">
        <f>SUMIFS('Daily NSE Equity Options'!$M:$M,'Daily NSE Equity Options'!$A:$A,"&gt;="&amp;$B$277,'Daily NSE Equity Options'!$A:$A,"&lt;="&amp;$C$277)</f>
        <v>2595890403</v>
      </c>
      <c r="AA279" s="9">
        <f>SUMIFS('Daily BSE Equity Options'!$M:$M,'Daily BSE Equity Options'!$A:$A,"&gt;="&amp;$B$277,'Daily BSE Equity Options'!$A:$A,"&lt;="&amp;$C$277)</f>
        <v>2102758782</v>
      </c>
      <c r="AB279" s="9">
        <f>Z279+AA279</f>
        <v>4698649185</v>
      </c>
      <c r="AI279" s="26">
        <f>IF(AB279=0,"",Z279/AB279)</f>
        <v>0.5524758927070228</v>
      </c>
      <c r="AJ279" s="26">
        <f>IF(AB279=0,"",AA279/AB279)</f>
        <v>0.4475241072929772</v>
      </c>
    </row>
    <row r="280" spans="1:36" x14ac:dyDescent="0.2">
      <c r="A280" s="5" t="s">
        <v>221</v>
      </c>
      <c r="D280" s="7">
        <f>SUMIFS('Daily NSE Equity Options'!$K:$K,'Daily NSE Equity Options'!$A:$A,"&gt;="&amp;DATE(2026,8,1))</f>
        <v>8361.3562000000002</v>
      </c>
      <c r="E280" s="7">
        <f>SUMIFS('Daily BSE Equity Options'!$K:$K,'Daily BSE Equity Options'!$A:$A,"&gt;="&amp;DATE(2026,8,1))</f>
        <v>3826.4543999999996</v>
      </c>
      <c r="F280" s="7">
        <f>D280+E280</f>
        <v>12187.810600000001</v>
      </c>
      <c r="M280" s="20">
        <f>IF(F280=0,"",D280/F280)</f>
        <v>0.68604251201606292</v>
      </c>
      <c r="N280" s="20">
        <f>IF(F280=0,"",E280/F280)</f>
        <v>0.31395748798393697</v>
      </c>
      <c r="O280" s="8">
        <f>SUMIFS('Daily NSE Equity Options'!$L:$L,'Daily NSE Equity Options'!$A:$A,"&gt;="&amp;DATE(2026,8,1))</f>
        <v>3816788.8615999995</v>
      </c>
      <c r="P280" s="8">
        <f>SUMIFS('Daily BSE Equity Options'!$L:$L,'Daily BSE Equity Options'!$A:$A,"&gt;="&amp;DATE(2026,8,1))</f>
        <v>3189622.2902000006</v>
      </c>
      <c r="Q280" s="8">
        <f>O280+P280</f>
        <v>7006411.1518000001</v>
      </c>
      <c r="X280" s="23">
        <f>IF(Q280=0,"",O280/Q280)</f>
        <v>0.54475662060160968</v>
      </c>
      <c r="Y280" s="23">
        <f>IF(Q280=0,"",P280/Q280)</f>
        <v>0.45524337939839038</v>
      </c>
      <c r="Z280" s="9">
        <f>SUMIFS('Daily NSE Equity Options'!$M:$M,'Daily NSE Equity Options'!$A:$A,"&gt;="&amp;DATE(2026,8,1))</f>
        <v>2468241887</v>
      </c>
      <c r="AA280" s="9">
        <f>SUMIFS('Daily BSE Equity Options'!$M:$M,'Daily BSE Equity Options'!$A:$A,"&gt;="&amp;DATE(2026,8,1))</f>
        <v>2044897042</v>
      </c>
      <c r="AB280" s="9">
        <f>Z280+AA280</f>
        <v>4513138929</v>
      </c>
      <c r="AI280" s="26">
        <f>IF(AB280=0,"",Z280/AB280)</f>
        <v>0.5469013752578854</v>
      </c>
      <c r="AJ280" s="26">
        <f>IF(AB280=0,"",AA280/AB280)</f>
        <v>0.4530986247421146</v>
      </c>
    </row>
    <row r="281" spans="1:36" x14ac:dyDescent="0.2">
      <c r="A281" s="1" t="s">
        <v>222</v>
      </c>
      <c r="D281" s="20">
        <f>IF(OR(D279=0,D279=""),"",D280/D279-1)</f>
        <v>-0.11391236825704076</v>
      </c>
      <c r="E281" s="20">
        <f>IF(OR(E279=0,E279=""),"",E280/E279-1)</f>
        <v>0.14445572114894123</v>
      </c>
      <c r="F281" s="20">
        <f>IF(OR(F279=0,F279=""),"",F280/F279-1)</f>
        <v>-4.6317363940166945E-2</v>
      </c>
      <c r="O281" s="23">
        <f>IF(OR(O279=0,O279=""),"",O280/O279-1)</f>
        <v>-0.18547822699806504</v>
      </c>
      <c r="P281" s="23">
        <f>IF(OR(P279=0,P279=""),"",P280/P279-1)</f>
        <v>-6.4278391332314944E-2</v>
      </c>
      <c r="Q281" s="23">
        <f>IF(OR(Q279=0,Q279=""),"",Q280/Q279-1)</f>
        <v>-0.13443992383875281</v>
      </c>
      <c r="Z281" s="26">
        <f>IF(OR(Z279=0,Z279=""),"",Z280/Z279-1)</f>
        <v>-4.9173307105908615E-2</v>
      </c>
      <c r="AA281" s="26">
        <f>IF(OR(AA279=0,AA279=""),"",AA280/AA279-1)</f>
        <v>-2.7517060204578447E-2</v>
      </c>
      <c r="AB281" s="26">
        <f>IF(OR(AB279=0,AB279=""),"",AB280/AB279-1)</f>
        <v>-3.9481614544074506E-2</v>
      </c>
    </row>
  </sheetData>
  <conditionalFormatting sqref="M2:M273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N2:N273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X2:X273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Y2:Y273">
    <cfRule type="colorScale" priority="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AI2:AI273">
    <cfRule type="colorScale" priority="5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AJ2:AJ273">
    <cfRule type="colorScale" priority="6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160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outlineLevelCol="1" x14ac:dyDescent="0.2"/>
  <cols>
    <col min="1" max="4" width="14" customWidth="1"/>
    <col min="5" max="7" width="24" customWidth="1"/>
    <col min="8" max="13" width="14" customWidth="1"/>
    <col min="14" max="15" width="16" hidden="1" customWidth="1" outlineLevel="1"/>
    <col min="16" max="18" width="24" customWidth="1"/>
    <col min="19" max="24" width="14" customWidth="1"/>
    <col min="25" max="26" width="16" hidden="1" customWidth="1" outlineLevel="1"/>
    <col min="27" max="29" width="24" customWidth="1"/>
    <col min="30" max="35" width="14" customWidth="1"/>
    <col min="36" max="37" width="16" hidden="1" customWidth="1" outlineLevel="1"/>
    <col min="38" max="42" width="15" customWidth="1"/>
  </cols>
  <sheetData>
    <row r="1" spans="1:42" x14ac:dyDescent="0.2">
      <c r="A1" s="1" t="s">
        <v>223</v>
      </c>
      <c r="B1" s="1" t="s">
        <v>224</v>
      </c>
      <c r="C1" s="1" t="s">
        <v>225</v>
      </c>
      <c r="D1" s="1" t="s">
        <v>100</v>
      </c>
      <c r="E1" s="15" t="s">
        <v>46</v>
      </c>
      <c r="F1" s="2" t="s">
        <v>47</v>
      </c>
      <c r="G1" s="2" t="s">
        <v>48</v>
      </c>
      <c r="H1" s="2" t="s">
        <v>49</v>
      </c>
      <c r="I1" s="2" t="s">
        <v>50</v>
      </c>
      <c r="J1" s="2" t="s">
        <v>51</v>
      </c>
      <c r="K1" s="2" t="s">
        <v>226</v>
      </c>
      <c r="L1" s="2" t="s">
        <v>227</v>
      </c>
      <c r="M1" s="2" t="s">
        <v>228</v>
      </c>
      <c r="N1" s="2" t="s">
        <v>52</v>
      </c>
      <c r="O1" s="2" t="s">
        <v>53</v>
      </c>
      <c r="P1" s="16" t="s">
        <v>54</v>
      </c>
      <c r="Q1" s="3" t="s">
        <v>55</v>
      </c>
      <c r="R1" s="3" t="s">
        <v>56</v>
      </c>
      <c r="S1" s="3" t="s">
        <v>57</v>
      </c>
      <c r="T1" s="3" t="s">
        <v>58</v>
      </c>
      <c r="U1" s="3" t="s">
        <v>59</v>
      </c>
      <c r="V1" s="3" t="s">
        <v>229</v>
      </c>
      <c r="W1" s="3" t="s">
        <v>230</v>
      </c>
      <c r="X1" s="3" t="s">
        <v>231</v>
      </c>
      <c r="Y1" s="3" t="s">
        <v>60</v>
      </c>
      <c r="Z1" s="3" t="s">
        <v>61</v>
      </c>
      <c r="AA1" s="17" t="s">
        <v>62</v>
      </c>
      <c r="AB1" s="4" t="s">
        <v>63</v>
      </c>
      <c r="AC1" s="4" t="s">
        <v>64</v>
      </c>
      <c r="AD1" s="4" t="s">
        <v>65</v>
      </c>
      <c r="AE1" s="4" t="s">
        <v>66</v>
      </c>
      <c r="AF1" s="4" t="s">
        <v>67</v>
      </c>
      <c r="AG1" s="4" t="s">
        <v>232</v>
      </c>
      <c r="AH1" s="4" t="s">
        <v>233</v>
      </c>
      <c r="AI1" s="4" t="s">
        <v>234</v>
      </c>
      <c r="AJ1" s="4" t="s">
        <v>68</v>
      </c>
      <c r="AK1" s="4" t="s">
        <v>69</v>
      </c>
      <c r="AL1" s="27" t="s">
        <v>235</v>
      </c>
      <c r="AM1" s="28" t="s">
        <v>236</v>
      </c>
      <c r="AN1" s="28" t="s">
        <v>237</v>
      </c>
      <c r="AO1" s="28" t="s">
        <v>238</v>
      </c>
      <c r="AP1" s="28" t="s">
        <v>239</v>
      </c>
    </row>
    <row r="2" spans="1:42" x14ac:dyDescent="0.2">
      <c r="A2" s="11">
        <v>43922</v>
      </c>
      <c r="B2" s="5" t="s">
        <v>240</v>
      </c>
      <c r="C2" s="10">
        <v>43922</v>
      </c>
      <c r="D2" s="5" t="s">
        <v>175</v>
      </c>
      <c r="E2" s="18">
        <f>IF(SUMIFS('Daily NSE Equity Options'!$K:$K,'Daily NSE Equity Options'!$A:$A,$A2)=0,"",SUMIFS('Daily NSE Equity Options'!$K:$K,'Daily NSE Equity Options'!$A:$A,$A2))</f>
        <v>65.988900000000001</v>
      </c>
      <c r="F2" s="7">
        <f>IF(SUMIFS('Daily BSE Equity Options'!$K:$K,'Daily BSE Equity Options'!$A:$A,$A2)=0,"",SUMIFS('Daily BSE Equity Options'!$K:$K,'Daily BSE Equity Options'!$A:$A,$A2))</f>
        <v>6.5699999999999995E-2</v>
      </c>
      <c r="G2" s="7">
        <f t="shared" ref="G2:G65" si="0">IF(OR(E2="",F2=""),"",E2+F2)</f>
        <v>66.054600000000008</v>
      </c>
      <c r="H2" s="20" t="str">
        <f t="shared" ref="H2:H65" si="1">IFERROR(IF(OR(E2="",INDEX(E:E,MATCH(DATE(YEAR($A2)-1,MONTH($A2),DAY($A2)),$A:$A,0))=""),"",E2/INDEX(E:E,MATCH(DATE(YEAR($A2)-1,MONTH($A2),DAY($A2)),$A:$A,0))-1),"")</f>
        <v/>
      </c>
      <c r="I2" s="20" t="str">
        <f t="shared" ref="I2:I65" si="2">IFERROR(IF(OR(F2="",INDEX(F:F,MATCH(DATE(YEAR($A2)-1,MONTH($A2),DAY($A2)),$A:$A,0))=""),"",F2/INDEX(F:F,MATCH(DATE(YEAR($A2)-1,MONTH($A2),DAY($A2)),$A:$A,0))-1),"")</f>
        <v/>
      </c>
      <c r="J2" s="20" t="str">
        <f t="shared" ref="J2:J65" si="3">IFERROR(IF(OR(G2="",INDEX(G:G,MATCH(DATE(YEAR($A2)-1,MONTH($A2),DAY($A2)),$A:$A,0))=""),"",G2/INDEX(G:G,MATCH(DATE(YEAR($A2)-1,MONTH($A2),DAY($A2)),$A:$A,0))-1),"")</f>
        <v/>
      </c>
      <c r="K2" s="19"/>
      <c r="L2" s="19"/>
      <c r="M2" s="19"/>
      <c r="N2" s="20">
        <f t="shared" ref="N2:N65" si="4">IF(G2="","",E2/G2)</f>
        <v>0.99900536828623587</v>
      </c>
      <c r="O2" s="20">
        <f t="shared" ref="O2:O65" si="5">IF(G2="","",F2/G2)</f>
        <v>9.9463171376406776E-4</v>
      </c>
      <c r="P2" s="21">
        <f>IF(SUMIFS('Daily NSE Equity Options'!$L:$L,'Daily NSE Equity Options'!$A:$A,$A2)=0,"",SUMIFS('Daily NSE Equity Options'!$L:$L,'Daily NSE Equity Options'!$A:$A,$A2))</f>
        <v>11857.156499999999</v>
      </c>
      <c r="Q2" s="8">
        <f>IF(SUMIFS('Daily BSE Equity Options'!$L:$L,'Daily BSE Equity Options'!$A:$A,$A2)=0,"",SUMIFS('Daily BSE Equity Options'!$L:$L,'Daily BSE Equity Options'!$A:$A,$A2))</f>
        <v>47.773299999999999</v>
      </c>
      <c r="R2" s="8">
        <f t="shared" ref="R2:R65" si="6">IF(OR(P2="",Q2=""),"",P2+Q2)</f>
        <v>11904.9298</v>
      </c>
      <c r="S2" s="23" t="str">
        <f t="shared" ref="S2:S65" si="7">IFERROR(IF(OR(P2="",INDEX(P:P,MATCH(DATE(YEAR($A2)-1,MONTH($A2),DAY($A2)),$A:$A,0))=""),"",P2/INDEX(P:P,MATCH(DATE(YEAR($A2)-1,MONTH($A2),DAY($A2)),$A:$A,0))-1),"")</f>
        <v/>
      </c>
      <c r="T2" s="23" t="str">
        <f t="shared" ref="T2:T65" si="8">IFERROR(IF(OR(Q2="",INDEX(Q:Q,MATCH(DATE(YEAR($A2)-1,MONTH($A2),DAY($A2)),$A:$A,0))=""),"",Q2/INDEX(Q:Q,MATCH(DATE(YEAR($A2)-1,MONTH($A2),DAY($A2)),$A:$A,0))-1),"")</f>
        <v/>
      </c>
      <c r="U2" s="23" t="str">
        <f t="shared" ref="U2:U65" si="9">IFERROR(IF(OR(R2="",INDEX(R:R,MATCH(DATE(YEAR($A2)-1,MONTH($A2),DAY($A2)),$A:$A,0))=""),"",R2/INDEX(R:R,MATCH(DATE(YEAR($A2)-1,MONTH($A2),DAY($A2)),$A:$A,0))-1),"")</f>
        <v/>
      </c>
      <c r="V2" s="22"/>
      <c r="W2" s="22"/>
      <c r="X2" s="22"/>
      <c r="Y2" s="23">
        <f t="shared" ref="Y2:Y65" si="10">IF(R2="","",P2/R2)</f>
        <v>0.99598709939473973</v>
      </c>
      <c r="Z2" s="23">
        <f t="shared" ref="Z2:Z65" si="11">IF(R2="","",Q2/R2)</f>
        <v>4.0129006052601838E-3</v>
      </c>
      <c r="AA2" s="24">
        <f>IF(SUMIFS('Daily NSE Equity Options'!$M:$M,'Daily NSE Equity Options'!$A:$A,$A2)=0,"",SUMIFS('Daily NSE Equity Options'!$M:$M,'Daily NSE Equity Options'!$A:$A,$A2))</f>
        <v>25491802</v>
      </c>
      <c r="AB2" s="9">
        <f>IF(SUMIFS('Daily BSE Equity Options'!$M:$M,'Daily BSE Equity Options'!$A:$A,$A2)=0,"",SUMIFS('Daily BSE Equity Options'!$M:$M,'Daily BSE Equity Options'!$A:$A,$A2))</f>
        <v>52188</v>
      </c>
      <c r="AC2" s="9">
        <f t="shared" ref="AC2:AC65" si="12">IF(OR(AA2="",AB2=""),"",AA2+AB2)</f>
        <v>25543990</v>
      </c>
      <c r="AD2" s="26" t="str">
        <f t="shared" ref="AD2:AD65" si="13">IFERROR(IF(OR(AA2="",INDEX(AA:AA,MATCH(DATE(YEAR($A2)-1,MONTH($A2),DAY($A2)),$A:$A,0))=""),"",AA2/INDEX(AA:AA,MATCH(DATE(YEAR($A2)-1,MONTH($A2),DAY($A2)),$A:$A,0))-1),"")</f>
        <v/>
      </c>
      <c r="AE2" s="26" t="str">
        <f t="shared" ref="AE2:AE65" si="14">IFERROR(IF(OR(AB2="",INDEX(AB:AB,MATCH(DATE(YEAR($A2)-1,MONTH($A2),DAY($A2)),$A:$A,0))=""),"",AB2/INDEX(AB:AB,MATCH(DATE(YEAR($A2)-1,MONTH($A2),DAY($A2)),$A:$A,0))-1),"")</f>
        <v/>
      </c>
      <c r="AF2" s="26" t="str">
        <f t="shared" ref="AF2:AF65" si="15">IFERROR(IF(OR(AC2="",INDEX(AC:AC,MATCH(DATE(YEAR($A2)-1,MONTH($A2),DAY($A2)),$A:$A,0))=""),"",AC2/INDEX(AC:AC,MATCH(DATE(YEAR($A2)-1,MONTH($A2),DAY($A2)),$A:$A,0))-1),"")</f>
        <v/>
      </c>
      <c r="AG2" s="25"/>
      <c r="AH2" s="25"/>
      <c r="AI2" s="25"/>
      <c r="AJ2" s="26">
        <f t="shared" ref="AJ2:AJ65" si="16">IF(AC2="","",AA2/AC2)</f>
        <v>0.99795693624997506</v>
      </c>
      <c r="AK2" s="26">
        <f t="shared" ref="AK2:AK65" si="17">IF(AC2="","",AB2/AC2)</f>
        <v>2.043063750024957E-3</v>
      </c>
      <c r="AL2" s="29">
        <v>64.407499999999999</v>
      </c>
      <c r="AM2" s="30">
        <v>64.407499999999999</v>
      </c>
      <c r="AN2" s="30">
        <v>59.78</v>
      </c>
      <c r="AO2" s="30">
        <v>60.052500000000002</v>
      </c>
      <c r="AP2" s="31">
        <v>-6.7599999999999993E-2</v>
      </c>
    </row>
    <row r="3" spans="1:42" x14ac:dyDescent="0.2">
      <c r="A3" s="11">
        <v>43924</v>
      </c>
      <c r="B3" s="5" t="s">
        <v>241</v>
      </c>
      <c r="C3" s="10">
        <v>43922</v>
      </c>
      <c r="D3" s="5" t="s">
        <v>175</v>
      </c>
      <c r="E3" s="18">
        <f>IF(SUMIFS('Daily NSE Equity Options'!$K:$K,'Daily NSE Equity Options'!$A:$A,$A3)=0,"",SUMIFS('Daily NSE Equity Options'!$K:$K,'Daily NSE Equity Options'!$A:$A,$A3))</f>
        <v>61.593899999999998</v>
      </c>
      <c r="F3" s="7">
        <f>IF(SUMIFS('Daily BSE Equity Options'!$K:$K,'Daily BSE Equity Options'!$A:$A,$A3)=0,"",SUMIFS('Daily BSE Equity Options'!$K:$K,'Daily BSE Equity Options'!$A:$A,$A3))</f>
        <v>9.9000000000000005E-2</v>
      </c>
      <c r="G3" s="7">
        <f t="shared" si="0"/>
        <v>61.692899999999995</v>
      </c>
      <c r="H3" s="20" t="str">
        <f t="shared" si="1"/>
        <v/>
      </c>
      <c r="I3" s="20" t="str">
        <f t="shared" si="2"/>
        <v/>
      </c>
      <c r="J3" s="20" t="str">
        <f t="shared" si="3"/>
        <v/>
      </c>
      <c r="K3" s="20">
        <f t="shared" ref="K3:K66" si="18">IF(OR(E3="",E2=""),"",E3/E2-1)</f>
        <v>-6.6602110354923361E-2</v>
      </c>
      <c r="L3" s="20">
        <f t="shared" ref="L3:L66" si="19">IF(OR(F3="",F2=""),"",F3/F2-1)</f>
        <v>0.5068493150684934</v>
      </c>
      <c r="M3" s="20">
        <f t="shared" ref="M3:M66" si="20">IF(OR(G3="",G2=""),"",G3/G2-1)</f>
        <v>-6.6031737380894184E-2</v>
      </c>
      <c r="N3" s="20">
        <f t="shared" si="4"/>
        <v>0.99839527725232569</v>
      </c>
      <c r="O3" s="20">
        <f t="shared" si="5"/>
        <v>1.604722747674368E-3</v>
      </c>
      <c r="P3" s="21">
        <f>IF(SUMIFS('Daily NSE Equity Options'!$L:$L,'Daily NSE Equity Options'!$A:$A,$A3)=0,"",SUMIFS('Daily NSE Equity Options'!$L:$L,'Daily NSE Equity Options'!$A:$A,$A3))</f>
        <v>3876.5958999999998</v>
      </c>
      <c r="Q3" s="8">
        <f>IF(SUMIFS('Daily BSE Equity Options'!$L:$L,'Daily BSE Equity Options'!$A:$A,$A3)=0,"",SUMIFS('Daily BSE Equity Options'!$L:$L,'Daily BSE Equity Options'!$A:$A,$A3))</f>
        <v>59.746000000000002</v>
      </c>
      <c r="R3" s="8">
        <f t="shared" si="6"/>
        <v>3936.3418999999999</v>
      </c>
      <c r="S3" s="23" t="str">
        <f t="shared" si="7"/>
        <v/>
      </c>
      <c r="T3" s="23" t="str">
        <f t="shared" si="8"/>
        <v/>
      </c>
      <c r="U3" s="23" t="str">
        <f t="shared" si="9"/>
        <v/>
      </c>
      <c r="V3" s="23">
        <f t="shared" ref="V3:V66" si="21">IF(OR(P3="",P2=""),"",P3/P2-1)</f>
        <v>-0.6730585532880502</v>
      </c>
      <c r="W3" s="23">
        <f t="shared" ref="W3:W66" si="22">IF(OR(Q3="",Q2=""),"",Q3/Q2-1)</f>
        <v>0.25061488320882175</v>
      </c>
      <c r="X3" s="23">
        <f t="shared" ref="X3:X66" si="23">IF(OR(R3="",R2=""),"",R3/R2-1)</f>
        <v>-0.66935194359566907</v>
      </c>
      <c r="Y3" s="23">
        <f t="shared" si="10"/>
        <v>0.9848219485202746</v>
      </c>
      <c r="Z3" s="23">
        <f t="shared" si="11"/>
        <v>1.5178051479725377E-2</v>
      </c>
      <c r="AA3" s="24">
        <f>IF(SUMIFS('Daily NSE Equity Options'!$M:$M,'Daily NSE Equity Options'!$A:$A,$A3)=0,"",SUMIFS('Daily NSE Equity Options'!$M:$M,'Daily NSE Equity Options'!$A:$A,$A3))</f>
        <v>7836409</v>
      </c>
      <c r="AB3" s="9">
        <f>IF(SUMIFS('Daily BSE Equity Options'!$M:$M,'Daily BSE Equity Options'!$A:$A,$A3)=0,"",SUMIFS('Daily BSE Equity Options'!$M:$M,'Daily BSE Equity Options'!$A:$A,$A3))</f>
        <v>68789</v>
      </c>
      <c r="AC3" s="9">
        <f t="shared" si="12"/>
        <v>7905198</v>
      </c>
      <c r="AD3" s="26" t="str">
        <f t="shared" si="13"/>
        <v/>
      </c>
      <c r="AE3" s="26" t="str">
        <f t="shared" si="14"/>
        <v/>
      </c>
      <c r="AF3" s="26" t="str">
        <f t="shared" si="15"/>
        <v/>
      </c>
      <c r="AG3" s="26">
        <f t="shared" ref="AG3:AG66" si="24">IF(OR(AA3="",AA2=""),"",AA3/AA2-1)</f>
        <v>-0.69259101416212165</v>
      </c>
      <c r="AH3" s="26">
        <f t="shared" ref="AH3:AH66" si="25">IF(OR(AB3="",AB2=""),"",AB3/AB2-1)</f>
        <v>0.31809994634781935</v>
      </c>
      <c r="AI3" s="26">
        <f t="shared" ref="AI3:AI66" si="26">IF(OR(AC3="",AC2=""),"",AC3/AC2-1)</f>
        <v>-0.6905261080982259</v>
      </c>
      <c r="AJ3" s="26">
        <f t="shared" si="16"/>
        <v>0.99129825717205311</v>
      </c>
      <c r="AK3" s="26">
        <f t="shared" si="17"/>
        <v>8.7017428279468779E-3</v>
      </c>
      <c r="AL3" s="29">
        <v>60.052500000000002</v>
      </c>
      <c r="AM3" s="30">
        <v>60.59</v>
      </c>
      <c r="AN3" s="30">
        <v>54.9</v>
      </c>
      <c r="AO3" s="30">
        <v>55.302500000000002</v>
      </c>
      <c r="AP3" s="31">
        <v>-7.9100000000000004E-2</v>
      </c>
    </row>
    <row r="4" spans="1:42" x14ac:dyDescent="0.2">
      <c r="A4" s="11">
        <v>43928</v>
      </c>
      <c r="B4" s="5" t="s">
        <v>242</v>
      </c>
      <c r="C4" s="10">
        <v>43922</v>
      </c>
      <c r="D4" s="5" t="s">
        <v>175</v>
      </c>
      <c r="E4" s="18">
        <f>IF(SUMIFS('Daily NSE Equity Options'!$K:$K,'Daily NSE Equity Options'!$A:$A,$A4)=0,"",SUMIFS('Daily NSE Equity Options'!$K:$K,'Daily NSE Equity Options'!$A:$A,$A4))</f>
        <v>88.5</v>
      </c>
      <c r="F4" s="7">
        <f>IF(SUMIFS('Daily BSE Equity Options'!$K:$K,'Daily BSE Equity Options'!$A:$A,$A4)=0,"",SUMIFS('Daily BSE Equity Options'!$K:$K,'Daily BSE Equity Options'!$A:$A,$A4))</f>
        <v>8.7800000000000003E-2</v>
      </c>
      <c r="G4" s="7">
        <f t="shared" si="0"/>
        <v>88.587800000000001</v>
      </c>
      <c r="H4" s="20" t="str">
        <f t="shared" si="1"/>
        <v/>
      </c>
      <c r="I4" s="20" t="str">
        <f t="shared" si="2"/>
        <v/>
      </c>
      <c r="J4" s="20" t="str">
        <f t="shared" si="3"/>
        <v/>
      </c>
      <c r="K4" s="20">
        <f t="shared" si="18"/>
        <v>0.43683059523751555</v>
      </c>
      <c r="L4" s="20">
        <f t="shared" si="19"/>
        <v>-0.11313131313131319</v>
      </c>
      <c r="M4" s="20">
        <f t="shared" si="20"/>
        <v>0.43594805885280175</v>
      </c>
      <c r="N4" s="20">
        <f t="shared" si="4"/>
        <v>0.99900889287238193</v>
      </c>
      <c r="O4" s="20">
        <f t="shared" si="5"/>
        <v>9.9110712761802419E-4</v>
      </c>
      <c r="P4" s="21">
        <f>IF(SUMIFS('Daily NSE Equity Options'!$L:$L,'Daily NSE Equity Options'!$A:$A,$A4)=0,"",SUMIFS('Daily NSE Equity Options'!$L:$L,'Daily NSE Equity Options'!$A:$A,$A4))</f>
        <v>6886.8571000000002</v>
      </c>
      <c r="Q4" s="8">
        <f>IF(SUMIFS('Daily BSE Equity Options'!$L:$L,'Daily BSE Equity Options'!$A:$A,$A4)=0,"",SUMIFS('Daily BSE Equity Options'!$L:$L,'Daily BSE Equity Options'!$A:$A,$A4))</f>
        <v>60.2072</v>
      </c>
      <c r="R4" s="8">
        <f t="shared" si="6"/>
        <v>6947.0643</v>
      </c>
      <c r="S4" s="23" t="str">
        <f t="shared" si="7"/>
        <v/>
      </c>
      <c r="T4" s="23" t="str">
        <f t="shared" si="8"/>
        <v/>
      </c>
      <c r="U4" s="23" t="str">
        <f t="shared" si="9"/>
        <v/>
      </c>
      <c r="V4" s="23">
        <f t="shared" si="21"/>
        <v>0.77652179325681092</v>
      </c>
      <c r="W4" s="23">
        <f t="shared" si="22"/>
        <v>7.7193452281323349E-3</v>
      </c>
      <c r="X4" s="23">
        <f t="shared" si="23"/>
        <v>0.76485287012289249</v>
      </c>
      <c r="Y4" s="23">
        <f t="shared" si="10"/>
        <v>0.9913334327422304</v>
      </c>
      <c r="Z4" s="23">
        <f t="shared" si="11"/>
        <v>8.6665672577695869E-3</v>
      </c>
      <c r="AA4" s="24">
        <f>IF(SUMIFS('Daily NSE Equity Options'!$M:$M,'Daily NSE Equity Options'!$A:$A,$A4)=0,"",SUMIFS('Daily NSE Equity Options'!$M:$M,'Daily NSE Equity Options'!$A:$A,$A4))</f>
        <v>13700257</v>
      </c>
      <c r="AB4" s="9">
        <f>IF(SUMIFS('Daily BSE Equity Options'!$M:$M,'Daily BSE Equity Options'!$A:$A,$A4)=0,"",SUMIFS('Daily BSE Equity Options'!$M:$M,'Daily BSE Equity Options'!$A:$A,$A4))</f>
        <v>68830</v>
      </c>
      <c r="AC4" s="9">
        <f t="shared" si="12"/>
        <v>13769087</v>
      </c>
      <c r="AD4" s="26" t="str">
        <f t="shared" si="13"/>
        <v/>
      </c>
      <c r="AE4" s="26" t="str">
        <f t="shared" si="14"/>
        <v/>
      </c>
      <c r="AF4" s="26" t="str">
        <f t="shared" si="15"/>
        <v/>
      </c>
      <c r="AG4" s="26">
        <f t="shared" si="24"/>
        <v>0.74828253604425199</v>
      </c>
      <c r="AH4" s="26">
        <f t="shared" si="25"/>
        <v>5.9602552733717395E-4</v>
      </c>
      <c r="AI4" s="26">
        <f t="shared" si="26"/>
        <v>0.74177636031380878</v>
      </c>
      <c r="AJ4" s="26">
        <f t="shared" si="16"/>
        <v>0.99500112098935822</v>
      </c>
      <c r="AK4" s="26">
        <f t="shared" si="17"/>
        <v>4.998879010641737E-3</v>
      </c>
      <c r="AL4" s="29">
        <v>55.302500000000002</v>
      </c>
      <c r="AM4" s="30">
        <v>55.302500000000002</v>
      </c>
      <c r="AN4" s="30">
        <v>49.942500000000003</v>
      </c>
      <c r="AO4" s="30">
        <v>51.8</v>
      </c>
      <c r="AP4" s="31">
        <v>-6.3299999999999995E-2</v>
      </c>
    </row>
    <row r="5" spans="1:42" x14ac:dyDescent="0.2">
      <c r="A5" s="11">
        <v>43929</v>
      </c>
      <c r="B5" s="5" t="s">
        <v>240</v>
      </c>
      <c r="C5" s="10">
        <v>43922</v>
      </c>
      <c r="D5" s="5" t="s">
        <v>175</v>
      </c>
      <c r="E5" s="18">
        <f>IF(SUMIFS('Daily NSE Equity Options'!$K:$K,'Daily NSE Equity Options'!$A:$A,$A5)=0,"",SUMIFS('Daily NSE Equity Options'!$K:$K,'Daily NSE Equity Options'!$A:$A,$A5))</f>
        <v>111.753</v>
      </c>
      <c r="F5" s="7">
        <f>IF(SUMIFS('Daily BSE Equity Options'!$K:$K,'Daily BSE Equity Options'!$A:$A,$A5)=0,"",SUMIFS('Daily BSE Equity Options'!$K:$K,'Daily BSE Equity Options'!$A:$A,$A5))</f>
        <v>9.5600000000000004E-2</v>
      </c>
      <c r="G5" s="7">
        <f t="shared" si="0"/>
        <v>111.8486</v>
      </c>
      <c r="H5" s="20" t="str">
        <f t="shared" si="1"/>
        <v/>
      </c>
      <c r="I5" s="20" t="str">
        <f t="shared" si="2"/>
        <v/>
      </c>
      <c r="J5" s="20" t="str">
        <f t="shared" si="3"/>
        <v/>
      </c>
      <c r="K5" s="20">
        <f t="shared" si="18"/>
        <v>0.26274576271186434</v>
      </c>
      <c r="L5" s="20">
        <f t="shared" si="19"/>
        <v>8.8838268792710728E-2</v>
      </c>
      <c r="M5" s="20">
        <f t="shared" si="20"/>
        <v>0.26257340175509492</v>
      </c>
      <c r="N5" s="20">
        <f t="shared" si="4"/>
        <v>0.99914527316390189</v>
      </c>
      <c r="O5" s="20">
        <f t="shared" si="5"/>
        <v>8.5472683609808258E-4</v>
      </c>
      <c r="P5" s="21">
        <f>IF(SUMIFS('Daily NSE Equity Options'!$L:$L,'Daily NSE Equity Options'!$A:$A,$A5)=0,"",SUMIFS('Daily NSE Equity Options'!$L:$L,'Daily NSE Equity Options'!$A:$A,$A5))</f>
        <v>10684.9146</v>
      </c>
      <c r="Q5" s="8">
        <f>IF(SUMIFS('Daily BSE Equity Options'!$L:$L,'Daily BSE Equity Options'!$A:$A,$A5)=0,"",SUMIFS('Daily BSE Equity Options'!$L:$L,'Daily BSE Equity Options'!$A:$A,$A5))</f>
        <v>60.863199999999999</v>
      </c>
      <c r="R5" s="8">
        <f t="shared" si="6"/>
        <v>10745.7778</v>
      </c>
      <c r="S5" s="23" t="str">
        <f t="shared" si="7"/>
        <v/>
      </c>
      <c r="T5" s="23" t="str">
        <f t="shared" si="8"/>
        <v/>
      </c>
      <c r="U5" s="23" t="str">
        <f t="shared" si="9"/>
        <v/>
      </c>
      <c r="V5" s="23">
        <f t="shared" si="21"/>
        <v>0.55149358333571352</v>
      </c>
      <c r="W5" s="23">
        <f t="shared" si="22"/>
        <v>1.0895706825761575E-2</v>
      </c>
      <c r="X5" s="23">
        <f t="shared" si="23"/>
        <v>0.5468084554795325</v>
      </c>
      <c r="Y5" s="23">
        <f t="shared" si="10"/>
        <v>0.99433608240066162</v>
      </c>
      <c r="Z5" s="23">
        <f t="shared" si="11"/>
        <v>5.6639175993384114E-3</v>
      </c>
      <c r="AA5" s="24">
        <f>IF(SUMIFS('Daily NSE Equity Options'!$M:$M,'Daily NSE Equity Options'!$A:$A,$A5)=0,"",SUMIFS('Daily NSE Equity Options'!$M:$M,'Daily NSE Equity Options'!$A:$A,$A5))</f>
        <v>20626360</v>
      </c>
      <c r="AB5" s="9">
        <f>IF(SUMIFS('Daily BSE Equity Options'!$M:$M,'Daily BSE Equity Options'!$A:$A,$A5)=0,"",SUMIFS('Daily BSE Equity Options'!$M:$M,'Daily BSE Equity Options'!$A:$A,$A5))</f>
        <v>67089</v>
      </c>
      <c r="AC5" s="9">
        <f t="shared" si="12"/>
        <v>20693449</v>
      </c>
      <c r="AD5" s="26" t="str">
        <f t="shared" si="13"/>
        <v/>
      </c>
      <c r="AE5" s="26" t="str">
        <f t="shared" si="14"/>
        <v/>
      </c>
      <c r="AF5" s="26" t="str">
        <f t="shared" si="15"/>
        <v/>
      </c>
      <c r="AG5" s="26">
        <f t="shared" si="24"/>
        <v>0.50554547991325993</v>
      </c>
      <c r="AH5" s="26">
        <f t="shared" si="25"/>
        <v>-2.5294203109109348E-2</v>
      </c>
      <c r="AI5" s="26">
        <f t="shared" si="26"/>
        <v>0.50289187656378376</v>
      </c>
      <c r="AJ5" s="26">
        <f t="shared" si="16"/>
        <v>0.9967579594875654</v>
      </c>
      <c r="AK5" s="26">
        <f t="shared" si="17"/>
        <v>3.2420405124346358E-3</v>
      </c>
      <c r="AL5" s="29">
        <v>51.8</v>
      </c>
      <c r="AM5" s="30">
        <v>53.732500000000002</v>
      </c>
      <c r="AN5" s="30">
        <v>46.975000000000001</v>
      </c>
      <c r="AO5" s="30">
        <v>52.2425</v>
      </c>
      <c r="AP5" s="31">
        <v>8.5000000000000006E-3</v>
      </c>
    </row>
    <row r="6" spans="1:42" x14ac:dyDescent="0.2">
      <c r="A6" s="11">
        <v>43930</v>
      </c>
      <c r="B6" s="5" t="s">
        <v>243</v>
      </c>
      <c r="C6" s="10">
        <v>43922</v>
      </c>
      <c r="D6" s="5" t="s">
        <v>175</v>
      </c>
      <c r="E6" s="18">
        <f>IF(SUMIFS('Daily NSE Equity Options'!$K:$K,'Daily NSE Equity Options'!$A:$A,$A6)=0,"",SUMIFS('Daily NSE Equity Options'!$K:$K,'Daily NSE Equity Options'!$A:$A,$A6))</f>
        <v>87.644599999999997</v>
      </c>
      <c r="F6" s="7">
        <f>IF(SUMIFS('Daily BSE Equity Options'!$K:$K,'Daily BSE Equity Options'!$A:$A,$A6)=0,"",SUMIFS('Daily BSE Equity Options'!$K:$K,'Daily BSE Equity Options'!$A:$A,$A6))</f>
        <v>8.09E-2</v>
      </c>
      <c r="G6" s="7">
        <f t="shared" si="0"/>
        <v>87.725499999999997</v>
      </c>
      <c r="H6" s="20" t="str">
        <f t="shared" si="1"/>
        <v/>
      </c>
      <c r="I6" s="20" t="str">
        <f t="shared" si="2"/>
        <v/>
      </c>
      <c r="J6" s="20" t="str">
        <f t="shared" si="3"/>
        <v/>
      </c>
      <c r="K6" s="20">
        <f t="shared" si="18"/>
        <v>-0.2157293316510519</v>
      </c>
      <c r="L6" s="20">
        <f t="shared" si="19"/>
        <v>-0.15376569037656906</v>
      </c>
      <c r="M6" s="20">
        <f t="shared" si="20"/>
        <v>-0.21567636966399228</v>
      </c>
      <c r="N6" s="20">
        <f t="shared" si="4"/>
        <v>0.99907780519917244</v>
      </c>
      <c r="O6" s="20">
        <f t="shared" si="5"/>
        <v>9.2219480082758154E-4</v>
      </c>
      <c r="P6" s="21">
        <f>IF(SUMIFS('Daily NSE Equity Options'!$L:$L,'Daily NSE Equity Options'!$A:$A,$A6)=0,"",SUMIFS('Daily NSE Equity Options'!$L:$L,'Daily NSE Equity Options'!$A:$A,$A6))</f>
        <v>17109.128100000002</v>
      </c>
      <c r="Q6" s="8">
        <f>IF(SUMIFS('Daily BSE Equity Options'!$L:$L,'Daily BSE Equity Options'!$A:$A,$A6)=0,"",SUMIFS('Daily BSE Equity Options'!$L:$L,'Daily BSE Equity Options'!$A:$A,$A6))</f>
        <v>60.132899999999999</v>
      </c>
      <c r="R6" s="8">
        <f t="shared" si="6"/>
        <v>17169.261000000002</v>
      </c>
      <c r="S6" s="23" t="str">
        <f t="shared" si="7"/>
        <v/>
      </c>
      <c r="T6" s="23" t="str">
        <f t="shared" si="8"/>
        <v/>
      </c>
      <c r="U6" s="23" t="str">
        <f t="shared" si="9"/>
        <v/>
      </c>
      <c r="V6" s="23">
        <f t="shared" si="21"/>
        <v>0.60124144557973369</v>
      </c>
      <c r="W6" s="23">
        <f t="shared" si="22"/>
        <v>-1.199904047108924E-2</v>
      </c>
      <c r="X6" s="23">
        <f t="shared" si="23"/>
        <v>0.59776810199816355</v>
      </c>
      <c r="Y6" s="23">
        <f t="shared" si="10"/>
        <v>0.99649764191947454</v>
      </c>
      <c r="Z6" s="23">
        <f t="shared" si="11"/>
        <v>3.5023580805254224E-3</v>
      </c>
      <c r="AA6" s="24">
        <f>IF(SUMIFS('Daily NSE Equity Options'!$M:$M,'Daily NSE Equity Options'!$A:$A,$A6)=0,"",SUMIFS('Daily NSE Equity Options'!$M:$M,'Daily NSE Equity Options'!$A:$A,$A6))</f>
        <v>34809170</v>
      </c>
      <c r="AB6" s="9">
        <f>IF(SUMIFS('Daily BSE Equity Options'!$M:$M,'Daily BSE Equity Options'!$A:$A,$A6)=0,"",SUMIFS('Daily BSE Equity Options'!$M:$M,'Daily BSE Equity Options'!$A:$A,$A6))</f>
        <v>66133</v>
      </c>
      <c r="AC6" s="9">
        <f t="shared" si="12"/>
        <v>34875303</v>
      </c>
      <c r="AD6" s="26" t="str">
        <f t="shared" si="13"/>
        <v/>
      </c>
      <c r="AE6" s="26" t="str">
        <f t="shared" si="14"/>
        <v/>
      </c>
      <c r="AF6" s="26" t="str">
        <f t="shared" si="15"/>
        <v/>
      </c>
      <c r="AG6" s="26">
        <f t="shared" si="24"/>
        <v>0.68760605361294957</v>
      </c>
      <c r="AH6" s="26">
        <f t="shared" si="25"/>
        <v>-1.4249727973289161E-2</v>
      </c>
      <c r="AI6" s="26">
        <f t="shared" si="26"/>
        <v>0.6853306087351605</v>
      </c>
      <c r="AJ6" s="26">
        <f t="shared" si="16"/>
        <v>0.99810372973677108</v>
      </c>
      <c r="AK6" s="26">
        <f t="shared" si="17"/>
        <v>1.8962702632289675E-3</v>
      </c>
      <c r="AL6" s="29">
        <v>52.2425</v>
      </c>
      <c r="AM6" s="30">
        <v>52.2425</v>
      </c>
      <c r="AN6" s="30">
        <v>46.902500000000003</v>
      </c>
      <c r="AO6" s="30">
        <v>49.744999999999997</v>
      </c>
      <c r="AP6" s="31">
        <v>-4.7800000000000002E-2</v>
      </c>
    </row>
    <row r="7" spans="1:42" x14ac:dyDescent="0.2">
      <c r="A7" s="11">
        <v>43934</v>
      </c>
      <c r="B7" s="5" t="s">
        <v>244</v>
      </c>
      <c r="C7" s="10">
        <v>43922</v>
      </c>
      <c r="D7" s="5" t="s">
        <v>175</v>
      </c>
      <c r="E7" s="18">
        <f>IF(SUMIFS('Daily NSE Equity Options'!$K:$K,'Daily NSE Equity Options'!$A:$A,$A7)=0,"",SUMIFS('Daily NSE Equity Options'!$K:$K,'Daily NSE Equity Options'!$A:$A,$A7))</f>
        <v>70.504599999999996</v>
      </c>
      <c r="F7" s="7">
        <f>IF(SUMIFS('Daily BSE Equity Options'!$K:$K,'Daily BSE Equity Options'!$A:$A,$A7)=0,"",SUMIFS('Daily BSE Equity Options'!$K:$K,'Daily BSE Equity Options'!$A:$A,$A7))</f>
        <v>8.5800000000000001E-2</v>
      </c>
      <c r="G7" s="7">
        <f t="shared" si="0"/>
        <v>70.590400000000002</v>
      </c>
      <c r="H7" s="20" t="str">
        <f t="shared" si="1"/>
        <v/>
      </c>
      <c r="I7" s="20" t="str">
        <f t="shared" si="2"/>
        <v/>
      </c>
      <c r="J7" s="20" t="str">
        <f t="shared" si="3"/>
        <v/>
      </c>
      <c r="K7" s="20">
        <f t="shared" si="18"/>
        <v>-0.19556253323079809</v>
      </c>
      <c r="L7" s="20">
        <f t="shared" si="19"/>
        <v>6.0568603213844163E-2</v>
      </c>
      <c r="M7" s="20">
        <f t="shared" si="20"/>
        <v>-0.19532633042843861</v>
      </c>
      <c r="N7" s="20">
        <f t="shared" si="4"/>
        <v>0.99878453727419014</v>
      </c>
      <c r="O7" s="20">
        <f t="shared" si="5"/>
        <v>1.2154627258097418E-3</v>
      </c>
      <c r="P7" s="21">
        <f>IF(SUMIFS('Daily NSE Equity Options'!$L:$L,'Daily NSE Equity Options'!$A:$A,$A7)=0,"",SUMIFS('Daily NSE Equity Options'!$L:$L,'Daily NSE Equity Options'!$A:$A,$A7))</f>
        <v>5607.7366000000002</v>
      </c>
      <c r="Q7" s="8">
        <f>IF(SUMIFS('Daily BSE Equity Options'!$L:$L,'Daily BSE Equity Options'!$A:$A,$A7)=0,"",SUMIFS('Daily BSE Equity Options'!$L:$L,'Daily BSE Equity Options'!$A:$A,$A7))</f>
        <v>60.655099999999997</v>
      </c>
      <c r="R7" s="8">
        <f t="shared" si="6"/>
        <v>5668.3917000000001</v>
      </c>
      <c r="S7" s="23" t="str">
        <f t="shared" si="7"/>
        <v/>
      </c>
      <c r="T7" s="23" t="str">
        <f t="shared" si="8"/>
        <v/>
      </c>
      <c r="U7" s="23" t="str">
        <f t="shared" si="9"/>
        <v/>
      </c>
      <c r="V7" s="23">
        <f t="shared" si="21"/>
        <v>-0.67223714924432643</v>
      </c>
      <c r="W7" s="23">
        <f t="shared" si="22"/>
        <v>8.6840980561389003E-3</v>
      </c>
      <c r="X7" s="23">
        <f t="shared" si="23"/>
        <v>-0.66985231921164234</v>
      </c>
      <c r="Y7" s="23">
        <f t="shared" si="10"/>
        <v>0.98929941627005069</v>
      </c>
      <c r="Z7" s="23">
        <f t="shared" si="11"/>
        <v>1.0700583729949361E-2</v>
      </c>
      <c r="AA7" s="24">
        <f>IF(SUMIFS('Daily NSE Equity Options'!$M:$M,'Daily NSE Equity Options'!$A:$A,$A7)=0,"",SUMIFS('Daily NSE Equity Options'!$M:$M,'Daily NSE Equity Options'!$A:$A,$A7))</f>
        <v>10505258</v>
      </c>
      <c r="AB7" s="9">
        <f>IF(SUMIFS('Daily BSE Equity Options'!$M:$M,'Daily BSE Equity Options'!$A:$A,$A7)=0,"",SUMIFS('Daily BSE Equity Options'!$M:$M,'Daily BSE Equity Options'!$A:$A,$A7))</f>
        <v>67355</v>
      </c>
      <c r="AC7" s="9">
        <f t="shared" si="12"/>
        <v>10572613</v>
      </c>
      <c r="AD7" s="26" t="str">
        <f t="shared" si="13"/>
        <v/>
      </c>
      <c r="AE7" s="26" t="str">
        <f t="shared" si="14"/>
        <v/>
      </c>
      <c r="AF7" s="26" t="str">
        <f t="shared" si="15"/>
        <v/>
      </c>
      <c r="AG7" s="26">
        <f t="shared" si="24"/>
        <v>-0.69820429501766346</v>
      </c>
      <c r="AH7" s="26">
        <f t="shared" si="25"/>
        <v>1.8477915715300997E-2</v>
      </c>
      <c r="AI7" s="26">
        <f t="shared" si="26"/>
        <v>-0.69684527185326539</v>
      </c>
      <c r="AJ7" s="26">
        <f t="shared" si="16"/>
        <v>0.99362929485832874</v>
      </c>
      <c r="AK7" s="26">
        <f t="shared" si="17"/>
        <v>6.3707051416712216E-3</v>
      </c>
      <c r="AL7" s="29">
        <v>49.744999999999997</v>
      </c>
      <c r="AM7" s="30">
        <v>52.4925</v>
      </c>
      <c r="AN7" s="30">
        <v>43.634999999999998</v>
      </c>
      <c r="AO7" s="30">
        <v>51.457500000000003</v>
      </c>
      <c r="AP7" s="31">
        <v>3.44E-2</v>
      </c>
    </row>
    <row r="8" spans="1:42" x14ac:dyDescent="0.2">
      <c r="A8" s="11">
        <v>43936</v>
      </c>
      <c r="B8" s="5" t="s">
        <v>240</v>
      </c>
      <c r="C8" s="10">
        <v>43922</v>
      </c>
      <c r="D8" s="5" t="s">
        <v>175</v>
      </c>
      <c r="E8" s="18">
        <f>IF(SUMIFS('Daily NSE Equity Options'!$K:$K,'Daily NSE Equity Options'!$A:$A,$A8)=0,"",SUMIFS('Daily NSE Equity Options'!$K:$K,'Daily NSE Equity Options'!$A:$A,$A8))</f>
        <v>92.019900000000007</v>
      </c>
      <c r="F8" s="7">
        <f>IF(SUMIFS('Daily BSE Equity Options'!$K:$K,'Daily BSE Equity Options'!$A:$A,$A8)=0,"",SUMIFS('Daily BSE Equity Options'!$K:$K,'Daily BSE Equity Options'!$A:$A,$A8))</f>
        <v>6.2899999999999998E-2</v>
      </c>
      <c r="G8" s="7">
        <f t="shared" si="0"/>
        <v>92.082800000000006</v>
      </c>
      <c r="H8" s="20" t="str">
        <f t="shared" si="1"/>
        <v/>
      </c>
      <c r="I8" s="20" t="str">
        <f t="shared" si="2"/>
        <v/>
      </c>
      <c r="J8" s="20" t="str">
        <f t="shared" si="3"/>
        <v/>
      </c>
      <c r="K8" s="20">
        <f t="shared" si="18"/>
        <v>0.30516164902715581</v>
      </c>
      <c r="L8" s="20">
        <f t="shared" si="19"/>
        <v>-0.26689976689976691</v>
      </c>
      <c r="M8" s="20">
        <f t="shared" si="20"/>
        <v>0.30446632969922249</v>
      </c>
      <c r="N8" s="20">
        <f t="shared" si="4"/>
        <v>0.99931691912061749</v>
      </c>
      <c r="O8" s="20">
        <f t="shared" si="5"/>
        <v>6.8308087938246873E-4</v>
      </c>
      <c r="P8" s="21">
        <f>IF(SUMIFS('Daily NSE Equity Options'!$L:$L,'Daily NSE Equity Options'!$A:$A,$A8)=0,"",SUMIFS('Daily NSE Equity Options'!$L:$L,'Daily NSE Equity Options'!$A:$A,$A8))</f>
        <v>10202.8727</v>
      </c>
      <c r="Q8" s="8">
        <f>IF(SUMIFS('Daily BSE Equity Options'!$L:$L,'Daily BSE Equity Options'!$A:$A,$A8)=0,"",SUMIFS('Daily BSE Equity Options'!$L:$L,'Daily BSE Equity Options'!$A:$A,$A8))</f>
        <v>58.558900000000001</v>
      </c>
      <c r="R8" s="8">
        <f t="shared" si="6"/>
        <v>10261.4316</v>
      </c>
      <c r="S8" s="23" t="str">
        <f t="shared" si="7"/>
        <v/>
      </c>
      <c r="T8" s="23" t="str">
        <f t="shared" si="8"/>
        <v/>
      </c>
      <c r="U8" s="23" t="str">
        <f t="shared" si="9"/>
        <v/>
      </c>
      <c r="V8" s="23">
        <f t="shared" si="21"/>
        <v>0.81942794888048054</v>
      </c>
      <c r="W8" s="23">
        <f t="shared" si="22"/>
        <v>-3.4559336313022215E-2</v>
      </c>
      <c r="X8" s="23">
        <f t="shared" si="23"/>
        <v>0.81028978643095528</v>
      </c>
      <c r="Y8" s="23">
        <f t="shared" si="10"/>
        <v>0.99429330114133396</v>
      </c>
      <c r="Z8" s="23">
        <f t="shared" si="11"/>
        <v>5.7066988586660754E-3</v>
      </c>
      <c r="AA8" s="24">
        <f>IF(SUMIFS('Daily NSE Equity Options'!$M:$M,'Daily NSE Equity Options'!$A:$A,$A8)=0,"",SUMIFS('Daily NSE Equity Options'!$M:$M,'Daily NSE Equity Options'!$A:$A,$A8))</f>
        <v>19686378</v>
      </c>
      <c r="AB8" s="9">
        <f>IF(SUMIFS('Daily BSE Equity Options'!$M:$M,'Daily BSE Equity Options'!$A:$A,$A8)=0,"",SUMIFS('Daily BSE Equity Options'!$M:$M,'Daily BSE Equity Options'!$A:$A,$A8))</f>
        <v>64331</v>
      </c>
      <c r="AC8" s="9">
        <f t="shared" si="12"/>
        <v>19750709</v>
      </c>
      <c r="AD8" s="26" t="str">
        <f t="shared" si="13"/>
        <v/>
      </c>
      <c r="AE8" s="26" t="str">
        <f t="shared" si="14"/>
        <v/>
      </c>
      <c r="AF8" s="26" t="str">
        <f t="shared" si="15"/>
        <v/>
      </c>
      <c r="AG8" s="26">
        <f t="shared" si="24"/>
        <v>0.87395473771324794</v>
      </c>
      <c r="AH8" s="26">
        <f t="shared" si="25"/>
        <v>-4.4896444213495701E-2</v>
      </c>
      <c r="AI8" s="26">
        <f t="shared" si="26"/>
        <v>0.86810100776411669</v>
      </c>
      <c r="AJ8" s="26">
        <f t="shared" si="16"/>
        <v>0.99674285110473759</v>
      </c>
      <c r="AK8" s="26">
        <f t="shared" si="17"/>
        <v>3.2571488952624437E-3</v>
      </c>
      <c r="AL8" s="29">
        <v>51.457500000000003</v>
      </c>
      <c r="AM8" s="30">
        <v>51.457500000000003</v>
      </c>
      <c r="AN8" s="30">
        <v>44.647500000000001</v>
      </c>
      <c r="AO8" s="30">
        <v>49.734999999999999</v>
      </c>
      <c r="AP8" s="31">
        <v>-3.3500000000000002E-2</v>
      </c>
    </row>
    <row r="9" spans="1:42" x14ac:dyDescent="0.2">
      <c r="A9" s="11">
        <v>43937</v>
      </c>
      <c r="B9" s="5" t="s">
        <v>243</v>
      </c>
      <c r="C9" s="10">
        <v>43922</v>
      </c>
      <c r="D9" s="5" t="s">
        <v>175</v>
      </c>
      <c r="E9" s="18">
        <f>IF(SUMIFS('Daily NSE Equity Options'!$K:$K,'Daily NSE Equity Options'!$A:$A,$A9)=0,"",SUMIFS('Daily NSE Equity Options'!$K:$K,'Daily NSE Equity Options'!$A:$A,$A9))</f>
        <v>79.556899999999999</v>
      </c>
      <c r="F9" s="7">
        <f>IF(SUMIFS('Daily BSE Equity Options'!$K:$K,'Daily BSE Equity Options'!$A:$A,$A9)=0,"",SUMIFS('Daily BSE Equity Options'!$K:$K,'Daily BSE Equity Options'!$A:$A,$A9))</f>
        <v>6.3100000000000003E-2</v>
      </c>
      <c r="G9" s="7">
        <f t="shared" si="0"/>
        <v>79.62</v>
      </c>
      <c r="H9" s="20" t="str">
        <f t="shared" si="1"/>
        <v/>
      </c>
      <c r="I9" s="20" t="str">
        <f t="shared" si="2"/>
        <v/>
      </c>
      <c r="J9" s="20" t="str">
        <f t="shared" si="3"/>
        <v/>
      </c>
      <c r="K9" s="20">
        <f t="shared" si="18"/>
        <v>-0.13543809545543961</v>
      </c>
      <c r="L9" s="20">
        <f t="shared" si="19"/>
        <v>3.1796502384737746E-3</v>
      </c>
      <c r="M9" s="20">
        <f t="shared" si="20"/>
        <v>-0.13534340832381297</v>
      </c>
      <c r="N9" s="20">
        <f t="shared" si="4"/>
        <v>0.99920748555639283</v>
      </c>
      <c r="O9" s="20">
        <f t="shared" si="5"/>
        <v>7.925144436071339E-4</v>
      </c>
      <c r="P9" s="21">
        <f>IF(SUMIFS('Daily NSE Equity Options'!$L:$L,'Daily NSE Equity Options'!$A:$A,$A9)=0,"",SUMIFS('Daily NSE Equity Options'!$L:$L,'Daily NSE Equity Options'!$A:$A,$A9))</f>
        <v>18791.845399999998</v>
      </c>
      <c r="Q9" s="8">
        <f>IF(SUMIFS('Daily BSE Equity Options'!$L:$L,'Daily BSE Equity Options'!$A:$A,$A9)=0,"",SUMIFS('Daily BSE Equity Options'!$L:$L,'Daily BSE Equity Options'!$A:$A,$A9))</f>
        <v>61.654600000000002</v>
      </c>
      <c r="R9" s="8">
        <f t="shared" si="6"/>
        <v>18853.5</v>
      </c>
      <c r="S9" s="23" t="str">
        <f t="shared" si="7"/>
        <v/>
      </c>
      <c r="T9" s="23" t="str">
        <f t="shared" si="8"/>
        <v/>
      </c>
      <c r="U9" s="23" t="str">
        <f t="shared" si="9"/>
        <v/>
      </c>
      <c r="V9" s="23">
        <f t="shared" si="21"/>
        <v>0.84181905944979585</v>
      </c>
      <c r="W9" s="23">
        <f t="shared" si="22"/>
        <v>5.2864722527233177E-2</v>
      </c>
      <c r="X9" s="23">
        <f t="shared" si="23"/>
        <v>0.83731673463574041</v>
      </c>
      <c r="Y9" s="23">
        <f t="shared" si="10"/>
        <v>0.99672980613679152</v>
      </c>
      <c r="Z9" s="23">
        <f t="shared" si="11"/>
        <v>3.2701938632084229E-3</v>
      </c>
      <c r="AA9" s="24">
        <f>IF(SUMIFS('Daily NSE Equity Options'!$M:$M,'Daily NSE Equity Options'!$A:$A,$A9)=0,"",SUMIFS('Daily NSE Equity Options'!$M:$M,'Daily NSE Equity Options'!$A:$A,$A9))</f>
        <v>39488493</v>
      </c>
      <c r="AB9" s="9">
        <f>IF(SUMIFS('Daily BSE Equity Options'!$M:$M,'Daily BSE Equity Options'!$A:$A,$A9)=0,"",SUMIFS('Daily BSE Equity Options'!$M:$M,'Daily BSE Equity Options'!$A:$A,$A9))</f>
        <v>70128</v>
      </c>
      <c r="AC9" s="9">
        <f t="shared" si="12"/>
        <v>39558621</v>
      </c>
      <c r="AD9" s="26" t="str">
        <f t="shared" si="13"/>
        <v/>
      </c>
      <c r="AE9" s="26" t="str">
        <f t="shared" si="14"/>
        <v/>
      </c>
      <c r="AF9" s="26" t="str">
        <f t="shared" si="15"/>
        <v/>
      </c>
      <c r="AG9" s="26">
        <f t="shared" si="24"/>
        <v>1.005879039811183</v>
      </c>
      <c r="AH9" s="26">
        <f t="shared" si="25"/>
        <v>9.0112076603814595E-2</v>
      </c>
      <c r="AI9" s="26">
        <f t="shared" si="26"/>
        <v>1.0028962504586545</v>
      </c>
      <c r="AJ9" s="26">
        <f t="shared" si="16"/>
        <v>0.99822723850763151</v>
      </c>
      <c r="AK9" s="26">
        <f t="shared" si="17"/>
        <v>1.772761492368503E-3</v>
      </c>
      <c r="AL9" s="29">
        <v>49.734999999999999</v>
      </c>
      <c r="AM9" s="30">
        <v>49.734999999999999</v>
      </c>
      <c r="AN9" s="30">
        <v>42.255000000000003</v>
      </c>
      <c r="AO9" s="30">
        <v>46.094999999999999</v>
      </c>
      <c r="AP9" s="31">
        <v>-7.3200000000000001E-2</v>
      </c>
    </row>
    <row r="10" spans="1:42" x14ac:dyDescent="0.2">
      <c r="A10" s="11">
        <v>43938</v>
      </c>
      <c r="B10" s="5" t="s">
        <v>241</v>
      </c>
      <c r="C10" s="10">
        <v>43922</v>
      </c>
      <c r="D10" s="5" t="s">
        <v>175</v>
      </c>
      <c r="E10" s="18">
        <f>IF(SUMIFS('Daily NSE Equity Options'!$K:$K,'Daily NSE Equity Options'!$A:$A,$A10)=0,"",SUMIFS('Daily NSE Equity Options'!$K:$K,'Daily NSE Equity Options'!$A:$A,$A10))</f>
        <v>87.915199999999999</v>
      </c>
      <c r="F10" s="7">
        <f>IF(SUMIFS('Daily BSE Equity Options'!$K:$K,'Daily BSE Equity Options'!$A:$A,$A10)=0,"",SUMIFS('Daily BSE Equity Options'!$K:$K,'Daily BSE Equity Options'!$A:$A,$A10))</f>
        <v>7.3099999999999998E-2</v>
      </c>
      <c r="G10" s="7">
        <f t="shared" si="0"/>
        <v>87.988299999999995</v>
      </c>
      <c r="H10" s="20" t="str">
        <f t="shared" si="1"/>
        <v/>
      </c>
      <c r="I10" s="20" t="str">
        <f t="shared" si="2"/>
        <v/>
      </c>
      <c r="J10" s="20" t="str">
        <f t="shared" si="3"/>
        <v/>
      </c>
      <c r="K10" s="20">
        <f t="shared" si="18"/>
        <v>0.1050606547012265</v>
      </c>
      <c r="L10" s="20">
        <f t="shared" si="19"/>
        <v>0.15847860538827252</v>
      </c>
      <c r="M10" s="20">
        <f t="shared" si="20"/>
        <v>0.10510298919869365</v>
      </c>
      <c r="N10" s="20">
        <f t="shared" si="4"/>
        <v>0.99916920772420881</v>
      </c>
      <c r="O10" s="20">
        <f t="shared" si="5"/>
        <v>8.3079227579121323E-4</v>
      </c>
      <c r="P10" s="21">
        <f>IF(SUMIFS('Daily NSE Equity Options'!$L:$L,'Daily NSE Equity Options'!$A:$A,$A10)=0,"",SUMIFS('Daily NSE Equity Options'!$L:$L,'Daily NSE Equity Options'!$A:$A,$A10))</f>
        <v>6525.7070000000003</v>
      </c>
      <c r="Q10" s="8">
        <f>IF(SUMIFS('Daily BSE Equity Options'!$L:$L,'Daily BSE Equity Options'!$A:$A,$A10)=0,"",SUMIFS('Daily BSE Equity Options'!$L:$L,'Daily BSE Equity Options'!$A:$A,$A10))</f>
        <v>61.1935</v>
      </c>
      <c r="R10" s="8">
        <f t="shared" si="6"/>
        <v>6586.9005000000006</v>
      </c>
      <c r="S10" s="23" t="str">
        <f t="shared" si="7"/>
        <v/>
      </c>
      <c r="T10" s="23" t="str">
        <f t="shared" si="8"/>
        <v/>
      </c>
      <c r="U10" s="23" t="str">
        <f t="shared" si="9"/>
        <v/>
      </c>
      <c r="V10" s="23">
        <f t="shared" si="21"/>
        <v>-0.652737298487992</v>
      </c>
      <c r="W10" s="23">
        <f t="shared" si="22"/>
        <v>-7.4787607088522279E-3</v>
      </c>
      <c r="X10" s="23">
        <f t="shared" si="23"/>
        <v>-0.65062717797756386</v>
      </c>
      <c r="Y10" s="23">
        <f t="shared" si="10"/>
        <v>0.99070981867723673</v>
      </c>
      <c r="Z10" s="23">
        <f t="shared" si="11"/>
        <v>9.2901813227632621E-3</v>
      </c>
      <c r="AA10" s="24">
        <f>IF(SUMIFS('Daily NSE Equity Options'!$M:$M,'Daily NSE Equity Options'!$A:$A,$A10)=0,"",SUMIFS('Daily NSE Equity Options'!$M:$M,'Daily NSE Equity Options'!$A:$A,$A10))</f>
        <v>12243479</v>
      </c>
      <c r="AB10" s="9">
        <f>IF(SUMIFS('Daily BSE Equity Options'!$M:$M,'Daily BSE Equity Options'!$A:$A,$A10)=0,"",SUMIFS('Daily BSE Equity Options'!$M:$M,'Daily BSE Equity Options'!$A:$A,$A10))</f>
        <v>81234</v>
      </c>
      <c r="AC10" s="9">
        <f t="shared" si="12"/>
        <v>12324713</v>
      </c>
      <c r="AD10" s="26" t="str">
        <f t="shared" si="13"/>
        <v/>
      </c>
      <c r="AE10" s="26" t="str">
        <f t="shared" si="14"/>
        <v/>
      </c>
      <c r="AF10" s="26" t="str">
        <f t="shared" si="15"/>
        <v/>
      </c>
      <c r="AG10" s="26">
        <f t="shared" si="24"/>
        <v>-0.68994818313274198</v>
      </c>
      <c r="AH10" s="26">
        <f t="shared" si="25"/>
        <v>0.15836755646817258</v>
      </c>
      <c r="AI10" s="26">
        <f t="shared" si="26"/>
        <v>-0.68844432165620739</v>
      </c>
      <c r="AJ10" s="26">
        <f t="shared" si="16"/>
        <v>0.9934088526037077</v>
      </c>
      <c r="AK10" s="26">
        <f t="shared" si="17"/>
        <v>6.5911473962923109E-3</v>
      </c>
      <c r="AL10" s="29">
        <v>46.094999999999999</v>
      </c>
      <c r="AM10" s="30">
        <v>46.094999999999999</v>
      </c>
      <c r="AN10" s="30">
        <v>40.305</v>
      </c>
      <c r="AO10" s="30">
        <v>42.592500000000001</v>
      </c>
      <c r="AP10" s="31">
        <v>-7.5999999999999998E-2</v>
      </c>
    </row>
    <row r="11" spans="1:42" x14ac:dyDescent="0.2">
      <c r="A11" s="11">
        <v>43941</v>
      </c>
      <c r="B11" s="5" t="s">
        <v>244</v>
      </c>
      <c r="C11" s="10">
        <v>43922</v>
      </c>
      <c r="D11" s="5" t="s">
        <v>175</v>
      </c>
      <c r="E11" s="18">
        <f>IF(SUMIFS('Daily NSE Equity Options'!$K:$K,'Daily NSE Equity Options'!$A:$A,$A11)=0,"",SUMIFS('Daily NSE Equity Options'!$K:$K,'Daily NSE Equity Options'!$A:$A,$A11))</f>
        <v>74.120900000000006</v>
      </c>
      <c r="F11" s="7">
        <f>IF(SUMIFS('Daily BSE Equity Options'!$K:$K,'Daily BSE Equity Options'!$A:$A,$A11)=0,"",SUMIFS('Daily BSE Equity Options'!$K:$K,'Daily BSE Equity Options'!$A:$A,$A11))</f>
        <v>7.1999999999999995E-2</v>
      </c>
      <c r="G11" s="7">
        <f t="shared" si="0"/>
        <v>74.192900000000009</v>
      </c>
      <c r="H11" s="20" t="str">
        <f t="shared" si="1"/>
        <v/>
      </c>
      <c r="I11" s="20" t="str">
        <f t="shared" si="2"/>
        <v/>
      </c>
      <c r="J11" s="20" t="str">
        <f t="shared" si="3"/>
        <v/>
      </c>
      <c r="K11" s="20">
        <f t="shared" si="18"/>
        <v>-0.15690460807687401</v>
      </c>
      <c r="L11" s="20">
        <f t="shared" si="19"/>
        <v>-1.5047879616963078E-2</v>
      </c>
      <c r="M11" s="20">
        <f t="shared" si="20"/>
        <v>-0.15678675460260039</v>
      </c>
      <c r="N11" s="20">
        <f t="shared" si="4"/>
        <v>0.99902955673656102</v>
      </c>
      <c r="O11" s="20">
        <f t="shared" si="5"/>
        <v>9.7044326343895422E-4</v>
      </c>
      <c r="P11" s="21">
        <f>IF(SUMIFS('Daily NSE Equity Options'!$L:$L,'Daily NSE Equity Options'!$A:$A,$A11)=0,"",SUMIFS('Daily NSE Equity Options'!$L:$L,'Daily NSE Equity Options'!$A:$A,$A11))</f>
        <v>6671.1980000000003</v>
      </c>
      <c r="Q11" s="8">
        <f>IF(SUMIFS('Daily BSE Equity Options'!$L:$L,'Daily BSE Equity Options'!$A:$A,$A11)=0,"",SUMIFS('Daily BSE Equity Options'!$L:$L,'Daily BSE Equity Options'!$A:$A,$A11))</f>
        <v>60.479399999999998</v>
      </c>
      <c r="R11" s="8">
        <f t="shared" si="6"/>
        <v>6731.6774000000005</v>
      </c>
      <c r="S11" s="23" t="str">
        <f t="shared" si="7"/>
        <v/>
      </c>
      <c r="T11" s="23" t="str">
        <f t="shared" si="8"/>
        <v/>
      </c>
      <c r="U11" s="23" t="str">
        <f t="shared" si="9"/>
        <v/>
      </c>
      <c r="V11" s="23">
        <f t="shared" si="21"/>
        <v>2.2295055539576003E-2</v>
      </c>
      <c r="W11" s="23">
        <f t="shared" si="22"/>
        <v>-1.1669540065529893E-2</v>
      </c>
      <c r="X11" s="23">
        <f t="shared" si="23"/>
        <v>2.1979518287850164E-2</v>
      </c>
      <c r="Y11" s="23">
        <f t="shared" si="10"/>
        <v>0.99101570137630179</v>
      </c>
      <c r="Z11" s="23">
        <f t="shared" si="11"/>
        <v>8.9842986236981573E-3</v>
      </c>
      <c r="AA11" s="24">
        <f>IF(SUMIFS('Daily NSE Equity Options'!$M:$M,'Daily NSE Equity Options'!$A:$A,$A11)=0,"",SUMIFS('Daily NSE Equity Options'!$M:$M,'Daily NSE Equity Options'!$A:$A,$A11))</f>
        <v>12588092</v>
      </c>
      <c r="AB11" s="9">
        <f>IF(SUMIFS('Daily BSE Equity Options'!$M:$M,'Daily BSE Equity Options'!$A:$A,$A11)=0,"",SUMIFS('Daily BSE Equity Options'!$M:$M,'Daily BSE Equity Options'!$A:$A,$A11))</f>
        <v>68972</v>
      </c>
      <c r="AC11" s="9">
        <f t="shared" si="12"/>
        <v>12657064</v>
      </c>
      <c r="AD11" s="26" t="str">
        <f t="shared" si="13"/>
        <v/>
      </c>
      <c r="AE11" s="26" t="str">
        <f t="shared" si="14"/>
        <v/>
      </c>
      <c r="AF11" s="26" t="str">
        <f t="shared" si="15"/>
        <v/>
      </c>
      <c r="AG11" s="26">
        <f t="shared" si="24"/>
        <v>2.8146656681487414E-2</v>
      </c>
      <c r="AH11" s="26">
        <f t="shared" si="25"/>
        <v>-0.15094664795528967</v>
      </c>
      <c r="AI11" s="26">
        <f t="shared" si="26"/>
        <v>2.6966226312937325E-2</v>
      </c>
      <c r="AJ11" s="26">
        <f t="shared" si="16"/>
        <v>0.99455071097056946</v>
      </c>
      <c r="AK11" s="26">
        <f t="shared" si="17"/>
        <v>5.4492890294305218E-3</v>
      </c>
      <c r="AL11" s="29">
        <v>42.592500000000001</v>
      </c>
      <c r="AM11" s="30">
        <v>44.037500000000001</v>
      </c>
      <c r="AN11" s="30">
        <v>40.295000000000002</v>
      </c>
      <c r="AO11" s="30">
        <v>43.454999999999998</v>
      </c>
      <c r="AP11" s="31">
        <v>2.0299999999999999E-2</v>
      </c>
    </row>
    <row r="12" spans="1:42" x14ac:dyDescent="0.2">
      <c r="A12" s="11">
        <v>43942</v>
      </c>
      <c r="B12" s="5" t="s">
        <v>242</v>
      </c>
      <c r="C12" s="10">
        <v>43922</v>
      </c>
      <c r="D12" s="5" t="s">
        <v>175</v>
      </c>
      <c r="E12" s="18">
        <f>IF(SUMIFS('Daily NSE Equity Options'!$K:$K,'Daily NSE Equity Options'!$A:$A,$A12)=0,"",SUMIFS('Daily NSE Equity Options'!$K:$K,'Daily NSE Equity Options'!$A:$A,$A12))</f>
        <v>75.297300000000007</v>
      </c>
      <c r="F12" s="7">
        <f>IF(SUMIFS('Daily BSE Equity Options'!$K:$K,'Daily BSE Equity Options'!$A:$A,$A12)=0,"",SUMIFS('Daily BSE Equity Options'!$K:$K,'Daily BSE Equity Options'!$A:$A,$A12))</f>
        <v>7.6799999999999993E-2</v>
      </c>
      <c r="G12" s="7">
        <f t="shared" si="0"/>
        <v>75.374100000000013</v>
      </c>
      <c r="H12" s="20" t="str">
        <f t="shared" si="1"/>
        <v/>
      </c>
      <c r="I12" s="20" t="str">
        <f t="shared" si="2"/>
        <v/>
      </c>
      <c r="J12" s="20" t="str">
        <f t="shared" si="3"/>
        <v/>
      </c>
      <c r="K12" s="20">
        <f t="shared" si="18"/>
        <v>1.5871366915404472E-2</v>
      </c>
      <c r="L12" s="20">
        <f t="shared" si="19"/>
        <v>6.6666666666666652E-2</v>
      </c>
      <c r="M12" s="20">
        <f t="shared" si="20"/>
        <v>1.5920660871862502E-2</v>
      </c>
      <c r="N12" s="20">
        <f t="shared" si="4"/>
        <v>0.99898108236118233</v>
      </c>
      <c r="O12" s="20">
        <f t="shared" si="5"/>
        <v>1.0189176388175777E-3</v>
      </c>
      <c r="P12" s="21">
        <f>IF(SUMIFS('Daily NSE Equity Options'!$L:$L,'Daily NSE Equity Options'!$A:$A,$A12)=0,"",SUMIFS('Daily NSE Equity Options'!$L:$L,'Daily NSE Equity Options'!$A:$A,$A12))</f>
        <v>7015.0954000000002</v>
      </c>
      <c r="Q12" s="8">
        <f>IF(SUMIFS('Daily BSE Equity Options'!$L:$L,'Daily BSE Equity Options'!$A:$A,$A12)=0,"",SUMIFS('Daily BSE Equity Options'!$L:$L,'Daily BSE Equity Options'!$A:$A,$A12))</f>
        <v>60.051900000000003</v>
      </c>
      <c r="R12" s="8">
        <f t="shared" si="6"/>
        <v>7075.1473000000005</v>
      </c>
      <c r="S12" s="23" t="str">
        <f t="shared" si="7"/>
        <v/>
      </c>
      <c r="T12" s="23" t="str">
        <f t="shared" si="8"/>
        <v/>
      </c>
      <c r="U12" s="23" t="str">
        <f t="shared" si="9"/>
        <v/>
      </c>
      <c r="V12" s="23">
        <f t="shared" si="21"/>
        <v>5.1549571756077439E-2</v>
      </c>
      <c r="W12" s="23">
        <f t="shared" si="22"/>
        <v>-7.0685225051835276E-3</v>
      </c>
      <c r="X12" s="23">
        <f t="shared" si="23"/>
        <v>5.10229292924822E-2</v>
      </c>
      <c r="Y12" s="23">
        <f t="shared" si="10"/>
        <v>0.99151227565255062</v>
      </c>
      <c r="Z12" s="23">
        <f t="shared" si="11"/>
        <v>8.4877243474492745E-3</v>
      </c>
      <c r="AA12" s="24">
        <f>IF(SUMIFS('Daily NSE Equity Options'!$M:$M,'Daily NSE Equity Options'!$A:$A,$A12)=0,"",SUMIFS('Daily NSE Equity Options'!$M:$M,'Daily NSE Equity Options'!$A:$A,$A12))</f>
        <v>13643451</v>
      </c>
      <c r="AB12" s="9">
        <f>IF(SUMIFS('Daily BSE Equity Options'!$M:$M,'Daily BSE Equity Options'!$A:$A,$A12)=0,"",SUMIFS('Daily BSE Equity Options'!$M:$M,'Daily BSE Equity Options'!$A:$A,$A12))</f>
        <v>76390</v>
      </c>
      <c r="AC12" s="9">
        <f t="shared" si="12"/>
        <v>13719841</v>
      </c>
      <c r="AD12" s="26" t="str">
        <f t="shared" si="13"/>
        <v/>
      </c>
      <c r="AE12" s="26" t="str">
        <f t="shared" si="14"/>
        <v/>
      </c>
      <c r="AF12" s="26" t="str">
        <f t="shared" si="15"/>
        <v/>
      </c>
      <c r="AG12" s="26">
        <f t="shared" si="24"/>
        <v>8.3837884248065597E-2</v>
      </c>
      <c r="AH12" s="26">
        <f t="shared" si="25"/>
        <v>0.10755089021631958</v>
      </c>
      <c r="AI12" s="26">
        <f t="shared" si="26"/>
        <v>8.3967103271343158E-2</v>
      </c>
      <c r="AJ12" s="26">
        <f t="shared" si="16"/>
        <v>0.99443215121807893</v>
      </c>
      <c r="AK12" s="26">
        <f t="shared" si="17"/>
        <v>5.5678487819210152E-3</v>
      </c>
      <c r="AL12" s="29">
        <v>43.454999999999998</v>
      </c>
      <c r="AM12" s="30">
        <v>45.962499999999999</v>
      </c>
      <c r="AN12" s="30">
        <v>36.215000000000003</v>
      </c>
      <c r="AO12" s="30">
        <v>45.197499999999998</v>
      </c>
      <c r="AP12" s="31">
        <v>4.0099999999999997E-2</v>
      </c>
    </row>
    <row r="13" spans="1:42" x14ac:dyDescent="0.2">
      <c r="A13" s="11">
        <v>43943</v>
      </c>
      <c r="B13" s="5" t="s">
        <v>240</v>
      </c>
      <c r="C13" s="10">
        <v>43922</v>
      </c>
      <c r="D13" s="5" t="s">
        <v>175</v>
      </c>
      <c r="E13" s="18">
        <f>IF(SUMIFS('Daily NSE Equity Options'!$K:$K,'Daily NSE Equity Options'!$A:$A,$A13)=0,"",SUMIFS('Daily NSE Equity Options'!$K:$K,'Daily NSE Equity Options'!$A:$A,$A13))</f>
        <v>86.436499999999995</v>
      </c>
      <c r="F13" s="7">
        <f>IF(SUMIFS('Daily BSE Equity Options'!$K:$K,'Daily BSE Equity Options'!$A:$A,$A13)=0,"",SUMIFS('Daily BSE Equity Options'!$K:$K,'Daily BSE Equity Options'!$A:$A,$A13))</f>
        <v>7.9000000000000001E-2</v>
      </c>
      <c r="G13" s="7">
        <f t="shared" si="0"/>
        <v>86.515499999999989</v>
      </c>
      <c r="H13" s="20" t="str">
        <f t="shared" si="1"/>
        <v/>
      </c>
      <c r="I13" s="20" t="str">
        <f t="shared" si="2"/>
        <v/>
      </c>
      <c r="J13" s="20" t="str">
        <f t="shared" si="3"/>
        <v/>
      </c>
      <c r="K13" s="20">
        <f t="shared" si="18"/>
        <v>0.14793624738204403</v>
      </c>
      <c r="L13" s="20">
        <f t="shared" si="19"/>
        <v>2.8645833333333481E-2</v>
      </c>
      <c r="M13" s="20">
        <f t="shared" si="20"/>
        <v>0.14781470027502785</v>
      </c>
      <c r="N13" s="20">
        <f t="shared" si="4"/>
        <v>0.99908686882697328</v>
      </c>
      <c r="O13" s="20">
        <f t="shared" si="5"/>
        <v>9.131311730267988E-4</v>
      </c>
      <c r="P13" s="21">
        <f>IF(SUMIFS('Daily NSE Equity Options'!$L:$L,'Daily NSE Equity Options'!$A:$A,$A13)=0,"",SUMIFS('Daily NSE Equity Options'!$L:$L,'Daily NSE Equity Options'!$A:$A,$A13))</f>
        <v>10188.4141</v>
      </c>
      <c r="Q13" s="8">
        <f>IF(SUMIFS('Daily BSE Equity Options'!$L:$L,'Daily BSE Equity Options'!$A:$A,$A13)=0,"",SUMIFS('Daily BSE Equity Options'!$L:$L,'Daily BSE Equity Options'!$A:$A,$A13))</f>
        <v>60.070799999999998</v>
      </c>
      <c r="R13" s="8">
        <f t="shared" si="6"/>
        <v>10248.484899999999</v>
      </c>
      <c r="S13" s="23" t="str">
        <f t="shared" si="7"/>
        <v/>
      </c>
      <c r="T13" s="23" t="str">
        <f t="shared" si="8"/>
        <v/>
      </c>
      <c r="U13" s="23" t="str">
        <f t="shared" si="9"/>
        <v/>
      </c>
      <c r="V13" s="23">
        <f t="shared" si="21"/>
        <v>0.4523557441570929</v>
      </c>
      <c r="W13" s="23">
        <f t="shared" si="22"/>
        <v>3.1472776048713236E-4</v>
      </c>
      <c r="X13" s="23">
        <f t="shared" si="23"/>
        <v>0.44851894461617769</v>
      </c>
      <c r="Y13" s="23">
        <f t="shared" si="10"/>
        <v>0.9941385677408765</v>
      </c>
      <c r="Z13" s="23">
        <f t="shared" si="11"/>
        <v>5.8614322591234924E-3</v>
      </c>
      <c r="AA13" s="24">
        <f>IF(SUMIFS('Daily NSE Equity Options'!$M:$M,'Daily NSE Equity Options'!$A:$A,$A13)=0,"",SUMIFS('Daily NSE Equity Options'!$M:$M,'Daily NSE Equity Options'!$A:$A,$A13))</f>
        <v>20004081</v>
      </c>
      <c r="AB13" s="9">
        <f>IF(SUMIFS('Daily BSE Equity Options'!$M:$M,'Daily BSE Equity Options'!$A:$A,$A13)=0,"",SUMIFS('Daily BSE Equity Options'!$M:$M,'Daily BSE Equity Options'!$A:$A,$A13))</f>
        <v>81800</v>
      </c>
      <c r="AC13" s="9">
        <f t="shared" si="12"/>
        <v>20085881</v>
      </c>
      <c r="AD13" s="26" t="str">
        <f t="shared" si="13"/>
        <v/>
      </c>
      <c r="AE13" s="26" t="str">
        <f t="shared" si="14"/>
        <v/>
      </c>
      <c r="AF13" s="26" t="str">
        <f t="shared" si="15"/>
        <v/>
      </c>
      <c r="AG13" s="26">
        <f t="shared" si="24"/>
        <v>0.46620389518751515</v>
      </c>
      <c r="AH13" s="26">
        <f t="shared" si="25"/>
        <v>7.0820788061264572E-2</v>
      </c>
      <c r="AI13" s="26">
        <f t="shared" si="26"/>
        <v>0.46400246183611027</v>
      </c>
      <c r="AJ13" s="26">
        <f t="shared" si="16"/>
        <v>0.99592748757199145</v>
      </c>
      <c r="AK13" s="26">
        <f t="shared" si="17"/>
        <v>4.0725124280085101E-3</v>
      </c>
      <c r="AL13" s="29">
        <v>45.197499999999998</v>
      </c>
      <c r="AM13" s="30">
        <v>45.424999999999997</v>
      </c>
      <c r="AN13" s="30">
        <v>40.465000000000003</v>
      </c>
      <c r="AO13" s="30">
        <v>42.822499999999998</v>
      </c>
      <c r="AP13" s="31">
        <v>-5.2499999999999998E-2</v>
      </c>
    </row>
    <row r="14" spans="1:42" x14ac:dyDescent="0.2">
      <c r="A14" s="11">
        <v>43944</v>
      </c>
      <c r="B14" s="5" t="s">
        <v>243</v>
      </c>
      <c r="C14" s="10">
        <v>43922</v>
      </c>
      <c r="D14" s="5" t="s">
        <v>175</v>
      </c>
      <c r="E14" s="18">
        <f>IF(SUMIFS('Daily NSE Equity Options'!$K:$K,'Daily NSE Equity Options'!$A:$A,$A14)=0,"",SUMIFS('Daily NSE Equity Options'!$K:$K,'Daily NSE Equity Options'!$A:$A,$A14))</f>
        <v>74.608199999999997</v>
      </c>
      <c r="F14" s="7">
        <f>IF(SUMIFS('Daily BSE Equity Options'!$K:$K,'Daily BSE Equity Options'!$A:$A,$A14)=0,"",SUMIFS('Daily BSE Equity Options'!$K:$K,'Daily BSE Equity Options'!$A:$A,$A14))</f>
        <v>5.7700000000000001E-2</v>
      </c>
      <c r="G14" s="7">
        <f t="shared" si="0"/>
        <v>74.665899999999993</v>
      </c>
      <c r="H14" s="20" t="str">
        <f t="shared" si="1"/>
        <v/>
      </c>
      <c r="I14" s="20" t="str">
        <f t="shared" si="2"/>
        <v/>
      </c>
      <c r="J14" s="20" t="str">
        <f t="shared" si="3"/>
        <v/>
      </c>
      <c r="K14" s="20">
        <f t="shared" si="18"/>
        <v>-0.13684381019592418</v>
      </c>
      <c r="L14" s="20">
        <f t="shared" si="19"/>
        <v>-0.26962025316455696</v>
      </c>
      <c r="M14" s="20">
        <f t="shared" si="20"/>
        <v>-0.13696505250504243</v>
      </c>
      <c r="N14" s="20">
        <f t="shared" si="4"/>
        <v>0.99922722420810572</v>
      </c>
      <c r="O14" s="20">
        <f t="shared" si="5"/>
        <v>7.7277579189429185E-4</v>
      </c>
      <c r="P14" s="21">
        <f>IF(SUMIFS('Daily NSE Equity Options'!$L:$L,'Daily NSE Equity Options'!$A:$A,$A14)=0,"",SUMIFS('Daily NSE Equity Options'!$L:$L,'Daily NSE Equity Options'!$A:$A,$A14))</f>
        <v>20315.4869</v>
      </c>
      <c r="Q14" s="8">
        <f>IF(SUMIFS('Daily BSE Equity Options'!$L:$L,'Daily BSE Equity Options'!$A:$A,$A14)=0,"",SUMIFS('Daily BSE Equity Options'!$L:$L,'Daily BSE Equity Options'!$A:$A,$A14))</f>
        <v>59.7102</v>
      </c>
      <c r="R14" s="8">
        <f t="shared" si="6"/>
        <v>20375.197100000001</v>
      </c>
      <c r="S14" s="23" t="str">
        <f t="shared" si="7"/>
        <v/>
      </c>
      <c r="T14" s="23" t="str">
        <f t="shared" si="8"/>
        <v/>
      </c>
      <c r="U14" s="23" t="str">
        <f t="shared" si="9"/>
        <v/>
      </c>
      <c r="V14" s="23">
        <f t="shared" si="21"/>
        <v>0.99397930832041848</v>
      </c>
      <c r="W14" s="23">
        <f t="shared" si="22"/>
        <v>-6.0029165584609689E-3</v>
      </c>
      <c r="X14" s="23">
        <f t="shared" si="23"/>
        <v>0.98811798024896369</v>
      </c>
      <c r="Y14" s="23">
        <f t="shared" si="10"/>
        <v>0.99706946638567728</v>
      </c>
      <c r="Z14" s="23">
        <f t="shared" si="11"/>
        <v>2.9305336143226803E-3</v>
      </c>
      <c r="AA14" s="24">
        <f>IF(SUMIFS('Daily NSE Equity Options'!$M:$M,'Daily NSE Equity Options'!$A:$A,$A14)=0,"",SUMIFS('Daily NSE Equity Options'!$M:$M,'Daily NSE Equity Options'!$A:$A,$A14))</f>
        <v>41693140</v>
      </c>
      <c r="AB14" s="9">
        <f>IF(SUMIFS('Daily BSE Equity Options'!$M:$M,'Daily BSE Equity Options'!$A:$A,$A14)=0,"",SUMIFS('Daily BSE Equity Options'!$M:$M,'Daily BSE Equity Options'!$A:$A,$A14))</f>
        <v>80550</v>
      </c>
      <c r="AC14" s="9">
        <f t="shared" si="12"/>
        <v>41773690</v>
      </c>
      <c r="AD14" s="26" t="str">
        <f t="shared" si="13"/>
        <v/>
      </c>
      <c r="AE14" s="26" t="str">
        <f t="shared" si="14"/>
        <v/>
      </c>
      <c r="AF14" s="26" t="str">
        <f t="shared" si="15"/>
        <v/>
      </c>
      <c r="AG14" s="26">
        <f t="shared" si="24"/>
        <v>1.0842317125190606</v>
      </c>
      <c r="AH14" s="26">
        <f t="shared" si="25"/>
        <v>-1.5281173594132058E-2</v>
      </c>
      <c r="AI14" s="26">
        <f t="shared" si="26"/>
        <v>1.0797539326256089</v>
      </c>
      <c r="AJ14" s="26">
        <f t="shared" si="16"/>
        <v>0.99807175281858029</v>
      </c>
      <c r="AK14" s="26">
        <f t="shared" si="17"/>
        <v>1.9282471814196925E-3</v>
      </c>
      <c r="AL14" s="29">
        <v>42.822499999999998</v>
      </c>
      <c r="AM14" s="30">
        <v>42.822499999999998</v>
      </c>
      <c r="AN14" s="30">
        <v>36.997500000000002</v>
      </c>
      <c r="AO14" s="30">
        <v>39.229999999999997</v>
      </c>
      <c r="AP14" s="31">
        <v>-8.3900000000000002E-2</v>
      </c>
    </row>
    <row r="15" spans="1:42" x14ac:dyDescent="0.2">
      <c r="A15" s="11">
        <v>43945</v>
      </c>
      <c r="B15" s="5" t="s">
        <v>241</v>
      </c>
      <c r="C15" s="10">
        <v>43922</v>
      </c>
      <c r="D15" s="5" t="s">
        <v>175</v>
      </c>
      <c r="E15" s="18">
        <f>IF(SUMIFS('Daily NSE Equity Options'!$K:$K,'Daily NSE Equity Options'!$A:$A,$A15)=0,"",SUMIFS('Daily NSE Equity Options'!$K:$K,'Daily NSE Equity Options'!$A:$A,$A15))</f>
        <v>69.219499999999996</v>
      </c>
      <c r="F15" s="7">
        <f>IF(SUMIFS('Daily BSE Equity Options'!$K:$K,'Daily BSE Equity Options'!$A:$A,$A15)=0,"",SUMIFS('Daily BSE Equity Options'!$K:$K,'Daily BSE Equity Options'!$A:$A,$A15))</f>
        <v>4.9399999999999999E-2</v>
      </c>
      <c r="G15" s="7">
        <f t="shared" si="0"/>
        <v>69.268900000000002</v>
      </c>
      <c r="H15" s="20" t="str">
        <f t="shared" si="1"/>
        <v/>
      </c>
      <c r="I15" s="20" t="str">
        <f t="shared" si="2"/>
        <v/>
      </c>
      <c r="J15" s="20" t="str">
        <f t="shared" si="3"/>
        <v/>
      </c>
      <c r="K15" s="20">
        <f t="shared" si="18"/>
        <v>-7.2226645328529626E-2</v>
      </c>
      <c r="L15" s="20">
        <f t="shared" si="19"/>
        <v>-0.14384748700173311</v>
      </c>
      <c r="M15" s="20">
        <f t="shared" si="20"/>
        <v>-7.2281992181169596E-2</v>
      </c>
      <c r="N15" s="20">
        <f t="shared" si="4"/>
        <v>0.99928683723864531</v>
      </c>
      <c r="O15" s="20">
        <f t="shared" si="5"/>
        <v>7.1316276135466273E-4</v>
      </c>
      <c r="P15" s="21">
        <f>IF(SUMIFS('Daily NSE Equity Options'!$L:$L,'Daily NSE Equity Options'!$A:$A,$A15)=0,"",SUMIFS('Daily NSE Equity Options'!$L:$L,'Daily NSE Equity Options'!$A:$A,$A15))</f>
        <v>5473.9341000000004</v>
      </c>
      <c r="Q15" s="8">
        <f>IF(SUMIFS('Daily BSE Equity Options'!$L:$L,'Daily BSE Equity Options'!$A:$A,$A15)=0,"",SUMIFS('Daily BSE Equity Options'!$L:$L,'Daily BSE Equity Options'!$A:$A,$A15))</f>
        <v>60.430300000000003</v>
      </c>
      <c r="R15" s="8">
        <f t="shared" si="6"/>
        <v>5534.3644000000004</v>
      </c>
      <c r="S15" s="23" t="str">
        <f t="shared" si="7"/>
        <v/>
      </c>
      <c r="T15" s="23" t="str">
        <f t="shared" si="8"/>
        <v/>
      </c>
      <c r="U15" s="23" t="str">
        <f t="shared" si="9"/>
        <v/>
      </c>
      <c r="V15" s="23">
        <f t="shared" si="21"/>
        <v>-0.73055363492174041</v>
      </c>
      <c r="W15" s="23">
        <f t="shared" si="22"/>
        <v>1.2059916061242459E-2</v>
      </c>
      <c r="X15" s="23">
        <f t="shared" si="23"/>
        <v>-0.72837738094813331</v>
      </c>
      <c r="Y15" s="23">
        <f t="shared" si="10"/>
        <v>0.98908089608266492</v>
      </c>
      <c r="Z15" s="23">
        <f t="shared" si="11"/>
        <v>1.0919103917335114E-2</v>
      </c>
      <c r="AA15" s="24">
        <f>IF(SUMIFS('Daily NSE Equity Options'!$M:$M,'Daily NSE Equity Options'!$A:$A,$A15)=0,"",SUMIFS('Daily NSE Equity Options'!$M:$M,'Daily NSE Equity Options'!$A:$A,$A15))</f>
        <v>10154831</v>
      </c>
      <c r="AB15" s="9">
        <f>IF(SUMIFS('Daily BSE Equity Options'!$M:$M,'Daily BSE Equity Options'!$A:$A,$A15)=0,"",SUMIFS('Daily BSE Equity Options'!$M:$M,'Daily BSE Equity Options'!$A:$A,$A15))</f>
        <v>76518</v>
      </c>
      <c r="AC15" s="9">
        <f t="shared" si="12"/>
        <v>10231349</v>
      </c>
      <c r="AD15" s="26" t="str">
        <f t="shared" si="13"/>
        <v/>
      </c>
      <c r="AE15" s="26" t="str">
        <f t="shared" si="14"/>
        <v/>
      </c>
      <c r="AF15" s="26" t="str">
        <f t="shared" si="15"/>
        <v/>
      </c>
      <c r="AG15" s="26">
        <f t="shared" si="24"/>
        <v>-0.75643880504082928</v>
      </c>
      <c r="AH15" s="26">
        <f t="shared" si="25"/>
        <v>-5.0055865921787679E-2</v>
      </c>
      <c r="AI15" s="26">
        <f t="shared" si="26"/>
        <v>-0.75507672412947002</v>
      </c>
      <c r="AJ15" s="26">
        <f t="shared" si="16"/>
        <v>0.99252122080871252</v>
      </c>
      <c r="AK15" s="26">
        <f t="shared" si="17"/>
        <v>7.4787791912874829E-3</v>
      </c>
      <c r="AL15" s="29">
        <v>39.229999999999997</v>
      </c>
      <c r="AM15" s="30">
        <v>39.947499999999998</v>
      </c>
      <c r="AN15" s="30">
        <v>34.982500000000002</v>
      </c>
      <c r="AO15" s="30">
        <v>39.1175</v>
      </c>
      <c r="AP15" s="31">
        <v>-2.8999999999999998E-3</v>
      </c>
    </row>
    <row r="16" spans="1:42" x14ac:dyDescent="0.2">
      <c r="A16" s="11">
        <v>43948</v>
      </c>
      <c r="B16" s="5" t="s">
        <v>244</v>
      </c>
      <c r="C16" s="10">
        <v>43922</v>
      </c>
      <c r="D16" s="5" t="s">
        <v>175</v>
      </c>
      <c r="E16" s="18">
        <f>IF(SUMIFS('Daily NSE Equity Options'!$K:$K,'Daily NSE Equity Options'!$A:$A,$A16)=0,"",SUMIFS('Daily NSE Equity Options'!$K:$K,'Daily NSE Equity Options'!$A:$A,$A16))</f>
        <v>61.581400000000002</v>
      </c>
      <c r="F16" s="7">
        <f>IF(SUMIFS('Daily BSE Equity Options'!$K:$K,'Daily BSE Equity Options'!$A:$A,$A16)=0,"",SUMIFS('Daily BSE Equity Options'!$K:$K,'Daily BSE Equity Options'!$A:$A,$A16))</f>
        <v>2.0199999999999999E-2</v>
      </c>
      <c r="G16" s="7">
        <f t="shared" si="0"/>
        <v>61.601600000000005</v>
      </c>
      <c r="H16" s="20" t="str">
        <f t="shared" si="1"/>
        <v/>
      </c>
      <c r="I16" s="20" t="str">
        <f t="shared" si="2"/>
        <v/>
      </c>
      <c r="J16" s="20" t="str">
        <f t="shared" si="3"/>
        <v/>
      </c>
      <c r="K16" s="20">
        <f t="shared" si="18"/>
        <v>-0.11034607299966037</v>
      </c>
      <c r="L16" s="20">
        <f t="shared" si="19"/>
        <v>-0.59109311740890691</v>
      </c>
      <c r="M16" s="20">
        <f t="shared" si="20"/>
        <v>-0.11068892388936447</v>
      </c>
      <c r="N16" s="20">
        <f t="shared" si="4"/>
        <v>0.99967208643931327</v>
      </c>
      <c r="O16" s="20">
        <f t="shared" si="5"/>
        <v>3.2791356068673536E-4</v>
      </c>
      <c r="P16" s="21">
        <f>IF(SUMIFS('Daily NSE Equity Options'!$L:$L,'Daily NSE Equity Options'!$A:$A,$A16)=0,"",SUMIFS('Daily NSE Equity Options'!$L:$L,'Daily NSE Equity Options'!$A:$A,$A16))</f>
        <v>6144.4394000000002</v>
      </c>
      <c r="Q16" s="8">
        <f>IF(SUMIFS('Daily BSE Equity Options'!$L:$L,'Daily BSE Equity Options'!$A:$A,$A16)=0,"",SUMIFS('Daily BSE Equity Options'!$L:$L,'Daily BSE Equity Options'!$A:$A,$A16))</f>
        <v>61.186900000000001</v>
      </c>
      <c r="R16" s="8">
        <f t="shared" si="6"/>
        <v>6205.6262999999999</v>
      </c>
      <c r="S16" s="23" t="str">
        <f t="shared" si="7"/>
        <v/>
      </c>
      <c r="T16" s="23" t="str">
        <f t="shared" si="8"/>
        <v/>
      </c>
      <c r="U16" s="23" t="str">
        <f t="shared" si="9"/>
        <v/>
      </c>
      <c r="V16" s="23">
        <f t="shared" si="21"/>
        <v>0.12249056852913154</v>
      </c>
      <c r="W16" s="23">
        <f t="shared" si="22"/>
        <v>1.2520209232785628E-2</v>
      </c>
      <c r="X16" s="23">
        <f t="shared" si="23"/>
        <v>0.12128979074814805</v>
      </c>
      <c r="Y16" s="23">
        <f t="shared" si="10"/>
        <v>0.99014009270909531</v>
      </c>
      <c r="Z16" s="23">
        <f t="shared" si="11"/>
        <v>9.8599072909047077E-3</v>
      </c>
      <c r="AA16" s="24">
        <f>IF(SUMIFS('Daily NSE Equity Options'!$M:$M,'Daily NSE Equity Options'!$A:$A,$A16)=0,"",SUMIFS('Daily NSE Equity Options'!$M:$M,'Daily NSE Equity Options'!$A:$A,$A16))</f>
        <v>11672082</v>
      </c>
      <c r="AB16" s="9">
        <f>IF(SUMIFS('Daily BSE Equity Options'!$M:$M,'Daily BSE Equity Options'!$A:$A,$A16)=0,"",SUMIFS('Daily BSE Equity Options'!$M:$M,'Daily BSE Equity Options'!$A:$A,$A16))</f>
        <v>74662</v>
      </c>
      <c r="AC16" s="9">
        <f t="shared" si="12"/>
        <v>11746744</v>
      </c>
      <c r="AD16" s="26" t="str">
        <f t="shared" si="13"/>
        <v/>
      </c>
      <c r="AE16" s="26" t="str">
        <f t="shared" si="14"/>
        <v/>
      </c>
      <c r="AF16" s="26" t="str">
        <f t="shared" si="15"/>
        <v/>
      </c>
      <c r="AG16" s="26">
        <f t="shared" si="24"/>
        <v>0.14941174304131688</v>
      </c>
      <c r="AH16" s="26">
        <f t="shared" si="25"/>
        <v>-2.4255730677748999E-2</v>
      </c>
      <c r="AI16" s="26">
        <f t="shared" si="26"/>
        <v>0.14811292235266338</v>
      </c>
      <c r="AJ16" s="26">
        <f t="shared" si="16"/>
        <v>0.99364402595306411</v>
      </c>
      <c r="AK16" s="26">
        <f t="shared" si="17"/>
        <v>6.3559740469359E-3</v>
      </c>
      <c r="AL16" s="29">
        <v>39.1175</v>
      </c>
      <c r="AM16" s="30">
        <v>40.167499999999997</v>
      </c>
      <c r="AN16" s="30">
        <v>35.212499999999999</v>
      </c>
      <c r="AO16" s="30">
        <v>38.042499999999997</v>
      </c>
      <c r="AP16" s="31">
        <v>-2.75E-2</v>
      </c>
    </row>
    <row r="17" spans="1:42" x14ac:dyDescent="0.2">
      <c r="A17" s="11">
        <v>43949</v>
      </c>
      <c r="B17" s="5" t="s">
        <v>242</v>
      </c>
      <c r="C17" s="10">
        <v>43922</v>
      </c>
      <c r="D17" s="5" t="s">
        <v>175</v>
      </c>
      <c r="E17" s="18">
        <f>IF(SUMIFS('Daily NSE Equity Options'!$K:$K,'Daily NSE Equity Options'!$A:$A,$A17)=0,"",SUMIFS('Daily NSE Equity Options'!$K:$K,'Daily NSE Equity Options'!$A:$A,$A17))</f>
        <v>63.802399999999999</v>
      </c>
      <c r="F17" s="7">
        <f>IF(SUMIFS('Daily BSE Equity Options'!$K:$K,'Daily BSE Equity Options'!$A:$A,$A17)=0,"",SUMIFS('Daily BSE Equity Options'!$K:$K,'Daily BSE Equity Options'!$A:$A,$A17))</f>
        <v>1.0200000000000001E-2</v>
      </c>
      <c r="G17" s="7">
        <f t="shared" si="0"/>
        <v>63.812599999999996</v>
      </c>
      <c r="H17" s="20" t="str">
        <f t="shared" si="1"/>
        <v/>
      </c>
      <c r="I17" s="20" t="str">
        <f t="shared" si="2"/>
        <v/>
      </c>
      <c r="J17" s="20" t="str">
        <f t="shared" si="3"/>
        <v/>
      </c>
      <c r="K17" s="20">
        <f t="shared" si="18"/>
        <v>3.6066084889268435E-2</v>
      </c>
      <c r="L17" s="20">
        <f t="shared" si="19"/>
        <v>-0.49504950495049505</v>
      </c>
      <c r="M17" s="20">
        <f t="shared" si="20"/>
        <v>3.5891924885067761E-2</v>
      </c>
      <c r="N17" s="20">
        <f t="shared" si="4"/>
        <v>0.99984015695959738</v>
      </c>
      <c r="O17" s="20">
        <f t="shared" si="5"/>
        <v>1.5984304040267912E-4</v>
      </c>
      <c r="P17" s="21">
        <f>IF(SUMIFS('Daily NSE Equity Options'!$L:$L,'Daily NSE Equity Options'!$A:$A,$A17)=0,"",SUMIFS('Daily NSE Equity Options'!$L:$L,'Daily NSE Equity Options'!$A:$A,$A17))</f>
        <v>7869.4991</v>
      </c>
      <c r="Q17" s="8">
        <f>IF(SUMIFS('Daily BSE Equity Options'!$L:$L,'Daily BSE Equity Options'!$A:$A,$A17)=0,"",SUMIFS('Daily BSE Equity Options'!$L:$L,'Daily BSE Equity Options'!$A:$A,$A17))</f>
        <v>62.4893</v>
      </c>
      <c r="R17" s="8">
        <f t="shared" si="6"/>
        <v>7931.9884000000002</v>
      </c>
      <c r="S17" s="23" t="str">
        <f t="shared" si="7"/>
        <v/>
      </c>
      <c r="T17" s="23" t="str">
        <f t="shared" si="8"/>
        <v/>
      </c>
      <c r="U17" s="23" t="str">
        <f t="shared" si="9"/>
        <v/>
      </c>
      <c r="V17" s="23">
        <f t="shared" si="21"/>
        <v>0.28075135707254262</v>
      </c>
      <c r="W17" s="23">
        <f t="shared" si="22"/>
        <v>2.1285601983431102E-2</v>
      </c>
      <c r="X17" s="23">
        <f t="shared" si="23"/>
        <v>0.27819304878219953</v>
      </c>
      <c r="Y17" s="23">
        <f t="shared" si="10"/>
        <v>0.99212186190287421</v>
      </c>
      <c r="Z17" s="23">
        <f t="shared" si="11"/>
        <v>7.8781380971258107E-3</v>
      </c>
      <c r="AA17" s="24">
        <f>IF(SUMIFS('Daily NSE Equity Options'!$M:$M,'Daily NSE Equity Options'!$A:$A,$A17)=0,"",SUMIFS('Daily NSE Equity Options'!$M:$M,'Daily NSE Equity Options'!$A:$A,$A17))</f>
        <v>14803021</v>
      </c>
      <c r="AB17" s="9">
        <f>IF(SUMIFS('Daily BSE Equity Options'!$M:$M,'Daily BSE Equity Options'!$A:$A,$A17)=0,"",SUMIFS('Daily BSE Equity Options'!$M:$M,'Daily BSE Equity Options'!$A:$A,$A17))</f>
        <v>76948</v>
      </c>
      <c r="AC17" s="9">
        <f t="shared" si="12"/>
        <v>14879969</v>
      </c>
      <c r="AD17" s="26" t="str">
        <f t="shared" si="13"/>
        <v/>
      </c>
      <c r="AE17" s="26" t="str">
        <f t="shared" si="14"/>
        <v/>
      </c>
      <c r="AF17" s="26" t="str">
        <f t="shared" si="15"/>
        <v/>
      </c>
      <c r="AG17" s="26">
        <f t="shared" si="24"/>
        <v>0.26824168987160979</v>
      </c>
      <c r="AH17" s="26">
        <f t="shared" si="25"/>
        <v>3.0617985052637131E-2</v>
      </c>
      <c r="AI17" s="26">
        <f t="shared" si="26"/>
        <v>0.26673135977084383</v>
      </c>
      <c r="AJ17" s="26">
        <f t="shared" si="16"/>
        <v>0.99482875266742832</v>
      </c>
      <c r="AK17" s="26">
        <f t="shared" si="17"/>
        <v>5.1712473325717274E-3</v>
      </c>
      <c r="AL17" s="29">
        <v>38.042499999999997</v>
      </c>
      <c r="AM17" s="30">
        <v>41.912500000000001</v>
      </c>
      <c r="AN17" s="30">
        <v>35.067500000000003</v>
      </c>
      <c r="AO17" s="30">
        <v>35.354999999999997</v>
      </c>
      <c r="AP17" s="31">
        <v>-7.0599999999999996E-2</v>
      </c>
    </row>
    <row r="18" spans="1:42" x14ac:dyDescent="0.2">
      <c r="A18" s="11">
        <v>43950</v>
      </c>
      <c r="B18" s="5" t="s">
        <v>240</v>
      </c>
      <c r="C18" s="10">
        <v>43922</v>
      </c>
      <c r="D18" s="5" t="s">
        <v>175</v>
      </c>
      <c r="E18" s="18">
        <f>IF(SUMIFS('Daily NSE Equity Options'!$K:$K,'Daily NSE Equity Options'!$A:$A,$A18)=0,"",SUMIFS('Daily NSE Equity Options'!$K:$K,'Daily NSE Equity Options'!$A:$A,$A18))</f>
        <v>69.294499999999999</v>
      </c>
      <c r="F18" s="7">
        <f>IF(SUMIFS('Daily BSE Equity Options'!$K:$K,'Daily BSE Equity Options'!$A:$A,$A18)=0,"",SUMIFS('Daily BSE Equity Options'!$K:$K,'Daily BSE Equity Options'!$A:$A,$A18))</f>
        <v>5.7000000000000002E-3</v>
      </c>
      <c r="G18" s="7">
        <f t="shared" si="0"/>
        <v>69.300200000000004</v>
      </c>
      <c r="H18" s="20" t="str">
        <f t="shared" si="1"/>
        <v/>
      </c>
      <c r="I18" s="20" t="str">
        <f t="shared" si="2"/>
        <v/>
      </c>
      <c r="J18" s="20" t="str">
        <f t="shared" si="3"/>
        <v/>
      </c>
      <c r="K18" s="20">
        <f t="shared" si="18"/>
        <v>8.6079833987436238E-2</v>
      </c>
      <c r="L18" s="20">
        <f t="shared" si="19"/>
        <v>-0.44117647058823528</v>
      </c>
      <c r="M18" s="20">
        <f t="shared" si="20"/>
        <v>8.5995555736641416E-2</v>
      </c>
      <c r="N18" s="20">
        <f t="shared" si="4"/>
        <v>0.99991774915512499</v>
      </c>
      <c r="O18" s="20">
        <f t="shared" si="5"/>
        <v>8.2250844874906561E-5</v>
      </c>
      <c r="P18" s="21">
        <f>IF(SUMIFS('Daily NSE Equity Options'!$L:$L,'Daily NSE Equity Options'!$A:$A,$A18)=0,"",SUMIFS('Daily NSE Equity Options'!$L:$L,'Daily NSE Equity Options'!$A:$A,$A18))</f>
        <v>10706.7531</v>
      </c>
      <c r="Q18" s="8">
        <f>IF(SUMIFS('Daily BSE Equity Options'!$L:$L,'Daily BSE Equity Options'!$A:$A,$A18)=0,"",SUMIFS('Daily BSE Equity Options'!$L:$L,'Daily BSE Equity Options'!$A:$A,$A18))</f>
        <v>65.770600000000002</v>
      </c>
      <c r="R18" s="8">
        <f t="shared" si="6"/>
        <v>10772.5237</v>
      </c>
      <c r="S18" s="23" t="str">
        <f t="shared" si="7"/>
        <v/>
      </c>
      <c r="T18" s="23" t="str">
        <f t="shared" si="8"/>
        <v/>
      </c>
      <c r="U18" s="23" t="str">
        <f t="shared" si="9"/>
        <v/>
      </c>
      <c r="V18" s="23">
        <f t="shared" si="21"/>
        <v>0.36053806779137942</v>
      </c>
      <c r="W18" s="23">
        <f t="shared" si="22"/>
        <v>5.2509789675992513E-2</v>
      </c>
      <c r="X18" s="23">
        <f t="shared" si="23"/>
        <v>0.35811137847856656</v>
      </c>
      <c r="Y18" s="23">
        <f t="shared" si="10"/>
        <v>0.9938945968622005</v>
      </c>
      <c r="Z18" s="23">
        <f t="shared" si="11"/>
        <v>6.1054031377995484E-3</v>
      </c>
      <c r="AA18" s="24">
        <f>IF(SUMIFS('Daily NSE Equity Options'!$M:$M,'Daily NSE Equity Options'!$A:$A,$A18)=0,"",SUMIFS('Daily NSE Equity Options'!$M:$M,'Daily NSE Equity Options'!$A:$A,$A18))</f>
        <v>20656726</v>
      </c>
      <c r="AB18" s="9">
        <f>IF(SUMIFS('Daily BSE Equity Options'!$M:$M,'Daily BSE Equity Options'!$A:$A,$A18)=0,"",SUMIFS('Daily BSE Equity Options'!$M:$M,'Daily BSE Equity Options'!$A:$A,$A18))</f>
        <v>80378</v>
      </c>
      <c r="AC18" s="9">
        <f t="shared" si="12"/>
        <v>20737104</v>
      </c>
      <c r="AD18" s="26" t="str">
        <f t="shared" si="13"/>
        <v/>
      </c>
      <c r="AE18" s="26" t="str">
        <f t="shared" si="14"/>
        <v/>
      </c>
      <c r="AF18" s="26" t="str">
        <f t="shared" si="15"/>
        <v/>
      </c>
      <c r="AG18" s="26">
        <f t="shared" si="24"/>
        <v>0.3954398902764511</v>
      </c>
      <c r="AH18" s="26">
        <f t="shared" si="25"/>
        <v>4.4575557519363818E-2</v>
      </c>
      <c r="AI18" s="26">
        <f t="shared" si="26"/>
        <v>0.39362548403158626</v>
      </c>
      <c r="AJ18" s="26">
        <f t="shared" si="16"/>
        <v>0.99612395250561503</v>
      </c>
      <c r="AK18" s="26">
        <f t="shared" si="17"/>
        <v>3.8760474943849441E-3</v>
      </c>
      <c r="AL18" s="29">
        <v>35.354999999999997</v>
      </c>
      <c r="AM18" s="30">
        <v>35.354999999999997</v>
      </c>
      <c r="AN18" s="30">
        <v>31.482500000000002</v>
      </c>
      <c r="AO18" s="30">
        <v>33.837499999999999</v>
      </c>
      <c r="AP18" s="31">
        <v>-4.2900000000000001E-2</v>
      </c>
    </row>
    <row r="19" spans="1:42" x14ac:dyDescent="0.2">
      <c r="A19" s="11">
        <v>43951</v>
      </c>
      <c r="B19" s="5" t="s">
        <v>243</v>
      </c>
      <c r="C19" s="10">
        <v>43922</v>
      </c>
      <c r="D19" s="5" t="s">
        <v>175</v>
      </c>
      <c r="E19" s="18">
        <f>IF(SUMIFS('Daily NSE Equity Options'!$K:$K,'Daily NSE Equity Options'!$A:$A,$A19)=0,"",SUMIFS('Daily NSE Equity Options'!$K:$K,'Daily NSE Equity Options'!$A:$A,$A19))</f>
        <v>99.304199999999994</v>
      </c>
      <c r="F19" s="7">
        <f>IF(SUMIFS('Daily BSE Equity Options'!$K:$K,'Daily BSE Equity Options'!$A:$A,$A19)=0,"",SUMIFS('Daily BSE Equity Options'!$K:$K,'Daily BSE Equity Options'!$A:$A,$A19))</f>
        <v>1.9E-3</v>
      </c>
      <c r="G19" s="7">
        <f t="shared" si="0"/>
        <v>99.306100000000001</v>
      </c>
      <c r="H19" s="20" t="str">
        <f t="shared" si="1"/>
        <v/>
      </c>
      <c r="I19" s="20" t="str">
        <f t="shared" si="2"/>
        <v/>
      </c>
      <c r="J19" s="20" t="str">
        <f t="shared" si="3"/>
        <v/>
      </c>
      <c r="K19" s="20">
        <f t="shared" si="18"/>
        <v>0.43307477505429715</v>
      </c>
      <c r="L19" s="20">
        <f t="shared" si="19"/>
        <v>-0.66666666666666674</v>
      </c>
      <c r="M19" s="20">
        <f t="shared" si="20"/>
        <v>0.43298432039157175</v>
      </c>
      <c r="N19" s="20">
        <f t="shared" si="4"/>
        <v>0.9999808672377628</v>
      </c>
      <c r="O19" s="20">
        <f t="shared" si="5"/>
        <v>1.9132762237163679E-5</v>
      </c>
      <c r="P19" s="21">
        <f>IF(SUMIFS('Daily NSE Equity Options'!$L:$L,'Daily NSE Equity Options'!$A:$A,$A19)=0,"",SUMIFS('Daily NSE Equity Options'!$L:$L,'Daily NSE Equity Options'!$A:$A,$A19))</f>
        <v>25409.305100000001</v>
      </c>
      <c r="Q19" s="8">
        <f>IF(SUMIFS('Daily BSE Equity Options'!$L:$L,'Daily BSE Equity Options'!$A:$A,$A19)=0,"",SUMIFS('Daily BSE Equity Options'!$L:$L,'Daily BSE Equity Options'!$A:$A,$A19))</f>
        <v>69.746600000000001</v>
      </c>
      <c r="R19" s="8">
        <f t="shared" si="6"/>
        <v>25479.0517</v>
      </c>
      <c r="S19" s="23" t="str">
        <f t="shared" si="7"/>
        <v/>
      </c>
      <c r="T19" s="23" t="str">
        <f t="shared" si="8"/>
        <v/>
      </c>
      <c r="U19" s="23" t="str">
        <f t="shared" si="9"/>
        <v/>
      </c>
      <c r="V19" s="23">
        <f t="shared" si="21"/>
        <v>1.3732036092249107</v>
      </c>
      <c r="W19" s="23">
        <f t="shared" si="22"/>
        <v>6.0452542625428318E-2</v>
      </c>
      <c r="X19" s="23">
        <f t="shared" si="23"/>
        <v>1.3651887347437444</v>
      </c>
      <c r="Y19" s="23">
        <f t="shared" si="10"/>
        <v>0.99726259042835574</v>
      </c>
      <c r="Z19" s="23">
        <f t="shared" si="11"/>
        <v>2.737409571644301E-3</v>
      </c>
      <c r="AA19" s="24">
        <f>IF(SUMIFS('Daily NSE Equity Options'!$M:$M,'Daily NSE Equity Options'!$A:$A,$A19)=0,"",SUMIFS('Daily NSE Equity Options'!$M:$M,'Daily NSE Equity Options'!$A:$A,$A19))</f>
        <v>48513070</v>
      </c>
      <c r="AB19" s="9">
        <f>IF(SUMIFS('Daily BSE Equity Options'!$M:$M,'Daily BSE Equity Options'!$A:$A,$A19)=0,"",SUMIFS('Daily BSE Equity Options'!$M:$M,'Daily BSE Equity Options'!$A:$A,$A19))</f>
        <v>82636</v>
      </c>
      <c r="AC19" s="9">
        <f t="shared" si="12"/>
        <v>48595706</v>
      </c>
      <c r="AD19" s="26" t="str">
        <f t="shared" si="13"/>
        <v/>
      </c>
      <c r="AE19" s="26" t="str">
        <f t="shared" si="14"/>
        <v/>
      </c>
      <c r="AF19" s="26" t="str">
        <f t="shared" si="15"/>
        <v/>
      </c>
      <c r="AG19" s="26">
        <f t="shared" si="24"/>
        <v>1.3485362588437297</v>
      </c>
      <c r="AH19" s="26">
        <f t="shared" si="25"/>
        <v>2.8092264052352656E-2</v>
      </c>
      <c r="AI19" s="26">
        <f t="shared" si="26"/>
        <v>1.3434181552062427</v>
      </c>
      <c r="AJ19" s="26">
        <f t="shared" si="16"/>
        <v>0.99829952053788451</v>
      </c>
      <c r="AK19" s="26">
        <f t="shared" si="17"/>
        <v>1.7004794621154388E-3</v>
      </c>
      <c r="AL19" s="29">
        <v>33.837499999999999</v>
      </c>
      <c r="AM19" s="30">
        <v>34.252499999999998</v>
      </c>
      <c r="AN19" s="30">
        <v>32.534999999999997</v>
      </c>
      <c r="AO19" s="30">
        <v>33.987499999999997</v>
      </c>
      <c r="AP19" s="31">
        <v>4.4000000000000003E-3</v>
      </c>
    </row>
    <row r="20" spans="1:42" x14ac:dyDescent="0.2">
      <c r="A20" s="11">
        <v>43955</v>
      </c>
      <c r="B20" s="5" t="s">
        <v>244</v>
      </c>
      <c r="C20" s="10">
        <v>43952</v>
      </c>
      <c r="D20" s="5" t="s">
        <v>175</v>
      </c>
      <c r="E20" s="18">
        <f>IF(SUMIFS('Daily NSE Equity Options'!$K:$K,'Daily NSE Equity Options'!$A:$A,$A20)=0,"",SUMIFS('Daily NSE Equity Options'!$K:$K,'Daily NSE Equity Options'!$A:$A,$A20))</f>
        <v>90.776499999999999</v>
      </c>
      <c r="F20" s="7">
        <f>IF(SUMIFS('Daily BSE Equity Options'!$K:$K,'Daily BSE Equity Options'!$A:$A,$A20)=0,"",SUMIFS('Daily BSE Equity Options'!$K:$K,'Daily BSE Equity Options'!$A:$A,$A20))</f>
        <v>4.53E-2</v>
      </c>
      <c r="G20" s="7">
        <f t="shared" si="0"/>
        <v>90.821799999999996</v>
      </c>
      <c r="H20" s="20" t="str">
        <f t="shared" si="1"/>
        <v/>
      </c>
      <c r="I20" s="20" t="str">
        <f t="shared" si="2"/>
        <v/>
      </c>
      <c r="J20" s="20" t="str">
        <f t="shared" si="3"/>
        <v/>
      </c>
      <c r="K20" s="20">
        <f t="shared" si="18"/>
        <v>-8.587451487449671E-2</v>
      </c>
      <c r="L20" s="20">
        <f t="shared" si="19"/>
        <v>22.842105263157894</v>
      </c>
      <c r="M20" s="20">
        <f t="shared" si="20"/>
        <v>-8.5435839288825255E-2</v>
      </c>
      <c r="N20" s="20">
        <f t="shared" si="4"/>
        <v>0.99950122107247386</v>
      </c>
      <c r="O20" s="20">
        <f t="shared" si="5"/>
        <v>4.9877892752621064E-4</v>
      </c>
      <c r="P20" s="21">
        <f>IF(SUMIFS('Daily NSE Equity Options'!$L:$L,'Daily NSE Equity Options'!$A:$A,$A20)=0,"",SUMIFS('Daily NSE Equity Options'!$L:$L,'Daily NSE Equity Options'!$A:$A,$A20))</f>
        <v>6323.4304000000002</v>
      </c>
      <c r="Q20" s="8">
        <f>IF(SUMIFS('Daily BSE Equity Options'!$L:$L,'Daily BSE Equity Options'!$A:$A,$A20)=0,"",SUMIFS('Daily BSE Equity Options'!$L:$L,'Daily BSE Equity Options'!$A:$A,$A20))</f>
        <v>61.817500000000003</v>
      </c>
      <c r="R20" s="8">
        <f t="shared" si="6"/>
        <v>6385.2479000000003</v>
      </c>
      <c r="S20" s="23" t="str">
        <f t="shared" si="7"/>
        <v/>
      </c>
      <c r="T20" s="23" t="str">
        <f t="shared" si="8"/>
        <v/>
      </c>
      <c r="U20" s="23" t="str">
        <f t="shared" si="9"/>
        <v/>
      </c>
      <c r="V20" s="23">
        <f t="shared" si="21"/>
        <v>-0.7511372162633444</v>
      </c>
      <c r="W20" s="23">
        <f t="shared" si="22"/>
        <v>-0.11368439465149549</v>
      </c>
      <c r="X20" s="23">
        <f t="shared" si="23"/>
        <v>-0.74939224680799243</v>
      </c>
      <c r="Y20" s="23">
        <f t="shared" si="10"/>
        <v>0.99031870007740808</v>
      </c>
      <c r="Z20" s="23">
        <f t="shared" si="11"/>
        <v>9.6812999225918857E-3</v>
      </c>
      <c r="AA20" s="24">
        <f>IF(SUMIFS('Daily NSE Equity Options'!$M:$M,'Daily NSE Equity Options'!$A:$A,$A20)=0,"",SUMIFS('Daily NSE Equity Options'!$M:$M,'Daily NSE Equity Options'!$A:$A,$A20))</f>
        <v>11621681</v>
      </c>
      <c r="AB20" s="9">
        <f>IF(SUMIFS('Daily BSE Equity Options'!$M:$M,'Daily BSE Equity Options'!$A:$A,$A20)=0,"",SUMIFS('Daily BSE Equity Options'!$M:$M,'Daily BSE Equity Options'!$A:$A,$A20))</f>
        <v>65814</v>
      </c>
      <c r="AC20" s="9">
        <f t="shared" si="12"/>
        <v>11687495</v>
      </c>
      <c r="AD20" s="26" t="str">
        <f t="shared" si="13"/>
        <v/>
      </c>
      <c r="AE20" s="26" t="str">
        <f t="shared" si="14"/>
        <v/>
      </c>
      <c r="AF20" s="26" t="str">
        <f t="shared" si="15"/>
        <v/>
      </c>
      <c r="AG20" s="26">
        <f t="shared" si="24"/>
        <v>-0.76044226844435947</v>
      </c>
      <c r="AH20" s="26">
        <f t="shared" si="25"/>
        <v>-0.203567452442035</v>
      </c>
      <c r="AI20" s="26">
        <f t="shared" si="26"/>
        <v>-0.75949531425677819</v>
      </c>
      <c r="AJ20" s="26">
        <f t="shared" si="16"/>
        <v>0.9943688532059265</v>
      </c>
      <c r="AK20" s="26">
        <f t="shared" si="17"/>
        <v>5.6311467940734945E-3</v>
      </c>
      <c r="AL20" s="29">
        <v>33.987499999999997</v>
      </c>
      <c r="AM20" s="30">
        <v>43.92</v>
      </c>
      <c r="AN20" s="30">
        <v>33.987499999999997</v>
      </c>
      <c r="AO20" s="30">
        <v>43.67</v>
      </c>
      <c r="AP20" s="31">
        <v>0.28489999999999999</v>
      </c>
    </row>
    <row r="21" spans="1:42" x14ac:dyDescent="0.2">
      <c r="A21" s="11">
        <v>43956</v>
      </c>
      <c r="B21" s="5" t="s">
        <v>242</v>
      </c>
      <c r="C21" s="10">
        <v>43952</v>
      </c>
      <c r="D21" s="5" t="s">
        <v>175</v>
      </c>
      <c r="E21" s="18">
        <f>IF(SUMIFS('Daily NSE Equity Options'!$K:$K,'Daily NSE Equity Options'!$A:$A,$A21)=0,"",SUMIFS('Daily NSE Equity Options'!$K:$K,'Daily NSE Equity Options'!$A:$A,$A21))</f>
        <v>100.9705</v>
      </c>
      <c r="F21" s="7">
        <f>IF(SUMIFS('Daily BSE Equity Options'!$K:$K,'Daily BSE Equity Options'!$A:$A,$A21)=0,"",SUMIFS('Daily BSE Equity Options'!$K:$K,'Daily BSE Equity Options'!$A:$A,$A21))</f>
        <v>4.4600000000000001E-2</v>
      </c>
      <c r="G21" s="7">
        <f t="shared" si="0"/>
        <v>101.0151</v>
      </c>
      <c r="H21" s="20" t="str">
        <f t="shared" si="1"/>
        <v/>
      </c>
      <c r="I21" s="20" t="str">
        <f t="shared" si="2"/>
        <v/>
      </c>
      <c r="J21" s="20" t="str">
        <f t="shared" si="3"/>
        <v/>
      </c>
      <c r="K21" s="20">
        <f t="shared" si="18"/>
        <v>0.11229778632134968</v>
      </c>
      <c r="L21" s="20">
        <f t="shared" si="19"/>
        <v>-1.5452538631346546E-2</v>
      </c>
      <c r="M21" s="20">
        <f t="shared" si="20"/>
        <v>0.1122340671512787</v>
      </c>
      <c r="N21" s="20">
        <f t="shared" si="4"/>
        <v>0.99955848185073315</v>
      </c>
      <c r="O21" s="20">
        <f t="shared" si="5"/>
        <v>4.4151814926679278E-4</v>
      </c>
      <c r="P21" s="21">
        <f>IF(SUMIFS('Daily NSE Equity Options'!$L:$L,'Daily NSE Equity Options'!$A:$A,$A21)=0,"",SUMIFS('Daily NSE Equity Options'!$L:$L,'Daily NSE Equity Options'!$A:$A,$A21))</f>
        <v>9317.9475000000002</v>
      </c>
      <c r="Q21" s="8">
        <f>IF(SUMIFS('Daily BSE Equity Options'!$L:$L,'Daily BSE Equity Options'!$A:$A,$A21)=0,"",SUMIFS('Daily BSE Equity Options'!$L:$L,'Daily BSE Equity Options'!$A:$A,$A21))</f>
        <v>60.079799999999999</v>
      </c>
      <c r="R21" s="8">
        <f t="shared" si="6"/>
        <v>9378.0272999999997</v>
      </c>
      <c r="S21" s="23" t="str">
        <f t="shared" si="7"/>
        <v/>
      </c>
      <c r="T21" s="23" t="str">
        <f t="shared" si="8"/>
        <v/>
      </c>
      <c r="U21" s="23" t="str">
        <f t="shared" si="9"/>
        <v/>
      </c>
      <c r="V21" s="23">
        <f t="shared" si="21"/>
        <v>0.47355895622730348</v>
      </c>
      <c r="W21" s="23">
        <f t="shared" si="22"/>
        <v>-2.8110162979738784E-2</v>
      </c>
      <c r="X21" s="23">
        <f t="shared" si="23"/>
        <v>0.46870214702235757</v>
      </c>
      <c r="Y21" s="23">
        <f t="shared" si="10"/>
        <v>0.99359355671741334</v>
      </c>
      <c r="Z21" s="23">
        <f t="shared" si="11"/>
        <v>6.406443282586733E-3</v>
      </c>
      <c r="AA21" s="24">
        <f>IF(SUMIFS('Daily NSE Equity Options'!$M:$M,'Daily NSE Equity Options'!$A:$A,$A21)=0,"",SUMIFS('Daily NSE Equity Options'!$M:$M,'Daily NSE Equity Options'!$A:$A,$A21))</f>
        <v>17850362</v>
      </c>
      <c r="AB21" s="9">
        <f>IF(SUMIFS('Daily BSE Equity Options'!$M:$M,'Daily BSE Equity Options'!$A:$A,$A21)=0,"",SUMIFS('Daily BSE Equity Options'!$M:$M,'Daily BSE Equity Options'!$A:$A,$A21))</f>
        <v>64308</v>
      </c>
      <c r="AC21" s="9">
        <f t="shared" si="12"/>
        <v>17914670</v>
      </c>
      <c r="AD21" s="26" t="str">
        <f t="shared" si="13"/>
        <v/>
      </c>
      <c r="AE21" s="26" t="str">
        <f t="shared" si="14"/>
        <v/>
      </c>
      <c r="AF21" s="26" t="str">
        <f t="shared" si="15"/>
        <v/>
      </c>
      <c r="AG21" s="26">
        <f t="shared" si="24"/>
        <v>0.53595353374438681</v>
      </c>
      <c r="AH21" s="26">
        <f t="shared" si="25"/>
        <v>-2.2882669340869688E-2</v>
      </c>
      <c r="AI21" s="26">
        <f t="shared" si="26"/>
        <v>0.53280664505097119</v>
      </c>
      <c r="AJ21" s="26">
        <f t="shared" si="16"/>
        <v>0.99641031623803289</v>
      </c>
      <c r="AK21" s="26">
        <f t="shared" si="17"/>
        <v>3.5896837619671476E-3</v>
      </c>
      <c r="AL21" s="29">
        <v>43.67</v>
      </c>
      <c r="AM21" s="30">
        <v>43.865000000000002</v>
      </c>
      <c r="AN21" s="30">
        <v>38.147500000000001</v>
      </c>
      <c r="AO21" s="30">
        <v>43.607500000000002</v>
      </c>
      <c r="AP21" s="31">
        <v>-1.4E-3</v>
      </c>
    </row>
    <row r="22" spans="1:42" x14ac:dyDescent="0.2">
      <c r="A22" s="11">
        <v>43957</v>
      </c>
      <c r="B22" s="5" t="s">
        <v>240</v>
      </c>
      <c r="C22" s="10">
        <v>43952</v>
      </c>
      <c r="D22" s="5" t="s">
        <v>175</v>
      </c>
      <c r="E22" s="18">
        <f>IF(SUMIFS('Daily NSE Equity Options'!$K:$K,'Daily NSE Equity Options'!$A:$A,$A22)=0,"",SUMIFS('Daily NSE Equity Options'!$K:$K,'Daily NSE Equity Options'!$A:$A,$A22))</f>
        <v>110.3562</v>
      </c>
      <c r="F22" s="7">
        <f>IF(SUMIFS('Daily BSE Equity Options'!$K:$K,'Daily BSE Equity Options'!$A:$A,$A22)=0,"",SUMIFS('Daily BSE Equity Options'!$K:$K,'Daily BSE Equity Options'!$A:$A,$A22))</f>
        <v>4.2799999999999998E-2</v>
      </c>
      <c r="G22" s="7">
        <f t="shared" si="0"/>
        <v>110.399</v>
      </c>
      <c r="H22" s="20" t="str">
        <f t="shared" si="1"/>
        <v/>
      </c>
      <c r="I22" s="20" t="str">
        <f t="shared" si="2"/>
        <v/>
      </c>
      <c r="J22" s="20" t="str">
        <f t="shared" si="3"/>
        <v/>
      </c>
      <c r="K22" s="20">
        <f t="shared" si="18"/>
        <v>9.2954872957943246E-2</v>
      </c>
      <c r="L22" s="20">
        <f t="shared" si="19"/>
        <v>-4.0358744394618951E-2</v>
      </c>
      <c r="M22" s="20">
        <f t="shared" si="20"/>
        <v>9.2896012576337617E-2</v>
      </c>
      <c r="N22" s="20">
        <f t="shared" si="4"/>
        <v>0.99961231532894324</v>
      </c>
      <c r="O22" s="20">
        <f t="shared" si="5"/>
        <v>3.8768467105680302E-4</v>
      </c>
      <c r="P22" s="21">
        <f>IF(SUMIFS('Daily NSE Equity Options'!$L:$L,'Daily NSE Equity Options'!$A:$A,$A22)=0,"",SUMIFS('Daily NSE Equity Options'!$L:$L,'Daily NSE Equity Options'!$A:$A,$A22))</f>
        <v>13895.4804</v>
      </c>
      <c r="Q22" s="8">
        <f>IF(SUMIFS('Daily BSE Equity Options'!$L:$L,'Daily BSE Equity Options'!$A:$A,$A22)=0,"",SUMIFS('Daily BSE Equity Options'!$L:$L,'Daily BSE Equity Options'!$A:$A,$A22))</f>
        <v>60.5077</v>
      </c>
      <c r="R22" s="8">
        <f t="shared" si="6"/>
        <v>13955.9881</v>
      </c>
      <c r="S22" s="23" t="str">
        <f t="shared" si="7"/>
        <v/>
      </c>
      <c r="T22" s="23" t="str">
        <f t="shared" si="8"/>
        <v/>
      </c>
      <c r="U22" s="23" t="str">
        <f t="shared" si="9"/>
        <v/>
      </c>
      <c r="V22" s="23">
        <f t="shared" si="21"/>
        <v>0.49125978655707181</v>
      </c>
      <c r="W22" s="23">
        <f t="shared" si="22"/>
        <v>7.122194148449168E-3</v>
      </c>
      <c r="X22" s="23">
        <f t="shared" si="23"/>
        <v>0.48815818653033793</v>
      </c>
      <c r="Y22" s="23">
        <f t="shared" si="10"/>
        <v>0.99566439154530373</v>
      </c>
      <c r="Z22" s="23">
        <f t="shared" si="11"/>
        <v>4.3356084546962315E-3</v>
      </c>
      <c r="AA22" s="24">
        <f>IF(SUMIFS('Daily NSE Equity Options'!$M:$M,'Daily NSE Equity Options'!$A:$A,$A22)=0,"",SUMIFS('Daily NSE Equity Options'!$M:$M,'Daily NSE Equity Options'!$A:$A,$A22))</f>
        <v>27570727</v>
      </c>
      <c r="AB22" s="9">
        <f>IF(SUMIFS('Daily BSE Equity Options'!$M:$M,'Daily BSE Equity Options'!$A:$A,$A22)=0,"",SUMIFS('Daily BSE Equity Options'!$M:$M,'Daily BSE Equity Options'!$A:$A,$A22))</f>
        <v>65204</v>
      </c>
      <c r="AC22" s="9">
        <f t="shared" si="12"/>
        <v>27635931</v>
      </c>
      <c r="AD22" s="26" t="str">
        <f t="shared" si="13"/>
        <v/>
      </c>
      <c r="AE22" s="26" t="str">
        <f t="shared" si="14"/>
        <v/>
      </c>
      <c r="AF22" s="26" t="str">
        <f t="shared" si="15"/>
        <v/>
      </c>
      <c r="AG22" s="26">
        <f t="shared" si="24"/>
        <v>0.5445472198266903</v>
      </c>
      <c r="AH22" s="26">
        <f t="shared" si="25"/>
        <v>1.3932947689245578E-2</v>
      </c>
      <c r="AI22" s="26">
        <f t="shared" si="26"/>
        <v>0.54264248239013058</v>
      </c>
      <c r="AJ22" s="26">
        <f t="shared" si="16"/>
        <v>0.99764060780148855</v>
      </c>
      <c r="AK22" s="26">
        <f t="shared" si="17"/>
        <v>2.3593921985114235E-3</v>
      </c>
      <c r="AL22" s="29">
        <v>43.607500000000002</v>
      </c>
      <c r="AM22" s="30">
        <v>43.63</v>
      </c>
      <c r="AN22" s="30">
        <v>40.197499999999998</v>
      </c>
      <c r="AO22" s="30">
        <v>41.247500000000002</v>
      </c>
      <c r="AP22" s="31">
        <v>-5.4100000000000002E-2</v>
      </c>
    </row>
    <row r="23" spans="1:42" x14ac:dyDescent="0.2">
      <c r="A23" s="11">
        <v>43958</v>
      </c>
      <c r="B23" s="5" t="s">
        <v>243</v>
      </c>
      <c r="C23" s="10">
        <v>43952</v>
      </c>
      <c r="D23" s="5" t="s">
        <v>175</v>
      </c>
      <c r="E23" s="18">
        <f>IF(SUMIFS('Daily NSE Equity Options'!$K:$K,'Daily NSE Equity Options'!$A:$A,$A23)=0,"",SUMIFS('Daily NSE Equity Options'!$K:$K,'Daily NSE Equity Options'!$A:$A,$A23))</f>
        <v>74.459599999999995</v>
      </c>
      <c r="F23" s="7">
        <f>IF(SUMIFS('Daily BSE Equity Options'!$K:$K,'Daily BSE Equity Options'!$A:$A,$A23)=0,"",SUMIFS('Daily BSE Equity Options'!$K:$K,'Daily BSE Equity Options'!$A:$A,$A23))</f>
        <v>4.0099999999999997E-2</v>
      </c>
      <c r="G23" s="7">
        <f t="shared" si="0"/>
        <v>74.49969999999999</v>
      </c>
      <c r="H23" s="20" t="str">
        <f t="shared" si="1"/>
        <v/>
      </c>
      <c r="I23" s="20" t="str">
        <f t="shared" si="2"/>
        <v/>
      </c>
      <c r="J23" s="20" t="str">
        <f t="shared" si="3"/>
        <v/>
      </c>
      <c r="K23" s="20">
        <f t="shared" si="18"/>
        <v>-0.32527941339045752</v>
      </c>
      <c r="L23" s="20">
        <f t="shared" si="19"/>
        <v>-6.308411214953269E-2</v>
      </c>
      <c r="M23" s="20">
        <f t="shared" si="20"/>
        <v>-0.32517776429134326</v>
      </c>
      <c r="N23" s="20">
        <f t="shared" si="4"/>
        <v>0.99946174279896438</v>
      </c>
      <c r="O23" s="20">
        <f t="shared" si="5"/>
        <v>5.3825720103570891E-4</v>
      </c>
      <c r="P23" s="21">
        <f>IF(SUMIFS('Daily NSE Equity Options'!$L:$L,'Daily NSE Equity Options'!$A:$A,$A23)=0,"",SUMIFS('Daily NSE Equity Options'!$L:$L,'Daily NSE Equity Options'!$A:$A,$A23))</f>
        <v>22064.874100000001</v>
      </c>
      <c r="Q23" s="8">
        <f>IF(SUMIFS('Daily BSE Equity Options'!$L:$L,'Daily BSE Equity Options'!$A:$A,$A23)=0,"",SUMIFS('Daily BSE Equity Options'!$L:$L,'Daily BSE Equity Options'!$A:$A,$A23))</f>
        <v>60.126100000000001</v>
      </c>
      <c r="R23" s="8">
        <f t="shared" si="6"/>
        <v>22125.000200000002</v>
      </c>
      <c r="S23" s="23" t="str">
        <f t="shared" si="7"/>
        <v/>
      </c>
      <c r="T23" s="23" t="str">
        <f t="shared" si="8"/>
        <v/>
      </c>
      <c r="U23" s="23" t="str">
        <f t="shared" si="9"/>
        <v/>
      </c>
      <c r="V23" s="23">
        <f t="shared" si="21"/>
        <v>0.58791732742108005</v>
      </c>
      <c r="W23" s="23">
        <f t="shared" si="22"/>
        <v>-6.3066353538474562E-3</v>
      </c>
      <c r="X23" s="23">
        <f t="shared" si="23"/>
        <v>0.58534100498409014</v>
      </c>
      <c r="Y23" s="23">
        <f t="shared" si="10"/>
        <v>0.99728243618275758</v>
      </c>
      <c r="Z23" s="23">
        <f t="shared" si="11"/>
        <v>2.7175638172423607E-3</v>
      </c>
      <c r="AA23" s="24">
        <f>IF(SUMIFS('Daily NSE Equity Options'!$M:$M,'Daily NSE Equity Options'!$A:$A,$A23)=0,"",SUMIFS('Daily NSE Equity Options'!$M:$M,'Daily NSE Equity Options'!$A:$A,$A23))</f>
        <v>46538251</v>
      </c>
      <c r="AB23" s="9">
        <f>IF(SUMIFS('Daily BSE Equity Options'!$M:$M,'Daily BSE Equity Options'!$A:$A,$A23)=0,"",SUMIFS('Daily BSE Equity Options'!$M:$M,'Daily BSE Equity Options'!$A:$A,$A23))</f>
        <v>65620</v>
      </c>
      <c r="AC23" s="9">
        <f t="shared" si="12"/>
        <v>46603871</v>
      </c>
      <c r="AD23" s="26" t="str">
        <f t="shared" si="13"/>
        <v/>
      </c>
      <c r="AE23" s="26" t="str">
        <f t="shared" si="14"/>
        <v/>
      </c>
      <c r="AF23" s="26" t="str">
        <f t="shared" si="15"/>
        <v/>
      </c>
      <c r="AG23" s="26">
        <f t="shared" si="24"/>
        <v>0.68795879049544095</v>
      </c>
      <c r="AH23" s="26">
        <f t="shared" si="25"/>
        <v>6.379976688546618E-3</v>
      </c>
      <c r="AI23" s="26">
        <f t="shared" si="26"/>
        <v>0.68635067875947442</v>
      </c>
      <c r="AJ23" s="26">
        <f t="shared" si="16"/>
        <v>0.99859196245736759</v>
      </c>
      <c r="AK23" s="26">
        <f t="shared" si="17"/>
        <v>1.4080375426324563E-3</v>
      </c>
      <c r="AL23" s="29">
        <v>41.247500000000002</v>
      </c>
      <c r="AM23" s="30">
        <v>41.715000000000003</v>
      </c>
      <c r="AN23" s="30">
        <v>39.657499999999999</v>
      </c>
      <c r="AO23" s="30">
        <v>39.93</v>
      </c>
      <c r="AP23" s="31">
        <v>-3.1899999999999998E-2</v>
      </c>
    </row>
    <row r="24" spans="1:42" x14ac:dyDescent="0.2">
      <c r="A24" s="11">
        <v>43959</v>
      </c>
      <c r="B24" s="5" t="s">
        <v>241</v>
      </c>
      <c r="C24" s="10">
        <v>43952</v>
      </c>
      <c r="D24" s="5" t="s">
        <v>175</v>
      </c>
      <c r="E24" s="18">
        <f>IF(SUMIFS('Daily NSE Equity Options'!$K:$K,'Daily NSE Equity Options'!$A:$A,$A24)=0,"",SUMIFS('Daily NSE Equity Options'!$K:$K,'Daily NSE Equity Options'!$A:$A,$A24))</f>
        <v>65.404399999999995</v>
      </c>
      <c r="F24" s="7">
        <f>IF(SUMIFS('Daily BSE Equity Options'!$K:$K,'Daily BSE Equity Options'!$A:$A,$A24)=0,"",SUMIFS('Daily BSE Equity Options'!$K:$K,'Daily BSE Equity Options'!$A:$A,$A24))</f>
        <v>3.61E-2</v>
      </c>
      <c r="G24" s="7">
        <f t="shared" si="0"/>
        <v>65.4405</v>
      </c>
      <c r="H24" s="20" t="str">
        <f t="shared" si="1"/>
        <v/>
      </c>
      <c r="I24" s="20" t="str">
        <f t="shared" si="2"/>
        <v/>
      </c>
      <c r="J24" s="20" t="str">
        <f t="shared" si="3"/>
        <v/>
      </c>
      <c r="K24" s="20">
        <f t="shared" si="18"/>
        <v>-0.1216122568480088</v>
      </c>
      <c r="L24" s="20">
        <f t="shared" si="19"/>
        <v>-9.9750623441396402E-2</v>
      </c>
      <c r="M24" s="20">
        <f t="shared" si="20"/>
        <v>-0.12160048966640125</v>
      </c>
      <c r="N24" s="20">
        <f t="shared" si="4"/>
        <v>0.99944835384815212</v>
      </c>
      <c r="O24" s="20">
        <f t="shared" si="5"/>
        <v>5.516461518478618E-4</v>
      </c>
      <c r="P24" s="21">
        <f>IF(SUMIFS('Daily NSE Equity Options'!$L:$L,'Daily NSE Equity Options'!$A:$A,$A24)=0,"",SUMIFS('Daily NSE Equity Options'!$L:$L,'Daily NSE Equity Options'!$A:$A,$A24))</f>
        <v>5065.0231000000003</v>
      </c>
      <c r="Q24" s="8">
        <f>IF(SUMIFS('Daily BSE Equity Options'!$L:$L,'Daily BSE Equity Options'!$A:$A,$A24)=0,"",SUMIFS('Daily BSE Equity Options'!$L:$L,'Daily BSE Equity Options'!$A:$A,$A24))</f>
        <v>59.6327</v>
      </c>
      <c r="R24" s="8">
        <f t="shared" si="6"/>
        <v>5124.6558000000005</v>
      </c>
      <c r="S24" s="23" t="str">
        <f t="shared" si="7"/>
        <v/>
      </c>
      <c r="T24" s="23" t="str">
        <f t="shared" si="8"/>
        <v/>
      </c>
      <c r="U24" s="23" t="str">
        <f t="shared" si="9"/>
        <v/>
      </c>
      <c r="V24" s="23">
        <f t="shared" si="21"/>
        <v>-0.77044858370617209</v>
      </c>
      <c r="W24" s="23">
        <f t="shared" si="22"/>
        <v>-8.2060868740863047E-3</v>
      </c>
      <c r="X24" s="23">
        <f t="shared" si="23"/>
        <v>-0.76837714107681676</v>
      </c>
      <c r="Y24" s="23">
        <f t="shared" si="10"/>
        <v>0.98836356970550099</v>
      </c>
      <c r="Z24" s="23">
        <f t="shared" si="11"/>
        <v>1.1636430294498998E-2</v>
      </c>
      <c r="AA24" s="24">
        <f>IF(SUMIFS('Daily NSE Equity Options'!$M:$M,'Daily NSE Equity Options'!$A:$A,$A24)=0,"",SUMIFS('Daily NSE Equity Options'!$M:$M,'Daily NSE Equity Options'!$A:$A,$A24))</f>
        <v>9857629</v>
      </c>
      <c r="AB24" s="9">
        <f>IF(SUMIFS('Daily BSE Equity Options'!$M:$M,'Daily BSE Equity Options'!$A:$A,$A24)=0,"",SUMIFS('Daily BSE Equity Options'!$M:$M,'Daily BSE Equity Options'!$A:$A,$A24))</f>
        <v>65399</v>
      </c>
      <c r="AC24" s="9">
        <f t="shared" si="12"/>
        <v>9923028</v>
      </c>
      <c r="AD24" s="26" t="str">
        <f t="shared" si="13"/>
        <v/>
      </c>
      <c r="AE24" s="26" t="str">
        <f t="shared" si="14"/>
        <v/>
      </c>
      <c r="AF24" s="26" t="str">
        <f t="shared" si="15"/>
        <v/>
      </c>
      <c r="AG24" s="26">
        <f t="shared" si="24"/>
        <v>-0.78818222025576334</v>
      </c>
      <c r="AH24" s="26">
        <f t="shared" si="25"/>
        <v>-3.3678756476683835E-3</v>
      </c>
      <c r="AI24" s="26">
        <f t="shared" si="26"/>
        <v>-0.78707717219455864</v>
      </c>
      <c r="AJ24" s="26">
        <f t="shared" si="16"/>
        <v>0.99340937060743961</v>
      </c>
      <c r="AK24" s="26">
        <f t="shared" si="17"/>
        <v>6.5906293925604162E-3</v>
      </c>
      <c r="AL24" s="29">
        <v>39.93</v>
      </c>
      <c r="AM24" s="30">
        <v>39.93</v>
      </c>
      <c r="AN24" s="30">
        <v>36.547499999999999</v>
      </c>
      <c r="AO24" s="30">
        <v>38.407499999999999</v>
      </c>
      <c r="AP24" s="31">
        <v>-3.8100000000000002E-2</v>
      </c>
    </row>
    <row r="25" spans="1:42" x14ac:dyDescent="0.2">
      <c r="A25" s="11">
        <v>43962</v>
      </c>
      <c r="B25" s="5" t="s">
        <v>244</v>
      </c>
      <c r="C25" s="10">
        <v>43952</v>
      </c>
      <c r="D25" s="5" t="s">
        <v>175</v>
      </c>
      <c r="E25" s="18">
        <f>IF(SUMIFS('Daily NSE Equity Options'!$K:$K,'Daily NSE Equity Options'!$A:$A,$A25)=0,"",SUMIFS('Daily NSE Equity Options'!$K:$K,'Daily NSE Equity Options'!$A:$A,$A25))</f>
        <v>77.339699999999993</v>
      </c>
      <c r="F25" s="7">
        <f>IF(SUMIFS('Daily BSE Equity Options'!$K:$K,'Daily BSE Equity Options'!$A:$A,$A25)=0,"",SUMIFS('Daily BSE Equity Options'!$K:$K,'Daily BSE Equity Options'!$A:$A,$A25))</f>
        <v>2.7199999999999998E-2</v>
      </c>
      <c r="G25" s="7">
        <f t="shared" si="0"/>
        <v>77.366899999999987</v>
      </c>
      <c r="H25" s="20" t="str">
        <f t="shared" si="1"/>
        <v/>
      </c>
      <c r="I25" s="20" t="str">
        <f t="shared" si="2"/>
        <v/>
      </c>
      <c r="J25" s="20" t="str">
        <f t="shared" si="3"/>
        <v/>
      </c>
      <c r="K25" s="20">
        <f t="shared" si="18"/>
        <v>0.18248466464029933</v>
      </c>
      <c r="L25" s="20">
        <f t="shared" si="19"/>
        <v>-0.24653739612188375</v>
      </c>
      <c r="M25" s="20">
        <f t="shared" si="20"/>
        <v>0.18224799627142185</v>
      </c>
      <c r="N25" s="20">
        <f t="shared" si="4"/>
        <v>0.99964842846230118</v>
      </c>
      <c r="O25" s="20">
        <f t="shared" si="5"/>
        <v>3.515715376989385E-4</v>
      </c>
      <c r="P25" s="21">
        <f>IF(SUMIFS('Daily NSE Equity Options'!$L:$L,'Daily NSE Equity Options'!$A:$A,$A25)=0,"",SUMIFS('Daily NSE Equity Options'!$L:$L,'Daily NSE Equity Options'!$A:$A,$A25))</f>
        <v>7546.7353000000003</v>
      </c>
      <c r="Q25" s="8">
        <f>IF(SUMIFS('Daily BSE Equity Options'!$L:$L,'Daily BSE Equity Options'!$A:$A,$A25)=0,"",SUMIFS('Daily BSE Equity Options'!$L:$L,'Daily BSE Equity Options'!$A:$A,$A25))</f>
        <v>60.012</v>
      </c>
      <c r="R25" s="8">
        <f t="shared" si="6"/>
        <v>7606.7473</v>
      </c>
      <c r="S25" s="23" t="str">
        <f t="shared" si="7"/>
        <v/>
      </c>
      <c r="T25" s="23" t="str">
        <f t="shared" si="8"/>
        <v/>
      </c>
      <c r="U25" s="23" t="str">
        <f t="shared" si="9"/>
        <v/>
      </c>
      <c r="V25" s="23">
        <f t="shared" si="21"/>
        <v>0.48997055906813136</v>
      </c>
      <c r="W25" s="23">
        <f t="shared" si="22"/>
        <v>6.3606041651644851E-3</v>
      </c>
      <c r="X25" s="23">
        <f t="shared" si="23"/>
        <v>0.48434306553817708</v>
      </c>
      <c r="Y25" s="23">
        <f t="shared" si="10"/>
        <v>0.99211068836215976</v>
      </c>
      <c r="Z25" s="23">
        <f t="shared" si="11"/>
        <v>7.8893116378402628E-3</v>
      </c>
      <c r="AA25" s="24">
        <f>IF(SUMIFS('Daily NSE Equity Options'!$M:$M,'Daily NSE Equity Options'!$A:$A,$A25)=0,"",SUMIFS('Daily NSE Equity Options'!$M:$M,'Daily NSE Equity Options'!$A:$A,$A25))</f>
        <v>14708002</v>
      </c>
      <c r="AB25" s="9">
        <f>IF(SUMIFS('Daily BSE Equity Options'!$M:$M,'Daily BSE Equity Options'!$A:$A,$A25)=0,"",SUMIFS('Daily BSE Equity Options'!$M:$M,'Daily BSE Equity Options'!$A:$A,$A25))</f>
        <v>66236</v>
      </c>
      <c r="AC25" s="9">
        <f t="shared" si="12"/>
        <v>14774238</v>
      </c>
      <c r="AD25" s="26" t="str">
        <f t="shared" si="13"/>
        <v/>
      </c>
      <c r="AE25" s="26" t="str">
        <f t="shared" si="14"/>
        <v/>
      </c>
      <c r="AF25" s="26" t="str">
        <f t="shared" si="15"/>
        <v/>
      </c>
      <c r="AG25" s="26">
        <f t="shared" si="24"/>
        <v>0.49204255911842498</v>
      </c>
      <c r="AH25" s="26">
        <f t="shared" si="25"/>
        <v>1.2798360831205446E-2</v>
      </c>
      <c r="AI25" s="26">
        <f t="shared" si="26"/>
        <v>0.48888403821897919</v>
      </c>
      <c r="AJ25" s="26">
        <f t="shared" si="16"/>
        <v>0.9955167907813588</v>
      </c>
      <c r="AK25" s="26">
        <f t="shared" si="17"/>
        <v>4.4832092186412589E-3</v>
      </c>
      <c r="AL25" s="29">
        <v>38.407499999999999</v>
      </c>
      <c r="AM25" s="30">
        <v>38.494999999999997</v>
      </c>
      <c r="AN25" s="30">
        <v>36.947499999999998</v>
      </c>
      <c r="AO25" s="30">
        <v>38.037500000000001</v>
      </c>
      <c r="AP25" s="31">
        <v>-9.5999999999999992E-3</v>
      </c>
    </row>
    <row r="26" spans="1:42" x14ac:dyDescent="0.2">
      <c r="A26" s="11">
        <v>43963</v>
      </c>
      <c r="B26" s="5" t="s">
        <v>242</v>
      </c>
      <c r="C26" s="10">
        <v>43952</v>
      </c>
      <c r="D26" s="5" t="s">
        <v>175</v>
      </c>
      <c r="E26" s="18">
        <f>IF(SUMIFS('Daily NSE Equity Options'!$K:$K,'Daily NSE Equity Options'!$A:$A,$A26)=0,"",SUMIFS('Daily NSE Equity Options'!$K:$K,'Daily NSE Equity Options'!$A:$A,$A26))</f>
        <v>96.782600000000002</v>
      </c>
      <c r="F26" s="7">
        <f>IF(SUMIFS('Daily BSE Equity Options'!$K:$K,'Daily BSE Equity Options'!$A:$A,$A26)=0,"",SUMIFS('Daily BSE Equity Options'!$K:$K,'Daily BSE Equity Options'!$A:$A,$A26))</f>
        <v>3.7999999999999999E-2</v>
      </c>
      <c r="G26" s="7">
        <f t="shared" si="0"/>
        <v>96.820599999999999</v>
      </c>
      <c r="H26" s="20" t="str">
        <f t="shared" si="1"/>
        <v/>
      </c>
      <c r="I26" s="20" t="str">
        <f t="shared" si="2"/>
        <v/>
      </c>
      <c r="J26" s="20" t="str">
        <f t="shared" si="3"/>
        <v/>
      </c>
      <c r="K26" s="20">
        <f t="shared" si="18"/>
        <v>0.25139611350962077</v>
      </c>
      <c r="L26" s="20">
        <f t="shared" si="19"/>
        <v>0.39705882352941191</v>
      </c>
      <c r="M26" s="20">
        <f t="shared" si="20"/>
        <v>0.25144732437256789</v>
      </c>
      <c r="N26" s="20">
        <f t="shared" si="4"/>
        <v>0.99960752153983767</v>
      </c>
      <c r="O26" s="20">
        <f t="shared" si="5"/>
        <v>3.9247846016240344E-4</v>
      </c>
      <c r="P26" s="21">
        <f>IF(SUMIFS('Daily NSE Equity Options'!$L:$L,'Daily NSE Equity Options'!$A:$A,$A26)=0,"",SUMIFS('Daily NSE Equity Options'!$L:$L,'Daily NSE Equity Options'!$A:$A,$A26))</f>
        <v>9860.1592999999993</v>
      </c>
      <c r="Q26" s="8">
        <f>IF(SUMIFS('Daily BSE Equity Options'!$L:$L,'Daily BSE Equity Options'!$A:$A,$A26)=0,"",SUMIFS('Daily BSE Equity Options'!$L:$L,'Daily BSE Equity Options'!$A:$A,$A26))</f>
        <v>60.353999999999999</v>
      </c>
      <c r="R26" s="8">
        <f t="shared" si="6"/>
        <v>9920.5132999999987</v>
      </c>
      <c r="S26" s="23" t="str">
        <f t="shared" si="7"/>
        <v/>
      </c>
      <c r="T26" s="23" t="str">
        <f t="shared" si="8"/>
        <v/>
      </c>
      <c r="U26" s="23" t="str">
        <f t="shared" si="9"/>
        <v/>
      </c>
      <c r="V26" s="23">
        <f t="shared" si="21"/>
        <v>0.30654632871514642</v>
      </c>
      <c r="W26" s="23">
        <f t="shared" si="22"/>
        <v>5.6988602279544054E-3</v>
      </c>
      <c r="X26" s="23">
        <f t="shared" si="23"/>
        <v>0.30417284928079558</v>
      </c>
      <c r="Y26" s="23">
        <f t="shared" si="10"/>
        <v>0.99391624221702324</v>
      </c>
      <c r="Z26" s="23">
        <f t="shared" si="11"/>
        <v>6.0837577829768149E-3</v>
      </c>
      <c r="AA26" s="24">
        <f>IF(SUMIFS('Daily NSE Equity Options'!$M:$M,'Daily NSE Equity Options'!$A:$A,$A26)=0,"",SUMIFS('Daily NSE Equity Options'!$M:$M,'Daily NSE Equity Options'!$A:$A,$A26))</f>
        <v>19706230</v>
      </c>
      <c r="AB26" s="9">
        <f>IF(SUMIFS('Daily BSE Equity Options'!$M:$M,'Daily BSE Equity Options'!$A:$A,$A26)=0,"",SUMIFS('Daily BSE Equity Options'!$M:$M,'Daily BSE Equity Options'!$A:$A,$A26))</f>
        <v>70611</v>
      </c>
      <c r="AC26" s="9">
        <f t="shared" si="12"/>
        <v>19776841</v>
      </c>
      <c r="AD26" s="26" t="str">
        <f t="shared" si="13"/>
        <v/>
      </c>
      <c r="AE26" s="26" t="str">
        <f t="shared" si="14"/>
        <v/>
      </c>
      <c r="AF26" s="26" t="str">
        <f t="shared" si="15"/>
        <v/>
      </c>
      <c r="AG26" s="26">
        <f t="shared" si="24"/>
        <v>0.33983052218785392</v>
      </c>
      <c r="AH26" s="26">
        <f t="shared" si="25"/>
        <v>6.6051693942871026E-2</v>
      </c>
      <c r="AI26" s="26">
        <f t="shared" si="26"/>
        <v>0.33860311442119717</v>
      </c>
      <c r="AJ26" s="26">
        <f t="shared" si="16"/>
        <v>0.99642961178683698</v>
      </c>
      <c r="AK26" s="26">
        <f t="shared" si="17"/>
        <v>3.5703882131630626E-3</v>
      </c>
      <c r="AL26" s="29">
        <v>38.037500000000001</v>
      </c>
      <c r="AM26" s="30">
        <v>38.8125</v>
      </c>
      <c r="AN26" s="30">
        <v>35.244999999999997</v>
      </c>
      <c r="AO26" s="30">
        <v>38.204999999999998</v>
      </c>
      <c r="AP26" s="31">
        <v>4.4000000000000003E-3</v>
      </c>
    </row>
    <row r="27" spans="1:42" x14ac:dyDescent="0.2">
      <c r="A27" s="11">
        <v>43964</v>
      </c>
      <c r="B27" s="5" t="s">
        <v>240</v>
      </c>
      <c r="C27" s="10">
        <v>43952</v>
      </c>
      <c r="D27" s="5" t="s">
        <v>175</v>
      </c>
      <c r="E27" s="18">
        <f>IF(SUMIFS('Daily NSE Equity Options'!$K:$K,'Daily NSE Equity Options'!$A:$A,$A27)=0,"",SUMIFS('Daily NSE Equity Options'!$K:$K,'Daily NSE Equity Options'!$A:$A,$A27))</f>
        <v>98.966700000000003</v>
      </c>
      <c r="F27" s="7">
        <f>IF(SUMIFS('Daily BSE Equity Options'!$K:$K,'Daily BSE Equity Options'!$A:$A,$A27)=0,"",SUMIFS('Daily BSE Equity Options'!$K:$K,'Daily BSE Equity Options'!$A:$A,$A27))</f>
        <v>4.8899999999999999E-2</v>
      </c>
      <c r="G27" s="7">
        <f t="shared" si="0"/>
        <v>99.015600000000006</v>
      </c>
      <c r="H27" s="20" t="str">
        <f t="shared" si="1"/>
        <v/>
      </c>
      <c r="I27" s="20" t="str">
        <f t="shared" si="2"/>
        <v/>
      </c>
      <c r="J27" s="20" t="str">
        <f t="shared" si="3"/>
        <v/>
      </c>
      <c r="K27" s="20">
        <f t="shared" si="18"/>
        <v>2.2567073006924732E-2</v>
      </c>
      <c r="L27" s="20">
        <f t="shared" si="19"/>
        <v>0.28684210526315801</v>
      </c>
      <c r="M27" s="20">
        <f t="shared" si="20"/>
        <v>2.2670795264644106E-2</v>
      </c>
      <c r="N27" s="20">
        <f t="shared" si="4"/>
        <v>0.99950613842667213</v>
      </c>
      <c r="O27" s="20">
        <f t="shared" si="5"/>
        <v>4.9386157332783926E-4</v>
      </c>
      <c r="P27" s="21">
        <f>IF(SUMIFS('Daily NSE Equity Options'!$L:$L,'Daily NSE Equity Options'!$A:$A,$A27)=0,"",SUMIFS('Daily NSE Equity Options'!$L:$L,'Daily NSE Equity Options'!$A:$A,$A27))</f>
        <v>10911.866599999999</v>
      </c>
      <c r="Q27" s="8">
        <f>IF(SUMIFS('Daily BSE Equity Options'!$L:$L,'Daily BSE Equity Options'!$A:$A,$A27)=0,"",SUMIFS('Daily BSE Equity Options'!$L:$L,'Daily BSE Equity Options'!$A:$A,$A27))</f>
        <v>60.146999999999998</v>
      </c>
      <c r="R27" s="8">
        <f t="shared" si="6"/>
        <v>10972.0136</v>
      </c>
      <c r="S27" s="23" t="str">
        <f t="shared" si="7"/>
        <v/>
      </c>
      <c r="T27" s="23" t="str">
        <f t="shared" si="8"/>
        <v/>
      </c>
      <c r="U27" s="23" t="str">
        <f t="shared" si="9"/>
        <v/>
      </c>
      <c r="V27" s="23">
        <f t="shared" si="21"/>
        <v>0.10666230311309466</v>
      </c>
      <c r="W27" s="23">
        <f t="shared" si="22"/>
        <v>-3.4297643900984554E-3</v>
      </c>
      <c r="X27" s="23">
        <f t="shared" si="23"/>
        <v>0.10599252964057837</v>
      </c>
      <c r="Y27" s="23">
        <f t="shared" si="10"/>
        <v>0.99451814387105741</v>
      </c>
      <c r="Z27" s="23">
        <f t="shared" si="11"/>
        <v>5.4818561289424576E-3</v>
      </c>
      <c r="AA27" s="24">
        <f>IF(SUMIFS('Daily NSE Equity Options'!$M:$M,'Daily NSE Equity Options'!$A:$A,$A27)=0,"",SUMIFS('Daily NSE Equity Options'!$M:$M,'Daily NSE Equity Options'!$A:$A,$A27))</f>
        <v>21002317</v>
      </c>
      <c r="AB27" s="9">
        <f>IF(SUMIFS('Daily BSE Equity Options'!$M:$M,'Daily BSE Equity Options'!$A:$A,$A27)=0,"",SUMIFS('Daily BSE Equity Options'!$M:$M,'Daily BSE Equity Options'!$A:$A,$A27))</f>
        <v>69413</v>
      </c>
      <c r="AC27" s="9">
        <f t="shared" si="12"/>
        <v>21071730</v>
      </c>
      <c r="AD27" s="26" t="str">
        <f t="shared" si="13"/>
        <v/>
      </c>
      <c r="AE27" s="26" t="str">
        <f t="shared" si="14"/>
        <v/>
      </c>
      <c r="AF27" s="26" t="str">
        <f t="shared" si="15"/>
        <v/>
      </c>
      <c r="AG27" s="26">
        <f t="shared" si="24"/>
        <v>6.5770418796492258E-2</v>
      </c>
      <c r="AH27" s="26">
        <f t="shared" si="25"/>
        <v>-1.6966195068756962E-2</v>
      </c>
      <c r="AI27" s="26">
        <f t="shared" si="26"/>
        <v>6.5475016965550692E-2</v>
      </c>
      <c r="AJ27" s="26">
        <f t="shared" si="16"/>
        <v>0.99670587085161022</v>
      </c>
      <c r="AK27" s="26">
        <f t="shared" si="17"/>
        <v>3.2941291483898094E-3</v>
      </c>
      <c r="AL27" s="29">
        <v>38.204999999999998</v>
      </c>
      <c r="AM27" s="30">
        <v>39.047499999999999</v>
      </c>
      <c r="AN27" s="30">
        <v>33.44</v>
      </c>
      <c r="AO27" s="30">
        <v>38.835000000000001</v>
      </c>
      <c r="AP27" s="31">
        <v>1.6500000000000001E-2</v>
      </c>
    </row>
    <row r="28" spans="1:42" x14ac:dyDescent="0.2">
      <c r="A28" s="11">
        <v>43965</v>
      </c>
      <c r="B28" s="5" t="s">
        <v>243</v>
      </c>
      <c r="C28" s="10">
        <v>43952</v>
      </c>
      <c r="D28" s="5" t="s">
        <v>175</v>
      </c>
      <c r="E28" s="18">
        <f>IF(SUMIFS('Daily NSE Equity Options'!$K:$K,'Daily NSE Equity Options'!$A:$A,$A28)=0,"",SUMIFS('Daily NSE Equity Options'!$K:$K,'Daily NSE Equity Options'!$A:$A,$A28))</f>
        <v>77.826099999999997</v>
      </c>
      <c r="F28" s="7">
        <f>IF(SUMIFS('Daily BSE Equity Options'!$K:$K,'Daily BSE Equity Options'!$A:$A,$A28)=0,"",SUMIFS('Daily BSE Equity Options'!$K:$K,'Daily BSE Equity Options'!$A:$A,$A28))</f>
        <v>4.0800000000000003E-2</v>
      </c>
      <c r="G28" s="7">
        <f t="shared" si="0"/>
        <v>77.866900000000001</v>
      </c>
      <c r="H28" s="20" t="str">
        <f t="shared" si="1"/>
        <v/>
      </c>
      <c r="I28" s="20" t="str">
        <f t="shared" si="2"/>
        <v/>
      </c>
      <c r="J28" s="20" t="str">
        <f t="shared" si="3"/>
        <v/>
      </c>
      <c r="K28" s="20">
        <f t="shared" si="18"/>
        <v>-0.21361326587629992</v>
      </c>
      <c r="L28" s="20">
        <f t="shared" si="19"/>
        <v>-0.16564417177914104</v>
      </c>
      <c r="M28" s="20">
        <f t="shared" si="20"/>
        <v>-0.21358957578401794</v>
      </c>
      <c r="N28" s="20">
        <f t="shared" si="4"/>
        <v>0.99947602896737886</v>
      </c>
      <c r="O28" s="20">
        <f t="shared" si="5"/>
        <v>5.2397103262104955E-4</v>
      </c>
      <c r="P28" s="21">
        <f>IF(SUMIFS('Daily NSE Equity Options'!$L:$L,'Daily NSE Equity Options'!$A:$A,$A28)=0,"",SUMIFS('Daily NSE Equity Options'!$L:$L,'Daily NSE Equity Options'!$A:$A,$A28))</f>
        <v>23065.307799999999</v>
      </c>
      <c r="Q28" s="8">
        <f>IF(SUMIFS('Daily BSE Equity Options'!$L:$L,'Daily BSE Equity Options'!$A:$A,$A28)=0,"",SUMIFS('Daily BSE Equity Options'!$L:$L,'Daily BSE Equity Options'!$A:$A,$A28))</f>
        <v>60.240099999999998</v>
      </c>
      <c r="R28" s="8">
        <f t="shared" si="6"/>
        <v>23125.547899999998</v>
      </c>
      <c r="S28" s="23" t="str">
        <f t="shared" si="7"/>
        <v/>
      </c>
      <c r="T28" s="23" t="str">
        <f t="shared" si="8"/>
        <v/>
      </c>
      <c r="U28" s="23" t="str">
        <f t="shared" si="9"/>
        <v/>
      </c>
      <c r="V28" s="23">
        <f t="shared" si="21"/>
        <v>1.1137820544836941</v>
      </c>
      <c r="W28" s="23">
        <f t="shared" si="22"/>
        <v>1.547874374449254E-3</v>
      </c>
      <c r="X28" s="23">
        <f t="shared" si="23"/>
        <v>1.1076849467266423</v>
      </c>
      <c r="Y28" s="23">
        <f t="shared" si="10"/>
        <v>0.99739508442089719</v>
      </c>
      <c r="Z28" s="23">
        <f t="shared" si="11"/>
        <v>2.6049155791028848E-3</v>
      </c>
      <c r="AA28" s="24">
        <f>IF(SUMIFS('Daily NSE Equity Options'!$M:$M,'Daily NSE Equity Options'!$A:$A,$A28)=0,"",SUMIFS('Daily NSE Equity Options'!$M:$M,'Daily NSE Equity Options'!$A:$A,$A28))</f>
        <v>48600819</v>
      </c>
      <c r="AB28" s="9">
        <f>IF(SUMIFS('Daily BSE Equity Options'!$M:$M,'Daily BSE Equity Options'!$A:$A,$A28)=0,"",SUMIFS('Daily BSE Equity Options'!$M:$M,'Daily BSE Equity Options'!$A:$A,$A28))</f>
        <v>69393</v>
      </c>
      <c r="AC28" s="9">
        <f t="shared" si="12"/>
        <v>48670212</v>
      </c>
      <c r="AD28" s="26" t="str">
        <f t="shared" si="13"/>
        <v/>
      </c>
      <c r="AE28" s="26" t="str">
        <f t="shared" si="14"/>
        <v/>
      </c>
      <c r="AF28" s="26" t="str">
        <f t="shared" si="15"/>
        <v/>
      </c>
      <c r="AG28" s="26">
        <f t="shared" si="24"/>
        <v>1.3140693952957667</v>
      </c>
      <c r="AH28" s="26">
        <f t="shared" si="25"/>
        <v>-2.8813046547471188E-4</v>
      </c>
      <c r="AI28" s="26">
        <f t="shared" si="26"/>
        <v>1.3097397318587509</v>
      </c>
      <c r="AJ28" s="26">
        <f t="shared" si="16"/>
        <v>0.9985742203054303</v>
      </c>
      <c r="AK28" s="26">
        <f t="shared" si="17"/>
        <v>1.4257796945696477E-3</v>
      </c>
      <c r="AL28" s="29">
        <v>38.835000000000001</v>
      </c>
      <c r="AM28" s="30">
        <v>38.835000000000001</v>
      </c>
      <c r="AN28" s="30">
        <v>35.795000000000002</v>
      </c>
      <c r="AO28" s="30">
        <v>38.182499999999997</v>
      </c>
      <c r="AP28" s="31">
        <v>-1.6799999999999999E-2</v>
      </c>
    </row>
    <row r="29" spans="1:42" x14ac:dyDescent="0.2">
      <c r="A29" s="11">
        <v>43966</v>
      </c>
      <c r="B29" s="5" t="s">
        <v>241</v>
      </c>
      <c r="C29" s="10">
        <v>43952</v>
      </c>
      <c r="D29" s="5" t="s">
        <v>175</v>
      </c>
      <c r="E29" s="18">
        <f>IF(SUMIFS('Daily NSE Equity Options'!$K:$K,'Daily NSE Equity Options'!$A:$A,$A29)=0,"",SUMIFS('Daily NSE Equity Options'!$K:$K,'Daily NSE Equity Options'!$A:$A,$A29))</f>
        <v>64.5107</v>
      </c>
      <c r="F29" s="7">
        <f>IF(SUMIFS('Daily BSE Equity Options'!$K:$K,'Daily BSE Equity Options'!$A:$A,$A29)=0,"",SUMIFS('Daily BSE Equity Options'!$K:$K,'Daily BSE Equity Options'!$A:$A,$A29))</f>
        <v>3.6700000000000003E-2</v>
      </c>
      <c r="G29" s="7">
        <f t="shared" si="0"/>
        <v>64.547399999999996</v>
      </c>
      <c r="H29" s="20" t="str">
        <f t="shared" si="1"/>
        <v/>
      </c>
      <c r="I29" s="20" t="str">
        <f t="shared" si="2"/>
        <v/>
      </c>
      <c r="J29" s="20" t="str">
        <f t="shared" si="3"/>
        <v/>
      </c>
      <c r="K29" s="20">
        <f t="shared" si="18"/>
        <v>-0.17109170316898825</v>
      </c>
      <c r="L29" s="20">
        <f t="shared" si="19"/>
        <v>-0.10049019607843135</v>
      </c>
      <c r="M29" s="20">
        <f t="shared" si="20"/>
        <v>-0.17105471002441353</v>
      </c>
      <c r="N29" s="20">
        <f t="shared" si="4"/>
        <v>0.99943142558801756</v>
      </c>
      <c r="O29" s="20">
        <f t="shared" si="5"/>
        <v>5.685744119825122E-4</v>
      </c>
      <c r="P29" s="21">
        <f>IF(SUMIFS('Daily NSE Equity Options'!$L:$L,'Daily NSE Equity Options'!$A:$A,$A29)=0,"",SUMIFS('Daily NSE Equity Options'!$L:$L,'Daily NSE Equity Options'!$A:$A,$A29))</f>
        <v>4932.6544000000004</v>
      </c>
      <c r="Q29" s="8">
        <f>IF(SUMIFS('Daily BSE Equity Options'!$L:$L,'Daily BSE Equity Options'!$A:$A,$A29)=0,"",SUMIFS('Daily BSE Equity Options'!$L:$L,'Daily BSE Equity Options'!$A:$A,$A29))</f>
        <v>60.480600000000003</v>
      </c>
      <c r="R29" s="8">
        <f t="shared" si="6"/>
        <v>4993.1350000000002</v>
      </c>
      <c r="S29" s="23" t="str">
        <f t="shared" si="7"/>
        <v/>
      </c>
      <c r="T29" s="23" t="str">
        <f t="shared" si="8"/>
        <v/>
      </c>
      <c r="U29" s="23" t="str">
        <f t="shared" si="9"/>
        <v/>
      </c>
      <c r="V29" s="23">
        <f t="shared" si="21"/>
        <v>-0.78614400281274377</v>
      </c>
      <c r="W29" s="23">
        <f t="shared" si="22"/>
        <v>3.9923572504030336E-3</v>
      </c>
      <c r="X29" s="23">
        <f t="shared" si="23"/>
        <v>-0.7840857642987995</v>
      </c>
      <c r="Y29" s="23">
        <f t="shared" si="10"/>
        <v>0.98788724919314219</v>
      </c>
      <c r="Z29" s="23">
        <f t="shared" si="11"/>
        <v>1.2112750806857815E-2</v>
      </c>
      <c r="AA29" s="24">
        <f>IF(SUMIFS('Daily NSE Equity Options'!$M:$M,'Daily NSE Equity Options'!$A:$A,$A29)=0,"",SUMIFS('Daily NSE Equity Options'!$M:$M,'Daily NSE Equity Options'!$A:$A,$A29))</f>
        <v>9462079</v>
      </c>
      <c r="AB29" s="9">
        <f>IF(SUMIFS('Daily BSE Equity Options'!$M:$M,'Daily BSE Equity Options'!$A:$A,$A29)=0,"",SUMIFS('Daily BSE Equity Options'!$M:$M,'Daily BSE Equity Options'!$A:$A,$A29))</f>
        <v>70677</v>
      </c>
      <c r="AC29" s="9">
        <f t="shared" si="12"/>
        <v>9532756</v>
      </c>
      <c r="AD29" s="26" t="str">
        <f t="shared" si="13"/>
        <v/>
      </c>
      <c r="AE29" s="26" t="str">
        <f t="shared" si="14"/>
        <v/>
      </c>
      <c r="AF29" s="26" t="str">
        <f t="shared" si="15"/>
        <v/>
      </c>
      <c r="AG29" s="26">
        <f t="shared" si="24"/>
        <v>-0.80531029734293158</v>
      </c>
      <c r="AH29" s="26">
        <f t="shared" si="25"/>
        <v>1.8503307250010703E-2</v>
      </c>
      <c r="AI29" s="26">
        <f t="shared" si="26"/>
        <v>-0.80413572063339278</v>
      </c>
      <c r="AJ29" s="26">
        <f t="shared" si="16"/>
        <v>0.99258587967634959</v>
      </c>
      <c r="AK29" s="26">
        <f t="shared" si="17"/>
        <v>7.4141203236503693E-3</v>
      </c>
      <c r="AL29" s="29">
        <v>38.182499999999997</v>
      </c>
      <c r="AM29" s="30">
        <v>38.46</v>
      </c>
      <c r="AN29" s="30">
        <v>34.055</v>
      </c>
      <c r="AO29" s="30">
        <v>38.017499999999998</v>
      </c>
      <c r="AP29" s="31">
        <v>-4.3E-3</v>
      </c>
    </row>
    <row r="30" spans="1:42" x14ac:dyDescent="0.2">
      <c r="A30" s="11">
        <v>43969</v>
      </c>
      <c r="B30" s="5" t="s">
        <v>244</v>
      </c>
      <c r="C30" s="10">
        <v>43952</v>
      </c>
      <c r="D30" s="5" t="s">
        <v>175</v>
      </c>
      <c r="E30" s="18">
        <f>IF(SUMIFS('Daily NSE Equity Options'!$K:$K,'Daily NSE Equity Options'!$A:$A,$A30)=0,"",SUMIFS('Daily NSE Equity Options'!$K:$K,'Daily NSE Equity Options'!$A:$A,$A30))</f>
        <v>95.9</v>
      </c>
      <c r="F30" s="7">
        <f>IF(SUMIFS('Daily BSE Equity Options'!$K:$K,'Daily BSE Equity Options'!$A:$A,$A30)=0,"",SUMIFS('Daily BSE Equity Options'!$K:$K,'Daily BSE Equity Options'!$A:$A,$A30))</f>
        <v>3.1300000000000001E-2</v>
      </c>
      <c r="G30" s="7">
        <f t="shared" si="0"/>
        <v>95.931300000000007</v>
      </c>
      <c r="H30" s="20" t="str">
        <f t="shared" si="1"/>
        <v/>
      </c>
      <c r="I30" s="20" t="str">
        <f t="shared" si="2"/>
        <v/>
      </c>
      <c r="J30" s="20" t="str">
        <f t="shared" si="3"/>
        <v/>
      </c>
      <c r="K30" s="20">
        <f t="shared" si="18"/>
        <v>0.48657509529426912</v>
      </c>
      <c r="L30" s="20">
        <f t="shared" si="19"/>
        <v>-0.14713896457765674</v>
      </c>
      <c r="M30" s="20">
        <f t="shared" si="20"/>
        <v>0.4862147816953124</v>
      </c>
      <c r="N30" s="20">
        <f t="shared" si="4"/>
        <v>0.99967372484267381</v>
      </c>
      <c r="O30" s="20">
        <f t="shared" si="5"/>
        <v>3.2627515732612815E-4</v>
      </c>
      <c r="P30" s="21">
        <f>IF(SUMIFS('Daily NSE Equity Options'!$L:$L,'Daily NSE Equity Options'!$A:$A,$A30)=0,"",SUMIFS('Daily NSE Equity Options'!$L:$L,'Daily NSE Equity Options'!$A:$A,$A30))</f>
        <v>8151.4966999999997</v>
      </c>
      <c r="Q30" s="8">
        <f>IF(SUMIFS('Daily BSE Equity Options'!$L:$L,'Daily BSE Equity Options'!$A:$A,$A30)=0,"",SUMIFS('Daily BSE Equity Options'!$L:$L,'Daily BSE Equity Options'!$A:$A,$A30))</f>
        <v>60.186799999999998</v>
      </c>
      <c r="R30" s="8">
        <f t="shared" si="6"/>
        <v>8211.6834999999992</v>
      </c>
      <c r="S30" s="23" t="str">
        <f t="shared" si="7"/>
        <v/>
      </c>
      <c r="T30" s="23" t="str">
        <f t="shared" si="8"/>
        <v/>
      </c>
      <c r="U30" s="23" t="str">
        <f t="shared" si="9"/>
        <v/>
      </c>
      <c r="V30" s="23">
        <f t="shared" si="21"/>
        <v>0.65255783985190585</v>
      </c>
      <c r="W30" s="23">
        <f t="shared" si="22"/>
        <v>-4.8577560407800924E-3</v>
      </c>
      <c r="X30" s="23">
        <f t="shared" si="23"/>
        <v>0.64459472856231592</v>
      </c>
      <c r="Y30" s="23">
        <f t="shared" si="10"/>
        <v>0.99267058941080721</v>
      </c>
      <c r="Z30" s="23">
        <f t="shared" si="11"/>
        <v>7.3294105891928253E-3</v>
      </c>
      <c r="AA30" s="24">
        <f>IF(SUMIFS('Daily NSE Equity Options'!$M:$M,'Daily NSE Equity Options'!$A:$A,$A30)=0,"",SUMIFS('Daily NSE Equity Options'!$M:$M,'Daily NSE Equity Options'!$A:$A,$A30))</f>
        <v>16346453</v>
      </c>
      <c r="AB30" s="9">
        <f>IF(SUMIFS('Daily BSE Equity Options'!$M:$M,'Daily BSE Equity Options'!$A:$A,$A30)=0,"",SUMIFS('Daily BSE Equity Options'!$M:$M,'Daily BSE Equity Options'!$A:$A,$A30))</f>
        <v>71110</v>
      </c>
      <c r="AC30" s="9">
        <f t="shared" si="12"/>
        <v>16417563</v>
      </c>
      <c r="AD30" s="26" t="str">
        <f t="shared" si="13"/>
        <v/>
      </c>
      <c r="AE30" s="26" t="str">
        <f t="shared" si="14"/>
        <v/>
      </c>
      <c r="AF30" s="26" t="str">
        <f t="shared" si="15"/>
        <v/>
      </c>
      <c r="AG30" s="26">
        <f t="shared" si="24"/>
        <v>0.72757519779743962</v>
      </c>
      <c r="AH30" s="26">
        <f t="shared" si="25"/>
        <v>6.1264626398969124E-3</v>
      </c>
      <c r="AI30" s="26">
        <f t="shared" si="26"/>
        <v>0.72222629006763617</v>
      </c>
      <c r="AJ30" s="26">
        <f t="shared" si="16"/>
        <v>0.99566866288254841</v>
      </c>
      <c r="AK30" s="26">
        <f t="shared" si="17"/>
        <v>4.3313371174515973E-3</v>
      </c>
      <c r="AL30" s="29">
        <v>38.017499999999998</v>
      </c>
      <c r="AM30" s="30">
        <v>41.244999999999997</v>
      </c>
      <c r="AN30" s="30">
        <v>27.934999999999999</v>
      </c>
      <c r="AO30" s="30">
        <v>40.914999999999999</v>
      </c>
      <c r="AP30" s="31">
        <v>7.6200000000000004E-2</v>
      </c>
    </row>
    <row r="31" spans="1:42" x14ac:dyDescent="0.2">
      <c r="A31" s="11">
        <v>43970</v>
      </c>
      <c r="B31" s="5" t="s">
        <v>242</v>
      </c>
      <c r="C31" s="10">
        <v>43952</v>
      </c>
      <c r="D31" s="5" t="s">
        <v>175</v>
      </c>
      <c r="E31" s="18">
        <f>IF(SUMIFS('Daily NSE Equity Options'!$K:$K,'Daily NSE Equity Options'!$A:$A,$A31)=0,"",SUMIFS('Daily NSE Equity Options'!$K:$K,'Daily NSE Equity Options'!$A:$A,$A31))</f>
        <v>96.449200000000005</v>
      </c>
      <c r="F31" s="7">
        <f>IF(SUMIFS('Daily BSE Equity Options'!$K:$K,'Daily BSE Equity Options'!$A:$A,$A31)=0,"",SUMIFS('Daily BSE Equity Options'!$K:$K,'Daily BSE Equity Options'!$A:$A,$A31))</f>
        <v>3.4500000000000003E-2</v>
      </c>
      <c r="G31" s="7">
        <f t="shared" si="0"/>
        <v>96.483699999999999</v>
      </c>
      <c r="H31" s="20" t="str">
        <f t="shared" si="1"/>
        <v/>
      </c>
      <c r="I31" s="20" t="str">
        <f t="shared" si="2"/>
        <v/>
      </c>
      <c r="J31" s="20" t="str">
        <f t="shared" si="3"/>
        <v/>
      </c>
      <c r="K31" s="20">
        <f t="shared" si="18"/>
        <v>5.7267987486966376E-3</v>
      </c>
      <c r="L31" s="20">
        <f t="shared" si="19"/>
        <v>0.10223642172523961</v>
      </c>
      <c r="M31" s="20">
        <f t="shared" si="20"/>
        <v>5.7582874411166163E-3</v>
      </c>
      <c r="N31" s="20">
        <f t="shared" si="4"/>
        <v>0.99964242664823189</v>
      </c>
      <c r="O31" s="20">
        <f t="shared" si="5"/>
        <v>3.5757335176822617E-4</v>
      </c>
      <c r="P31" s="21">
        <f>IF(SUMIFS('Daily NSE Equity Options'!$L:$L,'Daily NSE Equity Options'!$A:$A,$A31)=0,"",SUMIFS('Daily NSE Equity Options'!$L:$L,'Daily NSE Equity Options'!$A:$A,$A31))</f>
        <v>9965.4187999999995</v>
      </c>
      <c r="Q31" s="8">
        <f>IF(SUMIFS('Daily BSE Equity Options'!$L:$L,'Daily BSE Equity Options'!$A:$A,$A31)=0,"",SUMIFS('Daily BSE Equity Options'!$L:$L,'Daily BSE Equity Options'!$A:$A,$A31))</f>
        <v>59.990699999999997</v>
      </c>
      <c r="R31" s="8">
        <f t="shared" si="6"/>
        <v>10025.4095</v>
      </c>
      <c r="S31" s="23" t="str">
        <f t="shared" si="7"/>
        <v/>
      </c>
      <c r="T31" s="23" t="str">
        <f t="shared" si="8"/>
        <v/>
      </c>
      <c r="U31" s="23" t="str">
        <f t="shared" si="9"/>
        <v/>
      </c>
      <c r="V31" s="23">
        <f t="shared" si="21"/>
        <v>0.22252626318305446</v>
      </c>
      <c r="W31" s="23">
        <f t="shared" si="22"/>
        <v>-3.2581895033462205E-3</v>
      </c>
      <c r="X31" s="23">
        <f t="shared" si="23"/>
        <v>0.22087139622465979</v>
      </c>
      <c r="Y31" s="23">
        <f t="shared" si="10"/>
        <v>0.99401613470252759</v>
      </c>
      <c r="Z31" s="23">
        <f t="shared" si="11"/>
        <v>5.9838652974723875E-3</v>
      </c>
      <c r="AA31" s="24">
        <f>IF(SUMIFS('Daily NSE Equity Options'!$M:$M,'Daily NSE Equity Options'!$A:$A,$A31)=0,"",SUMIFS('Daily NSE Equity Options'!$M:$M,'Daily NSE Equity Options'!$A:$A,$A31))</f>
        <v>20604687</v>
      </c>
      <c r="AB31" s="9">
        <f>IF(SUMIFS('Daily BSE Equity Options'!$M:$M,'Daily BSE Equity Options'!$A:$A,$A31)=0,"",SUMIFS('Daily BSE Equity Options'!$M:$M,'Daily BSE Equity Options'!$A:$A,$A31))</f>
        <v>71544</v>
      </c>
      <c r="AC31" s="9">
        <f t="shared" si="12"/>
        <v>20676231</v>
      </c>
      <c r="AD31" s="26" t="str">
        <f t="shared" si="13"/>
        <v/>
      </c>
      <c r="AE31" s="26" t="str">
        <f t="shared" si="14"/>
        <v/>
      </c>
      <c r="AF31" s="26" t="str">
        <f t="shared" si="15"/>
        <v/>
      </c>
      <c r="AG31" s="26">
        <f t="shared" si="24"/>
        <v>0.26049895962139313</v>
      </c>
      <c r="AH31" s="26">
        <f t="shared" si="25"/>
        <v>6.1032203628181847E-3</v>
      </c>
      <c r="AI31" s="26">
        <f t="shared" si="26"/>
        <v>0.25939708591342092</v>
      </c>
      <c r="AJ31" s="26">
        <f t="shared" si="16"/>
        <v>0.99653979489782252</v>
      </c>
      <c r="AK31" s="26">
        <f t="shared" si="17"/>
        <v>3.4602051021774714E-3</v>
      </c>
      <c r="AL31" s="29">
        <v>40.914999999999999</v>
      </c>
      <c r="AM31" s="30">
        <v>40.914999999999999</v>
      </c>
      <c r="AN31" s="30">
        <v>37.952500000000001</v>
      </c>
      <c r="AO31" s="30">
        <v>39.452500000000001</v>
      </c>
      <c r="AP31" s="31">
        <v>-3.5700000000000003E-2</v>
      </c>
    </row>
    <row r="32" spans="1:42" x14ac:dyDescent="0.2">
      <c r="A32" s="11">
        <v>43971</v>
      </c>
      <c r="B32" s="5" t="s">
        <v>240</v>
      </c>
      <c r="C32" s="10">
        <v>43952</v>
      </c>
      <c r="D32" s="5" t="s">
        <v>175</v>
      </c>
      <c r="E32" s="18">
        <f>IF(SUMIFS('Daily NSE Equity Options'!$K:$K,'Daily NSE Equity Options'!$A:$A,$A32)=0,"",SUMIFS('Daily NSE Equity Options'!$K:$K,'Daily NSE Equity Options'!$A:$A,$A32))</f>
        <v>77.797200000000004</v>
      </c>
      <c r="F32" s="7">
        <f>IF(SUMIFS('Daily BSE Equity Options'!$K:$K,'Daily BSE Equity Options'!$A:$A,$A32)=0,"",SUMIFS('Daily BSE Equity Options'!$K:$K,'Daily BSE Equity Options'!$A:$A,$A32))</f>
        <v>2.7400000000000001E-2</v>
      </c>
      <c r="G32" s="7">
        <f t="shared" si="0"/>
        <v>77.824600000000004</v>
      </c>
      <c r="H32" s="20" t="str">
        <f t="shared" si="1"/>
        <v/>
      </c>
      <c r="I32" s="20" t="str">
        <f t="shared" si="2"/>
        <v/>
      </c>
      <c r="J32" s="20" t="str">
        <f t="shared" si="3"/>
        <v/>
      </c>
      <c r="K32" s="20">
        <f t="shared" si="18"/>
        <v>-0.19338677770266632</v>
      </c>
      <c r="L32" s="20">
        <f t="shared" si="19"/>
        <v>-0.20579710144927543</v>
      </c>
      <c r="M32" s="20">
        <f t="shared" si="20"/>
        <v>-0.19339121530372483</v>
      </c>
      <c r="N32" s="20">
        <f t="shared" si="4"/>
        <v>0.99964792623412135</v>
      </c>
      <c r="O32" s="20">
        <f t="shared" si="5"/>
        <v>3.5207376587865531E-4</v>
      </c>
      <c r="P32" s="21">
        <f>IF(SUMIFS('Daily NSE Equity Options'!$L:$L,'Daily NSE Equity Options'!$A:$A,$A32)=0,"",SUMIFS('Daily NSE Equity Options'!$L:$L,'Daily NSE Equity Options'!$A:$A,$A32))</f>
        <v>11362.5489</v>
      </c>
      <c r="Q32" s="8">
        <f>IF(SUMIFS('Daily BSE Equity Options'!$L:$L,'Daily BSE Equity Options'!$A:$A,$A32)=0,"",SUMIFS('Daily BSE Equity Options'!$L:$L,'Daily BSE Equity Options'!$A:$A,$A32))</f>
        <v>60.453400000000002</v>
      </c>
      <c r="R32" s="8">
        <f t="shared" si="6"/>
        <v>11423.0023</v>
      </c>
      <c r="S32" s="23" t="str">
        <f t="shared" si="7"/>
        <v/>
      </c>
      <c r="T32" s="23" t="str">
        <f t="shared" si="8"/>
        <v/>
      </c>
      <c r="U32" s="23" t="str">
        <f t="shared" si="9"/>
        <v/>
      </c>
      <c r="V32" s="23">
        <f t="shared" si="21"/>
        <v>0.14019783092307181</v>
      </c>
      <c r="W32" s="23">
        <f t="shared" si="22"/>
        <v>7.7128621603015368E-3</v>
      </c>
      <c r="X32" s="23">
        <f t="shared" si="23"/>
        <v>0.13940505871605557</v>
      </c>
      <c r="Y32" s="23">
        <f t="shared" si="10"/>
        <v>0.99470774859250444</v>
      </c>
      <c r="Z32" s="23">
        <f t="shared" si="11"/>
        <v>5.2922514074955586E-3</v>
      </c>
      <c r="AA32" s="24">
        <f>IF(SUMIFS('Daily NSE Equity Options'!$M:$M,'Daily NSE Equity Options'!$A:$A,$A32)=0,"",SUMIFS('Daily NSE Equity Options'!$M:$M,'Daily NSE Equity Options'!$A:$A,$A32))</f>
        <v>23988592</v>
      </c>
      <c r="AB32" s="9">
        <f>IF(SUMIFS('Daily BSE Equity Options'!$M:$M,'Daily BSE Equity Options'!$A:$A,$A32)=0,"",SUMIFS('Daily BSE Equity Options'!$M:$M,'Daily BSE Equity Options'!$A:$A,$A32))</f>
        <v>72867</v>
      </c>
      <c r="AC32" s="9">
        <f t="shared" si="12"/>
        <v>24061459</v>
      </c>
      <c r="AD32" s="26" t="str">
        <f t="shared" si="13"/>
        <v/>
      </c>
      <c r="AE32" s="26" t="str">
        <f t="shared" si="14"/>
        <v/>
      </c>
      <c r="AF32" s="26" t="str">
        <f t="shared" si="15"/>
        <v/>
      </c>
      <c r="AG32" s="26">
        <f t="shared" si="24"/>
        <v>0.16422986672886619</v>
      </c>
      <c r="AH32" s="26">
        <f t="shared" si="25"/>
        <v>1.8492116739349251E-2</v>
      </c>
      <c r="AI32" s="26">
        <f t="shared" si="26"/>
        <v>0.1637255842227725</v>
      </c>
      <c r="AJ32" s="26">
        <f t="shared" si="16"/>
        <v>0.99697163002459654</v>
      </c>
      <c r="AK32" s="26">
        <f t="shared" si="17"/>
        <v>3.0283699754034034E-3</v>
      </c>
      <c r="AL32" s="29">
        <v>39.452500000000001</v>
      </c>
      <c r="AM32" s="30">
        <v>39.452500000000001</v>
      </c>
      <c r="AN32" s="30">
        <v>34.094999999999999</v>
      </c>
      <c r="AO32" s="30">
        <v>35.81</v>
      </c>
      <c r="AP32" s="31">
        <v>-9.2299999999999993E-2</v>
      </c>
    </row>
    <row r="33" spans="1:42" x14ac:dyDescent="0.2">
      <c r="A33" s="11">
        <v>43972</v>
      </c>
      <c r="B33" s="5" t="s">
        <v>243</v>
      </c>
      <c r="C33" s="10">
        <v>43952</v>
      </c>
      <c r="D33" s="5" t="s">
        <v>175</v>
      </c>
      <c r="E33" s="18">
        <f>IF(SUMIFS('Daily NSE Equity Options'!$K:$K,'Daily NSE Equity Options'!$A:$A,$A33)=0,"",SUMIFS('Daily NSE Equity Options'!$K:$K,'Daily NSE Equity Options'!$A:$A,$A33))</f>
        <v>68.030199999999994</v>
      </c>
      <c r="F33" s="7">
        <f>IF(SUMIFS('Daily BSE Equity Options'!$K:$K,'Daily BSE Equity Options'!$A:$A,$A33)=0,"",SUMIFS('Daily BSE Equity Options'!$K:$K,'Daily BSE Equity Options'!$A:$A,$A33))</f>
        <v>2.4199999999999999E-2</v>
      </c>
      <c r="G33" s="7">
        <f t="shared" si="0"/>
        <v>68.054399999999987</v>
      </c>
      <c r="H33" s="20" t="str">
        <f t="shared" si="1"/>
        <v/>
      </c>
      <c r="I33" s="20" t="str">
        <f t="shared" si="2"/>
        <v/>
      </c>
      <c r="J33" s="20" t="str">
        <f t="shared" si="3"/>
        <v/>
      </c>
      <c r="K33" s="20">
        <f t="shared" si="18"/>
        <v>-0.12554436406451663</v>
      </c>
      <c r="L33" s="20">
        <f t="shared" si="19"/>
        <v>-0.11678832116788329</v>
      </c>
      <c r="M33" s="20">
        <f t="shared" si="20"/>
        <v>-0.12554128129151987</v>
      </c>
      <c r="N33" s="20">
        <f t="shared" si="4"/>
        <v>0.99964440212535866</v>
      </c>
      <c r="O33" s="20">
        <f t="shared" si="5"/>
        <v>3.5559787464146334E-4</v>
      </c>
      <c r="P33" s="21">
        <f>IF(SUMIFS('Daily NSE Equity Options'!$L:$L,'Daily NSE Equity Options'!$A:$A,$A33)=0,"",SUMIFS('Daily NSE Equity Options'!$L:$L,'Daily NSE Equity Options'!$A:$A,$A33))</f>
        <v>22635.076300000001</v>
      </c>
      <c r="Q33" s="8">
        <f>IF(SUMIFS('Daily BSE Equity Options'!$L:$L,'Daily BSE Equity Options'!$A:$A,$A33)=0,"",SUMIFS('Daily BSE Equity Options'!$L:$L,'Daily BSE Equity Options'!$A:$A,$A33))</f>
        <v>60.543700000000001</v>
      </c>
      <c r="R33" s="8">
        <f t="shared" si="6"/>
        <v>22695.62</v>
      </c>
      <c r="S33" s="23" t="str">
        <f t="shared" si="7"/>
        <v/>
      </c>
      <c r="T33" s="23" t="str">
        <f t="shared" si="8"/>
        <v/>
      </c>
      <c r="U33" s="23" t="str">
        <f t="shared" si="9"/>
        <v/>
      </c>
      <c r="V33" s="23">
        <f t="shared" si="21"/>
        <v>0.9920773498277311</v>
      </c>
      <c r="W33" s="23">
        <f t="shared" si="22"/>
        <v>1.4937125124476758E-3</v>
      </c>
      <c r="X33" s="23">
        <f t="shared" si="23"/>
        <v>0.98683493217890694</v>
      </c>
      <c r="Y33" s="23">
        <f t="shared" si="10"/>
        <v>0.99733236192710317</v>
      </c>
      <c r="Z33" s="23">
        <f t="shared" si="11"/>
        <v>2.6676380728968851E-3</v>
      </c>
      <c r="AA33" s="24">
        <f>IF(SUMIFS('Daily NSE Equity Options'!$M:$M,'Daily NSE Equity Options'!$A:$A,$A33)=0,"",SUMIFS('Daily NSE Equity Options'!$M:$M,'Daily NSE Equity Options'!$A:$A,$A33))</f>
        <v>50652509</v>
      </c>
      <c r="AB33" s="9">
        <f>IF(SUMIFS('Daily BSE Equity Options'!$M:$M,'Daily BSE Equity Options'!$A:$A,$A33)=0,"",SUMIFS('Daily BSE Equity Options'!$M:$M,'Daily BSE Equity Options'!$A:$A,$A33))</f>
        <v>73451</v>
      </c>
      <c r="AC33" s="9">
        <f t="shared" si="12"/>
        <v>50725960</v>
      </c>
      <c r="AD33" s="26" t="str">
        <f t="shared" si="13"/>
        <v/>
      </c>
      <c r="AE33" s="26" t="str">
        <f t="shared" si="14"/>
        <v/>
      </c>
      <c r="AF33" s="26" t="str">
        <f t="shared" si="15"/>
        <v/>
      </c>
      <c r="AG33" s="26">
        <f t="shared" si="24"/>
        <v>1.1115248864960479</v>
      </c>
      <c r="AH33" s="26">
        <f t="shared" si="25"/>
        <v>8.0146019460112239E-3</v>
      </c>
      <c r="AI33" s="26">
        <f t="shared" si="26"/>
        <v>1.1081830490827675</v>
      </c>
      <c r="AJ33" s="26">
        <f t="shared" si="16"/>
        <v>0.99855200374719377</v>
      </c>
      <c r="AK33" s="26">
        <f t="shared" si="17"/>
        <v>1.4479962528062553E-3</v>
      </c>
      <c r="AL33" s="29">
        <v>35.81</v>
      </c>
      <c r="AM33" s="30">
        <v>35.81</v>
      </c>
      <c r="AN33" s="30">
        <v>32.575000000000003</v>
      </c>
      <c r="AO33" s="30">
        <v>32.984999999999999</v>
      </c>
      <c r="AP33" s="31">
        <v>-7.8899999999999998E-2</v>
      </c>
    </row>
    <row r="34" spans="1:42" x14ac:dyDescent="0.2">
      <c r="A34" s="11">
        <v>43973</v>
      </c>
      <c r="B34" s="5" t="s">
        <v>241</v>
      </c>
      <c r="C34" s="10">
        <v>43952</v>
      </c>
      <c r="D34" s="5" t="s">
        <v>175</v>
      </c>
      <c r="E34" s="18">
        <f>IF(SUMIFS('Daily NSE Equity Options'!$K:$K,'Daily NSE Equity Options'!$A:$A,$A34)=0,"",SUMIFS('Daily NSE Equity Options'!$K:$K,'Daily NSE Equity Options'!$A:$A,$A34))</f>
        <v>77.850200000000001</v>
      </c>
      <c r="F34" s="7">
        <f>IF(SUMIFS('Daily BSE Equity Options'!$K:$K,'Daily BSE Equity Options'!$A:$A,$A34)=0,"",SUMIFS('Daily BSE Equity Options'!$K:$K,'Daily BSE Equity Options'!$A:$A,$A34))</f>
        <v>3.3099999999999997E-2</v>
      </c>
      <c r="G34" s="7">
        <f t="shared" si="0"/>
        <v>77.883300000000006</v>
      </c>
      <c r="H34" s="20" t="str">
        <f t="shared" si="1"/>
        <v/>
      </c>
      <c r="I34" s="20" t="str">
        <f t="shared" si="2"/>
        <v/>
      </c>
      <c r="J34" s="20" t="str">
        <f t="shared" si="3"/>
        <v/>
      </c>
      <c r="K34" s="20">
        <f t="shared" si="18"/>
        <v>0.14434765736393551</v>
      </c>
      <c r="L34" s="20">
        <f t="shared" si="19"/>
        <v>0.36776859504132231</v>
      </c>
      <c r="M34" s="20">
        <f t="shared" si="20"/>
        <v>0.1444271053745243</v>
      </c>
      <c r="N34" s="20">
        <f t="shared" si="4"/>
        <v>0.99957500516798847</v>
      </c>
      <c r="O34" s="20">
        <f t="shared" si="5"/>
        <v>4.2499483201148379E-4</v>
      </c>
      <c r="P34" s="21">
        <f>IF(SUMIFS('Daily NSE Equity Options'!$L:$L,'Daily NSE Equity Options'!$A:$A,$A34)=0,"",SUMIFS('Daily NSE Equity Options'!$L:$L,'Daily NSE Equity Options'!$A:$A,$A34))</f>
        <v>7257.2887000000001</v>
      </c>
      <c r="Q34" s="8">
        <f>IF(SUMIFS('Daily BSE Equity Options'!$L:$L,'Daily BSE Equity Options'!$A:$A,$A34)=0,"",SUMIFS('Daily BSE Equity Options'!$L:$L,'Daily BSE Equity Options'!$A:$A,$A34))</f>
        <v>81.307199999999995</v>
      </c>
      <c r="R34" s="8">
        <f t="shared" si="6"/>
        <v>7338.5959000000003</v>
      </c>
      <c r="S34" s="23" t="str">
        <f t="shared" si="7"/>
        <v/>
      </c>
      <c r="T34" s="23" t="str">
        <f t="shared" si="8"/>
        <v/>
      </c>
      <c r="U34" s="23" t="str">
        <f t="shared" si="9"/>
        <v/>
      </c>
      <c r="V34" s="23">
        <f t="shared" si="21"/>
        <v>-0.67937865091269867</v>
      </c>
      <c r="W34" s="23">
        <f t="shared" si="22"/>
        <v>0.34295062904976059</v>
      </c>
      <c r="X34" s="23">
        <f t="shared" si="23"/>
        <v>-0.67665144640243358</v>
      </c>
      <c r="Y34" s="23">
        <f t="shared" si="10"/>
        <v>0.98892060537084481</v>
      </c>
      <c r="Z34" s="23">
        <f t="shared" si="11"/>
        <v>1.1079394629155147E-2</v>
      </c>
      <c r="AA34" s="24">
        <f>IF(SUMIFS('Daily NSE Equity Options'!$M:$M,'Daily NSE Equity Options'!$A:$A,$A34)=0,"",SUMIFS('Daily NSE Equity Options'!$M:$M,'Daily NSE Equity Options'!$A:$A,$A34))</f>
        <v>15152243</v>
      </c>
      <c r="AB34" s="9">
        <f>IF(SUMIFS('Daily BSE Equity Options'!$M:$M,'Daily BSE Equity Options'!$A:$A,$A34)=0,"",SUMIFS('Daily BSE Equity Options'!$M:$M,'Daily BSE Equity Options'!$A:$A,$A34))</f>
        <v>95478</v>
      </c>
      <c r="AC34" s="9">
        <f t="shared" si="12"/>
        <v>15247721</v>
      </c>
      <c r="AD34" s="26" t="str">
        <f t="shared" si="13"/>
        <v/>
      </c>
      <c r="AE34" s="26" t="str">
        <f t="shared" si="14"/>
        <v/>
      </c>
      <c r="AF34" s="26" t="str">
        <f t="shared" si="15"/>
        <v/>
      </c>
      <c r="AG34" s="26">
        <f t="shared" si="24"/>
        <v>-0.70085898410284075</v>
      </c>
      <c r="AH34" s="26">
        <f t="shared" si="25"/>
        <v>0.29988699949626274</v>
      </c>
      <c r="AI34" s="26">
        <f t="shared" si="26"/>
        <v>-0.69940990766857836</v>
      </c>
      <c r="AJ34" s="26">
        <f t="shared" si="16"/>
        <v>0.99373821176292509</v>
      </c>
      <c r="AK34" s="26">
        <f t="shared" si="17"/>
        <v>6.2617882370749047E-3</v>
      </c>
      <c r="AL34" s="29">
        <v>32.984999999999999</v>
      </c>
      <c r="AM34" s="30">
        <v>34.36</v>
      </c>
      <c r="AN34" s="30">
        <v>26.335000000000001</v>
      </c>
      <c r="AO34" s="30">
        <v>32.377499999999998</v>
      </c>
      <c r="AP34" s="31">
        <v>-1.84E-2</v>
      </c>
    </row>
    <row r="35" spans="1:42" x14ac:dyDescent="0.2">
      <c r="A35" s="11">
        <v>43977</v>
      </c>
      <c r="B35" s="5" t="s">
        <v>242</v>
      </c>
      <c r="C35" s="10">
        <v>43952</v>
      </c>
      <c r="D35" s="5" t="s">
        <v>175</v>
      </c>
      <c r="E35" s="18">
        <f>IF(SUMIFS('Daily NSE Equity Options'!$K:$K,'Daily NSE Equity Options'!$A:$A,$A35)=0,"",SUMIFS('Daily NSE Equity Options'!$K:$K,'Daily NSE Equity Options'!$A:$A,$A35))</f>
        <v>62.167499999999997</v>
      </c>
      <c r="F35" s="7">
        <f>IF(SUMIFS('Daily BSE Equity Options'!$K:$K,'Daily BSE Equity Options'!$A:$A,$A35)=0,"",SUMIFS('Daily BSE Equity Options'!$K:$K,'Daily BSE Equity Options'!$A:$A,$A35))</f>
        <v>1.6899999999999998E-2</v>
      </c>
      <c r="G35" s="7">
        <f t="shared" si="0"/>
        <v>62.184399999999997</v>
      </c>
      <c r="H35" s="20" t="str">
        <f t="shared" si="1"/>
        <v/>
      </c>
      <c r="I35" s="20" t="str">
        <f t="shared" si="2"/>
        <v/>
      </c>
      <c r="J35" s="20" t="str">
        <f t="shared" si="3"/>
        <v/>
      </c>
      <c r="K35" s="20">
        <f t="shared" si="18"/>
        <v>-0.20144713822186722</v>
      </c>
      <c r="L35" s="20">
        <f t="shared" si="19"/>
        <v>-0.48942598187311182</v>
      </c>
      <c r="M35" s="20">
        <f t="shared" si="20"/>
        <v>-0.20156952774214765</v>
      </c>
      <c r="N35" s="20">
        <f t="shared" si="4"/>
        <v>0.99972822765838376</v>
      </c>
      <c r="O35" s="20">
        <f t="shared" si="5"/>
        <v>2.7177234161622526E-4</v>
      </c>
      <c r="P35" s="21">
        <f>IF(SUMIFS('Daily NSE Equity Options'!$L:$L,'Daily NSE Equity Options'!$A:$A,$A35)=0,"",SUMIFS('Daily NSE Equity Options'!$L:$L,'Daily NSE Equity Options'!$A:$A,$A35))</f>
        <v>8035.0295999999998</v>
      </c>
      <c r="Q35" s="8">
        <f>IF(SUMIFS('Daily BSE Equity Options'!$L:$L,'Daily BSE Equity Options'!$A:$A,$A35)=0,"",SUMIFS('Daily BSE Equity Options'!$L:$L,'Daily BSE Equity Options'!$A:$A,$A35))</f>
        <v>64.871899999999997</v>
      </c>
      <c r="R35" s="8">
        <f t="shared" si="6"/>
        <v>8099.9014999999999</v>
      </c>
      <c r="S35" s="23" t="str">
        <f t="shared" si="7"/>
        <v/>
      </c>
      <c r="T35" s="23" t="str">
        <f t="shared" si="8"/>
        <v/>
      </c>
      <c r="U35" s="23" t="str">
        <f t="shared" si="9"/>
        <v/>
      </c>
      <c r="V35" s="23">
        <f t="shared" si="21"/>
        <v>0.10716686797922192</v>
      </c>
      <c r="W35" s="23">
        <f t="shared" si="22"/>
        <v>-0.20213831001436522</v>
      </c>
      <c r="X35" s="23">
        <f t="shared" si="23"/>
        <v>0.1037399538513899</v>
      </c>
      <c r="Y35" s="23">
        <f t="shared" si="10"/>
        <v>0.99199102606371203</v>
      </c>
      <c r="Z35" s="23">
        <f t="shared" si="11"/>
        <v>8.0089739362879907E-3</v>
      </c>
      <c r="AA35" s="24">
        <f>IF(SUMIFS('Daily NSE Equity Options'!$M:$M,'Daily NSE Equity Options'!$A:$A,$A35)=0,"",SUMIFS('Daily NSE Equity Options'!$M:$M,'Daily NSE Equity Options'!$A:$A,$A35))</f>
        <v>16361159</v>
      </c>
      <c r="AB35" s="9">
        <f>IF(SUMIFS('Daily BSE Equity Options'!$M:$M,'Daily BSE Equity Options'!$A:$A,$A35)=0,"",SUMIFS('Daily BSE Equity Options'!$M:$M,'Daily BSE Equity Options'!$A:$A,$A35))</f>
        <v>81901</v>
      </c>
      <c r="AC35" s="9">
        <f t="shared" si="12"/>
        <v>16443060</v>
      </c>
      <c r="AD35" s="26" t="str">
        <f t="shared" si="13"/>
        <v/>
      </c>
      <c r="AE35" s="26" t="str">
        <f t="shared" si="14"/>
        <v/>
      </c>
      <c r="AF35" s="26" t="str">
        <f t="shared" si="15"/>
        <v/>
      </c>
      <c r="AG35" s="26">
        <f t="shared" si="24"/>
        <v>7.9784623306265567E-2</v>
      </c>
      <c r="AH35" s="26">
        <f t="shared" si="25"/>
        <v>-0.1422002974507216</v>
      </c>
      <c r="AI35" s="26">
        <f t="shared" si="26"/>
        <v>7.8394600740661513E-2</v>
      </c>
      <c r="AJ35" s="26">
        <f t="shared" si="16"/>
        <v>0.99501911444706759</v>
      </c>
      <c r="AK35" s="26">
        <f t="shared" si="17"/>
        <v>4.9808855529323614E-3</v>
      </c>
      <c r="AL35" s="29">
        <v>32.377499999999998</v>
      </c>
      <c r="AM35" s="30">
        <v>33.21</v>
      </c>
      <c r="AN35" s="30">
        <v>30.9725</v>
      </c>
      <c r="AO35" s="30">
        <v>31.47</v>
      </c>
      <c r="AP35" s="31">
        <v>-2.8000000000000001E-2</v>
      </c>
    </row>
    <row r="36" spans="1:42" x14ac:dyDescent="0.2">
      <c r="A36" s="11">
        <v>43978</v>
      </c>
      <c r="B36" s="5" t="s">
        <v>240</v>
      </c>
      <c r="C36" s="10">
        <v>43952</v>
      </c>
      <c r="D36" s="5" t="s">
        <v>175</v>
      </c>
      <c r="E36" s="18">
        <f>IF(SUMIFS('Daily NSE Equity Options'!$K:$K,'Daily NSE Equity Options'!$A:$A,$A36)=0,"",SUMIFS('Daily NSE Equity Options'!$K:$K,'Daily NSE Equity Options'!$A:$A,$A36))</f>
        <v>101.9499</v>
      </c>
      <c r="F36" s="7">
        <f>IF(SUMIFS('Daily BSE Equity Options'!$K:$K,'Daily BSE Equity Options'!$A:$A,$A36)=0,"",SUMIFS('Daily BSE Equity Options'!$K:$K,'Daily BSE Equity Options'!$A:$A,$A36))</f>
        <v>1.26E-2</v>
      </c>
      <c r="G36" s="7">
        <f t="shared" si="0"/>
        <v>101.96250000000001</v>
      </c>
      <c r="H36" s="20" t="str">
        <f t="shared" si="1"/>
        <v/>
      </c>
      <c r="I36" s="20" t="str">
        <f t="shared" si="2"/>
        <v/>
      </c>
      <c r="J36" s="20" t="str">
        <f t="shared" si="3"/>
        <v/>
      </c>
      <c r="K36" s="20">
        <f t="shared" si="18"/>
        <v>0.63992278923875023</v>
      </c>
      <c r="L36" s="20">
        <f t="shared" si="19"/>
        <v>-0.25443786982248517</v>
      </c>
      <c r="M36" s="20">
        <f t="shared" si="20"/>
        <v>0.63967972674818774</v>
      </c>
      <c r="N36" s="20">
        <f t="shared" si="4"/>
        <v>0.99987642515630737</v>
      </c>
      <c r="O36" s="20">
        <f t="shared" si="5"/>
        <v>1.2357484369253401E-4</v>
      </c>
      <c r="P36" s="21">
        <f>IF(SUMIFS('Daily NSE Equity Options'!$L:$L,'Daily NSE Equity Options'!$A:$A,$A36)=0,"",SUMIFS('Daily NSE Equity Options'!$L:$L,'Daily NSE Equity Options'!$A:$A,$A36))</f>
        <v>15698.4051</v>
      </c>
      <c r="Q36" s="8">
        <f>IF(SUMIFS('Daily BSE Equity Options'!$L:$L,'Daily BSE Equity Options'!$A:$A,$A36)=0,"",SUMIFS('Daily BSE Equity Options'!$L:$L,'Daily BSE Equity Options'!$A:$A,$A36))</f>
        <v>64.207800000000006</v>
      </c>
      <c r="R36" s="8">
        <f t="shared" si="6"/>
        <v>15762.6129</v>
      </c>
      <c r="S36" s="23" t="str">
        <f t="shared" si="7"/>
        <v/>
      </c>
      <c r="T36" s="23" t="str">
        <f t="shared" si="8"/>
        <v/>
      </c>
      <c r="U36" s="23" t="str">
        <f t="shared" si="9"/>
        <v/>
      </c>
      <c r="V36" s="23">
        <f t="shared" si="21"/>
        <v>0.95374577089299084</v>
      </c>
      <c r="W36" s="23">
        <f t="shared" si="22"/>
        <v>-1.0237098034742154E-2</v>
      </c>
      <c r="X36" s="23">
        <f t="shared" si="23"/>
        <v>0.94602525722072062</v>
      </c>
      <c r="Y36" s="23">
        <f t="shared" si="10"/>
        <v>0.9959265763609535</v>
      </c>
      <c r="Z36" s="23">
        <f t="shared" si="11"/>
        <v>4.0734236390465445E-3</v>
      </c>
      <c r="AA36" s="24">
        <f>IF(SUMIFS('Daily NSE Equity Options'!$M:$M,'Daily NSE Equity Options'!$A:$A,$A36)=0,"",SUMIFS('Daily NSE Equity Options'!$M:$M,'Daily NSE Equity Options'!$A:$A,$A36))</f>
        <v>33232783</v>
      </c>
      <c r="AB36" s="9">
        <f>IF(SUMIFS('Daily BSE Equity Options'!$M:$M,'Daily BSE Equity Options'!$A:$A,$A36)=0,"",SUMIFS('Daily BSE Equity Options'!$M:$M,'Daily BSE Equity Options'!$A:$A,$A36))</f>
        <v>81057</v>
      </c>
      <c r="AC36" s="9">
        <f t="shared" si="12"/>
        <v>33313840</v>
      </c>
      <c r="AD36" s="26" t="str">
        <f t="shared" si="13"/>
        <v/>
      </c>
      <c r="AE36" s="26" t="str">
        <f t="shared" si="14"/>
        <v/>
      </c>
      <c r="AF36" s="26" t="str">
        <f t="shared" si="15"/>
        <v/>
      </c>
      <c r="AG36" s="26">
        <f t="shared" si="24"/>
        <v>1.0311998068107524</v>
      </c>
      <c r="AH36" s="26">
        <f t="shared" si="25"/>
        <v>-1.0305124479554562E-2</v>
      </c>
      <c r="AI36" s="26">
        <f t="shared" si="26"/>
        <v>1.0260121899451806</v>
      </c>
      <c r="AJ36" s="26">
        <f t="shared" si="16"/>
        <v>0.99756686710388232</v>
      </c>
      <c r="AK36" s="26">
        <f t="shared" si="17"/>
        <v>2.4331328961176494E-3</v>
      </c>
      <c r="AL36" s="29">
        <v>31.47</v>
      </c>
      <c r="AM36" s="30">
        <v>32.015000000000001</v>
      </c>
      <c r="AN36" s="30">
        <v>28.855</v>
      </c>
      <c r="AO36" s="30">
        <v>31.272500000000001</v>
      </c>
      <c r="AP36" s="31">
        <v>-6.3E-3</v>
      </c>
    </row>
    <row r="37" spans="1:42" x14ac:dyDescent="0.2">
      <c r="A37" s="11">
        <v>43979</v>
      </c>
      <c r="B37" s="5" t="s">
        <v>243</v>
      </c>
      <c r="C37" s="10">
        <v>43952</v>
      </c>
      <c r="D37" s="5" t="s">
        <v>175</v>
      </c>
      <c r="E37" s="18">
        <f>IF(SUMIFS('Daily NSE Equity Options'!$K:$K,'Daily NSE Equity Options'!$A:$A,$A37)=0,"",SUMIFS('Daily NSE Equity Options'!$K:$K,'Daily NSE Equity Options'!$A:$A,$A37))</f>
        <v>98.525099999999995</v>
      </c>
      <c r="F37" s="7">
        <f>IF(SUMIFS('Daily BSE Equity Options'!$K:$K,'Daily BSE Equity Options'!$A:$A,$A37)=0,"",SUMIFS('Daily BSE Equity Options'!$K:$K,'Daily BSE Equity Options'!$A:$A,$A37))</f>
        <v>8.9999999999999998E-4</v>
      </c>
      <c r="G37" s="7">
        <f t="shared" si="0"/>
        <v>98.525999999999996</v>
      </c>
      <c r="H37" s="20" t="str">
        <f t="shared" si="1"/>
        <v/>
      </c>
      <c r="I37" s="20" t="str">
        <f t="shared" si="2"/>
        <v/>
      </c>
      <c r="J37" s="20" t="str">
        <f t="shared" si="3"/>
        <v/>
      </c>
      <c r="K37" s="20">
        <f t="shared" si="18"/>
        <v>-3.3592970665003108E-2</v>
      </c>
      <c r="L37" s="20">
        <f t="shared" si="19"/>
        <v>-0.9285714285714286</v>
      </c>
      <c r="M37" s="20">
        <f t="shared" si="20"/>
        <v>-3.3703567488047148E-2</v>
      </c>
      <c r="N37" s="20">
        <f t="shared" si="4"/>
        <v>0.99999086535533765</v>
      </c>
      <c r="O37" s="20">
        <f t="shared" si="5"/>
        <v>9.134644662322635E-6</v>
      </c>
      <c r="P37" s="21">
        <f>IF(SUMIFS('Daily NSE Equity Options'!$L:$L,'Daily NSE Equity Options'!$A:$A,$A37)=0,"",SUMIFS('Daily NSE Equity Options'!$L:$L,'Daily NSE Equity Options'!$A:$A,$A37))</f>
        <v>27862.341</v>
      </c>
      <c r="Q37" s="8">
        <f>IF(SUMIFS('Daily BSE Equity Options'!$L:$L,'Daily BSE Equity Options'!$A:$A,$A37)=0,"",SUMIFS('Daily BSE Equity Options'!$L:$L,'Daily BSE Equity Options'!$A:$A,$A37))</f>
        <v>59.186599999999999</v>
      </c>
      <c r="R37" s="8">
        <f t="shared" si="6"/>
        <v>27921.527600000001</v>
      </c>
      <c r="S37" s="23" t="str">
        <f t="shared" si="7"/>
        <v/>
      </c>
      <c r="T37" s="23" t="str">
        <f t="shared" si="8"/>
        <v/>
      </c>
      <c r="U37" s="23" t="str">
        <f t="shared" si="9"/>
        <v/>
      </c>
      <c r="V37" s="23">
        <f t="shared" si="21"/>
        <v>0.77485170133620773</v>
      </c>
      <c r="W37" s="23">
        <f t="shared" si="22"/>
        <v>-7.8202336787742355E-2</v>
      </c>
      <c r="X37" s="23">
        <f t="shared" si="23"/>
        <v>0.77137685085192964</v>
      </c>
      <c r="Y37" s="23">
        <f t="shared" si="10"/>
        <v>0.99788025208190967</v>
      </c>
      <c r="Z37" s="23">
        <f t="shared" si="11"/>
        <v>2.1197479180902696E-3</v>
      </c>
      <c r="AA37" s="24">
        <f>IF(SUMIFS('Daily NSE Equity Options'!$M:$M,'Daily NSE Equity Options'!$A:$A,$A37)=0,"",SUMIFS('Daily NSE Equity Options'!$M:$M,'Daily NSE Equity Options'!$A:$A,$A37))</f>
        <v>59457396</v>
      </c>
      <c r="AB37" s="9">
        <f>IF(SUMIFS('Daily BSE Equity Options'!$M:$M,'Daily BSE Equity Options'!$A:$A,$A37)=0,"",SUMIFS('Daily BSE Equity Options'!$M:$M,'Daily BSE Equity Options'!$A:$A,$A37))</f>
        <v>74054</v>
      </c>
      <c r="AC37" s="9">
        <f t="shared" si="12"/>
        <v>59531450</v>
      </c>
      <c r="AD37" s="26" t="str">
        <f t="shared" si="13"/>
        <v/>
      </c>
      <c r="AE37" s="26" t="str">
        <f t="shared" si="14"/>
        <v/>
      </c>
      <c r="AF37" s="26" t="str">
        <f t="shared" si="15"/>
        <v/>
      </c>
      <c r="AG37" s="26">
        <f t="shared" si="24"/>
        <v>0.78911877467499481</v>
      </c>
      <c r="AH37" s="26">
        <f t="shared" si="25"/>
        <v>-8.6395992943237521E-2</v>
      </c>
      <c r="AI37" s="26">
        <f t="shared" si="26"/>
        <v>0.78698853089286613</v>
      </c>
      <c r="AJ37" s="26">
        <f t="shared" si="16"/>
        <v>0.99875605247310451</v>
      </c>
      <c r="AK37" s="26">
        <f t="shared" si="17"/>
        <v>1.2439475268954476E-3</v>
      </c>
      <c r="AL37" s="29">
        <v>31.272500000000001</v>
      </c>
      <c r="AM37" s="30">
        <v>31.272500000000001</v>
      </c>
      <c r="AN37" s="30">
        <v>29.195</v>
      </c>
      <c r="AO37" s="30">
        <v>30.017499999999998</v>
      </c>
      <c r="AP37" s="31">
        <v>-4.0099999999999997E-2</v>
      </c>
    </row>
    <row r="38" spans="1:42" x14ac:dyDescent="0.2">
      <c r="A38" s="11">
        <v>43980</v>
      </c>
      <c r="B38" s="5" t="s">
        <v>241</v>
      </c>
      <c r="C38" s="10">
        <v>43952</v>
      </c>
      <c r="D38" s="5" t="s">
        <v>175</v>
      </c>
      <c r="E38" s="18">
        <f>IF(SUMIFS('Daily NSE Equity Options'!$K:$K,'Daily NSE Equity Options'!$A:$A,$A38)=0,"",SUMIFS('Daily NSE Equity Options'!$K:$K,'Daily NSE Equity Options'!$A:$A,$A38))</f>
        <v>79.936199999999999</v>
      </c>
      <c r="F38" s="7">
        <f>IF(SUMIFS('Daily BSE Equity Options'!$K:$K,'Daily BSE Equity Options'!$A:$A,$A38)=0,"",SUMIFS('Daily BSE Equity Options'!$K:$K,'Daily BSE Equity Options'!$A:$A,$A38))</f>
        <v>4.53E-2</v>
      </c>
      <c r="G38" s="7">
        <f t="shared" si="0"/>
        <v>79.981499999999997</v>
      </c>
      <c r="H38" s="20" t="str">
        <f t="shared" si="1"/>
        <v/>
      </c>
      <c r="I38" s="20" t="str">
        <f t="shared" si="2"/>
        <v/>
      </c>
      <c r="J38" s="20" t="str">
        <f t="shared" si="3"/>
        <v/>
      </c>
      <c r="K38" s="20">
        <f t="shared" si="18"/>
        <v>-0.18867171918627834</v>
      </c>
      <c r="L38" s="20">
        <f t="shared" si="19"/>
        <v>49.333333333333336</v>
      </c>
      <c r="M38" s="20">
        <f t="shared" si="20"/>
        <v>-0.18821935326715789</v>
      </c>
      <c r="N38" s="20">
        <f t="shared" si="4"/>
        <v>0.99943361902439942</v>
      </c>
      <c r="O38" s="20">
        <f t="shared" si="5"/>
        <v>5.6638097560060769E-4</v>
      </c>
      <c r="P38" s="21">
        <f>IF(SUMIFS('Daily NSE Equity Options'!$L:$L,'Daily NSE Equity Options'!$A:$A,$A38)=0,"",SUMIFS('Daily NSE Equity Options'!$L:$L,'Daily NSE Equity Options'!$A:$A,$A38))</f>
        <v>6781.7401</v>
      </c>
      <c r="Q38" s="8">
        <f>IF(SUMIFS('Daily BSE Equity Options'!$L:$L,'Daily BSE Equity Options'!$A:$A,$A38)=0,"",SUMIFS('Daily BSE Equity Options'!$L:$L,'Daily BSE Equity Options'!$A:$A,$A38))</f>
        <v>60.086199999999998</v>
      </c>
      <c r="R38" s="8">
        <f t="shared" si="6"/>
        <v>6841.8262999999997</v>
      </c>
      <c r="S38" s="23" t="str">
        <f t="shared" si="7"/>
        <v/>
      </c>
      <c r="T38" s="23" t="str">
        <f t="shared" si="8"/>
        <v/>
      </c>
      <c r="U38" s="23" t="str">
        <f t="shared" si="9"/>
        <v/>
      </c>
      <c r="V38" s="23">
        <f t="shared" si="21"/>
        <v>-0.75659833823726441</v>
      </c>
      <c r="W38" s="23">
        <f t="shared" si="22"/>
        <v>1.5199386347585442E-2</v>
      </c>
      <c r="X38" s="23">
        <f t="shared" si="23"/>
        <v>-0.75496232161738885</v>
      </c>
      <c r="Y38" s="23">
        <f t="shared" si="10"/>
        <v>0.99121781270594378</v>
      </c>
      <c r="Z38" s="23">
        <f t="shared" si="11"/>
        <v>8.7821872940562675E-3</v>
      </c>
      <c r="AA38" s="24">
        <f>IF(SUMIFS('Daily NSE Equity Options'!$M:$M,'Daily NSE Equity Options'!$A:$A,$A38)=0,"",SUMIFS('Daily NSE Equity Options'!$M:$M,'Daily NSE Equity Options'!$A:$A,$A38))</f>
        <v>13243158</v>
      </c>
      <c r="AB38" s="9">
        <f>IF(SUMIFS('Daily BSE Equity Options'!$M:$M,'Daily BSE Equity Options'!$A:$A,$A38)=0,"",SUMIFS('Daily BSE Equity Options'!$M:$M,'Daily BSE Equity Options'!$A:$A,$A38))</f>
        <v>66950</v>
      </c>
      <c r="AC38" s="9">
        <f t="shared" si="12"/>
        <v>13310108</v>
      </c>
      <c r="AD38" s="26" t="str">
        <f t="shared" si="13"/>
        <v/>
      </c>
      <c r="AE38" s="26" t="str">
        <f t="shared" si="14"/>
        <v/>
      </c>
      <c r="AF38" s="26" t="str">
        <f t="shared" si="15"/>
        <v/>
      </c>
      <c r="AG38" s="26">
        <f t="shared" si="24"/>
        <v>-0.77726643124431483</v>
      </c>
      <c r="AH38" s="26">
        <f t="shared" si="25"/>
        <v>-9.5929997029194913E-2</v>
      </c>
      <c r="AI38" s="26">
        <f t="shared" si="26"/>
        <v>-0.77641888447198915</v>
      </c>
      <c r="AJ38" s="26">
        <f t="shared" si="16"/>
        <v>0.99496998822248472</v>
      </c>
      <c r="AK38" s="26">
        <f t="shared" si="17"/>
        <v>5.0300117775152536E-3</v>
      </c>
      <c r="AL38" s="29">
        <v>30.017499999999998</v>
      </c>
      <c r="AM38" s="30">
        <v>30.567499999999999</v>
      </c>
      <c r="AN38" s="30">
        <v>27.41</v>
      </c>
      <c r="AO38" s="30">
        <v>30.22</v>
      </c>
      <c r="AP38" s="31">
        <v>6.7000000000000002E-3</v>
      </c>
    </row>
    <row r="39" spans="1:42" x14ac:dyDescent="0.2">
      <c r="A39" s="11">
        <v>43983</v>
      </c>
      <c r="B39" s="5" t="s">
        <v>244</v>
      </c>
      <c r="C39" s="10">
        <v>43983</v>
      </c>
      <c r="D39" s="5" t="s">
        <v>175</v>
      </c>
      <c r="E39" s="18">
        <f>IF(SUMIFS('Daily NSE Equity Options'!$K:$K,'Daily NSE Equity Options'!$A:$A,$A39)=0,"",SUMIFS('Daily NSE Equity Options'!$K:$K,'Daily NSE Equity Options'!$A:$A,$A39))</f>
        <v>105.83450000000001</v>
      </c>
      <c r="F39" s="7" t="str">
        <f>IF(SUMIFS('Daily BSE Equity Options'!$K:$K,'Daily BSE Equity Options'!$A:$A,$A39)=0,"",SUMIFS('Daily BSE Equity Options'!$K:$K,'Daily BSE Equity Options'!$A:$A,$A39))</f>
        <v/>
      </c>
      <c r="G39" s="7" t="str">
        <f t="shared" si="0"/>
        <v/>
      </c>
      <c r="H39" s="20" t="str">
        <f t="shared" si="1"/>
        <v/>
      </c>
      <c r="I39" s="20" t="str">
        <f t="shared" si="2"/>
        <v/>
      </c>
      <c r="J39" s="20" t="str">
        <f t="shared" si="3"/>
        <v/>
      </c>
      <c r="K39" s="20">
        <f t="shared" si="18"/>
        <v>0.32398712973596444</v>
      </c>
      <c r="L39" s="20" t="str">
        <f t="shared" si="19"/>
        <v/>
      </c>
      <c r="M39" s="20" t="str">
        <f t="shared" si="20"/>
        <v/>
      </c>
      <c r="N39" s="20" t="str">
        <f t="shared" si="4"/>
        <v/>
      </c>
      <c r="O39" s="20" t="str">
        <f t="shared" si="5"/>
        <v/>
      </c>
      <c r="P39" s="21">
        <f>IF(SUMIFS('Daily NSE Equity Options'!$L:$L,'Daily NSE Equity Options'!$A:$A,$A39)=0,"",SUMIFS('Daily NSE Equity Options'!$L:$L,'Daily NSE Equity Options'!$A:$A,$A39))</f>
        <v>10072.507900000001</v>
      </c>
      <c r="Q39" s="8" t="str">
        <f>IF(SUMIFS('Daily BSE Equity Options'!$L:$L,'Daily BSE Equity Options'!$A:$A,$A39)=0,"",SUMIFS('Daily BSE Equity Options'!$L:$L,'Daily BSE Equity Options'!$A:$A,$A39))</f>
        <v/>
      </c>
      <c r="R39" s="8" t="str">
        <f t="shared" si="6"/>
        <v/>
      </c>
      <c r="S39" s="23" t="str">
        <f t="shared" si="7"/>
        <v/>
      </c>
      <c r="T39" s="23" t="str">
        <f t="shared" si="8"/>
        <v/>
      </c>
      <c r="U39" s="23" t="str">
        <f t="shared" si="9"/>
        <v/>
      </c>
      <c r="V39" s="23">
        <f t="shared" si="21"/>
        <v>0.48523944466701119</v>
      </c>
      <c r="W39" s="23" t="str">
        <f t="shared" si="22"/>
        <v/>
      </c>
      <c r="X39" s="23" t="str">
        <f t="shared" si="23"/>
        <v/>
      </c>
      <c r="Y39" s="23" t="str">
        <f t="shared" si="10"/>
        <v/>
      </c>
      <c r="Z39" s="23" t="str">
        <f t="shared" si="11"/>
        <v/>
      </c>
      <c r="AA39" s="24">
        <f>IF(SUMIFS('Daily NSE Equity Options'!$M:$M,'Daily NSE Equity Options'!$A:$A,$A39)=0,"",SUMIFS('Daily NSE Equity Options'!$M:$M,'Daily NSE Equity Options'!$A:$A,$A39))</f>
        <v>18232902</v>
      </c>
      <c r="AB39" s="9" t="str">
        <f>IF(SUMIFS('Daily BSE Equity Options'!$M:$M,'Daily BSE Equity Options'!$A:$A,$A39)=0,"",SUMIFS('Daily BSE Equity Options'!$M:$M,'Daily BSE Equity Options'!$A:$A,$A39))</f>
        <v/>
      </c>
      <c r="AC39" s="9" t="str">
        <f t="shared" si="12"/>
        <v/>
      </c>
      <c r="AD39" s="26" t="str">
        <f t="shared" si="13"/>
        <v/>
      </c>
      <c r="AE39" s="26" t="str">
        <f t="shared" si="14"/>
        <v/>
      </c>
      <c r="AF39" s="26" t="str">
        <f t="shared" si="15"/>
        <v/>
      </c>
      <c r="AG39" s="26">
        <f t="shared" si="24"/>
        <v>0.37677901298164684</v>
      </c>
      <c r="AH39" s="26" t="str">
        <f t="shared" si="25"/>
        <v/>
      </c>
      <c r="AI39" s="26" t="str">
        <f t="shared" si="26"/>
        <v/>
      </c>
      <c r="AJ39" s="26" t="str">
        <f t="shared" si="16"/>
        <v/>
      </c>
      <c r="AK39" s="26" t="str">
        <f t="shared" si="17"/>
        <v/>
      </c>
      <c r="AL39" s="29">
        <v>30.22</v>
      </c>
      <c r="AM39" s="30">
        <v>32.172499999999999</v>
      </c>
      <c r="AN39" s="30">
        <v>28.8325</v>
      </c>
      <c r="AO39" s="30">
        <v>30.7425</v>
      </c>
      <c r="AP39" s="31">
        <v>1.7299999999999999E-2</v>
      </c>
    </row>
    <row r="40" spans="1:42" x14ac:dyDescent="0.2">
      <c r="A40" s="11">
        <v>43984</v>
      </c>
      <c r="B40" s="5" t="s">
        <v>242</v>
      </c>
      <c r="C40" s="10">
        <v>43983</v>
      </c>
      <c r="D40" s="5" t="s">
        <v>175</v>
      </c>
      <c r="E40" s="18">
        <f>IF(SUMIFS('Daily NSE Equity Options'!$K:$K,'Daily NSE Equity Options'!$A:$A,$A40)=0,"",SUMIFS('Daily NSE Equity Options'!$K:$K,'Daily NSE Equity Options'!$A:$A,$A40))</f>
        <v>97.723799999999997</v>
      </c>
      <c r="F40" s="7" t="str">
        <f>IF(SUMIFS('Daily BSE Equity Options'!$K:$K,'Daily BSE Equity Options'!$A:$A,$A40)=0,"",SUMIFS('Daily BSE Equity Options'!$K:$K,'Daily BSE Equity Options'!$A:$A,$A40))</f>
        <v/>
      </c>
      <c r="G40" s="7" t="str">
        <f t="shared" si="0"/>
        <v/>
      </c>
      <c r="H40" s="20" t="str">
        <f t="shared" si="1"/>
        <v/>
      </c>
      <c r="I40" s="20" t="str">
        <f t="shared" si="2"/>
        <v/>
      </c>
      <c r="J40" s="20" t="str">
        <f t="shared" si="3"/>
        <v/>
      </c>
      <c r="K40" s="20">
        <f t="shared" si="18"/>
        <v>-7.6635690630182052E-2</v>
      </c>
      <c r="L40" s="20" t="str">
        <f t="shared" si="19"/>
        <v/>
      </c>
      <c r="M40" s="20" t="str">
        <f t="shared" si="20"/>
        <v/>
      </c>
      <c r="N40" s="20" t="str">
        <f t="shared" si="4"/>
        <v/>
      </c>
      <c r="O40" s="20" t="str">
        <f t="shared" si="5"/>
        <v/>
      </c>
      <c r="P40" s="21">
        <f>IF(SUMIFS('Daily NSE Equity Options'!$L:$L,'Daily NSE Equity Options'!$A:$A,$A40)=0,"",SUMIFS('Daily NSE Equity Options'!$L:$L,'Daily NSE Equity Options'!$A:$A,$A40))</f>
        <v>10941.923000000001</v>
      </c>
      <c r="Q40" s="8" t="str">
        <f>IF(SUMIFS('Daily BSE Equity Options'!$L:$L,'Daily BSE Equity Options'!$A:$A,$A40)=0,"",SUMIFS('Daily BSE Equity Options'!$L:$L,'Daily BSE Equity Options'!$A:$A,$A40))</f>
        <v/>
      </c>
      <c r="R40" s="8" t="str">
        <f t="shared" si="6"/>
        <v/>
      </c>
      <c r="S40" s="23" t="str">
        <f t="shared" si="7"/>
        <v/>
      </c>
      <c r="T40" s="23" t="str">
        <f t="shared" si="8"/>
        <v/>
      </c>
      <c r="U40" s="23" t="str">
        <f t="shared" si="9"/>
        <v/>
      </c>
      <c r="V40" s="23">
        <f t="shared" si="21"/>
        <v>8.6315653324034569E-2</v>
      </c>
      <c r="W40" s="23" t="str">
        <f t="shared" si="22"/>
        <v/>
      </c>
      <c r="X40" s="23" t="str">
        <f t="shared" si="23"/>
        <v/>
      </c>
      <c r="Y40" s="23" t="str">
        <f t="shared" si="10"/>
        <v/>
      </c>
      <c r="Z40" s="23" t="str">
        <f t="shared" si="11"/>
        <v/>
      </c>
      <c r="AA40" s="24">
        <f>IF(SUMIFS('Daily NSE Equity Options'!$M:$M,'Daily NSE Equity Options'!$A:$A,$A40)=0,"",SUMIFS('Daily NSE Equity Options'!$M:$M,'Daily NSE Equity Options'!$A:$A,$A40))</f>
        <v>20444255</v>
      </c>
      <c r="AB40" s="9" t="str">
        <f>IF(SUMIFS('Daily BSE Equity Options'!$M:$M,'Daily BSE Equity Options'!$A:$A,$A40)=0,"",SUMIFS('Daily BSE Equity Options'!$M:$M,'Daily BSE Equity Options'!$A:$A,$A40))</f>
        <v/>
      </c>
      <c r="AC40" s="9" t="str">
        <f t="shared" si="12"/>
        <v/>
      </c>
      <c r="AD40" s="26" t="str">
        <f t="shared" si="13"/>
        <v/>
      </c>
      <c r="AE40" s="26" t="str">
        <f t="shared" si="14"/>
        <v/>
      </c>
      <c r="AF40" s="26" t="str">
        <f t="shared" si="15"/>
        <v/>
      </c>
      <c r="AG40" s="26">
        <f t="shared" si="24"/>
        <v>0.12128365522943074</v>
      </c>
      <c r="AH40" s="26" t="str">
        <f t="shared" si="25"/>
        <v/>
      </c>
      <c r="AI40" s="26" t="str">
        <f t="shared" si="26"/>
        <v/>
      </c>
      <c r="AJ40" s="26" t="str">
        <f t="shared" si="16"/>
        <v/>
      </c>
      <c r="AK40" s="26" t="str">
        <f t="shared" si="17"/>
        <v/>
      </c>
      <c r="AL40" s="29">
        <v>30.7425</v>
      </c>
      <c r="AM40" s="30">
        <v>30.9175</v>
      </c>
      <c r="AN40" s="30">
        <v>27.9025</v>
      </c>
      <c r="AO40" s="30">
        <v>30.114999999999998</v>
      </c>
      <c r="AP40" s="31">
        <v>-2.0400000000000001E-2</v>
      </c>
    </row>
    <row r="41" spans="1:42" x14ac:dyDescent="0.2">
      <c r="A41" s="11">
        <v>43985</v>
      </c>
      <c r="B41" s="5" t="s">
        <v>240</v>
      </c>
      <c r="C41" s="10">
        <v>43983</v>
      </c>
      <c r="D41" s="5" t="s">
        <v>175</v>
      </c>
      <c r="E41" s="18">
        <f>IF(SUMIFS('Daily NSE Equity Options'!$K:$K,'Daily NSE Equity Options'!$A:$A,$A41)=0,"",SUMIFS('Daily NSE Equity Options'!$K:$K,'Daily NSE Equity Options'!$A:$A,$A41))</f>
        <v>117.6553</v>
      </c>
      <c r="F41" s="7" t="str">
        <f>IF(SUMIFS('Daily BSE Equity Options'!$K:$K,'Daily BSE Equity Options'!$A:$A,$A41)=0,"",SUMIFS('Daily BSE Equity Options'!$K:$K,'Daily BSE Equity Options'!$A:$A,$A41))</f>
        <v/>
      </c>
      <c r="G41" s="7" t="str">
        <f t="shared" si="0"/>
        <v/>
      </c>
      <c r="H41" s="20" t="str">
        <f t="shared" si="1"/>
        <v/>
      </c>
      <c r="I41" s="20" t="str">
        <f t="shared" si="2"/>
        <v/>
      </c>
      <c r="J41" s="20" t="str">
        <f t="shared" si="3"/>
        <v/>
      </c>
      <c r="K41" s="20">
        <f t="shared" si="18"/>
        <v>0.20395748016348114</v>
      </c>
      <c r="L41" s="20" t="str">
        <f t="shared" si="19"/>
        <v/>
      </c>
      <c r="M41" s="20" t="str">
        <f t="shared" si="20"/>
        <v/>
      </c>
      <c r="N41" s="20" t="str">
        <f t="shared" si="4"/>
        <v/>
      </c>
      <c r="O41" s="20" t="str">
        <f t="shared" si="5"/>
        <v/>
      </c>
      <c r="P41" s="21">
        <f>IF(SUMIFS('Daily NSE Equity Options'!$L:$L,'Daily NSE Equity Options'!$A:$A,$A41)=0,"",SUMIFS('Daily NSE Equity Options'!$L:$L,'Daily NSE Equity Options'!$A:$A,$A41))</f>
        <v>16305.5324</v>
      </c>
      <c r="Q41" s="8" t="str">
        <f>IF(SUMIFS('Daily BSE Equity Options'!$L:$L,'Daily BSE Equity Options'!$A:$A,$A41)=0,"",SUMIFS('Daily BSE Equity Options'!$L:$L,'Daily BSE Equity Options'!$A:$A,$A41))</f>
        <v/>
      </c>
      <c r="R41" s="8" t="str">
        <f t="shared" si="6"/>
        <v/>
      </c>
      <c r="S41" s="23" t="str">
        <f t="shared" si="7"/>
        <v/>
      </c>
      <c r="T41" s="23" t="str">
        <f t="shared" si="8"/>
        <v/>
      </c>
      <c r="U41" s="23" t="str">
        <f t="shared" si="9"/>
        <v/>
      </c>
      <c r="V41" s="23">
        <f t="shared" si="21"/>
        <v>0.49018891834643674</v>
      </c>
      <c r="W41" s="23" t="str">
        <f t="shared" si="22"/>
        <v/>
      </c>
      <c r="X41" s="23" t="str">
        <f t="shared" si="23"/>
        <v/>
      </c>
      <c r="Y41" s="23" t="str">
        <f t="shared" si="10"/>
        <v/>
      </c>
      <c r="Z41" s="23" t="str">
        <f t="shared" si="11"/>
        <v/>
      </c>
      <c r="AA41" s="24">
        <f>IF(SUMIFS('Daily NSE Equity Options'!$M:$M,'Daily NSE Equity Options'!$A:$A,$A41)=0,"",SUMIFS('Daily NSE Equity Options'!$M:$M,'Daily NSE Equity Options'!$A:$A,$A41))</f>
        <v>30468960</v>
      </c>
      <c r="AB41" s="9" t="str">
        <f>IF(SUMIFS('Daily BSE Equity Options'!$M:$M,'Daily BSE Equity Options'!$A:$A,$A41)=0,"",SUMIFS('Daily BSE Equity Options'!$M:$M,'Daily BSE Equity Options'!$A:$A,$A41))</f>
        <v/>
      </c>
      <c r="AC41" s="9" t="str">
        <f t="shared" si="12"/>
        <v/>
      </c>
      <c r="AD41" s="26" t="str">
        <f t="shared" si="13"/>
        <v/>
      </c>
      <c r="AE41" s="26" t="str">
        <f t="shared" si="14"/>
        <v/>
      </c>
      <c r="AF41" s="26" t="str">
        <f t="shared" si="15"/>
        <v/>
      </c>
      <c r="AG41" s="26">
        <f t="shared" si="24"/>
        <v>0.49034337519268867</v>
      </c>
      <c r="AH41" s="26" t="str">
        <f t="shared" si="25"/>
        <v/>
      </c>
      <c r="AI41" s="26" t="str">
        <f t="shared" si="26"/>
        <v/>
      </c>
      <c r="AJ41" s="26" t="str">
        <f t="shared" si="16"/>
        <v/>
      </c>
      <c r="AK41" s="26" t="str">
        <f t="shared" si="17"/>
        <v/>
      </c>
      <c r="AL41" s="29">
        <v>30.114999999999998</v>
      </c>
      <c r="AM41" s="30">
        <v>30.4025</v>
      </c>
      <c r="AN41" s="30">
        <v>29.335000000000001</v>
      </c>
      <c r="AO41" s="30">
        <v>30.0425</v>
      </c>
      <c r="AP41" s="31">
        <v>-2.3999999999999998E-3</v>
      </c>
    </row>
    <row r="42" spans="1:42" x14ac:dyDescent="0.2">
      <c r="A42" s="11">
        <v>43986</v>
      </c>
      <c r="B42" s="5" t="s">
        <v>243</v>
      </c>
      <c r="C42" s="10">
        <v>43983</v>
      </c>
      <c r="D42" s="5" t="s">
        <v>175</v>
      </c>
      <c r="E42" s="18">
        <f>IF(SUMIFS('Daily NSE Equity Options'!$K:$K,'Daily NSE Equity Options'!$A:$A,$A42)=0,"",SUMIFS('Daily NSE Equity Options'!$K:$K,'Daily NSE Equity Options'!$A:$A,$A42))</f>
        <v>82.803899999999999</v>
      </c>
      <c r="F42" s="7" t="str">
        <f>IF(SUMIFS('Daily BSE Equity Options'!$K:$K,'Daily BSE Equity Options'!$A:$A,$A42)=0,"",SUMIFS('Daily BSE Equity Options'!$K:$K,'Daily BSE Equity Options'!$A:$A,$A42))</f>
        <v/>
      </c>
      <c r="G42" s="7" t="str">
        <f t="shared" si="0"/>
        <v/>
      </c>
      <c r="H42" s="20" t="str">
        <f t="shared" si="1"/>
        <v/>
      </c>
      <c r="I42" s="20" t="str">
        <f t="shared" si="2"/>
        <v/>
      </c>
      <c r="J42" s="20" t="str">
        <f t="shared" si="3"/>
        <v/>
      </c>
      <c r="K42" s="20">
        <f t="shared" si="18"/>
        <v>-0.2962161500586884</v>
      </c>
      <c r="L42" s="20" t="str">
        <f t="shared" si="19"/>
        <v/>
      </c>
      <c r="M42" s="20" t="str">
        <f t="shared" si="20"/>
        <v/>
      </c>
      <c r="N42" s="20" t="str">
        <f t="shared" si="4"/>
        <v/>
      </c>
      <c r="O42" s="20" t="str">
        <f t="shared" si="5"/>
        <v/>
      </c>
      <c r="P42" s="21">
        <f>IF(SUMIFS('Daily NSE Equity Options'!$L:$L,'Daily NSE Equity Options'!$A:$A,$A42)=0,"",SUMIFS('Daily NSE Equity Options'!$L:$L,'Daily NSE Equity Options'!$A:$A,$A42))</f>
        <v>21302.608899999999</v>
      </c>
      <c r="Q42" s="8" t="str">
        <f>IF(SUMIFS('Daily BSE Equity Options'!$L:$L,'Daily BSE Equity Options'!$A:$A,$A42)=0,"",SUMIFS('Daily BSE Equity Options'!$L:$L,'Daily BSE Equity Options'!$A:$A,$A42))</f>
        <v/>
      </c>
      <c r="R42" s="8" t="str">
        <f t="shared" si="6"/>
        <v/>
      </c>
      <c r="S42" s="23" t="str">
        <f t="shared" si="7"/>
        <v/>
      </c>
      <c r="T42" s="23" t="str">
        <f t="shared" si="8"/>
        <v/>
      </c>
      <c r="U42" s="23" t="str">
        <f t="shared" si="9"/>
        <v/>
      </c>
      <c r="V42" s="23">
        <f t="shared" si="21"/>
        <v>0.30646509279267686</v>
      </c>
      <c r="W42" s="23" t="str">
        <f t="shared" si="22"/>
        <v/>
      </c>
      <c r="X42" s="23" t="str">
        <f t="shared" si="23"/>
        <v/>
      </c>
      <c r="Y42" s="23" t="str">
        <f t="shared" si="10"/>
        <v/>
      </c>
      <c r="Z42" s="23" t="str">
        <f t="shared" si="11"/>
        <v/>
      </c>
      <c r="AA42" s="24">
        <f>IF(SUMIFS('Daily NSE Equity Options'!$M:$M,'Daily NSE Equity Options'!$A:$A,$A42)=0,"",SUMIFS('Daily NSE Equity Options'!$M:$M,'Daily NSE Equity Options'!$A:$A,$A42))</f>
        <v>34669541</v>
      </c>
      <c r="AB42" s="9" t="str">
        <f>IF(SUMIFS('Daily BSE Equity Options'!$M:$M,'Daily BSE Equity Options'!$A:$A,$A42)=0,"",SUMIFS('Daily BSE Equity Options'!$M:$M,'Daily BSE Equity Options'!$A:$A,$A42))</f>
        <v/>
      </c>
      <c r="AC42" s="9" t="str">
        <f t="shared" si="12"/>
        <v/>
      </c>
      <c r="AD42" s="26" t="str">
        <f t="shared" si="13"/>
        <v/>
      </c>
      <c r="AE42" s="26" t="str">
        <f t="shared" si="14"/>
        <v/>
      </c>
      <c r="AF42" s="26" t="str">
        <f t="shared" si="15"/>
        <v/>
      </c>
      <c r="AG42" s="26">
        <f t="shared" si="24"/>
        <v>0.13786427236111765</v>
      </c>
      <c r="AH42" s="26" t="str">
        <f t="shared" si="25"/>
        <v/>
      </c>
      <c r="AI42" s="26" t="str">
        <f t="shared" si="26"/>
        <v/>
      </c>
      <c r="AJ42" s="26" t="str">
        <f t="shared" si="16"/>
        <v/>
      </c>
      <c r="AK42" s="26" t="str">
        <f t="shared" si="17"/>
        <v/>
      </c>
      <c r="AL42" s="29">
        <v>30.0425</v>
      </c>
      <c r="AM42" s="30">
        <v>30.265000000000001</v>
      </c>
      <c r="AN42" s="30">
        <v>28.45</v>
      </c>
      <c r="AO42" s="30">
        <v>29.69</v>
      </c>
      <c r="AP42" s="31">
        <v>-1.17E-2</v>
      </c>
    </row>
    <row r="43" spans="1:42" x14ac:dyDescent="0.2">
      <c r="A43" s="11">
        <v>43987</v>
      </c>
      <c r="B43" s="5" t="s">
        <v>241</v>
      </c>
      <c r="C43" s="10">
        <v>43983</v>
      </c>
      <c r="D43" s="5" t="s">
        <v>175</v>
      </c>
      <c r="E43" s="18">
        <f>IF(SUMIFS('Daily NSE Equity Options'!$K:$K,'Daily NSE Equity Options'!$A:$A,$A43)=0,"",SUMIFS('Daily NSE Equity Options'!$K:$K,'Daily NSE Equity Options'!$A:$A,$A43))</f>
        <v>99.555000000000007</v>
      </c>
      <c r="F43" s="7" t="str">
        <f>IF(SUMIFS('Daily BSE Equity Options'!$K:$K,'Daily BSE Equity Options'!$A:$A,$A43)=0,"",SUMIFS('Daily BSE Equity Options'!$K:$K,'Daily BSE Equity Options'!$A:$A,$A43))</f>
        <v/>
      </c>
      <c r="G43" s="7" t="str">
        <f t="shared" si="0"/>
        <v/>
      </c>
      <c r="H43" s="20" t="str">
        <f t="shared" si="1"/>
        <v/>
      </c>
      <c r="I43" s="20" t="str">
        <f t="shared" si="2"/>
        <v/>
      </c>
      <c r="J43" s="20" t="str">
        <f t="shared" si="3"/>
        <v/>
      </c>
      <c r="K43" s="20">
        <f t="shared" si="18"/>
        <v>0.20229844246466655</v>
      </c>
      <c r="L43" s="20" t="str">
        <f t="shared" si="19"/>
        <v/>
      </c>
      <c r="M43" s="20" t="str">
        <f t="shared" si="20"/>
        <v/>
      </c>
      <c r="N43" s="20" t="str">
        <f t="shared" si="4"/>
        <v/>
      </c>
      <c r="O43" s="20" t="str">
        <f t="shared" si="5"/>
        <v/>
      </c>
      <c r="P43" s="21">
        <f>IF(SUMIFS('Daily NSE Equity Options'!$L:$L,'Daily NSE Equity Options'!$A:$A,$A43)=0,"",SUMIFS('Daily NSE Equity Options'!$L:$L,'Daily NSE Equity Options'!$A:$A,$A43))</f>
        <v>7827.5717999999997</v>
      </c>
      <c r="Q43" s="8" t="str">
        <f>IF(SUMIFS('Daily BSE Equity Options'!$L:$L,'Daily BSE Equity Options'!$A:$A,$A43)=0,"",SUMIFS('Daily BSE Equity Options'!$L:$L,'Daily BSE Equity Options'!$A:$A,$A43))</f>
        <v/>
      </c>
      <c r="R43" s="8" t="str">
        <f t="shared" si="6"/>
        <v/>
      </c>
      <c r="S43" s="23" t="str">
        <f t="shared" si="7"/>
        <v/>
      </c>
      <c r="T43" s="23" t="str">
        <f t="shared" si="8"/>
        <v/>
      </c>
      <c r="U43" s="23" t="str">
        <f t="shared" si="9"/>
        <v/>
      </c>
      <c r="V43" s="23">
        <f t="shared" si="21"/>
        <v>-0.63255337237121223</v>
      </c>
      <c r="W43" s="23" t="str">
        <f t="shared" si="22"/>
        <v/>
      </c>
      <c r="X43" s="23" t="str">
        <f t="shared" si="23"/>
        <v/>
      </c>
      <c r="Y43" s="23" t="str">
        <f t="shared" si="10"/>
        <v/>
      </c>
      <c r="Z43" s="23" t="str">
        <f t="shared" si="11"/>
        <v/>
      </c>
      <c r="AA43" s="24">
        <f>IF(SUMIFS('Daily NSE Equity Options'!$M:$M,'Daily NSE Equity Options'!$A:$A,$A43)=0,"",SUMIFS('Daily NSE Equity Options'!$M:$M,'Daily NSE Equity Options'!$A:$A,$A43))</f>
        <v>13987259</v>
      </c>
      <c r="AB43" s="9" t="str">
        <f>IF(SUMIFS('Daily BSE Equity Options'!$M:$M,'Daily BSE Equity Options'!$A:$A,$A43)=0,"",SUMIFS('Daily BSE Equity Options'!$M:$M,'Daily BSE Equity Options'!$A:$A,$A43))</f>
        <v/>
      </c>
      <c r="AC43" s="9" t="str">
        <f t="shared" si="12"/>
        <v/>
      </c>
      <c r="AD43" s="26" t="str">
        <f t="shared" si="13"/>
        <v/>
      </c>
      <c r="AE43" s="26" t="str">
        <f t="shared" si="14"/>
        <v/>
      </c>
      <c r="AF43" s="26" t="str">
        <f t="shared" si="15"/>
        <v/>
      </c>
      <c r="AG43" s="26">
        <f t="shared" si="24"/>
        <v>-0.59655482603591437</v>
      </c>
      <c r="AH43" s="26" t="str">
        <f t="shared" si="25"/>
        <v/>
      </c>
      <c r="AI43" s="26" t="str">
        <f t="shared" si="26"/>
        <v/>
      </c>
      <c r="AJ43" s="26" t="str">
        <f t="shared" si="16"/>
        <v/>
      </c>
      <c r="AK43" s="26" t="str">
        <f t="shared" si="17"/>
        <v/>
      </c>
      <c r="AL43" s="29">
        <v>29.69</v>
      </c>
      <c r="AM43" s="30">
        <v>29.69</v>
      </c>
      <c r="AN43" s="30">
        <v>25.92</v>
      </c>
      <c r="AO43" s="30">
        <v>28.68</v>
      </c>
      <c r="AP43" s="31">
        <v>-3.4000000000000002E-2</v>
      </c>
    </row>
    <row r="44" spans="1:42" x14ac:dyDescent="0.2">
      <c r="A44" s="11">
        <v>43990</v>
      </c>
      <c r="B44" s="5" t="s">
        <v>244</v>
      </c>
      <c r="C44" s="10">
        <v>43983</v>
      </c>
      <c r="D44" s="5" t="s">
        <v>175</v>
      </c>
      <c r="E44" s="18">
        <f>IF(SUMIFS('Daily NSE Equity Options'!$K:$K,'Daily NSE Equity Options'!$A:$A,$A44)=0,"",SUMIFS('Daily NSE Equity Options'!$K:$K,'Daily NSE Equity Options'!$A:$A,$A44))</f>
        <v>108.55710000000001</v>
      </c>
      <c r="F44" s="7" t="str">
        <f>IF(SUMIFS('Daily BSE Equity Options'!$K:$K,'Daily BSE Equity Options'!$A:$A,$A44)=0,"",SUMIFS('Daily BSE Equity Options'!$K:$K,'Daily BSE Equity Options'!$A:$A,$A44))</f>
        <v/>
      </c>
      <c r="G44" s="7" t="str">
        <f t="shared" si="0"/>
        <v/>
      </c>
      <c r="H44" s="20" t="str">
        <f t="shared" si="1"/>
        <v/>
      </c>
      <c r="I44" s="20" t="str">
        <f t="shared" si="2"/>
        <v/>
      </c>
      <c r="J44" s="20" t="str">
        <f t="shared" si="3"/>
        <v/>
      </c>
      <c r="K44" s="20">
        <f t="shared" si="18"/>
        <v>9.0423384059062917E-2</v>
      </c>
      <c r="L44" s="20" t="str">
        <f t="shared" si="19"/>
        <v/>
      </c>
      <c r="M44" s="20" t="str">
        <f t="shared" si="20"/>
        <v/>
      </c>
      <c r="N44" s="20" t="str">
        <f t="shared" si="4"/>
        <v/>
      </c>
      <c r="O44" s="20" t="str">
        <f t="shared" si="5"/>
        <v/>
      </c>
      <c r="P44" s="21">
        <f>IF(SUMIFS('Daily NSE Equity Options'!$L:$L,'Daily NSE Equity Options'!$A:$A,$A44)=0,"",SUMIFS('Daily NSE Equity Options'!$L:$L,'Daily NSE Equity Options'!$A:$A,$A44))</f>
        <v>10488.651400000001</v>
      </c>
      <c r="Q44" s="8" t="str">
        <f>IF(SUMIFS('Daily BSE Equity Options'!$L:$L,'Daily BSE Equity Options'!$A:$A,$A44)=0,"",SUMIFS('Daily BSE Equity Options'!$L:$L,'Daily BSE Equity Options'!$A:$A,$A44))</f>
        <v/>
      </c>
      <c r="R44" s="8" t="str">
        <f t="shared" si="6"/>
        <v/>
      </c>
      <c r="S44" s="23" t="str">
        <f t="shared" si="7"/>
        <v/>
      </c>
      <c r="T44" s="23" t="str">
        <f t="shared" si="8"/>
        <v/>
      </c>
      <c r="U44" s="23" t="str">
        <f t="shared" si="9"/>
        <v/>
      </c>
      <c r="V44" s="23">
        <f t="shared" si="21"/>
        <v>0.3399623367236313</v>
      </c>
      <c r="W44" s="23" t="str">
        <f t="shared" si="22"/>
        <v/>
      </c>
      <c r="X44" s="23" t="str">
        <f t="shared" si="23"/>
        <v/>
      </c>
      <c r="Y44" s="23" t="str">
        <f t="shared" si="10"/>
        <v/>
      </c>
      <c r="Z44" s="23" t="str">
        <f t="shared" si="11"/>
        <v/>
      </c>
      <c r="AA44" s="24">
        <f>IF(SUMIFS('Daily NSE Equity Options'!$M:$M,'Daily NSE Equity Options'!$A:$A,$A44)=0,"",SUMIFS('Daily NSE Equity Options'!$M:$M,'Daily NSE Equity Options'!$A:$A,$A44))</f>
        <v>18575711</v>
      </c>
      <c r="AB44" s="9" t="str">
        <f>IF(SUMIFS('Daily BSE Equity Options'!$M:$M,'Daily BSE Equity Options'!$A:$A,$A44)=0,"",SUMIFS('Daily BSE Equity Options'!$M:$M,'Daily BSE Equity Options'!$A:$A,$A44))</f>
        <v/>
      </c>
      <c r="AC44" s="9" t="str">
        <f t="shared" si="12"/>
        <v/>
      </c>
      <c r="AD44" s="26" t="str">
        <f t="shared" si="13"/>
        <v/>
      </c>
      <c r="AE44" s="26" t="str">
        <f t="shared" si="14"/>
        <v/>
      </c>
      <c r="AF44" s="26" t="str">
        <f t="shared" si="15"/>
        <v/>
      </c>
      <c r="AG44" s="26">
        <f t="shared" si="24"/>
        <v>0.32804511591584884</v>
      </c>
      <c r="AH44" s="26" t="str">
        <f t="shared" si="25"/>
        <v/>
      </c>
      <c r="AI44" s="26" t="str">
        <f t="shared" si="26"/>
        <v/>
      </c>
      <c r="AJ44" s="26" t="str">
        <f t="shared" si="16"/>
        <v/>
      </c>
      <c r="AK44" s="26" t="str">
        <f t="shared" si="17"/>
        <v/>
      </c>
      <c r="AL44" s="29">
        <v>28.68</v>
      </c>
      <c r="AM44" s="30">
        <v>30.145</v>
      </c>
      <c r="AN44" s="30">
        <v>27.797499999999999</v>
      </c>
      <c r="AO44" s="30">
        <v>29.647500000000001</v>
      </c>
      <c r="AP44" s="31">
        <v>3.3700000000000001E-2</v>
      </c>
    </row>
    <row r="45" spans="1:42" x14ac:dyDescent="0.2">
      <c r="A45" s="11">
        <v>43991</v>
      </c>
      <c r="B45" s="5" t="s">
        <v>242</v>
      </c>
      <c r="C45" s="10">
        <v>43983</v>
      </c>
      <c r="D45" s="5" t="s">
        <v>175</v>
      </c>
      <c r="E45" s="18">
        <f>IF(SUMIFS('Daily NSE Equity Options'!$K:$K,'Daily NSE Equity Options'!$A:$A,$A45)=0,"",SUMIFS('Daily NSE Equity Options'!$K:$K,'Daily NSE Equity Options'!$A:$A,$A45))</f>
        <v>118.57299999999999</v>
      </c>
      <c r="F45" s="7" t="str">
        <f>IF(SUMIFS('Daily BSE Equity Options'!$K:$K,'Daily BSE Equity Options'!$A:$A,$A45)=0,"",SUMIFS('Daily BSE Equity Options'!$K:$K,'Daily BSE Equity Options'!$A:$A,$A45))</f>
        <v/>
      </c>
      <c r="G45" s="7" t="str">
        <f t="shared" si="0"/>
        <v/>
      </c>
      <c r="H45" s="20" t="str">
        <f t="shared" si="1"/>
        <v/>
      </c>
      <c r="I45" s="20" t="str">
        <f t="shared" si="2"/>
        <v/>
      </c>
      <c r="J45" s="20" t="str">
        <f t="shared" si="3"/>
        <v/>
      </c>
      <c r="K45" s="20">
        <f t="shared" si="18"/>
        <v>9.2263886931393646E-2</v>
      </c>
      <c r="L45" s="20" t="str">
        <f t="shared" si="19"/>
        <v/>
      </c>
      <c r="M45" s="20" t="str">
        <f t="shared" si="20"/>
        <v/>
      </c>
      <c r="N45" s="20" t="str">
        <f t="shared" si="4"/>
        <v/>
      </c>
      <c r="O45" s="20" t="str">
        <f t="shared" si="5"/>
        <v/>
      </c>
      <c r="P45" s="21">
        <f>IF(SUMIFS('Daily NSE Equity Options'!$L:$L,'Daily NSE Equity Options'!$A:$A,$A45)=0,"",SUMIFS('Daily NSE Equity Options'!$L:$L,'Daily NSE Equity Options'!$A:$A,$A45))</f>
        <v>13863.172500000001</v>
      </c>
      <c r="Q45" s="8" t="str">
        <f>IF(SUMIFS('Daily BSE Equity Options'!$L:$L,'Daily BSE Equity Options'!$A:$A,$A45)=0,"",SUMIFS('Daily BSE Equity Options'!$L:$L,'Daily BSE Equity Options'!$A:$A,$A45))</f>
        <v/>
      </c>
      <c r="R45" s="8" t="str">
        <f t="shared" si="6"/>
        <v/>
      </c>
      <c r="S45" s="23" t="str">
        <f t="shared" si="7"/>
        <v/>
      </c>
      <c r="T45" s="23" t="str">
        <f t="shared" si="8"/>
        <v/>
      </c>
      <c r="U45" s="23" t="str">
        <f t="shared" si="9"/>
        <v/>
      </c>
      <c r="V45" s="23">
        <f t="shared" si="21"/>
        <v>0.32173069456765435</v>
      </c>
      <c r="W45" s="23" t="str">
        <f t="shared" si="22"/>
        <v/>
      </c>
      <c r="X45" s="23" t="str">
        <f t="shared" si="23"/>
        <v/>
      </c>
      <c r="Y45" s="23" t="str">
        <f t="shared" si="10"/>
        <v/>
      </c>
      <c r="Z45" s="23" t="str">
        <f t="shared" si="11"/>
        <v/>
      </c>
      <c r="AA45" s="24">
        <f>IF(SUMIFS('Daily NSE Equity Options'!$M:$M,'Daily NSE Equity Options'!$A:$A,$A45)=0,"",SUMIFS('Daily NSE Equity Options'!$M:$M,'Daily NSE Equity Options'!$A:$A,$A45))</f>
        <v>24046109</v>
      </c>
      <c r="AB45" s="9" t="str">
        <f>IF(SUMIFS('Daily BSE Equity Options'!$M:$M,'Daily BSE Equity Options'!$A:$A,$A45)=0,"",SUMIFS('Daily BSE Equity Options'!$M:$M,'Daily BSE Equity Options'!$A:$A,$A45))</f>
        <v/>
      </c>
      <c r="AC45" s="9" t="str">
        <f t="shared" si="12"/>
        <v/>
      </c>
      <c r="AD45" s="26" t="str">
        <f t="shared" si="13"/>
        <v/>
      </c>
      <c r="AE45" s="26" t="str">
        <f t="shared" si="14"/>
        <v/>
      </c>
      <c r="AF45" s="26" t="str">
        <f t="shared" si="15"/>
        <v/>
      </c>
      <c r="AG45" s="26">
        <f t="shared" si="24"/>
        <v>0.29449198472133853</v>
      </c>
      <c r="AH45" s="26" t="str">
        <f t="shared" si="25"/>
        <v/>
      </c>
      <c r="AI45" s="26" t="str">
        <f t="shared" si="26"/>
        <v/>
      </c>
      <c r="AJ45" s="26" t="str">
        <f t="shared" si="16"/>
        <v/>
      </c>
      <c r="AK45" s="26" t="str">
        <f t="shared" si="17"/>
        <v/>
      </c>
      <c r="AL45" s="29">
        <v>29.647500000000001</v>
      </c>
      <c r="AM45" s="30">
        <v>30.34</v>
      </c>
      <c r="AN45" s="30">
        <v>27.24</v>
      </c>
      <c r="AO45" s="30">
        <v>30.204999999999998</v>
      </c>
      <c r="AP45" s="31">
        <v>1.8800000000000001E-2</v>
      </c>
    </row>
    <row r="46" spans="1:42" x14ac:dyDescent="0.2">
      <c r="A46" s="11">
        <v>43992</v>
      </c>
      <c r="B46" s="5" t="s">
        <v>240</v>
      </c>
      <c r="C46" s="10">
        <v>43983</v>
      </c>
      <c r="D46" s="5" t="s">
        <v>175</v>
      </c>
      <c r="E46" s="18">
        <f>IF(SUMIFS('Daily NSE Equity Options'!$K:$K,'Daily NSE Equity Options'!$A:$A,$A46)=0,"",SUMIFS('Daily NSE Equity Options'!$K:$K,'Daily NSE Equity Options'!$A:$A,$A46))</f>
        <v>106.574</v>
      </c>
      <c r="F46" s="7" t="str">
        <f>IF(SUMIFS('Daily BSE Equity Options'!$K:$K,'Daily BSE Equity Options'!$A:$A,$A46)=0,"",SUMIFS('Daily BSE Equity Options'!$K:$K,'Daily BSE Equity Options'!$A:$A,$A46))</f>
        <v/>
      </c>
      <c r="G46" s="7" t="str">
        <f t="shared" si="0"/>
        <v/>
      </c>
      <c r="H46" s="20" t="str">
        <f t="shared" si="1"/>
        <v/>
      </c>
      <c r="I46" s="20" t="str">
        <f t="shared" si="2"/>
        <v/>
      </c>
      <c r="J46" s="20" t="str">
        <f t="shared" si="3"/>
        <v/>
      </c>
      <c r="K46" s="20">
        <f t="shared" si="18"/>
        <v>-0.10119504440302596</v>
      </c>
      <c r="L46" s="20" t="str">
        <f t="shared" si="19"/>
        <v/>
      </c>
      <c r="M46" s="20" t="str">
        <f t="shared" si="20"/>
        <v/>
      </c>
      <c r="N46" s="20" t="str">
        <f t="shared" si="4"/>
        <v/>
      </c>
      <c r="O46" s="20" t="str">
        <f t="shared" si="5"/>
        <v/>
      </c>
      <c r="P46" s="21">
        <f>IF(SUMIFS('Daily NSE Equity Options'!$L:$L,'Daily NSE Equity Options'!$A:$A,$A46)=0,"",SUMIFS('Daily NSE Equity Options'!$L:$L,'Daily NSE Equity Options'!$A:$A,$A46))</f>
        <v>15846.4184</v>
      </c>
      <c r="Q46" s="8" t="str">
        <f>IF(SUMIFS('Daily BSE Equity Options'!$L:$L,'Daily BSE Equity Options'!$A:$A,$A46)=0,"",SUMIFS('Daily BSE Equity Options'!$L:$L,'Daily BSE Equity Options'!$A:$A,$A46))</f>
        <v/>
      </c>
      <c r="R46" s="8" t="str">
        <f t="shared" si="6"/>
        <v/>
      </c>
      <c r="S46" s="23" t="str">
        <f t="shared" si="7"/>
        <v/>
      </c>
      <c r="T46" s="23" t="str">
        <f t="shared" si="8"/>
        <v/>
      </c>
      <c r="U46" s="23" t="str">
        <f t="shared" si="9"/>
        <v/>
      </c>
      <c r="V46" s="23">
        <f t="shared" si="21"/>
        <v>0.14305858922263281</v>
      </c>
      <c r="W46" s="23" t="str">
        <f t="shared" si="22"/>
        <v/>
      </c>
      <c r="X46" s="23" t="str">
        <f t="shared" si="23"/>
        <v/>
      </c>
      <c r="Y46" s="23" t="str">
        <f t="shared" si="10"/>
        <v/>
      </c>
      <c r="Z46" s="23" t="str">
        <f t="shared" si="11"/>
        <v/>
      </c>
      <c r="AA46" s="24">
        <f>IF(SUMIFS('Daily NSE Equity Options'!$M:$M,'Daily NSE Equity Options'!$A:$A,$A46)=0,"",SUMIFS('Daily NSE Equity Options'!$M:$M,'Daily NSE Equity Options'!$A:$A,$A46))</f>
        <v>28246884</v>
      </c>
      <c r="AB46" s="9" t="str">
        <f>IF(SUMIFS('Daily BSE Equity Options'!$M:$M,'Daily BSE Equity Options'!$A:$A,$A46)=0,"",SUMIFS('Daily BSE Equity Options'!$M:$M,'Daily BSE Equity Options'!$A:$A,$A46))</f>
        <v/>
      </c>
      <c r="AC46" s="9" t="str">
        <f t="shared" si="12"/>
        <v/>
      </c>
      <c r="AD46" s="26" t="str">
        <f t="shared" si="13"/>
        <v/>
      </c>
      <c r="AE46" s="26" t="str">
        <f t="shared" si="14"/>
        <v/>
      </c>
      <c r="AF46" s="26" t="str">
        <f t="shared" si="15"/>
        <v/>
      </c>
      <c r="AG46" s="26">
        <f t="shared" si="24"/>
        <v>0.1746966629819402</v>
      </c>
      <c r="AH46" s="26" t="str">
        <f t="shared" si="25"/>
        <v/>
      </c>
      <c r="AI46" s="26" t="str">
        <f t="shared" si="26"/>
        <v/>
      </c>
      <c r="AJ46" s="26" t="str">
        <f t="shared" si="16"/>
        <v/>
      </c>
      <c r="AK46" s="26" t="str">
        <f t="shared" si="17"/>
        <v/>
      </c>
      <c r="AL46" s="29">
        <v>30.204999999999998</v>
      </c>
      <c r="AM46" s="30">
        <v>30.204999999999998</v>
      </c>
      <c r="AN46" s="30">
        <v>28.727499999999999</v>
      </c>
      <c r="AO46" s="30">
        <v>29.4375</v>
      </c>
      <c r="AP46" s="31">
        <v>-2.5399999999999999E-2</v>
      </c>
    </row>
    <row r="47" spans="1:42" x14ac:dyDescent="0.2">
      <c r="A47" s="11">
        <v>43993</v>
      </c>
      <c r="B47" s="5" t="s">
        <v>243</v>
      </c>
      <c r="C47" s="10">
        <v>43983</v>
      </c>
      <c r="D47" s="5" t="s">
        <v>175</v>
      </c>
      <c r="E47" s="18">
        <f>IF(SUMIFS('Daily NSE Equity Options'!$K:$K,'Daily NSE Equity Options'!$A:$A,$A47)=0,"",SUMIFS('Daily NSE Equity Options'!$K:$K,'Daily NSE Equity Options'!$A:$A,$A47))</f>
        <v>107.8338</v>
      </c>
      <c r="F47" s="7" t="str">
        <f>IF(SUMIFS('Daily BSE Equity Options'!$K:$K,'Daily BSE Equity Options'!$A:$A,$A47)=0,"",SUMIFS('Daily BSE Equity Options'!$K:$K,'Daily BSE Equity Options'!$A:$A,$A47))</f>
        <v/>
      </c>
      <c r="G47" s="7" t="str">
        <f t="shared" si="0"/>
        <v/>
      </c>
      <c r="H47" s="20" t="str">
        <f t="shared" si="1"/>
        <v/>
      </c>
      <c r="I47" s="20" t="str">
        <f t="shared" si="2"/>
        <v/>
      </c>
      <c r="J47" s="20" t="str">
        <f t="shared" si="3"/>
        <v/>
      </c>
      <c r="K47" s="20">
        <f t="shared" si="18"/>
        <v>1.1820894402011728E-2</v>
      </c>
      <c r="L47" s="20" t="str">
        <f t="shared" si="19"/>
        <v/>
      </c>
      <c r="M47" s="20" t="str">
        <f t="shared" si="20"/>
        <v/>
      </c>
      <c r="N47" s="20" t="str">
        <f t="shared" si="4"/>
        <v/>
      </c>
      <c r="O47" s="20" t="str">
        <f t="shared" si="5"/>
        <v/>
      </c>
      <c r="P47" s="21">
        <f>IF(SUMIFS('Daily NSE Equity Options'!$L:$L,'Daily NSE Equity Options'!$A:$A,$A47)=0,"",SUMIFS('Daily NSE Equity Options'!$L:$L,'Daily NSE Equity Options'!$A:$A,$A47))</f>
        <v>30739.045900000001</v>
      </c>
      <c r="Q47" s="8" t="str">
        <f>IF(SUMIFS('Daily BSE Equity Options'!$L:$L,'Daily BSE Equity Options'!$A:$A,$A47)=0,"",SUMIFS('Daily BSE Equity Options'!$L:$L,'Daily BSE Equity Options'!$A:$A,$A47))</f>
        <v/>
      </c>
      <c r="R47" s="8" t="str">
        <f t="shared" si="6"/>
        <v/>
      </c>
      <c r="S47" s="23" t="str">
        <f t="shared" si="7"/>
        <v/>
      </c>
      <c r="T47" s="23" t="str">
        <f t="shared" si="8"/>
        <v/>
      </c>
      <c r="U47" s="23" t="str">
        <f t="shared" si="9"/>
        <v/>
      </c>
      <c r="V47" s="23">
        <f t="shared" si="21"/>
        <v>0.93981031701144535</v>
      </c>
      <c r="W47" s="23" t="str">
        <f t="shared" si="22"/>
        <v/>
      </c>
      <c r="X47" s="23" t="str">
        <f t="shared" si="23"/>
        <v/>
      </c>
      <c r="Y47" s="23" t="str">
        <f t="shared" si="10"/>
        <v/>
      </c>
      <c r="Z47" s="23" t="str">
        <f t="shared" si="11"/>
        <v/>
      </c>
      <c r="AA47" s="24">
        <f>IF(SUMIFS('Daily NSE Equity Options'!$M:$M,'Daily NSE Equity Options'!$A:$A,$A47)=0,"",SUMIFS('Daily NSE Equity Options'!$M:$M,'Daily NSE Equity Options'!$A:$A,$A47))</f>
        <v>58814993</v>
      </c>
      <c r="AB47" s="9" t="str">
        <f>IF(SUMIFS('Daily BSE Equity Options'!$M:$M,'Daily BSE Equity Options'!$A:$A,$A47)=0,"",SUMIFS('Daily BSE Equity Options'!$M:$M,'Daily BSE Equity Options'!$A:$A,$A47))</f>
        <v/>
      </c>
      <c r="AC47" s="9" t="str">
        <f t="shared" si="12"/>
        <v/>
      </c>
      <c r="AD47" s="26" t="str">
        <f t="shared" si="13"/>
        <v/>
      </c>
      <c r="AE47" s="26" t="str">
        <f t="shared" si="14"/>
        <v/>
      </c>
      <c r="AF47" s="26" t="str">
        <f t="shared" si="15"/>
        <v/>
      </c>
      <c r="AG47" s="26">
        <f t="shared" si="24"/>
        <v>1.0821763207580704</v>
      </c>
      <c r="AH47" s="26" t="str">
        <f t="shared" si="25"/>
        <v/>
      </c>
      <c r="AI47" s="26" t="str">
        <f t="shared" si="26"/>
        <v/>
      </c>
      <c r="AJ47" s="26" t="str">
        <f t="shared" si="16"/>
        <v/>
      </c>
      <c r="AK47" s="26" t="str">
        <f t="shared" si="17"/>
        <v/>
      </c>
      <c r="AL47" s="29">
        <v>29.4375</v>
      </c>
      <c r="AM47" s="30">
        <v>30.42</v>
      </c>
      <c r="AN47" s="30">
        <v>28.39</v>
      </c>
      <c r="AO47" s="30">
        <v>29.66</v>
      </c>
      <c r="AP47" s="31">
        <v>7.6E-3</v>
      </c>
    </row>
    <row r="48" spans="1:42" x14ac:dyDescent="0.2">
      <c r="A48" s="11">
        <v>43994</v>
      </c>
      <c r="B48" s="5" t="s">
        <v>241</v>
      </c>
      <c r="C48" s="10">
        <v>43983</v>
      </c>
      <c r="D48" s="5" t="s">
        <v>175</v>
      </c>
      <c r="E48" s="18">
        <f>IF(SUMIFS('Daily NSE Equity Options'!$K:$K,'Daily NSE Equity Options'!$A:$A,$A48)=0,"",SUMIFS('Daily NSE Equity Options'!$K:$K,'Daily NSE Equity Options'!$A:$A,$A48))</f>
        <v>128.05600000000001</v>
      </c>
      <c r="F48" s="7" t="str">
        <f>IF(SUMIFS('Daily BSE Equity Options'!$K:$K,'Daily BSE Equity Options'!$A:$A,$A48)=0,"",SUMIFS('Daily BSE Equity Options'!$K:$K,'Daily BSE Equity Options'!$A:$A,$A48))</f>
        <v/>
      </c>
      <c r="G48" s="7" t="str">
        <f t="shared" si="0"/>
        <v/>
      </c>
      <c r="H48" s="20" t="str">
        <f t="shared" si="1"/>
        <v/>
      </c>
      <c r="I48" s="20" t="str">
        <f t="shared" si="2"/>
        <v/>
      </c>
      <c r="J48" s="20" t="str">
        <f t="shared" si="3"/>
        <v/>
      </c>
      <c r="K48" s="20">
        <f t="shared" si="18"/>
        <v>0.1875311822452701</v>
      </c>
      <c r="L48" s="20" t="str">
        <f t="shared" si="19"/>
        <v/>
      </c>
      <c r="M48" s="20" t="str">
        <f t="shared" si="20"/>
        <v/>
      </c>
      <c r="N48" s="20" t="str">
        <f t="shared" si="4"/>
        <v/>
      </c>
      <c r="O48" s="20" t="str">
        <f t="shared" si="5"/>
        <v/>
      </c>
      <c r="P48" s="21">
        <f>IF(SUMIFS('Daily NSE Equity Options'!$L:$L,'Daily NSE Equity Options'!$A:$A,$A48)=0,"",SUMIFS('Daily NSE Equity Options'!$L:$L,'Daily NSE Equity Options'!$A:$A,$A48))</f>
        <v>10246.5142</v>
      </c>
      <c r="Q48" s="8" t="str">
        <f>IF(SUMIFS('Daily BSE Equity Options'!$L:$L,'Daily BSE Equity Options'!$A:$A,$A48)=0,"",SUMIFS('Daily BSE Equity Options'!$L:$L,'Daily BSE Equity Options'!$A:$A,$A48))</f>
        <v/>
      </c>
      <c r="R48" s="8" t="str">
        <f t="shared" si="6"/>
        <v/>
      </c>
      <c r="S48" s="23" t="str">
        <f t="shared" si="7"/>
        <v/>
      </c>
      <c r="T48" s="23" t="str">
        <f t="shared" si="8"/>
        <v/>
      </c>
      <c r="U48" s="23" t="str">
        <f t="shared" si="9"/>
        <v/>
      </c>
      <c r="V48" s="23">
        <f t="shared" si="21"/>
        <v>-0.66666128046609274</v>
      </c>
      <c r="W48" s="23" t="str">
        <f t="shared" si="22"/>
        <v/>
      </c>
      <c r="X48" s="23" t="str">
        <f t="shared" si="23"/>
        <v/>
      </c>
      <c r="Y48" s="23" t="str">
        <f t="shared" si="10"/>
        <v/>
      </c>
      <c r="Z48" s="23" t="str">
        <f t="shared" si="11"/>
        <v/>
      </c>
      <c r="AA48" s="24">
        <f>IF(SUMIFS('Daily NSE Equity Options'!$M:$M,'Daily NSE Equity Options'!$A:$A,$A48)=0,"",SUMIFS('Daily NSE Equity Options'!$M:$M,'Daily NSE Equity Options'!$A:$A,$A48))</f>
        <v>17812908</v>
      </c>
      <c r="AB48" s="9" t="str">
        <f>IF(SUMIFS('Daily BSE Equity Options'!$M:$M,'Daily BSE Equity Options'!$A:$A,$A48)=0,"",SUMIFS('Daily BSE Equity Options'!$M:$M,'Daily BSE Equity Options'!$A:$A,$A48))</f>
        <v/>
      </c>
      <c r="AC48" s="9" t="str">
        <f t="shared" si="12"/>
        <v/>
      </c>
      <c r="AD48" s="26" t="str">
        <f t="shared" si="13"/>
        <v/>
      </c>
      <c r="AE48" s="26" t="str">
        <f t="shared" si="14"/>
        <v/>
      </c>
      <c r="AF48" s="26" t="str">
        <f t="shared" si="15"/>
        <v/>
      </c>
      <c r="AG48" s="26">
        <f t="shared" si="24"/>
        <v>-0.69713661276810823</v>
      </c>
      <c r="AH48" s="26" t="str">
        <f t="shared" si="25"/>
        <v/>
      </c>
      <c r="AI48" s="26" t="str">
        <f t="shared" si="26"/>
        <v/>
      </c>
      <c r="AJ48" s="26" t="str">
        <f t="shared" si="16"/>
        <v/>
      </c>
      <c r="AK48" s="26" t="str">
        <f t="shared" si="17"/>
        <v/>
      </c>
      <c r="AL48" s="29">
        <v>29.66</v>
      </c>
      <c r="AM48" s="30">
        <v>32.875</v>
      </c>
      <c r="AN48" s="30">
        <v>29.66</v>
      </c>
      <c r="AO48" s="30">
        <v>30.822500000000002</v>
      </c>
      <c r="AP48" s="31">
        <v>3.9199999999999999E-2</v>
      </c>
    </row>
    <row r="49" spans="1:42" x14ac:dyDescent="0.2">
      <c r="A49" s="11">
        <v>43997</v>
      </c>
      <c r="B49" s="5" t="s">
        <v>244</v>
      </c>
      <c r="C49" s="10">
        <v>43983</v>
      </c>
      <c r="D49" s="5" t="s">
        <v>175</v>
      </c>
      <c r="E49" s="18">
        <f>IF(SUMIFS('Daily NSE Equity Options'!$K:$K,'Daily NSE Equity Options'!$A:$A,$A49)=0,"",SUMIFS('Daily NSE Equity Options'!$K:$K,'Daily NSE Equity Options'!$A:$A,$A49))</f>
        <v>112.51349999999999</v>
      </c>
      <c r="F49" s="7" t="str">
        <f>IF(SUMIFS('Daily BSE Equity Options'!$K:$K,'Daily BSE Equity Options'!$A:$A,$A49)=0,"",SUMIFS('Daily BSE Equity Options'!$K:$K,'Daily BSE Equity Options'!$A:$A,$A49))</f>
        <v/>
      </c>
      <c r="G49" s="7" t="str">
        <f t="shared" si="0"/>
        <v/>
      </c>
      <c r="H49" s="20" t="str">
        <f t="shared" si="1"/>
        <v/>
      </c>
      <c r="I49" s="20" t="str">
        <f t="shared" si="2"/>
        <v/>
      </c>
      <c r="J49" s="20" t="str">
        <f t="shared" si="3"/>
        <v/>
      </c>
      <c r="K49" s="20">
        <f t="shared" si="18"/>
        <v>-0.12137268070219287</v>
      </c>
      <c r="L49" s="20" t="str">
        <f t="shared" si="19"/>
        <v/>
      </c>
      <c r="M49" s="20" t="str">
        <f t="shared" si="20"/>
        <v/>
      </c>
      <c r="N49" s="20" t="str">
        <f t="shared" si="4"/>
        <v/>
      </c>
      <c r="O49" s="20" t="str">
        <f t="shared" si="5"/>
        <v/>
      </c>
      <c r="P49" s="21">
        <f>IF(SUMIFS('Daily NSE Equity Options'!$L:$L,'Daily NSE Equity Options'!$A:$A,$A49)=0,"",SUMIFS('Daily NSE Equity Options'!$L:$L,'Daily NSE Equity Options'!$A:$A,$A49))</f>
        <v>11102.186400000001</v>
      </c>
      <c r="Q49" s="8" t="str">
        <f>IF(SUMIFS('Daily BSE Equity Options'!$L:$L,'Daily BSE Equity Options'!$A:$A,$A49)=0,"",SUMIFS('Daily BSE Equity Options'!$L:$L,'Daily BSE Equity Options'!$A:$A,$A49))</f>
        <v/>
      </c>
      <c r="R49" s="8" t="str">
        <f t="shared" si="6"/>
        <v/>
      </c>
      <c r="S49" s="23" t="str">
        <f t="shared" si="7"/>
        <v/>
      </c>
      <c r="T49" s="23" t="str">
        <f t="shared" si="8"/>
        <v/>
      </c>
      <c r="U49" s="23" t="str">
        <f t="shared" si="9"/>
        <v/>
      </c>
      <c r="V49" s="23">
        <f t="shared" si="21"/>
        <v>8.3508614080679333E-2</v>
      </c>
      <c r="W49" s="23" t="str">
        <f t="shared" si="22"/>
        <v/>
      </c>
      <c r="X49" s="23" t="str">
        <f t="shared" si="23"/>
        <v/>
      </c>
      <c r="Y49" s="23" t="str">
        <f t="shared" si="10"/>
        <v/>
      </c>
      <c r="Z49" s="23" t="str">
        <f t="shared" si="11"/>
        <v/>
      </c>
      <c r="AA49" s="24">
        <f>IF(SUMIFS('Daily NSE Equity Options'!$M:$M,'Daily NSE Equity Options'!$A:$A,$A49)=0,"",SUMIFS('Daily NSE Equity Options'!$M:$M,'Daily NSE Equity Options'!$A:$A,$A49))</f>
        <v>19477979</v>
      </c>
      <c r="AB49" s="9" t="str">
        <f>IF(SUMIFS('Daily BSE Equity Options'!$M:$M,'Daily BSE Equity Options'!$A:$A,$A49)=0,"",SUMIFS('Daily BSE Equity Options'!$M:$M,'Daily BSE Equity Options'!$A:$A,$A49))</f>
        <v/>
      </c>
      <c r="AC49" s="9" t="str">
        <f t="shared" si="12"/>
        <v/>
      </c>
      <c r="AD49" s="26" t="str">
        <f t="shared" si="13"/>
        <v/>
      </c>
      <c r="AE49" s="26" t="str">
        <f t="shared" si="14"/>
        <v/>
      </c>
      <c r="AF49" s="26" t="str">
        <f t="shared" si="15"/>
        <v/>
      </c>
      <c r="AG49" s="26">
        <f t="shared" si="24"/>
        <v>9.3475529093845822E-2</v>
      </c>
      <c r="AH49" s="26" t="str">
        <f t="shared" si="25"/>
        <v/>
      </c>
      <c r="AI49" s="26" t="str">
        <f t="shared" si="26"/>
        <v/>
      </c>
      <c r="AJ49" s="26" t="str">
        <f t="shared" si="16"/>
        <v/>
      </c>
      <c r="AK49" s="26" t="str">
        <f t="shared" si="17"/>
        <v/>
      </c>
      <c r="AL49" s="29">
        <v>30.822500000000002</v>
      </c>
      <c r="AM49" s="30">
        <v>33.777500000000003</v>
      </c>
      <c r="AN49" s="30">
        <v>29.914999999999999</v>
      </c>
      <c r="AO49" s="30">
        <v>32.577500000000001</v>
      </c>
      <c r="AP49" s="31">
        <v>5.6899999999999999E-2</v>
      </c>
    </row>
    <row r="50" spans="1:42" x14ac:dyDescent="0.2">
      <c r="A50" s="11">
        <v>43998</v>
      </c>
      <c r="B50" s="5" t="s">
        <v>242</v>
      </c>
      <c r="C50" s="10">
        <v>43983</v>
      </c>
      <c r="D50" s="5" t="s">
        <v>175</v>
      </c>
      <c r="E50" s="18">
        <f>IF(SUMIFS('Daily NSE Equity Options'!$K:$K,'Daily NSE Equity Options'!$A:$A,$A50)=0,"",SUMIFS('Daily NSE Equity Options'!$K:$K,'Daily NSE Equity Options'!$A:$A,$A50))</f>
        <v>137.24760000000001</v>
      </c>
      <c r="F50" s="7" t="str">
        <f>IF(SUMIFS('Daily BSE Equity Options'!$K:$K,'Daily BSE Equity Options'!$A:$A,$A50)=0,"",SUMIFS('Daily BSE Equity Options'!$K:$K,'Daily BSE Equity Options'!$A:$A,$A50))</f>
        <v/>
      </c>
      <c r="G50" s="7" t="str">
        <f t="shared" si="0"/>
        <v/>
      </c>
      <c r="H50" s="20" t="str">
        <f t="shared" si="1"/>
        <v/>
      </c>
      <c r="I50" s="20" t="str">
        <f t="shared" si="2"/>
        <v/>
      </c>
      <c r="J50" s="20" t="str">
        <f t="shared" si="3"/>
        <v/>
      </c>
      <c r="K50" s="20">
        <f t="shared" si="18"/>
        <v>0.21983228679225175</v>
      </c>
      <c r="L50" s="20" t="str">
        <f t="shared" si="19"/>
        <v/>
      </c>
      <c r="M50" s="20" t="str">
        <f t="shared" si="20"/>
        <v/>
      </c>
      <c r="N50" s="20" t="str">
        <f t="shared" si="4"/>
        <v/>
      </c>
      <c r="O50" s="20" t="str">
        <f t="shared" si="5"/>
        <v/>
      </c>
      <c r="P50" s="21">
        <f>IF(SUMIFS('Daily NSE Equity Options'!$L:$L,'Daily NSE Equity Options'!$A:$A,$A50)=0,"",SUMIFS('Daily NSE Equity Options'!$L:$L,'Daily NSE Equity Options'!$A:$A,$A50))</f>
        <v>15878.1855</v>
      </c>
      <c r="Q50" s="8" t="str">
        <f>IF(SUMIFS('Daily BSE Equity Options'!$L:$L,'Daily BSE Equity Options'!$A:$A,$A50)=0,"",SUMIFS('Daily BSE Equity Options'!$L:$L,'Daily BSE Equity Options'!$A:$A,$A50))</f>
        <v/>
      </c>
      <c r="R50" s="8" t="str">
        <f t="shared" si="6"/>
        <v/>
      </c>
      <c r="S50" s="23" t="str">
        <f t="shared" si="7"/>
        <v/>
      </c>
      <c r="T50" s="23" t="str">
        <f t="shared" si="8"/>
        <v/>
      </c>
      <c r="U50" s="23" t="str">
        <f t="shared" si="9"/>
        <v/>
      </c>
      <c r="V50" s="23">
        <f t="shared" si="21"/>
        <v>0.43018545428132948</v>
      </c>
      <c r="W50" s="23" t="str">
        <f t="shared" si="22"/>
        <v/>
      </c>
      <c r="X50" s="23" t="str">
        <f t="shared" si="23"/>
        <v/>
      </c>
      <c r="Y50" s="23" t="str">
        <f t="shared" si="10"/>
        <v/>
      </c>
      <c r="Z50" s="23" t="str">
        <f t="shared" si="11"/>
        <v/>
      </c>
      <c r="AA50" s="24">
        <f>IF(SUMIFS('Daily NSE Equity Options'!$M:$M,'Daily NSE Equity Options'!$A:$A,$A50)=0,"",SUMIFS('Daily NSE Equity Options'!$M:$M,'Daily NSE Equity Options'!$A:$A,$A50))</f>
        <v>28007752</v>
      </c>
      <c r="AB50" s="9" t="str">
        <f>IF(SUMIFS('Daily BSE Equity Options'!$M:$M,'Daily BSE Equity Options'!$A:$A,$A50)=0,"",SUMIFS('Daily BSE Equity Options'!$M:$M,'Daily BSE Equity Options'!$A:$A,$A50))</f>
        <v/>
      </c>
      <c r="AC50" s="9" t="str">
        <f t="shared" si="12"/>
        <v/>
      </c>
      <c r="AD50" s="26" t="str">
        <f t="shared" si="13"/>
        <v/>
      </c>
      <c r="AE50" s="26" t="str">
        <f t="shared" si="14"/>
        <v/>
      </c>
      <c r="AF50" s="26" t="str">
        <f t="shared" si="15"/>
        <v/>
      </c>
      <c r="AG50" s="26">
        <f t="shared" si="24"/>
        <v>0.43791879023999369</v>
      </c>
      <c r="AH50" s="26" t="str">
        <f t="shared" si="25"/>
        <v/>
      </c>
      <c r="AI50" s="26" t="str">
        <f t="shared" si="26"/>
        <v/>
      </c>
      <c r="AJ50" s="26" t="str">
        <f t="shared" si="16"/>
        <v/>
      </c>
      <c r="AK50" s="26" t="str">
        <f t="shared" si="17"/>
        <v/>
      </c>
      <c r="AL50" s="29">
        <v>32.577500000000001</v>
      </c>
      <c r="AM50" s="30">
        <v>35.3125</v>
      </c>
      <c r="AN50" s="30">
        <v>30.407499999999999</v>
      </c>
      <c r="AO50" s="30">
        <v>32.965000000000003</v>
      </c>
      <c r="AP50" s="31">
        <v>1.1900000000000001E-2</v>
      </c>
    </row>
    <row r="51" spans="1:42" x14ac:dyDescent="0.2">
      <c r="A51" s="11">
        <v>43999</v>
      </c>
      <c r="B51" s="5" t="s">
        <v>240</v>
      </c>
      <c r="C51" s="10">
        <v>43983</v>
      </c>
      <c r="D51" s="5" t="s">
        <v>175</v>
      </c>
      <c r="E51" s="18">
        <f>IF(SUMIFS('Daily NSE Equity Options'!$K:$K,'Daily NSE Equity Options'!$A:$A,$A51)=0,"",SUMIFS('Daily NSE Equity Options'!$K:$K,'Daily NSE Equity Options'!$A:$A,$A51))</f>
        <v>111.29859999999999</v>
      </c>
      <c r="F51" s="7" t="str">
        <f>IF(SUMIFS('Daily BSE Equity Options'!$K:$K,'Daily BSE Equity Options'!$A:$A,$A51)=0,"",SUMIFS('Daily BSE Equity Options'!$K:$K,'Daily BSE Equity Options'!$A:$A,$A51))</f>
        <v/>
      </c>
      <c r="G51" s="7" t="str">
        <f t="shared" si="0"/>
        <v/>
      </c>
      <c r="H51" s="20" t="str">
        <f t="shared" si="1"/>
        <v/>
      </c>
      <c r="I51" s="20" t="str">
        <f t="shared" si="2"/>
        <v/>
      </c>
      <c r="J51" s="20" t="str">
        <f t="shared" si="3"/>
        <v/>
      </c>
      <c r="K51" s="20">
        <f t="shared" si="18"/>
        <v>-0.18906705836750526</v>
      </c>
      <c r="L51" s="20" t="str">
        <f t="shared" si="19"/>
        <v/>
      </c>
      <c r="M51" s="20" t="str">
        <f t="shared" si="20"/>
        <v/>
      </c>
      <c r="N51" s="20" t="str">
        <f t="shared" si="4"/>
        <v/>
      </c>
      <c r="O51" s="20" t="str">
        <f t="shared" si="5"/>
        <v/>
      </c>
      <c r="P51" s="21">
        <f>IF(SUMIFS('Daily NSE Equity Options'!$L:$L,'Daily NSE Equity Options'!$A:$A,$A51)=0,"",SUMIFS('Daily NSE Equity Options'!$L:$L,'Daily NSE Equity Options'!$A:$A,$A51))</f>
        <v>15809.03</v>
      </c>
      <c r="Q51" s="8" t="str">
        <f>IF(SUMIFS('Daily BSE Equity Options'!$L:$L,'Daily BSE Equity Options'!$A:$A,$A51)=0,"",SUMIFS('Daily BSE Equity Options'!$L:$L,'Daily BSE Equity Options'!$A:$A,$A51))</f>
        <v/>
      </c>
      <c r="R51" s="8" t="str">
        <f t="shared" si="6"/>
        <v/>
      </c>
      <c r="S51" s="23" t="str">
        <f t="shared" si="7"/>
        <v/>
      </c>
      <c r="T51" s="23" t="str">
        <f t="shared" si="8"/>
        <v/>
      </c>
      <c r="U51" s="23" t="str">
        <f t="shared" si="9"/>
        <v/>
      </c>
      <c r="V51" s="23">
        <f t="shared" si="21"/>
        <v>-4.3553780121790009E-3</v>
      </c>
      <c r="W51" s="23" t="str">
        <f t="shared" si="22"/>
        <v/>
      </c>
      <c r="X51" s="23" t="str">
        <f t="shared" si="23"/>
        <v/>
      </c>
      <c r="Y51" s="23" t="str">
        <f t="shared" si="10"/>
        <v/>
      </c>
      <c r="Z51" s="23" t="str">
        <f t="shared" si="11"/>
        <v/>
      </c>
      <c r="AA51" s="24">
        <f>IF(SUMIFS('Daily NSE Equity Options'!$M:$M,'Daily NSE Equity Options'!$A:$A,$A51)=0,"",SUMIFS('Daily NSE Equity Options'!$M:$M,'Daily NSE Equity Options'!$A:$A,$A51))</f>
        <v>28855509</v>
      </c>
      <c r="AB51" s="9" t="str">
        <f>IF(SUMIFS('Daily BSE Equity Options'!$M:$M,'Daily BSE Equity Options'!$A:$A,$A51)=0,"",SUMIFS('Daily BSE Equity Options'!$M:$M,'Daily BSE Equity Options'!$A:$A,$A51))</f>
        <v/>
      </c>
      <c r="AC51" s="9" t="str">
        <f t="shared" si="12"/>
        <v/>
      </c>
      <c r="AD51" s="26" t="str">
        <f t="shared" si="13"/>
        <v/>
      </c>
      <c r="AE51" s="26" t="str">
        <f t="shared" si="14"/>
        <v/>
      </c>
      <c r="AF51" s="26" t="str">
        <f t="shared" si="15"/>
        <v/>
      </c>
      <c r="AG51" s="26">
        <f t="shared" si="24"/>
        <v>3.0268655620772522E-2</v>
      </c>
      <c r="AH51" s="26" t="str">
        <f t="shared" si="25"/>
        <v/>
      </c>
      <c r="AI51" s="26" t="str">
        <f t="shared" si="26"/>
        <v/>
      </c>
      <c r="AJ51" s="26" t="str">
        <f t="shared" si="16"/>
        <v/>
      </c>
      <c r="AK51" s="26" t="str">
        <f t="shared" si="17"/>
        <v/>
      </c>
      <c r="AL51" s="29">
        <v>32.965000000000003</v>
      </c>
      <c r="AM51" s="30">
        <v>34.017499999999998</v>
      </c>
      <c r="AN51" s="30">
        <v>29.05</v>
      </c>
      <c r="AO51" s="30">
        <v>33.354999999999997</v>
      </c>
      <c r="AP51" s="31">
        <v>1.18E-2</v>
      </c>
    </row>
    <row r="52" spans="1:42" x14ac:dyDescent="0.2">
      <c r="A52" s="11">
        <v>44000</v>
      </c>
      <c r="B52" s="5" t="s">
        <v>243</v>
      </c>
      <c r="C52" s="10">
        <v>43983</v>
      </c>
      <c r="D52" s="5" t="s">
        <v>175</v>
      </c>
      <c r="E52" s="18">
        <f>IF(SUMIFS('Daily NSE Equity Options'!$K:$K,'Daily NSE Equity Options'!$A:$A,$A52)=0,"",SUMIFS('Daily NSE Equity Options'!$K:$K,'Daily NSE Equity Options'!$A:$A,$A52))</f>
        <v>108.4456</v>
      </c>
      <c r="F52" s="7" t="str">
        <f>IF(SUMIFS('Daily BSE Equity Options'!$K:$K,'Daily BSE Equity Options'!$A:$A,$A52)=0,"",SUMIFS('Daily BSE Equity Options'!$K:$K,'Daily BSE Equity Options'!$A:$A,$A52))</f>
        <v/>
      </c>
      <c r="G52" s="7" t="str">
        <f t="shared" si="0"/>
        <v/>
      </c>
      <c r="H52" s="20" t="str">
        <f t="shared" si="1"/>
        <v/>
      </c>
      <c r="I52" s="20" t="str">
        <f t="shared" si="2"/>
        <v/>
      </c>
      <c r="J52" s="20" t="str">
        <f t="shared" si="3"/>
        <v/>
      </c>
      <c r="K52" s="20">
        <f t="shared" si="18"/>
        <v>-2.5633745617644754E-2</v>
      </c>
      <c r="L52" s="20" t="str">
        <f t="shared" si="19"/>
        <v/>
      </c>
      <c r="M52" s="20" t="str">
        <f t="shared" si="20"/>
        <v/>
      </c>
      <c r="N52" s="20" t="str">
        <f t="shared" si="4"/>
        <v/>
      </c>
      <c r="O52" s="20" t="str">
        <f t="shared" si="5"/>
        <v/>
      </c>
      <c r="P52" s="21">
        <f>IF(SUMIFS('Daily NSE Equity Options'!$L:$L,'Daily NSE Equity Options'!$A:$A,$A52)=0,"",SUMIFS('Daily NSE Equity Options'!$L:$L,'Daily NSE Equity Options'!$A:$A,$A52))</f>
        <v>32940.908799999997</v>
      </c>
      <c r="Q52" s="8" t="str">
        <f>IF(SUMIFS('Daily BSE Equity Options'!$L:$L,'Daily BSE Equity Options'!$A:$A,$A52)=0,"",SUMIFS('Daily BSE Equity Options'!$L:$L,'Daily BSE Equity Options'!$A:$A,$A52))</f>
        <v/>
      </c>
      <c r="R52" s="8" t="str">
        <f t="shared" si="6"/>
        <v/>
      </c>
      <c r="S52" s="23" t="str">
        <f t="shared" si="7"/>
        <v/>
      </c>
      <c r="T52" s="23" t="str">
        <f t="shared" si="8"/>
        <v/>
      </c>
      <c r="U52" s="23" t="str">
        <f t="shared" si="9"/>
        <v/>
      </c>
      <c r="V52" s="23">
        <f t="shared" si="21"/>
        <v>1.083676784723667</v>
      </c>
      <c r="W52" s="23" t="str">
        <f t="shared" si="22"/>
        <v/>
      </c>
      <c r="X52" s="23" t="str">
        <f t="shared" si="23"/>
        <v/>
      </c>
      <c r="Y52" s="23" t="str">
        <f t="shared" si="10"/>
        <v/>
      </c>
      <c r="Z52" s="23" t="str">
        <f t="shared" si="11"/>
        <v/>
      </c>
      <c r="AA52" s="24">
        <f>IF(SUMIFS('Daily NSE Equity Options'!$M:$M,'Daily NSE Equity Options'!$A:$A,$A52)=0,"",SUMIFS('Daily NSE Equity Options'!$M:$M,'Daily NSE Equity Options'!$A:$A,$A52))</f>
        <v>63832863</v>
      </c>
      <c r="AB52" s="9" t="str">
        <f>IF(SUMIFS('Daily BSE Equity Options'!$M:$M,'Daily BSE Equity Options'!$A:$A,$A52)=0,"",SUMIFS('Daily BSE Equity Options'!$M:$M,'Daily BSE Equity Options'!$A:$A,$A52))</f>
        <v/>
      </c>
      <c r="AC52" s="9" t="str">
        <f t="shared" si="12"/>
        <v/>
      </c>
      <c r="AD52" s="26" t="str">
        <f t="shared" si="13"/>
        <v/>
      </c>
      <c r="AE52" s="26" t="str">
        <f t="shared" si="14"/>
        <v/>
      </c>
      <c r="AF52" s="26" t="str">
        <f t="shared" si="15"/>
        <v/>
      </c>
      <c r="AG52" s="26">
        <f t="shared" si="24"/>
        <v>1.2121551555371974</v>
      </c>
      <c r="AH52" s="26" t="str">
        <f t="shared" si="25"/>
        <v/>
      </c>
      <c r="AI52" s="26" t="str">
        <f t="shared" si="26"/>
        <v/>
      </c>
      <c r="AJ52" s="26" t="str">
        <f t="shared" si="16"/>
        <v/>
      </c>
      <c r="AK52" s="26" t="str">
        <f t="shared" si="17"/>
        <v/>
      </c>
      <c r="AL52" s="29">
        <v>33.354999999999997</v>
      </c>
      <c r="AM52" s="30">
        <v>33.422499999999999</v>
      </c>
      <c r="AN52" s="30">
        <v>31.217500000000001</v>
      </c>
      <c r="AO52" s="30">
        <v>31.454999999999998</v>
      </c>
      <c r="AP52" s="31">
        <v>-5.7000000000000002E-2</v>
      </c>
    </row>
    <row r="53" spans="1:42" x14ac:dyDescent="0.2">
      <c r="A53" s="11">
        <v>44001</v>
      </c>
      <c r="B53" s="5" t="s">
        <v>241</v>
      </c>
      <c r="C53" s="10">
        <v>43983</v>
      </c>
      <c r="D53" s="5" t="s">
        <v>175</v>
      </c>
      <c r="E53" s="18">
        <f>IF(SUMIFS('Daily NSE Equity Options'!$K:$K,'Daily NSE Equity Options'!$A:$A,$A53)=0,"",SUMIFS('Daily NSE Equity Options'!$K:$K,'Daily NSE Equity Options'!$A:$A,$A53))</f>
        <v>110.1567</v>
      </c>
      <c r="F53" s="7" t="str">
        <f>IF(SUMIFS('Daily BSE Equity Options'!$K:$K,'Daily BSE Equity Options'!$A:$A,$A53)=0,"",SUMIFS('Daily BSE Equity Options'!$K:$K,'Daily BSE Equity Options'!$A:$A,$A53))</f>
        <v/>
      </c>
      <c r="G53" s="7" t="str">
        <f t="shared" si="0"/>
        <v/>
      </c>
      <c r="H53" s="20" t="str">
        <f t="shared" si="1"/>
        <v/>
      </c>
      <c r="I53" s="20" t="str">
        <f t="shared" si="2"/>
        <v/>
      </c>
      <c r="J53" s="20" t="str">
        <f t="shared" si="3"/>
        <v/>
      </c>
      <c r="K53" s="20">
        <f t="shared" si="18"/>
        <v>1.5778417934890765E-2</v>
      </c>
      <c r="L53" s="20" t="str">
        <f t="shared" si="19"/>
        <v/>
      </c>
      <c r="M53" s="20" t="str">
        <f t="shared" si="20"/>
        <v/>
      </c>
      <c r="N53" s="20" t="str">
        <f t="shared" si="4"/>
        <v/>
      </c>
      <c r="O53" s="20" t="str">
        <f t="shared" si="5"/>
        <v/>
      </c>
      <c r="P53" s="21">
        <f>IF(SUMIFS('Daily NSE Equity Options'!$L:$L,'Daily NSE Equity Options'!$A:$A,$A53)=0,"",SUMIFS('Daily NSE Equity Options'!$L:$L,'Daily NSE Equity Options'!$A:$A,$A53))</f>
        <v>9858.7746000000006</v>
      </c>
      <c r="Q53" s="8">
        <f>IF(SUMIFS('Daily BSE Equity Options'!$L:$L,'Daily BSE Equity Options'!$A:$A,$A53)=0,"",SUMIFS('Daily BSE Equity Options'!$L:$L,'Daily BSE Equity Options'!$A:$A,$A53))</f>
        <v>1.46E-2</v>
      </c>
      <c r="R53" s="8">
        <f t="shared" si="6"/>
        <v>9858.7892000000011</v>
      </c>
      <c r="S53" s="23" t="str">
        <f t="shared" si="7"/>
        <v/>
      </c>
      <c r="T53" s="23" t="str">
        <f t="shared" si="8"/>
        <v/>
      </c>
      <c r="U53" s="23" t="str">
        <f t="shared" si="9"/>
        <v/>
      </c>
      <c r="V53" s="23">
        <f t="shared" si="21"/>
        <v>-0.70071333915353295</v>
      </c>
      <c r="W53" s="23" t="str">
        <f t="shared" si="22"/>
        <v/>
      </c>
      <c r="X53" s="23" t="str">
        <f t="shared" si="23"/>
        <v/>
      </c>
      <c r="Y53" s="23">
        <f t="shared" si="10"/>
        <v>0.99999851908792203</v>
      </c>
      <c r="Z53" s="23">
        <f t="shared" si="11"/>
        <v>1.48091207792535E-6</v>
      </c>
      <c r="AA53" s="24">
        <f>IF(SUMIFS('Daily NSE Equity Options'!$M:$M,'Daily NSE Equity Options'!$A:$A,$A53)=0,"",SUMIFS('Daily NSE Equity Options'!$M:$M,'Daily NSE Equity Options'!$A:$A,$A53))</f>
        <v>16913711</v>
      </c>
      <c r="AB53" s="9">
        <f>IF(SUMIFS('Daily BSE Equity Options'!$M:$M,'Daily BSE Equity Options'!$A:$A,$A53)=0,"",SUMIFS('Daily BSE Equity Options'!$M:$M,'Daily BSE Equity Options'!$A:$A,$A53))</f>
        <v>18</v>
      </c>
      <c r="AC53" s="9">
        <f t="shared" si="12"/>
        <v>16913729</v>
      </c>
      <c r="AD53" s="26" t="str">
        <f t="shared" si="13"/>
        <v/>
      </c>
      <c r="AE53" s="26" t="str">
        <f t="shared" si="14"/>
        <v/>
      </c>
      <c r="AF53" s="26" t="str">
        <f t="shared" si="15"/>
        <v/>
      </c>
      <c r="AG53" s="26">
        <f t="shared" si="24"/>
        <v>-0.73503129571362014</v>
      </c>
      <c r="AH53" s="26" t="str">
        <f t="shared" si="25"/>
        <v/>
      </c>
      <c r="AI53" s="26" t="str">
        <f t="shared" si="26"/>
        <v/>
      </c>
      <c r="AJ53" s="26">
        <f t="shared" si="16"/>
        <v>0.99999893577578314</v>
      </c>
      <c r="AK53" s="26">
        <f t="shared" si="17"/>
        <v>1.0642242169068689E-6</v>
      </c>
      <c r="AL53" s="29">
        <v>31.454999999999998</v>
      </c>
      <c r="AM53" s="30">
        <v>31.912500000000001</v>
      </c>
      <c r="AN53" s="30">
        <v>29.677499999999998</v>
      </c>
      <c r="AO53" s="30">
        <v>29.965</v>
      </c>
      <c r="AP53" s="31">
        <v>-4.7399999999999998E-2</v>
      </c>
    </row>
    <row r="54" spans="1:42" x14ac:dyDescent="0.2">
      <c r="A54" s="11">
        <v>44004</v>
      </c>
      <c r="B54" s="5" t="s">
        <v>244</v>
      </c>
      <c r="C54" s="10">
        <v>43983</v>
      </c>
      <c r="D54" s="5" t="s">
        <v>175</v>
      </c>
      <c r="E54" s="18">
        <f>IF(SUMIFS('Daily NSE Equity Options'!$K:$K,'Daily NSE Equity Options'!$A:$A,$A54)=0,"",SUMIFS('Daily NSE Equity Options'!$K:$K,'Daily NSE Equity Options'!$A:$A,$A54))</f>
        <v>108.5736</v>
      </c>
      <c r="F54" s="7" t="str">
        <f>IF(SUMIFS('Daily BSE Equity Options'!$K:$K,'Daily BSE Equity Options'!$A:$A,$A54)=0,"",SUMIFS('Daily BSE Equity Options'!$K:$K,'Daily BSE Equity Options'!$A:$A,$A54))</f>
        <v/>
      </c>
      <c r="G54" s="7" t="str">
        <f t="shared" si="0"/>
        <v/>
      </c>
      <c r="H54" s="20" t="str">
        <f t="shared" si="1"/>
        <v/>
      </c>
      <c r="I54" s="20" t="str">
        <f t="shared" si="2"/>
        <v/>
      </c>
      <c r="J54" s="20" t="str">
        <f t="shared" si="3"/>
        <v/>
      </c>
      <c r="K54" s="20">
        <f t="shared" si="18"/>
        <v>-1.4371345546843717E-2</v>
      </c>
      <c r="L54" s="20" t="str">
        <f t="shared" si="19"/>
        <v/>
      </c>
      <c r="M54" s="20" t="str">
        <f t="shared" si="20"/>
        <v/>
      </c>
      <c r="N54" s="20" t="str">
        <f t="shared" si="4"/>
        <v/>
      </c>
      <c r="O54" s="20" t="str">
        <f t="shared" si="5"/>
        <v/>
      </c>
      <c r="P54" s="21">
        <f>IF(SUMIFS('Daily NSE Equity Options'!$L:$L,'Daily NSE Equity Options'!$A:$A,$A54)=0,"",SUMIFS('Daily NSE Equity Options'!$L:$L,'Daily NSE Equity Options'!$A:$A,$A54))</f>
        <v>11239.357400000001</v>
      </c>
      <c r="Q54" s="8" t="str">
        <f>IF(SUMIFS('Daily BSE Equity Options'!$L:$L,'Daily BSE Equity Options'!$A:$A,$A54)=0,"",SUMIFS('Daily BSE Equity Options'!$L:$L,'Daily BSE Equity Options'!$A:$A,$A54))</f>
        <v/>
      </c>
      <c r="R54" s="8" t="str">
        <f t="shared" si="6"/>
        <v/>
      </c>
      <c r="S54" s="23" t="str">
        <f t="shared" si="7"/>
        <v/>
      </c>
      <c r="T54" s="23" t="str">
        <f t="shared" si="8"/>
        <v/>
      </c>
      <c r="U54" s="23" t="str">
        <f t="shared" si="9"/>
        <v/>
      </c>
      <c r="V54" s="23">
        <f t="shared" si="21"/>
        <v>0.14003594320941271</v>
      </c>
      <c r="W54" s="23" t="str">
        <f t="shared" si="22"/>
        <v/>
      </c>
      <c r="X54" s="23" t="str">
        <f t="shared" si="23"/>
        <v/>
      </c>
      <c r="Y54" s="23" t="str">
        <f t="shared" si="10"/>
        <v/>
      </c>
      <c r="Z54" s="23" t="str">
        <f t="shared" si="11"/>
        <v/>
      </c>
      <c r="AA54" s="24">
        <f>IF(SUMIFS('Daily NSE Equity Options'!$M:$M,'Daily NSE Equity Options'!$A:$A,$A54)=0,"",SUMIFS('Daily NSE Equity Options'!$M:$M,'Daily NSE Equity Options'!$A:$A,$A54))</f>
        <v>19397349</v>
      </c>
      <c r="AB54" s="9" t="str">
        <f>IF(SUMIFS('Daily BSE Equity Options'!$M:$M,'Daily BSE Equity Options'!$A:$A,$A54)=0,"",SUMIFS('Daily BSE Equity Options'!$M:$M,'Daily BSE Equity Options'!$A:$A,$A54))</f>
        <v/>
      </c>
      <c r="AC54" s="9" t="str">
        <f t="shared" si="12"/>
        <v/>
      </c>
      <c r="AD54" s="26" t="str">
        <f t="shared" si="13"/>
        <v/>
      </c>
      <c r="AE54" s="26" t="str">
        <f t="shared" si="14"/>
        <v/>
      </c>
      <c r="AF54" s="26" t="str">
        <f t="shared" si="15"/>
        <v/>
      </c>
      <c r="AG54" s="26">
        <f t="shared" si="24"/>
        <v>0.14684169547416293</v>
      </c>
      <c r="AH54" s="26" t="str">
        <f t="shared" si="25"/>
        <v/>
      </c>
      <c r="AI54" s="26" t="str">
        <f t="shared" si="26"/>
        <v/>
      </c>
      <c r="AJ54" s="26" t="str">
        <f t="shared" si="16"/>
        <v/>
      </c>
      <c r="AK54" s="26" t="str">
        <f t="shared" si="17"/>
        <v/>
      </c>
      <c r="AL54" s="29">
        <v>29.965</v>
      </c>
      <c r="AM54" s="30">
        <v>30.982500000000002</v>
      </c>
      <c r="AN54" s="30">
        <v>29.965</v>
      </c>
      <c r="AO54" s="30">
        <v>30.46</v>
      </c>
      <c r="AP54" s="31">
        <v>1.6500000000000001E-2</v>
      </c>
    </row>
    <row r="55" spans="1:42" x14ac:dyDescent="0.2">
      <c r="A55" s="11">
        <v>44005</v>
      </c>
      <c r="B55" s="5" t="s">
        <v>242</v>
      </c>
      <c r="C55" s="10">
        <v>43983</v>
      </c>
      <c r="D55" s="5" t="s">
        <v>175</v>
      </c>
      <c r="E55" s="18">
        <f>IF(SUMIFS('Daily NSE Equity Options'!$K:$K,'Daily NSE Equity Options'!$A:$A,$A55)=0,"",SUMIFS('Daily NSE Equity Options'!$K:$K,'Daily NSE Equity Options'!$A:$A,$A55))</f>
        <v>98.323999999999998</v>
      </c>
      <c r="F55" s="7" t="str">
        <f>IF(SUMIFS('Daily BSE Equity Options'!$K:$K,'Daily BSE Equity Options'!$A:$A,$A55)=0,"",SUMIFS('Daily BSE Equity Options'!$K:$K,'Daily BSE Equity Options'!$A:$A,$A55))</f>
        <v/>
      </c>
      <c r="G55" s="7" t="str">
        <f t="shared" si="0"/>
        <v/>
      </c>
      <c r="H55" s="20" t="str">
        <f t="shared" si="1"/>
        <v/>
      </c>
      <c r="I55" s="20" t="str">
        <f t="shared" si="2"/>
        <v/>
      </c>
      <c r="J55" s="20" t="str">
        <f t="shared" si="3"/>
        <v/>
      </c>
      <c r="K55" s="20">
        <f t="shared" si="18"/>
        <v>-9.4402322479866241E-2</v>
      </c>
      <c r="L55" s="20" t="str">
        <f t="shared" si="19"/>
        <v/>
      </c>
      <c r="M55" s="20" t="str">
        <f t="shared" si="20"/>
        <v/>
      </c>
      <c r="N55" s="20" t="str">
        <f t="shared" si="4"/>
        <v/>
      </c>
      <c r="O55" s="20" t="str">
        <f t="shared" si="5"/>
        <v/>
      </c>
      <c r="P55" s="21">
        <f>IF(SUMIFS('Daily NSE Equity Options'!$L:$L,'Daily NSE Equity Options'!$A:$A,$A55)=0,"",SUMIFS('Daily NSE Equity Options'!$L:$L,'Daily NSE Equity Options'!$A:$A,$A55))</f>
        <v>12228.562400000001</v>
      </c>
      <c r="Q55" s="8" t="str">
        <f>IF(SUMIFS('Daily BSE Equity Options'!$L:$L,'Daily BSE Equity Options'!$A:$A,$A55)=0,"",SUMIFS('Daily BSE Equity Options'!$L:$L,'Daily BSE Equity Options'!$A:$A,$A55))</f>
        <v/>
      </c>
      <c r="R55" s="8" t="str">
        <f t="shared" si="6"/>
        <v/>
      </c>
      <c r="S55" s="23" t="str">
        <f t="shared" si="7"/>
        <v/>
      </c>
      <c r="T55" s="23" t="str">
        <f t="shared" si="8"/>
        <v/>
      </c>
      <c r="U55" s="23" t="str">
        <f t="shared" si="9"/>
        <v/>
      </c>
      <c r="V55" s="23">
        <f t="shared" si="21"/>
        <v>8.8012594029619473E-2</v>
      </c>
      <c r="W55" s="23" t="str">
        <f t="shared" si="22"/>
        <v/>
      </c>
      <c r="X55" s="23" t="str">
        <f t="shared" si="23"/>
        <v/>
      </c>
      <c r="Y55" s="23" t="str">
        <f t="shared" si="10"/>
        <v/>
      </c>
      <c r="Z55" s="23" t="str">
        <f t="shared" si="11"/>
        <v/>
      </c>
      <c r="AA55" s="24">
        <f>IF(SUMIFS('Daily NSE Equity Options'!$M:$M,'Daily NSE Equity Options'!$A:$A,$A55)=0,"",SUMIFS('Daily NSE Equity Options'!$M:$M,'Daily NSE Equity Options'!$A:$A,$A55))</f>
        <v>20783749</v>
      </c>
      <c r="AB55" s="9" t="str">
        <f>IF(SUMIFS('Daily BSE Equity Options'!$M:$M,'Daily BSE Equity Options'!$A:$A,$A55)=0,"",SUMIFS('Daily BSE Equity Options'!$M:$M,'Daily BSE Equity Options'!$A:$A,$A55))</f>
        <v/>
      </c>
      <c r="AC55" s="9" t="str">
        <f t="shared" si="12"/>
        <v/>
      </c>
      <c r="AD55" s="26" t="str">
        <f t="shared" si="13"/>
        <v/>
      </c>
      <c r="AE55" s="26" t="str">
        <f t="shared" si="14"/>
        <v/>
      </c>
      <c r="AF55" s="26" t="str">
        <f t="shared" si="15"/>
        <v/>
      </c>
      <c r="AG55" s="26">
        <f t="shared" si="24"/>
        <v>7.1473684367900026E-2</v>
      </c>
      <c r="AH55" s="26" t="str">
        <f t="shared" si="25"/>
        <v/>
      </c>
      <c r="AI55" s="26" t="str">
        <f t="shared" si="26"/>
        <v/>
      </c>
      <c r="AJ55" s="26" t="str">
        <f t="shared" si="16"/>
        <v/>
      </c>
      <c r="AK55" s="26" t="str">
        <f t="shared" si="17"/>
        <v/>
      </c>
      <c r="AL55" s="29">
        <v>30.46</v>
      </c>
      <c r="AM55" s="30">
        <v>31.147500000000001</v>
      </c>
      <c r="AN55" s="30">
        <v>29.2425</v>
      </c>
      <c r="AO55" s="30">
        <v>29.34</v>
      </c>
      <c r="AP55" s="31">
        <v>-3.6799999999999999E-2</v>
      </c>
    </row>
    <row r="56" spans="1:42" x14ac:dyDescent="0.2">
      <c r="A56" s="11">
        <v>44006</v>
      </c>
      <c r="B56" s="5" t="s">
        <v>240</v>
      </c>
      <c r="C56" s="10">
        <v>43983</v>
      </c>
      <c r="D56" s="5" t="s">
        <v>175</v>
      </c>
      <c r="E56" s="18">
        <f>IF(SUMIFS('Daily NSE Equity Options'!$K:$K,'Daily NSE Equity Options'!$A:$A,$A56)=0,"",SUMIFS('Daily NSE Equity Options'!$K:$K,'Daily NSE Equity Options'!$A:$A,$A56))</f>
        <v>131.0385</v>
      </c>
      <c r="F56" s="7" t="str">
        <f>IF(SUMIFS('Daily BSE Equity Options'!$K:$K,'Daily BSE Equity Options'!$A:$A,$A56)=0,"",SUMIFS('Daily BSE Equity Options'!$K:$K,'Daily BSE Equity Options'!$A:$A,$A56))</f>
        <v/>
      </c>
      <c r="G56" s="7" t="str">
        <f t="shared" si="0"/>
        <v/>
      </c>
      <c r="H56" s="20" t="str">
        <f t="shared" si="1"/>
        <v/>
      </c>
      <c r="I56" s="20" t="str">
        <f t="shared" si="2"/>
        <v/>
      </c>
      <c r="J56" s="20" t="str">
        <f t="shared" si="3"/>
        <v/>
      </c>
      <c r="K56" s="20">
        <f t="shared" si="18"/>
        <v>0.33272141084577522</v>
      </c>
      <c r="L56" s="20" t="str">
        <f t="shared" si="19"/>
        <v/>
      </c>
      <c r="M56" s="20" t="str">
        <f t="shared" si="20"/>
        <v/>
      </c>
      <c r="N56" s="20" t="str">
        <f t="shared" si="4"/>
        <v/>
      </c>
      <c r="O56" s="20" t="str">
        <f t="shared" si="5"/>
        <v/>
      </c>
      <c r="P56" s="21">
        <f>IF(SUMIFS('Daily NSE Equity Options'!$L:$L,'Daily NSE Equity Options'!$A:$A,$A56)=0,"",SUMIFS('Daily NSE Equity Options'!$L:$L,'Daily NSE Equity Options'!$A:$A,$A56))</f>
        <v>20768.3557</v>
      </c>
      <c r="Q56" s="8" t="str">
        <f>IF(SUMIFS('Daily BSE Equity Options'!$L:$L,'Daily BSE Equity Options'!$A:$A,$A56)=0,"",SUMIFS('Daily BSE Equity Options'!$L:$L,'Daily BSE Equity Options'!$A:$A,$A56))</f>
        <v/>
      </c>
      <c r="R56" s="8" t="str">
        <f t="shared" si="6"/>
        <v/>
      </c>
      <c r="S56" s="23" t="str">
        <f t="shared" si="7"/>
        <v/>
      </c>
      <c r="T56" s="23" t="str">
        <f t="shared" si="8"/>
        <v/>
      </c>
      <c r="U56" s="23" t="str">
        <f t="shared" si="9"/>
        <v/>
      </c>
      <c r="V56" s="23">
        <f t="shared" si="21"/>
        <v>0.69834809854672697</v>
      </c>
      <c r="W56" s="23" t="str">
        <f t="shared" si="22"/>
        <v/>
      </c>
      <c r="X56" s="23" t="str">
        <f t="shared" si="23"/>
        <v/>
      </c>
      <c r="Y56" s="23" t="str">
        <f t="shared" si="10"/>
        <v/>
      </c>
      <c r="Z56" s="23" t="str">
        <f t="shared" si="11"/>
        <v/>
      </c>
      <c r="AA56" s="24">
        <f>IF(SUMIFS('Daily NSE Equity Options'!$M:$M,'Daily NSE Equity Options'!$A:$A,$A56)=0,"",SUMIFS('Daily NSE Equity Options'!$M:$M,'Daily NSE Equity Options'!$A:$A,$A56))</f>
        <v>35505556</v>
      </c>
      <c r="AB56" s="9" t="str">
        <f>IF(SUMIFS('Daily BSE Equity Options'!$M:$M,'Daily BSE Equity Options'!$A:$A,$A56)=0,"",SUMIFS('Daily BSE Equity Options'!$M:$M,'Daily BSE Equity Options'!$A:$A,$A56))</f>
        <v/>
      </c>
      <c r="AC56" s="9" t="str">
        <f t="shared" si="12"/>
        <v/>
      </c>
      <c r="AD56" s="26" t="str">
        <f t="shared" si="13"/>
        <v/>
      </c>
      <c r="AE56" s="26" t="str">
        <f t="shared" si="14"/>
        <v/>
      </c>
      <c r="AF56" s="26" t="str">
        <f t="shared" si="15"/>
        <v/>
      </c>
      <c r="AG56" s="26">
        <f t="shared" si="24"/>
        <v>0.70833260159175326</v>
      </c>
      <c r="AH56" s="26" t="str">
        <f t="shared" si="25"/>
        <v/>
      </c>
      <c r="AI56" s="26" t="str">
        <f t="shared" si="26"/>
        <v/>
      </c>
      <c r="AJ56" s="26" t="str">
        <f t="shared" si="16"/>
        <v/>
      </c>
      <c r="AK56" s="26" t="str">
        <f t="shared" si="17"/>
        <v/>
      </c>
      <c r="AL56" s="29">
        <v>29.34</v>
      </c>
      <c r="AM56" s="30">
        <v>30.53</v>
      </c>
      <c r="AN56" s="30">
        <v>27.79</v>
      </c>
      <c r="AO56" s="30">
        <v>29.577500000000001</v>
      </c>
      <c r="AP56" s="31">
        <v>8.0999999999999996E-3</v>
      </c>
    </row>
    <row r="57" spans="1:42" x14ac:dyDescent="0.2">
      <c r="A57" s="11">
        <v>44007</v>
      </c>
      <c r="B57" s="5" t="s">
        <v>243</v>
      </c>
      <c r="C57" s="10">
        <v>43983</v>
      </c>
      <c r="D57" s="5" t="s">
        <v>175</v>
      </c>
      <c r="E57" s="18">
        <f>IF(SUMIFS('Daily NSE Equity Options'!$K:$K,'Daily NSE Equity Options'!$A:$A,$A57)=0,"",SUMIFS('Daily NSE Equity Options'!$K:$K,'Daily NSE Equity Options'!$A:$A,$A57))</f>
        <v>134.44309999999999</v>
      </c>
      <c r="F57" s="7" t="str">
        <f>IF(SUMIFS('Daily BSE Equity Options'!$K:$K,'Daily BSE Equity Options'!$A:$A,$A57)=0,"",SUMIFS('Daily BSE Equity Options'!$K:$K,'Daily BSE Equity Options'!$A:$A,$A57))</f>
        <v/>
      </c>
      <c r="G57" s="7" t="str">
        <f t="shared" si="0"/>
        <v/>
      </c>
      <c r="H57" s="20" t="str">
        <f t="shared" si="1"/>
        <v/>
      </c>
      <c r="I57" s="20" t="str">
        <f t="shared" si="2"/>
        <v/>
      </c>
      <c r="J57" s="20" t="str">
        <f t="shared" si="3"/>
        <v/>
      </c>
      <c r="K57" s="20">
        <f t="shared" si="18"/>
        <v>2.5981677140687554E-2</v>
      </c>
      <c r="L57" s="20" t="str">
        <f t="shared" si="19"/>
        <v/>
      </c>
      <c r="M57" s="20" t="str">
        <f t="shared" si="20"/>
        <v/>
      </c>
      <c r="N57" s="20" t="str">
        <f t="shared" si="4"/>
        <v/>
      </c>
      <c r="O57" s="20" t="str">
        <f t="shared" si="5"/>
        <v/>
      </c>
      <c r="P57" s="21">
        <f>IF(SUMIFS('Daily NSE Equity Options'!$L:$L,'Daily NSE Equity Options'!$A:$A,$A57)=0,"",SUMIFS('Daily NSE Equity Options'!$L:$L,'Daily NSE Equity Options'!$A:$A,$A57))</f>
        <v>40045.847999999998</v>
      </c>
      <c r="Q57" s="8" t="str">
        <f>IF(SUMIFS('Daily BSE Equity Options'!$L:$L,'Daily BSE Equity Options'!$A:$A,$A57)=0,"",SUMIFS('Daily BSE Equity Options'!$L:$L,'Daily BSE Equity Options'!$A:$A,$A57))</f>
        <v/>
      </c>
      <c r="R57" s="8" t="str">
        <f t="shared" si="6"/>
        <v/>
      </c>
      <c r="S57" s="23" t="str">
        <f t="shared" si="7"/>
        <v/>
      </c>
      <c r="T57" s="23" t="str">
        <f t="shared" si="8"/>
        <v/>
      </c>
      <c r="U57" s="23" t="str">
        <f t="shared" si="9"/>
        <v/>
      </c>
      <c r="V57" s="23">
        <f t="shared" si="21"/>
        <v>0.928214663619229</v>
      </c>
      <c r="W57" s="23" t="str">
        <f t="shared" si="22"/>
        <v/>
      </c>
      <c r="X57" s="23" t="str">
        <f t="shared" si="23"/>
        <v/>
      </c>
      <c r="Y57" s="23" t="str">
        <f t="shared" si="10"/>
        <v/>
      </c>
      <c r="Z57" s="23" t="str">
        <f t="shared" si="11"/>
        <v/>
      </c>
      <c r="AA57" s="24">
        <f>IF(SUMIFS('Daily NSE Equity Options'!$M:$M,'Daily NSE Equity Options'!$A:$A,$A57)=0,"",SUMIFS('Daily NSE Equity Options'!$M:$M,'Daily NSE Equity Options'!$A:$A,$A57))</f>
        <v>73140394</v>
      </c>
      <c r="AB57" s="9" t="str">
        <f>IF(SUMIFS('Daily BSE Equity Options'!$M:$M,'Daily BSE Equity Options'!$A:$A,$A57)=0,"",SUMIFS('Daily BSE Equity Options'!$M:$M,'Daily BSE Equity Options'!$A:$A,$A57))</f>
        <v/>
      </c>
      <c r="AC57" s="9" t="str">
        <f t="shared" si="12"/>
        <v/>
      </c>
      <c r="AD57" s="26" t="str">
        <f t="shared" si="13"/>
        <v/>
      </c>
      <c r="AE57" s="26" t="str">
        <f t="shared" si="14"/>
        <v/>
      </c>
      <c r="AF57" s="26" t="str">
        <f t="shared" si="15"/>
        <v/>
      </c>
      <c r="AG57" s="26">
        <f t="shared" si="24"/>
        <v>1.0599703888597043</v>
      </c>
      <c r="AH57" s="26" t="str">
        <f t="shared" si="25"/>
        <v/>
      </c>
      <c r="AI57" s="26" t="str">
        <f t="shared" si="26"/>
        <v/>
      </c>
      <c r="AJ57" s="26" t="str">
        <f t="shared" si="16"/>
        <v/>
      </c>
      <c r="AK57" s="26" t="str">
        <f t="shared" si="17"/>
        <v/>
      </c>
      <c r="AL57" s="29">
        <v>29.577500000000001</v>
      </c>
      <c r="AM57" s="30">
        <v>31.285</v>
      </c>
      <c r="AN57" s="30">
        <v>29.057500000000001</v>
      </c>
      <c r="AO57" s="30">
        <v>29.727499999999999</v>
      </c>
      <c r="AP57" s="31">
        <v>5.1000000000000004E-3</v>
      </c>
    </row>
    <row r="58" spans="1:42" x14ac:dyDescent="0.2">
      <c r="A58" s="11">
        <v>44008</v>
      </c>
      <c r="B58" s="5" t="s">
        <v>241</v>
      </c>
      <c r="C58" s="10">
        <v>43983</v>
      </c>
      <c r="D58" s="5" t="s">
        <v>175</v>
      </c>
      <c r="E58" s="18">
        <f>IF(SUMIFS('Daily NSE Equity Options'!$K:$K,'Daily NSE Equity Options'!$A:$A,$A58)=0,"",SUMIFS('Daily NSE Equity Options'!$K:$K,'Daily NSE Equity Options'!$A:$A,$A58))</f>
        <v>91.965400000000002</v>
      </c>
      <c r="F58" s="7" t="str">
        <f>IF(SUMIFS('Daily BSE Equity Options'!$K:$K,'Daily BSE Equity Options'!$A:$A,$A58)=0,"",SUMIFS('Daily BSE Equity Options'!$K:$K,'Daily BSE Equity Options'!$A:$A,$A58))</f>
        <v/>
      </c>
      <c r="G58" s="7" t="str">
        <f t="shared" si="0"/>
        <v/>
      </c>
      <c r="H58" s="20" t="str">
        <f t="shared" si="1"/>
        <v/>
      </c>
      <c r="I58" s="20" t="str">
        <f t="shared" si="2"/>
        <v/>
      </c>
      <c r="J58" s="20" t="str">
        <f t="shared" si="3"/>
        <v/>
      </c>
      <c r="K58" s="20">
        <f t="shared" si="18"/>
        <v>-0.31595299424068612</v>
      </c>
      <c r="L58" s="20" t="str">
        <f t="shared" si="19"/>
        <v/>
      </c>
      <c r="M58" s="20" t="str">
        <f t="shared" si="20"/>
        <v/>
      </c>
      <c r="N58" s="20" t="str">
        <f t="shared" si="4"/>
        <v/>
      </c>
      <c r="O58" s="20" t="str">
        <f t="shared" si="5"/>
        <v/>
      </c>
      <c r="P58" s="21">
        <f>IF(SUMIFS('Daily NSE Equity Options'!$L:$L,'Daily NSE Equity Options'!$A:$A,$A58)=0,"",SUMIFS('Daily NSE Equity Options'!$L:$L,'Daily NSE Equity Options'!$A:$A,$A58))</f>
        <v>7628.0050000000001</v>
      </c>
      <c r="Q58" s="8" t="str">
        <f>IF(SUMIFS('Daily BSE Equity Options'!$L:$L,'Daily BSE Equity Options'!$A:$A,$A58)=0,"",SUMIFS('Daily BSE Equity Options'!$L:$L,'Daily BSE Equity Options'!$A:$A,$A58))</f>
        <v/>
      </c>
      <c r="R58" s="8" t="str">
        <f t="shared" si="6"/>
        <v/>
      </c>
      <c r="S58" s="23" t="str">
        <f t="shared" si="7"/>
        <v/>
      </c>
      <c r="T58" s="23" t="str">
        <f t="shared" si="8"/>
        <v/>
      </c>
      <c r="U58" s="23" t="str">
        <f t="shared" si="9"/>
        <v/>
      </c>
      <c r="V58" s="23">
        <f t="shared" si="21"/>
        <v>-0.80951820523316176</v>
      </c>
      <c r="W58" s="23" t="str">
        <f t="shared" si="22"/>
        <v/>
      </c>
      <c r="X58" s="23" t="str">
        <f t="shared" si="23"/>
        <v/>
      </c>
      <c r="Y58" s="23" t="str">
        <f t="shared" si="10"/>
        <v/>
      </c>
      <c r="Z58" s="23" t="str">
        <f t="shared" si="11"/>
        <v/>
      </c>
      <c r="AA58" s="24">
        <f>IF(SUMIFS('Daily NSE Equity Options'!$M:$M,'Daily NSE Equity Options'!$A:$A,$A58)=0,"",SUMIFS('Daily NSE Equity Options'!$M:$M,'Daily NSE Equity Options'!$A:$A,$A58))</f>
        <v>12744304</v>
      </c>
      <c r="AB58" s="9" t="str">
        <f>IF(SUMIFS('Daily BSE Equity Options'!$M:$M,'Daily BSE Equity Options'!$A:$A,$A58)=0,"",SUMIFS('Daily BSE Equity Options'!$M:$M,'Daily BSE Equity Options'!$A:$A,$A58))</f>
        <v/>
      </c>
      <c r="AC58" s="9" t="str">
        <f t="shared" si="12"/>
        <v/>
      </c>
      <c r="AD58" s="26" t="str">
        <f t="shared" si="13"/>
        <v/>
      </c>
      <c r="AE58" s="26" t="str">
        <f t="shared" si="14"/>
        <v/>
      </c>
      <c r="AF58" s="26" t="str">
        <f t="shared" si="15"/>
        <v/>
      </c>
      <c r="AG58" s="26">
        <f t="shared" si="24"/>
        <v>-0.82575560093373301</v>
      </c>
      <c r="AH58" s="26" t="str">
        <f t="shared" si="25"/>
        <v/>
      </c>
      <c r="AI58" s="26" t="str">
        <f t="shared" si="26"/>
        <v/>
      </c>
      <c r="AJ58" s="26" t="str">
        <f t="shared" si="16"/>
        <v/>
      </c>
      <c r="AK58" s="26" t="str">
        <f t="shared" si="17"/>
        <v/>
      </c>
      <c r="AL58" s="29">
        <v>29.727499999999999</v>
      </c>
      <c r="AM58" s="30">
        <v>30.065000000000001</v>
      </c>
      <c r="AN58" s="30">
        <v>28.315000000000001</v>
      </c>
      <c r="AO58" s="30">
        <v>28.734999999999999</v>
      </c>
      <c r="AP58" s="31">
        <v>-3.3399999999999999E-2</v>
      </c>
    </row>
    <row r="59" spans="1:42" x14ac:dyDescent="0.2">
      <c r="A59" s="11">
        <v>44011</v>
      </c>
      <c r="B59" s="5" t="s">
        <v>244</v>
      </c>
      <c r="C59" s="10">
        <v>43983</v>
      </c>
      <c r="D59" s="5" t="s">
        <v>175</v>
      </c>
      <c r="E59" s="18">
        <f>IF(SUMIFS('Daily NSE Equity Options'!$K:$K,'Daily NSE Equity Options'!$A:$A,$A59)=0,"",SUMIFS('Daily NSE Equity Options'!$K:$K,'Daily NSE Equity Options'!$A:$A,$A59))</f>
        <v>86.708699999999993</v>
      </c>
      <c r="F59" s="7" t="str">
        <f>IF(SUMIFS('Daily BSE Equity Options'!$K:$K,'Daily BSE Equity Options'!$A:$A,$A59)=0,"",SUMIFS('Daily BSE Equity Options'!$K:$K,'Daily BSE Equity Options'!$A:$A,$A59))</f>
        <v/>
      </c>
      <c r="G59" s="7" t="str">
        <f t="shared" si="0"/>
        <v/>
      </c>
      <c r="H59" s="20" t="str">
        <f t="shared" si="1"/>
        <v/>
      </c>
      <c r="I59" s="20" t="str">
        <f t="shared" si="2"/>
        <v/>
      </c>
      <c r="J59" s="20" t="str">
        <f t="shared" si="3"/>
        <v/>
      </c>
      <c r="K59" s="20">
        <f t="shared" si="18"/>
        <v>-5.715954043585969E-2</v>
      </c>
      <c r="L59" s="20" t="str">
        <f t="shared" si="19"/>
        <v/>
      </c>
      <c r="M59" s="20" t="str">
        <f t="shared" si="20"/>
        <v/>
      </c>
      <c r="N59" s="20" t="str">
        <f t="shared" si="4"/>
        <v/>
      </c>
      <c r="O59" s="20" t="str">
        <f t="shared" si="5"/>
        <v/>
      </c>
      <c r="P59" s="21">
        <f>IF(SUMIFS('Daily NSE Equity Options'!$L:$L,'Daily NSE Equity Options'!$A:$A,$A59)=0,"",SUMIFS('Daily NSE Equity Options'!$L:$L,'Daily NSE Equity Options'!$A:$A,$A59))</f>
        <v>8772.8376000000007</v>
      </c>
      <c r="Q59" s="8">
        <f>IF(SUMIFS('Daily BSE Equity Options'!$L:$L,'Daily BSE Equity Options'!$A:$A,$A59)=0,"",SUMIFS('Daily BSE Equity Options'!$L:$L,'Daily BSE Equity Options'!$A:$A,$A59))</f>
        <v>3.3999999999999998E-3</v>
      </c>
      <c r="R59" s="8">
        <f t="shared" si="6"/>
        <v>8772.8410000000003</v>
      </c>
      <c r="S59" s="23" t="str">
        <f t="shared" si="7"/>
        <v/>
      </c>
      <c r="T59" s="23" t="str">
        <f t="shared" si="8"/>
        <v/>
      </c>
      <c r="U59" s="23" t="str">
        <f t="shared" si="9"/>
        <v/>
      </c>
      <c r="V59" s="23">
        <f t="shared" si="21"/>
        <v>0.1500828329294488</v>
      </c>
      <c r="W59" s="23" t="str">
        <f t="shared" si="22"/>
        <v/>
      </c>
      <c r="X59" s="23" t="str">
        <f t="shared" si="23"/>
        <v/>
      </c>
      <c r="Y59" s="23">
        <f t="shared" si="10"/>
        <v>0.99999961244025748</v>
      </c>
      <c r="Z59" s="23">
        <f t="shared" si="11"/>
        <v>3.8755974261929514E-7</v>
      </c>
      <c r="AA59" s="24">
        <f>IF(SUMIFS('Daily NSE Equity Options'!$M:$M,'Daily NSE Equity Options'!$A:$A,$A59)=0,"",SUMIFS('Daily NSE Equity Options'!$M:$M,'Daily NSE Equity Options'!$A:$A,$A59))</f>
        <v>14785965</v>
      </c>
      <c r="AB59" s="9">
        <f>IF(SUMIFS('Daily BSE Equity Options'!$M:$M,'Daily BSE Equity Options'!$A:$A,$A59)=0,"",SUMIFS('Daily BSE Equity Options'!$M:$M,'Daily BSE Equity Options'!$A:$A,$A59))</f>
        <v>4</v>
      </c>
      <c r="AC59" s="9">
        <f t="shared" si="12"/>
        <v>14785969</v>
      </c>
      <c r="AD59" s="26" t="str">
        <f t="shared" si="13"/>
        <v/>
      </c>
      <c r="AE59" s="26" t="str">
        <f t="shared" si="14"/>
        <v/>
      </c>
      <c r="AF59" s="26" t="str">
        <f t="shared" si="15"/>
        <v/>
      </c>
      <c r="AG59" s="26">
        <f t="shared" si="24"/>
        <v>0.16020184389826242</v>
      </c>
      <c r="AH59" s="26" t="str">
        <f t="shared" si="25"/>
        <v/>
      </c>
      <c r="AI59" s="26" t="str">
        <f t="shared" si="26"/>
        <v/>
      </c>
      <c r="AJ59" s="26">
        <f t="shared" si="16"/>
        <v>0.99999972947325944</v>
      </c>
      <c r="AK59" s="26">
        <f t="shared" si="17"/>
        <v>2.7052674058764764E-7</v>
      </c>
      <c r="AL59" s="29">
        <v>28.734999999999999</v>
      </c>
      <c r="AM59" s="30">
        <v>30.45</v>
      </c>
      <c r="AN59" s="30">
        <v>27.98</v>
      </c>
      <c r="AO59" s="30">
        <v>28.91</v>
      </c>
      <c r="AP59" s="31">
        <v>6.1000000000000004E-3</v>
      </c>
    </row>
    <row r="60" spans="1:42" x14ac:dyDescent="0.2">
      <c r="A60" s="11">
        <v>44012</v>
      </c>
      <c r="B60" s="5" t="s">
        <v>242</v>
      </c>
      <c r="C60" s="10">
        <v>43983</v>
      </c>
      <c r="D60" s="5" t="s">
        <v>175</v>
      </c>
      <c r="E60" s="18">
        <f>IF(SUMIFS('Daily NSE Equity Options'!$K:$K,'Daily NSE Equity Options'!$A:$A,$A60)=0,"",SUMIFS('Daily NSE Equity Options'!$K:$K,'Daily NSE Equity Options'!$A:$A,$A60))</f>
        <v>84.061999999999998</v>
      </c>
      <c r="F60" s="7">
        <f>IF(SUMIFS('Daily BSE Equity Options'!$K:$K,'Daily BSE Equity Options'!$A:$A,$A60)=0,"",SUMIFS('Daily BSE Equity Options'!$K:$K,'Daily BSE Equity Options'!$A:$A,$A60))</f>
        <v>1E-4</v>
      </c>
      <c r="G60" s="7">
        <f t="shared" si="0"/>
        <v>84.062100000000001</v>
      </c>
      <c r="H60" s="20" t="str">
        <f t="shared" si="1"/>
        <v/>
      </c>
      <c r="I60" s="20" t="str">
        <f t="shared" si="2"/>
        <v/>
      </c>
      <c r="J60" s="20" t="str">
        <f t="shared" si="3"/>
        <v/>
      </c>
      <c r="K60" s="20">
        <f t="shared" si="18"/>
        <v>-3.0524041993479245E-2</v>
      </c>
      <c r="L60" s="20" t="str">
        <f t="shared" si="19"/>
        <v/>
      </c>
      <c r="M60" s="20" t="str">
        <f t="shared" si="20"/>
        <v/>
      </c>
      <c r="N60" s="20">
        <f t="shared" si="4"/>
        <v>0.99999881040326133</v>
      </c>
      <c r="O60" s="20">
        <f t="shared" si="5"/>
        <v>1.1895967386015815E-6</v>
      </c>
      <c r="P60" s="21">
        <f>IF(SUMIFS('Daily NSE Equity Options'!$L:$L,'Daily NSE Equity Options'!$A:$A,$A60)=0,"",SUMIFS('Daily NSE Equity Options'!$L:$L,'Daily NSE Equity Options'!$A:$A,$A60))</f>
        <v>10040.740599999999</v>
      </c>
      <c r="Q60" s="8">
        <f>IF(SUMIFS('Daily BSE Equity Options'!$L:$L,'Daily BSE Equity Options'!$A:$A,$A60)=0,"",SUMIFS('Daily BSE Equity Options'!$L:$L,'Daily BSE Equity Options'!$A:$A,$A60))</f>
        <v>7.1800000000000003E-2</v>
      </c>
      <c r="R60" s="8">
        <f t="shared" si="6"/>
        <v>10040.812399999999</v>
      </c>
      <c r="S60" s="23" t="str">
        <f t="shared" si="7"/>
        <v/>
      </c>
      <c r="T60" s="23" t="str">
        <f t="shared" si="8"/>
        <v/>
      </c>
      <c r="U60" s="23" t="str">
        <f t="shared" si="9"/>
        <v/>
      </c>
      <c r="V60" s="23">
        <f t="shared" si="21"/>
        <v>0.14452598552605123</v>
      </c>
      <c r="W60" s="23">
        <f t="shared" si="22"/>
        <v>20.117647058823533</v>
      </c>
      <c r="X60" s="23">
        <f t="shared" si="23"/>
        <v>0.14453372630371386</v>
      </c>
      <c r="Y60" s="23">
        <f t="shared" si="10"/>
        <v>0.99999284918419551</v>
      </c>
      <c r="Z60" s="23">
        <f t="shared" si="11"/>
        <v>7.1508158045060187E-6</v>
      </c>
      <c r="AA60" s="24">
        <f>IF(SUMIFS('Daily NSE Equity Options'!$M:$M,'Daily NSE Equity Options'!$A:$A,$A60)=0,"",SUMIFS('Daily NSE Equity Options'!$M:$M,'Daily NSE Equity Options'!$A:$A,$A60))</f>
        <v>16893914</v>
      </c>
      <c r="AB60" s="9">
        <f>IF(SUMIFS('Daily BSE Equity Options'!$M:$M,'Daily BSE Equity Options'!$A:$A,$A60)=0,"",SUMIFS('Daily BSE Equity Options'!$M:$M,'Daily BSE Equity Options'!$A:$A,$A60))</f>
        <v>84</v>
      </c>
      <c r="AC60" s="9">
        <f t="shared" si="12"/>
        <v>16893998</v>
      </c>
      <c r="AD60" s="26" t="str">
        <f t="shared" si="13"/>
        <v/>
      </c>
      <c r="AE60" s="26" t="str">
        <f t="shared" si="14"/>
        <v/>
      </c>
      <c r="AF60" s="26" t="str">
        <f t="shared" si="15"/>
        <v/>
      </c>
      <c r="AG60" s="26">
        <f t="shared" si="24"/>
        <v>0.14256418164117113</v>
      </c>
      <c r="AH60" s="26">
        <f t="shared" si="25"/>
        <v>20</v>
      </c>
      <c r="AI60" s="26">
        <f t="shared" si="26"/>
        <v>0.14256955360855961</v>
      </c>
      <c r="AJ60" s="26">
        <f t="shared" si="16"/>
        <v>0.99999502781993932</v>
      </c>
      <c r="AK60" s="26">
        <f t="shared" si="17"/>
        <v>4.9721800606345519E-6</v>
      </c>
      <c r="AL60" s="29">
        <v>28.91</v>
      </c>
      <c r="AM60" s="30">
        <v>29.6325</v>
      </c>
      <c r="AN60" s="30">
        <v>28.405000000000001</v>
      </c>
      <c r="AO60" s="30">
        <v>29.1175</v>
      </c>
      <c r="AP60" s="31">
        <v>7.1999999999999998E-3</v>
      </c>
    </row>
    <row r="61" spans="1:42" x14ac:dyDescent="0.2">
      <c r="A61" s="11">
        <v>44013</v>
      </c>
      <c r="B61" s="5" t="s">
        <v>240</v>
      </c>
      <c r="C61" s="10">
        <v>44013</v>
      </c>
      <c r="D61" s="5" t="s">
        <v>176</v>
      </c>
      <c r="E61" s="18">
        <f>IF(SUMIFS('Daily NSE Equity Options'!$K:$K,'Daily NSE Equity Options'!$A:$A,$A61)=0,"",SUMIFS('Daily NSE Equity Options'!$K:$K,'Daily NSE Equity Options'!$A:$A,$A61))</f>
        <v>100.0438</v>
      </c>
      <c r="F61" s="7">
        <f>IF(SUMIFS('Daily BSE Equity Options'!$K:$K,'Daily BSE Equity Options'!$A:$A,$A61)=0,"",SUMIFS('Daily BSE Equity Options'!$K:$K,'Daily BSE Equity Options'!$A:$A,$A61))</f>
        <v>5.5899999999999998E-2</v>
      </c>
      <c r="G61" s="7">
        <f t="shared" si="0"/>
        <v>100.0997</v>
      </c>
      <c r="H61" s="20" t="str">
        <f t="shared" si="1"/>
        <v/>
      </c>
      <c r="I61" s="20" t="str">
        <f t="shared" si="2"/>
        <v/>
      </c>
      <c r="J61" s="20" t="str">
        <f t="shared" si="3"/>
        <v/>
      </c>
      <c r="K61" s="20">
        <f t="shared" si="18"/>
        <v>0.19011919773500519</v>
      </c>
      <c r="L61" s="20">
        <f t="shared" si="19"/>
        <v>558</v>
      </c>
      <c r="M61" s="20">
        <f t="shared" si="20"/>
        <v>0.19078276654996729</v>
      </c>
      <c r="N61" s="20">
        <f t="shared" si="4"/>
        <v>0.99944155676790247</v>
      </c>
      <c r="O61" s="20">
        <f t="shared" si="5"/>
        <v>5.5844323209759867E-4</v>
      </c>
      <c r="P61" s="21">
        <f>IF(SUMIFS('Daily NSE Equity Options'!$L:$L,'Daily NSE Equity Options'!$A:$A,$A61)=0,"",SUMIFS('Daily NSE Equity Options'!$L:$L,'Daily NSE Equity Options'!$A:$A,$A61))</f>
        <v>15755.316000000001</v>
      </c>
      <c r="Q61" s="8">
        <f>IF(SUMIFS('Daily BSE Equity Options'!$L:$L,'Daily BSE Equity Options'!$A:$A,$A61)=0,"",SUMIFS('Daily BSE Equity Options'!$L:$L,'Daily BSE Equity Options'!$A:$A,$A61))</f>
        <v>36.907600000000002</v>
      </c>
      <c r="R61" s="8">
        <f t="shared" si="6"/>
        <v>15792.223600000001</v>
      </c>
      <c r="S61" s="23" t="str">
        <f t="shared" si="7"/>
        <v/>
      </c>
      <c r="T61" s="23" t="str">
        <f t="shared" si="8"/>
        <v/>
      </c>
      <c r="U61" s="23" t="str">
        <f t="shared" si="9"/>
        <v/>
      </c>
      <c r="V61" s="23">
        <f t="shared" si="21"/>
        <v>0.56913883424097245</v>
      </c>
      <c r="W61" s="23">
        <f t="shared" si="22"/>
        <v>513.03342618384397</v>
      </c>
      <c r="X61" s="23">
        <f t="shared" si="23"/>
        <v>0.57280337196619691</v>
      </c>
      <c r="Y61" s="23">
        <f t="shared" si="10"/>
        <v>0.99766292569464377</v>
      </c>
      <c r="Z61" s="23">
        <f t="shared" si="11"/>
        <v>2.3370743053562136E-3</v>
      </c>
      <c r="AA61" s="24">
        <f>IF(SUMIFS('Daily NSE Equity Options'!$M:$M,'Daily NSE Equity Options'!$A:$A,$A61)=0,"",SUMIFS('Daily NSE Equity Options'!$M:$M,'Daily NSE Equity Options'!$A:$A,$A61))</f>
        <v>27577213</v>
      </c>
      <c r="AB61" s="9">
        <f>IF(SUMIFS('Daily BSE Equity Options'!$M:$M,'Daily BSE Equity Options'!$A:$A,$A61)=0,"",SUMIFS('Daily BSE Equity Options'!$M:$M,'Daily BSE Equity Options'!$A:$A,$A61))</f>
        <v>44896</v>
      </c>
      <c r="AC61" s="9">
        <f t="shared" si="12"/>
        <v>27622109</v>
      </c>
      <c r="AD61" s="26" t="str">
        <f t="shared" si="13"/>
        <v/>
      </c>
      <c r="AE61" s="26" t="str">
        <f t="shared" si="14"/>
        <v/>
      </c>
      <c r="AF61" s="26" t="str">
        <f t="shared" si="15"/>
        <v/>
      </c>
      <c r="AG61" s="26">
        <f t="shared" si="24"/>
        <v>0.63237559987578962</v>
      </c>
      <c r="AH61" s="26">
        <f t="shared" si="25"/>
        <v>533.47619047619048</v>
      </c>
      <c r="AI61" s="26">
        <f t="shared" si="26"/>
        <v>0.63502499526754996</v>
      </c>
      <c r="AJ61" s="26">
        <f t="shared" si="16"/>
        <v>0.99837463533287774</v>
      </c>
      <c r="AK61" s="26">
        <f t="shared" si="17"/>
        <v>1.6253646671222678E-3</v>
      </c>
      <c r="AL61" s="29">
        <v>29.1175</v>
      </c>
      <c r="AM61" s="30">
        <v>29.162500000000001</v>
      </c>
      <c r="AN61" s="30">
        <v>27.9375</v>
      </c>
      <c r="AO61" s="30">
        <v>28.1175</v>
      </c>
      <c r="AP61" s="31">
        <v>-3.4299999999999997E-2</v>
      </c>
    </row>
    <row r="62" spans="1:42" x14ac:dyDescent="0.2">
      <c r="A62" s="11">
        <v>44014</v>
      </c>
      <c r="B62" s="5" t="s">
        <v>243</v>
      </c>
      <c r="C62" s="10">
        <v>44013</v>
      </c>
      <c r="D62" s="5" t="s">
        <v>176</v>
      </c>
      <c r="E62" s="18">
        <f>IF(SUMIFS('Daily NSE Equity Options'!$K:$K,'Daily NSE Equity Options'!$A:$A,$A62)=0,"",SUMIFS('Daily NSE Equity Options'!$K:$K,'Daily NSE Equity Options'!$A:$A,$A62))</f>
        <v>102.7141</v>
      </c>
      <c r="F62" s="7">
        <f>IF(SUMIFS('Daily BSE Equity Options'!$K:$K,'Daily BSE Equity Options'!$A:$A,$A62)=0,"",SUMIFS('Daily BSE Equity Options'!$K:$K,'Daily BSE Equity Options'!$A:$A,$A62))</f>
        <v>1.83E-2</v>
      </c>
      <c r="G62" s="7">
        <f t="shared" si="0"/>
        <v>102.7324</v>
      </c>
      <c r="H62" s="20" t="str">
        <f t="shared" si="1"/>
        <v/>
      </c>
      <c r="I62" s="20" t="str">
        <f t="shared" si="2"/>
        <v/>
      </c>
      <c r="J62" s="20" t="str">
        <f t="shared" si="3"/>
        <v/>
      </c>
      <c r="K62" s="20">
        <f t="shared" si="18"/>
        <v>2.6691309206567482E-2</v>
      </c>
      <c r="L62" s="20">
        <f t="shared" si="19"/>
        <v>-0.6726296958855098</v>
      </c>
      <c r="M62" s="20">
        <f t="shared" si="20"/>
        <v>2.6300778124210167E-2</v>
      </c>
      <c r="N62" s="20">
        <f t="shared" si="4"/>
        <v>0.99982186729795086</v>
      </c>
      <c r="O62" s="20">
        <f t="shared" si="5"/>
        <v>1.7813270204920746E-4</v>
      </c>
      <c r="P62" s="21">
        <f>IF(SUMIFS('Daily NSE Equity Options'!$L:$L,'Daily NSE Equity Options'!$A:$A,$A62)=0,"",SUMIFS('Daily NSE Equity Options'!$L:$L,'Daily NSE Equity Options'!$A:$A,$A62))</f>
        <v>33757.008699999998</v>
      </c>
      <c r="Q62" s="8">
        <f>IF(SUMIFS('Daily BSE Equity Options'!$L:$L,'Daily BSE Equity Options'!$A:$A,$A62)=0,"",SUMIFS('Daily BSE Equity Options'!$L:$L,'Daily BSE Equity Options'!$A:$A,$A62))</f>
        <v>26.395099999999999</v>
      </c>
      <c r="R62" s="8">
        <f t="shared" si="6"/>
        <v>33783.4038</v>
      </c>
      <c r="S62" s="23" t="str">
        <f t="shared" si="7"/>
        <v/>
      </c>
      <c r="T62" s="23" t="str">
        <f t="shared" si="8"/>
        <v/>
      </c>
      <c r="U62" s="23" t="str">
        <f t="shared" si="9"/>
        <v/>
      </c>
      <c r="V62" s="23">
        <f t="shared" si="21"/>
        <v>1.1425789682669643</v>
      </c>
      <c r="W62" s="23">
        <f t="shared" si="22"/>
        <v>-0.2848329341382263</v>
      </c>
      <c r="X62" s="23">
        <f t="shared" si="23"/>
        <v>1.1392430005866938</v>
      </c>
      <c r="Y62" s="23">
        <f t="shared" si="10"/>
        <v>0.99921869625227044</v>
      </c>
      <c r="Z62" s="23">
        <f t="shared" si="11"/>
        <v>7.813037477295287E-4</v>
      </c>
      <c r="AA62" s="24">
        <f>IF(SUMIFS('Daily NSE Equity Options'!$M:$M,'Daily NSE Equity Options'!$A:$A,$A62)=0,"",SUMIFS('Daily NSE Equity Options'!$M:$M,'Daily NSE Equity Options'!$A:$A,$A62))</f>
        <v>61907761</v>
      </c>
      <c r="AB62" s="9">
        <f>IF(SUMIFS('Daily BSE Equity Options'!$M:$M,'Daily BSE Equity Options'!$A:$A,$A62)=0,"",SUMIFS('Daily BSE Equity Options'!$M:$M,'Daily BSE Equity Options'!$A:$A,$A62))</f>
        <v>31559</v>
      </c>
      <c r="AC62" s="9">
        <f t="shared" si="12"/>
        <v>61939320</v>
      </c>
      <c r="AD62" s="26" t="str">
        <f t="shared" si="13"/>
        <v/>
      </c>
      <c r="AE62" s="26" t="str">
        <f t="shared" si="14"/>
        <v/>
      </c>
      <c r="AF62" s="26" t="str">
        <f t="shared" si="15"/>
        <v/>
      </c>
      <c r="AG62" s="26">
        <f t="shared" si="24"/>
        <v>1.2448882343549363</v>
      </c>
      <c r="AH62" s="26">
        <f t="shared" si="25"/>
        <v>-0.29706432644333569</v>
      </c>
      <c r="AI62" s="26">
        <f t="shared" si="26"/>
        <v>1.2423819991442362</v>
      </c>
      <c r="AJ62" s="26">
        <f t="shared" si="16"/>
        <v>0.99949048520390604</v>
      </c>
      <c r="AK62" s="26">
        <f t="shared" si="17"/>
        <v>5.0951479609398357E-4</v>
      </c>
      <c r="AL62" s="29">
        <v>28.1175</v>
      </c>
      <c r="AM62" s="30">
        <v>28.1175</v>
      </c>
      <c r="AN62" s="30">
        <v>26.315000000000001</v>
      </c>
      <c r="AO62" s="30">
        <v>26.5075</v>
      </c>
      <c r="AP62" s="31">
        <v>-5.7299999999999997E-2</v>
      </c>
    </row>
    <row r="63" spans="1:42" x14ac:dyDescent="0.2">
      <c r="A63" s="11">
        <v>44015</v>
      </c>
      <c r="B63" s="5" t="s">
        <v>241</v>
      </c>
      <c r="C63" s="10">
        <v>44013</v>
      </c>
      <c r="D63" s="5" t="s">
        <v>176</v>
      </c>
      <c r="E63" s="18">
        <f>IF(SUMIFS('Daily NSE Equity Options'!$K:$K,'Daily NSE Equity Options'!$A:$A,$A63)=0,"",SUMIFS('Daily NSE Equity Options'!$K:$K,'Daily NSE Equity Options'!$A:$A,$A63))</f>
        <v>73.304900000000004</v>
      </c>
      <c r="F63" s="7">
        <f>IF(SUMIFS('Daily BSE Equity Options'!$K:$K,'Daily BSE Equity Options'!$A:$A,$A63)=0,"",SUMIFS('Daily BSE Equity Options'!$K:$K,'Daily BSE Equity Options'!$A:$A,$A63))</f>
        <v>9.7999999999999997E-3</v>
      </c>
      <c r="G63" s="7">
        <f t="shared" si="0"/>
        <v>73.314700000000002</v>
      </c>
      <c r="H63" s="20" t="str">
        <f t="shared" si="1"/>
        <v/>
      </c>
      <c r="I63" s="20" t="str">
        <f t="shared" si="2"/>
        <v/>
      </c>
      <c r="J63" s="20" t="str">
        <f t="shared" si="3"/>
        <v/>
      </c>
      <c r="K63" s="20">
        <f t="shared" si="18"/>
        <v>-0.28632096275000218</v>
      </c>
      <c r="L63" s="20">
        <f t="shared" si="19"/>
        <v>-0.46448087431693996</v>
      </c>
      <c r="M63" s="20">
        <f t="shared" si="20"/>
        <v>-0.28635269885644643</v>
      </c>
      <c r="N63" s="20">
        <f t="shared" si="4"/>
        <v>0.99986632967194844</v>
      </c>
      <c r="O63" s="20">
        <f t="shared" si="5"/>
        <v>1.3367032805153671E-4</v>
      </c>
      <c r="P63" s="21">
        <f>IF(SUMIFS('Daily NSE Equity Options'!$L:$L,'Daily NSE Equity Options'!$A:$A,$A63)=0,"",SUMIFS('Daily NSE Equity Options'!$L:$L,'Daily NSE Equity Options'!$A:$A,$A63))</f>
        <v>7195.2516999999998</v>
      </c>
      <c r="Q63" s="8">
        <f>IF(SUMIFS('Daily BSE Equity Options'!$L:$L,'Daily BSE Equity Options'!$A:$A,$A63)=0,"",SUMIFS('Daily BSE Equity Options'!$L:$L,'Daily BSE Equity Options'!$A:$A,$A63))</f>
        <v>30.544599999999999</v>
      </c>
      <c r="R63" s="8">
        <f t="shared" si="6"/>
        <v>7225.7963</v>
      </c>
      <c r="S63" s="23" t="str">
        <f t="shared" si="7"/>
        <v/>
      </c>
      <c r="T63" s="23" t="str">
        <f t="shared" si="8"/>
        <v/>
      </c>
      <c r="U63" s="23" t="str">
        <f t="shared" si="9"/>
        <v/>
      </c>
      <c r="V63" s="23">
        <f t="shared" si="21"/>
        <v>-0.78685162053473068</v>
      </c>
      <c r="W63" s="23">
        <f t="shared" si="22"/>
        <v>0.15720720891377571</v>
      </c>
      <c r="X63" s="23">
        <f t="shared" si="23"/>
        <v>-0.78611402383320539</v>
      </c>
      <c r="Y63" s="23">
        <f t="shared" si="10"/>
        <v>0.9957728395969313</v>
      </c>
      <c r="Z63" s="23">
        <f t="shared" si="11"/>
        <v>4.2271604030686555E-3</v>
      </c>
      <c r="AA63" s="24">
        <f>IF(SUMIFS('Daily NSE Equity Options'!$M:$M,'Daily NSE Equity Options'!$A:$A,$A63)=0,"",SUMIFS('Daily NSE Equity Options'!$M:$M,'Daily NSE Equity Options'!$A:$A,$A63))</f>
        <v>12002196</v>
      </c>
      <c r="AB63" s="9">
        <f>IF(SUMIFS('Daily BSE Equity Options'!$M:$M,'Daily BSE Equity Options'!$A:$A,$A63)=0,"",SUMIFS('Daily BSE Equity Options'!$M:$M,'Daily BSE Equity Options'!$A:$A,$A63))</f>
        <v>36909</v>
      </c>
      <c r="AC63" s="9">
        <f t="shared" si="12"/>
        <v>12039105</v>
      </c>
      <c r="AD63" s="26" t="str">
        <f t="shared" si="13"/>
        <v/>
      </c>
      <c r="AE63" s="26" t="str">
        <f t="shared" si="14"/>
        <v/>
      </c>
      <c r="AF63" s="26" t="str">
        <f t="shared" si="15"/>
        <v/>
      </c>
      <c r="AG63" s="26">
        <f t="shared" si="24"/>
        <v>-0.80612776482095683</v>
      </c>
      <c r="AH63" s="26">
        <f t="shared" si="25"/>
        <v>0.16952374916822466</v>
      </c>
      <c r="AI63" s="26">
        <f t="shared" si="26"/>
        <v>-0.80563065593874783</v>
      </c>
      <c r="AJ63" s="26">
        <f t="shared" si="16"/>
        <v>0.99693424054362845</v>
      </c>
      <c r="AK63" s="26">
        <f t="shared" si="17"/>
        <v>3.0657594563715494E-3</v>
      </c>
      <c r="AL63" s="29">
        <v>26.5075</v>
      </c>
      <c r="AM63" s="30">
        <v>26.774999999999999</v>
      </c>
      <c r="AN63" s="30">
        <v>25.627500000000001</v>
      </c>
      <c r="AO63" s="30">
        <v>25.767499999999998</v>
      </c>
      <c r="AP63" s="31">
        <v>-2.7900000000000001E-2</v>
      </c>
    </row>
    <row r="64" spans="1:42" x14ac:dyDescent="0.2">
      <c r="A64" s="11">
        <v>44018</v>
      </c>
      <c r="B64" s="5" t="s">
        <v>244</v>
      </c>
      <c r="C64" s="10">
        <v>44013</v>
      </c>
      <c r="D64" s="5" t="s">
        <v>176</v>
      </c>
      <c r="E64" s="18">
        <f>IF(SUMIFS('Daily NSE Equity Options'!$K:$K,'Daily NSE Equity Options'!$A:$A,$A64)=0,"",SUMIFS('Daily NSE Equity Options'!$K:$K,'Daily NSE Equity Options'!$A:$A,$A64))</f>
        <v>79.646600000000007</v>
      </c>
      <c r="F64" s="7">
        <f>IF(SUMIFS('Daily BSE Equity Options'!$K:$K,'Daily BSE Equity Options'!$A:$A,$A64)=0,"",SUMIFS('Daily BSE Equity Options'!$K:$K,'Daily BSE Equity Options'!$A:$A,$A64))</f>
        <v>1.49E-2</v>
      </c>
      <c r="G64" s="7">
        <f t="shared" si="0"/>
        <v>79.661500000000004</v>
      </c>
      <c r="H64" s="20" t="str">
        <f t="shared" si="1"/>
        <v/>
      </c>
      <c r="I64" s="20" t="str">
        <f t="shared" si="2"/>
        <v/>
      </c>
      <c r="J64" s="20" t="str">
        <f t="shared" si="3"/>
        <v/>
      </c>
      <c r="K64" s="20">
        <f t="shared" si="18"/>
        <v>8.651127005152448E-2</v>
      </c>
      <c r="L64" s="20">
        <f t="shared" si="19"/>
        <v>0.52040816326530615</v>
      </c>
      <c r="M64" s="20">
        <f t="shared" si="20"/>
        <v>8.6569269191580922E-2</v>
      </c>
      <c r="N64" s="20">
        <f t="shared" si="4"/>
        <v>0.99981295858099584</v>
      </c>
      <c r="O64" s="20">
        <f t="shared" si="5"/>
        <v>1.8704141900416135E-4</v>
      </c>
      <c r="P64" s="21">
        <f>IF(SUMIFS('Daily NSE Equity Options'!$L:$L,'Daily NSE Equity Options'!$A:$A,$A64)=0,"",SUMIFS('Daily NSE Equity Options'!$L:$L,'Daily NSE Equity Options'!$A:$A,$A64))</f>
        <v>9527.5184000000008</v>
      </c>
      <c r="Q64" s="8">
        <f>IF(SUMIFS('Daily BSE Equity Options'!$L:$L,'Daily BSE Equity Options'!$A:$A,$A64)=0,"",SUMIFS('Daily BSE Equity Options'!$L:$L,'Daily BSE Equity Options'!$A:$A,$A64))</f>
        <v>28.100999999999999</v>
      </c>
      <c r="R64" s="8">
        <f t="shared" si="6"/>
        <v>9555.6194000000014</v>
      </c>
      <c r="S64" s="23" t="str">
        <f t="shared" si="7"/>
        <v/>
      </c>
      <c r="T64" s="23" t="str">
        <f t="shared" si="8"/>
        <v/>
      </c>
      <c r="U64" s="23" t="str">
        <f t="shared" si="9"/>
        <v/>
      </c>
      <c r="V64" s="23">
        <f t="shared" si="21"/>
        <v>0.32413969618324834</v>
      </c>
      <c r="W64" s="23">
        <f t="shared" si="22"/>
        <v>-8.0001047648356804E-2</v>
      </c>
      <c r="X64" s="23">
        <f t="shared" si="23"/>
        <v>0.32243132843365663</v>
      </c>
      <c r="Y64" s="23">
        <f t="shared" si="10"/>
        <v>0.99705921732295022</v>
      </c>
      <c r="Z64" s="23">
        <f t="shared" si="11"/>
        <v>2.9407826770496944E-3</v>
      </c>
      <c r="AA64" s="24">
        <f>IF(SUMIFS('Daily NSE Equity Options'!$M:$M,'Daily NSE Equity Options'!$A:$A,$A64)=0,"",SUMIFS('Daily NSE Equity Options'!$M:$M,'Daily NSE Equity Options'!$A:$A,$A64))</f>
        <v>15387441</v>
      </c>
      <c r="AB64" s="9">
        <f>IF(SUMIFS('Daily BSE Equity Options'!$M:$M,'Daily BSE Equity Options'!$A:$A,$A64)=0,"",SUMIFS('Daily BSE Equity Options'!$M:$M,'Daily BSE Equity Options'!$A:$A,$A64))</f>
        <v>33730</v>
      </c>
      <c r="AC64" s="9">
        <f t="shared" si="12"/>
        <v>15421171</v>
      </c>
      <c r="AD64" s="26" t="str">
        <f t="shared" si="13"/>
        <v/>
      </c>
      <c r="AE64" s="26" t="str">
        <f t="shared" si="14"/>
        <v/>
      </c>
      <c r="AF64" s="26" t="str">
        <f t="shared" si="15"/>
        <v/>
      </c>
      <c r="AG64" s="26">
        <f t="shared" si="24"/>
        <v>0.28205213445939403</v>
      </c>
      <c r="AH64" s="26">
        <f t="shared" si="25"/>
        <v>-8.6130754016635502E-2</v>
      </c>
      <c r="AI64" s="26">
        <f t="shared" si="26"/>
        <v>0.28092337428737446</v>
      </c>
      <c r="AJ64" s="26">
        <f t="shared" si="16"/>
        <v>0.99781274716427182</v>
      </c>
      <c r="AK64" s="26">
        <f t="shared" si="17"/>
        <v>2.1872528357282338E-3</v>
      </c>
      <c r="AL64" s="29">
        <v>25.767499999999998</v>
      </c>
      <c r="AM64" s="30">
        <v>26.175000000000001</v>
      </c>
      <c r="AN64" s="30">
        <v>24.5425</v>
      </c>
      <c r="AO64" s="30">
        <v>25.197500000000002</v>
      </c>
      <c r="AP64" s="31">
        <v>-2.2100000000000002E-2</v>
      </c>
    </row>
    <row r="65" spans="1:42" x14ac:dyDescent="0.2">
      <c r="A65" s="11">
        <v>44019</v>
      </c>
      <c r="B65" s="5" t="s">
        <v>242</v>
      </c>
      <c r="C65" s="10">
        <v>44013</v>
      </c>
      <c r="D65" s="5" t="s">
        <v>176</v>
      </c>
      <c r="E65" s="18">
        <f>IF(SUMIFS('Daily NSE Equity Options'!$K:$K,'Daily NSE Equity Options'!$A:$A,$A65)=0,"",SUMIFS('Daily NSE Equity Options'!$K:$K,'Daily NSE Equity Options'!$A:$A,$A65))</f>
        <v>103.6575</v>
      </c>
      <c r="F65" s="7">
        <f>IF(SUMIFS('Daily BSE Equity Options'!$K:$K,'Daily BSE Equity Options'!$A:$A,$A65)=0,"",SUMIFS('Daily BSE Equity Options'!$K:$K,'Daily BSE Equity Options'!$A:$A,$A65))</f>
        <v>2.2200000000000001E-2</v>
      </c>
      <c r="G65" s="7">
        <f t="shared" si="0"/>
        <v>103.6797</v>
      </c>
      <c r="H65" s="20" t="str">
        <f t="shared" si="1"/>
        <v/>
      </c>
      <c r="I65" s="20" t="str">
        <f t="shared" si="2"/>
        <v/>
      </c>
      <c r="J65" s="20" t="str">
        <f t="shared" si="3"/>
        <v/>
      </c>
      <c r="K65" s="20">
        <f t="shared" si="18"/>
        <v>0.30146798482295534</v>
      </c>
      <c r="L65" s="20">
        <f t="shared" si="19"/>
        <v>0.48993288590604034</v>
      </c>
      <c r="M65" s="20">
        <f t="shared" si="20"/>
        <v>0.3015032355654863</v>
      </c>
      <c r="N65" s="20">
        <f t="shared" si="4"/>
        <v>0.99978587901006655</v>
      </c>
      <c r="O65" s="20">
        <f t="shared" si="5"/>
        <v>2.1412098993341995E-4</v>
      </c>
      <c r="P65" s="21">
        <f>IF(SUMIFS('Daily NSE Equity Options'!$L:$L,'Daily NSE Equity Options'!$A:$A,$A65)=0,"",SUMIFS('Daily NSE Equity Options'!$L:$L,'Daily NSE Equity Options'!$A:$A,$A65))</f>
        <v>13642.609899999999</v>
      </c>
      <c r="Q65" s="8">
        <f>IF(SUMIFS('Daily BSE Equity Options'!$L:$L,'Daily BSE Equity Options'!$A:$A,$A65)=0,"",SUMIFS('Daily BSE Equity Options'!$L:$L,'Daily BSE Equity Options'!$A:$A,$A65))</f>
        <v>30.930299999999999</v>
      </c>
      <c r="R65" s="8">
        <f t="shared" si="6"/>
        <v>13673.540199999999</v>
      </c>
      <c r="S65" s="23" t="str">
        <f t="shared" si="7"/>
        <v/>
      </c>
      <c r="T65" s="23" t="str">
        <f t="shared" si="8"/>
        <v/>
      </c>
      <c r="U65" s="23" t="str">
        <f t="shared" si="9"/>
        <v/>
      </c>
      <c r="V65" s="23">
        <f t="shared" si="21"/>
        <v>0.43191640543040033</v>
      </c>
      <c r="W65" s="23">
        <f t="shared" si="22"/>
        <v>0.10068324970641607</v>
      </c>
      <c r="X65" s="23">
        <f t="shared" si="23"/>
        <v>0.43094232070398264</v>
      </c>
      <c r="Y65" s="23">
        <f t="shared" si="10"/>
        <v>0.99773794499832602</v>
      </c>
      <c r="Z65" s="23">
        <f t="shared" si="11"/>
        <v>2.2620550016739628E-3</v>
      </c>
      <c r="AA65" s="24">
        <f>IF(SUMIFS('Daily NSE Equity Options'!$M:$M,'Daily NSE Equity Options'!$A:$A,$A65)=0,"",SUMIFS('Daily NSE Equity Options'!$M:$M,'Daily NSE Equity Options'!$A:$A,$A65))</f>
        <v>22992894</v>
      </c>
      <c r="AB65" s="9">
        <f>IF(SUMIFS('Daily BSE Equity Options'!$M:$M,'Daily BSE Equity Options'!$A:$A,$A65)=0,"",SUMIFS('Daily BSE Equity Options'!$M:$M,'Daily BSE Equity Options'!$A:$A,$A65))</f>
        <v>36601</v>
      </c>
      <c r="AC65" s="9">
        <f t="shared" si="12"/>
        <v>23029495</v>
      </c>
      <c r="AD65" s="26" t="str">
        <f t="shared" si="13"/>
        <v/>
      </c>
      <c r="AE65" s="26" t="str">
        <f t="shared" si="14"/>
        <v/>
      </c>
      <c r="AF65" s="26" t="str">
        <f t="shared" si="15"/>
        <v/>
      </c>
      <c r="AG65" s="26">
        <f t="shared" si="24"/>
        <v>0.49426366606377248</v>
      </c>
      <c r="AH65" s="26">
        <f t="shared" si="25"/>
        <v>8.5117106433441947E-2</v>
      </c>
      <c r="AI65" s="26">
        <f t="shared" si="26"/>
        <v>0.49336875909099254</v>
      </c>
      <c r="AJ65" s="26">
        <f t="shared" si="16"/>
        <v>0.99841069029086393</v>
      </c>
      <c r="AK65" s="26">
        <f t="shared" si="17"/>
        <v>1.5893097091360449E-3</v>
      </c>
      <c r="AL65" s="29">
        <v>25.197500000000002</v>
      </c>
      <c r="AM65" s="30">
        <v>25.645</v>
      </c>
      <c r="AN65" s="30">
        <v>24.24</v>
      </c>
      <c r="AO65" s="30">
        <v>25.102499999999999</v>
      </c>
      <c r="AP65" s="31">
        <v>-3.8E-3</v>
      </c>
    </row>
    <row r="66" spans="1:42" x14ac:dyDescent="0.2">
      <c r="A66" s="11">
        <v>44020</v>
      </c>
      <c r="B66" s="5" t="s">
        <v>240</v>
      </c>
      <c r="C66" s="10">
        <v>44013</v>
      </c>
      <c r="D66" s="5" t="s">
        <v>176</v>
      </c>
      <c r="E66" s="18">
        <f>IF(SUMIFS('Daily NSE Equity Options'!$K:$K,'Daily NSE Equity Options'!$A:$A,$A66)=0,"",SUMIFS('Daily NSE Equity Options'!$K:$K,'Daily NSE Equity Options'!$A:$A,$A66))</f>
        <v>114.95480000000001</v>
      </c>
      <c r="F66" s="7">
        <f>IF(SUMIFS('Daily BSE Equity Options'!$K:$K,'Daily BSE Equity Options'!$A:$A,$A66)=0,"",SUMIFS('Daily BSE Equity Options'!$K:$K,'Daily BSE Equity Options'!$A:$A,$A66))</f>
        <v>3.6799999999999999E-2</v>
      </c>
      <c r="G66" s="7">
        <f t="shared" ref="G66:G129" si="27">IF(OR(E66="",F66=""),"",E66+F66)</f>
        <v>114.99160000000001</v>
      </c>
      <c r="H66" s="20" t="str">
        <f t="shared" ref="H66:H129" si="28">IFERROR(IF(OR(E66="",INDEX(E:E,MATCH(DATE(YEAR($A66)-1,MONTH($A66),DAY($A66)),$A:$A,0))=""),"",E66/INDEX(E:E,MATCH(DATE(YEAR($A66)-1,MONTH($A66),DAY($A66)),$A:$A,0))-1),"")</f>
        <v/>
      </c>
      <c r="I66" s="20" t="str">
        <f t="shared" ref="I66:I129" si="29">IFERROR(IF(OR(F66="",INDEX(F:F,MATCH(DATE(YEAR($A66)-1,MONTH($A66),DAY($A66)),$A:$A,0))=""),"",F66/INDEX(F:F,MATCH(DATE(YEAR($A66)-1,MONTH($A66),DAY($A66)),$A:$A,0))-1),"")</f>
        <v/>
      </c>
      <c r="J66" s="20" t="str">
        <f t="shared" ref="J66:J129" si="30">IFERROR(IF(OR(G66="",INDEX(G:G,MATCH(DATE(YEAR($A66)-1,MONTH($A66),DAY($A66)),$A:$A,0))=""),"",G66/INDEX(G:G,MATCH(DATE(YEAR($A66)-1,MONTH($A66),DAY($A66)),$A:$A,0))-1),"")</f>
        <v/>
      </c>
      <c r="K66" s="20">
        <f t="shared" si="18"/>
        <v>0.10898680751513412</v>
      </c>
      <c r="L66" s="20">
        <f t="shared" si="19"/>
        <v>0.6576576576576576</v>
      </c>
      <c r="M66" s="20">
        <f t="shared" si="20"/>
        <v>0.10910428946071415</v>
      </c>
      <c r="N66" s="20">
        <f t="shared" ref="N66:N129" si="31">IF(G66="","",E66/G66)</f>
        <v>0.99967997662437957</v>
      </c>
      <c r="O66" s="20">
        <f t="shared" ref="O66:O129" si="32">IF(G66="","",F66/G66)</f>
        <v>3.200233756204801E-4</v>
      </c>
      <c r="P66" s="21">
        <f>IF(SUMIFS('Daily NSE Equity Options'!$L:$L,'Daily NSE Equity Options'!$A:$A,$A66)=0,"",SUMIFS('Daily NSE Equity Options'!$L:$L,'Daily NSE Equity Options'!$A:$A,$A66))</f>
        <v>18480.334200000001</v>
      </c>
      <c r="Q66" s="8">
        <f>IF(SUMIFS('Daily BSE Equity Options'!$L:$L,'Daily BSE Equity Options'!$A:$A,$A66)=0,"",SUMIFS('Daily BSE Equity Options'!$L:$L,'Daily BSE Equity Options'!$A:$A,$A66))</f>
        <v>64.323400000000007</v>
      </c>
      <c r="R66" s="8">
        <f t="shared" ref="R66:R129" si="33">IF(OR(P66="",Q66=""),"",P66+Q66)</f>
        <v>18544.657600000002</v>
      </c>
      <c r="S66" s="23" t="str">
        <f t="shared" ref="S66:S129" si="34">IFERROR(IF(OR(P66="",INDEX(P:P,MATCH(DATE(YEAR($A66)-1,MONTH($A66),DAY($A66)),$A:$A,0))=""),"",P66/INDEX(P:P,MATCH(DATE(YEAR($A66)-1,MONTH($A66),DAY($A66)),$A:$A,0))-1),"")</f>
        <v/>
      </c>
      <c r="T66" s="23" t="str">
        <f t="shared" ref="T66:T129" si="35">IFERROR(IF(OR(Q66="",INDEX(Q:Q,MATCH(DATE(YEAR($A66)-1,MONTH($A66),DAY($A66)),$A:$A,0))=""),"",Q66/INDEX(Q:Q,MATCH(DATE(YEAR($A66)-1,MONTH($A66),DAY($A66)),$A:$A,0))-1),"")</f>
        <v/>
      </c>
      <c r="U66" s="23" t="str">
        <f t="shared" ref="U66:U129" si="36">IFERROR(IF(OR(R66="",INDEX(R:R,MATCH(DATE(YEAR($A66)-1,MONTH($A66),DAY($A66)),$A:$A,0))=""),"",R66/INDEX(R:R,MATCH(DATE(YEAR($A66)-1,MONTH($A66),DAY($A66)),$A:$A,0))-1),"")</f>
        <v/>
      </c>
      <c r="V66" s="23">
        <f t="shared" si="21"/>
        <v>0.35460401898613259</v>
      </c>
      <c r="W66" s="23">
        <f t="shared" si="22"/>
        <v>1.0796241872856069</v>
      </c>
      <c r="X66" s="23">
        <f t="shared" si="23"/>
        <v>0.3562440544841492</v>
      </c>
      <c r="Y66" s="23">
        <f t="shared" ref="Y66:Y129" si="37">IF(R66="","",P66/R66)</f>
        <v>0.99653143231935426</v>
      </c>
      <c r="Z66" s="23">
        <f t="shared" ref="Z66:Z129" si="38">IF(R66="","",Q66/R66)</f>
        <v>3.4685676806456645E-3</v>
      </c>
      <c r="AA66" s="24">
        <f>IF(SUMIFS('Daily NSE Equity Options'!$M:$M,'Daily NSE Equity Options'!$A:$A,$A66)=0,"",SUMIFS('Daily NSE Equity Options'!$M:$M,'Daily NSE Equity Options'!$A:$A,$A66))</f>
        <v>31279856</v>
      </c>
      <c r="AB66" s="9">
        <f>IF(SUMIFS('Daily BSE Equity Options'!$M:$M,'Daily BSE Equity Options'!$A:$A,$A66)=0,"",SUMIFS('Daily BSE Equity Options'!$M:$M,'Daily BSE Equity Options'!$A:$A,$A66))</f>
        <v>76250</v>
      </c>
      <c r="AC66" s="9">
        <f t="shared" ref="AC66:AC129" si="39">IF(OR(AA66="",AB66=""),"",AA66+AB66)</f>
        <v>31356106</v>
      </c>
      <c r="AD66" s="26" t="str">
        <f t="shared" ref="AD66:AD129" si="40">IFERROR(IF(OR(AA66="",INDEX(AA:AA,MATCH(DATE(YEAR($A66)-1,MONTH($A66),DAY($A66)),$A:$A,0))=""),"",AA66/INDEX(AA:AA,MATCH(DATE(YEAR($A66)-1,MONTH($A66),DAY($A66)),$A:$A,0))-1),"")</f>
        <v/>
      </c>
      <c r="AE66" s="26" t="str">
        <f t="shared" ref="AE66:AE129" si="41">IFERROR(IF(OR(AB66="",INDEX(AB:AB,MATCH(DATE(YEAR($A66)-1,MONTH($A66),DAY($A66)),$A:$A,0))=""),"",AB66/INDEX(AB:AB,MATCH(DATE(YEAR($A66)-1,MONTH($A66),DAY($A66)),$A:$A,0))-1),"")</f>
        <v/>
      </c>
      <c r="AF66" s="26" t="str">
        <f t="shared" ref="AF66:AF129" si="42">IFERROR(IF(OR(AC66="",INDEX(AC:AC,MATCH(DATE(YEAR($A66)-1,MONTH($A66),DAY($A66)),$A:$A,0))=""),"",AC66/INDEX(AC:AC,MATCH(DATE(YEAR($A66)-1,MONTH($A66),DAY($A66)),$A:$A,0))-1),"")</f>
        <v/>
      </c>
      <c r="AG66" s="26">
        <f t="shared" si="24"/>
        <v>0.36041404792280596</v>
      </c>
      <c r="AH66" s="26">
        <f t="shared" si="25"/>
        <v>1.0832764132127539</v>
      </c>
      <c r="AI66" s="26">
        <f t="shared" si="26"/>
        <v>0.36156290009833048</v>
      </c>
      <c r="AJ66" s="26">
        <f t="shared" ref="AJ66:AJ129" si="43">IF(AC66="","",AA66/AC66)</f>
        <v>0.99756825672167326</v>
      </c>
      <c r="AK66" s="26">
        <f t="shared" ref="AK66:AK129" si="44">IF(AC66="","",AB66/AC66)</f>
        <v>2.4317432783267155E-3</v>
      </c>
      <c r="AL66" s="29">
        <v>25.102499999999999</v>
      </c>
      <c r="AM66" s="30">
        <v>26.355</v>
      </c>
      <c r="AN66" s="30">
        <v>25.03</v>
      </c>
      <c r="AO66" s="30">
        <v>26.1</v>
      </c>
      <c r="AP66" s="31">
        <v>3.9699999999999999E-2</v>
      </c>
    </row>
    <row r="67" spans="1:42" x14ac:dyDescent="0.2">
      <c r="A67" s="11">
        <v>44021</v>
      </c>
      <c r="B67" s="5" t="s">
        <v>243</v>
      </c>
      <c r="C67" s="10">
        <v>44013</v>
      </c>
      <c r="D67" s="5" t="s">
        <v>176</v>
      </c>
      <c r="E67" s="18">
        <f>IF(SUMIFS('Daily NSE Equity Options'!$K:$K,'Daily NSE Equity Options'!$A:$A,$A67)=0,"",SUMIFS('Daily NSE Equity Options'!$K:$K,'Daily NSE Equity Options'!$A:$A,$A67))</f>
        <v>89.433199999999999</v>
      </c>
      <c r="F67" s="7">
        <f>IF(SUMIFS('Daily BSE Equity Options'!$K:$K,'Daily BSE Equity Options'!$A:$A,$A67)=0,"",SUMIFS('Daily BSE Equity Options'!$K:$K,'Daily BSE Equity Options'!$A:$A,$A67))</f>
        <v>5.0700000000000002E-2</v>
      </c>
      <c r="G67" s="7">
        <f t="shared" si="27"/>
        <v>89.483900000000006</v>
      </c>
      <c r="H67" s="20" t="str">
        <f t="shared" si="28"/>
        <v/>
      </c>
      <c r="I67" s="20" t="str">
        <f t="shared" si="29"/>
        <v/>
      </c>
      <c r="J67" s="20" t="str">
        <f t="shared" si="30"/>
        <v/>
      </c>
      <c r="K67" s="20">
        <f t="shared" ref="K67:K130" si="45">IF(OR(E67="",E66=""),"",E67/E66-1)</f>
        <v>-0.22201421776211172</v>
      </c>
      <c r="L67" s="20">
        <f t="shared" ref="L67:L130" si="46">IF(OR(F67="",F66=""),"",F67/F66-1)</f>
        <v>0.37771739130434789</v>
      </c>
      <c r="M67" s="20">
        <f t="shared" ref="M67:M130" si="47">IF(OR(G67="",G66=""),"",G67/G66-1)</f>
        <v>-0.2218222896281119</v>
      </c>
      <c r="N67" s="20">
        <f t="shared" si="31"/>
        <v>0.99943341763155158</v>
      </c>
      <c r="O67" s="20">
        <f t="shared" si="32"/>
        <v>5.6658236844840248E-4</v>
      </c>
      <c r="P67" s="21">
        <f>IF(SUMIFS('Daily NSE Equity Options'!$L:$L,'Daily NSE Equity Options'!$A:$A,$A67)=0,"",SUMIFS('Daily NSE Equity Options'!$L:$L,'Daily NSE Equity Options'!$A:$A,$A67))</f>
        <v>31801.850999999999</v>
      </c>
      <c r="Q67" s="8">
        <f>IF(SUMIFS('Daily BSE Equity Options'!$L:$L,'Daily BSE Equity Options'!$A:$A,$A67)=0,"",SUMIFS('Daily BSE Equity Options'!$L:$L,'Daily BSE Equity Options'!$A:$A,$A67))</f>
        <v>129.22300000000001</v>
      </c>
      <c r="R67" s="8">
        <f t="shared" si="33"/>
        <v>31931.074000000001</v>
      </c>
      <c r="S67" s="23" t="str">
        <f t="shared" si="34"/>
        <v/>
      </c>
      <c r="T67" s="23" t="str">
        <f t="shared" si="35"/>
        <v/>
      </c>
      <c r="U67" s="23" t="str">
        <f t="shared" si="36"/>
        <v/>
      </c>
      <c r="V67" s="23">
        <f t="shared" ref="V67:V130" si="48">IF(OR(P67="",P66=""),"",P67/P66-1)</f>
        <v>0.72084826258174473</v>
      </c>
      <c r="W67" s="23">
        <f t="shared" ref="W67:W130" si="49">IF(OR(Q67="",Q66=""),"",Q67/Q66-1)</f>
        <v>1.008957859814624</v>
      </c>
      <c r="X67" s="23">
        <f t="shared" ref="X67:X130" si="50">IF(OR(R67="",R66=""),"",R67/R66-1)</f>
        <v>0.72184759021919054</v>
      </c>
      <c r="Y67" s="23">
        <f t="shared" si="37"/>
        <v>0.99595306440365894</v>
      </c>
      <c r="Z67" s="23">
        <f t="shared" si="38"/>
        <v>4.046935596341044E-3</v>
      </c>
      <c r="AA67" s="24">
        <f>IF(SUMIFS('Daily NSE Equity Options'!$M:$M,'Daily NSE Equity Options'!$A:$A,$A67)=0,"",SUMIFS('Daily NSE Equity Options'!$M:$M,'Daily NSE Equity Options'!$A:$A,$A67))</f>
        <v>56488796</v>
      </c>
      <c r="AB67" s="9">
        <f>IF(SUMIFS('Daily BSE Equity Options'!$M:$M,'Daily BSE Equity Options'!$A:$A,$A67)=0,"",SUMIFS('Daily BSE Equity Options'!$M:$M,'Daily BSE Equity Options'!$A:$A,$A67))</f>
        <v>154350</v>
      </c>
      <c r="AC67" s="9">
        <f t="shared" si="39"/>
        <v>56643146</v>
      </c>
      <c r="AD67" s="26" t="str">
        <f t="shared" si="40"/>
        <v/>
      </c>
      <c r="AE67" s="26" t="str">
        <f t="shared" si="41"/>
        <v/>
      </c>
      <c r="AF67" s="26" t="str">
        <f t="shared" si="42"/>
        <v/>
      </c>
      <c r="AG67" s="26">
        <f t="shared" ref="AG67:AG130" si="51">IF(OR(AA67="",AA66=""),"",AA67/AA66-1)</f>
        <v>0.80591611419183007</v>
      </c>
      <c r="AH67" s="26">
        <f t="shared" ref="AH67:AH130" si="52">IF(OR(AB67="",AB66=""),"",AB67/AB66-1)</f>
        <v>1.0242622950819671</v>
      </c>
      <c r="AI67" s="26">
        <f t="shared" ref="AI67:AI130" si="53">IF(OR(AC67="",AC66=""),"",AC67/AC66-1)</f>
        <v>0.8064470760495579</v>
      </c>
      <c r="AJ67" s="26">
        <f t="shared" si="43"/>
        <v>0.99727504542208867</v>
      </c>
      <c r="AK67" s="26">
        <f t="shared" si="44"/>
        <v>2.7249545779113329E-3</v>
      </c>
      <c r="AL67" s="29">
        <v>26.1</v>
      </c>
      <c r="AM67" s="30">
        <v>27.657499999999999</v>
      </c>
      <c r="AN67" s="30">
        <v>24.734999999999999</v>
      </c>
      <c r="AO67" s="30">
        <v>24.912500000000001</v>
      </c>
      <c r="AP67" s="31">
        <v>-4.5499999999999999E-2</v>
      </c>
    </row>
    <row r="68" spans="1:42" x14ac:dyDescent="0.2">
      <c r="A68" s="11">
        <v>44022</v>
      </c>
      <c r="B68" s="5" t="s">
        <v>241</v>
      </c>
      <c r="C68" s="10">
        <v>44013</v>
      </c>
      <c r="D68" s="5" t="s">
        <v>176</v>
      </c>
      <c r="E68" s="18">
        <f>IF(SUMIFS('Daily NSE Equity Options'!$K:$K,'Daily NSE Equity Options'!$A:$A,$A68)=0,"",SUMIFS('Daily NSE Equity Options'!$K:$K,'Daily NSE Equity Options'!$A:$A,$A68))</f>
        <v>89.104799999999997</v>
      </c>
      <c r="F68" s="7">
        <f>IF(SUMIFS('Daily BSE Equity Options'!$K:$K,'Daily BSE Equity Options'!$A:$A,$A68)=0,"",SUMIFS('Daily BSE Equity Options'!$K:$K,'Daily BSE Equity Options'!$A:$A,$A68))</f>
        <v>2.9700000000000001E-2</v>
      </c>
      <c r="G68" s="7">
        <f t="shared" si="27"/>
        <v>89.134500000000003</v>
      </c>
      <c r="H68" s="20" t="str">
        <f t="shared" si="28"/>
        <v/>
      </c>
      <c r="I68" s="20" t="str">
        <f t="shared" si="29"/>
        <v/>
      </c>
      <c r="J68" s="20" t="str">
        <f t="shared" si="30"/>
        <v/>
      </c>
      <c r="K68" s="20">
        <f t="shared" si="45"/>
        <v>-3.6720144197009974E-3</v>
      </c>
      <c r="L68" s="20">
        <f t="shared" si="46"/>
        <v>-0.41420118343195267</v>
      </c>
      <c r="M68" s="20">
        <f t="shared" si="47"/>
        <v>-3.9046130085971242E-3</v>
      </c>
      <c r="N68" s="20">
        <f t="shared" si="31"/>
        <v>0.99966679568517236</v>
      </c>
      <c r="O68" s="20">
        <f t="shared" si="32"/>
        <v>3.3320431482759203E-4</v>
      </c>
      <c r="P68" s="21">
        <f>IF(SUMIFS('Daily NSE Equity Options'!$L:$L,'Daily NSE Equity Options'!$A:$A,$A68)=0,"",SUMIFS('Daily NSE Equity Options'!$L:$L,'Daily NSE Equity Options'!$A:$A,$A68))</f>
        <v>9006.4573999999993</v>
      </c>
      <c r="Q68" s="8">
        <f>IF(SUMIFS('Daily BSE Equity Options'!$L:$L,'Daily BSE Equity Options'!$A:$A,$A68)=0,"",SUMIFS('Daily BSE Equity Options'!$L:$L,'Daily BSE Equity Options'!$A:$A,$A68))</f>
        <v>165.3793</v>
      </c>
      <c r="R68" s="8">
        <f t="shared" si="33"/>
        <v>9171.8366999999998</v>
      </c>
      <c r="S68" s="23" t="str">
        <f t="shared" si="34"/>
        <v/>
      </c>
      <c r="T68" s="23" t="str">
        <f t="shared" si="35"/>
        <v/>
      </c>
      <c r="U68" s="23" t="str">
        <f t="shared" si="36"/>
        <v/>
      </c>
      <c r="V68" s="23">
        <f t="shared" si="48"/>
        <v>-0.71679455387675395</v>
      </c>
      <c r="W68" s="23">
        <f t="shared" si="49"/>
        <v>0.27979771402923626</v>
      </c>
      <c r="X68" s="23">
        <f t="shared" si="50"/>
        <v>-0.7127614091527269</v>
      </c>
      <c r="Y68" s="23">
        <f t="shared" si="37"/>
        <v>0.9819687914853521</v>
      </c>
      <c r="Z68" s="23">
        <f t="shared" si="38"/>
        <v>1.803120851464789E-2</v>
      </c>
      <c r="AA68" s="24">
        <f>IF(SUMIFS('Daily NSE Equity Options'!$M:$M,'Daily NSE Equity Options'!$A:$A,$A68)=0,"",SUMIFS('Daily NSE Equity Options'!$M:$M,'Daily NSE Equity Options'!$A:$A,$A68))</f>
        <v>14545934</v>
      </c>
      <c r="AB68" s="9">
        <f>IF(SUMIFS('Daily BSE Equity Options'!$M:$M,'Daily BSE Equity Options'!$A:$A,$A68)=0,"",SUMIFS('Daily BSE Equity Options'!$M:$M,'Daily BSE Equity Options'!$A:$A,$A68))</f>
        <v>195825</v>
      </c>
      <c r="AC68" s="9">
        <f t="shared" si="39"/>
        <v>14741759</v>
      </c>
      <c r="AD68" s="26" t="str">
        <f t="shared" si="40"/>
        <v/>
      </c>
      <c r="AE68" s="26" t="str">
        <f t="shared" si="41"/>
        <v/>
      </c>
      <c r="AF68" s="26" t="str">
        <f t="shared" si="42"/>
        <v/>
      </c>
      <c r="AG68" s="26">
        <f t="shared" si="51"/>
        <v>-0.74249877798776232</v>
      </c>
      <c r="AH68" s="26">
        <f t="shared" si="52"/>
        <v>0.26870748299319724</v>
      </c>
      <c r="AI68" s="26">
        <f t="shared" si="53"/>
        <v>-0.73974328685768964</v>
      </c>
      <c r="AJ68" s="26">
        <f t="shared" si="43"/>
        <v>0.98671630705670876</v>
      </c>
      <c r="AK68" s="26">
        <f t="shared" si="44"/>
        <v>1.3283692943291231E-2</v>
      </c>
      <c r="AL68" s="29">
        <v>24.912500000000001</v>
      </c>
      <c r="AM68" s="30">
        <v>25.477499999999999</v>
      </c>
      <c r="AN68" s="30">
        <v>23.484999999999999</v>
      </c>
      <c r="AO68" s="30">
        <v>24.942499999999999</v>
      </c>
      <c r="AP68" s="31">
        <v>1.1999999999999999E-3</v>
      </c>
    </row>
    <row r="69" spans="1:42" x14ac:dyDescent="0.2">
      <c r="A69" s="11">
        <v>44025</v>
      </c>
      <c r="B69" s="5" t="s">
        <v>244</v>
      </c>
      <c r="C69" s="10">
        <v>44013</v>
      </c>
      <c r="D69" s="5" t="s">
        <v>176</v>
      </c>
      <c r="E69" s="18">
        <f>IF(SUMIFS('Daily NSE Equity Options'!$K:$K,'Daily NSE Equity Options'!$A:$A,$A69)=0,"",SUMIFS('Daily NSE Equity Options'!$K:$K,'Daily NSE Equity Options'!$A:$A,$A69))</f>
        <v>91.929400000000001</v>
      </c>
      <c r="F69" s="7">
        <f>IF(SUMIFS('Daily BSE Equity Options'!$K:$K,'Daily BSE Equity Options'!$A:$A,$A69)=0,"",SUMIFS('Daily BSE Equity Options'!$K:$K,'Daily BSE Equity Options'!$A:$A,$A69))</f>
        <v>2.92E-2</v>
      </c>
      <c r="G69" s="7">
        <f t="shared" si="27"/>
        <v>91.958600000000004</v>
      </c>
      <c r="H69" s="20" t="str">
        <f t="shared" si="28"/>
        <v/>
      </c>
      <c r="I69" s="20" t="str">
        <f t="shared" si="29"/>
        <v/>
      </c>
      <c r="J69" s="20" t="str">
        <f t="shared" si="30"/>
        <v/>
      </c>
      <c r="K69" s="20">
        <f t="shared" si="45"/>
        <v>3.1699751304082424E-2</v>
      </c>
      <c r="L69" s="20">
        <f t="shared" si="46"/>
        <v>-1.6835016835016869E-2</v>
      </c>
      <c r="M69" s="20">
        <f t="shared" si="47"/>
        <v>3.1683579309919274E-2</v>
      </c>
      <c r="N69" s="20">
        <f t="shared" si="31"/>
        <v>0.99968246580526454</v>
      </c>
      <c r="O69" s="20">
        <f t="shared" si="32"/>
        <v>3.1753419473545705E-4</v>
      </c>
      <c r="P69" s="21">
        <f>IF(SUMIFS('Daily NSE Equity Options'!$L:$L,'Daily NSE Equity Options'!$A:$A,$A69)=0,"",SUMIFS('Daily NSE Equity Options'!$L:$L,'Daily NSE Equity Options'!$A:$A,$A69))</f>
        <v>10889.5769</v>
      </c>
      <c r="Q69" s="8">
        <f>IF(SUMIFS('Daily BSE Equity Options'!$L:$L,'Daily BSE Equity Options'!$A:$A,$A69)=0,"",SUMIFS('Daily BSE Equity Options'!$L:$L,'Daily BSE Equity Options'!$A:$A,$A69))</f>
        <v>201.6361</v>
      </c>
      <c r="R69" s="8">
        <f t="shared" si="33"/>
        <v>11091.213</v>
      </c>
      <c r="S69" s="23" t="str">
        <f t="shared" si="34"/>
        <v/>
      </c>
      <c r="T69" s="23" t="str">
        <f t="shared" si="35"/>
        <v/>
      </c>
      <c r="U69" s="23" t="str">
        <f t="shared" si="36"/>
        <v/>
      </c>
      <c r="V69" s="23">
        <f t="shared" si="48"/>
        <v>0.20908548348876899</v>
      </c>
      <c r="W69" s="23">
        <f t="shared" si="49"/>
        <v>0.2192342088762016</v>
      </c>
      <c r="X69" s="23">
        <f t="shared" si="50"/>
        <v>0.20926847727238762</v>
      </c>
      <c r="Y69" s="23">
        <f t="shared" si="37"/>
        <v>0.98182019405812515</v>
      </c>
      <c r="Z69" s="23">
        <f t="shared" si="38"/>
        <v>1.8179805941874887E-2</v>
      </c>
      <c r="AA69" s="24">
        <f>IF(SUMIFS('Daily NSE Equity Options'!$M:$M,'Daily NSE Equity Options'!$A:$A,$A69)=0,"",SUMIFS('Daily NSE Equity Options'!$M:$M,'Daily NSE Equity Options'!$A:$A,$A69))</f>
        <v>17734275</v>
      </c>
      <c r="AB69" s="9">
        <f>IF(SUMIFS('Daily BSE Equity Options'!$M:$M,'Daily BSE Equity Options'!$A:$A,$A69)=0,"",SUMIFS('Daily BSE Equity Options'!$M:$M,'Daily BSE Equity Options'!$A:$A,$A69))</f>
        <v>237524</v>
      </c>
      <c r="AC69" s="9">
        <f t="shared" si="39"/>
        <v>17971799</v>
      </c>
      <c r="AD69" s="26" t="str">
        <f t="shared" si="40"/>
        <v/>
      </c>
      <c r="AE69" s="26" t="str">
        <f t="shared" si="41"/>
        <v/>
      </c>
      <c r="AF69" s="26" t="str">
        <f t="shared" si="42"/>
        <v/>
      </c>
      <c r="AG69" s="26">
        <f t="shared" si="51"/>
        <v>0.2191912186594549</v>
      </c>
      <c r="AH69" s="26">
        <f t="shared" si="52"/>
        <v>0.2129401251117069</v>
      </c>
      <c r="AI69" s="26">
        <f t="shared" si="53"/>
        <v>0.21910818105220686</v>
      </c>
      <c r="AJ69" s="26">
        <f t="shared" si="43"/>
        <v>0.98678351566251099</v>
      </c>
      <c r="AK69" s="26">
        <f t="shared" si="44"/>
        <v>1.3216484337488973E-2</v>
      </c>
      <c r="AL69" s="29">
        <v>24.942499999999999</v>
      </c>
      <c r="AM69" s="30">
        <v>25.907499999999999</v>
      </c>
      <c r="AN69" s="30">
        <v>22.805</v>
      </c>
      <c r="AO69" s="30">
        <v>25.252500000000001</v>
      </c>
      <c r="AP69" s="31">
        <v>1.24E-2</v>
      </c>
    </row>
    <row r="70" spans="1:42" x14ac:dyDescent="0.2">
      <c r="A70" s="11">
        <v>44026</v>
      </c>
      <c r="B70" s="5" t="s">
        <v>242</v>
      </c>
      <c r="C70" s="10">
        <v>44013</v>
      </c>
      <c r="D70" s="5" t="s">
        <v>176</v>
      </c>
      <c r="E70" s="18">
        <f>IF(SUMIFS('Daily NSE Equity Options'!$K:$K,'Daily NSE Equity Options'!$A:$A,$A70)=0,"",SUMIFS('Daily NSE Equity Options'!$K:$K,'Daily NSE Equity Options'!$A:$A,$A70))</f>
        <v>112.05370000000001</v>
      </c>
      <c r="F70" s="7">
        <f>IF(SUMIFS('Daily BSE Equity Options'!$K:$K,'Daily BSE Equity Options'!$A:$A,$A70)=0,"",SUMIFS('Daily BSE Equity Options'!$K:$K,'Daily BSE Equity Options'!$A:$A,$A70))</f>
        <v>5.6000000000000001E-2</v>
      </c>
      <c r="G70" s="7">
        <f t="shared" si="27"/>
        <v>112.1097</v>
      </c>
      <c r="H70" s="20" t="str">
        <f t="shared" si="28"/>
        <v/>
      </c>
      <c r="I70" s="20" t="str">
        <f t="shared" si="29"/>
        <v/>
      </c>
      <c r="J70" s="20" t="str">
        <f t="shared" si="30"/>
        <v/>
      </c>
      <c r="K70" s="20">
        <f t="shared" si="45"/>
        <v>0.2189103812273332</v>
      </c>
      <c r="L70" s="20">
        <f t="shared" si="46"/>
        <v>0.91780821917808231</v>
      </c>
      <c r="M70" s="20">
        <f t="shared" si="47"/>
        <v>0.2191323051895091</v>
      </c>
      <c r="N70" s="20">
        <f t="shared" si="31"/>
        <v>0.99950048925293711</v>
      </c>
      <c r="O70" s="20">
        <f t="shared" si="32"/>
        <v>4.9951074706292139E-4</v>
      </c>
      <c r="P70" s="21">
        <f>IF(SUMIFS('Daily NSE Equity Options'!$L:$L,'Daily NSE Equity Options'!$A:$A,$A70)=0,"",SUMIFS('Daily NSE Equity Options'!$L:$L,'Daily NSE Equity Options'!$A:$A,$A70))</f>
        <v>14195.279500000001</v>
      </c>
      <c r="Q70" s="8">
        <f>IF(SUMIFS('Daily BSE Equity Options'!$L:$L,'Daily BSE Equity Options'!$A:$A,$A70)=0,"",SUMIFS('Daily BSE Equity Options'!$L:$L,'Daily BSE Equity Options'!$A:$A,$A70))</f>
        <v>257.30829999999997</v>
      </c>
      <c r="R70" s="8">
        <f t="shared" si="33"/>
        <v>14452.587800000001</v>
      </c>
      <c r="S70" s="23" t="str">
        <f t="shared" si="34"/>
        <v/>
      </c>
      <c r="T70" s="23" t="str">
        <f t="shared" si="35"/>
        <v/>
      </c>
      <c r="U70" s="23" t="str">
        <f t="shared" si="36"/>
        <v/>
      </c>
      <c r="V70" s="23">
        <f t="shared" si="48"/>
        <v>0.30356575194395297</v>
      </c>
      <c r="W70" s="23">
        <f t="shared" si="49"/>
        <v>0.27610234476862017</v>
      </c>
      <c r="X70" s="23">
        <f t="shared" si="50"/>
        <v>0.30306647253100283</v>
      </c>
      <c r="Y70" s="23">
        <f t="shared" si="37"/>
        <v>0.98219638561891309</v>
      </c>
      <c r="Z70" s="23">
        <f t="shared" si="38"/>
        <v>1.7803614381086821E-2</v>
      </c>
      <c r="AA70" s="24">
        <f>IF(SUMIFS('Daily NSE Equity Options'!$M:$M,'Daily NSE Equity Options'!$A:$A,$A70)=0,"",SUMIFS('Daily NSE Equity Options'!$M:$M,'Daily NSE Equity Options'!$A:$A,$A70))</f>
        <v>23613421</v>
      </c>
      <c r="AB70" s="9">
        <f>IF(SUMIFS('Daily BSE Equity Options'!$M:$M,'Daily BSE Equity Options'!$A:$A,$A70)=0,"",SUMIFS('Daily BSE Equity Options'!$M:$M,'Daily BSE Equity Options'!$A:$A,$A70))</f>
        <v>306690</v>
      </c>
      <c r="AC70" s="9">
        <f t="shared" si="39"/>
        <v>23920111</v>
      </c>
      <c r="AD70" s="26" t="str">
        <f t="shared" si="40"/>
        <v/>
      </c>
      <c r="AE70" s="26" t="str">
        <f t="shared" si="41"/>
        <v/>
      </c>
      <c r="AF70" s="26" t="str">
        <f t="shared" si="42"/>
        <v/>
      </c>
      <c r="AG70" s="26">
        <f t="shared" si="51"/>
        <v>0.33151318562501153</v>
      </c>
      <c r="AH70" s="26">
        <f t="shared" si="52"/>
        <v>0.29119583705225582</v>
      </c>
      <c r="AI70" s="26">
        <f t="shared" si="53"/>
        <v>0.33098033201907051</v>
      </c>
      <c r="AJ70" s="26">
        <f t="shared" si="43"/>
        <v>0.98717857120311858</v>
      </c>
      <c r="AK70" s="26">
        <f t="shared" si="44"/>
        <v>1.282142879688142E-2</v>
      </c>
      <c r="AL70" s="29">
        <v>25.252500000000001</v>
      </c>
      <c r="AM70" s="30">
        <v>27.265000000000001</v>
      </c>
      <c r="AN70" s="30">
        <v>25.252500000000001</v>
      </c>
      <c r="AO70" s="30">
        <v>26.637499999999999</v>
      </c>
      <c r="AP70" s="31">
        <v>5.4800000000000001E-2</v>
      </c>
    </row>
    <row r="71" spans="1:42" x14ac:dyDescent="0.2">
      <c r="A71" s="11">
        <v>44027</v>
      </c>
      <c r="B71" s="5" t="s">
        <v>240</v>
      </c>
      <c r="C71" s="10">
        <v>44013</v>
      </c>
      <c r="D71" s="5" t="s">
        <v>176</v>
      </c>
      <c r="E71" s="18">
        <f>IF(SUMIFS('Daily NSE Equity Options'!$K:$K,'Daily NSE Equity Options'!$A:$A,$A71)=0,"",SUMIFS('Daily NSE Equity Options'!$K:$K,'Daily NSE Equity Options'!$A:$A,$A71))</f>
        <v>124.2778</v>
      </c>
      <c r="F71" s="7">
        <f>IF(SUMIFS('Daily BSE Equity Options'!$K:$K,'Daily BSE Equity Options'!$A:$A,$A71)=0,"",SUMIFS('Daily BSE Equity Options'!$K:$K,'Daily BSE Equity Options'!$A:$A,$A71))</f>
        <v>6.2199999999999998E-2</v>
      </c>
      <c r="G71" s="7">
        <f t="shared" si="27"/>
        <v>124.34</v>
      </c>
      <c r="H71" s="20" t="str">
        <f t="shared" si="28"/>
        <v/>
      </c>
      <c r="I71" s="20" t="str">
        <f t="shared" si="29"/>
        <v/>
      </c>
      <c r="J71" s="20" t="str">
        <f t="shared" si="30"/>
        <v/>
      </c>
      <c r="K71" s="20">
        <f t="shared" si="45"/>
        <v>0.10909144454846187</v>
      </c>
      <c r="L71" s="20">
        <f t="shared" si="46"/>
        <v>0.11071428571428577</v>
      </c>
      <c r="M71" s="20">
        <f t="shared" si="47"/>
        <v>0.10909225517506504</v>
      </c>
      <c r="N71" s="20">
        <f t="shared" si="31"/>
        <v>0.99949975872607366</v>
      </c>
      <c r="O71" s="20">
        <f t="shared" si="32"/>
        <v>5.0024127392633096E-4</v>
      </c>
      <c r="P71" s="21">
        <f>IF(SUMIFS('Daily NSE Equity Options'!$L:$L,'Daily NSE Equity Options'!$A:$A,$A71)=0,"",SUMIFS('Daily NSE Equity Options'!$L:$L,'Daily NSE Equity Options'!$A:$A,$A71))</f>
        <v>20442.016</v>
      </c>
      <c r="Q71" s="8">
        <f>IF(SUMIFS('Daily BSE Equity Options'!$L:$L,'Daily BSE Equity Options'!$A:$A,$A71)=0,"",SUMIFS('Daily BSE Equity Options'!$L:$L,'Daily BSE Equity Options'!$A:$A,$A71))</f>
        <v>337.86630000000002</v>
      </c>
      <c r="R71" s="8">
        <f t="shared" si="33"/>
        <v>20779.882300000001</v>
      </c>
      <c r="S71" s="23" t="str">
        <f t="shared" si="34"/>
        <v/>
      </c>
      <c r="T71" s="23" t="str">
        <f t="shared" si="35"/>
        <v/>
      </c>
      <c r="U71" s="23" t="str">
        <f t="shared" si="36"/>
        <v/>
      </c>
      <c r="V71" s="23">
        <f t="shared" si="48"/>
        <v>0.44005730919211561</v>
      </c>
      <c r="W71" s="23">
        <f t="shared" si="49"/>
        <v>0.31307967912422585</v>
      </c>
      <c r="X71" s="23">
        <f t="shared" si="50"/>
        <v>0.43779664843136246</v>
      </c>
      <c r="Y71" s="23">
        <f t="shared" si="37"/>
        <v>0.98374070193843199</v>
      </c>
      <c r="Z71" s="23">
        <f t="shared" si="38"/>
        <v>1.6259298061567944E-2</v>
      </c>
      <c r="AA71" s="24">
        <f>IF(SUMIFS('Daily NSE Equity Options'!$M:$M,'Daily NSE Equity Options'!$A:$A,$A71)=0,"",SUMIFS('Daily NSE Equity Options'!$M:$M,'Daily NSE Equity Options'!$A:$A,$A71))</f>
        <v>33881451</v>
      </c>
      <c r="AB71" s="9">
        <f>IF(SUMIFS('Daily BSE Equity Options'!$M:$M,'Daily BSE Equity Options'!$A:$A,$A71)=0,"",SUMIFS('Daily BSE Equity Options'!$M:$M,'Daily BSE Equity Options'!$A:$A,$A71))</f>
        <v>401063</v>
      </c>
      <c r="AC71" s="9">
        <f t="shared" si="39"/>
        <v>34282514</v>
      </c>
      <c r="AD71" s="26" t="str">
        <f t="shared" si="40"/>
        <v/>
      </c>
      <c r="AE71" s="26" t="str">
        <f t="shared" si="41"/>
        <v/>
      </c>
      <c r="AF71" s="26" t="str">
        <f t="shared" si="42"/>
        <v/>
      </c>
      <c r="AG71" s="26">
        <f t="shared" si="51"/>
        <v>0.43483873005948603</v>
      </c>
      <c r="AH71" s="26">
        <f t="shared" si="52"/>
        <v>0.30771463040855584</v>
      </c>
      <c r="AI71" s="26">
        <f t="shared" si="53"/>
        <v>0.433208817467444</v>
      </c>
      <c r="AJ71" s="26">
        <f t="shared" si="43"/>
        <v>0.98830123718464757</v>
      </c>
      <c r="AK71" s="26">
        <f t="shared" si="44"/>
        <v>1.1698762815352457E-2</v>
      </c>
      <c r="AL71" s="29">
        <v>26.637499999999999</v>
      </c>
      <c r="AM71" s="30">
        <v>26.637499999999999</v>
      </c>
      <c r="AN71" s="30">
        <v>23.74</v>
      </c>
      <c r="AO71" s="30">
        <v>26.29</v>
      </c>
      <c r="AP71" s="31">
        <v>-1.2999999999999999E-2</v>
      </c>
    </row>
    <row r="72" spans="1:42" x14ac:dyDescent="0.2">
      <c r="A72" s="11">
        <v>44028</v>
      </c>
      <c r="B72" s="5" t="s">
        <v>243</v>
      </c>
      <c r="C72" s="10">
        <v>44013</v>
      </c>
      <c r="D72" s="5" t="s">
        <v>176</v>
      </c>
      <c r="E72" s="18">
        <f>IF(SUMIFS('Daily NSE Equity Options'!$K:$K,'Daily NSE Equity Options'!$A:$A,$A72)=0,"",SUMIFS('Daily NSE Equity Options'!$K:$K,'Daily NSE Equity Options'!$A:$A,$A72))</f>
        <v>106.392</v>
      </c>
      <c r="F72" s="7">
        <f>IF(SUMIFS('Daily BSE Equity Options'!$K:$K,'Daily BSE Equity Options'!$A:$A,$A72)=0,"",SUMIFS('Daily BSE Equity Options'!$K:$K,'Daily BSE Equity Options'!$A:$A,$A72))</f>
        <v>5.8900000000000001E-2</v>
      </c>
      <c r="G72" s="7">
        <f t="shared" si="27"/>
        <v>106.45089999999999</v>
      </c>
      <c r="H72" s="20" t="str">
        <f t="shared" si="28"/>
        <v/>
      </c>
      <c r="I72" s="20" t="str">
        <f t="shared" si="29"/>
        <v/>
      </c>
      <c r="J72" s="20" t="str">
        <f t="shared" si="30"/>
        <v/>
      </c>
      <c r="K72" s="20">
        <f t="shared" si="45"/>
        <v>-0.1439179000593831</v>
      </c>
      <c r="L72" s="20">
        <f t="shared" si="46"/>
        <v>-5.3054662379421136E-2</v>
      </c>
      <c r="M72" s="20">
        <f t="shared" si="47"/>
        <v>-0.14387244651761311</v>
      </c>
      <c r="N72" s="20">
        <f t="shared" si="31"/>
        <v>0.99944669326421853</v>
      </c>
      <c r="O72" s="20">
        <f t="shared" si="32"/>
        <v>5.5330673578147301E-4</v>
      </c>
      <c r="P72" s="21">
        <f>IF(SUMIFS('Daily NSE Equity Options'!$L:$L,'Daily NSE Equity Options'!$A:$A,$A72)=0,"",SUMIFS('Daily NSE Equity Options'!$L:$L,'Daily NSE Equity Options'!$A:$A,$A72))</f>
        <v>35547.741099999999</v>
      </c>
      <c r="Q72" s="8">
        <f>IF(SUMIFS('Daily BSE Equity Options'!$L:$L,'Daily BSE Equity Options'!$A:$A,$A72)=0,"",SUMIFS('Daily BSE Equity Options'!$L:$L,'Daily BSE Equity Options'!$A:$A,$A72))</f>
        <v>359.04360000000003</v>
      </c>
      <c r="R72" s="8">
        <f t="shared" si="33"/>
        <v>35906.784699999997</v>
      </c>
      <c r="S72" s="23" t="str">
        <f t="shared" si="34"/>
        <v/>
      </c>
      <c r="T72" s="23" t="str">
        <f t="shared" si="35"/>
        <v/>
      </c>
      <c r="U72" s="23" t="str">
        <f t="shared" si="36"/>
        <v/>
      </c>
      <c r="V72" s="23">
        <f t="shared" si="48"/>
        <v>0.73895476356148038</v>
      </c>
      <c r="W72" s="23">
        <f t="shared" si="49"/>
        <v>6.2679527375177679E-2</v>
      </c>
      <c r="X72" s="23">
        <f t="shared" si="50"/>
        <v>0.72795900292466986</v>
      </c>
      <c r="Y72" s="23">
        <f t="shared" si="37"/>
        <v>0.99000067527628011</v>
      </c>
      <c r="Z72" s="23">
        <f t="shared" si="38"/>
        <v>9.9993247237199732E-3</v>
      </c>
      <c r="AA72" s="24">
        <f>IF(SUMIFS('Daily NSE Equity Options'!$M:$M,'Daily NSE Equity Options'!$A:$A,$A72)=0,"",SUMIFS('Daily NSE Equity Options'!$M:$M,'Daily NSE Equity Options'!$A:$A,$A72))</f>
        <v>65541487</v>
      </c>
      <c r="AB72" s="9">
        <f>IF(SUMIFS('Daily BSE Equity Options'!$M:$M,'Daily BSE Equity Options'!$A:$A,$A72)=0,"",SUMIFS('Daily BSE Equity Options'!$M:$M,'Daily BSE Equity Options'!$A:$A,$A72))</f>
        <v>427589</v>
      </c>
      <c r="AC72" s="9">
        <f t="shared" si="39"/>
        <v>65969076</v>
      </c>
      <c r="AD72" s="26" t="str">
        <f t="shared" si="40"/>
        <v/>
      </c>
      <c r="AE72" s="26" t="str">
        <f t="shared" si="41"/>
        <v/>
      </c>
      <c r="AF72" s="26" t="str">
        <f t="shared" si="42"/>
        <v/>
      </c>
      <c r="AG72" s="26">
        <f t="shared" si="51"/>
        <v>0.93443565920479621</v>
      </c>
      <c r="AH72" s="26">
        <f t="shared" si="52"/>
        <v>6.6139234983032535E-2</v>
      </c>
      <c r="AI72" s="26">
        <f t="shared" si="53"/>
        <v>0.92427766528440714</v>
      </c>
      <c r="AJ72" s="26">
        <f t="shared" si="43"/>
        <v>0.9935183418364083</v>
      </c>
      <c r="AK72" s="26">
        <f t="shared" si="44"/>
        <v>6.4816581635916805E-3</v>
      </c>
      <c r="AL72" s="29">
        <v>26.29</v>
      </c>
      <c r="AM72" s="30">
        <v>26.5975</v>
      </c>
      <c r="AN72" s="30">
        <v>25.245000000000001</v>
      </c>
      <c r="AO72" s="30">
        <v>25.362500000000001</v>
      </c>
      <c r="AP72" s="31">
        <v>-3.5299999999999998E-2</v>
      </c>
    </row>
    <row r="73" spans="1:42" x14ac:dyDescent="0.2">
      <c r="A73" s="11">
        <v>44029</v>
      </c>
      <c r="B73" s="5" t="s">
        <v>241</v>
      </c>
      <c r="C73" s="10">
        <v>44013</v>
      </c>
      <c r="D73" s="5" t="s">
        <v>176</v>
      </c>
      <c r="E73" s="18">
        <f>IF(SUMIFS('Daily NSE Equity Options'!$K:$K,'Daily NSE Equity Options'!$A:$A,$A73)=0,"",SUMIFS('Daily NSE Equity Options'!$K:$K,'Daily NSE Equity Options'!$A:$A,$A73))</f>
        <v>94.889499999999998</v>
      </c>
      <c r="F73" s="7">
        <f>IF(SUMIFS('Daily BSE Equity Options'!$K:$K,'Daily BSE Equity Options'!$A:$A,$A73)=0,"",SUMIFS('Daily BSE Equity Options'!$K:$K,'Daily BSE Equity Options'!$A:$A,$A73))</f>
        <v>3.5099999999999999E-2</v>
      </c>
      <c r="G73" s="7">
        <f t="shared" si="27"/>
        <v>94.924599999999998</v>
      </c>
      <c r="H73" s="20" t="str">
        <f t="shared" si="28"/>
        <v/>
      </c>
      <c r="I73" s="20" t="str">
        <f t="shared" si="29"/>
        <v/>
      </c>
      <c r="J73" s="20" t="str">
        <f t="shared" si="30"/>
        <v/>
      </c>
      <c r="K73" s="20">
        <f t="shared" si="45"/>
        <v>-0.10811433190465447</v>
      </c>
      <c r="L73" s="20">
        <f t="shared" si="46"/>
        <v>-0.40407470288624792</v>
      </c>
      <c r="M73" s="20">
        <f t="shared" si="47"/>
        <v>-0.10827808877144296</v>
      </c>
      <c r="N73" s="20">
        <f t="shared" si="31"/>
        <v>0.99963023283743102</v>
      </c>
      <c r="O73" s="20">
        <f t="shared" si="32"/>
        <v>3.6976716256902846E-4</v>
      </c>
      <c r="P73" s="21">
        <f>IF(SUMIFS('Daily NSE Equity Options'!$L:$L,'Daily NSE Equity Options'!$A:$A,$A73)=0,"",SUMIFS('Daily NSE Equity Options'!$L:$L,'Daily NSE Equity Options'!$A:$A,$A73))</f>
        <v>9799.1175000000003</v>
      </c>
      <c r="Q73" s="8">
        <f>IF(SUMIFS('Daily BSE Equity Options'!$L:$L,'Daily BSE Equity Options'!$A:$A,$A73)=0,"",SUMIFS('Daily BSE Equity Options'!$L:$L,'Daily BSE Equity Options'!$A:$A,$A73))</f>
        <v>333.5532</v>
      </c>
      <c r="R73" s="8">
        <f t="shared" si="33"/>
        <v>10132.670700000001</v>
      </c>
      <c r="S73" s="23" t="str">
        <f t="shared" si="34"/>
        <v/>
      </c>
      <c r="T73" s="23" t="str">
        <f t="shared" si="35"/>
        <v/>
      </c>
      <c r="U73" s="23" t="str">
        <f t="shared" si="36"/>
        <v/>
      </c>
      <c r="V73" s="23">
        <f t="shared" si="48"/>
        <v>-0.72433923515888332</v>
      </c>
      <c r="W73" s="23">
        <f t="shared" si="49"/>
        <v>-7.0995277453768879E-2</v>
      </c>
      <c r="X73" s="23">
        <f t="shared" si="50"/>
        <v>-0.7178062367695095</v>
      </c>
      <c r="Y73" s="23">
        <f t="shared" si="37"/>
        <v>0.96708141319543717</v>
      </c>
      <c r="Z73" s="23">
        <f t="shared" si="38"/>
        <v>3.2918586804562791E-2</v>
      </c>
      <c r="AA73" s="24">
        <f>IF(SUMIFS('Daily NSE Equity Options'!$M:$M,'Daily NSE Equity Options'!$A:$A,$A73)=0,"",SUMIFS('Daily NSE Equity Options'!$M:$M,'Daily NSE Equity Options'!$A:$A,$A73))</f>
        <v>15831490</v>
      </c>
      <c r="AB73" s="9">
        <f>IF(SUMIFS('Daily BSE Equity Options'!$M:$M,'Daily BSE Equity Options'!$A:$A,$A73)=0,"",SUMIFS('Daily BSE Equity Options'!$M:$M,'Daily BSE Equity Options'!$A:$A,$A73))</f>
        <v>405926</v>
      </c>
      <c r="AC73" s="9">
        <f t="shared" si="39"/>
        <v>16237416</v>
      </c>
      <c r="AD73" s="26" t="str">
        <f t="shared" si="40"/>
        <v/>
      </c>
      <c r="AE73" s="26" t="str">
        <f t="shared" si="41"/>
        <v/>
      </c>
      <c r="AF73" s="26" t="str">
        <f t="shared" si="42"/>
        <v/>
      </c>
      <c r="AG73" s="26">
        <f t="shared" si="51"/>
        <v>-0.75845085724100214</v>
      </c>
      <c r="AH73" s="26">
        <f t="shared" si="52"/>
        <v>-5.066313679725154E-2</v>
      </c>
      <c r="AI73" s="26">
        <f t="shared" si="53"/>
        <v>-0.75386321918469801</v>
      </c>
      <c r="AJ73" s="26">
        <f t="shared" si="43"/>
        <v>0.97500057890984626</v>
      </c>
      <c r="AK73" s="26">
        <f t="shared" si="44"/>
        <v>2.4999421090153753E-2</v>
      </c>
      <c r="AL73" s="29">
        <v>25.362500000000001</v>
      </c>
      <c r="AM73" s="30">
        <v>25.502500000000001</v>
      </c>
      <c r="AN73" s="30">
        <v>23.77</v>
      </c>
      <c r="AO73" s="30">
        <v>24.157499999999999</v>
      </c>
      <c r="AP73" s="31">
        <v>-4.7500000000000001E-2</v>
      </c>
    </row>
    <row r="74" spans="1:42" x14ac:dyDescent="0.2">
      <c r="A74" s="11">
        <v>44032</v>
      </c>
      <c r="B74" s="5" t="s">
        <v>244</v>
      </c>
      <c r="C74" s="10">
        <v>44013</v>
      </c>
      <c r="D74" s="5" t="s">
        <v>176</v>
      </c>
      <c r="E74" s="18">
        <f>IF(SUMIFS('Daily NSE Equity Options'!$K:$K,'Daily NSE Equity Options'!$A:$A,$A74)=0,"",SUMIFS('Daily NSE Equity Options'!$K:$K,'Daily NSE Equity Options'!$A:$A,$A74))</f>
        <v>93.124600000000001</v>
      </c>
      <c r="F74" s="7">
        <f>IF(SUMIFS('Daily BSE Equity Options'!$K:$K,'Daily BSE Equity Options'!$A:$A,$A74)=0,"",SUMIFS('Daily BSE Equity Options'!$K:$K,'Daily BSE Equity Options'!$A:$A,$A74))</f>
        <v>3.6999999999999998E-2</v>
      </c>
      <c r="G74" s="7">
        <f t="shared" si="27"/>
        <v>93.161600000000007</v>
      </c>
      <c r="H74" s="20" t="str">
        <f t="shared" si="28"/>
        <v/>
      </c>
      <c r="I74" s="20" t="str">
        <f t="shared" si="29"/>
        <v/>
      </c>
      <c r="J74" s="20" t="str">
        <f t="shared" si="30"/>
        <v/>
      </c>
      <c r="K74" s="20">
        <f t="shared" si="45"/>
        <v>-1.8599528925750453E-2</v>
      </c>
      <c r="L74" s="20">
        <f t="shared" si="46"/>
        <v>5.4131054131054013E-2</v>
      </c>
      <c r="M74" s="20">
        <f t="shared" si="47"/>
        <v>-1.8572635544421456E-2</v>
      </c>
      <c r="N74" s="20">
        <f t="shared" si="31"/>
        <v>0.9996028406553773</v>
      </c>
      <c r="O74" s="20">
        <f t="shared" si="32"/>
        <v>3.9715934462267709E-4</v>
      </c>
      <c r="P74" s="21">
        <f>IF(SUMIFS('Daily NSE Equity Options'!$L:$L,'Daily NSE Equity Options'!$A:$A,$A74)=0,"",SUMIFS('Daily NSE Equity Options'!$L:$L,'Daily NSE Equity Options'!$A:$A,$A74))</f>
        <v>10988.049199999999</v>
      </c>
      <c r="Q74" s="8">
        <f>IF(SUMIFS('Daily BSE Equity Options'!$L:$L,'Daily BSE Equity Options'!$A:$A,$A74)=0,"",SUMIFS('Daily BSE Equity Options'!$L:$L,'Daily BSE Equity Options'!$A:$A,$A74))</f>
        <v>317.0652</v>
      </c>
      <c r="R74" s="8">
        <f t="shared" si="33"/>
        <v>11305.114399999999</v>
      </c>
      <c r="S74" s="23" t="str">
        <f t="shared" si="34"/>
        <v/>
      </c>
      <c r="T74" s="23" t="str">
        <f t="shared" si="35"/>
        <v/>
      </c>
      <c r="U74" s="23" t="str">
        <f t="shared" si="36"/>
        <v/>
      </c>
      <c r="V74" s="23">
        <f t="shared" si="48"/>
        <v>0.1213304871586649</v>
      </c>
      <c r="W74" s="23">
        <f t="shared" si="49"/>
        <v>-4.9431395051823812E-2</v>
      </c>
      <c r="X74" s="23">
        <f t="shared" si="50"/>
        <v>0.11570924731620824</v>
      </c>
      <c r="Y74" s="23">
        <f t="shared" si="37"/>
        <v>0.97195382649113227</v>
      </c>
      <c r="Z74" s="23">
        <f t="shared" si="38"/>
        <v>2.8046173508867813E-2</v>
      </c>
      <c r="AA74" s="24">
        <f>IF(SUMIFS('Daily NSE Equity Options'!$M:$M,'Daily NSE Equity Options'!$A:$A,$A74)=0,"",SUMIFS('Daily NSE Equity Options'!$M:$M,'Daily NSE Equity Options'!$A:$A,$A74))</f>
        <v>17664062</v>
      </c>
      <c r="AB74" s="9">
        <f>IF(SUMIFS('Daily BSE Equity Options'!$M:$M,'Daily BSE Equity Options'!$A:$A,$A74)=0,"",SUMIFS('Daily BSE Equity Options'!$M:$M,'Daily BSE Equity Options'!$A:$A,$A74))</f>
        <v>383862</v>
      </c>
      <c r="AC74" s="9">
        <f t="shared" si="39"/>
        <v>18047924</v>
      </c>
      <c r="AD74" s="26" t="str">
        <f t="shared" si="40"/>
        <v/>
      </c>
      <c r="AE74" s="26" t="str">
        <f t="shared" si="41"/>
        <v/>
      </c>
      <c r="AF74" s="26" t="str">
        <f t="shared" si="42"/>
        <v/>
      </c>
      <c r="AG74" s="26">
        <f t="shared" si="51"/>
        <v>0.11575486577700511</v>
      </c>
      <c r="AH74" s="26">
        <f t="shared" si="52"/>
        <v>-5.4354734606800292E-2</v>
      </c>
      <c r="AI74" s="26">
        <f t="shared" si="53"/>
        <v>0.11150222424553258</v>
      </c>
      <c r="AJ74" s="26">
        <f t="shared" si="43"/>
        <v>0.97873096096814238</v>
      </c>
      <c r="AK74" s="26">
        <f t="shared" si="44"/>
        <v>2.1269039031857624E-2</v>
      </c>
      <c r="AL74" s="29">
        <v>24.157499999999999</v>
      </c>
      <c r="AM74" s="30">
        <v>25.12</v>
      </c>
      <c r="AN74" s="30">
        <v>24.157499999999999</v>
      </c>
      <c r="AO74" s="30">
        <v>24.712499999999999</v>
      </c>
      <c r="AP74" s="31">
        <v>2.3E-2</v>
      </c>
    </row>
    <row r="75" spans="1:42" x14ac:dyDescent="0.2">
      <c r="A75" s="11">
        <v>44033</v>
      </c>
      <c r="B75" s="5" t="s">
        <v>242</v>
      </c>
      <c r="C75" s="10">
        <v>44013</v>
      </c>
      <c r="D75" s="5" t="s">
        <v>176</v>
      </c>
      <c r="E75" s="18">
        <f>IF(SUMIFS('Daily NSE Equity Options'!$K:$K,'Daily NSE Equity Options'!$A:$A,$A75)=0,"",SUMIFS('Daily NSE Equity Options'!$K:$K,'Daily NSE Equity Options'!$A:$A,$A75))</f>
        <v>93.483999999999995</v>
      </c>
      <c r="F75" s="7">
        <f>IF(SUMIFS('Daily BSE Equity Options'!$K:$K,'Daily BSE Equity Options'!$A:$A,$A75)=0,"",SUMIFS('Daily BSE Equity Options'!$K:$K,'Daily BSE Equity Options'!$A:$A,$A75))</f>
        <v>4.9200000000000001E-2</v>
      </c>
      <c r="G75" s="7">
        <f t="shared" si="27"/>
        <v>93.533199999999994</v>
      </c>
      <c r="H75" s="20" t="str">
        <f t="shared" si="28"/>
        <v/>
      </c>
      <c r="I75" s="20" t="str">
        <f t="shared" si="29"/>
        <v/>
      </c>
      <c r="J75" s="20" t="str">
        <f t="shared" si="30"/>
        <v/>
      </c>
      <c r="K75" s="20">
        <f t="shared" si="45"/>
        <v>3.8593454361146584E-3</v>
      </c>
      <c r="L75" s="20">
        <f t="shared" si="46"/>
        <v>0.32972972972972991</v>
      </c>
      <c r="M75" s="20">
        <f t="shared" si="47"/>
        <v>3.9887679043724145E-3</v>
      </c>
      <c r="N75" s="20">
        <f t="shared" si="31"/>
        <v>0.99947398356947048</v>
      </c>
      <c r="O75" s="20">
        <f t="shared" si="32"/>
        <v>5.2601643052948047E-4</v>
      </c>
      <c r="P75" s="21">
        <f>IF(SUMIFS('Daily NSE Equity Options'!$L:$L,'Daily NSE Equity Options'!$A:$A,$A75)=0,"",SUMIFS('Daily NSE Equity Options'!$L:$L,'Daily NSE Equity Options'!$A:$A,$A75))</f>
        <v>12196.138499999999</v>
      </c>
      <c r="Q75" s="8">
        <f>IF(SUMIFS('Daily BSE Equity Options'!$L:$L,'Daily BSE Equity Options'!$A:$A,$A75)=0,"",SUMIFS('Daily BSE Equity Options'!$L:$L,'Daily BSE Equity Options'!$A:$A,$A75))</f>
        <v>292.48570000000001</v>
      </c>
      <c r="R75" s="8">
        <f t="shared" si="33"/>
        <v>12488.624199999998</v>
      </c>
      <c r="S75" s="23" t="str">
        <f t="shared" si="34"/>
        <v/>
      </c>
      <c r="T75" s="23" t="str">
        <f t="shared" si="35"/>
        <v/>
      </c>
      <c r="U75" s="23" t="str">
        <f t="shared" si="36"/>
        <v/>
      </c>
      <c r="V75" s="23">
        <f t="shared" si="48"/>
        <v>0.1099457490598057</v>
      </c>
      <c r="W75" s="23">
        <f t="shared" si="49"/>
        <v>-7.7521910320022536E-2</v>
      </c>
      <c r="X75" s="23">
        <f t="shared" si="50"/>
        <v>0.10468799855753774</v>
      </c>
      <c r="Y75" s="23">
        <f t="shared" si="37"/>
        <v>0.97657983014654259</v>
      </c>
      <c r="Z75" s="23">
        <f t="shared" si="38"/>
        <v>2.3420169853457521E-2</v>
      </c>
      <c r="AA75" s="24">
        <f>IF(SUMIFS('Daily NSE Equity Options'!$M:$M,'Daily NSE Equity Options'!$A:$A,$A75)=0,"",SUMIFS('Daily NSE Equity Options'!$M:$M,'Daily NSE Equity Options'!$A:$A,$A75))</f>
        <v>19358360</v>
      </c>
      <c r="AB75" s="9">
        <f>IF(SUMIFS('Daily BSE Equity Options'!$M:$M,'Daily BSE Equity Options'!$A:$A,$A75)=0,"",SUMIFS('Daily BSE Equity Options'!$M:$M,'Daily BSE Equity Options'!$A:$A,$A75))</f>
        <v>361667</v>
      </c>
      <c r="AC75" s="9">
        <f t="shared" si="39"/>
        <v>19720027</v>
      </c>
      <c r="AD75" s="26" t="str">
        <f t="shared" si="40"/>
        <v/>
      </c>
      <c r="AE75" s="26" t="str">
        <f t="shared" si="41"/>
        <v/>
      </c>
      <c r="AF75" s="26" t="str">
        <f t="shared" si="42"/>
        <v/>
      </c>
      <c r="AG75" s="26">
        <f t="shared" si="51"/>
        <v>9.5917801918947054E-2</v>
      </c>
      <c r="AH75" s="26">
        <f t="shared" si="52"/>
        <v>-5.7820258322001106E-2</v>
      </c>
      <c r="AI75" s="26">
        <f t="shared" si="53"/>
        <v>9.2647941115000298E-2</v>
      </c>
      <c r="AJ75" s="26">
        <f t="shared" si="43"/>
        <v>0.98165991354879989</v>
      </c>
      <c r="AK75" s="26">
        <f t="shared" si="44"/>
        <v>1.8340086451200093E-2</v>
      </c>
      <c r="AL75" s="29">
        <v>24.712499999999999</v>
      </c>
      <c r="AM75" s="30">
        <v>24.712499999999999</v>
      </c>
      <c r="AN75" s="30">
        <v>23.725000000000001</v>
      </c>
      <c r="AO75" s="30">
        <v>24.427499999999998</v>
      </c>
      <c r="AP75" s="31">
        <v>-1.15E-2</v>
      </c>
    </row>
    <row r="76" spans="1:42" x14ac:dyDescent="0.2">
      <c r="A76" s="11">
        <v>44034</v>
      </c>
      <c r="B76" s="5" t="s">
        <v>240</v>
      </c>
      <c r="C76" s="10">
        <v>44013</v>
      </c>
      <c r="D76" s="5" t="s">
        <v>176</v>
      </c>
      <c r="E76" s="18">
        <f>IF(SUMIFS('Daily NSE Equity Options'!$K:$K,'Daily NSE Equity Options'!$A:$A,$A76)=0,"",SUMIFS('Daily NSE Equity Options'!$K:$K,'Daily NSE Equity Options'!$A:$A,$A76))</f>
        <v>107.53440000000001</v>
      </c>
      <c r="F76" s="7">
        <f>IF(SUMIFS('Daily BSE Equity Options'!$K:$K,'Daily BSE Equity Options'!$A:$A,$A76)=0,"",SUMIFS('Daily BSE Equity Options'!$K:$K,'Daily BSE Equity Options'!$A:$A,$A76))</f>
        <v>0.05</v>
      </c>
      <c r="G76" s="7">
        <f t="shared" si="27"/>
        <v>107.5844</v>
      </c>
      <c r="H76" s="20" t="str">
        <f t="shared" si="28"/>
        <v/>
      </c>
      <c r="I76" s="20" t="str">
        <f t="shared" si="29"/>
        <v/>
      </c>
      <c r="J76" s="20" t="str">
        <f t="shared" si="30"/>
        <v/>
      </c>
      <c r="K76" s="20">
        <f t="shared" si="45"/>
        <v>0.150297377091267</v>
      </c>
      <c r="L76" s="20">
        <f t="shared" si="46"/>
        <v>1.6260162601626105E-2</v>
      </c>
      <c r="M76" s="20">
        <f t="shared" si="47"/>
        <v>0.15022687131414303</v>
      </c>
      <c r="N76" s="20">
        <f t="shared" si="31"/>
        <v>0.99953524860481635</v>
      </c>
      <c r="O76" s="20">
        <f t="shared" si="32"/>
        <v>4.6475139518368835E-4</v>
      </c>
      <c r="P76" s="21">
        <f>IF(SUMIFS('Daily NSE Equity Options'!$L:$L,'Daily NSE Equity Options'!$A:$A,$A76)=0,"",SUMIFS('Daily NSE Equity Options'!$L:$L,'Daily NSE Equity Options'!$A:$A,$A76))</f>
        <v>18934.410100000001</v>
      </c>
      <c r="Q76" s="8">
        <f>IF(SUMIFS('Daily BSE Equity Options'!$L:$L,'Daily BSE Equity Options'!$A:$A,$A76)=0,"",SUMIFS('Daily BSE Equity Options'!$L:$L,'Daily BSE Equity Options'!$A:$A,$A76))</f>
        <v>358.8245</v>
      </c>
      <c r="R76" s="8">
        <f t="shared" si="33"/>
        <v>19293.2346</v>
      </c>
      <c r="S76" s="23" t="str">
        <f t="shared" si="34"/>
        <v/>
      </c>
      <c r="T76" s="23" t="str">
        <f t="shared" si="35"/>
        <v/>
      </c>
      <c r="U76" s="23" t="str">
        <f t="shared" si="36"/>
        <v/>
      </c>
      <c r="V76" s="23">
        <f t="shared" si="48"/>
        <v>0.55249221710625895</v>
      </c>
      <c r="W76" s="23">
        <f t="shared" si="49"/>
        <v>0.22681040474799286</v>
      </c>
      <c r="X76" s="23">
        <f t="shared" si="50"/>
        <v>0.54486469374264646</v>
      </c>
      <c r="Y76" s="23">
        <f t="shared" si="37"/>
        <v>0.98140153751097814</v>
      </c>
      <c r="Z76" s="23">
        <f t="shared" si="38"/>
        <v>1.859846248902193E-2</v>
      </c>
      <c r="AA76" s="24">
        <f>IF(SUMIFS('Daily NSE Equity Options'!$M:$M,'Daily NSE Equity Options'!$A:$A,$A76)=0,"",SUMIFS('Daily NSE Equity Options'!$M:$M,'Daily NSE Equity Options'!$A:$A,$A76))</f>
        <v>30869143</v>
      </c>
      <c r="AB76" s="9">
        <f>IF(SUMIFS('Daily BSE Equity Options'!$M:$M,'Daily BSE Equity Options'!$A:$A,$A76)=0,"",SUMIFS('Daily BSE Equity Options'!$M:$M,'Daily BSE Equity Options'!$A:$A,$A76))</f>
        <v>418667</v>
      </c>
      <c r="AC76" s="9">
        <f t="shared" si="39"/>
        <v>31287810</v>
      </c>
      <c r="AD76" s="26" t="str">
        <f t="shared" si="40"/>
        <v/>
      </c>
      <c r="AE76" s="26" t="str">
        <f t="shared" si="41"/>
        <v/>
      </c>
      <c r="AF76" s="26" t="str">
        <f t="shared" si="42"/>
        <v/>
      </c>
      <c r="AG76" s="26">
        <f t="shared" si="51"/>
        <v>0.59461560793372992</v>
      </c>
      <c r="AH76" s="26">
        <f t="shared" si="52"/>
        <v>0.1576035413792245</v>
      </c>
      <c r="AI76" s="26">
        <f t="shared" si="53"/>
        <v>0.58660076885290269</v>
      </c>
      <c r="AJ76" s="26">
        <f t="shared" si="43"/>
        <v>0.98661884612569561</v>
      </c>
      <c r="AK76" s="26">
        <f t="shared" si="44"/>
        <v>1.3381153874304401E-2</v>
      </c>
      <c r="AL76" s="29">
        <v>24.427499999999998</v>
      </c>
      <c r="AM76" s="30">
        <v>25.802499999999998</v>
      </c>
      <c r="AN76" s="30">
        <v>23.73</v>
      </c>
      <c r="AO76" s="30">
        <v>24.885000000000002</v>
      </c>
      <c r="AP76" s="31">
        <v>1.8700000000000001E-2</v>
      </c>
    </row>
    <row r="77" spans="1:42" x14ac:dyDescent="0.2">
      <c r="A77" s="11">
        <v>44035</v>
      </c>
      <c r="B77" s="5" t="s">
        <v>243</v>
      </c>
      <c r="C77" s="10">
        <v>44013</v>
      </c>
      <c r="D77" s="5" t="s">
        <v>176</v>
      </c>
      <c r="E77" s="18">
        <f>IF(SUMIFS('Daily NSE Equity Options'!$K:$K,'Daily NSE Equity Options'!$A:$A,$A77)=0,"",SUMIFS('Daily NSE Equity Options'!$K:$K,'Daily NSE Equity Options'!$A:$A,$A77))</f>
        <v>90.863399999999999</v>
      </c>
      <c r="F77" s="7">
        <f>IF(SUMIFS('Daily BSE Equity Options'!$K:$K,'Daily BSE Equity Options'!$A:$A,$A77)=0,"",SUMIFS('Daily BSE Equity Options'!$K:$K,'Daily BSE Equity Options'!$A:$A,$A77))</f>
        <v>4.8399999999999999E-2</v>
      </c>
      <c r="G77" s="7">
        <f t="shared" si="27"/>
        <v>90.911799999999999</v>
      </c>
      <c r="H77" s="20" t="str">
        <f t="shared" si="28"/>
        <v/>
      </c>
      <c r="I77" s="20" t="str">
        <f t="shared" si="29"/>
        <v/>
      </c>
      <c r="J77" s="20" t="str">
        <f t="shared" si="30"/>
        <v/>
      </c>
      <c r="K77" s="20">
        <f t="shared" si="45"/>
        <v>-0.1550294603401331</v>
      </c>
      <c r="L77" s="20">
        <f t="shared" si="46"/>
        <v>-3.2000000000000028E-2</v>
      </c>
      <c r="M77" s="20">
        <f t="shared" si="47"/>
        <v>-0.15497228222679127</v>
      </c>
      <c r="N77" s="20">
        <f t="shared" si="31"/>
        <v>0.99946761586504718</v>
      </c>
      <c r="O77" s="20">
        <f t="shared" si="32"/>
        <v>5.3238413495277845E-4</v>
      </c>
      <c r="P77" s="21">
        <f>IF(SUMIFS('Daily NSE Equity Options'!$L:$L,'Daily NSE Equity Options'!$A:$A,$A77)=0,"",SUMIFS('Daily NSE Equity Options'!$L:$L,'Daily NSE Equity Options'!$A:$A,$A77))</f>
        <v>33833.670899999997</v>
      </c>
      <c r="Q77" s="8">
        <f>IF(SUMIFS('Daily BSE Equity Options'!$L:$L,'Daily BSE Equity Options'!$A:$A,$A77)=0,"",SUMIFS('Daily BSE Equity Options'!$L:$L,'Daily BSE Equity Options'!$A:$A,$A77))</f>
        <v>382.10070000000002</v>
      </c>
      <c r="R77" s="8">
        <f t="shared" si="33"/>
        <v>34215.7716</v>
      </c>
      <c r="S77" s="23" t="str">
        <f t="shared" si="34"/>
        <v/>
      </c>
      <c r="T77" s="23" t="str">
        <f t="shared" si="35"/>
        <v/>
      </c>
      <c r="U77" s="23" t="str">
        <f t="shared" si="36"/>
        <v/>
      </c>
      <c r="V77" s="23">
        <f t="shared" si="48"/>
        <v>0.78688803724600831</v>
      </c>
      <c r="W77" s="23">
        <f t="shared" si="49"/>
        <v>6.4867922898241392E-2</v>
      </c>
      <c r="X77" s="23">
        <f t="shared" si="50"/>
        <v>0.7734595732329923</v>
      </c>
      <c r="Y77" s="23">
        <f t="shared" si="37"/>
        <v>0.98883261484011065</v>
      </c>
      <c r="Z77" s="23">
        <f t="shared" si="38"/>
        <v>1.116738515988925E-2</v>
      </c>
      <c r="AA77" s="24">
        <f>IF(SUMIFS('Daily NSE Equity Options'!$M:$M,'Daily NSE Equity Options'!$A:$A,$A77)=0,"",SUMIFS('Daily NSE Equity Options'!$M:$M,'Daily NSE Equity Options'!$A:$A,$A77))</f>
        <v>58342793</v>
      </c>
      <c r="AB77" s="9">
        <f>IF(SUMIFS('Daily BSE Equity Options'!$M:$M,'Daily BSE Equity Options'!$A:$A,$A77)=0,"",SUMIFS('Daily BSE Equity Options'!$M:$M,'Daily BSE Equity Options'!$A:$A,$A77))</f>
        <v>447805</v>
      </c>
      <c r="AC77" s="9">
        <f t="shared" si="39"/>
        <v>58790598</v>
      </c>
      <c r="AD77" s="26" t="str">
        <f t="shared" si="40"/>
        <v/>
      </c>
      <c r="AE77" s="26" t="str">
        <f t="shared" si="41"/>
        <v/>
      </c>
      <c r="AF77" s="26" t="str">
        <f t="shared" si="42"/>
        <v/>
      </c>
      <c r="AG77" s="26">
        <f t="shared" si="51"/>
        <v>0.89000365186684971</v>
      </c>
      <c r="AH77" s="26">
        <f t="shared" si="52"/>
        <v>6.9597078346275154E-2</v>
      </c>
      <c r="AI77" s="26">
        <f t="shared" si="53"/>
        <v>0.87902566526708004</v>
      </c>
      <c r="AJ77" s="26">
        <f t="shared" si="43"/>
        <v>0.99238305077284639</v>
      </c>
      <c r="AK77" s="26">
        <f t="shared" si="44"/>
        <v>7.616949227153634E-3</v>
      </c>
      <c r="AL77" s="29">
        <v>24.885000000000002</v>
      </c>
      <c r="AM77" s="30">
        <v>24.934999999999999</v>
      </c>
      <c r="AN77" s="30">
        <v>24.0075</v>
      </c>
      <c r="AO77" s="30">
        <v>24.64</v>
      </c>
      <c r="AP77" s="31">
        <v>-9.7999999999999997E-3</v>
      </c>
    </row>
    <row r="78" spans="1:42" x14ac:dyDescent="0.2">
      <c r="A78" s="11">
        <v>44036</v>
      </c>
      <c r="B78" s="5" t="s">
        <v>241</v>
      </c>
      <c r="C78" s="10">
        <v>44013</v>
      </c>
      <c r="D78" s="5" t="s">
        <v>176</v>
      </c>
      <c r="E78" s="18">
        <f>IF(SUMIFS('Daily NSE Equity Options'!$K:$K,'Daily NSE Equity Options'!$A:$A,$A78)=0,"",SUMIFS('Daily NSE Equity Options'!$K:$K,'Daily NSE Equity Options'!$A:$A,$A78))</f>
        <v>99.228399999999993</v>
      </c>
      <c r="F78" s="7">
        <f>IF(SUMIFS('Daily BSE Equity Options'!$K:$K,'Daily BSE Equity Options'!$A:$A,$A78)=0,"",SUMIFS('Daily BSE Equity Options'!$K:$K,'Daily BSE Equity Options'!$A:$A,$A78))</f>
        <v>3.1399999999999997E-2</v>
      </c>
      <c r="G78" s="7">
        <f t="shared" si="27"/>
        <v>99.259799999999998</v>
      </c>
      <c r="H78" s="20" t="str">
        <f t="shared" si="28"/>
        <v/>
      </c>
      <c r="I78" s="20" t="str">
        <f t="shared" si="29"/>
        <v/>
      </c>
      <c r="J78" s="20" t="str">
        <f t="shared" si="30"/>
        <v/>
      </c>
      <c r="K78" s="20">
        <f t="shared" si="45"/>
        <v>9.2061269994299089E-2</v>
      </c>
      <c r="L78" s="20">
        <f t="shared" si="46"/>
        <v>-0.35123966942148765</v>
      </c>
      <c r="M78" s="20">
        <f t="shared" si="47"/>
        <v>9.1825263607144603E-2</v>
      </c>
      <c r="N78" s="20">
        <f t="shared" si="31"/>
        <v>0.99968365843977114</v>
      </c>
      <c r="O78" s="20">
        <f t="shared" si="32"/>
        <v>3.1634156022881368E-4</v>
      </c>
      <c r="P78" s="21">
        <f>IF(SUMIFS('Daily NSE Equity Options'!$L:$L,'Daily NSE Equity Options'!$A:$A,$A78)=0,"",SUMIFS('Daily NSE Equity Options'!$L:$L,'Daily NSE Equity Options'!$A:$A,$A78))</f>
        <v>10341.9704</v>
      </c>
      <c r="Q78" s="8">
        <f>IF(SUMIFS('Daily BSE Equity Options'!$L:$L,'Daily BSE Equity Options'!$A:$A,$A78)=0,"",SUMIFS('Daily BSE Equity Options'!$L:$L,'Daily BSE Equity Options'!$A:$A,$A78))</f>
        <v>383.95240000000001</v>
      </c>
      <c r="R78" s="8">
        <f t="shared" si="33"/>
        <v>10725.9228</v>
      </c>
      <c r="S78" s="23" t="str">
        <f t="shared" si="34"/>
        <v/>
      </c>
      <c r="T78" s="23" t="str">
        <f t="shared" si="35"/>
        <v/>
      </c>
      <c r="U78" s="23" t="str">
        <f t="shared" si="36"/>
        <v/>
      </c>
      <c r="V78" s="23">
        <f t="shared" si="48"/>
        <v>-0.69432904781254456</v>
      </c>
      <c r="W78" s="23">
        <f t="shared" si="49"/>
        <v>4.8461047048591332E-3</v>
      </c>
      <c r="X78" s="23">
        <f t="shared" si="50"/>
        <v>-0.68652108959015845</v>
      </c>
      <c r="Y78" s="23">
        <f t="shared" si="37"/>
        <v>0.96420332244047102</v>
      </c>
      <c r="Z78" s="23">
        <f t="shared" si="38"/>
        <v>3.5796677559528957E-2</v>
      </c>
      <c r="AA78" s="24">
        <f>IF(SUMIFS('Daily NSE Equity Options'!$M:$M,'Daily NSE Equity Options'!$A:$A,$A78)=0,"",SUMIFS('Daily NSE Equity Options'!$M:$M,'Daily NSE Equity Options'!$A:$A,$A78))</f>
        <v>14477335</v>
      </c>
      <c r="AB78" s="9">
        <f>IF(SUMIFS('Daily BSE Equity Options'!$M:$M,'Daily BSE Equity Options'!$A:$A,$A78)=0,"",SUMIFS('Daily BSE Equity Options'!$M:$M,'Daily BSE Equity Options'!$A:$A,$A78))</f>
        <v>442047</v>
      </c>
      <c r="AC78" s="9">
        <f t="shared" si="39"/>
        <v>14919382</v>
      </c>
      <c r="AD78" s="26" t="str">
        <f t="shared" si="40"/>
        <v/>
      </c>
      <c r="AE78" s="26" t="str">
        <f t="shared" si="41"/>
        <v/>
      </c>
      <c r="AF78" s="26" t="str">
        <f t="shared" si="42"/>
        <v/>
      </c>
      <c r="AG78" s="26">
        <f t="shared" si="51"/>
        <v>-0.75185735451506408</v>
      </c>
      <c r="AH78" s="26">
        <f t="shared" si="52"/>
        <v>-1.2858275365393412E-2</v>
      </c>
      <c r="AI78" s="26">
        <f t="shared" si="53"/>
        <v>-0.74622843605026778</v>
      </c>
      <c r="AJ78" s="26">
        <f t="shared" si="43"/>
        <v>0.97037095772465642</v>
      </c>
      <c r="AK78" s="26">
        <f t="shared" si="44"/>
        <v>2.9629042275343576E-2</v>
      </c>
      <c r="AL78" s="29">
        <v>24.64</v>
      </c>
      <c r="AM78" s="30">
        <v>25.295000000000002</v>
      </c>
      <c r="AN78" s="30">
        <v>22.737500000000001</v>
      </c>
      <c r="AO78" s="30">
        <v>24.535</v>
      </c>
      <c r="AP78" s="31">
        <v>-4.3E-3</v>
      </c>
    </row>
    <row r="79" spans="1:42" x14ac:dyDescent="0.2">
      <c r="A79" s="11">
        <v>44039</v>
      </c>
      <c r="B79" s="5" t="s">
        <v>244</v>
      </c>
      <c r="C79" s="10">
        <v>44013</v>
      </c>
      <c r="D79" s="5" t="s">
        <v>176</v>
      </c>
      <c r="E79" s="18">
        <f>IF(SUMIFS('Daily NSE Equity Options'!$K:$K,'Daily NSE Equity Options'!$A:$A,$A79)=0,"",SUMIFS('Daily NSE Equity Options'!$K:$K,'Daily NSE Equity Options'!$A:$A,$A79))</f>
        <v>94.401499999999999</v>
      </c>
      <c r="F79" s="7">
        <f>IF(SUMIFS('Daily BSE Equity Options'!$K:$K,'Daily BSE Equity Options'!$A:$A,$A79)=0,"",SUMIFS('Daily BSE Equity Options'!$K:$K,'Daily BSE Equity Options'!$A:$A,$A79))</f>
        <v>1.5900000000000001E-2</v>
      </c>
      <c r="G79" s="7">
        <f t="shared" si="27"/>
        <v>94.417400000000001</v>
      </c>
      <c r="H79" s="20" t="str">
        <f t="shared" si="28"/>
        <v/>
      </c>
      <c r="I79" s="20" t="str">
        <f t="shared" si="29"/>
        <v/>
      </c>
      <c r="J79" s="20" t="str">
        <f t="shared" si="30"/>
        <v/>
      </c>
      <c r="K79" s="20">
        <f t="shared" si="45"/>
        <v>-4.8644339725320562E-2</v>
      </c>
      <c r="L79" s="20">
        <f t="shared" si="46"/>
        <v>-0.49363057324840753</v>
      </c>
      <c r="M79" s="20">
        <f t="shared" si="47"/>
        <v>-4.8785107364713642E-2</v>
      </c>
      <c r="N79" s="20">
        <f t="shared" si="31"/>
        <v>0.99983159883665507</v>
      </c>
      <c r="O79" s="20">
        <f t="shared" si="32"/>
        <v>1.6840116334489194E-4</v>
      </c>
      <c r="P79" s="21">
        <f>IF(SUMIFS('Daily NSE Equity Options'!$L:$L,'Daily NSE Equity Options'!$A:$A,$A79)=0,"",SUMIFS('Daily NSE Equity Options'!$L:$L,'Daily NSE Equity Options'!$A:$A,$A79))</f>
        <v>11806.783299999999</v>
      </c>
      <c r="Q79" s="8">
        <f>IF(SUMIFS('Daily BSE Equity Options'!$L:$L,'Daily BSE Equity Options'!$A:$A,$A79)=0,"",SUMIFS('Daily BSE Equity Options'!$L:$L,'Daily BSE Equity Options'!$A:$A,$A79))</f>
        <v>406.57130000000001</v>
      </c>
      <c r="R79" s="8">
        <f t="shared" si="33"/>
        <v>12213.354599999999</v>
      </c>
      <c r="S79" s="23" t="str">
        <f t="shared" si="34"/>
        <v/>
      </c>
      <c r="T79" s="23" t="str">
        <f t="shared" si="35"/>
        <v/>
      </c>
      <c r="U79" s="23" t="str">
        <f t="shared" si="36"/>
        <v/>
      </c>
      <c r="V79" s="23">
        <f t="shared" si="48"/>
        <v>0.14163769991064745</v>
      </c>
      <c r="W79" s="23">
        <f t="shared" si="49"/>
        <v>5.8910687887352653E-2</v>
      </c>
      <c r="X79" s="23">
        <f t="shared" si="50"/>
        <v>0.13867634773578619</v>
      </c>
      <c r="Y79" s="23">
        <f t="shared" si="37"/>
        <v>0.96671092313982276</v>
      </c>
      <c r="Z79" s="23">
        <f t="shared" si="38"/>
        <v>3.3289076860177305E-2</v>
      </c>
      <c r="AA79" s="24">
        <f>IF(SUMIFS('Daily NSE Equity Options'!$M:$M,'Daily NSE Equity Options'!$A:$A,$A79)=0,"",SUMIFS('Daily NSE Equity Options'!$M:$M,'Daily NSE Equity Options'!$A:$A,$A79))</f>
        <v>17130030</v>
      </c>
      <c r="AB79" s="9">
        <f>IF(SUMIFS('Daily BSE Equity Options'!$M:$M,'Daily BSE Equity Options'!$A:$A,$A79)=0,"",SUMIFS('Daily BSE Equity Options'!$M:$M,'Daily BSE Equity Options'!$A:$A,$A79))</f>
        <v>463069</v>
      </c>
      <c r="AC79" s="9">
        <f t="shared" si="39"/>
        <v>17593099</v>
      </c>
      <c r="AD79" s="26" t="str">
        <f t="shared" si="40"/>
        <v/>
      </c>
      <c r="AE79" s="26" t="str">
        <f t="shared" si="41"/>
        <v/>
      </c>
      <c r="AF79" s="26" t="str">
        <f t="shared" si="42"/>
        <v/>
      </c>
      <c r="AG79" s="26">
        <f t="shared" si="51"/>
        <v>0.18323089159710682</v>
      </c>
      <c r="AH79" s="26">
        <f t="shared" si="52"/>
        <v>4.7556029110026765E-2</v>
      </c>
      <c r="AI79" s="26">
        <f t="shared" si="53"/>
        <v>0.17921097536077557</v>
      </c>
      <c r="AJ79" s="26">
        <f t="shared" si="43"/>
        <v>0.97367894081650996</v>
      </c>
      <c r="AK79" s="26">
        <f t="shared" si="44"/>
        <v>2.6321059183490071E-2</v>
      </c>
      <c r="AL79" s="29">
        <v>24.535</v>
      </c>
      <c r="AM79" s="30">
        <v>25.717500000000001</v>
      </c>
      <c r="AN79" s="30">
        <v>23.29</v>
      </c>
      <c r="AO79" s="30">
        <v>25.017499999999998</v>
      </c>
      <c r="AP79" s="31">
        <v>1.9699999999999999E-2</v>
      </c>
    </row>
    <row r="80" spans="1:42" x14ac:dyDescent="0.2">
      <c r="A80" s="11">
        <v>44040</v>
      </c>
      <c r="B80" s="5" t="s">
        <v>242</v>
      </c>
      <c r="C80" s="10">
        <v>44013</v>
      </c>
      <c r="D80" s="5" t="s">
        <v>176</v>
      </c>
      <c r="E80" s="18">
        <f>IF(SUMIFS('Daily NSE Equity Options'!$K:$K,'Daily NSE Equity Options'!$A:$A,$A80)=0,"",SUMIFS('Daily NSE Equity Options'!$K:$K,'Daily NSE Equity Options'!$A:$A,$A80))</f>
        <v>105.5735</v>
      </c>
      <c r="F80" s="7">
        <f>IF(SUMIFS('Daily BSE Equity Options'!$K:$K,'Daily BSE Equity Options'!$A:$A,$A80)=0,"",SUMIFS('Daily BSE Equity Options'!$K:$K,'Daily BSE Equity Options'!$A:$A,$A80))</f>
        <v>5.2600000000000001E-2</v>
      </c>
      <c r="G80" s="7">
        <f t="shared" si="27"/>
        <v>105.62609999999999</v>
      </c>
      <c r="H80" s="20" t="str">
        <f t="shared" si="28"/>
        <v/>
      </c>
      <c r="I80" s="20" t="str">
        <f t="shared" si="29"/>
        <v/>
      </c>
      <c r="J80" s="20" t="str">
        <f t="shared" si="30"/>
        <v/>
      </c>
      <c r="K80" s="20">
        <f t="shared" si="45"/>
        <v>0.1183455771359565</v>
      </c>
      <c r="L80" s="20">
        <f t="shared" si="46"/>
        <v>2.3081761006289305</v>
      </c>
      <c r="M80" s="20">
        <f t="shared" si="47"/>
        <v>0.11871434714364093</v>
      </c>
      <c r="N80" s="20">
        <f t="shared" si="31"/>
        <v>0.99950201702041452</v>
      </c>
      <c r="O80" s="20">
        <f t="shared" si="32"/>
        <v>4.9798297958553812E-4</v>
      </c>
      <c r="P80" s="21">
        <f>IF(SUMIFS('Daily NSE Equity Options'!$L:$L,'Daily NSE Equity Options'!$A:$A,$A80)=0,"",SUMIFS('Daily NSE Equity Options'!$L:$L,'Daily NSE Equity Options'!$A:$A,$A80))</f>
        <v>15964.202300000001</v>
      </c>
      <c r="Q80" s="8">
        <f>IF(SUMIFS('Daily BSE Equity Options'!$L:$L,'Daily BSE Equity Options'!$A:$A,$A80)=0,"",SUMIFS('Daily BSE Equity Options'!$L:$L,'Daily BSE Equity Options'!$A:$A,$A80))</f>
        <v>412.19369999999998</v>
      </c>
      <c r="R80" s="8">
        <f t="shared" si="33"/>
        <v>16376.396000000001</v>
      </c>
      <c r="S80" s="23" t="str">
        <f t="shared" si="34"/>
        <v/>
      </c>
      <c r="T80" s="23" t="str">
        <f t="shared" si="35"/>
        <v/>
      </c>
      <c r="U80" s="23" t="str">
        <f t="shared" si="36"/>
        <v/>
      </c>
      <c r="V80" s="23">
        <f t="shared" si="48"/>
        <v>0.3521212250926975</v>
      </c>
      <c r="W80" s="23">
        <f t="shared" si="49"/>
        <v>1.3828816741368488E-2</v>
      </c>
      <c r="X80" s="23">
        <f t="shared" si="50"/>
        <v>0.34085978310987564</v>
      </c>
      <c r="Y80" s="23">
        <f t="shared" si="37"/>
        <v>0.97483001143841419</v>
      </c>
      <c r="Z80" s="23">
        <f t="shared" si="38"/>
        <v>2.5169988561585831E-2</v>
      </c>
      <c r="AA80" s="24">
        <f>IF(SUMIFS('Daily NSE Equity Options'!$M:$M,'Daily NSE Equity Options'!$A:$A,$A80)=0,"",SUMIFS('Daily NSE Equity Options'!$M:$M,'Daily NSE Equity Options'!$A:$A,$A80))</f>
        <v>23532876</v>
      </c>
      <c r="AB80" s="9">
        <f>IF(SUMIFS('Daily BSE Equity Options'!$M:$M,'Daily BSE Equity Options'!$A:$A,$A80)=0,"",SUMIFS('Daily BSE Equity Options'!$M:$M,'Daily BSE Equity Options'!$A:$A,$A80))</f>
        <v>496243</v>
      </c>
      <c r="AC80" s="9">
        <f t="shared" si="39"/>
        <v>24029119</v>
      </c>
      <c r="AD80" s="26" t="str">
        <f t="shared" si="40"/>
        <v/>
      </c>
      <c r="AE80" s="26" t="str">
        <f t="shared" si="41"/>
        <v/>
      </c>
      <c r="AF80" s="26" t="str">
        <f t="shared" si="42"/>
        <v/>
      </c>
      <c r="AG80" s="26">
        <f t="shared" si="51"/>
        <v>0.37377903015931668</v>
      </c>
      <c r="AH80" s="26">
        <f t="shared" si="52"/>
        <v>7.1639431704562329E-2</v>
      </c>
      <c r="AI80" s="26">
        <f t="shared" si="53"/>
        <v>0.36582639590671318</v>
      </c>
      <c r="AJ80" s="26">
        <f t="shared" si="43"/>
        <v>0.97934826491141846</v>
      </c>
      <c r="AK80" s="26">
        <f t="shared" si="44"/>
        <v>2.0651735088581483E-2</v>
      </c>
      <c r="AL80" s="29">
        <v>25.017499999999998</v>
      </c>
      <c r="AM80" s="30">
        <v>25.215</v>
      </c>
      <c r="AN80" s="30">
        <v>23.545000000000002</v>
      </c>
      <c r="AO80" s="30">
        <v>23.642499999999998</v>
      </c>
      <c r="AP80" s="31">
        <v>-5.5E-2</v>
      </c>
    </row>
    <row r="81" spans="1:42" x14ac:dyDescent="0.2">
      <c r="A81" s="11">
        <v>44041</v>
      </c>
      <c r="B81" s="5" t="s">
        <v>240</v>
      </c>
      <c r="C81" s="10">
        <v>44013</v>
      </c>
      <c r="D81" s="5" t="s">
        <v>176</v>
      </c>
      <c r="E81" s="18">
        <f>IF(SUMIFS('Daily NSE Equity Options'!$K:$K,'Daily NSE Equity Options'!$A:$A,$A81)=0,"",SUMIFS('Daily NSE Equity Options'!$K:$K,'Daily NSE Equity Options'!$A:$A,$A81))</f>
        <v>108.7808</v>
      </c>
      <c r="F81" s="7">
        <f>IF(SUMIFS('Daily BSE Equity Options'!$K:$K,'Daily BSE Equity Options'!$A:$A,$A81)=0,"",SUMIFS('Daily BSE Equity Options'!$K:$K,'Daily BSE Equity Options'!$A:$A,$A81))</f>
        <v>4.1799999999999997E-2</v>
      </c>
      <c r="G81" s="7">
        <f t="shared" si="27"/>
        <v>108.82259999999999</v>
      </c>
      <c r="H81" s="20" t="str">
        <f t="shared" si="28"/>
        <v/>
      </c>
      <c r="I81" s="20" t="str">
        <f t="shared" si="29"/>
        <v/>
      </c>
      <c r="J81" s="20" t="str">
        <f t="shared" si="30"/>
        <v/>
      </c>
      <c r="K81" s="20">
        <f t="shared" si="45"/>
        <v>3.0379782805344258E-2</v>
      </c>
      <c r="L81" s="20">
        <f t="shared" si="46"/>
        <v>-0.2053231939163499</v>
      </c>
      <c r="M81" s="20">
        <f t="shared" si="47"/>
        <v>3.0262406734699043E-2</v>
      </c>
      <c r="N81" s="20">
        <f t="shared" si="31"/>
        <v>0.99961588861137307</v>
      </c>
      <c r="O81" s="20">
        <f t="shared" si="32"/>
        <v>3.8411138862699476E-4</v>
      </c>
      <c r="P81" s="21">
        <f>IF(SUMIFS('Daily NSE Equity Options'!$L:$L,'Daily NSE Equity Options'!$A:$A,$A81)=0,"",SUMIFS('Daily NSE Equity Options'!$L:$L,'Daily NSE Equity Options'!$A:$A,$A81))</f>
        <v>21014.599399999999</v>
      </c>
      <c r="Q81" s="8">
        <f>IF(SUMIFS('Daily BSE Equity Options'!$L:$L,'Daily BSE Equity Options'!$A:$A,$A81)=0,"",SUMIFS('Daily BSE Equity Options'!$L:$L,'Daily BSE Equity Options'!$A:$A,$A81))</f>
        <v>424.15069999999997</v>
      </c>
      <c r="R81" s="8">
        <f t="shared" si="33"/>
        <v>21438.750099999997</v>
      </c>
      <c r="S81" s="23" t="str">
        <f t="shared" si="34"/>
        <v/>
      </c>
      <c r="T81" s="23" t="str">
        <f t="shared" si="35"/>
        <v/>
      </c>
      <c r="U81" s="23" t="str">
        <f t="shared" si="36"/>
        <v/>
      </c>
      <c r="V81" s="23">
        <f t="shared" si="48"/>
        <v>0.31635762345607454</v>
      </c>
      <c r="W81" s="23">
        <f t="shared" si="49"/>
        <v>2.9008206578606144E-2</v>
      </c>
      <c r="X81" s="23">
        <f t="shared" si="50"/>
        <v>0.30912504192009016</v>
      </c>
      <c r="Y81" s="23">
        <f t="shared" si="37"/>
        <v>0.98021569830229993</v>
      </c>
      <c r="Z81" s="23">
        <f t="shared" si="38"/>
        <v>1.9784301697700186E-2</v>
      </c>
      <c r="AA81" s="24">
        <f>IF(SUMIFS('Daily NSE Equity Options'!$M:$M,'Daily NSE Equity Options'!$A:$A,$A81)=0,"",SUMIFS('Daily NSE Equity Options'!$M:$M,'Daily NSE Equity Options'!$A:$A,$A81))</f>
        <v>30789215</v>
      </c>
      <c r="AB81" s="9">
        <f>IF(SUMIFS('Daily BSE Equity Options'!$M:$M,'Daily BSE Equity Options'!$A:$A,$A81)=0,"",SUMIFS('Daily BSE Equity Options'!$M:$M,'Daily BSE Equity Options'!$A:$A,$A81))</f>
        <v>496685</v>
      </c>
      <c r="AC81" s="9">
        <f t="shared" si="39"/>
        <v>31285900</v>
      </c>
      <c r="AD81" s="26" t="str">
        <f t="shared" si="40"/>
        <v/>
      </c>
      <c r="AE81" s="26" t="str">
        <f t="shared" si="41"/>
        <v/>
      </c>
      <c r="AF81" s="26" t="str">
        <f t="shared" si="42"/>
        <v/>
      </c>
      <c r="AG81" s="26">
        <f t="shared" si="51"/>
        <v>0.30834900927536446</v>
      </c>
      <c r="AH81" s="26">
        <f t="shared" si="52"/>
        <v>8.9069266468233543E-4</v>
      </c>
      <c r="AI81" s="26">
        <f t="shared" si="53"/>
        <v>0.30199946156993929</v>
      </c>
      <c r="AJ81" s="26">
        <f t="shared" si="43"/>
        <v>0.98412431798350053</v>
      </c>
      <c r="AK81" s="26">
        <f t="shared" si="44"/>
        <v>1.5875682016499446E-2</v>
      </c>
      <c r="AL81" s="29">
        <v>23.642499999999998</v>
      </c>
      <c r="AM81" s="30">
        <v>24.497499999999999</v>
      </c>
      <c r="AN81" s="30">
        <v>23.642499999999998</v>
      </c>
      <c r="AO81" s="30">
        <v>24.112500000000001</v>
      </c>
      <c r="AP81" s="31">
        <v>1.9900000000000001E-2</v>
      </c>
    </row>
    <row r="82" spans="1:42" x14ac:dyDescent="0.2">
      <c r="A82" s="11">
        <v>44042</v>
      </c>
      <c r="B82" s="5" t="s">
        <v>243</v>
      </c>
      <c r="C82" s="10">
        <v>44013</v>
      </c>
      <c r="D82" s="5" t="s">
        <v>176</v>
      </c>
      <c r="E82" s="18">
        <f>IF(SUMIFS('Daily NSE Equity Options'!$K:$K,'Daily NSE Equity Options'!$A:$A,$A82)=0,"",SUMIFS('Daily NSE Equity Options'!$K:$K,'Daily NSE Equity Options'!$A:$A,$A82))</f>
        <v>118.5548</v>
      </c>
      <c r="F82" s="7">
        <f>IF(SUMIFS('Daily BSE Equity Options'!$K:$K,'Daily BSE Equity Options'!$A:$A,$A82)=0,"",SUMIFS('Daily BSE Equity Options'!$K:$K,'Daily BSE Equity Options'!$A:$A,$A82))</f>
        <v>3.5900000000000001E-2</v>
      </c>
      <c r="G82" s="7">
        <f t="shared" si="27"/>
        <v>118.5907</v>
      </c>
      <c r="H82" s="20" t="str">
        <f t="shared" si="28"/>
        <v/>
      </c>
      <c r="I82" s="20" t="str">
        <f t="shared" si="29"/>
        <v/>
      </c>
      <c r="J82" s="20" t="str">
        <f t="shared" si="30"/>
        <v/>
      </c>
      <c r="K82" s="20">
        <f t="shared" si="45"/>
        <v>8.9850414779078625E-2</v>
      </c>
      <c r="L82" s="20">
        <f t="shared" si="46"/>
        <v>-0.14114832535885158</v>
      </c>
      <c r="M82" s="20">
        <f t="shared" si="47"/>
        <v>8.9761685532233182E-2</v>
      </c>
      <c r="N82" s="20">
        <f t="shared" si="31"/>
        <v>0.99969727811708675</v>
      </c>
      <c r="O82" s="20">
        <f t="shared" si="32"/>
        <v>3.0272188291324701E-4</v>
      </c>
      <c r="P82" s="21">
        <f>IF(SUMIFS('Daily NSE Equity Options'!$L:$L,'Daily NSE Equity Options'!$A:$A,$A82)=0,"",SUMIFS('Daily NSE Equity Options'!$L:$L,'Daily NSE Equity Options'!$A:$A,$A82))</f>
        <v>40339.207699999999</v>
      </c>
      <c r="Q82" s="8">
        <f>IF(SUMIFS('Daily BSE Equity Options'!$L:$L,'Daily BSE Equity Options'!$A:$A,$A82)=0,"",SUMIFS('Daily BSE Equity Options'!$L:$L,'Daily BSE Equity Options'!$A:$A,$A82))</f>
        <v>527.14380000000006</v>
      </c>
      <c r="R82" s="8">
        <f t="shared" si="33"/>
        <v>40866.351499999997</v>
      </c>
      <c r="S82" s="23" t="str">
        <f t="shared" si="34"/>
        <v/>
      </c>
      <c r="T82" s="23" t="str">
        <f t="shared" si="35"/>
        <v/>
      </c>
      <c r="U82" s="23" t="str">
        <f t="shared" si="36"/>
        <v/>
      </c>
      <c r="V82" s="23">
        <f t="shared" si="48"/>
        <v>0.91958014198452909</v>
      </c>
      <c r="W82" s="23">
        <f t="shared" si="49"/>
        <v>0.24282194983999816</v>
      </c>
      <c r="X82" s="23">
        <f t="shared" si="50"/>
        <v>0.90619095373475167</v>
      </c>
      <c r="Y82" s="23">
        <f t="shared" si="37"/>
        <v>0.98710078632784237</v>
      </c>
      <c r="Z82" s="23">
        <f t="shared" si="38"/>
        <v>1.2899213672157645E-2</v>
      </c>
      <c r="AA82" s="24">
        <f>IF(SUMIFS('Daily NSE Equity Options'!$M:$M,'Daily NSE Equity Options'!$A:$A,$A82)=0,"",SUMIFS('Daily NSE Equity Options'!$M:$M,'Daily NSE Equity Options'!$A:$A,$A82))</f>
        <v>60751921</v>
      </c>
      <c r="AB82" s="9">
        <f>IF(SUMIFS('Daily BSE Equity Options'!$M:$M,'Daily BSE Equity Options'!$A:$A,$A82)=0,"",SUMIFS('Daily BSE Equity Options'!$M:$M,'Daily BSE Equity Options'!$A:$A,$A82))</f>
        <v>641257</v>
      </c>
      <c r="AC82" s="9">
        <f t="shared" si="39"/>
        <v>61393178</v>
      </c>
      <c r="AD82" s="26" t="str">
        <f t="shared" si="40"/>
        <v/>
      </c>
      <c r="AE82" s="26" t="str">
        <f t="shared" si="41"/>
        <v/>
      </c>
      <c r="AF82" s="26" t="str">
        <f t="shared" si="42"/>
        <v/>
      </c>
      <c r="AG82" s="26">
        <f t="shared" si="51"/>
        <v>0.97315589241232692</v>
      </c>
      <c r="AH82" s="26">
        <f t="shared" si="52"/>
        <v>0.29107381942277288</v>
      </c>
      <c r="AI82" s="26">
        <f t="shared" si="53"/>
        <v>0.9623273743123899</v>
      </c>
      <c r="AJ82" s="26">
        <f t="shared" si="43"/>
        <v>0.98955491439130261</v>
      </c>
      <c r="AK82" s="26">
        <f t="shared" si="44"/>
        <v>1.0445085608697436E-2</v>
      </c>
      <c r="AL82" s="29">
        <v>24.112500000000001</v>
      </c>
      <c r="AM82" s="30">
        <v>25.142499999999998</v>
      </c>
      <c r="AN82" s="30">
        <v>22.09</v>
      </c>
      <c r="AO82" s="30">
        <v>24.727499999999999</v>
      </c>
      <c r="AP82" s="31">
        <v>2.5499999999999998E-2</v>
      </c>
    </row>
    <row r="83" spans="1:42" x14ac:dyDescent="0.2">
      <c r="A83" s="11">
        <v>44043</v>
      </c>
      <c r="B83" s="5" t="s">
        <v>241</v>
      </c>
      <c r="C83" s="10">
        <v>44013</v>
      </c>
      <c r="D83" s="5" t="s">
        <v>176</v>
      </c>
      <c r="E83" s="18">
        <f>IF(SUMIFS('Daily NSE Equity Options'!$K:$K,'Daily NSE Equity Options'!$A:$A,$A83)=0,"",SUMIFS('Daily NSE Equity Options'!$K:$K,'Daily NSE Equity Options'!$A:$A,$A83))</f>
        <v>102.6801</v>
      </c>
      <c r="F83" s="7">
        <f>IF(SUMIFS('Daily BSE Equity Options'!$K:$K,'Daily BSE Equity Options'!$A:$A,$A83)=0,"",SUMIFS('Daily BSE Equity Options'!$K:$K,'Daily BSE Equity Options'!$A:$A,$A83))</f>
        <v>3.1699999999999999E-2</v>
      </c>
      <c r="G83" s="7">
        <f t="shared" si="27"/>
        <v>102.7118</v>
      </c>
      <c r="H83" s="20" t="str">
        <f t="shared" si="28"/>
        <v/>
      </c>
      <c r="I83" s="20" t="str">
        <f t="shared" si="29"/>
        <v/>
      </c>
      <c r="J83" s="20" t="str">
        <f t="shared" si="30"/>
        <v/>
      </c>
      <c r="K83" s="20">
        <f t="shared" si="45"/>
        <v>-0.13390179056436347</v>
      </c>
      <c r="L83" s="20">
        <f t="shared" si="46"/>
        <v>-0.11699164345403901</v>
      </c>
      <c r="M83" s="20">
        <f t="shared" si="47"/>
        <v>-0.13389667149278994</v>
      </c>
      <c r="N83" s="20">
        <f t="shared" si="31"/>
        <v>0.99969136944343295</v>
      </c>
      <c r="O83" s="20">
        <f t="shared" si="32"/>
        <v>3.0863055656701568E-4</v>
      </c>
      <c r="P83" s="21">
        <f>IF(SUMIFS('Daily NSE Equity Options'!$L:$L,'Daily NSE Equity Options'!$A:$A,$A83)=0,"",SUMIFS('Daily NSE Equity Options'!$L:$L,'Daily NSE Equity Options'!$A:$A,$A83))</f>
        <v>10376.688</v>
      </c>
      <c r="Q83" s="8">
        <f>IF(SUMIFS('Daily BSE Equity Options'!$L:$L,'Daily BSE Equity Options'!$A:$A,$A83)=0,"",SUMIFS('Daily BSE Equity Options'!$L:$L,'Daily BSE Equity Options'!$A:$A,$A83))</f>
        <v>512.78930000000003</v>
      </c>
      <c r="R83" s="8">
        <f t="shared" si="33"/>
        <v>10889.4773</v>
      </c>
      <c r="S83" s="23" t="str">
        <f t="shared" si="34"/>
        <v/>
      </c>
      <c r="T83" s="23" t="str">
        <f t="shared" si="35"/>
        <v/>
      </c>
      <c r="U83" s="23" t="str">
        <f t="shared" si="36"/>
        <v/>
      </c>
      <c r="V83" s="23">
        <f t="shared" si="48"/>
        <v>-0.74276420902535478</v>
      </c>
      <c r="W83" s="23">
        <f t="shared" si="49"/>
        <v>-2.7230710102252975E-2</v>
      </c>
      <c r="X83" s="23">
        <f t="shared" si="50"/>
        <v>-0.73353438953315897</v>
      </c>
      <c r="Y83" s="23">
        <f t="shared" si="37"/>
        <v>0.95290964975885484</v>
      </c>
      <c r="Z83" s="23">
        <f t="shared" si="38"/>
        <v>4.7090350241145183E-2</v>
      </c>
      <c r="AA83" s="24">
        <f>IF(SUMIFS('Daily NSE Equity Options'!$M:$M,'Daily NSE Equity Options'!$A:$A,$A83)=0,"",SUMIFS('Daily NSE Equity Options'!$M:$M,'Daily NSE Equity Options'!$A:$A,$A83))</f>
        <v>15020377</v>
      </c>
      <c r="AB83" s="9">
        <f>IF(SUMIFS('Daily BSE Equity Options'!$M:$M,'Daily BSE Equity Options'!$A:$A,$A83)=0,"",SUMIFS('Daily BSE Equity Options'!$M:$M,'Daily BSE Equity Options'!$A:$A,$A83))</f>
        <v>610561</v>
      </c>
      <c r="AC83" s="9">
        <f t="shared" si="39"/>
        <v>15630938</v>
      </c>
      <c r="AD83" s="26" t="str">
        <f t="shared" si="40"/>
        <v/>
      </c>
      <c r="AE83" s="26" t="str">
        <f t="shared" si="41"/>
        <v/>
      </c>
      <c r="AF83" s="26" t="str">
        <f t="shared" si="42"/>
        <v/>
      </c>
      <c r="AG83" s="26">
        <f t="shared" si="51"/>
        <v>-0.75275881399700928</v>
      </c>
      <c r="AH83" s="26">
        <f t="shared" si="52"/>
        <v>-4.7868483307004883E-2</v>
      </c>
      <c r="AI83" s="26">
        <f t="shared" si="53"/>
        <v>-0.74539617414820913</v>
      </c>
      <c r="AJ83" s="26">
        <f t="shared" si="43"/>
        <v>0.96093894045258188</v>
      </c>
      <c r="AK83" s="26">
        <f t="shared" si="44"/>
        <v>3.9061059547418078E-2</v>
      </c>
      <c r="AL83" s="29">
        <v>24.727499999999999</v>
      </c>
      <c r="AM83" s="30">
        <v>25.372499999999999</v>
      </c>
      <c r="AN83" s="30">
        <v>23.967500000000001</v>
      </c>
      <c r="AO83" s="30">
        <v>24.192499999999999</v>
      </c>
      <c r="AP83" s="31">
        <v>-2.1600000000000001E-2</v>
      </c>
    </row>
    <row r="84" spans="1:42" x14ac:dyDescent="0.2">
      <c r="A84" s="11">
        <v>44046</v>
      </c>
      <c r="B84" s="5" t="s">
        <v>244</v>
      </c>
      <c r="C84" s="10">
        <v>44044</v>
      </c>
      <c r="D84" s="5" t="s">
        <v>176</v>
      </c>
      <c r="E84" s="18">
        <f>IF(SUMIFS('Daily NSE Equity Options'!$K:$K,'Daily NSE Equity Options'!$A:$A,$A84)=0,"",SUMIFS('Daily NSE Equity Options'!$K:$K,'Daily NSE Equity Options'!$A:$A,$A84))</f>
        <v>84.926699999999997</v>
      </c>
      <c r="F84" s="7">
        <f>IF(SUMIFS('Daily BSE Equity Options'!$K:$K,'Daily BSE Equity Options'!$A:$A,$A84)=0,"",SUMIFS('Daily BSE Equity Options'!$K:$K,'Daily BSE Equity Options'!$A:$A,$A84))</f>
        <v>4.5600000000000002E-2</v>
      </c>
      <c r="G84" s="7">
        <f t="shared" si="27"/>
        <v>84.97229999999999</v>
      </c>
      <c r="H84" s="20" t="str">
        <f t="shared" si="28"/>
        <v/>
      </c>
      <c r="I84" s="20" t="str">
        <f t="shared" si="29"/>
        <v/>
      </c>
      <c r="J84" s="20" t="str">
        <f t="shared" si="30"/>
        <v/>
      </c>
      <c r="K84" s="20">
        <f t="shared" si="45"/>
        <v>-0.17290010430453417</v>
      </c>
      <c r="L84" s="20">
        <f t="shared" si="46"/>
        <v>0.43848580441640395</v>
      </c>
      <c r="M84" s="20">
        <f t="shared" si="47"/>
        <v>-0.1727114119312485</v>
      </c>
      <c r="N84" s="20">
        <f t="shared" si="31"/>
        <v>0.99946335452847579</v>
      </c>
      <c r="O84" s="20">
        <f t="shared" si="32"/>
        <v>5.3664547152424975E-4</v>
      </c>
      <c r="P84" s="21">
        <f>IF(SUMIFS('Daily NSE Equity Options'!$L:$L,'Daily NSE Equity Options'!$A:$A,$A84)=0,"",SUMIFS('Daily NSE Equity Options'!$L:$L,'Daily NSE Equity Options'!$A:$A,$A84))</f>
        <v>9958.4241999999995</v>
      </c>
      <c r="Q84" s="8">
        <f>IF(SUMIFS('Daily BSE Equity Options'!$L:$L,'Daily BSE Equity Options'!$A:$A,$A84)=0,"",SUMIFS('Daily BSE Equity Options'!$L:$L,'Daily BSE Equity Options'!$A:$A,$A84))</f>
        <v>601.57500000000005</v>
      </c>
      <c r="R84" s="8">
        <f t="shared" si="33"/>
        <v>10559.9992</v>
      </c>
      <c r="S84" s="23" t="str">
        <f t="shared" si="34"/>
        <v/>
      </c>
      <c r="T84" s="23" t="str">
        <f t="shared" si="35"/>
        <v/>
      </c>
      <c r="U84" s="23" t="str">
        <f t="shared" si="36"/>
        <v/>
      </c>
      <c r="V84" s="23">
        <f t="shared" si="48"/>
        <v>-4.0308025065415976E-2</v>
      </c>
      <c r="W84" s="23">
        <f t="shared" si="49"/>
        <v>0.17314265332759482</v>
      </c>
      <c r="X84" s="23">
        <f t="shared" si="50"/>
        <v>-3.0256557860678934E-2</v>
      </c>
      <c r="Y84" s="23">
        <f t="shared" si="37"/>
        <v>0.94303266613883829</v>
      </c>
      <c r="Z84" s="23">
        <f t="shared" si="38"/>
        <v>5.6967333861161658E-2</v>
      </c>
      <c r="AA84" s="24">
        <f>IF(SUMIFS('Daily NSE Equity Options'!$M:$M,'Daily NSE Equity Options'!$A:$A,$A84)=0,"",SUMIFS('Daily NSE Equity Options'!$M:$M,'Daily NSE Equity Options'!$A:$A,$A84))</f>
        <v>14481233</v>
      </c>
      <c r="AB84" s="9">
        <f>IF(SUMIFS('Daily BSE Equity Options'!$M:$M,'Daily BSE Equity Options'!$A:$A,$A84)=0,"",SUMIFS('Daily BSE Equity Options'!$M:$M,'Daily BSE Equity Options'!$A:$A,$A84))</f>
        <v>706329</v>
      </c>
      <c r="AC84" s="9">
        <f t="shared" si="39"/>
        <v>15187562</v>
      </c>
      <c r="AD84" s="26" t="str">
        <f t="shared" si="40"/>
        <v/>
      </c>
      <c r="AE84" s="26" t="str">
        <f t="shared" si="41"/>
        <v/>
      </c>
      <c r="AF84" s="26" t="str">
        <f t="shared" si="42"/>
        <v/>
      </c>
      <c r="AG84" s="26">
        <f t="shared" si="51"/>
        <v>-3.5894172296740634E-2</v>
      </c>
      <c r="AH84" s="26">
        <f t="shared" si="52"/>
        <v>0.1568524684675241</v>
      </c>
      <c r="AI84" s="26">
        <f t="shared" si="53"/>
        <v>-2.8365284284282866E-2</v>
      </c>
      <c r="AJ84" s="26">
        <f t="shared" si="43"/>
        <v>0.95349293059676066</v>
      </c>
      <c r="AK84" s="26">
        <f t="shared" si="44"/>
        <v>4.6507069403239308E-2</v>
      </c>
      <c r="AL84" s="29">
        <v>24.192499999999999</v>
      </c>
      <c r="AM84" s="30">
        <v>25.69</v>
      </c>
      <c r="AN84" s="30">
        <v>23.262499999999999</v>
      </c>
      <c r="AO84" s="30">
        <v>25.184999999999999</v>
      </c>
      <c r="AP84" s="31">
        <v>4.1000000000000002E-2</v>
      </c>
    </row>
    <row r="85" spans="1:42" x14ac:dyDescent="0.2">
      <c r="A85" s="11">
        <v>44047</v>
      </c>
      <c r="B85" s="5" t="s">
        <v>242</v>
      </c>
      <c r="C85" s="10">
        <v>44044</v>
      </c>
      <c r="D85" s="5" t="s">
        <v>176</v>
      </c>
      <c r="E85" s="18">
        <f>IF(SUMIFS('Daily NSE Equity Options'!$K:$K,'Daily NSE Equity Options'!$A:$A,$A85)=0,"",SUMIFS('Daily NSE Equity Options'!$K:$K,'Daily NSE Equity Options'!$A:$A,$A85))</f>
        <v>98.119500000000002</v>
      </c>
      <c r="F85" s="7">
        <f>IF(SUMIFS('Daily BSE Equity Options'!$K:$K,'Daily BSE Equity Options'!$A:$A,$A85)=0,"",SUMIFS('Daily BSE Equity Options'!$K:$K,'Daily BSE Equity Options'!$A:$A,$A85))</f>
        <v>4.1000000000000002E-2</v>
      </c>
      <c r="G85" s="7">
        <f t="shared" si="27"/>
        <v>98.160499999999999</v>
      </c>
      <c r="H85" s="20" t="str">
        <f t="shared" si="28"/>
        <v/>
      </c>
      <c r="I85" s="20" t="str">
        <f t="shared" si="29"/>
        <v/>
      </c>
      <c r="J85" s="20" t="str">
        <f t="shared" si="30"/>
        <v/>
      </c>
      <c r="K85" s="20">
        <f t="shared" si="45"/>
        <v>0.15534337257894171</v>
      </c>
      <c r="L85" s="20">
        <f t="shared" si="46"/>
        <v>-0.10087719298245612</v>
      </c>
      <c r="M85" s="20">
        <f t="shared" si="47"/>
        <v>0.15520587297272193</v>
      </c>
      <c r="N85" s="20">
        <f t="shared" si="31"/>
        <v>0.99958231671599063</v>
      </c>
      <c r="O85" s="20">
        <f t="shared" si="32"/>
        <v>4.1768328400935203E-4</v>
      </c>
      <c r="P85" s="21">
        <f>IF(SUMIFS('Daily NSE Equity Options'!$L:$L,'Daily NSE Equity Options'!$A:$A,$A85)=0,"",SUMIFS('Daily NSE Equity Options'!$L:$L,'Daily NSE Equity Options'!$A:$A,$A85))</f>
        <v>13541.867700000001</v>
      </c>
      <c r="Q85" s="8">
        <f>IF(SUMIFS('Daily BSE Equity Options'!$L:$L,'Daily BSE Equity Options'!$A:$A,$A85)=0,"",SUMIFS('Daily BSE Equity Options'!$L:$L,'Daily BSE Equity Options'!$A:$A,$A85))</f>
        <v>621.66300000000001</v>
      </c>
      <c r="R85" s="8">
        <f t="shared" si="33"/>
        <v>14163.530700000001</v>
      </c>
      <c r="S85" s="23" t="str">
        <f t="shared" si="34"/>
        <v/>
      </c>
      <c r="T85" s="23" t="str">
        <f t="shared" si="35"/>
        <v/>
      </c>
      <c r="U85" s="23" t="str">
        <f t="shared" si="36"/>
        <v/>
      </c>
      <c r="V85" s="23">
        <f t="shared" si="48"/>
        <v>0.35984041531390099</v>
      </c>
      <c r="W85" s="23">
        <f t="shared" si="49"/>
        <v>3.3392345094127807E-2</v>
      </c>
      <c r="X85" s="23">
        <f t="shared" si="50"/>
        <v>0.34124353910935912</v>
      </c>
      <c r="Y85" s="23">
        <f t="shared" si="37"/>
        <v>0.95610818988799162</v>
      </c>
      <c r="Z85" s="23">
        <f t="shared" si="38"/>
        <v>4.3891810112008295E-2</v>
      </c>
      <c r="AA85" s="24">
        <f>IF(SUMIFS('Daily NSE Equity Options'!$M:$M,'Daily NSE Equity Options'!$A:$A,$A85)=0,"",SUMIFS('Daily NSE Equity Options'!$M:$M,'Daily NSE Equity Options'!$A:$A,$A85))</f>
        <v>19820673</v>
      </c>
      <c r="AB85" s="9">
        <f>IF(SUMIFS('Daily BSE Equity Options'!$M:$M,'Daily BSE Equity Options'!$A:$A,$A85)=0,"",SUMIFS('Daily BSE Equity Options'!$M:$M,'Daily BSE Equity Options'!$A:$A,$A85))</f>
        <v>722762</v>
      </c>
      <c r="AC85" s="9">
        <f t="shared" si="39"/>
        <v>20543435</v>
      </c>
      <c r="AD85" s="26" t="str">
        <f t="shared" si="40"/>
        <v/>
      </c>
      <c r="AE85" s="26" t="str">
        <f t="shared" si="41"/>
        <v/>
      </c>
      <c r="AF85" s="26" t="str">
        <f t="shared" si="42"/>
        <v/>
      </c>
      <c r="AG85" s="26">
        <f t="shared" si="51"/>
        <v>0.3687144596043721</v>
      </c>
      <c r="AH85" s="26">
        <f t="shared" si="52"/>
        <v>2.3265362175416859E-2</v>
      </c>
      <c r="AI85" s="26">
        <f t="shared" si="53"/>
        <v>0.35264863445495731</v>
      </c>
      <c r="AJ85" s="26">
        <f t="shared" si="43"/>
        <v>0.9648178603042773</v>
      </c>
      <c r="AK85" s="26">
        <f t="shared" si="44"/>
        <v>3.5182139695722744E-2</v>
      </c>
      <c r="AL85" s="29">
        <v>25.184999999999999</v>
      </c>
      <c r="AM85" s="30">
        <v>25.184999999999999</v>
      </c>
      <c r="AN85" s="30">
        <v>23.555</v>
      </c>
      <c r="AO85" s="30">
        <v>23.815000000000001</v>
      </c>
      <c r="AP85" s="31">
        <v>-5.4399999999999997E-2</v>
      </c>
    </row>
    <row r="86" spans="1:42" x14ac:dyDescent="0.2">
      <c r="A86" s="11">
        <v>44048</v>
      </c>
      <c r="B86" s="5" t="s">
        <v>240</v>
      </c>
      <c r="C86" s="10">
        <v>44044</v>
      </c>
      <c r="D86" s="5" t="s">
        <v>176</v>
      </c>
      <c r="E86" s="18">
        <f>IF(SUMIFS('Daily NSE Equity Options'!$K:$K,'Daily NSE Equity Options'!$A:$A,$A86)=0,"",SUMIFS('Daily NSE Equity Options'!$K:$K,'Daily NSE Equity Options'!$A:$A,$A86))</f>
        <v>113.9473</v>
      </c>
      <c r="F86" s="7">
        <f>IF(SUMIFS('Daily BSE Equity Options'!$K:$K,'Daily BSE Equity Options'!$A:$A,$A86)=0,"",SUMIFS('Daily BSE Equity Options'!$K:$K,'Daily BSE Equity Options'!$A:$A,$A86))</f>
        <v>3.4099999999999998E-2</v>
      </c>
      <c r="G86" s="7">
        <f t="shared" si="27"/>
        <v>113.98139999999999</v>
      </c>
      <c r="H86" s="20" t="str">
        <f t="shared" si="28"/>
        <v/>
      </c>
      <c r="I86" s="20" t="str">
        <f t="shared" si="29"/>
        <v/>
      </c>
      <c r="J86" s="20" t="str">
        <f t="shared" si="30"/>
        <v/>
      </c>
      <c r="K86" s="20">
        <f t="shared" si="45"/>
        <v>0.16131146204373237</v>
      </c>
      <c r="L86" s="20">
        <f t="shared" si="46"/>
        <v>-0.16829268292682931</v>
      </c>
      <c r="M86" s="20">
        <f t="shared" si="47"/>
        <v>0.16117379190203796</v>
      </c>
      <c r="N86" s="20">
        <f t="shared" si="31"/>
        <v>0.9997008283807709</v>
      </c>
      <c r="O86" s="20">
        <f t="shared" si="32"/>
        <v>2.9917161922910228E-4</v>
      </c>
      <c r="P86" s="21">
        <f>IF(SUMIFS('Daily NSE Equity Options'!$L:$L,'Daily NSE Equity Options'!$A:$A,$A86)=0,"",SUMIFS('Daily NSE Equity Options'!$L:$L,'Daily NSE Equity Options'!$A:$A,$A86))</f>
        <v>20780.356400000001</v>
      </c>
      <c r="Q86" s="8">
        <f>IF(SUMIFS('Daily BSE Equity Options'!$L:$L,'Daily BSE Equity Options'!$A:$A,$A86)=0,"",SUMIFS('Daily BSE Equity Options'!$L:$L,'Daily BSE Equity Options'!$A:$A,$A86))</f>
        <v>625.41189999999995</v>
      </c>
      <c r="R86" s="8">
        <f t="shared" si="33"/>
        <v>21405.7683</v>
      </c>
      <c r="S86" s="23" t="str">
        <f t="shared" si="34"/>
        <v/>
      </c>
      <c r="T86" s="23" t="str">
        <f t="shared" si="35"/>
        <v/>
      </c>
      <c r="U86" s="23" t="str">
        <f t="shared" si="36"/>
        <v/>
      </c>
      <c r="V86" s="23">
        <f t="shared" si="48"/>
        <v>0.53452661481842711</v>
      </c>
      <c r="W86" s="23">
        <f t="shared" si="49"/>
        <v>6.030437713037351E-3</v>
      </c>
      <c r="X86" s="23">
        <f t="shared" si="50"/>
        <v>0.51132996096799488</v>
      </c>
      <c r="Y86" s="23">
        <f t="shared" si="37"/>
        <v>0.97078302020114837</v>
      </c>
      <c r="Z86" s="23">
        <f t="shared" si="38"/>
        <v>2.9216979798851694E-2</v>
      </c>
      <c r="AA86" s="24">
        <f>IF(SUMIFS('Daily NSE Equity Options'!$M:$M,'Daily NSE Equity Options'!$A:$A,$A86)=0,"",SUMIFS('Daily NSE Equity Options'!$M:$M,'Daily NSE Equity Options'!$A:$A,$A86))</f>
        <v>30490345</v>
      </c>
      <c r="AB86" s="9">
        <f>IF(SUMIFS('Daily BSE Equity Options'!$M:$M,'Daily BSE Equity Options'!$A:$A,$A86)=0,"",SUMIFS('Daily BSE Equity Options'!$M:$M,'Daily BSE Equity Options'!$A:$A,$A86))</f>
        <v>731239</v>
      </c>
      <c r="AC86" s="9">
        <f t="shared" si="39"/>
        <v>31221584</v>
      </c>
      <c r="AD86" s="26" t="str">
        <f t="shared" si="40"/>
        <v/>
      </c>
      <c r="AE86" s="26" t="str">
        <f t="shared" si="41"/>
        <v/>
      </c>
      <c r="AF86" s="26" t="str">
        <f t="shared" si="42"/>
        <v/>
      </c>
      <c r="AG86" s="26">
        <f t="shared" si="51"/>
        <v>0.5383102783644127</v>
      </c>
      <c r="AH86" s="26">
        <f t="shared" si="52"/>
        <v>1.1728618826114312E-2</v>
      </c>
      <c r="AI86" s="26">
        <f t="shared" si="53"/>
        <v>0.51978400885733089</v>
      </c>
      <c r="AJ86" s="26">
        <f t="shared" si="43"/>
        <v>0.97657905505370901</v>
      </c>
      <c r="AK86" s="26">
        <f t="shared" si="44"/>
        <v>2.3420944946291003E-2</v>
      </c>
      <c r="AL86" s="29">
        <v>23.815000000000001</v>
      </c>
      <c r="AM86" s="30">
        <v>23.932500000000001</v>
      </c>
      <c r="AN86" s="30">
        <v>21.824999999999999</v>
      </c>
      <c r="AO86" s="30">
        <v>23.567499999999999</v>
      </c>
      <c r="AP86" s="31">
        <v>-1.04E-2</v>
      </c>
    </row>
    <row r="87" spans="1:42" x14ac:dyDescent="0.2">
      <c r="A87" s="11">
        <v>44049</v>
      </c>
      <c r="B87" s="5" t="s">
        <v>243</v>
      </c>
      <c r="C87" s="10">
        <v>44044</v>
      </c>
      <c r="D87" s="5" t="s">
        <v>176</v>
      </c>
      <c r="E87" s="18">
        <f>IF(SUMIFS('Daily NSE Equity Options'!$K:$K,'Daily NSE Equity Options'!$A:$A,$A87)=0,"",SUMIFS('Daily NSE Equity Options'!$K:$K,'Daily NSE Equity Options'!$A:$A,$A87))</f>
        <v>110.6717</v>
      </c>
      <c r="F87" s="7">
        <f>IF(SUMIFS('Daily BSE Equity Options'!$K:$K,'Daily BSE Equity Options'!$A:$A,$A87)=0,"",SUMIFS('Daily BSE Equity Options'!$K:$K,'Daily BSE Equity Options'!$A:$A,$A87))</f>
        <v>3.5400000000000001E-2</v>
      </c>
      <c r="G87" s="7">
        <f t="shared" si="27"/>
        <v>110.7071</v>
      </c>
      <c r="H87" s="20" t="str">
        <f t="shared" si="28"/>
        <v/>
      </c>
      <c r="I87" s="20" t="str">
        <f t="shared" si="29"/>
        <v/>
      </c>
      <c r="J87" s="20" t="str">
        <f t="shared" si="30"/>
        <v/>
      </c>
      <c r="K87" s="20">
        <f t="shared" si="45"/>
        <v>-2.8746622342082695E-2</v>
      </c>
      <c r="L87" s="20">
        <f t="shared" si="46"/>
        <v>3.8123167155425186E-2</v>
      </c>
      <c r="M87" s="20">
        <f t="shared" si="47"/>
        <v>-2.8726616798881222E-2</v>
      </c>
      <c r="N87" s="20">
        <f t="shared" si="31"/>
        <v>0.99968023731088618</v>
      </c>
      <c r="O87" s="20">
        <f t="shared" si="32"/>
        <v>3.1976268911388701E-4</v>
      </c>
      <c r="P87" s="21">
        <f>IF(SUMIFS('Daily NSE Equity Options'!$L:$L,'Daily NSE Equity Options'!$A:$A,$A87)=0,"",SUMIFS('Daily NSE Equity Options'!$L:$L,'Daily NSE Equity Options'!$A:$A,$A87))</f>
        <v>38955.736199999999</v>
      </c>
      <c r="Q87" s="8">
        <f>IF(SUMIFS('Daily BSE Equity Options'!$L:$L,'Daily BSE Equity Options'!$A:$A,$A87)=0,"",SUMIFS('Daily BSE Equity Options'!$L:$L,'Daily BSE Equity Options'!$A:$A,$A87))</f>
        <v>654.59079999999994</v>
      </c>
      <c r="R87" s="8">
        <f t="shared" si="33"/>
        <v>39610.326999999997</v>
      </c>
      <c r="S87" s="23" t="str">
        <f t="shared" si="34"/>
        <v/>
      </c>
      <c r="T87" s="23" t="str">
        <f t="shared" si="35"/>
        <v/>
      </c>
      <c r="U87" s="23" t="str">
        <f t="shared" si="36"/>
        <v/>
      </c>
      <c r="V87" s="23">
        <f t="shared" si="48"/>
        <v>0.87464235213983144</v>
      </c>
      <c r="W87" s="23">
        <f t="shared" si="49"/>
        <v>4.6655492164443979E-2</v>
      </c>
      <c r="X87" s="23">
        <f t="shared" si="50"/>
        <v>0.85045107677821585</v>
      </c>
      <c r="Y87" s="23">
        <f t="shared" si="37"/>
        <v>0.9834742389276413</v>
      </c>
      <c r="Z87" s="23">
        <f t="shared" si="38"/>
        <v>1.652576107235873E-2</v>
      </c>
      <c r="AA87" s="24">
        <f>IF(SUMIFS('Daily NSE Equity Options'!$M:$M,'Daily NSE Equity Options'!$A:$A,$A87)=0,"",SUMIFS('Daily NSE Equity Options'!$M:$M,'Daily NSE Equity Options'!$A:$A,$A87))</f>
        <v>59637973</v>
      </c>
      <c r="AB87" s="9">
        <f>IF(SUMIFS('Daily BSE Equity Options'!$M:$M,'Daily BSE Equity Options'!$A:$A,$A87)=0,"",SUMIFS('Daily BSE Equity Options'!$M:$M,'Daily BSE Equity Options'!$A:$A,$A87))</f>
        <v>778436</v>
      </c>
      <c r="AC87" s="9">
        <f t="shared" si="39"/>
        <v>60416409</v>
      </c>
      <c r="AD87" s="26" t="str">
        <f t="shared" si="40"/>
        <v/>
      </c>
      <c r="AE87" s="26" t="str">
        <f t="shared" si="41"/>
        <v/>
      </c>
      <c r="AF87" s="26" t="str">
        <f t="shared" si="42"/>
        <v/>
      </c>
      <c r="AG87" s="26">
        <f t="shared" si="51"/>
        <v>0.9559625514240655</v>
      </c>
      <c r="AH87" s="26">
        <f t="shared" si="52"/>
        <v>6.454387689934471E-2</v>
      </c>
      <c r="AI87" s="26">
        <f t="shared" si="53"/>
        <v>0.93508468372392639</v>
      </c>
      <c r="AJ87" s="26">
        <f t="shared" si="43"/>
        <v>0.98711548711873953</v>
      </c>
      <c r="AK87" s="26">
        <f t="shared" si="44"/>
        <v>1.2884512881260454E-2</v>
      </c>
      <c r="AL87" s="29">
        <v>23.567499999999999</v>
      </c>
      <c r="AM87" s="30">
        <v>23.704999999999998</v>
      </c>
      <c r="AN87" s="30">
        <v>22.524999999999999</v>
      </c>
      <c r="AO87" s="30">
        <v>23.15</v>
      </c>
      <c r="AP87" s="31">
        <v>-1.77E-2</v>
      </c>
    </row>
    <row r="88" spans="1:42" x14ac:dyDescent="0.2">
      <c r="A88" s="11">
        <v>44050</v>
      </c>
      <c r="B88" s="5" t="s">
        <v>241</v>
      </c>
      <c r="C88" s="10">
        <v>44044</v>
      </c>
      <c r="D88" s="5" t="s">
        <v>176</v>
      </c>
      <c r="E88" s="18">
        <f>IF(SUMIFS('Daily NSE Equity Options'!$K:$K,'Daily NSE Equity Options'!$A:$A,$A88)=0,"",SUMIFS('Daily NSE Equity Options'!$K:$K,'Daily NSE Equity Options'!$A:$A,$A88))</f>
        <v>80.470299999999995</v>
      </c>
      <c r="F88" s="7">
        <f>IF(SUMIFS('Daily BSE Equity Options'!$K:$K,'Daily BSE Equity Options'!$A:$A,$A88)=0,"",SUMIFS('Daily BSE Equity Options'!$K:$K,'Daily BSE Equity Options'!$A:$A,$A88))</f>
        <v>3.2000000000000001E-2</v>
      </c>
      <c r="G88" s="7">
        <f t="shared" si="27"/>
        <v>80.502299999999991</v>
      </c>
      <c r="H88" s="20" t="str">
        <f t="shared" si="28"/>
        <v/>
      </c>
      <c r="I88" s="20" t="str">
        <f t="shared" si="29"/>
        <v/>
      </c>
      <c r="J88" s="20" t="str">
        <f t="shared" si="30"/>
        <v/>
      </c>
      <c r="K88" s="20">
        <f t="shared" si="45"/>
        <v>-0.27289180522211198</v>
      </c>
      <c r="L88" s="20">
        <f t="shared" si="46"/>
        <v>-9.6045197740112997E-2</v>
      </c>
      <c r="M88" s="20">
        <f t="shared" si="47"/>
        <v>-0.27283525627534289</v>
      </c>
      <c r="N88" s="20">
        <f t="shared" si="31"/>
        <v>0.99960249582931171</v>
      </c>
      <c r="O88" s="20">
        <f t="shared" si="32"/>
        <v>3.9750417068829094E-4</v>
      </c>
      <c r="P88" s="21">
        <f>IF(SUMIFS('Daily NSE Equity Options'!$L:$L,'Daily NSE Equity Options'!$A:$A,$A88)=0,"",SUMIFS('Daily NSE Equity Options'!$L:$L,'Daily NSE Equity Options'!$A:$A,$A88))</f>
        <v>9085.1345000000001</v>
      </c>
      <c r="Q88" s="8">
        <f>IF(SUMIFS('Daily BSE Equity Options'!$L:$L,'Daily BSE Equity Options'!$A:$A,$A88)=0,"",SUMIFS('Daily BSE Equity Options'!$L:$L,'Daily BSE Equity Options'!$A:$A,$A88))</f>
        <v>662.70830000000001</v>
      </c>
      <c r="R88" s="8">
        <f t="shared" si="33"/>
        <v>9747.8428000000004</v>
      </c>
      <c r="S88" s="23" t="str">
        <f t="shared" si="34"/>
        <v/>
      </c>
      <c r="T88" s="23" t="str">
        <f t="shared" si="35"/>
        <v/>
      </c>
      <c r="U88" s="23" t="str">
        <f t="shared" si="36"/>
        <v/>
      </c>
      <c r="V88" s="23">
        <f t="shared" si="48"/>
        <v>-0.76678313937242448</v>
      </c>
      <c r="W88" s="23">
        <f t="shared" si="49"/>
        <v>1.2400877005909638E-2</v>
      </c>
      <c r="X88" s="23">
        <f t="shared" si="50"/>
        <v>-0.75390653048635525</v>
      </c>
      <c r="Y88" s="23">
        <f t="shared" si="37"/>
        <v>0.93201487615290635</v>
      </c>
      <c r="Z88" s="23">
        <f t="shared" si="38"/>
        <v>6.798512384709364E-2</v>
      </c>
      <c r="AA88" s="24">
        <f>IF(SUMIFS('Daily NSE Equity Options'!$M:$M,'Daily NSE Equity Options'!$A:$A,$A88)=0,"",SUMIFS('Daily NSE Equity Options'!$M:$M,'Daily NSE Equity Options'!$A:$A,$A88))</f>
        <v>13064335</v>
      </c>
      <c r="AB88" s="9">
        <f>IF(SUMIFS('Daily BSE Equity Options'!$M:$M,'Daily BSE Equity Options'!$A:$A,$A88)=0,"",SUMIFS('Daily BSE Equity Options'!$M:$M,'Daily BSE Equity Options'!$A:$A,$A88))</f>
        <v>802583</v>
      </c>
      <c r="AC88" s="9">
        <f t="shared" si="39"/>
        <v>13866918</v>
      </c>
      <c r="AD88" s="26" t="str">
        <f t="shared" si="40"/>
        <v/>
      </c>
      <c r="AE88" s="26" t="str">
        <f t="shared" si="41"/>
        <v/>
      </c>
      <c r="AF88" s="26" t="str">
        <f t="shared" si="42"/>
        <v/>
      </c>
      <c r="AG88" s="26">
        <f t="shared" si="51"/>
        <v>-0.78093931864518606</v>
      </c>
      <c r="AH88" s="26">
        <f t="shared" si="52"/>
        <v>3.1019891166390146E-2</v>
      </c>
      <c r="AI88" s="26">
        <f t="shared" si="53"/>
        <v>-0.77047761974731066</v>
      </c>
      <c r="AJ88" s="26">
        <f t="shared" si="43"/>
        <v>0.94212246729951099</v>
      </c>
      <c r="AK88" s="26">
        <f t="shared" si="44"/>
        <v>5.7877532700489037E-2</v>
      </c>
      <c r="AL88" s="29">
        <v>23.15</v>
      </c>
      <c r="AM88" s="30">
        <v>23.31</v>
      </c>
      <c r="AN88" s="30">
        <v>21.754999999999999</v>
      </c>
      <c r="AO88" s="30">
        <v>22.577500000000001</v>
      </c>
      <c r="AP88" s="31">
        <v>-2.47E-2</v>
      </c>
    </row>
    <row r="89" spans="1:42" x14ac:dyDescent="0.2">
      <c r="A89" s="11">
        <v>44053</v>
      </c>
      <c r="B89" s="5" t="s">
        <v>244</v>
      </c>
      <c r="C89" s="10">
        <v>44044</v>
      </c>
      <c r="D89" s="5" t="s">
        <v>176</v>
      </c>
      <c r="E89" s="18">
        <f>IF(SUMIFS('Daily NSE Equity Options'!$K:$K,'Daily NSE Equity Options'!$A:$A,$A89)=0,"",SUMIFS('Daily NSE Equity Options'!$K:$K,'Daily NSE Equity Options'!$A:$A,$A89))</f>
        <v>78.599900000000005</v>
      </c>
      <c r="F89" s="7">
        <f>IF(SUMIFS('Daily BSE Equity Options'!$K:$K,'Daily BSE Equity Options'!$A:$A,$A89)=0,"",SUMIFS('Daily BSE Equity Options'!$K:$K,'Daily BSE Equity Options'!$A:$A,$A89))</f>
        <v>4.2200000000000001E-2</v>
      </c>
      <c r="G89" s="7">
        <f t="shared" si="27"/>
        <v>78.642099999999999</v>
      </c>
      <c r="H89" s="20" t="str">
        <f t="shared" si="28"/>
        <v/>
      </c>
      <c r="I89" s="20" t="str">
        <f t="shared" si="29"/>
        <v/>
      </c>
      <c r="J89" s="20" t="str">
        <f t="shared" si="30"/>
        <v/>
      </c>
      <c r="K89" s="20">
        <f t="shared" si="45"/>
        <v>-2.3243358108519407E-2</v>
      </c>
      <c r="L89" s="20">
        <f t="shared" si="46"/>
        <v>0.31875000000000009</v>
      </c>
      <c r="M89" s="20">
        <f t="shared" si="47"/>
        <v>-2.3107414322323661E-2</v>
      </c>
      <c r="N89" s="20">
        <f t="shared" si="31"/>
        <v>0.99946339174564269</v>
      </c>
      <c r="O89" s="20">
        <f t="shared" si="32"/>
        <v>5.3660825435739891E-4</v>
      </c>
      <c r="P89" s="21">
        <f>IF(SUMIFS('Daily NSE Equity Options'!$L:$L,'Daily NSE Equity Options'!$A:$A,$A89)=0,"",SUMIFS('Daily NSE Equity Options'!$L:$L,'Daily NSE Equity Options'!$A:$A,$A89))</f>
        <v>9659.1468000000004</v>
      </c>
      <c r="Q89" s="8">
        <f>IF(SUMIFS('Daily BSE Equity Options'!$L:$L,'Daily BSE Equity Options'!$A:$A,$A89)=0,"",SUMIFS('Daily BSE Equity Options'!$L:$L,'Daily BSE Equity Options'!$A:$A,$A89))</f>
        <v>717.577</v>
      </c>
      <c r="R89" s="8">
        <f t="shared" si="33"/>
        <v>10376.7238</v>
      </c>
      <c r="S89" s="23" t="str">
        <f t="shared" si="34"/>
        <v/>
      </c>
      <c r="T89" s="23" t="str">
        <f t="shared" si="35"/>
        <v/>
      </c>
      <c r="U89" s="23" t="str">
        <f t="shared" si="36"/>
        <v/>
      </c>
      <c r="V89" s="23">
        <f t="shared" si="48"/>
        <v>6.3181486195939218E-2</v>
      </c>
      <c r="W89" s="23">
        <f t="shared" si="49"/>
        <v>8.2794647358422901E-2</v>
      </c>
      <c r="X89" s="23">
        <f t="shared" si="50"/>
        <v>6.4514889386603436E-2</v>
      </c>
      <c r="Y89" s="23">
        <f t="shared" si="37"/>
        <v>0.93084744146317167</v>
      </c>
      <c r="Z89" s="23">
        <f t="shared" si="38"/>
        <v>6.9152558536828362E-2</v>
      </c>
      <c r="AA89" s="24">
        <f>IF(SUMIFS('Daily NSE Equity Options'!$M:$M,'Daily NSE Equity Options'!$A:$A,$A89)=0,"",SUMIFS('Daily NSE Equity Options'!$M:$M,'Daily NSE Equity Options'!$A:$A,$A89))</f>
        <v>13736146</v>
      </c>
      <c r="AB89" s="9">
        <f>IF(SUMIFS('Daily BSE Equity Options'!$M:$M,'Daily BSE Equity Options'!$A:$A,$A89)=0,"",SUMIFS('Daily BSE Equity Options'!$M:$M,'Daily BSE Equity Options'!$A:$A,$A89))</f>
        <v>862140</v>
      </c>
      <c r="AC89" s="9">
        <f t="shared" si="39"/>
        <v>14598286</v>
      </c>
      <c r="AD89" s="26" t="str">
        <f t="shared" si="40"/>
        <v/>
      </c>
      <c r="AE89" s="26" t="str">
        <f t="shared" si="41"/>
        <v/>
      </c>
      <c r="AF89" s="26" t="str">
        <f t="shared" si="42"/>
        <v/>
      </c>
      <c r="AG89" s="26">
        <f t="shared" si="51"/>
        <v>5.1423283312928003E-2</v>
      </c>
      <c r="AH89" s="26">
        <f t="shared" si="52"/>
        <v>7.4206655261823462E-2</v>
      </c>
      <c r="AI89" s="26">
        <f t="shared" si="53"/>
        <v>5.2741928667927596E-2</v>
      </c>
      <c r="AJ89" s="26">
        <f t="shared" si="43"/>
        <v>0.94094238186592594</v>
      </c>
      <c r="AK89" s="26">
        <f t="shared" si="44"/>
        <v>5.9057618134074098E-2</v>
      </c>
      <c r="AL89" s="29">
        <v>22.577500000000001</v>
      </c>
      <c r="AM89" s="30">
        <v>23.015000000000001</v>
      </c>
      <c r="AN89" s="30">
        <v>21.452500000000001</v>
      </c>
      <c r="AO89" s="30">
        <v>22.51</v>
      </c>
      <c r="AP89" s="31">
        <v>-3.0000000000000001E-3</v>
      </c>
    </row>
    <row r="90" spans="1:42" x14ac:dyDescent="0.2">
      <c r="A90" s="11">
        <v>44054</v>
      </c>
      <c r="B90" s="5" t="s">
        <v>242</v>
      </c>
      <c r="C90" s="10">
        <v>44044</v>
      </c>
      <c r="D90" s="5" t="s">
        <v>176</v>
      </c>
      <c r="E90" s="18">
        <f>IF(SUMIFS('Daily NSE Equity Options'!$K:$K,'Daily NSE Equity Options'!$A:$A,$A90)=0,"",SUMIFS('Daily NSE Equity Options'!$K:$K,'Daily NSE Equity Options'!$A:$A,$A90))</f>
        <v>83.182299999999998</v>
      </c>
      <c r="F90" s="7">
        <f>IF(SUMIFS('Daily BSE Equity Options'!$K:$K,'Daily BSE Equity Options'!$A:$A,$A90)=0,"",SUMIFS('Daily BSE Equity Options'!$K:$K,'Daily BSE Equity Options'!$A:$A,$A90))</f>
        <v>4.1599999999999998E-2</v>
      </c>
      <c r="G90" s="7">
        <f t="shared" si="27"/>
        <v>83.2239</v>
      </c>
      <c r="H90" s="20" t="str">
        <f t="shared" si="28"/>
        <v/>
      </c>
      <c r="I90" s="20" t="str">
        <f t="shared" si="29"/>
        <v/>
      </c>
      <c r="J90" s="20" t="str">
        <f t="shared" si="30"/>
        <v/>
      </c>
      <c r="K90" s="20">
        <f t="shared" si="45"/>
        <v>5.8300328626372133E-2</v>
      </c>
      <c r="L90" s="20">
        <f t="shared" si="46"/>
        <v>-1.4218009478673022E-2</v>
      </c>
      <c r="M90" s="20">
        <f t="shared" si="47"/>
        <v>5.8261414687552859E-2</v>
      </c>
      <c r="N90" s="20">
        <f t="shared" si="31"/>
        <v>0.99950014358856043</v>
      </c>
      <c r="O90" s="20">
        <f t="shared" si="32"/>
        <v>4.9985641143950228E-4</v>
      </c>
      <c r="P90" s="21">
        <f>IF(SUMIFS('Daily NSE Equity Options'!$L:$L,'Daily NSE Equity Options'!$A:$A,$A90)=0,"",SUMIFS('Daily NSE Equity Options'!$L:$L,'Daily NSE Equity Options'!$A:$A,$A90))</f>
        <v>12857.7546</v>
      </c>
      <c r="Q90" s="8">
        <f>IF(SUMIFS('Daily BSE Equity Options'!$L:$L,'Daily BSE Equity Options'!$A:$A,$A90)=0,"",SUMIFS('Daily BSE Equity Options'!$L:$L,'Daily BSE Equity Options'!$A:$A,$A90))</f>
        <v>658.72519999999997</v>
      </c>
      <c r="R90" s="8">
        <f t="shared" si="33"/>
        <v>13516.479800000001</v>
      </c>
      <c r="S90" s="23" t="str">
        <f t="shared" si="34"/>
        <v/>
      </c>
      <c r="T90" s="23" t="str">
        <f t="shared" si="35"/>
        <v/>
      </c>
      <c r="U90" s="23" t="str">
        <f t="shared" si="36"/>
        <v/>
      </c>
      <c r="V90" s="23">
        <f t="shared" si="48"/>
        <v>0.33114806786040352</v>
      </c>
      <c r="W90" s="23">
        <f t="shared" si="49"/>
        <v>-8.2014613065914954E-2</v>
      </c>
      <c r="X90" s="23">
        <f t="shared" si="50"/>
        <v>0.30257681138241344</v>
      </c>
      <c r="Y90" s="23">
        <f t="shared" si="37"/>
        <v>0.95126503277872687</v>
      </c>
      <c r="Z90" s="23">
        <f t="shared" si="38"/>
        <v>4.8734967221273094E-2</v>
      </c>
      <c r="AA90" s="24">
        <f>IF(SUMIFS('Daily NSE Equity Options'!$M:$M,'Daily NSE Equity Options'!$A:$A,$A90)=0,"",SUMIFS('Daily NSE Equity Options'!$M:$M,'Daily NSE Equity Options'!$A:$A,$A90))</f>
        <v>18410637</v>
      </c>
      <c r="AB90" s="9">
        <f>IF(SUMIFS('Daily BSE Equity Options'!$M:$M,'Daily BSE Equity Options'!$A:$A,$A90)=0,"",SUMIFS('Daily BSE Equity Options'!$M:$M,'Daily BSE Equity Options'!$A:$A,$A90))</f>
        <v>803721</v>
      </c>
      <c r="AC90" s="9">
        <f t="shared" si="39"/>
        <v>19214358</v>
      </c>
      <c r="AD90" s="26" t="str">
        <f t="shared" si="40"/>
        <v/>
      </c>
      <c r="AE90" s="26" t="str">
        <f t="shared" si="41"/>
        <v/>
      </c>
      <c r="AF90" s="26" t="str">
        <f t="shared" si="42"/>
        <v/>
      </c>
      <c r="AG90" s="26">
        <f t="shared" si="51"/>
        <v>0.3403058616296013</v>
      </c>
      <c r="AH90" s="26">
        <f t="shared" si="52"/>
        <v>-6.7760456538381253E-2</v>
      </c>
      <c r="AI90" s="26">
        <f t="shared" si="53"/>
        <v>0.31620643683785898</v>
      </c>
      <c r="AJ90" s="26">
        <f t="shared" si="43"/>
        <v>0.95817081163992057</v>
      </c>
      <c r="AK90" s="26">
        <f t="shared" si="44"/>
        <v>4.1829188360079476E-2</v>
      </c>
      <c r="AL90" s="29">
        <v>22.51</v>
      </c>
      <c r="AM90" s="30">
        <v>22.51</v>
      </c>
      <c r="AN90" s="30">
        <v>20.215</v>
      </c>
      <c r="AO90" s="30">
        <v>21.36</v>
      </c>
      <c r="AP90" s="31">
        <v>-5.11E-2</v>
      </c>
    </row>
    <row r="91" spans="1:42" x14ac:dyDescent="0.2">
      <c r="A91" s="11">
        <v>44055</v>
      </c>
      <c r="B91" s="5" t="s">
        <v>240</v>
      </c>
      <c r="C91" s="10">
        <v>44044</v>
      </c>
      <c r="D91" s="5" t="s">
        <v>176</v>
      </c>
      <c r="E91" s="18">
        <f>IF(SUMIFS('Daily NSE Equity Options'!$K:$K,'Daily NSE Equity Options'!$A:$A,$A91)=0,"",SUMIFS('Daily NSE Equity Options'!$K:$K,'Daily NSE Equity Options'!$A:$A,$A91))</f>
        <v>81.1464</v>
      </c>
      <c r="F91" s="7">
        <f>IF(SUMIFS('Daily BSE Equity Options'!$K:$K,'Daily BSE Equity Options'!$A:$A,$A91)=0,"",SUMIFS('Daily BSE Equity Options'!$K:$K,'Daily BSE Equity Options'!$A:$A,$A91))</f>
        <v>4.2000000000000003E-2</v>
      </c>
      <c r="G91" s="7">
        <f t="shared" si="27"/>
        <v>81.188400000000001</v>
      </c>
      <c r="H91" s="20" t="str">
        <f t="shared" si="28"/>
        <v/>
      </c>
      <c r="I91" s="20" t="str">
        <f t="shared" si="29"/>
        <v/>
      </c>
      <c r="J91" s="20" t="str">
        <f t="shared" si="30"/>
        <v/>
      </c>
      <c r="K91" s="20">
        <f t="shared" si="45"/>
        <v>-2.4475158777768846E-2</v>
      </c>
      <c r="L91" s="20">
        <f t="shared" si="46"/>
        <v>9.6153846153848033E-3</v>
      </c>
      <c r="M91" s="20">
        <f t="shared" si="47"/>
        <v>-2.445811840108425E-2</v>
      </c>
      <c r="N91" s="20">
        <f t="shared" si="31"/>
        <v>0.99948268471850654</v>
      </c>
      <c r="O91" s="20">
        <f t="shared" si="32"/>
        <v>5.1731528149341535E-4</v>
      </c>
      <c r="P91" s="21">
        <f>IF(SUMIFS('Daily NSE Equity Options'!$L:$L,'Daily NSE Equity Options'!$A:$A,$A91)=0,"",SUMIFS('Daily NSE Equity Options'!$L:$L,'Daily NSE Equity Options'!$A:$A,$A91))</f>
        <v>15876.118700000001</v>
      </c>
      <c r="Q91" s="8">
        <f>IF(SUMIFS('Daily BSE Equity Options'!$L:$L,'Daily BSE Equity Options'!$A:$A,$A91)=0,"",SUMIFS('Daily BSE Equity Options'!$L:$L,'Daily BSE Equity Options'!$A:$A,$A91))</f>
        <v>639.88900000000001</v>
      </c>
      <c r="R91" s="8">
        <f t="shared" si="33"/>
        <v>16516.007700000002</v>
      </c>
      <c r="S91" s="23" t="str">
        <f t="shared" si="34"/>
        <v/>
      </c>
      <c r="T91" s="23" t="str">
        <f t="shared" si="35"/>
        <v/>
      </c>
      <c r="U91" s="23" t="str">
        <f t="shared" si="36"/>
        <v/>
      </c>
      <c r="V91" s="23">
        <f t="shared" si="48"/>
        <v>0.23475048279425081</v>
      </c>
      <c r="W91" s="23">
        <f t="shared" si="49"/>
        <v>-2.8594928507365336E-2</v>
      </c>
      <c r="X91" s="23">
        <f t="shared" si="50"/>
        <v>0.22191635280659394</v>
      </c>
      <c r="Y91" s="23">
        <f t="shared" si="37"/>
        <v>0.96125643608170508</v>
      </c>
      <c r="Z91" s="23">
        <f t="shared" si="38"/>
        <v>3.8743563918294852E-2</v>
      </c>
      <c r="AA91" s="24">
        <f>IF(SUMIFS('Daily NSE Equity Options'!$M:$M,'Daily NSE Equity Options'!$A:$A,$A91)=0,"",SUMIFS('Daily NSE Equity Options'!$M:$M,'Daily NSE Equity Options'!$A:$A,$A91))</f>
        <v>23231035</v>
      </c>
      <c r="AB91" s="9">
        <f>IF(SUMIFS('Daily BSE Equity Options'!$M:$M,'Daily BSE Equity Options'!$A:$A,$A91)=0,"",SUMIFS('Daily BSE Equity Options'!$M:$M,'Daily BSE Equity Options'!$A:$A,$A91))</f>
        <v>777918</v>
      </c>
      <c r="AC91" s="9">
        <f t="shared" si="39"/>
        <v>24008953</v>
      </c>
      <c r="AD91" s="26" t="str">
        <f t="shared" si="40"/>
        <v/>
      </c>
      <c r="AE91" s="26" t="str">
        <f t="shared" si="41"/>
        <v/>
      </c>
      <c r="AF91" s="26" t="str">
        <f t="shared" si="42"/>
        <v/>
      </c>
      <c r="AG91" s="26">
        <f t="shared" si="51"/>
        <v>0.26182679067541237</v>
      </c>
      <c r="AH91" s="26">
        <f t="shared" si="52"/>
        <v>-3.2104424296490963E-2</v>
      </c>
      <c r="AI91" s="26">
        <f t="shared" si="53"/>
        <v>0.24953188651944558</v>
      </c>
      <c r="AJ91" s="26">
        <f t="shared" si="43"/>
        <v>0.96759883698385352</v>
      </c>
      <c r="AK91" s="26">
        <f t="shared" si="44"/>
        <v>3.2401163016146518E-2</v>
      </c>
      <c r="AL91" s="29">
        <v>21.36</v>
      </c>
      <c r="AM91" s="30">
        <v>21.922499999999999</v>
      </c>
      <c r="AN91" s="30">
        <v>16.850000000000001</v>
      </c>
      <c r="AO91" s="30">
        <v>20.844999999999999</v>
      </c>
      <c r="AP91" s="31">
        <v>-2.41E-2</v>
      </c>
    </row>
    <row r="92" spans="1:42" x14ac:dyDescent="0.2">
      <c r="A92" s="11">
        <v>44056</v>
      </c>
      <c r="B92" s="5" t="s">
        <v>243</v>
      </c>
      <c r="C92" s="10">
        <v>44044</v>
      </c>
      <c r="D92" s="5" t="s">
        <v>176</v>
      </c>
      <c r="E92" s="18">
        <f>IF(SUMIFS('Daily NSE Equity Options'!$K:$K,'Daily NSE Equity Options'!$A:$A,$A92)=0,"",SUMIFS('Daily NSE Equity Options'!$K:$K,'Daily NSE Equity Options'!$A:$A,$A92))</f>
        <v>81.633799999999994</v>
      </c>
      <c r="F92" s="7">
        <f>IF(SUMIFS('Daily BSE Equity Options'!$K:$K,'Daily BSE Equity Options'!$A:$A,$A92)=0,"",SUMIFS('Daily BSE Equity Options'!$K:$K,'Daily BSE Equity Options'!$A:$A,$A92))</f>
        <v>4.6699999999999998E-2</v>
      </c>
      <c r="G92" s="7">
        <f t="shared" si="27"/>
        <v>81.680499999999995</v>
      </c>
      <c r="H92" s="20" t="str">
        <f t="shared" si="28"/>
        <v/>
      </c>
      <c r="I92" s="20" t="str">
        <f t="shared" si="29"/>
        <v/>
      </c>
      <c r="J92" s="20" t="str">
        <f t="shared" si="30"/>
        <v/>
      </c>
      <c r="K92" s="20">
        <f t="shared" si="45"/>
        <v>6.006427888359811E-3</v>
      </c>
      <c r="L92" s="20">
        <f t="shared" si="46"/>
        <v>0.11190476190476173</v>
      </c>
      <c r="M92" s="20">
        <f t="shared" si="47"/>
        <v>6.0612107148310113E-3</v>
      </c>
      <c r="N92" s="20">
        <f t="shared" si="31"/>
        <v>0.99942826011104235</v>
      </c>
      <c r="O92" s="20">
        <f t="shared" si="32"/>
        <v>5.7173988895758477E-4</v>
      </c>
      <c r="P92" s="21">
        <f>IF(SUMIFS('Daily NSE Equity Options'!$L:$L,'Daily NSE Equity Options'!$A:$A,$A92)=0,"",SUMIFS('Daily NSE Equity Options'!$L:$L,'Daily NSE Equity Options'!$A:$A,$A92))</f>
        <v>32925.5452</v>
      </c>
      <c r="Q92" s="8">
        <f>IF(SUMIFS('Daily BSE Equity Options'!$L:$L,'Daily BSE Equity Options'!$A:$A,$A92)=0,"",SUMIFS('Daily BSE Equity Options'!$L:$L,'Daily BSE Equity Options'!$A:$A,$A92))</f>
        <v>706.95050000000003</v>
      </c>
      <c r="R92" s="8">
        <f t="shared" si="33"/>
        <v>33632.495699999999</v>
      </c>
      <c r="S92" s="23" t="str">
        <f t="shared" si="34"/>
        <v/>
      </c>
      <c r="T92" s="23" t="str">
        <f t="shared" si="35"/>
        <v/>
      </c>
      <c r="U92" s="23" t="str">
        <f t="shared" si="36"/>
        <v/>
      </c>
      <c r="V92" s="23">
        <f t="shared" si="48"/>
        <v>1.0739039447972885</v>
      </c>
      <c r="W92" s="23">
        <f t="shared" si="49"/>
        <v>0.10480177030703763</v>
      </c>
      <c r="X92" s="23">
        <f t="shared" si="50"/>
        <v>1.0363574727565665</v>
      </c>
      <c r="Y92" s="23">
        <f t="shared" si="37"/>
        <v>0.97898013557168162</v>
      </c>
      <c r="Z92" s="23">
        <f t="shared" si="38"/>
        <v>2.1019864428318356E-2</v>
      </c>
      <c r="AA92" s="24">
        <f>IF(SUMIFS('Daily NSE Equity Options'!$M:$M,'Daily NSE Equity Options'!$A:$A,$A92)=0,"",SUMIFS('Daily NSE Equity Options'!$M:$M,'Daily NSE Equity Options'!$A:$A,$A92))</f>
        <v>49895211</v>
      </c>
      <c r="AB92" s="9">
        <f>IF(SUMIFS('Daily BSE Equity Options'!$M:$M,'Daily BSE Equity Options'!$A:$A,$A92)=0,"",SUMIFS('Daily BSE Equity Options'!$M:$M,'Daily BSE Equity Options'!$A:$A,$A92))</f>
        <v>863101</v>
      </c>
      <c r="AC92" s="9">
        <f t="shared" si="39"/>
        <v>50758312</v>
      </c>
      <c r="AD92" s="26" t="str">
        <f t="shared" si="40"/>
        <v/>
      </c>
      <c r="AE92" s="26" t="str">
        <f t="shared" si="41"/>
        <v/>
      </c>
      <c r="AF92" s="26" t="str">
        <f t="shared" si="42"/>
        <v/>
      </c>
      <c r="AG92" s="26">
        <f t="shared" si="51"/>
        <v>1.1477825245409856</v>
      </c>
      <c r="AH92" s="26">
        <f t="shared" si="52"/>
        <v>0.10950125848739845</v>
      </c>
      <c r="AI92" s="26">
        <f t="shared" si="53"/>
        <v>1.1141410039829727</v>
      </c>
      <c r="AJ92" s="26">
        <f t="shared" si="43"/>
        <v>0.98299586873574518</v>
      </c>
      <c r="AK92" s="26">
        <f t="shared" si="44"/>
        <v>1.7004131264254808E-2</v>
      </c>
      <c r="AL92" s="29">
        <v>20.844999999999999</v>
      </c>
      <c r="AM92" s="30">
        <v>21.19</v>
      </c>
      <c r="AN92" s="30">
        <v>19.46</v>
      </c>
      <c r="AO92" s="30">
        <v>20.567499999999999</v>
      </c>
      <c r="AP92" s="31">
        <v>-1.3299999999999999E-2</v>
      </c>
    </row>
    <row r="93" spans="1:42" x14ac:dyDescent="0.2">
      <c r="A93" s="11">
        <v>44057</v>
      </c>
      <c r="B93" s="5" t="s">
        <v>241</v>
      </c>
      <c r="C93" s="10">
        <v>44044</v>
      </c>
      <c r="D93" s="5" t="s">
        <v>176</v>
      </c>
      <c r="E93" s="18">
        <f>IF(SUMIFS('Daily NSE Equity Options'!$K:$K,'Daily NSE Equity Options'!$A:$A,$A93)=0,"",SUMIFS('Daily NSE Equity Options'!$K:$K,'Daily NSE Equity Options'!$A:$A,$A93))</f>
        <v>103.6223</v>
      </c>
      <c r="F93" s="7">
        <f>IF(SUMIFS('Daily BSE Equity Options'!$K:$K,'Daily BSE Equity Options'!$A:$A,$A93)=0,"",SUMIFS('Daily BSE Equity Options'!$K:$K,'Daily BSE Equity Options'!$A:$A,$A93))</f>
        <v>5.2499999999999998E-2</v>
      </c>
      <c r="G93" s="7">
        <f t="shared" si="27"/>
        <v>103.67479999999999</v>
      </c>
      <c r="H93" s="20" t="str">
        <f t="shared" si="28"/>
        <v/>
      </c>
      <c r="I93" s="20" t="str">
        <f t="shared" si="29"/>
        <v/>
      </c>
      <c r="J93" s="20" t="str">
        <f t="shared" si="30"/>
        <v/>
      </c>
      <c r="K93" s="20">
        <f t="shared" si="45"/>
        <v>0.26935534055746513</v>
      </c>
      <c r="L93" s="20">
        <f t="shared" si="46"/>
        <v>0.12419700214132767</v>
      </c>
      <c r="M93" s="20">
        <f t="shared" si="47"/>
        <v>0.26927234774517772</v>
      </c>
      <c r="N93" s="20">
        <f t="shared" si="31"/>
        <v>0.99949360886155558</v>
      </c>
      <c r="O93" s="20">
        <f t="shared" si="32"/>
        <v>5.0639113844444365E-4</v>
      </c>
      <c r="P93" s="21">
        <f>IF(SUMIFS('Daily NSE Equity Options'!$L:$L,'Daily NSE Equity Options'!$A:$A,$A93)=0,"",SUMIFS('Daily NSE Equity Options'!$L:$L,'Daily NSE Equity Options'!$A:$A,$A93))</f>
        <v>12889.3915</v>
      </c>
      <c r="Q93" s="8">
        <f>IF(SUMIFS('Daily BSE Equity Options'!$L:$L,'Daily BSE Equity Options'!$A:$A,$A93)=0,"",SUMIFS('Daily BSE Equity Options'!$L:$L,'Daily BSE Equity Options'!$A:$A,$A93))</f>
        <v>967.83910000000003</v>
      </c>
      <c r="R93" s="8">
        <f t="shared" si="33"/>
        <v>13857.230599999999</v>
      </c>
      <c r="S93" s="23" t="str">
        <f t="shared" si="34"/>
        <v/>
      </c>
      <c r="T93" s="23" t="str">
        <f t="shared" si="35"/>
        <v/>
      </c>
      <c r="U93" s="23" t="str">
        <f t="shared" si="36"/>
        <v/>
      </c>
      <c r="V93" s="23">
        <f t="shared" si="48"/>
        <v>-0.6085291398606818</v>
      </c>
      <c r="W93" s="23">
        <f t="shared" si="49"/>
        <v>0.36903375837487906</v>
      </c>
      <c r="X93" s="23">
        <f t="shared" si="50"/>
        <v>-0.58798090026961636</v>
      </c>
      <c r="Y93" s="23">
        <f t="shared" si="37"/>
        <v>0.93015638348401308</v>
      </c>
      <c r="Z93" s="23">
        <f t="shared" si="38"/>
        <v>6.9843616515986973E-2</v>
      </c>
      <c r="AA93" s="24">
        <f>IF(SUMIFS('Daily NSE Equity Options'!$M:$M,'Daily NSE Equity Options'!$A:$A,$A93)=0,"",SUMIFS('Daily NSE Equity Options'!$M:$M,'Daily NSE Equity Options'!$A:$A,$A93))</f>
        <v>18330187</v>
      </c>
      <c r="AB93" s="9">
        <f>IF(SUMIFS('Daily BSE Equity Options'!$M:$M,'Daily BSE Equity Options'!$A:$A,$A93)=0,"",SUMIFS('Daily BSE Equity Options'!$M:$M,'Daily BSE Equity Options'!$A:$A,$A93))</f>
        <v>1109232</v>
      </c>
      <c r="AC93" s="9">
        <f t="shared" si="39"/>
        <v>19439419</v>
      </c>
      <c r="AD93" s="26" t="str">
        <f t="shared" si="40"/>
        <v/>
      </c>
      <c r="AE93" s="26" t="str">
        <f t="shared" si="41"/>
        <v/>
      </c>
      <c r="AF93" s="26" t="str">
        <f t="shared" si="42"/>
        <v/>
      </c>
      <c r="AG93" s="26">
        <f t="shared" si="51"/>
        <v>-0.63262632560066745</v>
      </c>
      <c r="AH93" s="26">
        <f t="shared" si="52"/>
        <v>0.2851705652061578</v>
      </c>
      <c r="AI93" s="26">
        <f t="shared" si="53"/>
        <v>-0.6170199867954631</v>
      </c>
      <c r="AJ93" s="26">
        <f t="shared" si="43"/>
        <v>0.94293903536931845</v>
      </c>
      <c r="AK93" s="26">
        <f t="shared" si="44"/>
        <v>5.7060964630681603E-2</v>
      </c>
      <c r="AL93" s="29">
        <v>20.567499999999999</v>
      </c>
      <c r="AM93" s="30">
        <v>22.97</v>
      </c>
      <c r="AN93" s="30">
        <v>16.34</v>
      </c>
      <c r="AO93" s="30">
        <v>21.672499999999999</v>
      </c>
      <c r="AP93" s="31">
        <v>5.3699999999999998E-2</v>
      </c>
    </row>
    <row r="94" spans="1:42" x14ac:dyDescent="0.2">
      <c r="A94" s="11">
        <v>44060</v>
      </c>
      <c r="B94" s="5" t="s">
        <v>244</v>
      </c>
      <c r="C94" s="10">
        <v>44044</v>
      </c>
      <c r="D94" s="5" t="s">
        <v>176</v>
      </c>
      <c r="E94" s="18">
        <f>IF(SUMIFS('Daily NSE Equity Options'!$K:$K,'Daily NSE Equity Options'!$A:$A,$A94)=0,"",SUMIFS('Daily NSE Equity Options'!$K:$K,'Daily NSE Equity Options'!$A:$A,$A94))</f>
        <v>83.877799999999993</v>
      </c>
      <c r="F94" s="7">
        <f>IF(SUMIFS('Daily BSE Equity Options'!$K:$K,'Daily BSE Equity Options'!$A:$A,$A94)=0,"",SUMIFS('Daily BSE Equity Options'!$K:$K,'Daily BSE Equity Options'!$A:$A,$A94))</f>
        <v>4.9399999999999999E-2</v>
      </c>
      <c r="G94" s="7">
        <f t="shared" si="27"/>
        <v>83.927199999999999</v>
      </c>
      <c r="H94" s="20" t="str">
        <f t="shared" si="28"/>
        <v/>
      </c>
      <c r="I94" s="20" t="str">
        <f t="shared" si="29"/>
        <v/>
      </c>
      <c r="J94" s="20" t="str">
        <f t="shared" si="30"/>
        <v/>
      </c>
      <c r="K94" s="20">
        <f t="shared" si="45"/>
        <v>-0.19054296227742484</v>
      </c>
      <c r="L94" s="20">
        <f t="shared" si="46"/>
        <v>-5.9047619047619015E-2</v>
      </c>
      <c r="M94" s="20">
        <f t="shared" si="47"/>
        <v>-0.19047637420086649</v>
      </c>
      <c r="N94" s="20">
        <f t="shared" si="31"/>
        <v>0.99941139463725703</v>
      </c>
      <c r="O94" s="20">
        <f t="shared" si="32"/>
        <v>5.886053627429486E-4</v>
      </c>
      <c r="P94" s="21">
        <f>IF(SUMIFS('Daily NSE Equity Options'!$L:$L,'Daily NSE Equity Options'!$A:$A,$A94)=0,"",SUMIFS('Daily NSE Equity Options'!$L:$L,'Daily NSE Equity Options'!$A:$A,$A94))</f>
        <v>11652.1587</v>
      </c>
      <c r="Q94" s="8">
        <f>IF(SUMIFS('Daily BSE Equity Options'!$L:$L,'Daily BSE Equity Options'!$A:$A,$A94)=0,"",SUMIFS('Daily BSE Equity Options'!$L:$L,'Daily BSE Equity Options'!$A:$A,$A94))</f>
        <v>881.23860000000002</v>
      </c>
      <c r="R94" s="8">
        <f t="shared" si="33"/>
        <v>12533.397300000001</v>
      </c>
      <c r="S94" s="23" t="str">
        <f t="shared" si="34"/>
        <v/>
      </c>
      <c r="T94" s="23" t="str">
        <f t="shared" si="35"/>
        <v/>
      </c>
      <c r="U94" s="23" t="str">
        <f t="shared" si="36"/>
        <v/>
      </c>
      <c r="V94" s="23">
        <f t="shared" si="48"/>
        <v>-9.5988456863925653E-2</v>
      </c>
      <c r="W94" s="23">
        <f t="shared" si="49"/>
        <v>-8.9478199423850491E-2</v>
      </c>
      <c r="X94" s="23">
        <f t="shared" si="50"/>
        <v>-9.5533756939860548E-2</v>
      </c>
      <c r="Y94" s="23">
        <f t="shared" si="37"/>
        <v>0.9296887684235462</v>
      </c>
      <c r="Z94" s="23">
        <f t="shared" si="38"/>
        <v>7.0311231576453734E-2</v>
      </c>
      <c r="AA94" s="24">
        <f>IF(SUMIFS('Daily NSE Equity Options'!$M:$M,'Daily NSE Equity Options'!$A:$A,$A94)=0,"",SUMIFS('Daily NSE Equity Options'!$M:$M,'Daily NSE Equity Options'!$A:$A,$A94))</f>
        <v>16853483</v>
      </c>
      <c r="AB94" s="9">
        <f>IF(SUMIFS('Daily BSE Equity Options'!$M:$M,'Daily BSE Equity Options'!$A:$A,$A94)=0,"",SUMIFS('Daily BSE Equity Options'!$M:$M,'Daily BSE Equity Options'!$A:$A,$A94))</f>
        <v>1055968</v>
      </c>
      <c r="AC94" s="9">
        <f t="shared" si="39"/>
        <v>17909451</v>
      </c>
      <c r="AD94" s="26" t="str">
        <f t="shared" si="40"/>
        <v/>
      </c>
      <c r="AE94" s="26" t="str">
        <f t="shared" si="41"/>
        <v/>
      </c>
      <c r="AF94" s="26" t="str">
        <f t="shared" si="42"/>
        <v/>
      </c>
      <c r="AG94" s="26">
        <f t="shared" si="51"/>
        <v>-8.0561316695787144E-2</v>
      </c>
      <c r="AH94" s="26">
        <f t="shared" si="52"/>
        <v>-4.8018809410474983E-2</v>
      </c>
      <c r="AI94" s="26">
        <f t="shared" si="53"/>
        <v>-7.8704409838586176E-2</v>
      </c>
      <c r="AJ94" s="26">
        <f t="shared" si="43"/>
        <v>0.94103850531208355</v>
      </c>
      <c r="AK94" s="26">
        <f t="shared" si="44"/>
        <v>5.8961494687916449E-2</v>
      </c>
      <c r="AL94" s="29">
        <v>21.672499999999999</v>
      </c>
      <c r="AM94" s="30">
        <v>22.877500000000001</v>
      </c>
      <c r="AN94" s="30">
        <v>19.557500000000001</v>
      </c>
      <c r="AO94" s="30">
        <v>21.307500000000001</v>
      </c>
      <c r="AP94" s="31">
        <v>-1.6799999999999999E-2</v>
      </c>
    </row>
    <row r="95" spans="1:42" x14ac:dyDescent="0.2">
      <c r="A95" s="11">
        <v>44061</v>
      </c>
      <c r="B95" s="5" t="s">
        <v>242</v>
      </c>
      <c r="C95" s="10">
        <v>44044</v>
      </c>
      <c r="D95" s="5" t="s">
        <v>176</v>
      </c>
      <c r="E95" s="18">
        <f>IF(SUMIFS('Daily NSE Equity Options'!$K:$K,'Daily NSE Equity Options'!$A:$A,$A95)=0,"",SUMIFS('Daily NSE Equity Options'!$K:$K,'Daily NSE Equity Options'!$A:$A,$A95))</f>
        <v>85.517099999999999</v>
      </c>
      <c r="F95" s="7">
        <f>IF(SUMIFS('Daily BSE Equity Options'!$K:$K,'Daily BSE Equity Options'!$A:$A,$A95)=0,"",SUMIFS('Daily BSE Equity Options'!$K:$K,'Daily BSE Equity Options'!$A:$A,$A95))</f>
        <v>5.3800000000000001E-2</v>
      </c>
      <c r="G95" s="7">
        <f t="shared" si="27"/>
        <v>85.570899999999995</v>
      </c>
      <c r="H95" s="20" t="str">
        <f t="shared" si="28"/>
        <v/>
      </c>
      <c r="I95" s="20" t="str">
        <f t="shared" si="29"/>
        <v/>
      </c>
      <c r="J95" s="20" t="str">
        <f t="shared" si="30"/>
        <v/>
      </c>
      <c r="K95" s="20">
        <f t="shared" si="45"/>
        <v>1.954390792319316E-2</v>
      </c>
      <c r="L95" s="20">
        <f t="shared" si="46"/>
        <v>8.9068825910931126E-2</v>
      </c>
      <c r="M95" s="20">
        <f t="shared" si="47"/>
        <v>1.9584830662764841E-2</v>
      </c>
      <c r="N95" s="20">
        <f t="shared" si="31"/>
        <v>0.99937128159222355</v>
      </c>
      <c r="O95" s="20">
        <f t="shared" si="32"/>
        <v>6.2871840777647546E-4</v>
      </c>
      <c r="P95" s="21">
        <f>IF(SUMIFS('Daily NSE Equity Options'!$L:$L,'Daily NSE Equity Options'!$A:$A,$A95)=0,"",SUMIFS('Daily NSE Equity Options'!$L:$L,'Daily NSE Equity Options'!$A:$A,$A95))</f>
        <v>14075.5329</v>
      </c>
      <c r="Q95" s="8">
        <f>IF(SUMIFS('Daily BSE Equity Options'!$L:$L,'Daily BSE Equity Options'!$A:$A,$A95)=0,"",SUMIFS('Daily BSE Equity Options'!$L:$L,'Daily BSE Equity Options'!$A:$A,$A95))</f>
        <v>808.69839999999999</v>
      </c>
      <c r="R95" s="8">
        <f t="shared" si="33"/>
        <v>14884.231299999999</v>
      </c>
      <c r="S95" s="23" t="str">
        <f t="shared" si="34"/>
        <v/>
      </c>
      <c r="T95" s="23" t="str">
        <f t="shared" si="35"/>
        <v/>
      </c>
      <c r="U95" s="23" t="str">
        <f t="shared" si="36"/>
        <v/>
      </c>
      <c r="V95" s="23">
        <f t="shared" si="48"/>
        <v>0.2079764155632382</v>
      </c>
      <c r="W95" s="23">
        <f t="shared" si="49"/>
        <v>-8.2316185423561783E-2</v>
      </c>
      <c r="X95" s="23">
        <f t="shared" si="50"/>
        <v>0.18756558527032396</v>
      </c>
      <c r="Y95" s="23">
        <f t="shared" si="37"/>
        <v>0.94566743933897346</v>
      </c>
      <c r="Z95" s="23">
        <f t="shared" si="38"/>
        <v>5.4332560661026548E-2</v>
      </c>
      <c r="AA95" s="24">
        <f>IF(SUMIFS('Daily NSE Equity Options'!$M:$M,'Daily NSE Equity Options'!$A:$A,$A95)=0,"",SUMIFS('Daily NSE Equity Options'!$M:$M,'Daily NSE Equity Options'!$A:$A,$A95))</f>
        <v>20588529</v>
      </c>
      <c r="AB95" s="9">
        <f>IF(SUMIFS('Daily BSE Equity Options'!$M:$M,'Daily BSE Equity Options'!$A:$A,$A95)=0,"",SUMIFS('Daily BSE Equity Options'!$M:$M,'Daily BSE Equity Options'!$A:$A,$A95))</f>
        <v>927630</v>
      </c>
      <c r="AC95" s="9">
        <f t="shared" si="39"/>
        <v>21516159</v>
      </c>
      <c r="AD95" s="26" t="str">
        <f t="shared" si="40"/>
        <v/>
      </c>
      <c r="AE95" s="26" t="str">
        <f t="shared" si="41"/>
        <v/>
      </c>
      <c r="AF95" s="26" t="str">
        <f t="shared" si="42"/>
        <v/>
      </c>
      <c r="AG95" s="26">
        <f t="shared" si="51"/>
        <v>0.22161864108445717</v>
      </c>
      <c r="AH95" s="26">
        <f t="shared" si="52"/>
        <v>-0.12153587987514769</v>
      </c>
      <c r="AI95" s="26">
        <f t="shared" si="53"/>
        <v>0.20138573761976297</v>
      </c>
      <c r="AJ95" s="26">
        <f t="shared" si="43"/>
        <v>0.95688682166738037</v>
      </c>
      <c r="AK95" s="26">
        <f t="shared" si="44"/>
        <v>4.3113178332619684E-2</v>
      </c>
      <c r="AL95" s="29">
        <v>21.307500000000001</v>
      </c>
      <c r="AM95" s="30">
        <v>21.307500000000001</v>
      </c>
      <c r="AN95" s="30">
        <v>18.252500000000001</v>
      </c>
      <c r="AO95" s="30">
        <v>20.43</v>
      </c>
      <c r="AP95" s="31">
        <v>-4.1200000000000001E-2</v>
      </c>
    </row>
    <row r="96" spans="1:42" x14ac:dyDescent="0.2">
      <c r="A96" s="11">
        <v>44062</v>
      </c>
      <c r="B96" s="5" t="s">
        <v>240</v>
      </c>
      <c r="C96" s="10">
        <v>44044</v>
      </c>
      <c r="D96" s="5" t="s">
        <v>176</v>
      </c>
      <c r="E96" s="18">
        <f>IF(SUMIFS('Daily NSE Equity Options'!$K:$K,'Daily NSE Equity Options'!$A:$A,$A96)=0,"",SUMIFS('Daily NSE Equity Options'!$K:$K,'Daily NSE Equity Options'!$A:$A,$A96))</f>
        <v>73.317700000000002</v>
      </c>
      <c r="F96" s="7">
        <f>IF(SUMIFS('Daily BSE Equity Options'!$K:$K,'Daily BSE Equity Options'!$A:$A,$A96)=0,"",SUMIFS('Daily BSE Equity Options'!$K:$K,'Daily BSE Equity Options'!$A:$A,$A96))</f>
        <v>5.4300000000000001E-2</v>
      </c>
      <c r="G96" s="7">
        <f t="shared" si="27"/>
        <v>73.372</v>
      </c>
      <c r="H96" s="20" t="str">
        <f t="shared" si="28"/>
        <v/>
      </c>
      <c r="I96" s="20" t="str">
        <f t="shared" si="29"/>
        <v/>
      </c>
      <c r="J96" s="20" t="str">
        <f t="shared" si="30"/>
        <v/>
      </c>
      <c r="K96" s="20">
        <f t="shared" si="45"/>
        <v>-0.1426545100336658</v>
      </c>
      <c r="L96" s="20">
        <f t="shared" si="46"/>
        <v>9.2936802973977439E-3</v>
      </c>
      <c r="M96" s="20">
        <f t="shared" si="47"/>
        <v>-0.14255897740937629</v>
      </c>
      <c r="N96" s="20">
        <f t="shared" si="31"/>
        <v>0.99925993567028293</v>
      </c>
      <c r="O96" s="20">
        <f t="shared" si="32"/>
        <v>7.4006432971705826E-4</v>
      </c>
      <c r="P96" s="21">
        <f>IF(SUMIFS('Daily NSE Equity Options'!$L:$L,'Daily NSE Equity Options'!$A:$A,$A96)=0,"",SUMIFS('Daily NSE Equity Options'!$L:$L,'Daily NSE Equity Options'!$A:$A,$A96))</f>
        <v>15121.551299999999</v>
      </c>
      <c r="Q96" s="8">
        <f>IF(SUMIFS('Daily BSE Equity Options'!$L:$L,'Daily BSE Equity Options'!$A:$A,$A96)=0,"",SUMIFS('Daily BSE Equity Options'!$L:$L,'Daily BSE Equity Options'!$A:$A,$A96))</f>
        <v>1024.8858</v>
      </c>
      <c r="R96" s="8">
        <f t="shared" si="33"/>
        <v>16146.437099999999</v>
      </c>
      <c r="S96" s="23" t="str">
        <f t="shared" si="34"/>
        <v/>
      </c>
      <c r="T96" s="23" t="str">
        <f t="shared" si="35"/>
        <v/>
      </c>
      <c r="U96" s="23" t="str">
        <f t="shared" si="36"/>
        <v/>
      </c>
      <c r="V96" s="23">
        <f t="shared" si="48"/>
        <v>7.4314657031564257E-2</v>
      </c>
      <c r="W96" s="23">
        <f t="shared" si="49"/>
        <v>0.26732759703741227</v>
      </c>
      <c r="X96" s="23">
        <f t="shared" si="50"/>
        <v>8.4801544302795184E-2</v>
      </c>
      <c r="Y96" s="23">
        <f t="shared" si="37"/>
        <v>0.93652557566399586</v>
      </c>
      <c r="Z96" s="23">
        <f t="shared" si="38"/>
        <v>6.3474424336004143E-2</v>
      </c>
      <c r="AA96" s="24">
        <f>IF(SUMIFS('Daily NSE Equity Options'!$M:$M,'Daily NSE Equity Options'!$A:$A,$A96)=0,"",SUMIFS('Daily NSE Equity Options'!$M:$M,'Daily NSE Equity Options'!$A:$A,$A96))</f>
        <v>22044945</v>
      </c>
      <c r="AB96" s="9">
        <f>IF(SUMIFS('Daily BSE Equity Options'!$M:$M,'Daily BSE Equity Options'!$A:$A,$A96)=0,"",SUMIFS('Daily BSE Equity Options'!$M:$M,'Daily BSE Equity Options'!$A:$A,$A96))</f>
        <v>1197162</v>
      </c>
      <c r="AC96" s="9">
        <f t="shared" si="39"/>
        <v>23242107</v>
      </c>
      <c r="AD96" s="26" t="str">
        <f t="shared" si="40"/>
        <v/>
      </c>
      <c r="AE96" s="26" t="str">
        <f t="shared" si="41"/>
        <v/>
      </c>
      <c r="AF96" s="26" t="str">
        <f t="shared" si="42"/>
        <v/>
      </c>
      <c r="AG96" s="26">
        <f t="shared" si="51"/>
        <v>7.0739196569118645E-2</v>
      </c>
      <c r="AH96" s="26">
        <f t="shared" si="52"/>
        <v>0.29055981371883188</v>
      </c>
      <c r="AI96" s="26">
        <f t="shared" si="53"/>
        <v>8.0216362037480726E-2</v>
      </c>
      <c r="AJ96" s="26">
        <f t="shared" si="43"/>
        <v>0.94849167504477971</v>
      </c>
      <c r="AK96" s="26">
        <f t="shared" si="44"/>
        <v>5.1508324955220279E-2</v>
      </c>
      <c r="AL96" s="29">
        <v>20.43</v>
      </c>
      <c r="AM96" s="30">
        <v>20.43</v>
      </c>
      <c r="AN96" s="30">
        <v>17.835000000000001</v>
      </c>
      <c r="AO96" s="30">
        <v>19.9575</v>
      </c>
      <c r="AP96" s="31">
        <v>-2.3099999999999999E-2</v>
      </c>
    </row>
    <row r="97" spans="1:42" x14ac:dyDescent="0.2">
      <c r="A97" s="11">
        <v>44063</v>
      </c>
      <c r="B97" s="5" t="s">
        <v>243</v>
      </c>
      <c r="C97" s="10">
        <v>44044</v>
      </c>
      <c r="D97" s="5" t="s">
        <v>176</v>
      </c>
      <c r="E97" s="18">
        <f>IF(SUMIFS('Daily NSE Equity Options'!$K:$K,'Daily NSE Equity Options'!$A:$A,$A97)=0,"",SUMIFS('Daily NSE Equity Options'!$K:$K,'Daily NSE Equity Options'!$A:$A,$A97))</f>
        <v>81.202399999999997</v>
      </c>
      <c r="F97" s="7">
        <f>IF(SUMIFS('Daily BSE Equity Options'!$K:$K,'Daily BSE Equity Options'!$A:$A,$A97)=0,"",SUMIFS('Daily BSE Equity Options'!$K:$K,'Daily BSE Equity Options'!$A:$A,$A97))</f>
        <v>4.7100000000000003E-2</v>
      </c>
      <c r="G97" s="7">
        <f t="shared" si="27"/>
        <v>81.249499999999998</v>
      </c>
      <c r="H97" s="20" t="str">
        <f t="shared" si="28"/>
        <v/>
      </c>
      <c r="I97" s="20" t="str">
        <f t="shared" si="29"/>
        <v/>
      </c>
      <c r="J97" s="20" t="str">
        <f t="shared" si="30"/>
        <v/>
      </c>
      <c r="K97" s="20">
        <f t="shared" si="45"/>
        <v>0.10754156226941092</v>
      </c>
      <c r="L97" s="20">
        <f t="shared" si="46"/>
        <v>-0.13259668508287292</v>
      </c>
      <c r="M97" s="20">
        <f t="shared" si="47"/>
        <v>0.10736384451834491</v>
      </c>
      <c r="N97" s="20">
        <f t="shared" si="31"/>
        <v>0.99942030412494842</v>
      </c>
      <c r="O97" s="20">
        <f t="shared" si="32"/>
        <v>5.796958750515388E-4</v>
      </c>
      <c r="P97" s="21">
        <f>IF(SUMIFS('Daily NSE Equity Options'!$L:$L,'Daily NSE Equity Options'!$A:$A,$A97)=0,"",SUMIFS('Daily NSE Equity Options'!$L:$L,'Daily NSE Equity Options'!$A:$A,$A97))</f>
        <v>34101.7477</v>
      </c>
      <c r="Q97" s="8">
        <f>IF(SUMIFS('Daily BSE Equity Options'!$L:$L,'Daily BSE Equity Options'!$A:$A,$A97)=0,"",SUMIFS('Daily BSE Equity Options'!$L:$L,'Daily BSE Equity Options'!$A:$A,$A97))</f>
        <v>1007.5734</v>
      </c>
      <c r="R97" s="8">
        <f t="shared" si="33"/>
        <v>35109.321100000001</v>
      </c>
      <c r="S97" s="23" t="str">
        <f t="shared" si="34"/>
        <v/>
      </c>
      <c r="T97" s="23" t="str">
        <f t="shared" si="35"/>
        <v/>
      </c>
      <c r="U97" s="23" t="str">
        <f t="shared" si="36"/>
        <v/>
      </c>
      <c r="V97" s="23">
        <f t="shared" si="48"/>
        <v>1.2551752147281343</v>
      </c>
      <c r="W97" s="23">
        <f t="shared" si="49"/>
        <v>-1.6892028360623201E-2</v>
      </c>
      <c r="X97" s="23">
        <f t="shared" si="50"/>
        <v>1.1744314787563876</v>
      </c>
      <c r="Y97" s="23">
        <f t="shared" si="37"/>
        <v>0.97130182616946126</v>
      </c>
      <c r="Z97" s="23">
        <f t="shared" si="38"/>
        <v>2.8698173830538694E-2</v>
      </c>
      <c r="AA97" s="24">
        <f>IF(SUMIFS('Daily NSE Equity Options'!$M:$M,'Daily NSE Equity Options'!$A:$A,$A97)=0,"",SUMIFS('Daily NSE Equity Options'!$M:$M,'Daily NSE Equity Options'!$A:$A,$A97))</f>
        <v>51688682</v>
      </c>
      <c r="AB97" s="9">
        <f>IF(SUMIFS('Daily BSE Equity Options'!$M:$M,'Daily BSE Equity Options'!$A:$A,$A97)=0,"",SUMIFS('Daily BSE Equity Options'!$M:$M,'Daily BSE Equity Options'!$A:$A,$A97))</f>
        <v>1124569</v>
      </c>
      <c r="AC97" s="9">
        <f t="shared" si="39"/>
        <v>52813251</v>
      </c>
      <c r="AD97" s="26" t="str">
        <f t="shared" si="40"/>
        <v/>
      </c>
      <c r="AE97" s="26" t="str">
        <f t="shared" si="41"/>
        <v/>
      </c>
      <c r="AF97" s="26" t="str">
        <f t="shared" si="42"/>
        <v/>
      </c>
      <c r="AG97" s="26">
        <f t="shared" si="51"/>
        <v>1.3446954392492247</v>
      </c>
      <c r="AH97" s="26">
        <f t="shared" si="52"/>
        <v>-6.0637574530431171E-2</v>
      </c>
      <c r="AI97" s="26">
        <f t="shared" si="53"/>
        <v>1.2723090897051632</v>
      </c>
      <c r="AJ97" s="26">
        <f t="shared" si="43"/>
        <v>0.97870668859222476</v>
      </c>
      <c r="AK97" s="26">
        <f t="shared" si="44"/>
        <v>2.1293311407775295E-2</v>
      </c>
      <c r="AL97" s="29">
        <v>19.9575</v>
      </c>
      <c r="AM97" s="30">
        <v>21.08</v>
      </c>
      <c r="AN97" s="30">
        <v>17.662500000000001</v>
      </c>
      <c r="AO97" s="30">
        <v>20.6175</v>
      </c>
      <c r="AP97" s="31">
        <v>3.3099999999999997E-2</v>
      </c>
    </row>
    <row r="98" spans="1:42" x14ac:dyDescent="0.2">
      <c r="A98" s="11">
        <v>44064</v>
      </c>
      <c r="B98" s="5" t="s">
        <v>241</v>
      </c>
      <c r="C98" s="10">
        <v>44044</v>
      </c>
      <c r="D98" s="5" t="s">
        <v>176</v>
      </c>
      <c r="E98" s="18">
        <f>IF(SUMIFS('Daily NSE Equity Options'!$K:$K,'Daily NSE Equity Options'!$A:$A,$A98)=0,"",SUMIFS('Daily NSE Equity Options'!$K:$K,'Daily NSE Equity Options'!$A:$A,$A98))</f>
        <v>56.938699999999997</v>
      </c>
      <c r="F98" s="7">
        <f>IF(SUMIFS('Daily BSE Equity Options'!$K:$K,'Daily BSE Equity Options'!$A:$A,$A98)=0,"",SUMIFS('Daily BSE Equity Options'!$K:$K,'Daily BSE Equity Options'!$A:$A,$A98))</f>
        <v>5.8799999999999998E-2</v>
      </c>
      <c r="G98" s="7">
        <f t="shared" si="27"/>
        <v>56.997499999999995</v>
      </c>
      <c r="H98" s="20" t="str">
        <f t="shared" si="28"/>
        <v/>
      </c>
      <c r="I98" s="20" t="str">
        <f t="shared" si="29"/>
        <v/>
      </c>
      <c r="J98" s="20" t="str">
        <f t="shared" si="30"/>
        <v/>
      </c>
      <c r="K98" s="20">
        <f t="shared" si="45"/>
        <v>-0.29880520772785046</v>
      </c>
      <c r="L98" s="20">
        <f t="shared" si="46"/>
        <v>0.24840764331210186</v>
      </c>
      <c r="M98" s="20">
        <f t="shared" si="47"/>
        <v>-0.29848799069532739</v>
      </c>
      <c r="N98" s="20">
        <f t="shared" si="31"/>
        <v>0.99896837580595643</v>
      </c>
      <c r="O98" s="20">
        <f t="shared" si="32"/>
        <v>1.0316241940435985E-3</v>
      </c>
      <c r="P98" s="21">
        <f>IF(SUMIFS('Daily NSE Equity Options'!$L:$L,'Daily NSE Equity Options'!$A:$A,$A98)=0,"",SUMIFS('Daily NSE Equity Options'!$L:$L,'Daily NSE Equity Options'!$A:$A,$A98))</f>
        <v>7949.5704999999998</v>
      </c>
      <c r="Q98" s="8">
        <f>IF(SUMIFS('Daily BSE Equity Options'!$L:$L,'Daily BSE Equity Options'!$A:$A,$A98)=0,"",SUMIFS('Daily BSE Equity Options'!$L:$L,'Daily BSE Equity Options'!$A:$A,$A98))</f>
        <v>1031.0265999999999</v>
      </c>
      <c r="R98" s="8">
        <f t="shared" si="33"/>
        <v>8980.597099999999</v>
      </c>
      <c r="S98" s="23" t="str">
        <f t="shared" si="34"/>
        <v/>
      </c>
      <c r="T98" s="23" t="str">
        <f t="shared" si="35"/>
        <v/>
      </c>
      <c r="U98" s="23" t="str">
        <f t="shared" si="36"/>
        <v/>
      </c>
      <c r="V98" s="23">
        <f t="shared" si="48"/>
        <v>-0.76688671296456756</v>
      </c>
      <c r="W98" s="23">
        <f t="shared" si="49"/>
        <v>2.3276914614855704E-2</v>
      </c>
      <c r="X98" s="23">
        <f t="shared" si="50"/>
        <v>-0.7442104598257242</v>
      </c>
      <c r="Y98" s="23">
        <f t="shared" si="37"/>
        <v>0.88519398114408232</v>
      </c>
      <c r="Z98" s="23">
        <f t="shared" si="38"/>
        <v>0.11480601885591772</v>
      </c>
      <c r="AA98" s="24">
        <f>IF(SUMIFS('Daily NSE Equity Options'!$M:$M,'Daily NSE Equity Options'!$A:$A,$A98)=0,"",SUMIFS('Daily NSE Equity Options'!$M:$M,'Daily NSE Equity Options'!$A:$A,$A98))</f>
        <v>11267958</v>
      </c>
      <c r="AB98" s="9">
        <f>IF(SUMIFS('Daily BSE Equity Options'!$M:$M,'Daily BSE Equity Options'!$A:$A,$A98)=0,"",SUMIFS('Daily BSE Equity Options'!$M:$M,'Daily BSE Equity Options'!$A:$A,$A98))</f>
        <v>1153299</v>
      </c>
      <c r="AC98" s="9">
        <f t="shared" si="39"/>
        <v>12421257</v>
      </c>
      <c r="AD98" s="26" t="str">
        <f t="shared" si="40"/>
        <v/>
      </c>
      <c r="AE98" s="26" t="str">
        <f t="shared" si="41"/>
        <v/>
      </c>
      <c r="AF98" s="26" t="str">
        <f t="shared" si="42"/>
        <v/>
      </c>
      <c r="AG98" s="26">
        <f t="shared" si="51"/>
        <v>-0.78200337938583919</v>
      </c>
      <c r="AH98" s="26">
        <f t="shared" si="52"/>
        <v>2.5547565333918998E-2</v>
      </c>
      <c r="AI98" s="26">
        <f t="shared" si="53"/>
        <v>-0.76480794564227828</v>
      </c>
      <c r="AJ98" s="26">
        <f t="shared" si="43"/>
        <v>0.90715118445741849</v>
      </c>
      <c r="AK98" s="26">
        <f t="shared" si="44"/>
        <v>9.2848815542581564E-2</v>
      </c>
      <c r="AL98" s="29">
        <v>20.6175</v>
      </c>
      <c r="AM98" s="30">
        <v>20.6175</v>
      </c>
      <c r="AN98" s="30">
        <v>14.885</v>
      </c>
      <c r="AO98" s="30">
        <v>19.9375</v>
      </c>
      <c r="AP98" s="31">
        <v>-3.3000000000000002E-2</v>
      </c>
    </row>
    <row r="99" spans="1:42" x14ac:dyDescent="0.2">
      <c r="A99" s="11">
        <v>44067</v>
      </c>
      <c r="B99" s="5" t="s">
        <v>244</v>
      </c>
      <c r="C99" s="10">
        <v>44044</v>
      </c>
      <c r="D99" s="5" t="s">
        <v>176</v>
      </c>
      <c r="E99" s="18">
        <f>IF(SUMIFS('Daily NSE Equity Options'!$K:$K,'Daily NSE Equity Options'!$A:$A,$A99)=0,"",SUMIFS('Daily NSE Equity Options'!$K:$K,'Daily NSE Equity Options'!$A:$A,$A99))</f>
        <v>73.823999999999998</v>
      </c>
      <c r="F99" s="7">
        <f>IF(SUMIFS('Daily BSE Equity Options'!$K:$K,'Daily BSE Equity Options'!$A:$A,$A99)=0,"",SUMIFS('Daily BSE Equity Options'!$K:$K,'Daily BSE Equity Options'!$A:$A,$A99))</f>
        <v>7.1300000000000002E-2</v>
      </c>
      <c r="G99" s="7">
        <f t="shared" si="27"/>
        <v>73.895299999999992</v>
      </c>
      <c r="H99" s="20" t="str">
        <f t="shared" si="28"/>
        <v/>
      </c>
      <c r="I99" s="20" t="str">
        <f t="shared" si="29"/>
        <v/>
      </c>
      <c r="J99" s="20" t="str">
        <f t="shared" si="30"/>
        <v/>
      </c>
      <c r="K99" s="20">
        <f t="shared" si="45"/>
        <v>0.29655225707647004</v>
      </c>
      <c r="L99" s="20">
        <f t="shared" si="46"/>
        <v>0.21258503401360551</v>
      </c>
      <c r="M99" s="20">
        <f t="shared" si="47"/>
        <v>0.29646563445765173</v>
      </c>
      <c r="N99" s="20">
        <f t="shared" si="31"/>
        <v>0.99903512131353422</v>
      </c>
      <c r="O99" s="20">
        <f t="shared" si="32"/>
        <v>9.6487868646585114E-4</v>
      </c>
      <c r="P99" s="21">
        <f>IF(SUMIFS('Daily NSE Equity Options'!$L:$L,'Daily NSE Equity Options'!$A:$A,$A99)=0,"",SUMIFS('Daily NSE Equity Options'!$L:$L,'Daily NSE Equity Options'!$A:$A,$A99))</f>
        <v>12031.4413</v>
      </c>
      <c r="Q99" s="8">
        <f>IF(SUMIFS('Daily BSE Equity Options'!$L:$L,'Daily BSE Equity Options'!$A:$A,$A99)=0,"",SUMIFS('Daily BSE Equity Options'!$L:$L,'Daily BSE Equity Options'!$A:$A,$A99))</f>
        <v>1076.5084999999999</v>
      </c>
      <c r="R99" s="8">
        <f t="shared" si="33"/>
        <v>13107.9498</v>
      </c>
      <c r="S99" s="23" t="str">
        <f t="shared" si="34"/>
        <v/>
      </c>
      <c r="T99" s="23" t="str">
        <f t="shared" si="35"/>
        <v/>
      </c>
      <c r="U99" s="23" t="str">
        <f t="shared" si="36"/>
        <v/>
      </c>
      <c r="V99" s="23">
        <f t="shared" si="48"/>
        <v>0.51347060825487367</v>
      </c>
      <c r="W99" s="23">
        <f t="shared" si="49"/>
        <v>4.4113216865597771E-2</v>
      </c>
      <c r="X99" s="23">
        <f t="shared" si="50"/>
        <v>0.4595855547288723</v>
      </c>
      <c r="Y99" s="23">
        <f t="shared" si="37"/>
        <v>0.91787361742871487</v>
      </c>
      <c r="Z99" s="23">
        <f t="shared" si="38"/>
        <v>8.2126382571285086E-2</v>
      </c>
      <c r="AA99" s="24">
        <f>IF(SUMIFS('Daily NSE Equity Options'!$M:$M,'Daily NSE Equity Options'!$A:$A,$A99)=0,"",SUMIFS('Daily NSE Equity Options'!$M:$M,'Daily NSE Equity Options'!$A:$A,$A99))</f>
        <v>17419659</v>
      </c>
      <c r="AB99" s="9">
        <f>IF(SUMIFS('Daily BSE Equity Options'!$M:$M,'Daily BSE Equity Options'!$A:$A,$A99)=0,"",SUMIFS('Daily BSE Equity Options'!$M:$M,'Daily BSE Equity Options'!$A:$A,$A99))</f>
        <v>1228863</v>
      </c>
      <c r="AC99" s="9">
        <f t="shared" si="39"/>
        <v>18648522</v>
      </c>
      <c r="AD99" s="26" t="str">
        <f t="shared" si="40"/>
        <v/>
      </c>
      <c r="AE99" s="26" t="str">
        <f t="shared" si="41"/>
        <v/>
      </c>
      <c r="AF99" s="26" t="str">
        <f t="shared" si="42"/>
        <v/>
      </c>
      <c r="AG99" s="26">
        <f t="shared" si="51"/>
        <v>0.54594639064149875</v>
      </c>
      <c r="AH99" s="26">
        <f t="shared" si="52"/>
        <v>6.5519869522127294E-2</v>
      </c>
      <c r="AI99" s="26">
        <f t="shared" si="53"/>
        <v>0.50133935720032197</v>
      </c>
      <c r="AJ99" s="26">
        <f t="shared" si="43"/>
        <v>0.9341040003062977</v>
      </c>
      <c r="AK99" s="26">
        <f t="shared" si="44"/>
        <v>6.5895999693702273E-2</v>
      </c>
      <c r="AL99" s="29">
        <v>19.9375</v>
      </c>
      <c r="AM99" s="30">
        <v>20.067499999999999</v>
      </c>
      <c r="AN99" s="30">
        <v>17.887499999999999</v>
      </c>
      <c r="AO99" s="30">
        <v>19.23</v>
      </c>
      <c r="AP99" s="31">
        <v>-3.5499999999999997E-2</v>
      </c>
    </row>
    <row r="100" spans="1:42" x14ac:dyDescent="0.2">
      <c r="A100" s="11">
        <v>44068</v>
      </c>
      <c r="B100" s="5" t="s">
        <v>242</v>
      </c>
      <c r="C100" s="10">
        <v>44044</v>
      </c>
      <c r="D100" s="5" t="s">
        <v>176</v>
      </c>
      <c r="E100" s="18">
        <f>IF(SUMIFS('Daily NSE Equity Options'!$K:$K,'Daily NSE Equity Options'!$A:$A,$A100)=0,"",SUMIFS('Daily NSE Equity Options'!$K:$K,'Daily NSE Equity Options'!$A:$A,$A100))</f>
        <v>87.544600000000003</v>
      </c>
      <c r="F100" s="7">
        <f>IF(SUMIFS('Daily BSE Equity Options'!$K:$K,'Daily BSE Equity Options'!$A:$A,$A100)=0,"",SUMIFS('Daily BSE Equity Options'!$K:$K,'Daily BSE Equity Options'!$A:$A,$A100))</f>
        <v>8.8300000000000003E-2</v>
      </c>
      <c r="G100" s="7">
        <f t="shared" si="27"/>
        <v>87.632900000000006</v>
      </c>
      <c r="H100" s="20" t="str">
        <f t="shared" si="28"/>
        <v/>
      </c>
      <c r="I100" s="20" t="str">
        <f t="shared" si="29"/>
        <v/>
      </c>
      <c r="J100" s="20" t="str">
        <f t="shared" si="30"/>
        <v/>
      </c>
      <c r="K100" s="20">
        <f t="shared" si="45"/>
        <v>0.18585554833116613</v>
      </c>
      <c r="L100" s="20">
        <f t="shared" si="46"/>
        <v>0.23842917251051898</v>
      </c>
      <c r="M100" s="20">
        <f t="shared" si="47"/>
        <v>0.18590627550060712</v>
      </c>
      <c r="N100" s="20">
        <f t="shared" si="31"/>
        <v>0.99899238756220543</v>
      </c>
      <c r="O100" s="20">
        <f t="shared" si="32"/>
        <v>1.0076124377944812E-3</v>
      </c>
      <c r="P100" s="21">
        <f>IF(SUMIFS('Daily NSE Equity Options'!$L:$L,'Daily NSE Equity Options'!$A:$A,$A100)=0,"",SUMIFS('Daily NSE Equity Options'!$L:$L,'Daily NSE Equity Options'!$A:$A,$A100))</f>
        <v>15969.5249</v>
      </c>
      <c r="Q100" s="8">
        <f>IF(SUMIFS('Daily BSE Equity Options'!$L:$L,'Daily BSE Equity Options'!$A:$A,$A100)=0,"",SUMIFS('Daily BSE Equity Options'!$L:$L,'Daily BSE Equity Options'!$A:$A,$A100))</f>
        <v>1142.5217</v>
      </c>
      <c r="R100" s="8">
        <f t="shared" si="33"/>
        <v>17112.046600000001</v>
      </c>
      <c r="S100" s="23" t="str">
        <f t="shared" si="34"/>
        <v/>
      </c>
      <c r="T100" s="23" t="str">
        <f t="shared" si="35"/>
        <v/>
      </c>
      <c r="U100" s="23" t="str">
        <f t="shared" si="36"/>
        <v/>
      </c>
      <c r="V100" s="23">
        <f t="shared" si="48"/>
        <v>0.3273160298758222</v>
      </c>
      <c r="W100" s="23">
        <f t="shared" si="49"/>
        <v>6.1321578046062974E-2</v>
      </c>
      <c r="X100" s="23">
        <f t="shared" si="50"/>
        <v>0.30547086776301202</v>
      </c>
      <c r="Y100" s="23">
        <f t="shared" si="37"/>
        <v>0.93323290155135497</v>
      </c>
      <c r="Z100" s="23">
        <f t="shared" si="38"/>
        <v>6.6767098448644938E-2</v>
      </c>
      <c r="AA100" s="24">
        <f>IF(SUMIFS('Daily NSE Equity Options'!$M:$M,'Daily NSE Equity Options'!$A:$A,$A100)=0,"",SUMIFS('Daily NSE Equity Options'!$M:$M,'Daily NSE Equity Options'!$A:$A,$A100))</f>
        <v>23241236</v>
      </c>
      <c r="AB100" s="9">
        <f>IF(SUMIFS('Daily BSE Equity Options'!$M:$M,'Daily BSE Equity Options'!$A:$A,$A100)=0,"",SUMIFS('Daily BSE Equity Options'!$M:$M,'Daily BSE Equity Options'!$A:$A,$A100))</f>
        <v>1312885</v>
      </c>
      <c r="AC100" s="9">
        <f t="shared" si="39"/>
        <v>24554121</v>
      </c>
      <c r="AD100" s="26" t="str">
        <f t="shared" si="40"/>
        <v/>
      </c>
      <c r="AE100" s="26" t="str">
        <f t="shared" si="41"/>
        <v/>
      </c>
      <c r="AF100" s="26" t="str">
        <f t="shared" si="42"/>
        <v/>
      </c>
      <c r="AG100" s="26">
        <f t="shared" si="51"/>
        <v>0.33419580716247088</v>
      </c>
      <c r="AH100" s="26">
        <f t="shared" si="52"/>
        <v>6.8373773154533968E-2</v>
      </c>
      <c r="AI100" s="26">
        <f t="shared" si="53"/>
        <v>0.31667919849090453</v>
      </c>
      <c r="AJ100" s="26">
        <f t="shared" si="43"/>
        <v>0.94653097131841946</v>
      </c>
      <c r="AK100" s="26">
        <f t="shared" si="44"/>
        <v>5.3469028681580578E-2</v>
      </c>
      <c r="AL100" s="29">
        <v>19.23</v>
      </c>
      <c r="AM100" s="30">
        <v>19.805</v>
      </c>
      <c r="AN100" s="30">
        <v>15.422499999999999</v>
      </c>
      <c r="AO100" s="30">
        <v>19.315000000000001</v>
      </c>
      <c r="AP100" s="31">
        <v>4.4000000000000003E-3</v>
      </c>
    </row>
    <row r="101" spans="1:42" x14ac:dyDescent="0.2">
      <c r="A101" s="11">
        <v>44069</v>
      </c>
      <c r="B101" s="5" t="s">
        <v>240</v>
      </c>
      <c r="C101" s="10">
        <v>44044</v>
      </c>
      <c r="D101" s="5" t="s">
        <v>176</v>
      </c>
      <c r="E101" s="18">
        <f>IF(SUMIFS('Daily NSE Equity Options'!$K:$K,'Daily NSE Equity Options'!$A:$A,$A101)=0,"",SUMIFS('Daily NSE Equity Options'!$K:$K,'Daily NSE Equity Options'!$A:$A,$A101))</f>
        <v>81.2727</v>
      </c>
      <c r="F101" s="7">
        <f>IF(SUMIFS('Daily BSE Equity Options'!$K:$K,'Daily BSE Equity Options'!$A:$A,$A101)=0,"",SUMIFS('Daily BSE Equity Options'!$K:$K,'Daily BSE Equity Options'!$A:$A,$A101))</f>
        <v>8.8700000000000001E-2</v>
      </c>
      <c r="G101" s="7">
        <f t="shared" si="27"/>
        <v>81.361400000000003</v>
      </c>
      <c r="H101" s="20" t="str">
        <f t="shared" si="28"/>
        <v/>
      </c>
      <c r="I101" s="20" t="str">
        <f t="shared" si="29"/>
        <v/>
      </c>
      <c r="J101" s="20" t="str">
        <f t="shared" si="30"/>
        <v/>
      </c>
      <c r="K101" s="20">
        <f t="shared" si="45"/>
        <v>-7.1642340018687634E-2</v>
      </c>
      <c r="L101" s="20">
        <f t="shared" si="46"/>
        <v>4.5300113250283935E-3</v>
      </c>
      <c r="M101" s="20">
        <f t="shared" si="47"/>
        <v>-7.1565587810057618E-2</v>
      </c>
      <c r="N101" s="20">
        <f t="shared" si="31"/>
        <v>0.99890980243702787</v>
      </c>
      <c r="O101" s="20">
        <f t="shared" si="32"/>
        <v>1.0901975629721218E-3</v>
      </c>
      <c r="P101" s="21">
        <f>IF(SUMIFS('Daily NSE Equity Options'!$L:$L,'Daily NSE Equity Options'!$A:$A,$A101)=0,"",SUMIFS('Daily NSE Equity Options'!$L:$L,'Daily NSE Equity Options'!$A:$A,$A101))</f>
        <v>17078.763800000001</v>
      </c>
      <c r="Q101" s="8">
        <f>IF(SUMIFS('Daily BSE Equity Options'!$L:$L,'Daily BSE Equity Options'!$A:$A,$A101)=0,"",SUMIFS('Daily BSE Equity Options'!$L:$L,'Daily BSE Equity Options'!$A:$A,$A101))</f>
        <v>1130.2660000000001</v>
      </c>
      <c r="R101" s="8">
        <f t="shared" si="33"/>
        <v>18209.0298</v>
      </c>
      <c r="S101" s="23" t="str">
        <f t="shared" si="34"/>
        <v/>
      </c>
      <c r="T101" s="23" t="str">
        <f t="shared" si="35"/>
        <v/>
      </c>
      <c r="U101" s="23" t="str">
        <f t="shared" si="36"/>
        <v/>
      </c>
      <c r="V101" s="23">
        <f t="shared" si="48"/>
        <v>6.9459730765064842E-2</v>
      </c>
      <c r="W101" s="23">
        <f t="shared" si="49"/>
        <v>-1.0726885975119727E-2</v>
      </c>
      <c r="X101" s="23">
        <f t="shared" si="50"/>
        <v>6.4105903030909239E-2</v>
      </c>
      <c r="Y101" s="23">
        <f t="shared" si="37"/>
        <v>0.93792826897345183</v>
      </c>
      <c r="Z101" s="23">
        <f t="shared" si="38"/>
        <v>6.2071731026548164E-2</v>
      </c>
      <c r="AA101" s="24">
        <f>IF(SUMIFS('Daily NSE Equity Options'!$M:$M,'Daily NSE Equity Options'!$A:$A,$A101)=0,"",SUMIFS('Daily NSE Equity Options'!$M:$M,'Daily NSE Equity Options'!$A:$A,$A101))</f>
        <v>24496954</v>
      </c>
      <c r="AB101" s="9">
        <f>IF(SUMIFS('Daily BSE Equity Options'!$M:$M,'Daily BSE Equity Options'!$A:$A,$A101)=0,"",SUMIFS('Daily BSE Equity Options'!$M:$M,'Daily BSE Equity Options'!$A:$A,$A101))</f>
        <v>1300484</v>
      </c>
      <c r="AC101" s="9">
        <f t="shared" si="39"/>
        <v>25797438</v>
      </c>
      <c r="AD101" s="26" t="str">
        <f t="shared" si="40"/>
        <v/>
      </c>
      <c r="AE101" s="26" t="str">
        <f t="shared" si="41"/>
        <v/>
      </c>
      <c r="AF101" s="26" t="str">
        <f t="shared" si="42"/>
        <v/>
      </c>
      <c r="AG101" s="26">
        <f t="shared" si="51"/>
        <v>5.4029742652241142E-2</v>
      </c>
      <c r="AH101" s="26">
        <f t="shared" si="52"/>
        <v>-9.4456102400438668E-3</v>
      </c>
      <c r="AI101" s="26">
        <f t="shared" si="53"/>
        <v>5.0635777187870046E-2</v>
      </c>
      <c r="AJ101" s="26">
        <f t="shared" si="43"/>
        <v>0.9495886374453153</v>
      </c>
      <c r="AK101" s="26">
        <f t="shared" si="44"/>
        <v>5.0411362554684695E-2</v>
      </c>
      <c r="AL101" s="29">
        <v>19.315000000000001</v>
      </c>
      <c r="AM101" s="30">
        <v>19.592500000000001</v>
      </c>
      <c r="AN101" s="30">
        <v>17.2225</v>
      </c>
      <c r="AO101" s="30">
        <v>19.302499999999998</v>
      </c>
      <c r="AP101" s="31">
        <v>-5.9999999999999995E-4</v>
      </c>
    </row>
    <row r="102" spans="1:42" x14ac:dyDescent="0.2">
      <c r="A102" s="11">
        <v>44070</v>
      </c>
      <c r="B102" s="5" t="s">
        <v>243</v>
      </c>
      <c r="C102" s="10">
        <v>44044</v>
      </c>
      <c r="D102" s="5" t="s">
        <v>176</v>
      </c>
      <c r="E102" s="18">
        <f>IF(SUMIFS('Daily NSE Equity Options'!$K:$K,'Daily NSE Equity Options'!$A:$A,$A102)=0,"",SUMIFS('Daily NSE Equity Options'!$K:$K,'Daily NSE Equity Options'!$A:$A,$A102))</f>
        <v>86.954499999999996</v>
      </c>
      <c r="F102" s="7">
        <f>IF(SUMIFS('Daily BSE Equity Options'!$K:$K,'Daily BSE Equity Options'!$A:$A,$A102)=0,"",SUMIFS('Daily BSE Equity Options'!$K:$K,'Daily BSE Equity Options'!$A:$A,$A102))</f>
        <v>6.6400000000000001E-2</v>
      </c>
      <c r="G102" s="7">
        <f t="shared" si="27"/>
        <v>87.020899999999997</v>
      </c>
      <c r="H102" s="20" t="str">
        <f t="shared" si="28"/>
        <v/>
      </c>
      <c r="I102" s="20" t="str">
        <f t="shared" si="29"/>
        <v/>
      </c>
      <c r="J102" s="20" t="str">
        <f t="shared" si="30"/>
        <v/>
      </c>
      <c r="K102" s="20">
        <f t="shared" si="45"/>
        <v>6.9910314287577435E-2</v>
      </c>
      <c r="L102" s="20">
        <f t="shared" si="46"/>
        <v>-0.25140924464487036</v>
      </c>
      <c r="M102" s="20">
        <f t="shared" si="47"/>
        <v>6.9560012487493994E-2</v>
      </c>
      <c r="N102" s="20">
        <f t="shared" si="31"/>
        <v>0.9992369649130266</v>
      </c>
      <c r="O102" s="20">
        <f t="shared" si="32"/>
        <v>7.630350869733593E-4</v>
      </c>
      <c r="P102" s="21">
        <f>IF(SUMIFS('Daily NSE Equity Options'!$L:$L,'Daily NSE Equity Options'!$A:$A,$A102)=0,"",SUMIFS('Daily NSE Equity Options'!$L:$L,'Daily NSE Equity Options'!$A:$A,$A102))</f>
        <v>33785.426500000001</v>
      </c>
      <c r="Q102" s="8">
        <f>IF(SUMIFS('Daily BSE Equity Options'!$L:$L,'Daily BSE Equity Options'!$A:$A,$A102)=0,"",SUMIFS('Daily BSE Equity Options'!$L:$L,'Daily BSE Equity Options'!$A:$A,$A102))</f>
        <v>1101.6957</v>
      </c>
      <c r="R102" s="8">
        <f t="shared" si="33"/>
        <v>34887.122199999998</v>
      </c>
      <c r="S102" s="23" t="str">
        <f t="shared" si="34"/>
        <v/>
      </c>
      <c r="T102" s="23" t="str">
        <f t="shared" si="35"/>
        <v/>
      </c>
      <c r="U102" s="23" t="str">
        <f t="shared" si="36"/>
        <v/>
      </c>
      <c r="V102" s="23">
        <f t="shared" si="48"/>
        <v>0.97821264440696809</v>
      </c>
      <c r="W102" s="23">
        <f t="shared" si="49"/>
        <v>-2.5277501048425854E-2</v>
      </c>
      <c r="X102" s="23">
        <f t="shared" si="50"/>
        <v>0.91592427401046916</v>
      </c>
      <c r="Y102" s="23">
        <f t="shared" si="37"/>
        <v>0.96842113563611742</v>
      </c>
      <c r="Z102" s="23">
        <f t="shared" si="38"/>
        <v>3.1578864363882672E-2</v>
      </c>
      <c r="AA102" s="24">
        <f>IF(SUMIFS('Daily NSE Equity Options'!$M:$M,'Daily NSE Equity Options'!$A:$A,$A102)=0,"",SUMIFS('Daily NSE Equity Options'!$M:$M,'Daily NSE Equity Options'!$A:$A,$A102))</f>
        <v>49488339</v>
      </c>
      <c r="AB102" s="9">
        <f>IF(SUMIFS('Daily BSE Equity Options'!$M:$M,'Daily BSE Equity Options'!$A:$A,$A102)=0,"",SUMIFS('Daily BSE Equity Options'!$M:$M,'Daily BSE Equity Options'!$A:$A,$A102))</f>
        <v>1257118</v>
      </c>
      <c r="AC102" s="9">
        <f t="shared" si="39"/>
        <v>50745457</v>
      </c>
      <c r="AD102" s="26" t="str">
        <f t="shared" si="40"/>
        <v/>
      </c>
      <c r="AE102" s="26" t="str">
        <f t="shared" si="41"/>
        <v/>
      </c>
      <c r="AF102" s="26" t="str">
        <f t="shared" si="42"/>
        <v/>
      </c>
      <c r="AG102" s="26">
        <f t="shared" si="51"/>
        <v>1.0201833664707864</v>
      </c>
      <c r="AH102" s="26">
        <f t="shared" si="52"/>
        <v>-3.3346046548823338E-2</v>
      </c>
      <c r="AI102" s="26">
        <f t="shared" si="53"/>
        <v>0.9670735132690309</v>
      </c>
      <c r="AJ102" s="26">
        <f t="shared" si="43"/>
        <v>0.97522698435842248</v>
      </c>
      <c r="AK102" s="26">
        <f t="shared" si="44"/>
        <v>2.477301564157753E-2</v>
      </c>
      <c r="AL102" s="29">
        <v>19.302499999999998</v>
      </c>
      <c r="AM102" s="30">
        <v>19.47</v>
      </c>
      <c r="AN102" s="30">
        <v>17.452500000000001</v>
      </c>
      <c r="AO102" s="30">
        <v>18.895</v>
      </c>
      <c r="AP102" s="31">
        <v>-2.1100000000000001E-2</v>
      </c>
    </row>
    <row r="103" spans="1:42" x14ac:dyDescent="0.2">
      <c r="A103" s="11">
        <v>44071</v>
      </c>
      <c r="B103" s="5" t="s">
        <v>241</v>
      </c>
      <c r="C103" s="10">
        <v>44044</v>
      </c>
      <c r="D103" s="5" t="s">
        <v>176</v>
      </c>
      <c r="E103" s="18">
        <f>IF(SUMIFS('Daily NSE Equity Options'!$K:$K,'Daily NSE Equity Options'!$A:$A,$A103)=0,"",SUMIFS('Daily NSE Equity Options'!$K:$K,'Daily NSE Equity Options'!$A:$A,$A103))</f>
        <v>114.27679999999999</v>
      </c>
      <c r="F103" s="7">
        <f>IF(SUMIFS('Daily BSE Equity Options'!$K:$K,'Daily BSE Equity Options'!$A:$A,$A103)=0,"",SUMIFS('Daily BSE Equity Options'!$K:$K,'Daily BSE Equity Options'!$A:$A,$A103))</f>
        <v>6.0999999999999999E-2</v>
      </c>
      <c r="G103" s="7">
        <f t="shared" si="27"/>
        <v>114.3378</v>
      </c>
      <c r="H103" s="20" t="str">
        <f t="shared" si="28"/>
        <v/>
      </c>
      <c r="I103" s="20" t="str">
        <f t="shared" si="29"/>
        <v/>
      </c>
      <c r="J103" s="20" t="str">
        <f t="shared" si="30"/>
        <v/>
      </c>
      <c r="K103" s="20">
        <f t="shared" si="45"/>
        <v>0.31421375546981456</v>
      </c>
      <c r="L103" s="20">
        <f t="shared" si="46"/>
        <v>-8.1325301204819289E-2</v>
      </c>
      <c r="M103" s="20">
        <f t="shared" si="47"/>
        <v>0.31391194529130373</v>
      </c>
      <c r="N103" s="20">
        <f t="shared" si="31"/>
        <v>0.99946649314574876</v>
      </c>
      <c r="O103" s="20">
        <f t="shared" si="32"/>
        <v>5.33506854251175E-4</v>
      </c>
      <c r="P103" s="21">
        <f>IF(SUMIFS('Daily NSE Equity Options'!$L:$L,'Daily NSE Equity Options'!$A:$A,$A103)=0,"",SUMIFS('Daily NSE Equity Options'!$L:$L,'Daily NSE Equity Options'!$A:$A,$A103))</f>
        <v>12995.2989</v>
      </c>
      <c r="Q103" s="8">
        <f>IF(SUMIFS('Daily BSE Equity Options'!$L:$L,'Daily BSE Equity Options'!$A:$A,$A103)=0,"",SUMIFS('Daily BSE Equity Options'!$L:$L,'Daily BSE Equity Options'!$A:$A,$A103))</f>
        <v>968.42610000000002</v>
      </c>
      <c r="R103" s="8">
        <f t="shared" si="33"/>
        <v>13963.725</v>
      </c>
      <c r="S103" s="23" t="str">
        <f t="shared" si="34"/>
        <v/>
      </c>
      <c r="T103" s="23" t="str">
        <f t="shared" si="35"/>
        <v/>
      </c>
      <c r="U103" s="23" t="str">
        <f t="shared" si="36"/>
        <v/>
      </c>
      <c r="V103" s="23">
        <f t="shared" si="48"/>
        <v>-0.61535785555348843</v>
      </c>
      <c r="W103" s="23">
        <f t="shared" si="49"/>
        <v>-0.12096770460300421</v>
      </c>
      <c r="X103" s="23">
        <f t="shared" si="50"/>
        <v>-0.59974557603378353</v>
      </c>
      <c r="Y103" s="23">
        <f t="shared" si="37"/>
        <v>0.93064700858832439</v>
      </c>
      <c r="Z103" s="23">
        <f t="shared" si="38"/>
        <v>6.9352991411675613E-2</v>
      </c>
      <c r="AA103" s="24">
        <f>IF(SUMIFS('Daily NSE Equity Options'!$M:$M,'Daily NSE Equity Options'!$A:$A,$A103)=0,"",SUMIFS('Daily NSE Equity Options'!$M:$M,'Daily NSE Equity Options'!$A:$A,$A103))</f>
        <v>18605304</v>
      </c>
      <c r="AB103" s="9">
        <f>IF(SUMIFS('Daily BSE Equity Options'!$M:$M,'Daily BSE Equity Options'!$A:$A,$A103)=0,"",SUMIFS('Daily BSE Equity Options'!$M:$M,'Daily BSE Equity Options'!$A:$A,$A103))</f>
        <v>1073534</v>
      </c>
      <c r="AC103" s="9">
        <f t="shared" si="39"/>
        <v>19678838</v>
      </c>
      <c r="AD103" s="26" t="str">
        <f t="shared" si="40"/>
        <v/>
      </c>
      <c r="AE103" s="26" t="str">
        <f t="shared" si="41"/>
        <v/>
      </c>
      <c r="AF103" s="26" t="str">
        <f t="shared" si="42"/>
        <v/>
      </c>
      <c r="AG103" s="26">
        <f t="shared" si="51"/>
        <v>-0.62404670724551892</v>
      </c>
      <c r="AH103" s="26">
        <f t="shared" si="52"/>
        <v>-0.14603561479511074</v>
      </c>
      <c r="AI103" s="26">
        <f t="shared" si="53"/>
        <v>-0.61220493097539741</v>
      </c>
      <c r="AJ103" s="26">
        <f t="shared" si="43"/>
        <v>0.94544728708067016</v>
      </c>
      <c r="AK103" s="26">
        <f t="shared" si="44"/>
        <v>5.4552712919329893E-2</v>
      </c>
      <c r="AL103" s="29">
        <v>18.895</v>
      </c>
      <c r="AM103" s="30">
        <v>18.895</v>
      </c>
      <c r="AN103" s="30">
        <v>16.655000000000001</v>
      </c>
      <c r="AO103" s="30">
        <v>18.3475</v>
      </c>
      <c r="AP103" s="31">
        <v>-2.9000000000000001E-2</v>
      </c>
    </row>
    <row r="104" spans="1:42" x14ac:dyDescent="0.2">
      <c r="A104" s="11">
        <v>44074</v>
      </c>
      <c r="B104" s="5" t="s">
        <v>244</v>
      </c>
      <c r="C104" s="10">
        <v>44044</v>
      </c>
      <c r="D104" s="5" t="s">
        <v>176</v>
      </c>
      <c r="E104" s="18">
        <f>IF(SUMIFS('Daily NSE Equity Options'!$K:$K,'Daily NSE Equity Options'!$A:$A,$A104)=0,"",SUMIFS('Daily NSE Equity Options'!$K:$K,'Daily NSE Equity Options'!$A:$A,$A104))</f>
        <v>189.38200000000001</v>
      </c>
      <c r="F104" s="7">
        <f>IF(SUMIFS('Daily BSE Equity Options'!$K:$K,'Daily BSE Equity Options'!$A:$A,$A104)=0,"",SUMIFS('Daily BSE Equity Options'!$K:$K,'Daily BSE Equity Options'!$A:$A,$A104))</f>
        <v>8.6800000000000002E-2</v>
      </c>
      <c r="G104" s="7">
        <f t="shared" si="27"/>
        <v>189.46880000000002</v>
      </c>
      <c r="H104" s="20" t="str">
        <f t="shared" si="28"/>
        <v/>
      </c>
      <c r="I104" s="20" t="str">
        <f t="shared" si="29"/>
        <v/>
      </c>
      <c r="J104" s="20" t="str">
        <f t="shared" si="30"/>
        <v/>
      </c>
      <c r="K104" s="20">
        <f t="shared" si="45"/>
        <v>0.65722176329753723</v>
      </c>
      <c r="L104" s="20">
        <f t="shared" si="46"/>
        <v>0.42295081967213122</v>
      </c>
      <c r="M104" s="20">
        <f t="shared" si="47"/>
        <v>0.6570967781433612</v>
      </c>
      <c r="N104" s="20">
        <f t="shared" si="31"/>
        <v>0.99954187707949804</v>
      </c>
      <c r="O104" s="20">
        <f t="shared" si="32"/>
        <v>4.5812292050195069E-4</v>
      </c>
      <c r="P104" s="21">
        <f>IF(SUMIFS('Daily NSE Equity Options'!$L:$L,'Daily NSE Equity Options'!$A:$A,$A104)=0,"",SUMIFS('Daily NSE Equity Options'!$L:$L,'Daily NSE Equity Options'!$A:$A,$A104))</f>
        <v>22009.617300000002</v>
      </c>
      <c r="Q104" s="8">
        <f>IF(SUMIFS('Daily BSE Equity Options'!$L:$L,'Daily BSE Equity Options'!$A:$A,$A104)=0,"",SUMIFS('Daily BSE Equity Options'!$L:$L,'Daily BSE Equity Options'!$A:$A,$A104))</f>
        <v>1446.0337999999999</v>
      </c>
      <c r="R104" s="8">
        <f t="shared" si="33"/>
        <v>23455.651100000003</v>
      </c>
      <c r="S104" s="23" t="str">
        <f t="shared" si="34"/>
        <v/>
      </c>
      <c r="T104" s="23" t="str">
        <f t="shared" si="35"/>
        <v/>
      </c>
      <c r="U104" s="23" t="str">
        <f t="shared" si="36"/>
        <v/>
      </c>
      <c r="V104" s="23">
        <f t="shared" si="48"/>
        <v>0.69365995113817669</v>
      </c>
      <c r="W104" s="23">
        <f t="shared" si="49"/>
        <v>0.49317929370139857</v>
      </c>
      <c r="X104" s="23">
        <f t="shared" si="50"/>
        <v>0.67975601782475681</v>
      </c>
      <c r="Y104" s="23">
        <f t="shared" si="37"/>
        <v>0.93835030228600214</v>
      </c>
      <c r="Z104" s="23">
        <f t="shared" si="38"/>
        <v>6.1649697713997788E-2</v>
      </c>
      <c r="AA104" s="24">
        <f>IF(SUMIFS('Daily NSE Equity Options'!$M:$M,'Daily NSE Equity Options'!$A:$A,$A104)=0,"",SUMIFS('Daily NSE Equity Options'!$M:$M,'Daily NSE Equity Options'!$A:$A,$A104))</f>
        <v>30583691</v>
      </c>
      <c r="AB104" s="9">
        <f>IF(SUMIFS('Daily BSE Equity Options'!$M:$M,'Daily BSE Equity Options'!$A:$A,$A104)=0,"",SUMIFS('Daily BSE Equity Options'!$M:$M,'Daily BSE Equity Options'!$A:$A,$A104))</f>
        <v>1596106</v>
      </c>
      <c r="AC104" s="9">
        <f t="shared" si="39"/>
        <v>32179797</v>
      </c>
      <c r="AD104" s="26" t="str">
        <f t="shared" si="40"/>
        <v/>
      </c>
      <c r="AE104" s="26" t="str">
        <f t="shared" si="41"/>
        <v/>
      </c>
      <c r="AF104" s="26" t="str">
        <f t="shared" si="42"/>
        <v/>
      </c>
      <c r="AG104" s="26">
        <f t="shared" si="51"/>
        <v>0.64381570975674474</v>
      </c>
      <c r="AH104" s="26">
        <f t="shared" si="52"/>
        <v>0.48677731678735836</v>
      </c>
      <c r="AI104" s="26">
        <f t="shared" si="53"/>
        <v>0.63524883938777288</v>
      </c>
      <c r="AJ104" s="26">
        <f t="shared" si="43"/>
        <v>0.95040037076678885</v>
      </c>
      <c r="AK104" s="26">
        <f t="shared" si="44"/>
        <v>4.9599629233211137E-2</v>
      </c>
      <c r="AL104" s="29">
        <v>18.3475</v>
      </c>
      <c r="AM104" s="30">
        <v>23.872499999999999</v>
      </c>
      <c r="AN104" s="30">
        <v>16.399999999999999</v>
      </c>
      <c r="AO104" s="30">
        <v>22.835000000000001</v>
      </c>
      <c r="AP104" s="31">
        <v>0.24460000000000001</v>
      </c>
    </row>
    <row r="105" spans="1:42" x14ac:dyDescent="0.2">
      <c r="A105" s="11">
        <v>44075</v>
      </c>
      <c r="B105" s="5" t="s">
        <v>242</v>
      </c>
      <c r="C105" s="10">
        <v>44075</v>
      </c>
      <c r="D105" s="5" t="s">
        <v>176</v>
      </c>
      <c r="E105" s="18">
        <f>IF(SUMIFS('Daily NSE Equity Options'!$K:$K,'Daily NSE Equity Options'!$A:$A,$A105)=0,"",SUMIFS('Daily NSE Equity Options'!$K:$K,'Daily NSE Equity Options'!$A:$A,$A105))</f>
        <v>140.5615</v>
      </c>
      <c r="F105" s="7">
        <f>IF(SUMIFS('Daily BSE Equity Options'!$K:$K,'Daily BSE Equity Options'!$A:$A,$A105)=0,"",SUMIFS('Daily BSE Equity Options'!$K:$K,'Daily BSE Equity Options'!$A:$A,$A105))</f>
        <v>9.3700000000000006E-2</v>
      </c>
      <c r="G105" s="7">
        <f t="shared" si="27"/>
        <v>140.65520000000001</v>
      </c>
      <c r="H105" s="20" t="str">
        <f t="shared" si="28"/>
        <v/>
      </c>
      <c r="I105" s="20" t="str">
        <f t="shared" si="29"/>
        <v/>
      </c>
      <c r="J105" s="20" t="str">
        <f t="shared" si="30"/>
        <v/>
      </c>
      <c r="K105" s="20">
        <f t="shared" si="45"/>
        <v>-0.25778849098647183</v>
      </c>
      <c r="L105" s="20">
        <f t="shared" si="46"/>
        <v>7.9493087557603648E-2</v>
      </c>
      <c r="M105" s="20">
        <f t="shared" si="47"/>
        <v>-0.25763397456467774</v>
      </c>
      <c r="N105" s="20">
        <f t="shared" si="31"/>
        <v>0.99933383195217795</v>
      </c>
      <c r="O105" s="20">
        <f t="shared" si="32"/>
        <v>6.6616804782190775E-4</v>
      </c>
      <c r="P105" s="21">
        <f>IF(SUMIFS('Daily NSE Equity Options'!$L:$L,'Daily NSE Equity Options'!$A:$A,$A105)=0,"",SUMIFS('Daily NSE Equity Options'!$L:$L,'Daily NSE Equity Options'!$A:$A,$A105))</f>
        <v>18861.249</v>
      </c>
      <c r="Q105" s="8">
        <f>IF(SUMIFS('Daily BSE Equity Options'!$L:$L,'Daily BSE Equity Options'!$A:$A,$A105)=0,"",SUMIFS('Daily BSE Equity Options'!$L:$L,'Daily BSE Equity Options'!$A:$A,$A105))</f>
        <v>1246.5057999999999</v>
      </c>
      <c r="R105" s="8">
        <f t="shared" si="33"/>
        <v>20107.754799999999</v>
      </c>
      <c r="S105" s="23" t="str">
        <f t="shared" si="34"/>
        <v/>
      </c>
      <c r="T105" s="23" t="str">
        <f t="shared" si="35"/>
        <v/>
      </c>
      <c r="U105" s="23" t="str">
        <f t="shared" si="36"/>
        <v/>
      </c>
      <c r="V105" s="23">
        <f t="shared" si="48"/>
        <v>-0.14304511782674212</v>
      </c>
      <c r="W105" s="23">
        <f t="shared" si="49"/>
        <v>-0.13798294341390915</v>
      </c>
      <c r="X105" s="23">
        <f t="shared" si="50"/>
        <v>-0.14273303630441547</v>
      </c>
      <c r="Y105" s="23">
        <f t="shared" si="37"/>
        <v>0.93800870299054973</v>
      </c>
      <c r="Z105" s="23">
        <f t="shared" si="38"/>
        <v>6.1991297009450302E-2</v>
      </c>
      <c r="AA105" s="24">
        <f>IF(SUMIFS('Daily NSE Equity Options'!$M:$M,'Daily NSE Equity Options'!$A:$A,$A105)=0,"",SUMIFS('Daily NSE Equity Options'!$M:$M,'Daily NSE Equity Options'!$A:$A,$A105))</f>
        <v>26473688</v>
      </c>
      <c r="AB105" s="9">
        <f>IF(SUMIFS('Daily BSE Equity Options'!$M:$M,'Daily BSE Equity Options'!$A:$A,$A105)=0,"",SUMIFS('Daily BSE Equity Options'!$M:$M,'Daily BSE Equity Options'!$A:$A,$A105))</f>
        <v>1454216</v>
      </c>
      <c r="AC105" s="9">
        <f t="shared" si="39"/>
        <v>27927904</v>
      </c>
      <c r="AD105" s="26" t="str">
        <f t="shared" si="40"/>
        <v/>
      </c>
      <c r="AE105" s="26" t="str">
        <f t="shared" si="41"/>
        <v/>
      </c>
      <c r="AF105" s="26" t="str">
        <f t="shared" si="42"/>
        <v/>
      </c>
      <c r="AG105" s="26">
        <f t="shared" si="51"/>
        <v>-0.13438544745956271</v>
      </c>
      <c r="AH105" s="26">
        <f t="shared" si="52"/>
        <v>-8.889760454506157E-2</v>
      </c>
      <c r="AI105" s="26">
        <f t="shared" si="53"/>
        <v>-0.13212926731638486</v>
      </c>
      <c r="AJ105" s="26">
        <f t="shared" si="43"/>
        <v>0.94792964054875006</v>
      </c>
      <c r="AK105" s="26">
        <f t="shared" si="44"/>
        <v>5.2070359451249902E-2</v>
      </c>
      <c r="AL105" s="29">
        <v>22.835000000000001</v>
      </c>
      <c r="AM105" s="30">
        <v>23.2425</v>
      </c>
      <c r="AN105" s="30">
        <v>21.11</v>
      </c>
      <c r="AO105" s="30">
        <v>21.8</v>
      </c>
      <c r="AP105" s="31">
        <v>-4.53E-2</v>
      </c>
    </row>
    <row r="106" spans="1:42" x14ac:dyDescent="0.2">
      <c r="A106" s="11">
        <v>44076</v>
      </c>
      <c r="B106" s="5" t="s">
        <v>240</v>
      </c>
      <c r="C106" s="10">
        <v>44075</v>
      </c>
      <c r="D106" s="5" t="s">
        <v>176</v>
      </c>
      <c r="E106" s="18">
        <f>IF(SUMIFS('Daily NSE Equity Options'!$K:$K,'Daily NSE Equity Options'!$A:$A,$A106)=0,"",SUMIFS('Daily NSE Equity Options'!$K:$K,'Daily NSE Equity Options'!$A:$A,$A106))</f>
        <v>102.59220000000001</v>
      </c>
      <c r="F106" s="7">
        <f>IF(SUMIFS('Daily BSE Equity Options'!$K:$K,'Daily BSE Equity Options'!$A:$A,$A106)=0,"",SUMIFS('Daily BSE Equity Options'!$K:$K,'Daily BSE Equity Options'!$A:$A,$A106))</f>
        <v>7.5300000000000006E-2</v>
      </c>
      <c r="G106" s="7">
        <f t="shared" si="27"/>
        <v>102.6675</v>
      </c>
      <c r="H106" s="20" t="str">
        <f t="shared" si="28"/>
        <v/>
      </c>
      <c r="I106" s="20" t="str">
        <f t="shared" si="29"/>
        <v/>
      </c>
      <c r="J106" s="20" t="str">
        <f t="shared" si="30"/>
        <v/>
      </c>
      <c r="K106" s="20">
        <f t="shared" si="45"/>
        <v>-0.27012588795651715</v>
      </c>
      <c r="L106" s="20">
        <f t="shared" si="46"/>
        <v>-0.19637139807897541</v>
      </c>
      <c r="M106" s="20">
        <f t="shared" si="47"/>
        <v>-0.27007675507197748</v>
      </c>
      <c r="N106" s="20">
        <f t="shared" si="31"/>
        <v>0.99926656439476957</v>
      </c>
      <c r="O106" s="20">
        <f t="shared" si="32"/>
        <v>7.3343560523047701E-4</v>
      </c>
      <c r="P106" s="21">
        <f>IF(SUMIFS('Daily NSE Equity Options'!$L:$L,'Daily NSE Equity Options'!$A:$A,$A106)=0,"",SUMIFS('Daily NSE Equity Options'!$L:$L,'Daily NSE Equity Options'!$A:$A,$A106))</f>
        <v>19256.682499999999</v>
      </c>
      <c r="Q106" s="8">
        <f>IF(SUMIFS('Daily BSE Equity Options'!$L:$L,'Daily BSE Equity Options'!$A:$A,$A106)=0,"",SUMIFS('Daily BSE Equity Options'!$L:$L,'Daily BSE Equity Options'!$A:$A,$A106))</f>
        <v>949.8768</v>
      </c>
      <c r="R106" s="8">
        <f t="shared" si="33"/>
        <v>20206.559300000001</v>
      </c>
      <c r="S106" s="23" t="str">
        <f t="shared" si="34"/>
        <v/>
      </c>
      <c r="T106" s="23" t="str">
        <f t="shared" si="35"/>
        <v/>
      </c>
      <c r="U106" s="23" t="str">
        <f t="shared" si="36"/>
        <v/>
      </c>
      <c r="V106" s="23">
        <f t="shared" si="48"/>
        <v>2.0965393118981712E-2</v>
      </c>
      <c r="W106" s="23">
        <f t="shared" si="49"/>
        <v>-0.23796840736721792</v>
      </c>
      <c r="X106" s="23">
        <f t="shared" si="50"/>
        <v>4.9137509872561047E-3</v>
      </c>
      <c r="Y106" s="23">
        <f t="shared" si="37"/>
        <v>0.95299166048521666</v>
      </c>
      <c r="Z106" s="23">
        <f t="shared" si="38"/>
        <v>4.7008339514783198E-2</v>
      </c>
      <c r="AA106" s="24">
        <f>IF(SUMIFS('Daily NSE Equity Options'!$M:$M,'Daily NSE Equity Options'!$A:$A,$A106)=0,"",SUMIFS('Daily NSE Equity Options'!$M:$M,'Daily NSE Equity Options'!$A:$A,$A106))</f>
        <v>27406903</v>
      </c>
      <c r="AB106" s="9">
        <f>IF(SUMIFS('Daily BSE Equity Options'!$M:$M,'Daily BSE Equity Options'!$A:$A,$A106)=0,"",SUMIFS('Daily BSE Equity Options'!$M:$M,'Daily BSE Equity Options'!$A:$A,$A106))</f>
        <v>1046292</v>
      </c>
      <c r="AC106" s="9">
        <f t="shared" si="39"/>
        <v>28453195</v>
      </c>
      <c r="AD106" s="26" t="str">
        <f t="shared" si="40"/>
        <v/>
      </c>
      <c r="AE106" s="26" t="str">
        <f t="shared" si="41"/>
        <v/>
      </c>
      <c r="AF106" s="26" t="str">
        <f t="shared" si="42"/>
        <v/>
      </c>
      <c r="AG106" s="26">
        <f t="shared" si="51"/>
        <v>3.5250660958155988E-2</v>
      </c>
      <c r="AH106" s="26">
        <f t="shared" si="52"/>
        <v>-0.28051128580623508</v>
      </c>
      <c r="AI106" s="26">
        <f t="shared" si="53"/>
        <v>1.8808822889107679E-2</v>
      </c>
      <c r="AJ106" s="26">
        <f t="shared" si="43"/>
        <v>0.9632276094125809</v>
      </c>
      <c r="AK106" s="26">
        <f t="shared" si="44"/>
        <v>3.6772390587419095E-2</v>
      </c>
      <c r="AL106" s="29">
        <v>21.8</v>
      </c>
      <c r="AM106" s="30">
        <v>22.495000000000001</v>
      </c>
      <c r="AN106" s="30">
        <v>19.852499999999999</v>
      </c>
      <c r="AO106" s="30">
        <v>21.105</v>
      </c>
      <c r="AP106" s="31">
        <v>-3.1899999999999998E-2</v>
      </c>
    </row>
    <row r="107" spans="1:42" x14ac:dyDescent="0.2">
      <c r="A107" s="11">
        <v>44077</v>
      </c>
      <c r="B107" s="5" t="s">
        <v>243</v>
      </c>
      <c r="C107" s="10">
        <v>44075</v>
      </c>
      <c r="D107" s="5" t="s">
        <v>176</v>
      </c>
      <c r="E107" s="18">
        <f>IF(SUMIFS('Daily NSE Equity Options'!$K:$K,'Daily NSE Equity Options'!$A:$A,$A107)=0,"",SUMIFS('Daily NSE Equity Options'!$K:$K,'Daily NSE Equity Options'!$A:$A,$A107))</f>
        <v>89.1999</v>
      </c>
      <c r="F107" s="7">
        <f>IF(SUMIFS('Daily BSE Equity Options'!$K:$K,'Daily BSE Equity Options'!$A:$A,$A107)=0,"",SUMIFS('Daily BSE Equity Options'!$K:$K,'Daily BSE Equity Options'!$A:$A,$A107))</f>
        <v>9.4899999999999998E-2</v>
      </c>
      <c r="G107" s="7">
        <f t="shared" si="27"/>
        <v>89.294799999999995</v>
      </c>
      <c r="H107" s="20" t="str">
        <f t="shared" si="28"/>
        <v/>
      </c>
      <c r="I107" s="20" t="str">
        <f t="shared" si="29"/>
        <v/>
      </c>
      <c r="J107" s="20" t="str">
        <f t="shared" si="30"/>
        <v/>
      </c>
      <c r="K107" s="20">
        <f t="shared" si="45"/>
        <v>-0.13053916379607811</v>
      </c>
      <c r="L107" s="20">
        <f t="shared" si="46"/>
        <v>0.26029216467463456</v>
      </c>
      <c r="M107" s="20">
        <f t="shared" si="47"/>
        <v>-0.13025251418413819</v>
      </c>
      <c r="N107" s="20">
        <f t="shared" si="31"/>
        <v>0.99893722814766372</v>
      </c>
      <c r="O107" s="20">
        <f t="shared" si="32"/>
        <v>1.0627718523363062E-3</v>
      </c>
      <c r="P107" s="21">
        <f>IF(SUMIFS('Daily NSE Equity Options'!$L:$L,'Daily NSE Equity Options'!$A:$A,$A107)=0,"",SUMIFS('Daily NSE Equity Options'!$L:$L,'Daily NSE Equity Options'!$A:$A,$A107))</f>
        <v>35083.926700000004</v>
      </c>
      <c r="Q107" s="8">
        <f>IF(SUMIFS('Daily BSE Equity Options'!$L:$L,'Daily BSE Equity Options'!$A:$A,$A107)=0,"",SUMIFS('Daily BSE Equity Options'!$L:$L,'Daily BSE Equity Options'!$A:$A,$A107))</f>
        <v>1072.9295999999999</v>
      </c>
      <c r="R107" s="8">
        <f t="shared" si="33"/>
        <v>36156.856300000007</v>
      </c>
      <c r="S107" s="23" t="str">
        <f t="shared" si="34"/>
        <v/>
      </c>
      <c r="T107" s="23" t="str">
        <f t="shared" si="35"/>
        <v/>
      </c>
      <c r="U107" s="23" t="str">
        <f t="shared" si="36"/>
        <v/>
      </c>
      <c r="V107" s="23">
        <f t="shared" si="48"/>
        <v>0.82190918399366075</v>
      </c>
      <c r="W107" s="23">
        <f t="shared" si="49"/>
        <v>0.12954606323683238</v>
      </c>
      <c r="X107" s="23">
        <f t="shared" si="50"/>
        <v>0.78936234334560873</v>
      </c>
      <c r="Y107" s="23">
        <f t="shared" si="37"/>
        <v>0.97032569449352257</v>
      </c>
      <c r="Z107" s="23">
        <f t="shared" si="38"/>
        <v>2.9674305506477334E-2</v>
      </c>
      <c r="AA107" s="24">
        <f>IF(SUMIFS('Daily NSE Equity Options'!$M:$M,'Daily NSE Equity Options'!$A:$A,$A107)=0,"",SUMIFS('Daily NSE Equity Options'!$M:$M,'Daily NSE Equity Options'!$A:$A,$A107))</f>
        <v>51504682</v>
      </c>
      <c r="AB107" s="9">
        <f>IF(SUMIFS('Daily BSE Equity Options'!$M:$M,'Daily BSE Equity Options'!$A:$A,$A107)=0,"",SUMIFS('Daily BSE Equity Options'!$M:$M,'Daily BSE Equity Options'!$A:$A,$A107))</f>
        <v>1196284</v>
      </c>
      <c r="AC107" s="9">
        <f t="shared" si="39"/>
        <v>52700966</v>
      </c>
      <c r="AD107" s="26" t="str">
        <f t="shared" si="40"/>
        <v/>
      </c>
      <c r="AE107" s="26" t="str">
        <f t="shared" si="41"/>
        <v/>
      </c>
      <c r="AF107" s="26" t="str">
        <f t="shared" si="42"/>
        <v/>
      </c>
      <c r="AG107" s="26">
        <f t="shared" si="51"/>
        <v>0.87925946977664715</v>
      </c>
      <c r="AH107" s="26">
        <f t="shared" si="52"/>
        <v>0.14335577448742809</v>
      </c>
      <c r="AI107" s="26">
        <f t="shared" si="53"/>
        <v>0.85219853165874704</v>
      </c>
      <c r="AJ107" s="26">
        <f t="shared" si="43"/>
        <v>0.97730052993715522</v>
      </c>
      <c r="AK107" s="26">
        <f t="shared" si="44"/>
        <v>2.2699470062844767E-2</v>
      </c>
      <c r="AL107" s="29">
        <v>21.105</v>
      </c>
      <c r="AM107" s="30">
        <v>21.105</v>
      </c>
      <c r="AN107" s="30">
        <v>18.16</v>
      </c>
      <c r="AO107" s="30">
        <v>20.502500000000001</v>
      </c>
      <c r="AP107" s="31">
        <v>-2.8500000000000001E-2</v>
      </c>
    </row>
    <row r="108" spans="1:42" x14ac:dyDescent="0.2">
      <c r="A108" s="11">
        <v>44078</v>
      </c>
      <c r="B108" s="5" t="s">
        <v>241</v>
      </c>
      <c r="C108" s="10">
        <v>44075</v>
      </c>
      <c r="D108" s="5" t="s">
        <v>176</v>
      </c>
      <c r="E108" s="18">
        <f>IF(SUMIFS('Daily NSE Equity Options'!$K:$K,'Daily NSE Equity Options'!$A:$A,$A108)=0,"",SUMIFS('Daily NSE Equity Options'!$K:$K,'Daily NSE Equity Options'!$A:$A,$A108))</f>
        <v>109.16719999999999</v>
      </c>
      <c r="F108" s="7">
        <f>IF(SUMIFS('Daily BSE Equity Options'!$K:$K,'Daily BSE Equity Options'!$A:$A,$A108)=0,"",SUMIFS('Daily BSE Equity Options'!$K:$K,'Daily BSE Equity Options'!$A:$A,$A108))</f>
        <v>5.3400000000000003E-2</v>
      </c>
      <c r="G108" s="7">
        <f t="shared" si="27"/>
        <v>109.22059999999999</v>
      </c>
      <c r="H108" s="20" t="str">
        <f t="shared" si="28"/>
        <v/>
      </c>
      <c r="I108" s="20" t="str">
        <f t="shared" si="29"/>
        <v/>
      </c>
      <c r="J108" s="20" t="str">
        <f t="shared" si="30"/>
        <v/>
      </c>
      <c r="K108" s="20">
        <f t="shared" si="45"/>
        <v>0.22384890566020799</v>
      </c>
      <c r="L108" s="20">
        <f t="shared" si="46"/>
        <v>-0.43730242360379346</v>
      </c>
      <c r="M108" s="20">
        <f t="shared" si="47"/>
        <v>0.22314625263733157</v>
      </c>
      <c r="N108" s="20">
        <f t="shared" si="31"/>
        <v>0.99951108124291577</v>
      </c>
      <c r="O108" s="20">
        <f t="shared" si="32"/>
        <v>4.889187570842864E-4</v>
      </c>
      <c r="P108" s="21">
        <f>IF(SUMIFS('Daily NSE Equity Options'!$L:$L,'Daily NSE Equity Options'!$A:$A,$A108)=0,"",SUMIFS('Daily NSE Equity Options'!$L:$L,'Daily NSE Equity Options'!$A:$A,$A108))</f>
        <v>12321.523999999999</v>
      </c>
      <c r="Q108" s="8">
        <f>IF(SUMIFS('Daily BSE Equity Options'!$L:$L,'Daily BSE Equity Options'!$A:$A,$A108)=0,"",SUMIFS('Daily BSE Equity Options'!$L:$L,'Daily BSE Equity Options'!$A:$A,$A108))</f>
        <v>904.0643</v>
      </c>
      <c r="R108" s="8">
        <f t="shared" si="33"/>
        <v>13225.588299999999</v>
      </c>
      <c r="S108" s="23" t="str">
        <f t="shared" si="34"/>
        <v/>
      </c>
      <c r="T108" s="23" t="str">
        <f t="shared" si="35"/>
        <v/>
      </c>
      <c r="U108" s="23" t="str">
        <f t="shared" si="36"/>
        <v/>
      </c>
      <c r="V108" s="23">
        <f t="shared" si="48"/>
        <v>-0.64879860497485309</v>
      </c>
      <c r="W108" s="23">
        <f t="shared" si="49"/>
        <v>-0.15738712027331514</v>
      </c>
      <c r="X108" s="23">
        <f t="shared" si="50"/>
        <v>-0.63421631044842808</v>
      </c>
      <c r="Y108" s="23">
        <f t="shared" si="37"/>
        <v>0.93164279127001104</v>
      </c>
      <c r="Z108" s="23">
        <f t="shared" si="38"/>
        <v>6.8357208729988975E-2</v>
      </c>
      <c r="AA108" s="24">
        <f>IF(SUMIFS('Daily NSE Equity Options'!$M:$M,'Daily NSE Equity Options'!$A:$A,$A108)=0,"",SUMIFS('Daily NSE Equity Options'!$M:$M,'Daily NSE Equity Options'!$A:$A,$A108))</f>
        <v>17302192</v>
      </c>
      <c r="AB108" s="9">
        <f>IF(SUMIFS('Daily BSE Equity Options'!$M:$M,'Daily BSE Equity Options'!$A:$A,$A108)=0,"",SUMIFS('Daily BSE Equity Options'!$M:$M,'Daily BSE Equity Options'!$A:$A,$A108))</f>
        <v>978159</v>
      </c>
      <c r="AC108" s="9">
        <f t="shared" si="39"/>
        <v>18280351</v>
      </c>
      <c r="AD108" s="26" t="str">
        <f t="shared" si="40"/>
        <v/>
      </c>
      <c r="AE108" s="26" t="str">
        <f t="shared" si="41"/>
        <v/>
      </c>
      <c r="AF108" s="26" t="str">
        <f t="shared" si="42"/>
        <v/>
      </c>
      <c r="AG108" s="26">
        <f t="shared" si="51"/>
        <v>-0.66406564746870966</v>
      </c>
      <c r="AH108" s="26">
        <f t="shared" si="52"/>
        <v>-0.18233546549147195</v>
      </c>
      <c r="AI108" s="26">
        <f t="shared" si="53"/>
        <v>-0.65313062762454865</v>
      </c>
      <c r="AJ108" s="26">
        <f t="shared" si="43"/>
        <v>0.94649123531599588</v>
      </c>
      <c r="AK108" s="26">
        <f t="shared" si="44"/>
        <v>5.3508764684004152E-2</v>
      </c>
      <c r="AL108" s="29">
        <v>20.502500000000001</v>
      </c>
      <c r="AM108" s="30">
        <v>22.647500000000001</v>
      </c>
      <c r="AN108" s="30">
        <v>19.857500000000002</v>
      </c>
      <c r="AO108" s="30">
        <v>22.1525</v>
      </c>
      <c r="AP108" s="31">
        <v>8.0500000000000002E-2</v>
      </c>
    </row>
    <row r="109" spans="1:42" x14ac:dyDescent="0.2">
      <c r="A109" s="11">
        <v>44081</v>
      </c>
      <c r="B109" s="5" t="s">
        <v>244</v>
      </c>
      <c r="C109" s="10">
        <v>44075</v>
      </c>
      <c r="D109" s="5" t="s">
        <v>176</v>
      </c>
      <c r="E109" s="18">
        <f>IF(SUMIFS('Daily NSE Equity Options'!$K:$K,'Daily NSE Equity Options'!$A:$A,$A109)=0,"",SUMIFS('Daily NSE Equity Options'!$K:$K,'Daily NSE Equity Options'!$A:$A,$A109))</f>
        <v>91.053600000000003</v>
      </c>
      <c r="F109" s="7">
        <f>IF(SUMIFS('Daily BSE Equity Options'!$K:$K,'Daily BSE Equity Options'!$A:$A,$A109)=0,"",SUMIFS('Daily BSE Equity Options'!$K:$K,'Daily BSE Equity Options'!$A:$A,$A109))</f>
        <v>5.4699999999999999E-2</v>
      </c>
      <c r="G109" s="7">
        <f t="shared" si="27"/>
        <v>91.1083</v>
      </c>
      <c r="H109" s="20" t="str">
        <f t="shared" si="28"/>
        <v/>
      </c>
      <c r="I109" s="20" t="str">
        <f t="shared" si="29"/>
        <v/>
      </c>
      <c r="J109" s="20" t="str">
        <f t="shared" si="30"/>
        <v/>
      </c>
      <c r="K109" s="20">
        <f t="shared" si="45"/>
        <v>-0.16592529624282748</v>
      </c>
      <c r="L109" s="20">
        <f t="shared" si="46"/>
        <v>2.4344569288389462E-2</v>
      </c>
      <c r="M109" s="20">
        <f t="shared" si="47"/>
        <v>-0.16583226973666132</v>
      </c>
      <c r="N109" s="20">
        <f t="shared" si="31"/>
        <v>0.99939961562228696</v>
      </c>
      <c r="O109" s="20">
        <f t="shared" si="32"/>
        <v>6.0038437771311722E-4</v>
      </c>
      <c r="P109" s="21">
        <f>IF(SUMIFS('Daily NSE Equity Options'!$L:$L,'Daily NSE Equity Options'!$A:$A,$A109)=0,"",SUMIFS('Daily NSE Equity Options'!$L:$L,'Daily NSE Equity Options'!$A:$A,$A109))</f>
        <v>12547.002699999999</v>
      </c>
      <c r="Q109" s="8">
        <f>IF(SUMIFS('Daily BSE Equity Options'!$L:$L,'Daily BSE Equity Options'!$A:$A,$A109)=0,"",SUMIFS('Daily BSE Equity Options'!$L:$L,'Daily BSE Equity Options'!$A:$A,$A109))</f>
        <v>1059.1044999999999</v>
      </c>
      <c r="R109" s="8">
        <f t="shared" si="33"/>
        <v>13606.107199999999</v>
      </c>
      <c r="S109" s="23" t="str">
        <f t="shared" si="34"/>
        <v/>
      </c>
      <c r="T109" s="23" t="str">
        <f t="shared" si="35"/>
        <v/>
      </c>
      <c r="U109" s="23" t="str">
        <f t="shared" si="36"/>
        <v/>
      </c>
      <c r="V109" s="23">
        <f t="shared" si="48"/>
        <v>1.8299578850798026E-2</v>
      </c>
      <c r="W109" s="23">
        <f t="shared" si="49"/>
        <v>0.17149244804821939</v>
      </c>
      <c r="X109" s="23">
        <f t="shared" si="50"/>
        <v>2.8771415786472021E-2</v>
      </c>
      <c r="Y109" s="23">
        <f t="shared" si="37"/>
        <v>0.92215962402530538</v>
      </c>
      <c r="Z109" s="23">
        <f t="shared" si="38"/>
        <v>7.7840375974694662E-2</v>
      </c>
      <c r="AA109" s="24">
        <f>IF(SUMIFS('Daily NSE Equity Options'!$M:$M,'Daily NSE Equity Options'!$A:$A,$A109)=0,"",SUMIFS('Daily NSE Equity Options'!$M:$M,'Daily NSE Equity Options'!$A:$A,$A109))</f>
        <v>17786353</v>
      </c>
      <c r="AB109" s="9">
        <f>IF(SUMIFS('Daily BSE Equity Options'!$M:$M,'Daily BSE Equity Options'!$A:$A,$A109)=0,"",SUMIFS('Daily BSE Equity Options'!$M:$M,'Daily BSE Equity Options'!$A:$A,$A109))</f>
        <v>1156792</v>
      </c>
      <c r="AC109" s="9">
        <f t="shared" si="39"/>
        <v>18943145</v>
      </c>
      <c r="AD109" s="26" t="str">
        <f t="shared" si="40"/>
        <v/>
      </c>
      <c r="AE109" s="26" t="str">
        <f t="shared" si="41"/>
        <v/>
      </c>
      <c r="AF109" s="26" t="str">
        <f t="shared" si="42"/>
        <v/>
      </c>
      <c r="AG109" s="26">
        <f t="shared" si="51"/>
        <v>2.7982639425108591E-2</v>
      </c>
      <c r="AH109" s="26">
        <f t="shared" si="52"/>
        <v>0.18262163922225327</v>
      </c>
      <c r="AI109" s="26">
        <f t="shared" si="53"/>
        <v>3.6257181276223793E-2</v>
      </c>
      <c r="AJ109" s="26">
        <f t="shared" si="43"/>
        <v>0.93893347699128105</v>
      </c>
      <c r="AK109" s="26">
        <f t="shared" si="44"/>
        <v>6.1066523008718988E-2</v>
      </c>
      <c r="AL109" s="29">
        <v>22.1525</v>
      </c>
      <c r="AM109" s="30">
        <v>23.247499999999999</v>
      </c>
      <c r="AN109" s="30">
        <v>17.245000000000001</v>
      </c>
      <c r="AO109" s="30">
        <v>22.0075</v>
      </c>
      <c r="AP109" s="31">
        <v>-6.4999999999999997E-3</v>
      </c>
    </row>
    <row r="110" spans="1:42" x14ac:dyDescent="0.2">
      <c r="A110" s="11">
        <v>44082</v>
      </c>
      <c r="B110" s="5" t="s">
        <v>242</v>
      </c>
      <c r="C110" s="10">
        <v>44075</v>
      </c>
      <c r="D110" s="5" t="s">
        <v>176</v>
      </c>
      <c r="E110" s="18">
        <f>IF(SUMIFS('Daily NSE Equity Options'!$K:$K,'Daily NSE Equity Options'!$A:$A,$A110)=0,"",SUMIFS('Daily NSE Equity Options'!$K:$K,'Daily NSE Equity Options'!$A:$A,$A110))</f>
        <v>89.649699999999996</v>
      </c>
      <c r="F110" s="7">
        <f>IF(SUMIFS('Daily BSE Equity Options'!$K:$K,'Daily BSE Equity Options'!$A:$A,$A110)=0,"",SUMIFS('Daily BSE Equity Options'!$K:$K,'Daily BSE Equity Options'!$A:$A,$A110))</f>
        <v>8.9399999999999993E-2</v>
      </c>
      <c r="G110" s="7">
        <f t="shared" si="27"/>
        <v>89.739099999999993</v>
      </c>
      <c r="H110" s="20" t="str">
        <f t="shared" si="28"/>
        <v/>
      </c>
      <c r="I110" s="20" t="str">
        <f t="shared" si="29"/>
        <v/>
      </c>
      <c r="J110" s="20" t="str">
        <f t="shared" si="30"/>
        <v/>
      </c>
      <c r="K110" s="20">
        <f t="shared" si="45"/>
        <v>-1.5418390925784453E-2</v>
      </c>
      <c r="L110" s="20">
        <f t="shared" si="46"/>
        <v>0.63436928702010964</v>
      </c>
      <c r="M110" s="20">
        <f t="shared" si="47"/>
        <v>-1.5028268555115298E-2</v>
      </c>
      <c r="N110" s="20">
        <f t="shared" si="31"/>
        <v>0.99900377873190171</v>
      </c>
      <c r="O110" s="20">
        <f t="shared" si="32"/>
        <v>9.9622126809829838E-4</v>
      </c>
      <c r="P110" s="21">
        <f>IF(SUMIFS('Daily NSE Equity Options'!$L:$L,'Daily NSE Equity Options'!$A:$A,$A110)=0,"",SUMIFS('Daily NSE Equity Options'!$L:$L,'Daily NSE Equity Options'!$A:$A,$A110))</f>
        <v>14499.078600000001</v>
      </c>
      <c r="Q110" s="8">
        <f>IF(SUMIFS('Daily BSE Equity Options'!$L:$L,'Daily BSE Equity Options'!$A:$A,$A110)=0,"",SUMIFS('Daily BSE Equity Options'!$L:$L,'Daily BSE Equity Options'!$A:$A,$A110))</f>
        <v>1039.1456000000001</v>
      </c>
      <c r="R110" s="8">
        <f t="shared" si="33"/>
        <v>15538.224200000001</v>
      </c>
      <c r="S110" s="23" t="str">
        <f t="shared" si="34"/>
        <v/>
      </c>
      <c r="T110" s="23" t="str">
        <f t="shared" si="35"/>
        <v/>
      </c>
      <c r="U110" s="23" t="str">
        <f t="shared" si="36"/>
        <v/>
      </c>
      <c r="V110" s="23">
        <f t="shared" si="48"/>
        <v>0.15558105363283303</v>
      </c>
      <c r="W110" s="23">
        <f t="shared" si="49"/>
        <v>-1.8845071473116981E-2</v>
      </c>
      <c r="X110" s="23">
        <f t="shared" si="50"/>
        <v>0.14200365847477681</v>
      </c>
      <c r="Y110" s="23">
        <f t="shared" si="37"/>
        <v>0.93312327157694119</v>
      </c>
      <c r="Z110" s="23">
        <f t="shared" si="38"/>
        <v>6.6876728423058793E-2</v>
      </c>
      <c r="AA110" s="24">
        <f>IF(SUMIFS('Daily NSE Equity Options'!$M:$M,'Daily NSE Equity Options'!$A:$A,$A110)=0,"",SUMIFS('Daily NSE Equity Options'!$M:$M,'Daily NSE Equity Options'!$A:$A,$A110))</f>
        <v>20358736</v>
      </c>
      <c r="AB110" s="9">
        <f>IF(SUMIFS('Daily BSE Equity Options'!$M:$M,'Daily BSE Equity Options'!$A:$A,$A110)=0,"",SUMIFS('Daily BSE Equity Options'!$M:$M,'Daily BSE Equity Options'!$A:$A,$A110))</f>
        <v>1120932</v>
      </c>
      <c r="AC110" s="9">
        <f t="shared" si="39"/>
        <v>21479668</v>
      </c>
      <c r="AD110" s="26" t="str">
        <f t="shared" si="40"/>
        <v/>
      </c>
      <c r="AE110" s="26" t="str">
        <f t="shared" si="41"/>
        <v/>
      </c>
      <c r="AF110" s="26" t="str">
        <f t="shared" si="42"/>
        <v/>
      </c>
      <c r="AG110" s="26">
        <f t="shared" si="51"/>
        <v>0.14462678211772806</v>
      </c>
      <c r="AH110" s="26">
        <f t="shared" si="52"/>
        <v>-3.0999522818276781E-2</v>
      </c>
      <c r="AI110" s="26">
        <f t="shared" si="53"/>
        <v>0.13390189432641719</v>
      </c>
      <c r="AJ110" s="26">
        <f t="shared" si="43"/>
        <v>0.94781427720391209</v>
      </c>
      <c r="AK110" s="26">
        <f t="shared" si="44"/>
        <v>5.2185722796087908E-2</v>
      </c>
      <c r="AL110" s="29">
        <v>22.0075</v>
      </c>
      <c r="AM110" s="30">
        <v>23.072500000000002</v>
      </c>
      <c r="AN110" s="30">
        <v>17.57</v>
      </c>
      <c r="AO110" s="30">
        <v>22.7225</v>
      </c>
      <c r="AP110" s="31">
        <v>3.2500000000000001E-2</v>
      </c>
    </row>
    <row r="111" spans="1:42" x14ac:dyDescent="0.2">
      <c r="A111" s="11">
        <v>44083</v>
      </c>
      <c r="B111" s="5" t="s">
        <v>240</v>
      </c>
      <c r="C111" s="10">
        <v>44075</v>
      </c>
      <c r="D111" s="5" t="s">
        <v>176</v>
      </c>
      <c r="E111" s="18">
        <f>IF(SUMIFS('Daily NSE Equity Options'!$K:$K,'Daily NSE Equity Options'!$A:$A,$A111)=0,"",SUMIFS('Daily NSE Equity Options'!$K:$K,'Daily NSE Equity Options'!$A:$A,$A111))</f>
        <v>105.0236</v>
      </c>
      <c r="F111" s="7">
        <f>IF(SUMIFS('Daily BSE Equity Options'!$K:$K,'Daily BSE Equity Options'!$A:$A,$A111)=0,"",SUMIFS('Daily BSE Equity Options'!$K:$K,'Daily BSE Equity Options'!$A:$A,$A111))</f>
        <v>6.1899999999999997E-2</v>
      </c>
      <c r="G111" s="7">
        <f t="shared" si="27"/>
        <v>105.0855</v>
      </c>
      <c r="H111" s="20" t="str">
        <f t="shared" si="28"/>
        <v/>
      </c>
      <c r="I111" s="20" t="str">
        <f t="shared" si="29"/>
        <v/>
      </c>
      <c r="J111" s="20" t="str">
        <f t="shared" si="30"/>
        <v/>
      </c>
      <c r="K111" s="20">
        <f t="shared" si="45"/>
        <v>0.17148858278387991</v>
      </c>
      <c r="L111" s="20">
        <f t="shared" si="46"/>
        <v>-0.30760626398210289</v>
      </c>
      <c r="M111" s="20">
        <f t="shared" si="47"/>
        <v>0.17101129830809536</v>
      </c>
      <c r="N111" s="20">
        <f t="shared" si="31"/>
        <v>0.99941095584072026</v>
      </c>
      <c r="O111" s="20">
        <f t="shared" si="32"/>
        <v>5.8904415927982451E-4</v>
      </c>
      <c r="P111" s="21">
        <f>IF(SUMIFS('Daily NSE Equity Options'!$L:$L,'Daily NSE Equity Options'!$A:$A,$A111)=0,"",SUMIFS('Daily NSE Equity Options'!$L:$L,'Daily NSE Equity Options'!$A:$A,$A111))</f>
        <v>20082.747299999999</v>
      </c>
      <c r="Q111" s="8">
        <f>IF(SUMIFS('Daily BSE Equity Options'!$L:$L,'Daily BSE Equity Options'!$A:$A,$A111)=0,"",SUMIFS('Daily BSE Equity Options'!$L:$L,'Daily BSE Equity Options'!$A:$A,$A111))</f>
        <v>707.61479999999995</v>
      </c>
      <c r="R111" s="8">
        <f t="shared" si="33"/>
        <v>20790.362099999998</v>
      </c>
      <c r="S111" s="23" t="str">
        <f t="shared" si="34"/>
        <v/>
      </c>
      <c r="T111" s="23" t="str">
        <f t="shared" si="35"/>
        <v/>
      </c>
      <c r="U111" s="23" t="str">
        <f t="shared" si="36"/>
        <v/>
      </c>
      <c r="V111" s="23">
        <f t="shared" si="48"/>
        <v>0.38510507143536676</v>
      </c>
      <c r="W111" s="23">
        <f t="shared" si="49"/>
        <v>-0.31904172042878309</v>
      </c>
      <c r="X111" s="23">
        <f t="shared" si="50"/>
        <v>0.33801403766589999</v>
      </c>
      <c r="Y111" s="23">
        <f t="shared" si="37"/>
        <v>0.96596428688464264</v>
      </c>
      <c r="Z111" s="23">
        <f t="shared" si="38"/>
        <v>3.4035713115357427E-2</v>
      </c>
      <c r="AA111" s="24">
        <f>IF(SUMIFS('Daily NSE Equity Options'!$M:$M,'Daily NSE Equity Options'!$A:$A,$A111)=0,"",SUMIFS('Daily NSE Equity Options'!$M:$M,'Daily NSE Equity Options'!$A:$A,$A111))</f>
        <v>29602034</v>
      </c>
      <c r="AB111" s="9">
        <f>IF(SUMIFS('Daily BSE Equity Options'!$M:$M,'Daily BSE Equity Options'!$A:$A,$A111)=0,"",SUMIFS('Daily BSE Equity Options'!$M:$M,'Daily BSE Equity Options'!$A:$A,$A111))</f>
        <v>762472</v>
      </c>
      <c r="AC111" s="9">
        <f t="shared" si="39"/>
        <v>30364506</v>
      </c>
      <c r="AD111" s="26" t="str">
        <f t="shared" si="40"/>
        <v/>
      </c>
      <c r="AE111" s="26" t="str">
        <f t="shared" si="41"/>
        <v/>
      </c>
      <c r="AF111" s="26" t="str">
        <f t="shared" si="42"/>
        <v/>
      </c>
      <c r="AG111" s="26">
        <f t="shared" si="51"/>
        <v>0.45402121231887871</v>
      </c>
      <c r="AH111" s="26">
        <f t="shared" si="52"/>
        <v>-0.31978746257578516</v>
      </c>
      <c r="AI111" s="26">
        <f t="shared" si="53"/>
        <v>0.41363944731361779</v>
      </c>
      <c r="AJ111" s="26">
        <f t="shared" si="43"/>
        <v>0.9748893658931912</v>
      </c>
      <c r="AK111" s="26">
        <f t="shared" si="44"/>
        <v>2.5110634106808784E-2</v>
      </c>
      <c r="AL111" s="29">
        <v>22.7225</v>
      </c>
      <c r="AM111" s="30">
        <v>23.27</v>
      </c>
      <c r="AN111" s="30">
        <v>20.197500000000002</v>
      </c>
      <c r="AO111" s="30">
        <v>22.23</v>
      </c>
      <c r="AP111" s="31">
        <v>-2.1700000000000001E-2</v>
      </c>
    </row>
    <row r="112" spans="1:42" x14ac:dyDescent="0.2">
      <c r="A112" s="11">
        <v>44084</v>
      </c>
      <c r="B112" s="5" t="s">
        <v>243</v>
      </c>
      <c r="C112" s="10">
        <v>44075</v>
      </c>
      <c r="D112" s="5" t="s">
        <v>176</v>
      </c>
      <c r="E112" s="18">
        <f>IF(SUMIFS('Daily NSE Equity Options'!$K:$K,'Daily NSE Equity Options'!$A:$A,$A112)=0,"",SUMIFS('Daily NSE Equity Options'!$K:$K,'Daily NSE Equity Options'!$A:$A,$A112))</f>
        <v>119.0688</v>
      </c>
      <c r="F112" s="7">
        <f>IF(SUMIFS('Daily BSE Equity Options'!$K:$K,'Daily BSE Equity Options'!$A:$A,$A112)=0,"",SUMIFS('Daily BSE Equity Options'!$K:$K,'Daily BSE Equity Options'!$A:$A,$A112))</f>
        <v>5.8299999999999998E-2</v>
      </c>
      <c r="G112" s="7">
        <f t="shared" si="27"/>
        <v>119.1271</v>
      </c>
      <c r="H112" s="20" t="str">
        <f t="shared" si="28"/>
        <v/>
      </c>
      <c r="I112" s="20" t="str">
        <f t="shared" si="29"/>
        <v/>
      </c>
      <c r="J112" s="20" t="str">
        <f t="shared" si="30"/>
        <v/>
      </c>
      <c r="K112" s="20">
        <f t="shared" si="45"/>
        <v>0.13373375127114273</v>
      </c>
      <c r="L112" s="20">
        <f t="shared" si="46"/>
        <v>-5.8158319870759256E-2</v>
      </c>
      <c r="M112" s="20">
        <f t="shared" si="47"/>
        <v>0.13362071836742473</v>
      </c>
      <c r="N112" s="20">
        <f t="shared" si="31"/>
        <v>0.9995106067385171</v>
      </c>
      <c r="O112" s="20">
        <f t="shared" si="32"/>
        <v>4.8939326148290355E-4</v>
      </c>
      <c r="P112" s="21">
        <f>IF(SUMIFS('Daily NSE Equity Options'!$L:$L,'Daily NSE Equity Options'!$A:$A,$A112)=0,"",SUMIFS('Daily NSE Equity Options'!$L:$L,'Daily NSE Equity Options'!$A:$A,$A112))</f>
        <v>44811.970999999998</v>
      </c>
      <c r="Q112" s="8">
        <f>IF(SUMIFS('Daily BSE Equity Options'!$L:$L,'Daily BSE Equity Options'!$A:$A,$A112)=0,"",SUMIFS('Daily BSE Equity Options'!$L:$L,'Daily BSE Equity Options'!$A:$A,$A112))</f>
        <v>860.0154</v>
      </c>
      <c r="R112" s="8">
        <f t="shared" si="33"/>
        <v>45671.986399999994</v>
      </c>
      <c r="S112" s="23" t="str">
        <f t="shared" si="34"/>
        <v/>
      </c>
      <c r="T112" s="23" t="str">
        <f t="shared" si="35"/>
        <v/>
      </c>
      <c r="U112" s="23" t="str">
        <f t="shared" si="36"/>
        <v/>
      </c>
      <c r="V112" s="23">
        <f t="shared" si="48"/>
        <v>1.2313665720426608</v>
      </c>
      <c r="W112" s="23">
        <f t="shared" si="49"/>
        <v>0.21537226185772274</v>
      </c>
      <c r="X112" s="23">
        <f t="shared" si="50"/>
        <v>1.1967864811743705</v>
      </c>
      <c r="Y112" s="23">
        <f t="shared" si="37"/>
        <v>0.98116973953206477</v>
      </c>
      <c r="Z112" s="23">
        <f t="shared" si="38"/>
        <v>1.8830260467935331E-2</v>
      </c>
      <c r="AA112" s="24">
        <f>IF(SUMIFS('Daily NSE Equity Options'!$M:$M,'Daily NSE Equity Options'!$A:$A,$A112)=0,"",SUMIFS('Daily NSE Equity Options'!$M:$M,'Daily NSE Equity Options'!$A:$A,$A112))</f>
        <v>68274839</v>
      </c>
      <c r="AB112" s="9">
        <f>IF(SUMIFS('Daily BSE Equity Options'!$M:$M,'Daily BSE Equity Options'!$A:$A,$A112)=0,"",SUMIFS('Daily BSE Equity Options'!$M:$M,'Daily BSE Equity Options'!$A:$A,$A112))</f>
        <v>937377</v>
      </c>
      <c r="AC112" s="9">
        <f t="shared" si="39"/>
        <v>69212216</v>
      </c>
      <c r="AD112" s="26" t="str">
        <f t="shared" si="40"/>
        <v/>
      </c>
      <c r="AE112" s="26" t="str">
        <f t="shared" si="41"/>
        <v/>
      </c>
      <c r="AF112" s="26" t="str">
        <f t="shared" si="42"/>
        <v/>
      </c>
      <c r="AG112" s="26">
        <f t="shared" si="51"/>
        <v>1.3064239099245678</v>
      </c>
      <c r="AH112" s="26">
        <f t="shared" si="52"/>
        <v>0.22939203013356546</v>
      </c>
      <c r="AI112" s="26">
        <f t="shared" si="53"/>
        <v>1.2793789564697677</v>
      </c>
      <c r="AJ112" s="26">
        <f t="shared" si="43"/>
        <v>0.9864564804571494</v>
      </c>
      <c r="AK112" s="26">
        <f t="shared" si="44"/>
        <v>1.3543519542850643E-2</v>
      </c>
      <c r="AL112" s="29">
        <v>22.23</v>
      </c>
      <c r="AM112" s="30">
        <v>22.23</v>
      </c>
      <c r="AN112" s="30">
        <v>17.7</v>
      </c>
      <c r="AO112" s="30">
        <v>21.262499999999999</v>
      </c>
      <c r="AP112" s="31">
        <v>-4.3499999999999997E-2</v>
      </c>
    </row>
    <row r="113" spans="1:42" x14ac:dyDescent="0.2">
      <c r="A113" s="11">
        <v>44085</v>
      </c>
      <c r="B113" s="5" t="s">
        <v>241</v>
      </c>
      <c r="C113" s="10">
        <v>44075</v>
      </c>
      <c r="D113" s="5" t="s">
        <v>176</v>
      </c>
      <c r="E113" s="18">
        <f>IF(SUMIFS('Daily NSE Equity Options'!$K:$K,'Daily NSE Equity Options'!$A:$A,$A113)=0,"",SUMIFS('Daily NSE Equity Options'!$K:$K,'Daily NSE Equity Options'!$A:$A,$A113))</f>
        <v>90.523700000000005</v>
      </c>
      <c r="F113" s="7">
        <f>IF(SUMIFS('Daily BSE Equity Options'!$K:$K,'Daily BSE Equity Options'!$A:$A,$A113)=0,"",SUMIFS('Daily BSE Equity Options'!$K:$K,'Daily BSE Equity Options'!$A:$A,$A113))</f>
        <v>2.6599999999999999E-2</v>
      </c>
      <c r="G113" s="7">
        <f t="shared" si="27"/>
        <v>90.550300000000007</v>
      </c>
      <c r="H113" s="20" t="str">
        <f t="shared" si="28"/>
        <v/>
      </c>
      <c r="I113" s="20" t="str">
        <f t="shared" si="29"/>
        <v/>
      </c>
      <c r="J113" s="20" t="str">
        <f t="shared" si="30"/>
        <v/>
      </c>
      <c r="K113" s="20">
        <f t="shared" si="45"/>
        <v>-0.23973618613776226</v>
      </c>
      <c r="L113" s="20">
        <f t="shared" si="46"/>
        <v>-0.54373927958833623</v>
      </c>
      <c r="M113" s="20">
        <f t="shared" si="47"/>
        <v>-0.23988496320316699</v>
      </c>
      <c r="N113" s="20">
        <f t="shared" si="31"/>
        <v>0.99970624061985436</v>
      </c>
      <c r="O113" s="20">
        <f t="shared" si="32"/>
        <v>2.937593801456207E-4</v>
      </c>
      <c r="P113" s="21">
        <f>IF(SUMIFS('Daily NSE Equity Options'!$L:$L,'Daily NSE Equity Options'!$A:$A,$A113)=0,"",SUMIFS('Daily NSE Equity Options'!$L:$L,'Daily NSE Equity Options'!$A:$A,$A113))</f>
        <v>10381.0604</v>
      </c>
      <c r="Q113" s="8">
        <f>IF(SUMIFS('Daily BSE Equity Options'!$L:$L,'Daily BSE Equity Options'!$A:$A,$A113)=0,"",SUMIFS('Daily BSE Equity Options'!$L:$L,'Daily BSE Equity Options'!$A:$A,$A113))</f>
        <v>644.59839999999997</v>
      </c>
      <c r="R113" s="8">
        <f t="shared" si="33"/>
        <v>11025.658800000001</v>
      </c>
      <c r="S113" s="23" t="str">
        <f t="shared" si="34"/>
        <v/>
      </c>
      <c r="T113" s="23" t="str">
        <f t="shared" si="35"/>
        <v/>
      </c>
      <c r="U113" s="23" t="str">
        <f t="shared" si="36"/>
        <v/>
      </c>
      <c r="V113" s="23">
        <f t="shared" si="48"/>
        <v>-0.7683418031311321</v>
      </c>
      <c r="W113" s="23">
        <f t="shared" si="49"/>
        <v>-0.25048039837426173</v>
      </c>
      <c r="X113" s="23">
        <f t="shared" si="50"/>
        <v>-0.75859033799326925</v>
      </c>
      <c r="Y113" s="23">
        <f t="shared" si="37"/>
        <v>0.94153651843461716</v>
      </c>
      <c r="Z113" s="23">
        <f t="shared" si="38"/>
        <v>5.8463481565382731E-2</v>
      </c>
      <c r="AA113" s="24">
        <f>IF(SUMIFS('Daily NSE Equity Options'!$M:$M,'Daily NSE Equity Options'!$A:$A,$A113)=0,"",SUMIFS('Daily NSE Equity Options'!$M:$M,'Daily NSE Equity Options'!$A:$A,$A113))</f>
        <v>15039904</v>
      </c>
      <c r="AB113" s="9">
        <f>IF(SUMIFS('Daily BSE Equity Options'!$M:$M,'Daily BSE Equity Options'!$A:$A,$A113)=0,"",SUMIFS('Daily BSE Equity Options'!$M:$M,'Daily BSE Equity Options'!$A:$A,$A113))</f>
        <v>698195</v>
      </c>
      <c r="AC113" s="9">
        <f t="shared" si="39"/>
        <v>15738099</v>
      </c>
      <c r="AD113" s="26" t="str">
        <f t="shared" si="40"/>
        <v/>
      </c>
      <c r="AE113" s="26" t="str">
        <f t="shared" si="41"/>
        <v/>
      </c>
      <c r="AF113" s="26" t="str">
        <f t="shared" si="42"/>
        <v/>
      </c>
      <c r="AG113" s="26">
        <f t="shared" si="51"/>
        <v>-0.77971527695583431</v>
      </c>
      <c r="AH113" s="26">
        <f t="shared" si="52"/>
        <v>-0.25516094378249088</v>
      </c>
      <c r="AI113" s="26">
        <f t="shared" si="53"/>
        <v>-0.77261096509321414</v>
      </c>
      <c r="AJ113" s="26">
        <f t="shared" si="43"/>
        <v>0.95563663692800505</v>
      </c>
      <c r="AK113" s="26">
        <f t="shared" si="44"/>
        <v>4.4363363071994906E-2</v>
      </c>
      <c r="AL113" s="29">
        <v>21.262499999999999</v>
      </c>
      <c r="AM113" s="30">
        <v>21.344999999999999</v>
      </c>
      <c r="AN113" s="30">
        <v>18.172499999999999</v>
      </c>
      <c r="AO113" s="30">
        <v>20.712499999999999</v>
      </c>
      <c r="AP113" s="31">
        <v>-2.5899999999999999E-2</v>
      </c>
    </row>
    <row r="114" spans="1:42" x14ac:dyDescent="0.2">
      <c r="A114" s="11">
        <v>44088</v>
      </c>
      <c r="B114" s="5" t="s">
        <v>244</v>
      </c>
      <c r="C114" s="10">
        <v>44075</v>
      </c>
      <c r="D114" s="5" t="s">
        <v>176</v>
      </c>
      <c r="E114" s="18">
        <f>IF(SUMIFS('Daily NSE Equity Options'!$K:$K,'Daily NSE Equity Options'!$A:$A,$A114)=0,"",SUMIFS('Daily NSE Equity Options'!$K:$K,'Daily NSE Equity Options'!$A:$A,$A114))</f>
        <v>108.9059</v>
      </c>
      <c r="F114" s="7">
        <f>IF(SUMIFS('Daily BSE Equity Options'!$K:$K,'Daily BSE Equity Options'!$A:$A,$A114)=0,"",SUMIFS('Daily BSE Equity Options'!$K:$K,'Daily BSE Equity Options'!$A:$A,$A114))</f>
        <v>5.9900000000000002E-2</v>
      </c>
      <c r="G114" s="7">
        <f t="shared" si="27"/>
        <v>108.9658</v>
      </c>
      <c r="H114" s="20" t="str">
        <f t="shared" si="28"/>
        <v/>
      </c>
      <c r="I114" s="20" t="str">
        <f t="shared" si="29"/>
        <v/>
      </c>
      <c r="J114" s="20" t="str">
        <f t="shared" si="30"/>
        <v/>
      </c>
      <c r="K114" s="20">
        <f t="shared" si="45"/>
        <v>0.20306505368207439</v>
      </c>
      <c r="L114" s="20">
        <f t="shared" si="46"/>
        <v>1.2518796992481205</v>
      </c>
      <c r="M114" s="20">
        <f t="shared" si="47"/>
        <v>0.20337315282224355</v>
      </c>
      <c r="N114" s="20">
        <f t="shared" si="31"/>
        <v>0.99945028623659904</v>
      </c>
      <c r="O114" s="20">
        <f t="shared" si="32"/>
        <v>5.4971376340099375E-4</v>
      </c>
      <c r="P114" s="21">
        <f>IF(SUMIFS('Daily NSE Equity Options'!$L:$L,'Daily NSE Equity Options'!$A:$A,$A114)=0,"",SUMIFS('Daily NSE Equity Options'!$L:$L,'Daily NSE Equity Options'!$A:$A,$A114))</f>
        <v>14581.3565</v>
      </c>
      <c r="Q114" s="8">
        <f>IF(SUMIFS('Daily BSE Equity Options'!$L:$L,'Daily BSE Equity Options'!$A:$A,$A114)=0,"",SUMIFS('Daily BSE Equity Options'!$L:$L,'Daily BSE Equity Options'!$A:$A,$A114))</f>
        <v>1619.8665000000001</v>
      </c>
      <c r="R114" s="8">
        <f t="shared" si="33"/>
        <v>16201.223</v>
      </c>
      <c r="S114" s="23" t="str">
        <f t="shared" si="34"/>
        <v/>
      </c>
      <c r="T114" s="23" t="str">
        <f t="shared" si="35"/>
        <v/>
      </c>
      <c r="U114" s="23" t="str">
        <f t="shared" si="36"/>
        <v/>
      </c>
      <c r="V114" s="23">
        <f t="shared" si="48"/>
        <v>0.40461146917129964</v>
      </c>
      <c r="W114" s="23">
        <f t="shared" si="49"/>
        <v>1.5129856046803716</v>
      </c>
      <c r="X114" s="23">
        <f t="shared" si="50"/>
        <v>0.46941088001018128</v>
      </c>
      <c r="Y114" s="23">
        <f t="shared" si="37"/>
        <v>0.90001578893148992</v>
      </c>
      <c r="Z114" s="23">
        <f t="shared" si="38"/>
        <v>9.9984211068510076E-2</v>
      </c>
      <c r="AA114" s="24">
        <f>IF(SUMIFS('Daily NSE Equity Options'!$M:$M,'Daily NSE Equity Options'!$A:$A,$A114)=0,"",SUMIFS('Daily NSE Equity Options'!$M:$M,'Daily NSE Equity Options'!$A:$A,$A114))</f>
        <v>21048772</v>
      </c>
      <c r="AB114" s="9">
        <f>IF(SUMIFS('Daily BSE Equity Options'!$M:$M,'Daily BSE Equity Options'!$A:$A,$A114)=0,"",SUMIFS('Daily BSE Equity Options'!$M:$M,'Daily BSE Equity Options'!$A:$A,$A114))</f>
        <v>1791592</v>
      </c>
      <c r="AC114" s="9">
        <f t="shared" si="39"/>
        <v>22840364</v>
      </c>
      <c r="AD114" s="26" t="str">
        <f t="shared" si="40"/>
        <v/>
      </c>
      <c r="AE114" s="26" t="str">
        <f t="shared" si="41"/>
        <v/>
      </c>
      <c r="AF114" s="26" t="str">
        <f t="shared" si="42"/>
        <v/>
      </c>
      <c r="AG114" s="26">
        <f t="shared" si="51"/>
        <v>0.39952834805328541</v>
      </c>
      <c r="AH114" s="26">
        <f t="shared" si="52"/>
        <v>1.5660338444130937</v>
      </c>
      <c r="AI114" s="26">
        <f t="shared" si="53"/>
        <v>0.45127845491377316</v>
      </c>
      <c r="AJ114" s="26">
        <f t="shared" si="43"/>
        <v>0.92156026935472657</v>
      </c>
      <c r="AK114" s="26">
        <f t="shared" si="44"/>
        <v>7.8439730645273431E-2</v>
      </c>
      <c r="AL114" s="29">
        <v>20.712499999999999</v>
      </c>
      <c r="AM114" s="30">
        <v>21.74</v>
      </c>
      <c r="AN114" s="30">
        <v>17.532499999999999</v>
      </c>
      <c r="AO114" s="30">
        <v>21.19</v>
      </c>
      <c r="AP114" s="31">
        <v>2.3099999999999999E-2</v>
      </c>
    </row>
    <row r="115" spans="1:42" x14ac:dyDescent="0.2">
      <c r="A115" s="11">
        <v>44089</v>
      </c>
      <c r="B115" s="5" t="s">
        <v>242</v>
      </c>
      <c r="C115" s="10">
        <v>44075</v>
      </c>
      <c r="D115" s="5" t="s">
        <v>176</v>
      </c>
      <c r="E115" s="18">
        <f>IF(SUMIFS('Daily NSE Equity Options'!$K:$K,'Daily NSE Equity Options'!$A:$A,$A115)=0,"",SUMIFS('Daily NSE Equity Options'!$K:$K,'Daily NSE Equity Options'!$A:$A,$A115))</f>
        <v>99.999099999999999</v>
      </c>
      <c r="F115" s="7">
        <f>IF(SUMIFS('Daily BSE Equity Options'!$K:$K,'Daily BSE Equity Options'!$A:$A,$A115)=0,"",SUMIFS('Daily BSE Equity Options'!$K:$K,'Daily BSE Equity Options'!$A:$A,$A115))</f>
        <v>0.12429999999999999</v>
      </c>
      <c r="G115" s="7">
        <f t="shared" si="27"/>
        <v>100.1234</v>
      </c>
      <c r="H115" s="20" t="str">
        <f t="shared" si="28"/>
        <v/>
      </c>
      <c r="I115" s="20" t="str">
        <f t="shared" si="29"/>
        <v/>
      </c>
      <c r="J115" s="20" t="str">
        <f t="shared" si="30"/>
        <v/>
      </c>
      <c r="K115" s="20">
        <f t="shared" si="45"/>
        <v>-8.1784366136269937E-2</v>
      </c>
      <c r="L115" s="20">
        <f t="shared" si="46"/>
        <v>1.0751252086811349</v>
      </c>
      <c r="M115" s="20">
        <f t="shared" si="47"/>
        <v>-8.1148397019982443E-2</v>
      </c>
      <c r="N115" s="20">
        <f t="shared" si="31"/>
        <v>0.99875853197154707</v>
      </c>
      <c r="O115" s="20">
        <f t="shared" si="32"/>
        <v>1.241468028452889E-3</v>
      </c>
      <c r="P115" s="21">
        <f>IF(SUMIFS('Daily NSE Equity Options'!$L:$L,'Daily NSE Equity Options'!$A:$A,$A115)=0,"",SUMIFS('Daily NSE Equity Options'!$L:$L,'Daily NSE Equity Options'!$A:$A,$A115))</f>
        <v>14930.898499999999</v>
      </c>
      <c r="Q115" s="8">
        <f>IF(SUMIFS('Daily BSE Equity Options'!$L:$L,'Daily BSE Equity Options'!$A:$A,$A115)=0,"",SUMIFS('Daily BSE Equity Options'!$L:$L,'Daily BSE Equity Options'!$A:$A,$A115))</f>
        <v>1434.8613</v>
      </c>
      <c r="R115" s="8">
        <f t="shared" si="33"/>
        <v>16365.7598</v>
      </c>
      <c r="S115" s="23" t="str">
        <f t="shared" si="34"/>
        <v/>
      </c>
      <c r="T115" s="23" t="str">
        <f t="shared" si="35"/>
        <v/>
      </c>
      <c r="U115" s="23" t="str">
        <f t="shared" si="36"/>
        <v/>
      </c>
      <c r="V115" s="23">
        <f t="shared" si="48"/>
        <v>2.3971843771873891E-2</v>
      </c>
      <c r="W115" s="23">
        <f t="shared" si="49"/>
        <v>-0.11421015250330813</v>
      </c>
      <c r="X115" s="23">
        <f t="shared" si="50"/>
        <v>1.0155825890428183E-2</v>
      </c>
      <c r="Y115" s="23">
        <f t="shared" si="37"/>
        <v>0.91232540880870072</v>
      </c>
      <c r="Z115" s="23">
        <f t="shared" si="38"/>
        <v>8.7674591191299292E-2</v>
      </c>
      <c r="AA115" s="24">
        <f>IF(SUMIFS('Daily NSE Equity Options'!$M:$M,'Daily NSE Equity Options'!$A:$A,$A115)=0,"",SUMIFS('Daily NSE Equity Options'!$M:$M,'Daily NSE Equity Options'!$A:$A,$A115))</f>
        <v>22206251</v>
      </c>
      <c r="AB115" s="9">
        <f>IF(SUMIFS('Daily BSE Equity Options'!$M:$M,'Daily BSE Equity Options'!$A:$A,$A115)=0,"",SUMIFS('Daily BSE Equity Options'!$M:$M,'Daily BSE Equity Options'!$A:$A,$A115))</f>
        <v>1611973</v>
      </c>
      <c r="AC115" s="9">
        <f t="shared" si="39"/>
        <v>23818224</v>
      </c>
      <c r="AD115" s="26" t="str">
        <f t="shared" si="40"/>
        <v/>
      </c>
      <c r="AE115" s="26" t="str">
        <f t="shared" si="41"/>
        <v/>
      </c>
      <c r="AF115" s="26" t="str">
        <f t="shared" si="42"/>
        <v/>
      </c>
      <c r="AG115" s="26">
        <f t="shared" si="51"/>
        <v>5.4990333877909858E-2</v>
      </c>
      <c r="AH115" s="26">
        <f t="shared" si="52"/>
        <v>-0.10025664325359795</v>
      </c>
      <c r="AI115" s="26">
        <f t="shared" si="53"/>
        <v>4.2812802808221528E-2</v>
      </c>
      <c r="AJ115" s="26">
        <f t="shared" si="43"/>
        <v>0.93232186413227114</v>
      </c>
      <c r="AK115" s="26">
        <f t="shared" si="44"/>
        <v>6.7678135867728847E-2</v>
      </c>
      <c r="AL115" s="29">
        <v>21.19</v>
      </c>
      <c r="AM115" s="30">
        <v>21.19</v>
      </c>
      <c r="AN115" s="30">
        <v>18.897500000000001</v>
      </c>
      <c r="AO115" s="30">
        <v>20.5975</v>
      </c>
      <c r="AP115" s="31">
        <v>-2.8000000000000001E-2</v>
      </c>
    </row>
    <row r="116" spans="1:42" x14ac:dyDescent="0.2">
      <c r="A116" s="11">
        <v>44090</v>
      </c>
      <c r="B116" s="5" t="s">
        <v>240</v>
      </c>
      <c r="C116" s="10">
        <v>44075</v>
      </c>
      <c r="D116" s="5" t="s">
        <v>176</v>
      </c>
      <c r="E116" s="18">
        <f>IF(SUMIFS('Daily NSE Equity Options'!$K:$K,'Daily NSE Equity Options'!$A:$A,$A116)=0,"",SUMIFS('Daily NSE Equity Options'!$K:$K,'Daily NSE Equity Options'!$A:$A,$A116))</f>
        <v>95.294600000000003</v>
      </c>
      <c r="F116" s="7">
        <f>IF(SUMIFS('Daily BSE Equity Options'!$K:$K,'Daily BSE Equity Options'!$A:$A,$A116)=0,"",SUMIFS('Daily BSE Equity Options'!$K:$K,'Daily BSE Equity Options'!$A:$A,$A116))</f>
        <v>7.0099999999999996E-2</v>
      </c>
      <c r="G116" s="7">
        <f t="shared" si="27"/>
        <v>95.364699999999999</v>
      </c>
      <c r="H116" s="20" t="str">
        <f t="shared" si="28"/>
        <v/>
      </c>
      <c r="I116" s="20" t="str">
        <f t="shared" si="29"/>
        <v/>
      </c>
      <c r="J116" s="20" t="str">
        <f t="shared" si="30"/>
        <v/>
      </c>
      <c r="K116" s="20">
        <f t="shared" si="45"/>
        <v>-4.7045423408810683E-2</v>
      </c>
      <c r="L116" s="20">
        <f t="shared" si="46"/>
        <v>-0.43604183427192278</v>
      </c>
      <c r="M116" s="20">
        <f t="shared" si="47"/>
        <v>-4.7528350016080245E-2</v>
      </c>
      <c r="N116" s="20">
        <f t="shared" si="31"/>
        <v>0.99926492716906778</v>
      </c>
      <c r="O116" s="20">
        <f t="shared" si="32"/>
        <v>7.3507283093220024E-4</v>
      </c>
      <c r="P116" s="21">
        <f>IF(SUMIFS('Daily NSE Equity Options'!$L:$L,'Daily NSE Equity Options'!$A:$A,$A116)=0,"",SUMIFS('Daily NSE Equity Options'!$L:$L,'Daily NSE Equity Options'!$A:$A,$A116))</f>
        <v>18043.749199999998</v>
      </c>
      <c r="Q116" s="8">
        <f>IF(SUMIFS('Daily BSE Equity Options'!$L:$L,'Daily BSE Equity Options'!$A:$A,$A116)=0,"",SUMIFS('Daily BSE Equity Options'!$L:$L,'Daily BSE Equity Options'!$A:$A,$A116))</f>
        <v>868.98609999999996</v>
      </c>
      <c r="R116" s="8">
        <f t="shared" si="33"/>
        <v>18912.735299999997</v>
      </c>
      <c r="S116" s="23" t="str">
        <f t="shared" si="34"/>
        <v/>
      </c>
      <c r="T116" s="23" t="str">
        <f t="shared" si="35"/>
        <v/>
      </c>
      <c r="U116" s="23" t="str">
        <f t="shared" si="36"/>
        <v/>
      </c>
      <c r="V116" s="23">
        <f t="shared" si="48"/>
        <v>0.20848381629544921</v>
      </c>
      <c r="W116" s="23">
        <f t="shared" si="49"/>
        <v>-0.39437623692269075</v>
      </c>
      <c r="X116" s="23">
        <f t="shared" si="50"/>
        <v>0.15562830758398372</v>
      </c>
      <c r="Y116" s="23">
        <f t="shared" si="37"/>
        <v>0.95405285982086374</v>
      </c>
      <c r="Z116" s="23">
        <f t="shared" si="38"/>
        <v>4.5947140179136335E-2</v>
      </c>
      <c r="AA116" s="24">
        <f>IF(SUMIFS('Daily NSE Equity Options'!$M:$M,'Daily NSE Equity Options'!$A:$A,$A116)=0,"",SUMIFS('Daily NSE Equity Options'!$M:$M,'Daily NSE Equity Options'!$A:$A,$A116))</f>
        <v>26876783</v>
      </c>
      <c r="AB116" s="9">
        <f>IF(SUMIFS('Daily BSE Equity Options'!$M:$M,'Daily BSE Equity Options'!$A:$A,$A116)=0,"",SUMIFS('Daily BSE Equity Options'!$M:$M,'Daily BSE Equity Options'!$A:$A,$A116))</f>
        <v>928618</v>
      </c>
      <c r="AC116" s="9">
        <f t="shared" si="39"/>
        <v>27805401</v>
      </c>
      <c r="AD116" s="26" t="str">
        <f t="shared" si="40"/>
        <v/>
      </c>
      <c r="AE116" s="26" t="str">
        <f t="shared" si="41"/>
        <v/>
      </c>
      <c r="AF116" s="26" t="str">
        <f t="shared" si="42"/>
        <v/>
      </c>
      <c r="AG116" s="26">
        <f t="shared" si="51"/>
        <v>0.21032510170221896</v>
      </c>
      <c r="AH116" s="26">
        <f t="shared" si="52"/>
        <v>-0.42392459427049956</v>
      </c>
      <c r="AI116" s="26">
        <f t="shared" si="53"/>
        <v>0.1674002646041115</v>
      </c>
      <c r="AJ116" s="26">
        <f t="shared" si="43"/>
        <v>0.96660296321567163</v>
      </c>
      <c r="AK116" s="26">
        <f t="shared" si="44"/>
        <v>3.3397036784328336E-2</v>
      </c>
      <c r="AL116" s="29">
        <v>20.5975</v>
      </c>
      <c r="AM116" s="30">
        <v>20.5975</v>
      </c>
      <c r="AN116" s="30">
        <v>16.324999999999999</v>
      </c>
      <c r="AO116" s="30">
        <v>19.66</v>
      </c>
      <c r="AP116" s="31">
        <v>-4.5499999999999999E-2</v>
      </c>
    </row>
    <row r="117" spans="1:42" x14ac:dyDescent="0.2">
      <c r="A117" s="11">
        <v>44091</v>
      </c>
      <c r="B117" s="5" t="s">
        <v>243</v>
      </c>
      <c r="C117" s="10">
        <v>44075</v>
      </c>
      <c r="D117" s="5" t="s">
        <v>176</v>
      </c>
      <c r="E117" s="18">
        <f>IF(SUMIFS('Daily NSE Equity Options'!$K:$K,'Daily NSE Equity Options'!$A:$A,$A117)=0,"",SUMIFS('Daily NSE Equity Options'!$K:$K,'Daily NSE Equity Options'!$A:$A,$A117))</f>
        <v>93.313299999999998</v>
      </c>
      <c r="F117" s="7">
        <f>IF(SUMIFS('Daily BSE Equity Options'!$K:$K,'Daily BSE Equity Options'!$A:$A,$A117)=0,"",SUMIFS('Daily BSE Equity Options'!$K:$K,'Daily BSE Equity Options'!$A:$A,$A117))</f>
        <v>8.1600000000000006E-2</v>
      </c>
      <c r="G117" s="7">
        <f t="shared" si="27"/>
        <v>93.394899999999993</v>
      </c>
      <c r="H117" s="20" t="str">
        <f t="shared" si="28"/>
        <v/>
      </c>
      <c r="I117" s="20" t="str">
        <f t="shared" si="29"/>
        <v/>
      </c>
      <c r="J117" s="20" t="str">
        <f t="shared" si="30"/>
        <v/>
      </c>
      <c r="K117" s="20">
        <f t="shared" si="45"/>
        <v>-2.0791314513099457E-2</v>
      </c>
      <c r="L117" s="20">
        <f t="shared" si="46"/>
        <v>0.16405135520684744</v>
      </c>
      <c r="M117" s="20">
        <f t="shared" si="47"/>
        <v>-2.0655441688591347E-2</v>
      </c>
      <c r="N117" s="20">
        <f t="shared" si="31"/>
        <v>0.99912629062186487</v>
      </c>
      <c r="O117" s="20">
        <f t="shared" si="32"/>
        <v>8.7370937813520877E-4</v>
      </c>
      <c r="P117" s="21">
        <f>IF(SUMIFS('Daily NSE Equity Options'!$L:$L,'Daily NSE Equity Options'!$A:$A,$A117)=0,"",SUMIFS('Daily NSE Equity Options'!$L:$L,'Daily NSE Equity Options'!$A:$A,$A117))</f>
        <v>38212.038500000002</v>
      </c>
      <c r="Q117" s="8">
        <f>IF(SUMIFS('Daily BSE Equity Options'!$L:$L,'Daily BSE Equity Options'!$A:$A,$A117)=0,"",SUMIFS('Daily BSE Equity Options'!$L:$L,'Daily BSE Equity Options'!$A:$A,$A117))</f>
        <v>1211.297</v>
      </c>
      <c r="R117" s="8">
        <f t="shared" si="33"/>
        <v>39423.335500000001</v>
      </c>
      <c r="S117" s="23" t="str">
        <f t="shared" si="34"/>
        <v/>
      </c>
      <c r="T117" s="23" t="str">
        <f t="shared" si="35"/>
        <v/>
      </c>
      <c r="U117" s="23" t="str">
        <f t="shared" si="36"/>
        <v/>
      </c>
      <c r="V117" s="23">
        <f t="shared" si="48"/>
        <v>1.1177438278736442</v>
      </c>
      <c r="W117" s="23">
        <f t="shared" si="49"/>
        <v>0.39391987973110276</v>
      </c>
      <c r="X117" s="23">
        <f t="shared" si="50"/>
        <v>1.0844861874633231</v>
      </c>
      <c r="Y117" s="23">
        <f t="shared" si="37"/>
        <v>0.96927461908949841</v>
      </c>
      <c r="Z117" s="23">
        <f t="shared" si="38"/>
        <v>3.0725380910501598E-2</v>
      </c>
      <c r="AA117" s="24">
        <f>IF(SUMIFS('Daily NSE Equity Options'!$M:$M,'Daily NSE Equity Options'!$A:$A,$A117)=0,"",SUMIFS('Daily NSE Equity Options'!$M:$M,'Daily NSE Equity Options'!$A:$A,$A117))</f>
        <v>57743323</v>
      </c>
      <c r="AB117" s="9">
        <f>IF(SUMIFS('Daily BSE Equity Options'!$M:$M,'Daily BSE Equity Options'!$A:$A,$A117)=0,"",SUMIFS('Daily BSE Equity Options'!$M:$M,'Daily BSE Equity Options'!$A:$A,$A117))</f>
        <v>1355412</v>
      </c>
      <c r="AC117" s="9">
        <f t="shared" si="39"/>
        <v>59098735</v>
      </c>
      <c r="AD117" s="26" t="str">
        <f t="shared" si="40"/>
        <v/>
      </c>
      <c r="AE117" s="26" t="str">
        <f t="shared" si="41"/>
        <v/>
      </c>
      <c r="AF117" s="26" t="str">
        <f t="shared" si="42"/>
        <v/>
      </c>
      <c r="AG117" s="26">
        <f t="shared" si="51"/>
        <v>1.1484462258745771</v>
      </c>
      <c r="AH117" s="26">
        <f t="shared" si="52"/>
        <v>0.45960125692157594</v>
      </c>
      <c r="AI117" s="26">
        <f t="shared" si="53"/>
        <v>1.1254408451077542</v>
      </c>
      <c r="AJ117" s="26">
        <f t="shared" si="43"/>
        <v>0.97706529589846547</v>
      </c>
      <c r="AK117" s="26">
        <f t="shared" si="44"/>
        <v>2.2934704101534493E-2</v>
      </c>
      <c r="AL117" s="29">
        <v>19.66</v>
      </c>
      <c r="AM117" s="30">
        <v>20.682500000000001</v>
      </c>
      <c r="AN117" s="30">
        <v>17.552499999999998</v>
      </c>
      <c r="AO117" s="30">
        <v>20.100000000000001</v>
      </c>
      <c r="AP117" s="31">
        <v>2.24E-2</v>
      </c>
    </row>
    <row r="118" spans="1:42" x14ac:dyDescent="0.2">
      <c r="A118" s="11">
        <v>44092</v>
      </c>
      <c r="B118" s="5" t="s">
        <v>241</v>
      </c>
      <c r="C118" s="10">
        <v>44075</v>
      </c>
      <c r="D118" s="5" t="s">
        <v>176</v>
      </c>
      <c r="E118" s="18">
        <f>IF(SUMIFS('Daily NSE Equity Options'!$K:$K,'Daily NSE Equity Options'!$A:$A,$A118)=0,"",SUMIFS('Daily NSE Equity Options'!$K:$K,'Daily NSE Equity Options'!$A:$A,$A118))</f>
        <v>102.1109</v>
      </c>
      <c r="F118" s="7">
        <f>IF(SUMIFS('Daily BSE Equity Options'!$K:$K,'Daily BSE Equity Options'!$A:$A,$A118)=0,"",SUMIFS('Daily BSE Equity Options'!$K:$K,'Daily BSE Equity Options'!$A:$A,$A118))</f>
        <v>6.3299999999999995E-2</v>
      </c>
      <c r="G118" s="7">
        <f t="shared" si="27"/>
        <v>102.1742</v>
      </c>
      <c r="H118" s="20" t="str">
        <f t="shared" si="28"/>
        <v/>
      </c>
      <c r="I118" s="20" t="str">
        <f t="shared" si="29"/>
        <v/>
      </c>
      <c r="J118" s="20" t="str">
        <f t="shared" si="30"/>
        <v/>
      </c>
      <c r="K118" s="20">
        <f t="shared" si="45"/>
        <v>9.4280236579351584E-2</v>
      </c>
      <c r="L118" s="20">
        <f t="shared" si="46"/>
        <v>-0.22426470588235303</v>
      </c>
      <c r="M118" s="20">
        <f t="shared" si="47"/>
        <v>9.4001920875765199E-2</v>
      </c>
      <c r="N118" s="20">
        <f t="shared" si="31"/>
        <v>0.99938046982506346</v>
      </c>
      <c r="O118" s="20">
        <f t="shared" si="32"/>
        <v>6.1953017493652997E-4</v>
      </c>
      <c r="P118" s="21">
        <f>IF(SUMIFS('Daily NSE Equity Options'!$L:$L,'Daily NSE Equity Options'!$A:$A,$A118)=0,"",SUMIFS('Daily NSE Equity Options'!$L:$L,'Daily NSE Equity Options'!$A:$A,$A118))</f>
        <v>11925.9602</v>
      </c>
      <c r="Q118" s="8">
        <f>IF(SUMIFS('Daily BSE Equity Options'!$L:$L,'Daily BSE Equity Options'!$A:$A,$A118)=0,"",SUMIFS('Daily BSE Equity Options'!$L:$L,'Daily BSE Equity Options'!$A:$A,$A118))</f>
        <v>1352.748</v>
      </c>
      <c r="R118" s="8">
        <f t="shared" si="33"/>
        <v>13278.708199999999</v>
      </c>
      <c r="S118" s="23" t="str">
        <f t="shared" si="34"/>
        <v/>
      </c>
      <c r="T118" s="23" t="str">
        <f t="shared" si="35"/>
        <v/>
      </c>
      <c r="U118" s="23" t="str">
        <f t="shared" si="36"/>
        <v/>
      </c>
      <c r="V118" s="23">
        <f t="shared" si="48"/>
        <v>-0.68790044530076566</v>
      </c>
      <c r="W118" s="23">
        <f t="shared" si="49"/>
        <v>0.11677648008704722</v>
      </c>
      <c r="X118" s="23">
        <f t="shared" si="50"/>
        <v>-0.66317644025833378</v>
      </c>
      <c r="Y118" s="23">
        <f t="shared" si="37"/>
        <v>0.89812653613398929</v>
      </c>
      <c r="Z118" s="23">
        <f t="shared" si="38"/>
        <v>0.10187346386601071</v>
      </c>
      <c r="AA118" s="24">
        <f>IF(SUMIFS('Daily NSE Equity Options'!$M:$M,'Daily NSE Equity Options'!$A:$A,$A118)=0,"",SUMIFS('Daily NSE Equity Options'!$M:$M,'Daily NSE Equity Options'!$A:$A,$A118))</f>
        <v>16854568</v>
      </c>
      <c r="AB118" s="9">
        <f>IF(SUMIFS('Daily BSE Equity Options'!$M:$M,'Daily BSE Equity Options'!$A:$A,$A118)=0,"",SUMIFS('Daily BSE Equity Options'!$M:$M,'Daily BSE Equity Options'!$A:$A,$A118))</f>
        <v>1549773</v>
      </c>
      <c r="AC118" s="9">
        <f t="shared" si="39"/>
        <v>18404341</v>
      </c>
      <c r="AD118" s="26" t="str">
        <f t="shared" si="40"/>
        <v/>
      </c>
      <c r="AE118" s="26" t="str">
        <f t="shared" si="41"/>
        <v/>
      </c>
      <c r="AF118" s="26" t="str">
        <f t="shared" si="42"/>
        <v/>
      </c>
      <c r="AG118" s="26">
        <f t="shared" si="51"/>
        <v>-0.70811226087559942</v>
      </c>
      <c r="AH118" s="26">
        <f t="shared" si="52"/>
        <v>0.14339625147187718</v>
      </c>
      <c r="AI118" s="26">
        <f t="shared" si="53"/>
        <v>-0.68858316510497219</v>
      </c>
      <c r="AJ118" s="26">
        <f t="shared" si="43"/>
        <v>0.91579307294947421</v>
      </c>
      <c r="AK118" s="26">
        <f t="shared" si="44"/>
        <v>8.4206927050525737E-2</v>
      </c>
      <c r="AL118" s="29">
        <v>20.100000000000001</v>
      </c>
      <c r="AM118" s="30">
        <v>20.77</v>
      </c>
      <c r="AN118" s="30">
        <v>17.5825</v>
      </c>
      <c r="AO118" s="30">
        <v>20.045000000000002</v>
      </c>
      <c r="AP118" s="31">
        <v>-2.7000000000000001E-3</v>
      </c>
    </row>
    <row r="119" spans="1:42" x14ac:dyDescent="0.2">
      <c r="A119" s="11">
        <v>44095</v>
      </c>
      <c r="B119" s="5" t="s">
        <v>244</v>
      </c>
      <c r="C119" s="10">
        <v>44075</v>
      </c>
      <c r="D119" s="5" t="s">
        <v>176</v>
      </c>
      <c r="E119" s="18">
        <f>IF(SUMIFS('Daily NSE Equity Options'!$K:$K,'Daily NSE Equity Options'!$A:$A,$A119)=0,"",SUMIFS('Daily NSE Equity Options'!$K:$K,'Daily NSE Equity Options'!$A:$A,$A119))</f>
        <v>120.7901</v>
      </c>
      <c r="F119" s="7">
        <f>IF(SUMIFS('Daily BSE Equity Options'!$K:$K,'Daily BSE Equity Options'!$A:$A,$A119)=0,"",SUMIFS('Daily BSE Equity Options'!$K:$K,'Daily BSE Equity Options'!$A:$A,$A119))</f>
        <v>6.2199999999999998E-2</v>
      </c>
      <c r="G119" s="7">
        <f t="shared" si="27"/>
        <v>120.8523</v>
      </c>
      <c r="H119" s="20" t="str">
        <f t="shared" si="28"/>
        <v/>
      </c>
      <c r="I119" s="20" t="str">
        <f t="shared" si="29"/>
        <v/>
      </c>
      <c r="J119" s="20" t="str">
        <f t="shared" si="30"/>
        <v/>
      </c>
      <c r="K119" s="20">
        <f t="shared" si="45"/>
        <v>0.18293051966048668</v>
      </c>
      <c r="L119" s="20">
        <f t="shared" si="46"/>
        <v>-1.7377567140600236E-2</v>
      </c>
      <c r="M119" s="20">
        <f t="shared" si="47"/>
        <v>0.18280642275642967</v>
      </c>
      <c r="N119" s="20">
        <f t="shared" si="31"/>
        <v>0.99948532216598274</v>
      </c>
      <c r="O119" s="20">
        <f t="shared" si="32"/>
        <v>5.14677834017226E-4</v>
      </c>
      <c r="P119" s="21">
        <f>IF(SUMIFS('Daily NSE Equity Options'!$L:$L,'Daily NSE Equity Options'!$A:$A,$A119)=0,"",SUMIFS('Daily NSE Equity Options'!$L:$L,'Daily NSE Equity Options'!$A:$A,$A119))</f>
        <v>16529.1548</v>
      </c>
      <c r="Q119" s="8">
        <f>IF(SUMIFS('Daily BSE Equity Options'!$L:$L,'Daily BSE Equity Options'!$A:$A,$A119)=0,"",SUMIFS('Daily BSE Equity Options'!$L:$L,'Daily BSE Equity Options'!$A:$A,$A119))</f>
        <v>1465.2817</v>
      </c>
      <c r="R119" s="8">
        <f t="shared" si="33"/>
        <v>17994.4365</v>
      </c>
      <c r="S119" s="23" t="str">
        <f t="shared" si="34"/>
        <v/>
      </c>
      <c r="T119" s="23" t="str">
        <f t="shared" si="35"/>
        <v/>
      </c>
      <c r="U119" s="23" t="str">
        <f t="shared" si="36"/>
        <v/>
      </c>
      <c r="V119" s="23">
        <f t="shared" si="48"/>
        <v>0.38598104662465671</v>
      </c>
      <c r="W119" s="23">
        <f t="shared" si="49"/>
        <v>8.3188960545496959E-2</v>
      </c>
      <c r="X119" s="23">
        <f t="shared" si="50"/>
        <v>0.35513456798455745</v>
      </c>
      <c r="Y119" s="23">
        <f t="shared" si="37"/>
        <v>0.91857029254569877</v>
      </c>
      <c r="Z119" s="23">
        <f t="shared" si="38"/>
        <v>8.1429707454301226E-2</v>
      </c>
      <c r="AA119" s="24">
        <f>IF(SUMIFS('Daily NSE Equity Options'!$M:$M,'Daily NSE Equity Options'!$A:$A,$A119)=0,"",SUMIFS('Daily NSE Equity Options'!$M:$M,'Daily NSE Equity Options'!$A:$A,$A119))</f>
        <v>23477383</v>
      </c>
      <c r="AB119" s="9">
        <f>IF(SUMIFS('Daily BSE Equity Options'!$M:$M,'Daily BSE Equity Options'!$A:$A,$A119)=0,"",SUMIFS('Daily BSE Equity Options'!$M:$M,'Daily BSE Equity Options'!$A:$A,$A119))</f>
        <v>1613156</v>
      </c>
      <c r="AC119" s="9">
        <f t="shared" si="39"/>
        <v>25090539</v>
      </c>
      <c r="AD119" s="26" t="str">
        <f t="shared" si="40"/>
        <v/>
      </c>
      <c r="AE119" s="26" t="str">
        <f t="shared" si="41"/>
        <v/>
      </c>
      <c r="AF119" s="26" t="str">
        <f t="shared" si="42"/>
        <v/>
      </c>
      <c r="AG119" s="26">
        <f t="shared" si="51"/>
        <v>0.39293887568046837</v>
      </c>
      <c r="AH119" s="26">
        <f t="shared" si="52"/>
        <v>4.0898247678853528E-2</v>
      </c>
      <c r="AI119" s="26">
        <f t="shared" si="53"/>
        <v>0.3632946161995152</v>
      </c>
      <c r="AJ119" s="26">
        <f t="shared" si="43"/>
        <v>0.93570660239702308</v>
      </c>
      <c r="AK119" s="26">
        <f t="shared" si="44"/>
        <v>6.4293397602976962E-2</v>
      </c>
      <c r="AL119" s="29">
        <v>20.045000000000002</v>
      </c>
      <c r="AM119" s="30">
        <v>22.9925</v>
      </c>
      <c r="AN119" s="30">
        <v>18.267499999999998</v>
      </c>
      <c r="AO119" s="30">
        <v>22.1875</v>
      </c>
      <c r="AP119" s="31">
        <v>0.1069</v>
      </c>
    </row>
    <row r="120" spans="1:42" x14ac:dyDescent="0.2">
      <c r="A120" s="11">
        <v>44096</v>
      </c>
      <c r="B120" s="5" t="s">
        <v>242</v>
      </c>
      <c r="C120" s="10">
        <v>44075</v>
      </c>
      <c r="D120" s="5" t="s">
        <v>176</v>
      </c>
      <c r="E120" s="18">
        <f>IF(SUMIFS('Daily NSE Equity Options'!$K:$K,'Daily NSE Equity Options'!$A:$A,$A120)=0,"",SUMIFS('Daily NSE Equity Options'!$K:$K,'Daily NSE Equity Options'!$A:$A,$A120))</f>
        <v>134.47149999999999</v>
      </c>
      <c r="F120" s="7">
        <f>IF(SUMIFS('Daily BSE Equity Options'!$K:$K,'Daily BSE Equity Options'!$A:$A,$A120)=0,"",SUMIFS('Daily BSE Equity Options'!$K:$K,'Daily BSE Equity Options'!$A:$A,$A120))</f>
        <v>0.1022</v>
      </c>
      <c r="G120" s="7">
        <f t="shared" si="27"/>
        <v>134.5737</v>
      </c>
      <c r="H120" s="20" t="str">
        <f t="shared" si="28"/>
        <v/>
      </c>
      <c r="I120" s="20" t="str">
        <f t="shared" si="29"/>
        <v/>
      </c>
      <c r="J120" s="20" t="str">
        <f t="shared" si="30"/>
        <v/>
      </c>
      <c r="K120" s="20">
        <f t="shared" si="45"/>
        <v>0.11326590507003464</v>
      </c>
      <c r="L120" s="20">
        <f t="shared" si="46"/>
        <v>0.64308681672025725</v>
      </c>
      <c r="M120" s="20">
        <f t="shared" si="47"/>
        <v>0.11353859214925999</v>
      </c>
      <c r="N120" s="20">
        <f t="shared" si="31"/>
        <v>0.99924056483547674</v>
      </c>
      <c r="O120" s="20">
        <f t="shared" si="32"/>
        <v>7.5943516452323145E-4</v>
      </c>
      <c r="P120" s="21">
        <f>IF(SUMIFS('Daily NSE Equity Options'!$L:$L,'Daily NSE Equity Options'!$A:$A,$A120)=0,"",SUMIFS('Daily NSE Equity Options'!$L:$L,'Daily NSE Equity Options'!$A:$A,$A120))</f>
        <v>20166.698199999999</v>
      </c>
      <c r="Q120" s="8">
        <f>IF(SUMIFS('Daily BSE Equity Options'!$L:$L,'Daily BSE Equity Options'!$A:$A,$A120)=0,"",SUMIFS('Daily BSE Equity Options'!$L:$L,'Daily BSE Equity Options'!$A:$A,$A120))</f>
        <v>1431.0169000000001</v>
      </c>
      <c r="R120" s="8">
        <f t="shared" si="33"/>
        <v>21597.715099999998</v>
      </c>
      <c r="S120" s="23" t="str">
        <f t="shared" si="34"/>
        <v/>
      </c>
      <c r="T120" s="23" t="str">
        <f t="shared" si="35"/>
        <v/>
      </c>
      <c r="U120" s="23" t="str">
        <f t="shared" si="36"/>
        <v/>
      </c>
      <c r="V120" s="23">
        <f t="shared" si="48"/>
        <v>0.22006832436465529</v>
      </c>
      <c r="W120" s="23">
        <f t="shared" si="49"/>
        <v>-2.3384445461920311E-2</v>
      </c>
      <c r="X120" s="23">
        <f t="shared" si="50"/>
        <v>0.2002440365387379</v>
      </c>
      <c r="Y120" s="23">
        <f t="shared" si="37"/>
        <v>0.93374220868391777</v>
      </c>
      <c r="Z120" s="23">
        <f t="shared" si="38"/>
        <v>6.6257791316082337E-2</v>
      </c>
      <c r="AA120" s="24">
        <f>IF(SUMIFS('Daily NSE Equity Options'!$M:$M,'Daily NSE Equity Options'!$A:$A,$A120)=0,"",SUMIFS('Daily NSE Equity Options'!$M:$M,'Daily NSE Equity Options'!$A:$A,$A120))</f>
        <v>29625060</v>
      </c>
      <c r="AB120" s="9">
        <f>IF(SUMIFS('Daily BSE Equity Options'!$M:$M,'Daily BSE Equity Options'!$A:$A,$A120)=0,"",SUMIFS('Daily BSE Equity Options'!$M:$M,'Daily BSE Equity Options'!$A:$A,$A120))</f>
        <v>1488550</v>
      </c>
      <c r="AC120" s="9">
        <f t="shared" si="39"/>
        <v>31113610</v>
      </c>
      <c r="AD120" s="26" t="str">
        <f t="shared" si="40"/>
        <v/>
      </c>
      <c r="AE120" s="26" t="str">
        <f t="shared" si="41"/>
        <v/>
      </c>
      <c r="AF120" s="26" t="str">
        <f t="shared" si="42"/>
        <v/>
      </c>
      <c r="AG120" s="26">
        <f t="shared" si="51"/>
        <v>0.26185529281521713</v>
      </c>
      <c r="AH120" s="26">
        <f t="shared" si="52"/>
        <v>-7.7243614380754222E-2</v>
      </c>
      <c r="AI120" s="26">
        <f t="shared" si="53"/>
        <v>0.24005347194813154</v>
      </c>
      <c r="AJ120" s="26">
        <f t="shared" si="43"/>
        <v>0.95215759277049494</v>
      </c>
      <c r="AK120" s="26">
        <f t="shared" si="44"/>
        <v>4.784240722950503E-2</v>
      </c>
      <c r="AL120" s="29">
        <v>22.1875</v>
      </c>
      <c r="AM120" s="30">
        <v>23.274999999999999</v>
      </c>
      <c r="AN120" s="30">
        <v>15.755000000000001</v>
      </c>
      <c r="AO120" s="30">
        <v>21.41</v>
      </c>
      <c r="AP120" s="31">
        <v>-3.5000000000000003E-2</v>
      </c>
    </row>
    <row r="121" spans="1:42" x14ac:dyDescent="0.2">
      <c r="A121" s="11">
        <v>44097</v>
      </c>
      <c r="B121" s="5" t="s">
        <v>240</v>
      </c>
      <c r="C121" s="10">
        <v>44075</v>
      </c>
      <c r="D121" s="5" t="s">
        <v>176</v>
      </c>
      <c r="E121" s="18">
        <f>IF(SUMIFS('Daily NSE Equity Options'!$K:$K,'Daily NSE Equity Options'!$A:$A,$A121)=0,"",SUMIFS('Daily NSE Equity Options'!$K:$K,'Daily NSE Equity Options'!$A:$A,$A121))</f>
        <v>113.35680000000001</v>
      </c>
      <c r="F121" s="7">
        <f>IF(SUMIFS('Daily BSE Equity Options'!$K:$K,'Daily BSE Equity Options'!$A:$A,$A121)=0,"",SUMIFS('Daily BSE Equity Options'!$K:$K,'Daily BSE Equity Options'!$A:$A,$A121))</f>
        <v>7.9699999999999993E-2</v>
      </c>
      <c r="G121" s="7">
        <f t="shared" si="27"/>
        <v>113.43650000000001</v>
      </c>
      <c r="H121" s="20" t="str">
        <f t="shared" si="28"/>
        <v/>
      </c>
      <c r="I121" s="20" t="str">
        <f t="shared" si="29"/>
        <v/>
      </c>
      <c r="J121" s="20" t="str">
        <f t="shared" si="30"/>
        <v/>
      </c>
      <c r="K121" s="20">
        <f t="shared" si="45"/>
        <v>-0.15701988897275621</v>
      </c>
      <c r="L121" s="20">
        <f t="shared" si="46"/>
        <v>-0.2201565557729942</v>
      </c>
      <c r="M121" s="20">
        <f t="shared" si="47"/>
        <v>-0.15706783717769512</v>
      </c>
      <c r="N121" s="20">
        <f t="shared" si="31"/>
        <v>0.9992974042746382</v>
      </c>
      <c r="O121" s="20">
        <f t="shared" si="32"/>
        <v>7.0259572536176618E-4</v>
      </c>
      <c r="P121" s="21">
        <f>IF(SUMIFS('Daily NSE Equity Options'!$L:$L,'Daily NSE Equity Options'!$A:$A,$A121)=0,"",SUMIFS('Daily NSE Equity Options'!$L:$L,'Daily NSE Equity Options'!$A:$A,$A121))</f>
        <v>24052.5625</v>
      </c>
      <c r="Q121" s="8">
        <f>IF(SUMIFS('Daily BSE Equity Options'!$L:$L,'Daily BSE Equity Options'!$A:$A,$A121)=0,"",SUMIFS('Daily BSE Equity Options'!$L:$L,'Daily BSE Equity Options'!$A:$A,$A121))</f>
        <v>1465.1736000000001</v>
      </c>
      <c r="R121" s="8">
        <f t="shared" si="33"/>
        <v>25517.736100000002</v>
      </c>
      <c r="S121" s="23" t="str">
        <f t="shared" si="34"/>
        <v/>
      </c>
      <c r="T121" s="23" t="str">
        <f t="shared" si="35"/>
        <v/>
      </c>
      <c r="U121" s="23" t="str">
        <f t="shared" si="36"/>
        <v/>
      </c>
      <c r="V121" s="23">
        <f t="shared" si="48"/>
        <v>0.1926871846577245</v>
      </c>
      <c r="W121" s="23">
        <f t="shared" si="49"/>
        <v>2.386883061968037E-2</v>
      </c>
      <c r="X121" s="23">
        <f t="shared" si="50"/>
        <v>0.18150165338554758</v>
      </c>
      <c r="Y121" s="23">
        <f t="shared" si="37"/>
        <v>0.94258214779484295</v>
      </c>
      <c r="Z121" s="23">
        <f t="shared" si="38"/>
        <v>5.7417852205157022E-2</v>
      </c>
      <c r="AA121" s="24">
        <f>IF(SUMIFS('Daily NSE Equity Options'!$M:$M,'Daily NSE Equity Options'!$A:$A,$A121)=0,"",SUMIFS('Daily NSE Equity Options'!$M:$M,'Daily NSE Equity Options'!$A:$A,$A121))</f>
        <v>35996365</v>
      </c>
      <c r="AB121" s="9">
        <f>IF(SUMIFS('Daily BSE Equity Options'!$M:$M,'Daily BSE Equity Options'!$A:$A,$A121)=0,"",SUMIFS('Daily BSE Equity Options'!$M:$M,'Daily BSE Equity Options'!$A:$A,$A121))</f>
        <v>1563071</v>
      </c>
      <c r="AC121" s="9">
        <f t="shared" si="39"/>
        <v>37559436</v>
      </c>
      <c r="AD121" s="26" t="str">
        <f t="shared" si="40"/>
        <v/>
      </c>
      <c r="AE121" s="26" t="str">
        <f t="shared" si="41"/>
        <v/>
      </c>
      <c r="AF121" s="26" t="str">
        <f t="shared" si="42"/>
        <v/>
      </c>
      <c r="AG121" s="26">
        <f t="shared" si="51"/>
        <v>0.21506471210522449</v>
      </c>
      <c r="AH121" s="26">
        <f t="shared" si="52"/>
        <v>5.0062812804406942E-2</v>
      </c>
      <c r="AI121" s="26">
        <f t="shared" si="53"/>
        <v>0.2071706240452329</v>
      </c>
      <c r="AJ121" s="26">
        <f t="shared" si="43"/>
        <v>0.958384066257012</v>
      </c>
      <c r="AK121" s="26">
        <f t="shared" si="44"/>
        <v>4.1615933742988047E-2</v>
      </c>
      <c r="AL121" s="29">
        <v>21.41</v>
      </c>
      <c r="AM121" s="30">
        <v>22.477499999999999</v>
      </c>
      <c r="AN121" s="30">
        <v>19.37</v>
      </c>
      <c r="AO121" s="30">
        <v>20.99</v>
      </c>
      <c r="AP121" s="31">
        <v>-1.9599999999999999E-2</v>
      </c>
    </row>
    <row r="122" spans="1:42" x14ac:dyDescent="0.2">
      <c r="A122" s="11">
        <v>44098</v>
      </c>
      <c r="B122" s="5" t="s">
        <v>243</v>
      </c>
      <c r="C122" s="10">
        <v>44075</v>
      </c>
      <c r="D122" s="5" t="s">
        <v>176</v>
      </c>
      <c r="E122" s="18">
        <f>IF(SUMIFS('Daily NSE Equity Options'!$K:$K,'Daily NSE Equity Options'!$A:$A,$A122)=0,"",SUMIFS('Daily NSE Equity Options'!$K:$K,'Daily NSE Equity Options'!$A:$A,$A122))</f>
        <v>125.9667</v>
      </c>
      <c r="F122" s="7">
        <f>IF(SUMIFS('Daily BSE Equity Options'!$K:$K,'Daily BSE Equity Options'!$A:$A,$A122)=0,"",SUMIFS('Daily BSE Equity Options'!$K:$K,'Daily BSE Equity Options'!$A:$A,$A122))</f>
        <v>6.2799999999999995E-2</v>
      </c>
      <c r="G122" s="7">
        <f t="shared" si="27"/>
        <v>126.0295</v>
      </c>
      <c r="H122" s="20" t="str">
        <f t="shared" si="28"/>
        <v/>
      </c>
      <c r="I122" s="20" t="str">
        <f t="shared" si="29"/>
        <v/>
      </c>
      <c r="J122" s="20" t="str">
        <f t="shared" si="30"/>
        <v/>
      </c>
      <c r="K122" s="20">
        <f t="shared" si="45"/>
        <v>0.11124079014227628</v>
      </c>
      <c r="L122" s="20">
        <f t="shared" si="46"/>
        <v>-0.21204516938519447</v>
      </c>
      <c r="M122" s="20">
        <f t="shared" si="47"/>
        <v>0.11101365080904291</v>
      </c>
      <c r="N122" s="20">
        <f t="shared" si="31"/>
        <v>0.99950170396613491</v>
      </c>
      <c r="O122" s="20">
        <f t="shared" si="32"/>
        <v>4.9829603386508713E-4</v>
      </c>
      <c r="P122" s="21">
        <f>IF(SUMIFS('Daily NSE Equity Options'!$L:$L,'Daily NSE Equity Options'!$A:$A,$A122)=0,"",SUMIFS('Daily NSE Equity Options'!$L:$L,'Daily NSE Equity Options'!$A:$A,$A122))</f>
        <v>41494.36</v>
      </c>
      <c r="Q122" s="8">
        <f>IF(SUMIFS('Daily BSE Equity Options'!$L:$L,'Daily BSE Equity Options'!$A:$A,$A122)=0,"",SUMIFS('Daily BSE Equity Options'!$L:$L,'Daily BSE Equity Options'!$A:$A,$A122))</f>
        <v>1514.0759</v>
      </c>
      <c r="R122" s="8">
        <f t="shared" si="33"/>
        <v>43008.435900000004</v>
      </c>
      <c r="S122" s="23" t="str">
        <f t="shared" si="34"/>
        <v/>
      </c>
      <c r="T122" s="23" t="str">
        <f t="shared" si="35"/>
        <v/>
      </c>
      <c r="U122" s="23" t="str">
        <f t="shared" si="36"/>
        <v/>
      </c>
      <c r="V122" s="23">
        <f t="shared" si="48"/>
        <v>0.72515340101496473</v>
      </c>
      <c r="W122" s="23">
        <f t="shared" si="49"/>
        <v>3.3376454503411646E-2</v>
      </c>
      <c r="X122" s="23">
        <f t="shared" si="50"/>
        <v>0.68543305454122949</v>
      </c>
      <c r="Y122" s="23">
        <f t="shared" si="37"/>
        <v>0.96479583904142852</v>
      </c>
      <c r="Z122" s="23">
        <f t="shared" si="38"/>
        <v>3.520416095857138E-2</v>
      </c>
      <c r="AA122" s="24">
        <f>IF(SUMIFS('Daily NSE Equity Options'!$M:$M,'Daily NSE Equity Options'!$A:$A,$A122)=0,"",SUMIFS('Daily NSE Equity Options'!$M:$M,'Daily NSE Equity Options'!$A:$A,$A122))</f>
        <v>64874416</v>
      </c>
      <c r="AB122" s="9">
        <f>IF(SUMIFS('Daily BSE Equity Options'!$M:$M,'Daily BSE Equity Options'!$A:$A,$A122)=0,"",SUMIFS('Daily BSE Equity Options'!$M:$M,'Daily BSE Equity Options'!$A:$A,$A122))</f>
        <v>1606627</v>
      </c>
      <c r="AC122" s="9">
        <f t="shared" si="39"/>
        <v>66481043</v>
      </c>
      <c r="AD122" s="26" t="str">
        <f t="shared" si="40"/>
        <v/>
      </c>
      <c r="AE122" s="26" t="str">
        <f t="shared" si="41"/>
        <v/>
      </c>
      <c r="AF122" s="26" t="str">
        <f t="shared" si="42"/>
        <v/>
      </c>
      <c r="AG122" s="26">
        <f t="shared" si="51"/>
        <v>0.80224908820654539</v>
      </c>
      <c r="AH122" s="26">
        <f t="shared" si="52"/>
        <v>2.7865656774388459E-2</v>
      </c>
      <c r="AI122" s="26">
        <f t="shared" si="53"/>
        <v>0.77002239863239685</v>
      </c>
      <c r="AJ122" s="26">
        <f t="shared" si="43"/>
        <v>0.9758333063456901</v>
      </c>
      <c r="AK122" s="26">
        <f t="shared" si="44"/>
        <v>2.4166693654309845E-2</v>
      </c>
      <c r="AL122" s="29">
        <v>20.99</v>
      </c>
      <c r="AM122" s="30">
        <v>23.817499999999999</v>
      </c>
      <c r="AN122" s="30">
        <v>20.925000000000001</v>
      </c>
      <c r="AO122" s="30">
        <v>23.51</v>
      </c>
      <c r="AP122" s="31">
        <v>0.1201</v>
      </c>
    </row>
    <row r="123" spans="1:42" x14ac:dyDescent="0.2">
      <c r="A123" s="11">
        <v>44099</v>
      </c>
      <c r="B123" s="5" t="s">
        <v>241</v>
      </c>
      <c r="C123" s="10">
        <v>44075</v>
      </c>
      <c r="D123" s="5" t="s">
        <v>176</v>
      </c>
      <c r="E123" s="18">
        <f>IF(SUMIFS('Daily NSE Equity Options'!$K:$K,'Daily NSE Equity Options'!$A:$A,$A123)=0,"",SUMIFS('Daily NSE Equity Options'!$K:$K,'Daily NSE Equity Options'!$A:$A,$A123))</f>
        <v>112.4957</v>
      </c>
      <c r="F123" s="7">
        <f>IF(SUMIFS('Daily BSE Equity Options'!$K:$K,'Daily BSE Equity Options'!$A:$A,$A123)=0,"",SUMIFS('Daily BSE Equity Options'!$K:$K,'Daily BSE Equity Options'!$A:$A,$A123))</f>
        <v>6.0699999999999997E-2</v>
      </c>
      <c r="G123" s="7">
        <f t="shared" si="27"/>
        <v>112.5564</v>
      </c>
      <c r="H123" s="20" t="str">
        <f t="shared" si="28"/>
        <v/>
      </c>
      <c r="I123" s="20" t="str">
        <f t="shared" si="29"/>
        <v/>
      </c>
      <c r="J123" s="20" t="str">
        <f t="shared" si="30"/>
        <v/>
      </c>
      <c r="K123" s="20">
        <f t="shared" si="45"/>
        <v>-0.10694096138106346</v>
      </c>
      <c r="L123" s="20">
        <f t="shared" si="46"/>
        <v>-3.343949044585981E-2</v>
      </c>
      <c r="M123" s="20">
        <f t="shared" si="47"/>
        <v>-0.10690433588961312</v>
      </c>
      <c r="N123" s="20">
        <f t="shared" si="31"/>
        <v>0.99946071480608834</v>
      </c>
      <c r="O123" s="20">
        <f t="shared" si="32"/>
        <v>5.392851939116745E-4</v>
      </c>
      <c r="P123" s="21">
        <f>IF(SUMIFS('Daily NSE Equity Options'!$L:$L,'Daily NSE Equity Options'!$A:$A,$A123)=0,"",SUMIFS('Daily NSE Equity Options'!$L:$L,'Daily NSE Equity Options'!$A:$A,$A123))</f>
        <v>11886.708000000001</v>
      </c>
      <c r="Q123" s="8">
        <f>IF(SUMIFS('Daily BSE Equity Options'!$L:$L,'Daily BSE Equity Options'!$A:$A,$A123)=0,"",SUMIFS('Daily BSE Equity Options'!$L:$L,'Daily BSE Equity Options'!$A:$A,$A123))</f>
        <v>1422.3513</v>
      </c>
      <c r="R123" s="8">
        <f t="shared" si="33"/>
        <v>13309.059300000001</v>
      </c>
      <c r="S123" s="23" t="str">
        <f t="shared" si="34"/>
        <v/>
      </c>
      <c r="T123" s="23" t="str">
        <f t="shared" si="35"/>
        <v/>
      </c>
      <c r="U123" s="23" t="str">
        <f t="shared" si="36"/>
        <v/>
      </c>
      <c r="V123" s="23">
        <f t="shared" si="48"/>
        <v>-0.71353436949021498</v>
      </c>
      <c r="W123" s="23">
        <f t="shared" si="49"/>
        <v>-6.0581242987884587E-2</v>
      </c>
      <c r="X123" s="23">
        <f t="shared" si="50"/>
        <v>-0.69054770252642461</v>
      </c>
      <c r="Y123" s="23">
        <f t="shared" si="37"/>
        <v>0.89312908839469973</v>
      </c>
      <c r="Z123" s="23">
        <f t="shared" si="38"/>
        <v>0.10687091160530031</v>
      </c>
      <c r="AA123" s="24">
        <f>IF(SUMIFS('Daily NSE Equity Options'!$M:$M,'Daily NSE Equity Options'!$A:$A,$A123)=0,"",SUMIFS('Daily NSE Equity Options'!$M:$M,'Daily NSE Equity Options'!$A:$A,$A123))</f>
        <v>17816637</v>
      </c>
      <c r="AB123" s="9">
        <f>IF(SUMIFS('Daily BSE Equity Options'!$M:$M,'Daily BSE Equity Options'!$A:$A,$A123)=0,"",SUMIFS('Daily BSE Equity Options'!$M:$M,'Daily BSE Equity Options'!$A:$A,$A123))</f>
        <v>1539875</v>
      </c>
      <c r="AC123" s="9">
        <f t="shared" si="39"/>
        <v>19356512</v>
      </c>
      <c r="AD123" s="26" t="str">
        <f t="shared" si="40"/>
        <v/>
      </c>
      <c r="AE123" s="26" t="str">
        <f t="shared" si="41"/>
        <v/>
      </c>
      <c r="AF123" s="26" t="str">
        <f t="shared" si="42"/>
        <v/>
      </c>
      <c r="AG123" s="26">
        <f t="shared" si="51"/>
        <v>-0.72536728500184111</v>
      </c>
      <c r="AH123" s="26">
        <f t="shared" si="52"/>
        <v>-4.1547913734799713E-2</v>
      </c>
      <c r="AI123" s="26">
        <f t="shared" si="53"/>
        <v>-0.7088416317415478</v>
      </c>
      <c r="AJ123" s="26">
        <f t="shared" si="43"/>
        <v>0.92044666931728192</v>
      </c>
      <c r="AK123" s="26">
        <f t="shared" si="44"/>
        <v>7.955333068271804E-2</v>
      </c>
      <c r="AL123" s="29">
        <v>23.51</v>
      </c>
      <c r="AM123" s="30">
        <v>23.51</v>
      </c>
      <c r="AN123" s="30">
        <v>18.6675</v>
      </c>
      <c r="AO123" s="30">
        <v>20.675000000000001</v>
      </c>
      <c r="AP123" s="31">
        <v>-0.1206</v>
      </c>
    </row>
    <row r="124" spans="1:42" x14ac:dyDescent="0.2">
      <c r="A124" s="11">
        <v>44102</v>
      </c>
      <c r="B124" s="5" t="s">
        <v>244</v>
      </c>
      <c r="C124" s="10">
        <v>44075</v>
      </c>
      <c r="D124" s="5" t="s">
        <v>176</v>
      </c>
      <c r="E124" s="18">
        <f>IF(SUMIFS('Daily NSE Equity Options'!$K:$K,'Daily NSE Equity Options'!$A:$A,$A124)=0,"",SUMIFS('Daily NSE Equity Options'!$K:$K,'Daily NSE Equity Options'!$A:$A,$A124))</f>
        <v>101.35120000000001</v>
      </c>
      <c r="F124" s="7">
        <f>IF(SUMIFS('Daily BSE Equity Options'!$K:$K,'Daily BSE Equity Options'!$A:$A,$A124)=0,"",SUMIFS('Daily BSE Equity Options'!$K:$K,'Daily BSE Equity Options'!$A:$A,$A124))</f>
        <v>6.6199999999999995E-2</v>
      </c>
      <c r="G124" s="7">
        <f t="shared" si="27"/>
        <v>101.4174</v>
      </c>
      <c r="H124" s="20" t="str">
        <f t="shared" si="28"/>
        <v/>
      </c>
      <c r="I124" s="20" t="str">
        <f t="shared" si="29"/>
        <v/>
      </c>
      <c r="J124" s="20" t="str">
        <f t="shared" si="30"/>
        <v/>
      </c>
      <c r="K124" s="20">
        <f t="shared" si="45"/>
        <v>-9.9066008745223089E-2</v>
      </c>
      <c r="L124" s="20">
        <f t="shared" si="46"/>
        <v>9.0609555189456348E-2</v>
      </c>
      <c r="M124" s="20">
        <f t="shared" si="47"/>
        <v>-9.896371952194627E-2</v>
      </c>
      <c r="N124" s="20">
        <f t="shared" si="31"/>
        <v>0.99934725204945118</v>
      </c>
      <c r="O124" s="20">
        <f t="shared" si="32"/>
        <v>6.527479505489196E-4</v>
      </c>
      <c r="P124" s="21">
        <f>IF(SUMIFS('Daily NSE Equity Options'!$L:$L,'Daily NSE Equity Options'!$A:$A,$A124)=0,"",SUMIFS('Daily NSE Equity Options'!$L:$L,'Daily NSE Equity Options'!$A:$A,$A124))</f>
        <v>12960.992700000001</v>
      </c>
      <c r="Q124" s="8">
        <f>IF(SUMIFS('Daily BSE Equity Options'!$L:$L,'Daily BSE Equity Options'!$A:$A,$A124)=0,"",SUMIFS('Daily BSE Equity Options'!$L:$L,'Daily BSE Equity Options'!$A:$A,$A124))</f>
        <v>1595.0157999999999</v>
      </c>
      <c r="R124" s="8">
        <f t="shared" si="33"/>
        <v>14556.0085</v>
      </c>
      <c r="S124" s="23" t="str">
        <f t="shared" si="34"/>
        <v/>
      </c>
      <c r="T124" s="23" t="str">
        <f t="shared" si="35"/>
        <v/>
      </c>
      <c r="U124" s="23" t="str">
        <f t="shared" si="36"/>
        <v/>
      </c>
      <c r="V124" s="23">
        <f t="shared" si="48"/>
        <v>9.0376974011644018E-2</v>
      </c>
      <c r="W124" s="23">
        <f t="shared" si="49"/>
        <v>0.12139370913500747</v>
      </c>
      <c r="X124" s="23">
        <f t="shared" si="50"/>
        <v>9.3691760769297971E-2</v>
      </c>
      <c r="Y124" s="23">
        <f t="shared" si="37"/>
        <v>0.89042217171005367</v>
      </c>
      <c r="Z124" s="23">
        <f t="shared" si="38"/>
        <v>0.10957782828994637</v>
      </c>
      <c r="AA124" s="24">
        <f>IF(SUMIFS('Daily NSE Equity Options'!$M:$M,'Daily NSE Equity Options'!$A:$A,$A124)=0,"",SUMIFS('Daily NSE Equity Options'!$M:$M,'Daily NSE Equity Options'!$A:$A,$A124))</f>
        <v>19563453</v>
      </c>
      <c r="AB124" s="9">
        <f>IF(SUMIFS('Daily BSE Equity Options'!$M:$M,'Daily BSE Equity Options'!$A:$A,$A124)=0,"",SUMIFS('Daily BSE Equity Options'!$M:$M,'Daily BSE Equity Options'!$A:$A,$A124))</f>
        <v>1781646</v>
      </c>
      <c r="AC124" s="9">
        <f t="shared" si="39"/>
        <v>21345099</v>
      </c>
      <c r="AD124" s="26" t="str">
        <f t="shared" si="40"/>
        <v/>
      </c>
      <c r="AE124" s="26" t="str">
        <f t="shared" si="41"/>
        <v/>
      </c>
      <c r="AF124" s="26" t="str">
        <f t="shared" si="42"/>
        <v/>
      </c>
      <c r="AG124" s="26">
        <f t="shared" si="51"/>
        <v>9.8044092159479845E-2</v>
      </c>
      <c r="AH124" s="26">
        <f t="shared" si="52"/>
        <v>0.15700689991070704</v>
      </c>
      <c r="AI124" s="26">
        <f t="shared" si="53"/>
        <v>0.10273477990249491</v>
      </c>
      <c r="AJ124" s="26">
        <f t="shared" si="43"/>
        <v>0.91653137799923068</v>
      </c>
      <c r="AK124" s="26">
        <f t="shared" si="44"/>
        <v>8.3468622000769363E-2</v>
      </c>
      <c r="AL124" s="29">
        <v>20.675000000000001</v>
      </c>
      <c r="AM124" s="30">
        <v>21.0975</v>
      </c>
      <c r="AN124" s="30">
        <v>19.350000000000001</v>
      </c>
      <c r="AO124" s="30">
        <v>19.572500000000002</v>
      </c>
      <c r="AP124" s="31">
        <v>-5.33E-2</v>
      </c>
    </row>
    <row r="125" spans="1:42" x14ac:dyDescent="0.2">
      <c r="A125" s="11">
        <v>44103</v>
      </c>
      <c r="B125" s="5" t="s">
        <v>242</v>
      </c>
      <c r="C125" s="10">
        <v>44075</v>
      </c>
      <c r="D125" s="5" t="s">
        <v>176</v>
      </c>
      <c r="E125" s="18">
        <f>IF(SUMIFS('Daily NSE Equity Options'!$K:$K,'Daily NSE Equity Options'!$A:$A,$A125)=0,"",SUMIFS('Daily NSE Equity Options'!$K:$K,'Daily NSE Equity Options'!$A:$A,$A125))</f>
        <v>105.27249999999999</v>
      </c>
      <c r="F125" s="7">
        <f>IF(SUMIFS('Daily BSE Equity Options'!$K:$K,'Daily BSE Equity Options'!$A:$A,$A125)=0,"",SUMIFS('Daily BSE Equity Options'!$K:$K,'Daily BSE Equity Options'!$A:$A,$A125))</f>
        <v>0.104</v>
      </c>
      <c r="G125" s="7">
        <f t="shared" si="27"/>
        <v>105.37649999999999</v>
      </c>
      <c r="H125" s="20" t="str">
        <f t="shared" si="28"/>
        <v/>
      </c>
      <c r="I125" s="20" t="str">
        <f t="shared" si="29"/>
        <v/>
      </c>
      <c r="J125" s="20" t="str">
        <f t="shared" si="30"/>
        <v/>
      </c>
      <c r="K125" s="20">
        <f t="shared" si="45"/>
        <v>3.8690217777391789E-2</v>
      </c>
      <c r="L125" s="20">
        <f t="shared" si="46"/>
        <v>0.57099697885196377</v>
      </c>
      <c r="M125" s="20">
        <f t="shared" si="47"/>
        <v>3.9037679924746493E-2</v>
      </c>
      <c r="N125" s="20">
        <f t="shared" si="31"/>
        <v>0.99901306268475421</v>
      </c>
      <c r="O125" s="20">
        <f t="shared" si="32"/>
        <v>9.8693731524580907E-4</v>
      </c>
      <c r="P125" s="21">
        <f>IF(SUMIFS('Daily NSE Equity Options'!$L:$L,'Daily NSE Equity Options'!$A:$A,$A125)=0,"",SUMIFS('Daily NSE Equity Options'!$L:$L,'Daily NSE Equity Options'!$A:$A,$A125))</f>
        <v>17495.396100000002</v>
      </c>
      <c r="Q125" s="8">
        <f>IF(SUMIFS('Daily BSE Equity Options'!$L:$L,'Daily BSE Equity Options'!$A:$A,$A125)=0,"",SUMIFS('Daily BSE Equity Options'!$L:$L,'Daily BSE Equity Options'!$A:$A,$A125))</f>
        <v>1684.2847999999999</v>
      </c>
      <c r="R125" s="8">
        <f t="shared" si="33"/>
        <v>19179.680900000003</v>
      </c>
      <c r="S125" s="23" t="str">
        <f t="shared" si="34"/>
        <v/>
      </c>
      <c r="T125" s="23" t="str">
        <f t="shared" si="35"/>
        <v/>
      </c>
      <c r="U125" s="23" t="str">
        <f t="shared" si="36"/>
        <v/>
      </c>
      <c r="V125" s="23">
        <f t="shared" si="48"/>
        <v>0.34985000801674704</v>
      </c>
      <c r="W125" s="23">
        <f t="shared" si="49"/>
        <v>5.5967470667061647E-2</v>
      </c>
      <c r="X125" s="23">
        <f t="shared" si="50"/>
        <v>0.31764699780162964</v>
      </c>
      <c r="Y125" s="23">
        <f t="shared" si="37"/>
        <v>0.9121838987425489</v>
      </c>
      <c r="Z125" s="23">
        <f t="shared" si="38"/>
        <v>8.781610125745104E-2</v>
      </c>
      <c r="AA125" s="24">
        <f>IF(SUMIFS('Daily NSE Equity Options'!$M:$M,'Daily NSE Equity Options'!$A:$A,$A125)=0,"",SUMIFS('Daily NSE Equity Options'!$M:$M,'Daily NSE Equity Options'!$A:$A,$A125))</f>
        <v>26198989</v>
      </c>
      <c r="AB125" s="9">
        <f>IF(SUMIFS('Daily BSE Equity Options'!$M:$M,'Daily BSE Equity Options'!$A:$A,$A125)=0,"",SUMIFS('Daily BSE Equity Options'!$M:$M,'Daily BSE Equity Options'!$A:$A,$A125))</f>
        <v>1798691</v>
      </c>
      <c r="AC125" s="9">
        <f t="shared" si="39"/>
        <v>27997680</v>
      </c>
      <c r="AD125" s="26" t="str">
        <f t="shared" si="40"/>
        <v/>
      </c>
      <c r="AE125" s="26" t="str">
        <f t="shared" si="41"/>
        <v/>
      </c>
      <c r="AF125" s="26" t="str">
        <f t="shared" si="42"/>
        <v/>
      </c>
      <c r="AG125" s="26">
        <f t="shared" si="51"/>
        <v>0.33918020504866897</v>
      </c>
      <c r="AH125" s="26">
        <f t="shared" si="52"/>
        <v>9.5669959127682169E-3</v>
      </c>
      <c r="AI125" s="26">
        <f t="shared" si="53"/>
        <v>0.31166784468884412</v>
      </c>
      <c r="AJ125" s="26">
        <f t="shared" si="43"/>
        <v>0.93575571261618817</v>
      </c>
      <c r="AK125" s="26">
        <f t="shared" si="44"/>
        <v>6.4244287383811799E-2</v>
      </c>
      <c r="AL125" s="29">
        <v>19.572500000000002</v>
      </c>
      <c r="AM125" s="30">
        <v>20.197500000000002</v>
      </c>
      <c r="AN125" s="30">
        <v>18.427499999999998</v>
      </c>
      <c r="AO125" s="30">
        <v>19.774999999999999</v>
      </c>
      <c r="AP125" s="31">
        <v>1.03E-2</v>
      </c>
    </row>
    <row r="126" spans="1:42" x14ac:dyDescent="0.2">
      <c r="A126" s="11">
        <v>44104</v>
      </c>
      <c r="B126" s="5" t="s">
        <v>240</v>
      </c>
      <c r="C126" s="10">
        <v>44075</v>
      </c>
      <c r="D126" s="5" t="s">
        <v>176</v>
      </c>
      <c r="E126" s="18">
        <f>IF(SUMIFS('Daily NSE Equity Options'!$K:$K,'Daily NSE Equity Options'!$A:$A,$A126)=0,"",SUMIFS('Daily NSE Equity Options'!$K:$K,'Daily NSE Equity Options'!$A:$A,$A126))</f>
        <v>104.2351</v>
      </c>
      <c r="F126" s="7">
        <f>IF(SUMIFS('Daily BSE Equity Options'!$K:$K,'Daily BSE Equity Options'!$A:$A,$A126)=0,"",SUMIFS('Daily BSE Equity Options'!$K:$K,'Daily BSE Equity Options'!$A:$A,$A126))</f>
        <v>7.9399999999999998E-2</v>
      </c>
      <c r="G126" s="7">
        <f t="shared" si="27"/>
        <v>104.31450000000001</v>
      </c>
      <c r="H126" s="20" t="str">
        <f t="shared" si="28"/>
        <v/>
      </c>
      <c r="I126" s="20" t="str">
        <f t="shared" si="29"/>
        <v/>
      </c>
      <c r="J126" s="20" t="str">
        <f t="shared" si="30"/>
        <v/>
      </c>
      <c r="K126" s="20">
        <f t="shared" si="45"/>
        <v>-9.8544254197439063E-3</v>
      </c>
      <c r="L126" s="20">
        <f t="shared" si="46"/>
        <v>-0.23653846153846148</v>
      </c>
      <c r="M126" s="20">
        <f t="shared" si="47"/>
        <v>-1.0078148353759975E-2</v>
      </c>
      <c r="N126" s="20">
        <f t="shared" si="31"/>
        <v>0.9992388402379343</v>
      </c>
      <c r="O126" s="20">
        <f t="shared" si="32"/>
        <v>7.6115976206567626E-4</v>
      </c>
      <c r="P126" s="21">
        <f>IF(SUMIFS('Daily NSE Equity Options'!$L:$L,'Daily NSE Equity Options'!$A:$A,$A126)=0,"",SUMIFS('Daily NSE Equity Options'!$L:$L,'Daily NSE Equity Options'!$A:$A,$A126))</f>
        <v>21658.897499999999</v>
      </c>
      <c r="Q126" s="8">
        <f>IF(SUMIFS('Daily BSE Equity Options'!$L:$L,'Daily BSE Equity Options'!$A:$A,$A126)=0,"",SUMIFS('Daily BSE Equity Options'!$L:$L,'Daily BSE Equity Options'!$A:$A,$A126))</f>
        <v>1708.9861000000001</v>
      </c>
      <c r="R126" s="8">
        <f t="shared" si="33"/>
        <v>23367.883600000001</v>
      </c>
      <c r="S126" s="23" t="str">
        <f t="shared" si="34"/>
        <v/>
      </c>
      <c r="T126" s="23" t="str">
        <f t="shared" si="35"/>
        <v/>
      </c>
      <c r="U126" s="23" t="str">
        <f t="shared" si="36"/>
        <v/>
      </c>
      <c r="V126" s="23">
        <f t="shared" si="48"/>
        <v>0.23797697269626239</v>
      </c>
      <c r="W126" s="23">
        <f t="shared" si="49"/>
        <v>1.4665750115419929E-2</v>
      </c>
      <c r="X126" s="23">
        <f t="shared" si="50"/>
        <v>0.21836665176217807</v>
      </c>
      <c r="Y126" s="23">
        <f t="shared" si="37"/>
        <v>0.92686602992151146</v>
      </c>
      <c r="Z126" s="23">
        <f t="shared" si="38"/>
        <v>7.3133970078488403E-2</v>
      </c>
      <c r="AA126" s="24">
        <f>IF(SUMIFS('Daily NSE Equity Options'!$M:$M,'Daily NSE Equity Options'!$A:$A,$A126)=0,"",SUMIFS('Daily NSE Equity Options'!$M:$M,'Daily NSE Equity Options'!$A:$A,$A126))</f>
        <v>33077246</v>
      </c>
      <c r="AB126" s="9">
        <f>IF(SUMIFS('Daily BSE Equity Options'!$M:$M,'Daily BSE Equity Options'!$A:$A,$A126)=0,"",SUMIFS('Daily BSE Equity Options'!$M:$M,'Daily BSE Equity Options'!$A:$A,$A126))</f>
        <v>1816440</v>
      </c>
      <c r="AC126" s="9">
        <f t="shared" si="39"/>
        <v>34893686</v>
      </c>
      <c r="AD126" s="26" t="str">
        <f t="shared" si="40"/>
        <v/>
      </c>
      <c r="AE126" s="26" t="str">
        <f t="shared" si="41"/>
        <v/>
      </c>
      <c r="AF126" s="26" t="str">
        <f t="shared" si="42"/>
        <v/>
      </c>
      <c r="AG126" s="26">
        <f t="shared" si="51"/>
        <v>0.26253902392951112</v>
      </c>
      <c r="AH126" s="26">
        <f t="shared" si="52"/>
        <v>9.8677315892501394E-3</v>
      </c>
      <c r="AI126" s="26">
        <f t="shared" si="53"/>
        <v>0.2463063368107643</v>
      </c>
      <c r="AJ126" s="26">
        <f t="shared" si="43"/>
        <v>0.94794359071151157</v>
      </c>
      <c r="AK126" s="26">
        <f t="shared" si="44"/>
        <v>5.2056409288488467E-2</v>
      </c>
      <c r="AL126" s="29">
        <v>19.774999999999999</v>
      </c>
      <c r="AM126" s="30">
        <v>20.215</v>
      </c>
      <c r="AN126" s="30">
        <v>17.675000000000001</v>
      </c>
      <c r="AO126" s="30">
        <v>19.53</v>
      </c>
      <c r="AP126" s="31">
        <v>-1.24E-2</v>
      </c>
    </row>
    <row r="127" spans="1:42" x14ac:dyDescent="0.2">
      <c r="A127" s="11">
        <v>44105</v>
      </c>
      <c r="B127" s="5" t="s">
        <v>243</v>
      </c>
      <c r="C127" s="10">
        <v>44105</v>
      </c>
      <c r="D127" s="5" t="s">
        <v>177</v>
      </c>
      <c r="E127" s="18">
        <f>IF(SUMIFS('Daily NSE Equity Options'!$K:$K,'Daily NSE Equity Options'!$A:$A,$A127)=0,"",SUMIFS('Daily NSE Equity Options'!$K:$K,'Daily NSE Equity Options'!$A:$A,$A127))</f>
        <v>109.6228</v>
      </c>
      <c r="F127" s="7">
        <f>IF(SUMIFS('Daily BSE Equity Options'!$K:$K,'Daily BSE Equity Options'!$A:$A,$A127)=0,"",SUMIFS('Daily BSE Equity Options'!$K:$K,'Daily BSE Equity Options'!$A:$A,$A127))</f>
        <v>7.1400000000000005E-2</v>
      </c>
      <c r="G127" s="7">
        <f t="shared" si="27"/>
        <v>109.6942</v>
      </c>
      <c r="H127" s="20" t="str">
        <f t="shared" si="28"/>
        <v/>
      </c>
      <c r="I127" s="20" t="str">
        <f t="shared" si="29"/>
        <v/>
      </c>
      <c r="J127" s="20" t="str">
        <f t="shared" si="30"/>
        <v/>
      </c>
      <c r="K127" s="20">
        <f t="shared" si="45"/>
        <v>5.168796307577761E-2</v>
      </c>
      <c r="L127" s="20">
        <f t="shared" si="46"/>
        <v>-0.10075566750629716</v>
      </c>
      <c r="M127" s="20">
        <f t="shared" si="47"/>
        <v>5.1571929118195303E-2</v>
      </c>
      <c r="N127" s="20">
        <f t="shared" si="31"/>
        <v>0.99934909958776308</v>
      </c>
      <c r="O127" s="20">
        <f t="shared" si="32"/>
        <v>6.509004122369278E-4</v>
      </c>
      <c r="P127" s="21">
        <f>IF(SUMIFS('Daily NSE Equity Options'!$L:$L,'Daily NSE Equity Options'!$A:$A,$A127)=0,"",SUMIFS('Daily NSE Equity Options'!$L:$L,'Daily NSE Equity Options'!$A:$A,$A127))</f>
        <v>41625.743600000002</v>
      </c>
      <c r="Q127" s="8">
        <f>IF(SUMIFS('Daily BSE Equity Options'!$L:$L,'Daily BSE Equity Options'!$A:$A,$A127)=0,"",SUMIFS('Daily BSE Equity Options'!$L:$L,'Daily BSE Equity Options'!$A:$A,$A127))</f>
        <v>1643.067</v>
      </c>
      <c r="R127" s="8">
        <f t="shared" si="33"/>
        <v>43268.810600000004</v>
      </c>
      <c r="S127" s="23" t="str">
        <f t="shared" si="34"/>
        <v/>
      </c>
      <c r="T127" s="23" t="str">
        <f t="shared" si="35"/>
        <v/>
      </c>
      <c r="U127" s="23" t="str">
        <f t="shared" si="36"/>
        <v/>
      </c>
      <c r="V127" s="23">
        <f t="shared" si="48"/>
        <v>0.9218773070051236</v>
      </c>
      <c r="W127" s="23">
        <f t="shared" si="49"/>
        <v>-3.8572051580758937E-2</v>
      </c>
      <c r="X127" s="23">
        <f t="shared" si="50"/>
        <v>0.85163583235240026</v>
      </c>
      <c r="Y127" s="23">
        <f t="shared" si="37"/>
        <v>0.96202652725563942</v>
      </c>
      <c r="Z127" s="23">
        <f t="shared" si="38"/>
        <v>3.7973472744360574E-2</v>
      </c>
      <c r="AA127" s="24">
        <f>IF(SUMIFS('Daily NSE Equity Options'!$M:$M,'Daily NSE Equity Options'!$A:$A,$A127)=0,"",SUMIFS('Daily NSE Equity Options'!$M:$M,'Daily NSE Equity Options'!$A:$A,$A127))</f>
        <v>65084372</v>
      </c>
      <c r="AB127" s="9">
        <f>IF(SUMIFS('Daily BSE Equity Options'!$M:$M,'Daily BSE Equity Options'!$A:$A,$A127)=0,"",SUMIFS('Daily BSE Equity Options'!$M:$M,'Daily BSE Equity Options'!$A:$A,$A127))</f>
        <v>1866017</v>
      </c>
      <c r="AC127" s="9">
        <f t="shared" si="39"/>
        <v>66950389</v>
      </c>
      <c r="AD127" s="26" t="str">
        <f t="shared" si="40"/>
        <v/>
      </c>
      <c r="AE127" s="26" t="str">
        <f t="shared" si="41"/>
        <v/>
      </c>
      <c r="AF127" s="26" t="str">
        <f t="shared" si="42"/>
        <v/>
      </c>
      <c r="AG127" s="26">
        <f t="shared" si="51"/>
        <v>0.96764785073098292</v>
      </c>
      <c r="AH127" s="26">
        <f t="shared" si="52"/>
        <v>2.7293497170289172E-2</v>
      </c>
      <c r="AI127" s="26">
        <f t="shared" si="53"/>
        <v>0.91869637962581541</v>
      </c>
      <c r="AJ127" s="26">
        <f t="shared" si="43"/>
        <v>0.97212836209211573</v>
      </c>
      <c r="AK127" s="26">
        <f t="shared" si="44"/>
        <v>2.78716379078843E-2</v>
      </c>
      <c r="AL127" s="29">
        <v>19.53</v>
      </c>
      <c r="AM127" s="30">
        <v>19.53</v>
      </c>
      <c r="AN127" s="30">
        <v>17.375</v>
      </c>
      <c r="AO127" s="30">
        <v>18.350000000000001</v>
      </c>
      <c r="AP127" s="31">
        <v>-6.0400000000000002E-2</v>
      </c>
    </row>
    <row r="128" spans="1:42" x14ac:dyDescent="0.2">
      <c r="A128" s="11">
        <v>44109</v>
      </c>
      <c r="B128" s="5" t="s">
        <v>244</v>
      </c>
      <c r="C128" s="10">
        <v>44105</v>
      </c>
      <c r="D128" s="5" t="s">
        <v>177</v>
      </c>
      <c r="E128" s="18">
        <f>IF(SUMIFS('Daily NSE Equity Options'!$K:$K,'Daily NSE Equity Options'!$A:$A,$A128)=0,"",SUMIFS('Daily NSE Equity Options'!$K:$K,'Daily NSE Equity Options'!$A:$A,$A128))</f>
        <v>113.79940000000001</v>
      </c>
      <c r="F128" s="7">
        <f>IF(SUMIFS('Daily BSE Equity Options'!$K:$K,'Daily BSE Equity Options'!$A:$A,$A128)=0,"",SUMIFS('Daily BSE Equity Options'!$K:$K,'Daily BSE Equity Options'!$A:$A,$A128))</f>
        <v>5.1499999999999997E-2</v>
      </c>
      <c r="G128" s="7">
        <f t="shared" si="27"/>
        <v>113.85090000000001</v>
      </c>
      <c r="H128" s="20" t="str">
        <f t="shared" si="28"/>
        <v/>
      </c>
      <c r="I128" s="20" t="str">
        <f t="shared" si="29"/>
        <v/>
      </c>
      <c r="J128" s="20" t="str">
        <f t="shared" si="30"/>
        <v/>
      </c>
      <c r="K128" s="20">
        <f t="shared" si="45"/>
        <v>3.8099738375593439E-2</v>
      </c>
      <c r="L128" s="20">
        <f t="shared" si="46"/>
        <v>-0.27871148459383766</v>
      </c>
      <c r="M128" s="20">
        <f t="shared" si="47"/>
        <v>3.7893525819961527E-2</v>
      </c>
      <c r="N128" s="20">
        <f t="shared" si="31"/>
        <v>0.99954765399307333</v>
      </c>
      <c r="O128" s="20">
        <f t="shared" si="32"/>
        <v>4.5234600692660307E-4</v>
      </c>
      <c r="P128" s="21">
        <f>IF(SUMIFS('Daily NSE Equity Options'!$L:$L,'Daily NSE Equity Options'!$A:$A,$A128)=0,"",SUMIFS('Daily NSE Equity Options'!$L:$L,'Daily NSE Equity Options'!$A:$A,$A128))</f>
        <v>14759.853300000001</v>
      </c>
      <c r="Q128" s="8">
        <f>IF(SUMIFS('Daily BSE Equity Options'!$L:$L,'Daily BSE Equity Options'!$A:$A,$A128)=0,"",SUMIFS('Daily BSE Equity Options'!$L:$L,'Daily BSE Equity Options'!$A:$A,$A128))</f>
        <v>1572.5908999999999</v>
      </c>
      <c r="R128" s="8">
        <f t="shared" si="33"/>
        <v>16332.4442</v>
      </c>
      <c r="S128" s="23" t="str">
        <f t="shared" si="34"/>
        <v/>
      </c>
      <c r="T128" s="23" t="str">
        <f t="shared" si="35"/>
        <v/>
      </c>
      <c r="U128" s="23" t="str">
        <f t="shared" si="36"/>
        <v/>
      </c>
      <c r="V128" s="23">
        <f t="shared" si="48"/>
        <v>-0.64541526412515549</v>
      </c>
      <c r="W128" s="23">
        <f t="shared" si="49"/>
        <v>-4.2893016535540007E-2</v>
      </c>
      <c r="X128" s="23">
        <f t="shared" si="50"/>
        <v>-0.62253540197844037</v>
      </c>
      <c r="Y128" s="23">
        <f t="shared" si="37"/>
        <v>0.90371368297710153</v>
      </c>
      <c r="Z128" s="23">
        <f t="shared" si="38"/>
        <v>9.6286317022898499E-2</v>
      </c>
      <c r="AA128" s="24">
        <f>IF(SUMIFS('Daily NSE Equity Options'!$M:$M,'Daily NSE Equity Options'!$A:$A,$A128)=0,"",SUMIFS('Daily NSE Equity Options'!$M:$M,'Daily NSE Equity Options'!$A:$A,$A128))</f>
        <v>21661487</v>
      </c>
      <c r="AB128" s="9">
        <f>IF(SUMIFS('Daily BSE Equity Options'!$M:$M,'Daily BSE Equity Options'!$A:$A,$A128)=0,"",SUMIFS('Daily BSE Equity Options'!$M:$M,'Daily BSE Equity Options'!$A:$A,$A128))</f>
        <v>1790818</v>
      </c>
      <c r="AC128" s="9">
        <f t="shared" si="39"/>
        <v>23452305</v>
      </c>
      <c r="AD128" s="26" t="str">
        <f t="shared" si="40"/>
        <v/>
      </c>
      <c r="AE128" s="26" t="str">
        <f t="shared" si="41"/>
        <v/>
      </c>
      <c r="AF128" s="26" t="str">
        <f t="shared" si="42"/>
        <v/>
      </c>
      <c r="AG128" s="26">
        <f t="shared" si="51"/>
        <v>-0.66717836656701546</v>
      </c>
      <c r="AH128" s="26">
        <f t="shared" si="52"/>
        <v>-4.0299204133724453E-2</v>
      </c>
      <c r="AI128" s="26">
        <f t="shared" si="53"/>
        <v>-0.64970621753967706</v>
      </c>
      <c r="AJ128" s="26">
        <f t="shared" si="43"/>
        <v>0.92364000041786942</v>
      </c>
      <c r="AK128" s="26">
        <f t="shared" si="44"/>
        <v>7.6359999582130633E-2</v>
      </c>
      <c r="AL128" s="29">
        <v>18.350000000000001</v>
      </c>
      <c r="AM128" s="30">
        <v>20.024999999999999</v>
      </c>
      <c r="AN128" s="30">
        <v>18.350000000000001</v>
      </c>
      <c r="AO128" s="30">
        <v>19.704999999999998</v>
      </c>
      <c r="AP128" s="31">
        <v>7.3800000000000004E-2</v>
      </c>
    </row>
    <row r="129" spans="1:42" x14ac:dyDescent="0.2">
      <c r="A129" s="11">
        <v>44110</v>
      </c>
      <c r="B129" s="5" t="s">
        <v>242</v>
      </c>
      <c r="C129" s="10">
        <v>44105</v>
      </c>
      <c r="D129" s="5" t="s">
        <v>177</v>
      </c>
      <c r="E129" s="18">
        <f>IF(SUMIFS('Daily NSE Equity Options'!$K:$K,'Daily NSE Equity Options'!$A:$A,$A129)=0,"",SUMIFS('Daily NSE Equity Options'!$K:$K,'Daily NSE Equity Options'!$A:$A,$A129))</f>
        <v>101.98699999999999</v>
      </c>
      <c r="F129" s="7">
        <f>IF(SUMIFS('Daily BSE Equity Options'!$K:$K,'Daily BSE Equity Options'!$A:$A,$A129)=0,"",SUMIFS('Daily BSE Equity Options'!$K:$K,'Daily BSE Equity Options'!$A:$A,$A129))</f>
        <v>5.5199999999999999E-2</v>
      </c>
      <c r="G129" s="7">
        <f t="shared" si="27"/>
        <v>102.04219999999999</v>
      </c>
      <c r="H129" s="20" t="str">
        <f t="shared" si="28"/>
        <v/>
      </c>
      <c r="I129" s="20" t="str">
        <f t="shared" si="29"/>
        <v/>
      </c>
      <c r="J129" s="20" t="str">
        <f t="shared" si="30"/>
        <v/>
      </c>
      <c r="K129" s="20">
        <f t="shared" si="45"/>
        <v>-0.10380019578310618</v>
      </c>
      <c r="L129" s="20">
        <f t="shared" si="46"/>
        <v>7.1844660194174903E-2</v>
      </c>
      <c r="M129" s="20">
        <f t="shared" si="47"/>
        <v>-0.10372074353386762</v>
      </c>
      <c r="N129" s="20">
        <f t="shared" si="31"/>
        <v>0.9994590473353181</v>
      </c>
      <c r="O129" s="20">
        <f t="shared" si="32"/>
        <v>5.4095266468186698E-4</v>
      </c>
      <c r="P129" s="21">
        <f>IF(SUMIFS('Daily NSE Equity Options'!$L:$L,'Daily NSE Equity Options'!$A:$A,$A129)=0,"",SUMIFS('Daily NSE Equity Options'!$L:$L,'Daily NSE Equity Options'!$A:$A,$A129))</f>
        <v>15727.2228</v>
      </c>
      <c r="Q129" s="8">
        <f>IF(SUMIFS('Daily BSE Equity Options'!$L:$L,'Daily BSE Equity Options'!$A:$A,$A129)=0,"",SUMIFS('Daily BSE Equity Options'!$L:$L,'Daily BSE Equity Options'!$A:$A,$A129))</f>
        <v>1034.8630000000001</v>
      </c>
      <c r="R129" s="8">
        <f t="shared" si="33"/>
        <v>16762.085800000001</v>
      </c>
      <c r="S129" s="23" t="str">
        <f t="shared" si="34"/>
        <v/>
      </c>
      <c r="T129" s="23" t="str">
        <f t="shared" si="35"/>
        <v/>
      </c>
      <c r="U129" s="23" t="str">
        <f t="shared" si="36"/>
        <v/>
      </c>
      <c r="V129" s="23">
        <f t="shared" si="48"/>
        <v>6.5540590433917023E-2</v>
      </c>
      <c r="W129" s="23">
        <f t="shared" si="49"/>
        <v>-0.3419375630368966</v>
      </c>
      <c r="X129" s="23">
        <f t="shared" si="50"/>
        <v>2.6306019768921107E-2</v>
      </c>
      <c r="Y129" s="23">
        <f t="shared" si="37"/>
        <v>0.93826168101346907</v>
      </c>
      <c r="Z129" s="23">
        <f t="shared" si="38"/>
        <v>6.1738318986530899E-2</v>
      </c>
      <c r="AA129" s="24">
        <f>IF(SUMIFS('Daily NSE Equity Options'!$M:$M,'Daily NSE Equity Options'!$A:$A,$A129)=0,"",SUMIFS('Daily NSE Equity Options'!$M:$M,'Daily NSE Equity Options'!$A:$A,$A129))</f>
        <v>22875796</v>
      </c>
      <c r="AB129" s="9">
        <f>IF(SUMIFS('Daily BSE Equity Options'!$M:$M,'Daily BSE Equity Options'!$A:$A,$A129)=0,"",SUMIFS('Daily BSE Equity Options'!$M:$M,'Daily BSE Equity Options'!$A:$A,$A129))</f>
        <v>1145983</v>
      </c>
      <c r="AC129" s="9">
        <f t="shared" si="39"/>
        <v>24021779</v>
      </c>
      <c r="AD129" s="26" t="str">
        <f t="shared" si="40"/>
        <v/>
      </c>
      <c r="AE129" s="26" t="str">
        <f t="shared" si="41"/>
        <v/>
      </c>
      <c r="AF129" s="26" t="str">
        <f t="shared" si="42"/>
        <v/>
      </c>
      <c r="AG129" s="26">
        <f t="shared" si="51"/>
        <v>5.6058432184272533E-2</v>
      </c>
      <c r="AH129" s="26">
        <f t="shared" si="52"/>
        <v>-0.36007846693522183</v>
      </c>
      <c r="AI129" s="26">
        <f t="shared" si="53"/>
        <v>2.4282218741398687E-2</v>
      </c>
      <c r="AJ129" s="26">
        <f t="shared" si="43"/>
        <v>0.9522939995409998</v>
      </c>
      <c r="AK129" s="26">
        <f t="shared" si="44"/>
        <v>4.7706000459000142E-2</v>
      </c>
      <c r="AL129" s="29">
        <v>19.704999999999998</v>
      </c>
      <c r="AM129" s="30">
        <v>19.892499999999998</v>
      </c>
      <c r="AN129" s="30">
        <v>18.36</v>
      </c>
      <c r="AO129" s="30">
        <v>19.635000000000002</v>
      </c>
      <c r="AP129" s="31">
        <v>-3.5999999999999999E-3</v>
      </c>
    </row>
    <row r="130" spans="1:42" x14ac:dyDescent="0.2">
      <c r="A130" s="11">
        <v>44111</v>
      </c>
      <c r="B130" s="5" t="s">
        <v>240</v>
      </c>
      <c r="C130" s="10">
        <v>44105</v>
      </c>
      <c r="D130" s="5" t="s">
        <v>177</v>
      </c>
      <c r="E130" s="18">
        <f>IF(SUMIFS('Daily NSE Equity Options'!$K:$K,'Daily NSE Equity Options'!$A:$A,$A130)=0,"",SUMIFS('Daily NSE Equity Options'!$K:$K,'Daily NSE Equity Options'!$A:$A,$A130))</f>
        <v>118.3981</v>
      </c>
      <c r="F130" s="7">
        <f>IF(SUMIFS('Daily BSE Equity Options'!$K:$K,'Daily BSE Equity Options'!$A:$A,$A130)=0,"",SUMIFS('Daily BSE Equity Options'!$K:$K,'Daily BSE Equity Options'!$A:$A,$A130))</f>
        <v>8.3699999999999997E-2</v>
      </c>
      <c r="G130" s="7">
        <f t="shared" ref="G130:G193" si="54">IF(OR(E130="",F130=""),"",E130+F130)</f>
        <v>118.48179999999999</v>
      </c>
      <c r="H130" s="20" t="str">
        <f t="shared" ref="H130:H193" si="55">IFERROR(IF(OR(E130="",INDEX(E:E,MATCH(DATE(YEAR($A130)-1,MONTH($A130),DAY($A130)),$A:$A,0))=""),"",E130/INDEX(E:E,MATCH(DATE(YEAR($A130)-1,MONTH($A130),DAY($A130)),$A:$A,0))-1),"")</f>
        <v/>
      </c>
      <c r="I130" s="20" t="str">
        <f t="shared" ref="I130:I193" si="56">IFERROR(IF(OR(F130="",INDEX(F:F,MATCH(DATE(YEAR($A130)-1,MONTH($A130),DAY($A130)),$A:$A,0))=""),"",F130/INDEX(F:F,MATCH(DATE(YEAR($A130)-1,MONTH($A130),DAY($A130)),$A:$A,0))-1),"")</f>
        <v/>
      </c>
      <c r="J130" s="20" t="str">
        <f t="shared" ref="J130:J193" si="57">IFERROR(IF(OR(G130="",INDEX(G:G,MATCH(DATE(YEAR($A130)-1,MONTH($A130),DAY($A130)),$A:$A,0))=""),"",G130/INDEX(G:G,MATCH(DATE(YEAR($A130)-1,MONTH($A130),DAY($A130)),$A:$A,0))-1),"")</f>
        <v/>
      </c>
      <c r="K130" s="20">
        <f t="shared" si="45"/>
        <v>0.16091364585682499</v>
      </c>
      <c r="L130" s="20">
        <f t="shared" si="46"/>
        <v>0.51630434782608692</v>
      </c>
      <c r="M130" s="20">
        <f t="shared" si="47"/>
        <v>0.16110589540405829</v>
      </c>
      <c r="N130" s="20">
        <f t="shared" ref="N130:N193" si="58">IF(G130="","",E130/G130)</f>
        <v>0.99929356238679701</v>
      </c>
      <c r="O130" s="20">
        <f t="shared" ref="O130:O193" si="59">IF(G130="","",F130/G130)</f>
        <v>7.0643761320304051E-4</v>
      </c>
      <c r="P130" s="21">
        <f>IF(SUMIFS('Daily NSE Equity Options'!$L:$L,'Daily NSE Equity Options'!$A:$A,$A130)=0,"",SUMIFS('Daily NSE Equity Options'!$L:$L,'Daily NSE Equity Options'!$A:$A,$A130))</f>
        <v>22546.522300000001</v>
      </c>
      <c r="Q130" s="8">
        <f>IF(SUMIFS('Daily BSE Equity Options'!$L:$L,'Daily BSE Equity Options'!$A:$A,$A130)=0,"",SUMIFS('Daily BSE Equity Options'!$L:$L,'Daily BSE Equity Options'!$A:$A,$A130))</f>
        <v>1491.7208000000001</v>
      </c>
      <c r="R130" s="8">
        <f t="shared" ref="R130:R193" si="60">IF(OR(P130="",Q130=""),"",P130+Q130)</f>
        <v>24038.2431</v>
      </c>
      <c r="S130" s="23" t="str">
        <f t="shared" ref="S130:S193" si="61">IFERROR(IF(OR(P130="",INDEX(P:P,MATCH(DATE(YEAR($A130)-1,MONTH($A130),DAY($A130)),$A:$A,0))=""),"",P130/INDEX(P:P,MATCH(DATE(YEAR($A130)-1,MONTH($A130),DAY($A130)),$A:$A,0))-1),"")</f>
        <v/>
      </c>
      <c r="T130" s="23" t="str">
        <f t="shared" ref="T130:T193" si="62">IFERROR(IF(OR(Q130="",INDEX(Q:Q,MATCH(DATE(YEAR($A130)-1,MONTH($A130),DAY($A130)),$A:$A,0))=""),"",Q130/INDEX(Q:Q,MATCH(DATE(YEAR($A130)-1,MONTH($A130),DAY($A130)),$A:$A,0))-1),"")</f>
        <v/>
      </c>
      <c r="U130" s="23" t="str">
        <f t="shared" ref="U130:U193" si="63">IFERROR(IF(OR(R130="",INDEX(R:R,MATCH(DATE(YEAR($A130)-1,MONTH($A130),DAY($A130)),$A:$A,0))=""),"",R130/INDEX(R:R,MATCH(DATE(YEAR($A130)-1,MONTH($A130),DAY($A130)),$A:$A,0))-1),"")</f>
        <v/>
      </c>
      <c r="V130" s="23">
        <f t="shared" si="48"/>
        <v>0.43359845452179901</v>
      </c>
      <c r="W130" s="23">
        <f t="shared" si="49"/>
        <v>0.44146693813577254</v>
      </c>
      <c r="X130" s="23">
        <f t="shared" si="50"/>
        <v>0.43408424147309876</v>
      </c>
      <c r="Y130" s="23">
        <f t="shared" ref="Y130:Y193" si="64">IF(R130="","",P130/R130)</f>
        <v>0.93794385081329013</v>
      </c>
      <c r="Z130" s="23">
        <f t="shared" ref="Z130:Z193" si="65">IF(R130="","",Q130/R130)</f>
        <v>6.2056149186709909E-2</v>
      </c>
      <c r="AA130" s="24">
        <f>IF(SUMIFS('Daily NSE Equity Options'!$M:$M,'Daily NSE Equity Options'!$A:$A,$A130)=0,"",SUMIFS('Daily NSE Equity Options'!$M:$M,'Daily NSE Equity Options'!$A:$A,$A130))</f>
        <v>32410381</v>
      </c>
      <c r="AB130" s="9">
        <f>IF(SUMIFS('Daily BSE Equity Options'!$M:$M,'Daily BSE Equity Options'!$A:$A,$A130)=0,"",SUMIFS('Daily BSE Equity Options'!$M:$M,'Daily BSE Equity Options'!$A:$A,$A130))</f>
        <v>1688333</v>
      </c>
      <c r="AC130" s="9">
        <f t="shared" ref="AC130:AC193" si="66">IF(OR(AA130="",AB130=""),"",AA130+AB130)</f>
        <v>34098714</v>
      </c>
      <c r="AD130" s="26" t="str">
        <f t="shared" ref="AD130:AD193" si="67">IFERROR(IF(OR(AA130="",INDEX(AA:AA,MATCH(DATE(YEAR($A130)-1,MONTH($A130),DAY($A130)),$A:$A,0))=""),"",AA130/INDEX(AA:AA,MATCH(DATE(YEAR($A130)-1,MONTH($A130),DAY($A130)),$A:$A,0))-1),"")</f>
        <v/>
      </c>
      <c r="AE130" s="26" t="str">
        <f t="shared" ref="AE130:AE193" si="68">IFERROR(IF(OR(AB130="",INDEX(AB:AB,MATCH(DATE(YEAR($A130)-1,MONTH($A130),DAY($A130)),$A:$A,0))=""),"",AB130/INDEX(AB:AB,MATCH(DATE(YEAR($A130)-1,MONTH($A130),DAY($A130)),$A:$A,0))-1),"")</f>
        <v/>
      </c>
      <c r="AF130" s="26" t="str">
        <f t="shared" ref="AF130:AF193" si="69">IFERROR(IF(OR(AC130="",INDEX(AC:AC,MATCH(DATE(YEAR($A130)-1,MONTH($A130),DAY($A130)),$A:$A,0))=""),"",AC130/INDEX(AC:AC,MATCH(DATE(YEAR($A130)-1,MONTH($A130),DAY($A130)),$A:$A,0))-1),"")</f>
        <v/>
      </c>
      <c r="AG130" s="26">
        <f t="shared" si="51"/>
        <v>0.41679795535858077</v>
      </c>
      <c r="AH130" s="26">
        <f t="shared" si="52"/>
        <v>0.47326181976521475</v>
      </c>
      <c r="AI130" s="26">
        <f t="shared" si="53"/>
        <v>0.41949162049988065</v>
      </c>
      <c r="AJ130" s="26">
        <f t="shared" ref="AJ130:AJ193" si="70">IF(AC130="","",AA130/AC130)</f>
        <v>0.95048690106025702</v>
      </c>
      <c r="AK130" s="26">
        <f t="shared" ref="AK130:AK193" si="71">IF(AC130="","",AB130/AC130)</f>
        <v>4.9513098939743004E-2</v>
      </c>
      <c r="AL130" s="29">
        <v>19.635000000000002</v>
      </c>
      <c r="AM130" s="30">
        <v>20.337499999999999</v>
      </c>
      <c r="AN130" s="30">
        <v>19.067499999999999</v>
      </c>
      <c r="AO130" s="30">
        <v>20.059999999999999</v>
      </c>
      <c r="AP130" s="31">
        <v>2.1600000000000001E-2</v>
      </c>
    </row>
    <row r="131" spans="1:42" x14ac:dyDescent="0.2">
      <c r="A131" s="11">
        <v>44112</v>
      </c>
      <c r="B131" s="5" t="s">
        <v>243</v>
      </c>
      <c r="C131" s="10">
        <v>44105</v>
      </c>
      <c r="D131" s="5" t="s">
        <v>177</v>
      </c>
      <c r="E131" s="18">
        <f>IF(SUMIFS('Daily NSE Equity Options'!$K:$K,'Daily NSE Equity Options'!$A:$A,$A131)=0,"",SUMIFS('Daily NSE Equity Options'!$K:$K,'Daily NSE Equity Options'!$A:$A,$A131))</f>
        <v>127.8642</v>
      </c>
      <c r="F131" s="7">
        <f>IF(SUMIFS('Daily BSE Equity Options'!$K:$K,'Daily BSE Equity Options'!$A:$A,$A131)=0,"",SUMIFS('Daily BSE Equity Options'!$K:$K,'Daily BSE Equity Options'!$A:$A,$A131))</f>
        <v>6.8500000000000005E-2</v>
      </c>
      <c r="G131" s="7">
        <f t="shared" si="54"/>
        <v>127.9327</v>
      </c>
      <c r="H131" s="20" t="str">
        <f t="shared" si="55"/>
        <v/>
      </c>
      <c r="I131" s="20" t="str">
        <f t="shared" si="56"/>
        <v/>
      </c>
      <c r="J131" s="20" t="str">
        <f t="shared" si="57"/>
        <v/>
      </c>
      <c r="K131" s="20">
        <f t="shared" ref="K131:K194" si="72">IF(OR(E131="",E130=""),"",E131/E130-1)</f>
        <v>7.9951451923637284E-2</v>
      </c>
      <c r="L131" s="20">
        <f t="shared" ref="L131:L194" si="73">IF(OR(F131="",F130=""),"",F131/F130-1)</f>
        <v>-0.18160095579450408</v>
      </c>
      <c r="M131" s="20">
        <f t="shared" ref="M131:M194" si="74">IF(OR(G131="",G130=""),"",G131/G130-1)</f>
        <v>7.9766681465001321E-2</v>
      </c>
      <c r="N131" s="20">
        <f t="shared" si="58"/>
        <v>0.99946456222685831</v>
      </c>
      <c r="O131" s="20">
        <f t="shared" si="59"/>
        <v>5.3543777314165968E-4</v>
      </c>
      <c r="P131" s="21">
        <f>IF(SUMIFS('Daily NSE Equity Options'!$L:$L,'Daily NSE Equity Options'!$A:$A,$A131)=0,"",SUMIFS('Daily NSE Equity Options'!$L:$L,'Daily NSE Equity Options'!$A:$A,$A131))</f>
        <v>45128.695899999999</v>
      </c>
      <c r="Q131" s="8">
        <f>IF(SUMIFS('Daily BSE Equity Options'!$L:$L,'Daily BSE Equity Options'!$A:$A,$A131)=0,"",SUMIFS('Daily BSE Equity Options'!$L:$L,'Daily BSE Equity Options'!$A:$A,$A131))</f>
        <v>1688.9509</v>
      </c>
      <c r="R131" s="8">
        <f t="shared" si="60"/>
        <v>46817.646800000002</v>
      </c>
      <c r="S131" s="23" t="str">
        <f t="shared" si="61"/>
        <v/>
      </c>
      <c r="T131" s="23" t="str">
        <f t="shared" si="62"/>
        <v/>
      </c>
      <c r="U131" s="23" t="str">
        <f t="shared" si="63"/>
        <v/>
      </c>
      <c r="V131" s="23">
        <f t="shared" ref="V131:V194" si="75">IF(OR(P131="",P130=""),"",P131/P130-1)</f>
        <v>1.0015812327739786</v>
      </c>
      <c r="W131" s="23">
        <f t="shared" ref="W131:W194" si="76">IF(OR(Q131="",Q130=""),"",Q131/Q130-1)</f>
        <v>0.13221649788619971</v>
      </c>
      <c r="X131" s="23">
        <f t="shared" ref="X131:X194" si="77">IF(OR(R131="",R130=""),"",R131/R130-1)</f>
        <v>0.94763180508811828</v>
      </c>
      <c r="Y131" s="23">
        <f t="shared" si="64"/>
        <v>0.96392490833178734</v>
      </c>
      <c r="Z131" s="23">
        <f t="shared" si="65"/>
        <v>3.6075091668212593E-2</v>
      </c>
      <c r="AA131" s="24">
        <f>IF(SUMIFS('Daily NSE Equity Options'!$M:$M,'Daily NSE Equity Options'!$A:$A,$A131)=0,"",SUMIFS('Daily NSE Equity Options'!$M:$M,'Daily NSE Equity Options'!$A:$A,$A131))</f>
        <v>65917502</v>
      </c>
      <c r="AB131" s="9">
        <f>IF(SUMIFS('Daily BSE Equity Options'!$M:$M,'Daily BSE Equity Options'!$A:$A,$A131)=0,"",SUMIFS('Daily BSE Equity Options'!$M:$M,'Daily BSE Equity Options'!$A:$A,$A131))</f>
        <v>1965675</v>
      </c>
      <c r="AC131" s="9">
        <f t="shared" si="66"/>
        <v>67883177</v>
      </c>
      <c r="AD131" s="26" t="str">
        <f t="shared" si="67"/>
        <v/>
      </c>
      <c r="AE131" s="26" t="str">
        <f t="shared" si="68"/>
        <v/>
      </c>
      <c r="AF131" s="26" t="str">
        <f t="shared" si="69"/>
        <v/>
      </c>
      <c r="AG131" s="26">
        <f t="shared" ref="AG131:AG194" si="78">IF(OR(AA131="",AA130=""),"",AA131/AA130-1)</f>
        <v>1.0338391578920345</v>
      </c>
      <c r="AH131" s="26">
        <f t="shared" ref="AH131:AH194" si="79">IF(OR(AB131="",AB130=""),"",AB131/AB130-1)</f>
        <v>0.16426972641060744</v>
      </c>
      <c r="AI131" s="26">
        <f t="shared" ref="AI131:AI194" si="80">IF(OR(AC131="",AC130=""),"",AC131/AC130-1)</f>
        <v>0.99078408059611878</v>
      </c>
      <c r="AJ131" s="26">
        <f t="shared" si="70"/>
        <v>0.97104326746522196</v>
      </c>
      <c r="AK131" s="26">
        <f t="shared" si="71"/>
        <v>2.8956732534778092E-2</v>
      </c>
      <c r="AL131" s="29">
        <v>20.059999999999999</v>
      </c>
      <c r="AM131" s="30">
        <v>20.855</v>
      </c>
      <c r="AN131" s="30">
        <v>18.977499999999999</v>
      </c>
      <c r="AO131" s="30">
        <v>20.38</v>
      </c>
      <c r="AP131" s="31">
        <v>1.6E-2</v>
      </c>
    </row>
    <row r="132" spans="1:42" x14ac:dyDescent="0.2">
      <c r="A132" s="11">
        <v>44113</v>
      </c>
      <c r="B132" s="5" t="s">
        <v>241</v>
      </c>
      <c r="C132" s="10">
        <v>44105</v>
      </c>
      <c r="D132" s="5" t="s">
        <v>177</v>
      </c>
      <c r="E132" s="18">
        <f>IF(SUMIFS('Daily NSE Equity Options'!$K:$K,'Daily NSE Equity Options'!$A:$A,$A132)=0,"",SUMIFS('Daily NSE Equity Options'!$K:$K,'Daily NSE Equity Options'!$A:$A,$A132))</f>
        <v>132.05170000000001</v>
      </c>
      <c r="F132" s="7">
        <f>IF(SUMIFS('Daily BSE Equity Options'!$K:$K,'Daily BSE Equity Options'!$A:$A,$A132)=0,"",SUMIFS('Daily BSE Equity Options'!$K:$K,'Daily BSE Equity Options'!$A:$A,$A132))</f>
        <v>4.9399999999999999E-2</v>
      </c>
      <c r="G132" s="7">
        <f t="shared" si="54"/>
        <v>132.1011</v>
      </c>
      <c r="H132" s="20" t="str">
        <f t="shared" si="55"/>
        <v/>
      </c>
      <c r="I132" s="20" t="str">
        <f t="shared" si="56"/>
        <v/>
      </c>
      <c r="J132" s="20" t="str">
        <f t="shared" si="57"/>
        <v/>
      </c>
      <c r="K132" s="20">
        <f t="shared" si="72"/>
        <v>3.2749589017097902E-2</v>
      </c>
      <c r="L132" s="20">
        <f t="shared" si="73"/>
        <v>-0.2788321167883212</v>
      </c>
      <c r="M132" s="20">
        <f t="shared" si="74"/>
        <v>3.2582756402389723E-2</v>
      </c>
      <c r="N132" s="20">
        <f t="shared" si="58"/>
        <v>0.99962604399206367</v>
      </c>
      <c r="O132" s="20">
        <f t="shared" si="59"/>
        <v>3.7395600793634569E-4</v>
      </c>
      <c r="P132" s="21">
        <f>IF(SUMIFS('Daily NSE Equity Options'!$L:$L,'Daily NSE Equity Options'!$A:$A,$A132)=0,"",SUMIFS('Daily NSE Equity Options'!$L:$L,'Daily NSE Equity Options'!$A:$A,$A132))</f>
        <v>14365.9198</v>
      </c>
      <c r="Q132" s="8">
        <f>IF(SUMIFS('Daily BSE Equity Options'!$L:$L,'Daily BSE Equity Options'!$A:$A,$A132)=0,"",SUMIFS('Daily BSE Equity Options'!$L:$L,'Daily BSE Equity Options'!$A:$A,$A132))</f>
        <v>1846.3091999999999</v>
      </c>
      <c r="R132" s="8">
        <f t="shared" si="60"/>
        <v>16212.228999999999</v>
      </c>
      <c r="S132" s="23" t="str">
        <f t="shared" si="61"/>
        <v/>
      </c>
      <c r="T132" s="23" t="str">
        <f t="shared" si="62"/>
        <v/>
      </c>
      <c r="U132" s="23" t="str">
        <f t="shared" si="63"/>
        <v/>
      </c>
      <c r="V132" s="23">
        <f t="shared" si="75"/>
        <v>-0.68166773904051592</v>
      </c>
      <c r="W132" s="23">
        <f t="shared" si="76"/>
        <v>9.3169256726172378E-2</v>
      </c>
      <c r="X132" s="23">
        <f t="shared" si="77"/>
        <v>-0.65371542339031019</v>
      </c>
      <c r="Y132" s="23">
        <f t="shared" si="64"/>
        <v>0.88611626445691094</v>
      </c>
      <c r="Z132" s="23">
        <f t="shared" si="65"/>
        <v>0.11388373554308912</v>
      </c>
      <c r="AA132" s="24">
        <f>IF(SUMIFS('Daily NSE Equity Options'!$M:$M,'Daily NSE Equity Options'!$A:$A,$A132)=0,"",SUMIFS('Daily NSE Equity Options'!$M:$M,'Daily NSE Equity Options'!$A:$A,$A132))</f>
        <v>20425016</v>
      </c>
      <c r="AB132" s="9">
        <f>IF(SUMIFS('Daily BSE Equity Options'!$M:$M,'Daily BSE Equity Options'!$A:$A,$A132)=0,"",SUMIFS('Daily BSE Equity Options'!$M:$M,'Daily BSE Equity Options'!$A:$A,$A132))</f>
        <v>1993010</v>
      </c>
      <c r="AC132" s="9">
        <f t="shared" si="66"/>
        <v>22418026</v>
      </c>
      <c r="AD132" s="26" t="str">
        <f t="shared" si="67"/>
        <v/>
      </c>
      <c r="AE132" s="26" t="str">
        <f t="shared" si="68"/>
        <v/>
      </c>
      <c r="AF132" s="26" t="str">
        <f t="shared" si="69"/>
        <v/>
      </c>
      <c r="AG132" s="26">
        <f t="shared" si="78"/>
        <v>-0.69014274843121326</v>
      </c>
      <c r="AH132" s="26">
        <f t="shared" si="79"/>
        <v>1.3906164549073452E-2</v>
      </c>
      <c r="AI132" s="26">
        <f t="shared" si="80"/>
        <v>-0.66975579236664196</v>
      </c>
      <c r="AJ132" s="26">
        <f t="shared" si="70"/>
        <v>0.91109788167789618</v>
      </c>
      <c r="AK132" s="26">
        <f t="shared" si="71"/>
        <v>8.8902118322103832E-2</v>
      </c>
      <c r="AL132" s="29">
        <v>20.38</v>
      </c>
      <c r="AM132" s="30">
        <v>21.0075</v>
      </c>
      <c r="AN132" s="30">
        <v>17.510000000000002</v>
      </c>
      <c r="AO132" s="30">
        <v>20.38</v>
      </c>
      <c r="AP132" s="31">
        <v>0</v>
      </c>
    </row>
    <row r="133" spans="1:42" x14ac:dyDescent="0.2">
      <c r="A133" s="11">
        <v>44116</v>
      </c>
      <c r="B133" s="5" t="s">
        <v>244</v>
      </c>
      <c r="C133" s="10">
        <v>44105</v>
      </c>
      <c r="D133" s="5" t="s">
        <v>177</v>
      </c>
      <c r="E133" s="18">
        <f>IF(SUMIFS('Daily NSE Equity Options'!$K:$K,'Daily NSE Equity Options'!$A:$A,$A133)=0,"",SUMIFS('Daily NSE Equity Options'!$K:$K,'Daily NSE Equity Options'!$A:$A,$A133))</f>
        <v>118.69240000000001</v>
      </c>
      <c r="F133" s="7">
        <f>IF(SUMIFS('Daily BSE Equity Options'!$K:$K,'Daily BSE Equity Options'!$A:$A,$A133)=0,"",SUMIFS('Daily BSE Equity Options'!$K:$K,'Daily BSE Equity Options'!$A:$A,$A133))</f>
        <v>3.2199999999999999E-2</v>
      </c>
      <c r="G133" s="7">
        <f t="shared" si="54"/>
        <v>118.72460000000001</v>
      </c>
      <c r="H133" s="20" t="str">
        <f t="shared" si="55"/>
        <v/>
      </c>
      <c r="I133" s="20" t="str">
        <f t="shared" si="56"/>
        <v/>
      </c>
      <c r="J133" s="20" t="str">
        <f t="shared" si="57"/>
        <v/>
      </c>
      <c r="K133" s="20">
        <f t="shared" si="72"/>
        <v>-0.10116719436402566</v>
      </c>
      <c r="L133" s="20">
        <f t="shared" si="73"/>
        <v>-0.34817813765182182</v>
      </c>
      <c r="M133" s="20">
        <f t="shared" si="74"/>
        <v>-0.10125956559029403</v>
      </c>
      <c r="N133" s="20">
        <f t="shared" si="58"/>
        <v>0.99972878409360821</v>
      </c>
      <c r="O133" s="20">
        <f t="shared" si="59"/>
        <v>2.7121590639176714E-4</v>
      </c>
      <c r="P133" s="21">
        <f>IF(SUMIFS('Daily NSE Equity Options'!$L:$L,'Daily NSE Equity Options'!$A:$A,$A133)=0,"",SUMIFS('Daily NSE Equity Options'!$L:$L,'Daily NSE Equity Options'!$A:$A,$A133))</f>
        <v>14573.5849</v>
      </c>
      <c r="Q133" s="8">
        <f>IF(SUMIFS('Daily BSE Equity Options'!$L:$L,'Daily BSE Equity Options'!$A:$A,$A133)=0,"",SUMIFS('Daily BSE Equity Options'!$L:$L,'Daily BSE Equity Options'!$A:$A,$A133))</f>
        <v>1744.2979</v>
      </c>
      <c r="R133" s="8">
        <f t="shared" si="60"/>
        <v>16317.882799999999</v>
      </c>
      <c r="S133" s="23" t="str">
        <f t="shared" si="61"/>
        <v/>
      </c>
      <c r="T133" s="23" t="str">
        <f t="shared" si="62"/>
        <v/>
      </c>
      <c r="U133" s="23" t="str">
        <f t="shared" si="63"/>
        <v/>
      </c>
      <c r="V133" s="23">
        <f t="shared" si="75"/>
        <v>1.4455398811289433E-2</v>
      </c>
      <c r="W133" s="23">
        <f t="shared" si="76"/>
        <v>-5.5251471422013143E-2</v>
      </c>
      <c r="X133" s="23">
        <f t="shared" si="77"/>
        <v>6.5169200361037127E-3</v>
      </c>
      <c r="Y133" s="23">
        <f t="shared" si="64"/>
        <v>0.89310513371256717</v>
      </c>
      <c r="Z133" s="23">
        <f t="shared" si="65"/>
        <v>0.10689486628743283</v>
      </c>
      <c r="AA133" s="24">
        <f>IF(SUMIFS('Daily NSE Equity Options'!$M:$M,'Daily NSE Equity Options'!$A:$A,$A133)=0,"",SUMIFS('Daily NSE Equity Options'!$M:$M,'Daily NSE Equity Options'!$A:$A,$A133))</f>
        <v>20162245</v>
      </c>
      <c r="AB133" s="9">
        <f>IF(SUMIFS('Daily BSE Equity Options'!$M:$M,'Daily BSE Equity Options'!$A:$A,$A133)=0,"",SUMIFS('Daily BSE Equity Options'!$M:$M,'Daily BSE Equity Options'!$A:$A,$A133))</f>
        <v>1858124</v>
      </c>
      <c r="AC133" s="9">
        <f t="shared" si="66"/>
        <v>22020369</v>
      </c>
      <c r="AD133" s="26" t="str">
        <f t="shared" si="67"/>
        <v/>
      </c>
      <c r="AE133" s="26" t="str">
        <f t="shared" si="68"/>
        <v/>
      </c>
      <c r="AF133" s="26" t="str">
        <f t="shared" si="69"/>
        <v/>
      </c>
      <c r="AG133" s="26">
        <f t="shared" si="78"/>
        <v>-1.286515516071074E-2</v>
      </c>
      <c r="AH133" s="26">
        <f t="shared" si="79"/>
        <v>-6.7679539992272941E-2</v>
      </c>
      <c r="AI133" s="26">
        <f t="shared" si="80"/>
        <v>-1.7738270086759655E-2</v>
      </c>
      <c r="AJ133" s="26">
        <f t="shared" si="70"/>
        <v>0.91561794445860556</v>
      </c>
      <c r="AK133" s="26">
        <f t="shared" si="71"/>
        <v>8.4382055541394427E-2</v>
      </c>
      <c r="AL133" s="29">
        <v>20.38</v>
      </c>
      <c r="AM133" s="30">
        <v>22.1</v>
      </c>
      <c r="AN133" s="30">
        <v>19.39</v>
      </c>
      <c r="AO133" s="30">
        <v>21.127500000000001</v>
      </c>
      <c r="AP133" s="31">
        <v>3.6700000000000003E-2</v>
      </c>
    </row>
    <row r="134" spans="1:42" x14ac:dyDescent="0.2">
      <c r="A134" s="11">
        <v>44117</v>
      </c>
      <c r="B134" s="5" t="s">
        <v>242</v>
      </c>
      <c r="C134" s="10">
        <v>44105</v>
      </c>
      <c r="D134" s="5" t="s">
        <v>177</v>
      </c>
      <c r="E134" s="18">
        <f>IF(SUMIFS('Daily NSE Equity Options'!$K:$K,'Daily NSE Equity Options'!$A:$A,$A134)=0,"",SUMIFS('Daily NSE Equity Options'!$K:$K,'Daily NSE Equity Options'!$A:$A,$A134))</f>
        <v>106.53959999999999</v>
      </c>
      <c r="F134" s="7">
        <f>IF(SUMIFS('Daily BSE Equity Options'!$K:$K,'Daily BSE Equity Options'!$A:$A,$A134)=0,"",SUMIFS('Daily BSE Equity Options'!$K:$K,'Daily BSE Equity Options'!$A:$A,$A134))</f>
        <v>0.14779999999999999</v>
      </c>
      <c r="G134" s="7">
        <f t="shared" si="54"/>
        <v>106.6874</v>
      </c>
      <c r="H134" s="20" t="str">
        <f t="shared" si="55"/>
        <v/>
      </c>
      <c r="I134" s="20" t="str">
        <f t="shared" si="56"/>
        <v/>
      </c>
      <c r="J134" s="20" t="str">
        <f t="shared" si="57"/>
        <v/>
      </c>
      <c r="K134" s="20">
        <f t="shared" si="72"/>
        <v>-0.10238903249070719</v>
      </c>
      <c r="L134" s="20">
        <f t="shared" si="73"/>
        <v>3.5900621118012417</v>
      </c>
      <c r="M134" s="20">
        <f t="shared" si="74"/>
        <v>-0.10138758100680068</v>
      </c>
      <c r="N134" s="20">
        <f t="shared" si="58"/>
        <v>0.99861464427851832</v>
      </c>
      <c r="O134" s="20">
        <f t="shared" si="59"/>
        <v>1.385355721481637E-3</v>
      </c>
      <c r="P134" s="21">
        <f>IF(SUMIFS('Daily NSE Equity Options'!$L:$L,'Daily NSE Equity Options'!$A:$A,$A134)=0,"",SUMIFS('Daily NSE Equity Options'!$L:$L,'Daily NSE Equity Options'!$A:$A,$A134))</f>
        <v>14683.8</v>
      </c>
      <c r="Q134" s="8">
        <f>IF(SUMIFS('Daily BSE Equity Options'!$L:$L,'Daily BSE Equity Options'!$A:$A,$A134)=0,"",SUMIFS('Daily BSE Equity Options'!$L:$L,'Daily BSE Equity Options'!$A:$A,$A134))</f>
        <v>2003.7311999999999</v>
      </c>
      <c r="R134" s="8">
        <f t="shared" si="60"/>
        <v>16687.531199999998</v>
      </c>
      <c r="S134" s="23" t="str">
        <f t="shared" si="61"/>
        <v/>
      </c>
      <c r="T134" s="23" t="str">
        <f t="shared" si="62"/>
        <v/>
      </c>
      <c r="U134" s="23" t="str">
        <f t="shared" si="63"/>
        <v/>
      </c>
      <c r="V134" s="23">
        <f t="shared" si="75"/>
        <v>7.5626622245841268E-3</v>
      </c>
      <c r="W134" s="23">
        <f t="shared" si="76"/>
        <v>0.14873222056851643</v>
      </c>
      <c r="X134" s="23">
        <f t="shared" si="77"/>
        <v>2.265296328761468E-2</v>
      </c>
      <c r="Y134" s="23">
        <f t="shared" si="64"/>
        <v>0.87992644472179327</v>
      </c>
      <c r="Z134" s="23">
        <f t="shared" si="65"/>
        <v>0.12007355527820678</v>
      </c>
      <c r="AA134" s="24">
        <f>IF(SUMIFS('Daily NSE Equity Options'!$M:$M,'Daily NSE Equity Options'!$A:$A,$A134)=0,"",SUMIFS('Daily NSE Equity Options'!$M:$M,'Daily NSE Equity Options'!$A:$A,$A134))</f>
        <v>20432475</v>
      </c>
      <c r="AB134" s="9">
        <f>IF(SUMIFS('Daily BSE Equity Options'!$M:$M,'Daily BSE Equity Options'!$A:$A,$A134)=0,"",SUMIFS('Daily BSE Equity Options'!$M:$M,'Daily BSE Equity Options'!$A:$A,$A134))</f>
        <v>2227213</v>
      </c>
      <c r="AC134" s="9">
        <f t="shared" si="66"/>
        <v>22659688</v>
      </c>
      <c r="AD134" s="26" t="str">
        <f t="shared" si="67"/>
        <v/>
      </c>
      <c r="AE134" s="26" t="str">
        <f t="shared" si="68"/>
        <v/>
      </c>
      <c r="AF134" s="26" t="str">
        <f t="shared" si="69"/>
        <v/>
      </c>
      <c r="AG134" s="26">
        <f t="shared" si="78"/>
        <v>1.3402773351876229E-2</v>
      </c>
      <c r="AH134" s="26">
        <f t="shared" si="79"/>
        <v>0.19863529021744508</v>
      </c>
      <c r="AI134" s="26">
        <f t="shared" si="80"/>
        <v>2.9033073878099058E-2</v>
      </c>
      <c r="AJ134" s="26">
        <f t="shared" si="70"/>
        <v>0.901710341289783</v>
      </c>
      <c r="AK134" s="26">
        <f t="shared" si="71"/>
        <v>9.8289658710217012E-2</v>
      </c>
      <c r="AL134" s="29">
        <v>21.127500000000001</v>
      </c>
      <c r="AM134" s="30">
        <v>21.65</v>
      </c>
      <c r="AN134" s="30">
        <v>20.524999999999999</v>
      </c>
      <c r="AO134" s="30">
        <v>20.715</v>
      </c>
      <c r="AP134" s="31">
        <v>-1.95E-2</v>
      </c>
    </row>
    <row r="135" spans="1:42" x14ac:dyDescent="0.2">
      <c r="A135" s="11">
        <v>44118</v>
      </c>
      <c r="B135" s="5" t="s">
        <v>240</v>
      </c>
      <c r="C135" s="10">
        <v>44105</v>
      </c>
      <c r="D135" s="5" t="s">
        <v>177</v>
      </c>
      <c r="E135" s="18">
        <f>IF(SUMIFS('Daily NSE Equity Options'!$K:$K,'Daily NSE Equity Options'!$A:$A,$A135)=0,"",SUMIFS('Daily NSE Equity Options'!$K:$K,'Daily NSE Equity Options'!$A:$A,$A135))</f>
        <v>116.3595</v>
      </c>
      <c r="F135" s="7">
        <f>IF(SUMIFS('Daily BSE Equity Options'!$K:$K,'Daily BSE Equity Options'!$A:$A,$A135)=0,"",SUMIFS('Daily BSE Equity Options'!$K:$K,'Daily BSE Equity Options'!$A:$A,$A135))</f>
        <v>7.1800000000000003E-2</v>
      </c>
      <c r="G135" s="7">
        <f t="shared" si="54"/>
        <v>116.43129999999999</v>
      </c>
      <c r="H135" s="20" t="str">
        <f t="shared" si="55"/>
        <v/>
      </c>
      <c r="I135" s="20" t="str">
        <f t="shared" si="56"/>
        <v/>
      </c>
      <c r="J135" s="20" t="str">
        <f t="shared" si="57"/>
        <v/>
      </c>
      <c r="K135" s="20">
        <f t="shared" si="72"/>
        <v>9.21713616345472E-2</v>
      </c>
      <c r="L135" s="20">
        <f t="shared" si="73"/>
        <v>-0.51420838971583216</v>
      </c>
      <c r="M135" s="20">
        <f t="shared" si="74"/>
        <v>9.1331309976623309E-2</v>
      </c>
      <c r="N135" s="20">
        <f t="shared" si="58"/>
        <v>0.99938332733551893</v>
      </c>
      <c r="O135" s="20">
        <f t="shared" si="59"/>
        <v>6.1667266448111463E-4</v>
      </c>
      <c r="P135" s="21">
        <f>IF(SUMIFS('Daily NSE Equity Options'!$L:$L,'Daily NSE Equity Options'!$A:$A,$A135)=0,"",SUMIFS('Daily NSE Equity Options'!$L:$L,'Daily NSE Equity Options'!$A:$A,$A135))</f>
        <v>22457.01</v>
      </c>
      <c r="Q135" s="8">
        <f>IF(SUMIFS('Daily BSE Equity Options'!$L:$L,'Daily BSE Equity Options'!$A:$A,$A135)=0,"",SUMIFS('Daily BSE Equity Options'!$L:$L,'Daily BSE Equity Options'!$A:$A,$A135))</f>
        <v>1894.3748000000001</v>
      </c>
      <c r="R135" s="8">
        <f t="shared" si="60"/>
        <v>24351.3848</v>
      </c>
      <c r="S135" s="23" t="str">
        <f t="shared" si="61"/>
        <v/>
      </c>
      <c r="T135" s="23" t="str">
        <f t="shared" si="62"/>
        <v/>
      </c>
      <c r="U135" s="23" t="str">
        <f t="shared" si="63"/>
        <v/>
      </c>
      <c r="V135" s="23">
        <f t="shared" si="75"/>
        <v>0.52937318677726464</v>
      </c>
      <c r="W135" s="23">
        <f t="shared" si="76"/>
        <v>-5.4576382301178894E-2</v>
      </c>
      <c r="X135" s="23">
        <f t="shared" si="77"/>
        <v>0.45925628591483947</v>
      </c>
      <c r="Y135" s="23">
        <f t="shared" si="64"/>
        <v>0.92220669109544839</v>
      </c>
      <c r="Z135" s="23">
        <f t="shared" si="65"/>
        <v>7.7793308904551495E-2</v>
      </c>
      <c r="AA135" s="24">
        <f>IF(SUMIFS('Daily NSE Equity Options'!$M:$M,'Daily NSE Equity Options'!$A:$A,$A135)=0,"",SUMIFS('Daily NSE Equity Options'!$M:$M,'Daily NSE Equity Options'!$A:$A,$A135))</f>
        <v>31210861</v>
      </c>
      <c r="AB135" s="9">
        <f>IF(SUMIFS('Daily BSE Equity Options'!$M:$M,'Daily BSE Equity Options'!$A:$A,$A135)=0,"",SUMIFS('Daily BSE Equity Options'!$M:$M,'Daily BSE Equity Options'!$A:$A,$A135))</f>
        <v>2112403</v>
      </c>
      <c r="AC135" s="9">
        <f t="shared" si="66"/>
        <v>33323264</v>
      </c>
      <c r="AD135" s="26" t="str">
        <f t="shared" si="67"/>
        <v/>
      </c>
      <c r="AE135" s="26" t="str">
        <f t="shared" si="68"/>
        <v/>
      </c>
      <c r="AF135" s="26" t="str">
        <f t="shared" si="69"/>
        <v/>
      </c>
      <c r="AG135" s="26">
        <f t="shared" si="78"/>
        <v>0.5275125015447224</v>
      </c>
      <c r="AH135" s="26">
        <f t="shared" si="79"/>
        <v>-5.1548729286332251E-2</v>
      </c>
      <c r="AI135" s="26">
        <f t="shared" si="80"/>
        <v>0.47059677079401974</v>
      </c>
      <c r="AJ135" s="26">
        <f t="shared" si="70"/>
        <v>0.93660876077445476</v>
      </c>
      <c r="AK135" s="26">
        <f t="shared" si="71"/>
        <v>6.3391239225545251E-2</v>
      </c>
      <c r="AL135" s="29">
        <v>20.715</v>
      </c>
      <c r="AM135" s="30">
        <v>20.962499999999999</v>
      </c>
      <c r="AN135" s="30">
        <v>18.425000000000001</v>
      </c>
      <c r="AO135" s="30">
        <v>20.21</v>
      </c>
      <c r="AP135" s="31">
        <v>-2.4400000000000002E-2</v>
      </c>
    </row>
    <row r="136" spans="1:42" x14ac:dyDescent="0.2">
      <c r="A136" s="11">
        <v>44119</v>
      </c>
      <c r="B136" s="5" t="s">
        <v>243</v>
      </c>
      <c r="C136" s="10">
        <v>44105</v>
      </c>
      <c r="D136" s="5" t="s">
        <v>177</v>
      </c>
      <c r="E136" s="18">
        <f>IF(SUMIFS('Daily NSE Equity Options'!$K:$K,'Daily NSE Equity Options'!$A:$A,$A136)=0,"",SUMIFS('Daily NSE Equity Options'!$K:$K,'Daily NSE Equity Options'!$A:$A,$A136))</f>
        <v>153.08500000000001</v>
      </c>
      <c r="F136" s="7">
        <f>IF(SUMIFS('Daily BSE Equity Options'!$K:$K,'Daily BSE Equity Options'!$A:$A,$A136)=0,"",SUMIFS('Daily BSE Equity Options'!$K:$K,'Daily BSE Equity Options'!$A:$A,$A136))</f>
        <v>3.1099999999999999E-2</v>
      </c>
      <c r="G136" s="7">
        <f t="shared" si="54"/>
        <v>153.11610000000002</v>
      </c>
      <c r="H136" s="20" t="str">
        <f t="shared" si="55"/>
        <v/>
      </c>
      <c r="I136" s="20" t="str">
        <f t="shared" si="56"/>
        <v/>
      </c>
      <c r="J136" s="20" t="str">
        <f t="shared" si="57"/>
        <v/>
      </c>
      <c r="K136" s="20">
        <f t="shared" si="72"/>
        <v>0.31562098496470004</v>
      </c>
      <c r="L136" s="20">
        <f t="shared" si="73"/>
        <v>-0.56685236768802238</v>
      </c>
      <c r="M136" s="20">
        <f t="shared" si="74"/>
        <v>0.31507678777098613</v>
      </c>
      <c r="N136" s="20">
        <f t="shared" si="58"/>
        <v>0.99979688615370943</v>
      </c>
      <c r="O136" s="20">
        <f t="shared" si="59"/>
        <v>2.0311384629049457E-4</v>
      </c>
      <c r="P136" s="21">
        <f>IF(SUMIFS('Daily NSE Equity Options'!$L:$L,'Daily NSE Equity Options'!$A:$A,$A136)=0,"",SUMIFS('Daily NSE Equity Options'!$L:$L,'Daily NSE Equity Options'!$A:$A,$A136))</f>
        <v>57195.1178</v>
      </c>
      <c r="Q136" s="8">
        <f>IF(SUMIFS('Daily BSE Equity Options'!$L:$L,'Daily BSE Equity Options'!$A:$A,$A136)=0,"",SUMIFS('Daily BSE Equity Options'!$L:$L,'Daily BSE Equity Options'!$A:$A,$A136))</f>
        <v>1035.43</v>
      </c>
      <c r="R136" s="8">
        <f t="shared" si="60"/>
        <v>58230.5478</v>
      </c>
      <c r="S136" s="23" t="str">
        <f t="shared" si="61"/>
        <v/>
      </c>
      <c r="T136" s="23" t="str">
        <f t="shared" si="62"/>
        <v/>
      </c>
      <c r="U136" s="23" t="str">
        <f t="shared" si="63"/>
        <v/>
      </c>
      <c r="V136" s="23">
        <f t="shared" si="75"/>
        <v>1.5468714579545542</v>
      </c>
      <c r="W136" s="23">
        <f t="shared" si="76"/>
        <v>-0.45341861599932598</v>
      </c>
      <c r="X136" s="23">
        <f t="shared" si="77"/>
        <v>1.3912622743327518</v>
      </c>
      <c r="Y136" s="23">
        <f t="shared" si="64"/>
        <v>0.98221843964861344</v>
      </c>
      <c r="Z136" s="23">
        <f t="shared" si="65"/>
        <v>1.7781560351386564E-2</v>
      </c>
      <c r="AA136" s="24">
        <f>IF(SUMIFS('Daily NSE Equity Options'!$M:$M,'Daily NSE Equity Options'!$A:$A,$A136)=0,"",SUMIFS('Daily NSE Equity Options'!$M:$M,'Daily NSE Equity Options'!$A:$A,$A136))</f>
        <v>82308088</v>
      </c>
      <c r="AB136" s="9">
        <f>IF(SUMIFS('Daily BSE Equity Options'!$M:$M,'Daily BSE Equity Options'!$A:$A,$A136)=0,"",SUMIFS('Daily BSE Equity Options'!$M:$M,'Daily BSE Equity Options'!$A:$A,$A136))</f>
        <v>1173868</v>
      </c>
      <c r="AC136" s="9">
        <f t="shared" si="66"/>
        <v>83481956</v>
      </c>
      <c r="AD136" s="26" t="str">
        <f t="shared" si="67"/>
        <v/>
      </c>
      <c r="AE136" s="26" t="str">
        <f t="shared" si="68"/>
        <v/>
      </c>
      <c r="AF136" s="26" t="str">
        <f t="shared" si="69"/>
        <v/>
      </c>
      <c r="AG136" s="26">
        <f t="shared" si="78"/>
        <v>1.6371617239268086</v>
      </c>
      <c r="AH136" s="26">
        <f t="shared" si="79"/>
        <v>-0.44429732394812926</v>
      </c>
      <c r="AI136" s="26">
        <f t="shared" si="80"/>
        <v>1.5052154554847927</v>
      </c>
      <c r="AJ136" s="26">
        <f t="shared" si="70"/>
        <v>0.98593866200260094</v>
      </c>
      <c r="AK136" s="26">
        <f t="shared" si="71"/>
        <v>1.4061337997399103E-2</v>
      </c>
      <c r="AL136" s="29">
        <v>20.21</v>
      </c>
      <c r="AM136" s="30">
        <v>22.274999999999999</v>
      </c>
      <c r="AN136" s="30">
        <v>19.037500000000001</v>
      </c>
      <c r="AO136" s="30">
        <v>22.057500000000001</v>
      </c>
      <c r="AP136" s="31">
        <v>9.1399999999999995E-2</v>
      </c>
    </row>
    <row r="137" spans="1:42" x14ac:dyDescent="0.2">
      <c r="A137" s="11">
        <v>44120</v>
      </c>
      <c r="B137" s="5" t="s">
        <v>241</v>
      </c>
      <c r="C137" s="10">
        <v>44105</v>
      </c>
      <c r="D137" s="5" t="s">
        <v>177</v>
      </c>
      <c r="E137" s="18">
        <f>IF(SUMIFS('Daily NSE Equity Options'!$K:$K,'Daily NSE Equity Options'!$A:$A,$A137)=0,"",SUMIFS('Daily NSE Equity Options'!$K:$K,'Daily NSE Equity Options'!$A:$A,$A137))</f>
        <v>116.785</v>
      </c>
      <c r="F137" s="7">
        <f>IF(SUMIFS('Daily BSE Equity Options'!$K:$K,'Daily BSE Equity Options'!$A:$A,$A137)=0,"",SUMIFS('Daily BSE Equity Options'!$K:$K,'Daily BSE Equity Options'!$A:$A,$A137))</f>
        <v>2.3900000000000001E-2</v>
      </c>
      <c r="G137" s="7">
        <f t="shared" si="54"/>
        <v>116.80889999999999</v>
      </c>
      <c r="H137" s="20" t="str">
        <f t="shared" si="55"/>
        <v/>
      </c>
      <c r="I137" s="20" t="str">
        <f t="shared" si="56"/>
        <v/>
      </c>
      <c r="J137" s="20" t="str">
        <f t="shared" si="57"/>
        <v/>
      </c>
      <c r="K137" s="20">
        <f t="shared" si="72"/>
        <v>-0.23712316686807988</v>
      </c>
      <c r="L137" s="20">
        <f t="shared" si="73"/>
        <v>-0.23151125401929251</v>
      </c>
      <c r="M137" s="20">
        <f t="shared" si="74"/>
        <v>-0.23712202701087615</v>
      </c>
      <c r="N137" s="20">
        <f t="shared" si="58"/>
        <v>0.99979539230315495</v>
      </c>
      <c r="O137" s="20">
        <f t="shared" si="59"/>
        <v>2.0460769684501782E-4</v>
      </c>
      <c r="P137" s="21">
        <f>IF(SUMIFS('Daily NSE Equity Options'!$L:$L,'Daily NSE Equity Options'!$A:$A,$A137)=0,"",SUMIFS('Daily NSE Equity Options'!$L:$L,'Daily NSE Equity Options'!$A:$A,$A137))</f>
        <v>13598.5339</v>
      </c>
      <c r="Q137" s="8">
        <f>IF(SUMIFS('Daily BSE Equity Options'!$L:$L,'Daily BSE Equity Options'!$A:$A,$A137)=0,"",SUMIFS('Daily BSE Equity Options'!$L:$L,'Daily BSE Equity Options'!$A:$A,$A137))</f>
        <v>1089.9136000000001</v>
      </c>
      <c r="R137" s="8">
        <f t="shared" si="60"/>
        <v>14688.4475</v>
      </c>
      <c r="S137" s="23" t="str">
        <f t="shared" si="61"/>
        <v/>
      </c>
      <c r="T137" s="23" t="str">
        <f t="shared" si="62"/>
        <v/>
      </c>
      <c r="U137" s="23" t="str">
        <f t="shared" si="63"/>
        <v/>
      </c>
      <c r="V137" s="23">
        <f t="shared" si="75"/>
        <v>-0.76224310005704721</v>
      </c>
      <c r="W137" s="23">
        <f t="shared" si="76"/>
        <v>5.2619298262557512E-2</v>
      </c>
      <c r="X137" s="23">
        <f t="shared" si="77"/>
        <v>-0.74775357514325158</v>
      </c>
      <c r="Y137" s="23">
        <f t="shared" si="64"/>
        <v>0.92579790342035806</v>
      </c>
      <c r="Z137" s="23">
        <f t="shared" si="65"/>
        <v>7.4202096579641927E-2</v>
      </c>
      <c r="AA137" s="24">
        <f>IF(SUMIFS('Daily NSE Equity Options'!$M:$M,'Daily NSE Equity Options'!$A:$A,$A137)=0,"",SUMIFS('Daily NSE Equity Options'!$M:$M,'Daily NSE Equity Options'!$A:$A,$A137))</f>
        <v>18813501</v>
      </c>
      <c r="AB137" s="9">
        <f>IF(SUMIFS('Daily BSE Equity Options'!$M:$M,'Daily BSE Equity Options'!$A:$A,$A137)=0,"",SUMIFS('Daily BSE Equity Options'!$M:$M,'Daily BSE Equity Options'!$A:$A,$A137))</f>
        <v>1144251</v>
      </c>
      <c r="AC137" s="9">
        <f t="shared" si="66"/>
        <v>19957752</v>
      </c>
      <c r="AD137" s="26" t="str">
        <f t="shared" si="67"/>
        <v/>
      </c>
      <c r="AE137" s="26" t="str">
        <f t="shared" si="68"/>
        <v/>
      </c>
      <c r="AF137" s="26" t="str">
        <f t="shared" si="69"/>
        <v/>
      </c>
      <c r="AG137" s="26">
        <f t="shared" si="78"/>
        <v>-0.77142585307047828</v>
      </c>
      <c r="AH137" s="26">
        <f t="shared" si="79"/>
        <v>-2.5230264390885493E-2</v>
      </c>
      <c r="AI137" s="26">
        <f t="shared" si="80"/>
        <v>-0.76093334468588636</v>
      </c>
      <c r="AJ137" s="26">
        <f t="shared" si="70"/>
        <v>0.94266633837317948</v>
      </c>
      <c r="AK137" s="26">
        <f t="shared" si="71"/>
        <v>5.7333661626820492E-2</v>
      </c>
      <c r="AL137" s="29">
        <v>22.057500000000001</v>
      </c>
      <c r="AM137" s="30">
        <v>22.4175</v>
      </c>
      <c r="AN137" s="30">
        <v>20.484999999999999</v>
      </c>
      <c r="AO137" s="30">
        <v>21.645</v>
      </c>
      <c r="AP137" s="31">
        <v>-1.8700000000000001E-2</v>
      </c>
    </row>
    <row r="138" spans="1:42" x14ac:dyDescent="0.2">
      <c r="A138" s="11">
        <v>44123</v>
      </c>
      <c r="B138" s="5" t="s">
        <v>244</v>
      </c>
      <c r="C138" s="10">
        <v>44105</v>
      </c>
      <c r="D138" s="5" t="s">
        <v>177</v>
      </c>
      <c r="E138" s="18">
        <f>IF(SUMIFS('Daily NSE Equity Options'!$K:$K,'Daily NSE Equity Options'!$A:$A,$A138)=0,"",SUMIFS('Daily NSE Equity Options'!$K:$K,'Daily NSE Equity Options'!$A:$A,$A138))</f>
        <v>114.14449999999999</v>
      </c>
      <c r="F138" s="7">
        <f>IF(SUMIFS('Daily BSE Equity Options'!$K:$K,'Daily BSE Equity Options'!$A:$A,$A138)=0,"",SUMIFS('Daily BSE Equity Options'!$K:$K,'Daily BSE Equity Options'!$A:$A,$A138))</f>
        <v>4.3700000000000003E-2</v>
      </c>
      <c r="G138" s="7">
        <f t="shared" si="54"/>
        <v>114.18819999999999</v>
      </c>
      <c r="H138" s="20" t="str">
        <f t="shared" si="55"/>
        <v/>
      </c>
      <c r="I138" s="20" t="str">
        <f t="shared" si="56"/>
        <v/>
      </c>
      <c r="J138" s="20" t="str">
        <f t="shared" si="57"/>
        <v/>
      </c>
      <c r="K138" s="20">
        <f t="shared" si="72"/>
        <v>-2.2609924219720079E-2</v>
      </c>
      <c r="L138" s="20">
        <f t="shared" si="73"/>
        <v>0.82845188284518834</v>
      </c>
      <c r="M138" s="20">
        <f t="shared" si="74"/>
        <v>-2.2435790423503632E-2</v>
      </c>
      <c r="N138" s="20">
        <f t="shared" si="58"/>
        <v>0.99961729845991087</v>
      </c>
      <c r="O138" s="20">
        <f t="shared" si="59"/>
        <v>3.8270154008908104E-4</v>
      </c>
      <c r="P138" s="21">
        <f>IF(SUMIFS('Daily NSE Equity Options'!$L:$L,'Daily NSE Equity Options'!$A:$A,$A138)=0,"",SUMIFS('Daily NSE Equity Options'!$L:$L,'Daily NSE Equity Options'!$A:$A,$A138))</f>
        <v>15486.748900000001</v>
      </c>
      <c r="Q138" s="8">
        <f>IF(SUMIFS('Daily BSE Equity Options'!$L:$L,'Daily BSE Equity Options'!$A:$A,$A138)=0,"",SUMIFS('Daily BSE Equity Options'!$L:$L,'Daily BSE Equity Options'!$A:$A,$A138))</f>
        <v>1854.0019</v>
      </c>
      <c r="R138" s="8">
        <f t="shared" si="60"/>
        <v>17340.750800000002</v>
      </c>
      <c r="S138" s="23" t="str">
        <f t="shared" si="61"/>
        <v/>
      </c>
      <c r="T138" s="23" t="str">
        <f t="shared" si="62"/>
        <v/>
      </c>
      <c r="U138" s="23" t="str">
        <f t="shared" si="63"/>
        <v/>
      </c>
      <c r="V138" s="23">
        <f t="shared" si="75"/>
        <v>0.13885430693377909</v>
      </c>
      <c r="W138" s="23">
        <f t="shared" si="76"/>
        <v>0.70105401015273117</v>
      </c>
      <c r="X138" s="23">
        <f t="shared" si="77"/>
        <v>0.18057070360907801</v>
      </c>
      <c r="Y138" s="23">
        <f t="shared" si="64"/>
        <v>0.89308410452447073</v>
      </c>
      <c r="Z138" s="23">
        <f t="shared" si="65"/>
        <v>0.10691589547552922</v>
      </c>
      <c r="AA138" s="24">
        <f>IF(SUMIFS('Daily NSE Equity Options'!$M:$M,'Daily NSE Equity Options'!$A:$A,$A138)=0,"",SUMIFS('Daily NSE Equity Options'!$M:$M,'Daily NSE Equity Options'!$A:$A,$A138))</f>
        <v>21743962</v>
      </c>
      <c r="AB138" s="9">
        <f>IF(SUMIFS('Daily BSE Equity Options'!$M:$M,'Daily BSE Equity Options'!$A:$A,$A138)=0,"",SUMIFS('Daily BSE Equity Options'!$M:$M,'Daily BSE Equity Options'!$A:$A,$A138))</f>
        <v>2036475</v>
      </c>
      <c r="AC138" s="9">
        <f t="shared" si="66"/>
        <v>23780437</v>
      </c>
      <c r="AD138" s="26" t="str">
        <f t="shared" si="67"/>
        <v/>
      </c>
      <c r="AE138" s="26" t="str">
        <f t="shared" si="68"/>
        <v/>
      </c>
      <c r="AF138" s="26" t="str">
        <f t="shared" si="69"/>
        <v/>
      </c>
      <c r="AG138" s="26">
        <f t="shared" si="78"/>
        <v>0.15576372520989046</v>
      </c>
      <c r="AH138" s="26">
        <f t="shared" si="79"/>
        <v>0.77974500350010612</v>
      </c>
      <c r="AI138" s="26">
        <f t="shared" si="80"/>
        <v>0.19153885668085269</v>
      </c>
      <c r="AJ138" s="26">
        <f t="shared" si="70"/>
        <v>0.91436343242977414</v>
      </c>
      <c r="AK138" s="26">
        <f t="shared" si="71"/>
        <v>8.5636567570225891E-2</v>
      </c>
      <c r="AL138" s="29">
        <v>21.645</v>
      </c>
      <c r="AM138" s="30">
        <v>22.317499999999999</v>
      </c>
      <c r="AN138" s="30">
        <v>15.465</v>
      </c>
      <c r="AO138" s="30">
        <v>21.817499999999999</v>
      </c>
      <c r="AP138" s="31">
        <v>8.0000000000000002E-3</v>
      </c>
    </row>
    <row r="139" spans="1:42" x14ac:dyDescent="0.2">
      <c r="A139" s="11">
        <v>44124</v>
      </c>
      <c r="B139" s="5" t="s">
        <v>242</v>
      </c>
      <c r="C139" s="10">
        <v>44105</v>
      </c>
      <c r="D139" s="5" t="s">
        <v>177</v>
      </c>
      <c r="E139" s="18">
        <f>IF(SUMIFS('Daily NSE Equity Options'!$K:$K,'Daily NSE Equity Options'!$A:$A,$A139)=0,"",SUMIFS('Daily NSE Equity Options'!$K:$K,'Daily NSE Equity Options'!$A:$A,$A139))</f>
        <v>100.3497</v>
      </c>
      <c r="F139" s="7">
        <f>IF(SUMIFS('Daily BSE Equity Options'!$K:$K,'Daily BSE Equity Options'!$A:$A,$A139)=0,"",SUMIFS('Daily BSE Equity Options'!$K:$K,'Daily BSE Equity Options'!$A:$A,$A139))</f>
        <v>7.5899999999999995E-2</v>
      </c>
      <c r="G139" s="7">
        <f t="shared" si="54"/>
        <v>100.4256</v>
      </c>
      <c r="H139" s="20" t="str">
        <f t="shared" si="55"/>
        <v/>
      </c>
      <c r="I139" s="20" t="str">
        <f t="shared" si="56"/>
        <v/>
      </c>
      <c r="J139" s="20" t="str">
        <f t="shared" si="57"/>
        <v/>
      </c>
      <c r="K139" s="20">
        <f t="shared" si="72"/>
        <v>-0.12085383001371064</v>
      </c>
      <c r="L139" s="20">
        <f t="shared" si="73"/>
        <v>0.73684210526315774</v>
      </c>
      <c r="M139" s="20">
        <f t="shared" si="74"/>
        <v>-0.12052558845835204</v>
      </c>
      <c r="N139" s="20">
        <f t="shared" si="58"/>
        <v>0.99924421661409035</v>
      </c>
      <c r="O139" s="20">
        <f t="shared" si="59"/>
        <v>7.5578338590956884E-4</v>
      </c>
      <c r="P139" s="21">
        <f>IF(SUMIFS('Daily NSE Equity Options'!$L:$L,'Daily NSE Equity Options'!$A:$A,$A139)=0,"",SUMIFS('Daily NSE Equity Options'!$L:$L,'Daily NSE Equity Options'!$A:$A,$A139))</f>
        <v>16062.984899999999</v>
      </c>
      <c r="Q139" s="8">
        <f>IF(SUMIFS('Daily BSE Equity Options'!$L:$L,'Daily BSE Equity Options'!$A:$A,$A139)=0,"",SUMIFS('Daily BSE Equity Options'!$L:$L,'Daily BSE Equity Options'!$A:$A,$A139))</f>
        <v>1413.0726999999999</v>
      </c>
      <c r="R139" s="8">
        <f t="shared" si="60"/>
        <v>17476.0576</v>
      </c>
      <c r="S139" s="23" t="str">
        <f t="shared" si="61"/>
        <v/>
      </c>
      <c r="T139" s="23" t="str">
        <f t="shared" si="62"/>
        <v/>
      </c>
      <c r="U139" s="23" t="str">
        <f t="shared" si="63"/>
        <v/>
      </c>
      <c r="V139" s="23">
        <f t="shared" si="75"/>
        <v>3.7208325886913585E-2</v>
      </c>
      <c r="W139" s="23">
        <f t="shared" si="76"/>
        <v>-0.23782564624124714</v>
      </c>
      <c r="X139" s="23">
        <f t="shared" si="77"/>
        <v>7.8028224706394589E-3</v>
      </c>
      <c r="Y139" s="23">
        <f t="shared" si="64"/>
        <v>0.91914236423665707</v>
      </c>
      <c r="Z139" s="23">
        <f t="shared" si="65"/>
        <v>8.0857635763342872E-2</v>
      </c>
      <c r="AA139" s="24">
        <f>IF(SUMIFS('Daily NSE Equity Options'!$M:$M,'Daily NSE Equity Options'!$A:$A,$A139)=0,"",SUMIFS('Daily NSE Equity Options'!$M:$M,'Daily NSE Equity Options'!$A:$A,$A139))</f>
        <v>22022548</v>
      </c>
      <c r="AB139" s="9">
        <f>IF(SUMIFS('Daily BSE Equity Options'!$M:$M,'Daily BSE Equity Options'!$A:$A,$A139)=0,"",SUMIFS('Daily BSE Equity Options'!$M:$M,'Daily BSE Equity Options'!$A:$A,$A139))</f>
        <v>1553271</v>
      </c>
      <c r="AC139" s="9">
        <f t="shared" si="66"/>
        <v>23575819</v>
      </c>
      <c r="AD139" s="26" t="str">
        <f t="shared" si="67"/>
        <v/>
      </c>
      <c r="AE139" s="26" t="str">
        <f t="shared" si="68"/>
        <v/>
      </c>
      <c r="AF139" s="26" t="str">
        <f t="shared" si="69"/>
        <v/>
      </c>
      <c r="AG139" s="26">
        <f t="shared" si="78"/>
        <v>1.2812108483265305E-2</v>
      </c>
      <c r="AH139" s="26">
        <f t="shared" si="79"/>
        <v>-0.23727470261112948</v>
      </c>
      <c r="AI139" s="26">
        <f t="shared" si="80"/>
        <v>-8.604467613442135E-3</v>
      </c>
      <c r="AJ139" s="26">
        <f t="shared" si="70"/>
        <v>0.934115926152979</v>
      </c>
      <c r="AK139" s="26">
        <f t="shared" si="71"/>
        <v>6.5884073847020969E-2</v>
      </c>
      <c r="AL139" s="29">
        <v>21.817499999999999</v>
      </c>
      <c r="AM139" s="30">
        <v>22.7925</v>
      </c>
      <c r="AN139" s="30">
        <v>18.79</v>
      </c>
      <c r="AO139" s="30">
        <v>22.69</v>
      </c>
      <c r="AP139" s="31">
        <v>0.04</v>
      </c>
    </row>
    <row r="140" spans="1:42" x14ac:dyDescent="0.2">
      <c r="A140" s="11">
        <v>44125</v>
      </c>
      <c r="B140" s="5" t="s">
        <v>240</v>
      </c>
      <c r="C140" s="10">
        <v>44105</v>
      </c>
      <c r="D140" s="5" t="s">
        <v>177</v>
      </c>
      <c r="E140" s="18">
        <f>IF(SUMIFS('Daily NSE Equity Options'!$K:$K,'Daily NSE Equity Options'!$A:$A,$A140)=0,"",SUMIFS('Daily NSE Equity Options'!$K:$K,'Daily NSE Equity Options'!$A:$A,$A140))</f>
        <v>157.40799999999999</v>
      </c>
      <c r="F140" s="7">
        <f>IF(SUMIFS('Daily BSE Equity Options'!$K:$K,'Daily BSE Equity Options'!$A:$A,$A140)=0,"",SUMIFS('Daily BSE Equity Options'!$K:$K,'Daily BSE Equity Options'!$A:$A,$A140))</f>
        <v>5.8599999999999999E-2</v>
      </c>
      <c r="G140" s="7">
        <f t="shared" si="54"/>
        <v>157.4666</v>
      </c>
      <c r="H140" s="20" t="str">
        <f t="shared" si="55"/>
        <v/>
      </c>
      <c r="I140" s="20" t="str">
        <f t="shared" si="56"/>
        <v/>
      </c>
      <c r="J140" s="20" t="str">
        <f t="shared" si="57"/>
        <v/>
      </c>
      <c r="K140" s="20">
        <f t="shared" si="72"/>
        <v>0.56859462459778154</v>
      </c>
      <c r="L140" s="20">
        <f t="shared" si="73"/>
        <v>-0.22793148880105396</v>
      </c>
      <c r="M140" s="20">
        <f t="shared" si="74"/>
        <v>0.56799262339483159</v>
      </c>
      <c r="N140" s="20">
        <f t="shared" si="58"/>
        <v>0.99962785759011741</v>
      </c>
      <c r="O140" s="20">
        <f t="shared" si="59"/>
        <v>3.7214240988247665E-4</v>
      </c>
      <c r="P140" s="21">
        <f>IF(SUMIFS('Daily NSE Equity Options'!$L:$L,'Daily NSE Equity Options'!$A:$A,$A140)=0,"",SUMIFS('Daily NSE Equity Options'!$L:$L,'Daily NSE Equity Options'!$A:$A,$A140))</f>
        <v>31850.794600000001</v>
      </c>
      <c r="Q140" s="8">
        <f>IF(SUMIFS('Daily BSE Equity Options'!$L:$L,'Daily BSE Equity Options'!$A:$A,$A140)=0,"",SUMIFS('Daily BSE Equity Options'!$L:$L,'Daily BSE Equity Options'!$A:$A,$A140))</f>
        <v>1451.4761000000001</v>
      </c>
      <c r="R140" s="8">
        <f t="shared" si="60"/>
        <v>33302.270700000001</v>
      </c>
      <c r="S140" s="23" t="str">
        <f t="shared" si="61"/>
        <v/>
      </c>
      <c r="T140" s="23" t="str">
        <f t="shared" si="62"/>
        <v/>
      </c>
      <c r="U140" s="23" t="str">
        <f t="shared" si="63"/>
        <v/>
      </c>
      <c r="V140" s="23">
        <f t="shared" si="75"/>
        <v>0.98286898719552451</v>
      </c>
      <c r="W140" s="23">
        <f t="shared" si="76"/>
        <v>2.7177228744140525E-2</v>
      </c>
      <c r="X140" s="23">
        <f t="shared" si="77"/>
        <v>0.90559401108863358</v>
      </c>
      <c r="Y140" s="23">
        <f t="shared" si="64"/>
        <v>0.95641510114804273</v>
      </c>
      <c r="Z140" s="23">
        <f t="shared" si="65"/>
        <v>4.3584898851957266E-2</v>
      </c>
      <c r="AA140" s="24">
        <f>IF(SUMIFS('Daily NSE Equity Options'!$M:$M,'Daily NSE Equity Options'!$A:$A,$A140)=0,"",SUMIFS('Daily NSE Equity Options'!$M:$M,'Daily NSE Equity Options'!$A:$A,$A140))</f>
        <v>43961021</v>
      </c>
      <c r="AB140" s="9">
        <f>IF(SUMIFS('Daily BSE Equity Options'!$M:$M,'Daily BSE Equity Options'!$A:$A,$A140)=0,"",SUMIFS('Daily BSE Equity Options'!$M:$M,'Daily BSE Equity Options'!$A:$A,$A140))</f>
        <v>1697153</v>
      </c>
      <c r="AC140" s="9">
        <f t="shared" si="66"/>
        <v>45658174</v>
      </c>
      <c r="AD140" s="26" t="str">
        <f t="shared" si="67"/>
        <v/>
      </c>
      <c r="AE140" s="26" t="str">
        <f t="shared" si="68"/>
        <v/>
      </c>
      <c r="AF140" s="26" t="str">
        <f t="shared" si="69"/>
        <v/>
      </c>
      <c r="AG140" s="26">
        <f t="shared" si="78"/>
        <v>0.99618232186393696</v>
      </c>
      <c r="AH140" s="26">
        <f t="shared" si="79"/>
        <v>9.263161418709287E-2</v>
      </c>
      <c r="AI140" s="26">
        <f t="shared" si="80"/>
        <v>0.9366527203148276</v>
      </c>
      <c r="AJ140" s="26">
        <f t="shared" si="70"/>
        <v>0.96282915300116911</v>
      </c>
      <c r="AK140" s="26">
        <f t="shared" si="71"/>
        <v>3.7170846998830921E-2</v>
      </c>
      <c r="AL140" s="29">
        <v>22.69</v>
      </c>
      <c r="AM140" s="30">
        <v>23.545000000000002</v>
      </c>
      <c r="AN140" s="30">
        <v>18.377500000000001</v>
      </c>
      <c r="AO140" s="30">
        <v>22.914999999999999</v>
      </c>
      <c r="AP140" s="31">
        <v>9.9000000000000008E-3</v>
      </c>
    </row>
    <row r="141" spans="1:42" x14ac:dyDescent="0.2">
      <c r="A141" s="11">
        <v>44126</v>
      </c>
      <c r="B141" s="5" t="s">
        <v>243</v>
      </c>
      <c r="C141" s="10">
        <v>44105</v>
      </c>
      <c r="D141" s="5" t="s">
        <v>177</v>
      </c>
      <c r="E141" s="18">
        <f>IF(SUMIFS('Daily NSE Equity Options'!$K:$K,'Daily NSE Equity Options'!$A:$A,$A141)=0,"",SUMIFS('Daily NSE Equity Options'!$K:$K,'Daily NSE Equity Options'!$A:$A,$A141))</f>
        <v>130.1738</v>
      </c>
      <c r="F141" s="7">
        <f>IF(SUMIFS('Daily BSE Equity Options'!$K:$K,'Daily BSE Equity Options'!$A:$A,$A141)=0,"",SUMIFS('Daily BSE Equity Options'!$K:$K,'Daily BSE Equity Options'!$A:$A,$A141))</f>
        <v>5.21E-2</v>
      </c>
      <c r="G141" s="7">
        <f t="shared" si="54"/>
        <v>130.2259</v>
      </c>
      <c r="H141" s="20" t="str">
        <f t="shared" si="55"/>
        <v/>
      </c>
      <c r="I141" s="20" t="str">
        <f t="shared" si="56"/>
        <v/>
      </c>
      <c r="J141" s="20" t="str">
        <f t="shared" si="57"/>
        <v/>
      </c>
      <c r="K141" s="20">
        <f t="shared" si="72"/>
        <v>-0.17301661923155109</v>
      </c>
      <c r="L141" s="20">
        <f t="shared" si="73"/>
        <v>-0.11092150170648463</v>
      </c>
      <c r="M141" s="20">
        <f t="shared" si="74"/>
        <v>-0.17299351100487348</v>
      </c>
      <c r="N141" s="20">
        <f t="shared" si="58"/>
        <v>0.99959992597478697</v>
      </c>
      <c r="O141" s="20">
        <f t="shared" si="59"/>
        <v>4.0007402521311045E-4</v>
      </c>
      <c r="P141" s="21">
        <f>IF(SUMIFS('Daily NSE Equity Options'!$L:$L,'Daily NSE Equity Options'!$A:$A,$A141)=0,"",SUMIFS('Daily NSE Equity Options'!$L:$L,'Daily NSE Equity Options'!$A:$A,$A141))</f>
        <v>51745.055999999997</v>
      </c>
      <c r="Q141" s="8">
        <f>IF(SUMIFS('Daily BSE Equity Options'!$L:$L,'Daily BSE Equity Options'!$A:$A,$A141)=0,"",SUMIFS('Daily BSE Equity Options'!$L:$L,'Daily BSE Equity Options'!$A:$A,$A141))</f>
        <v>1629.4675</v>
      </c>
      <c r="R141" s="8">
        <f t="shared" si="60"/>
        <v>53374.523499999996</v>
      </c>
      <c r="S141" s="23" t="str">
        <f t="shared" si="61"/>
        <v/>
      </c>
      <c r="T141" s="23" t="str">
        <f t="shared" si="62"/>
        <v/>
      </c>
      <c r="U141" s="23" t="str">
        <f t="shared" si="63"/>
        <v/>
      </c>
      <c r="V141" s="23">
        <f t="shared" si="75"/>
        <v>0.6246080089945385</v>
      </c>
      <c r="W141" s="23">
        <f t="shared" si="76"/>
        <v>0.12262785449929203</v>
      </c>
      <c r="X141" s="23">
        <f t="shared" si="77"/>
        <v>0.60272925473517325</v>
      </c>
      <c r="Y141" s="23">
        <f t="shared" si="64"/>
        <v>0.96947106235056135</v>
      </c>
      <c r="Z141" s="23">
        <f t="shared" si="65"/>
        <v>3.0528937649438689E-2</v>
      </c>
      <c r="AA141" s="24">
        <f>IF(SUMIFS('Daily NSE Equity Options'!$M:$M,'Daily NSE Equity Options'!$A:$A,$A141)=0,"",SUMIFS('Daily NSE Equity Options'!$M:$M,'Daily NSE Equity Options'!$A:$A,$A141))</f>
        <v>72941147</v>
      </c>
      <c r="AB141" s="9">
        <f>IF(SUMIFS('Daily BSE Equity Options'!$M:$M,'Daily BSE Equity Options'!$A:$A,$A141)=0,"",SUMIFS('Daily BSE Equity Options'!$M:$M,'Daily BSE Equity Options'!$A:$A,$A141))</f>
        <v>1860589</v>
      </c>
      <c r="AC141" s="9">
        <f t="shared" si="66"/>
        <v>74801736</v>
      </c>
      <c r="AD141" s="26" t="str">
        <f t="shared" si="67"/>
        <v/>
      </c>
      <c r="AE141" s="26" t="str">
        <f t="shared" si="68"/>
        <v/>
      </c>
      <c r="AF141" s="26" t="str">
        <f t="shared" si="69"/>
        <v/>
      </c>
      <c r="AG141" s="26">
        <f t="shared" si="78"/>
        <v>0.65922322413758305</v>
      </c>
      <c r="AH141" s="26">
        <f t="shared" si="79"/>
        <v>9.6300097869785439E-2</v>
      </c>
      <c r="AI141" s="26">
        <f t="shared" si="80"/>
        <v>0.63829889473897916</v>
      </c>
      <c r="AJ141" s="26">
        <f t="shared" si="70"/>
        <v>0.97512639278853097</v>
      </c>
      <c r="AK141" s="26">
        <f t="shared" si="71"/>
        <v>2.4873607211468998E-2</v>
      </c>
      <c r="AL141" s="29">
        <v>22.914999999999999</v>
      </c>
      <c r="AM141" s="30">
        <v>23.515000000000001</v>
      </c>
      <c r="AN141" s="30">
        <v>17.440000000000001</v>
      </c>
      <c r="AO141" s="30">
        <v>22.635000000000002</v>
      </c>
      <c r="AP141" s="31">
        <v>-1.2200000000000001E-2</v>
      </c>
    </row>
    <row r="142" spans="1:42" x14ac:dyDescent="0.2">
      <c r="A142" s="11">
        <v>44127</v>
      </c>
      <c r="B142" s="5" t="s">
        <v>241</v>
      </c>
      <c r="C142" s="10">
        <v>44105</v>
      </c>
      <c r="D142" s="5" t="s">
        <v>177</v>
      </c>
      <c r="E142" s="18">
        <f>IF(SUMIFS('Daily NSE Equity Options'!$K:$K,'Daily NSE Equity Options'!$A:$A,$A142)=0,"",SUMIFS('Daily NSE Equity Options'!$K:$K,'Daily NSE Equity Options'!$A:$A,$A142))</f>
        <v>88.1768</v>
      </c>
      <c r="F142" s="7">
        <f>IF(SUMIFS('Daily BSE Equity Options'!$K:$K,'Daily BSE Equity Options'!$A:$A,$A142)=0,"",SUMIFS('Daily BSE Equity Options'!$K:$K,'Daily BSE Equity Options'!$A:$A,$A142))</f>
        <v>4.36E-2</v>
      </c>
      <c r="G142" s="7">
        <f t="shared" si="54"/>
        <v>88.220399999999998</v>
      </c>
      <c r="H142" s="20" t="str">
        <f t="shared" si="55"/>
        <v/>
      </c>
      <c r="I142" s="20" t="str">
        <f t="shared" si="56"/>
        <v/>
      </c>
      <c r="J142" s="20" t="str">
        <f t="shared" si="57"/>
        <v/>
      </c>
      <c r="K142" s="20">
        <f t="shared" si="72"/>
        <v>-0.32262252465549901</v>
      </c>
      <c r="L142" s="20">
        <f t="shared" si="73"/>
        <v>-0.16314779270633395</v>
      </c>
      <c r="M142" s="20">
        <f t="shared" si="74"/>
        <v>-0.32255872295756838</v>
      </c>
      <c r="N142" s="20">
        <f t="shared" si="58"/>
        <v>0.99950578324287809</v>
      </c>
      <c r="O142" s="20">
        <f t="shared" si="59"/>
        <v>4.9421675712193558E-4</v>
      </c>
      <c r="P142" s="21">
        <f>IF(SUMIFS('Daily NSE Equity Options'!$L:$L,'Daily NSE Equity Options'!$A:$A,$A142)=0,"",SUMIFS('Daily NSE Equity Options'!$L:$L,'Daily NSE Equity Options'!$A:$A,$A142))</f>
        <v>10623.6967</v>
      </c>
      <c r="Q142" s="8">
        <f>IF(SUMIFS('Daily BSE Equity Options'!$L:$L,'Daily BSE Equity Options'!$A:$A,$A142)=0,"",SUMIFS('Daily BSE Equity Options'!$L:$L,'Daily BSE Equity Options'!$A:$A,$A142))</f>
        <v>1838.9680000000001</v>
      </c>
      <c r="R142" s="8">
        <f t="shared" si="60"/>
        <v>12462.664700000001</v>
      </c>
      <c r="S142" s="23" t="str">
        <f t="shared" si="61"/>
        <v/>
      </c>
      <c r="T142" s="23" t="str">
        <f t="shared" si="62"/>
        <v/>
      </c>
      <c r="U142" s="23" t="str">
        <f t="shared" si="63"/>
        <v/>
      </c>
      <c r="V142" s="23">
        <f t="shared" si="75"/>
        <v>-0.7946915604845417</v>
      </c>
      <c r="W142" s="23">
        <f t="shared" si="76"/>
        <v>0.12856991624564462</v>
      </c>
      <c r="X142" s="23">
        <f t="shared" si="77"/>
        <v>-0.7665053684273172</v>
      </c>
      <c r="Y142" s="23">
        <f t="shared" si="64"/>
        <v>0.85244182971559845</v>
      </c>
      <c r="Z142" s="23">
        <f t="shared" si="65"/>
        <v>0.14755817028440152</v>
      </c>
      <c r="AA142" s="24">
        <f>IF(SUMIFS('Daily NSE Equity Options'!$M:$M,'Daily NSE Equity Options'!$A:$A,$A142)=0,"",SUMIFS('Daily NSE Equity Options'!$M:$M,'Daily NSE Equity Options'!$A:$A,$A142))</f>
        <v>14451423</v>
      </c>
      <c r="AB142" s="9">
        <f>IF(SUMIFS('Daily BSE Equity Options'!$M:$M,'Daily BSE Equity Options'!$A:$A,$A142)=0,"",SUMIFS('Daily BSE Equity Options'!$M:$M,'Daily BSE Equity Options'!$A:$A,$A142))</f>
        <v>2124644</v>
      </c>
      <c r="AC142" s="9">
        <f t="shared" si="66"/>
        <v>16576067</v>
      </c>
      <c r="AD142" s="26" t="str">
        <f t="shared" si="67"/>
        <v/>
      </c>
      <c r="AE142" s="26" t="str">
        <f t="shared" si="68"/>
        <v/>
      </c>
      <c r="AF142" s="26" t="str">
        <f t="shared" si="69"/>
        <v/>
      </c>
      <c r="AG142" s="26">
        <f t="shared" si="78"/>
        <v>-0.80187557237069496</v>
      </c>
      <c r="AH142" s="26">
        <f t="shared" si="79"/>
        <v>0.14192011239451596</v>
      </c>
      <c r="AI142" s="26">
        <f t="shared" si="80"/>
        <v>-0.77839996921996568</v>
      </c>
      <c r="AJ142" s="26">
        <f t="shared" si="70"/>
        <v>0.87182460109506077</v>
      </c>
      <c r="AK142" s="26">
        <f t="shared" si="71"/>
        <v>0.12817539890493926</v>
      </c>
      <c r="AL142" s="29">
        <v>22.635000000000002</v>
      </c>
      <c r="AM142" s="30">
        <v>22.78</v>
      </c>
      <c r="AN142" s="30">
        <v>19.8325</v>
      </c>
      <c r="AO142" s="30">
        <v>21.827500000000001</v>
      </c>
      <c r="AP142" s="31">
        <v>-3.5700000000000003E-2</v>
      </c>
    </row>
    <row r="143" spans="1:42" x14ac:dyDescent="0.2">
      <c r="A143" s="11">
        <v>44130</v>
      </c>
      <c r="B143" s="5" t="s">
        <v>244</v>
      </c>
      <c r="C143" s="10">
        <v>44105</v>
      </c>
      <c r="D143" s="5" t="s">
        <v>177</v>
      </c>
      <c r="E143" s="18">
        <f>IF(SUMIFS('Daily NSE Equity Options'!$K:$K,'Daily NSE Equity Options'!$A:$A,$A143)=0,"",SUMIFS('Daily NSE Equity Options'!$K:$K,'Daily NSE Equity Options'!$A:$A,$A143))</f>
        <v>116.3364</v>
      </c>
      <c r="F143" s="7">
        <f>IF(SUMIFS('Daily BSE Equity Options'!$K:$K,'Daily BSE Equity Options'!$A:$A,$A143)=0,"",SUMIFS('Daily BSE Equity Options'!$K:$K,'Daily BSE Equity Options'!$A:$A,$A143))</f>
        <v>4.5999999999999999E-2</v>
      </c>
      <c r="G143" s="7">
        <f t="shared" si="54"/>
        <v>116.3824</v>
      </c>
      <c r="H143" s="20" t="str">
        <f t="shared" si="55"/>
        <v/>
      </c>
      <c r="I143" s="20" t="str">
        <f t="shared" si="56"/>
        <v/>
      </c>
      <c r="J143" s="20" t="str">
        <f t="shared" si="57"/>
        <v/>
      </c>
      <c r="K143" s="20">
        <f t="shared" si="72"/>
        <v>0.31935384364141139</v>
      </c>
      <c r="L143" s="20">
        <f t="shared" si="73"/>
        <v>5.504587155963292E-2</v>
      </c>
      <c r="M143" s="20">
        <f t="shared" si="74"/>
        <v>0.31922321821256761</v>
      </c>
      <c r="N143" s="20">
        <f t="shared" si="58"/>
        <v>0.9996047512338635</v>
      </c>
      <c r="O143" s="20">
        <f t="shared" si="59"/>
        <v>3.9524876613646049E-4</v>
      </c>
      <c r="P143" s="21">
        <f>IF(SUMIFS('Daily NSE Equity Options'!$L:$L,'Daily NSE Equity Options'!$A:$A,$A143)=0,"",SUMIFS('Daily NSE Equity Options'!$L:$L,'Daily NSE Equity Options'!$A:$A,$A143))</f>
        <v>16899.852599999998</v>
      </c>
      <c r="Q143" s="8">
        <f>IF(SUMIFS('Daily BSE Equity Options'!$L:$L,'Daily BSE Equity Options'!$A:$A,$A143)=0,"",SUMIFS('Daily BSE Equity Options'!$L:$L,'Daily BSE Equity Options'!$A:$A,$A143))</f>
        <v>2086.0536000000002</v>
      </c>
      <c r="R143" s="8">
        <f t="shared" si="60"/>
        <v>18985.906199999998</v>
      </c>
      <c r="S143" s="23" t="str">
        <f t="shared" si="61"/>
        <v/>
      </c>
      <c r="T143" s="23" t="str">
        <f t="shared" si="62"/>
        <v/>
      </c>
      <c r="U143" s="23" t="str">
        <f t="shared" si="63"/>
        <v/>
      </c>
      <c r="V143" s="23">
        <f t="shared" si="75"/>
        <v>0.59076949175327997</v>
      </c>
      <c r="W143" s="23">
        <f t="shared" si="76"/>
        <v>0.13436101117583354</v>
      </c>
      <c r="X143" s="23">
        <f t="shared" si="77"/>
        <v>0.52342269145698794</v>
      </c>
      <c r="Y143" s="23">
        <f t="shared" si="64"/>
        <v>0.89012620319381963</v>
      </c>
      <c r="Z143" s="23">
        <f t="shared" si="65"/>
        <v>0.1098737968061804</v>
      </c>
      <c r="AA143" s="24">
        <f>IF(SUMIFS('Daily NSE Equity Options'!$M:$M,'Daily NSE Equity Options'!$A:$A,$A143)=0,"",SUMIFS('Daily NSE Equity Options'!$M:$M,'Daily NSE Equity Options'!$A:$A,$A143))</f>
        <v>23022551</v>
      </c>
      <c r="AB143" s="9">
        <f>IF(SUMIFS('Daily BSE Equity Options'!$M:$M,'Daily BSE Equity Options'!$A:$A,$A143)=0,"",SUMIFS('Daily BSE Equity Options'!$M:$M,'Daily BSE Equity Options'!$A:$A,$A143))</f>
        <v>2284388</v>
      </c>
      <c r="AC143" s="9">
        <f t="shared" si="66"/>
        <v>25306939</v>
      </c>
      <c r="AD143" s="26" t="str">
        <f t="shared" si="67"/>
        <v/>
      </c>
      <c r="AE143" s="26" t="str">
        <f t="shared" si="68"/>
        <v/>
      </c>
      <c r="AF143" s="26" t="str">
        <f t="shared" si="69"/>
        <v/>
      </c>
      <c r="AG143" s="26">
        <f t="shared" si="78"/>
        <v>0.59309924012327375</v>
      </c>
      <c r="AH143" s="26">
        <f t="shared" si="79"/>
        <v>7.5186242965880501E-2</v>
      </c>
      <c r="AI143" s="26">
        <f t="shared" si="80"/>
        <v>0.52671553511457203</v>
      </c>
      <c r="AJ143" s="26">
        <f t="shared" si="70"/>
        <v>0.90973274168005858</v>
      </c>
      <c r="AK143" s="26">
        <f t="shared" si="71"/>
        <v>9.0267258319941424E-2</v>
      </c>
      <c r="AL143" s="29">
        <v>21.827500000000001</v>
      </c>
      <c r="AM143" s="30">
        <v>23.405000000000001</v>
      </c>
      <c r="AN143" s="30">
        <v>21.32</v>
      </c>
      <c r="AO143" s="30">
        <v>22.8325</v>
      </c>
      <c r="AP143" s="31">
        <v>4.5999999999999999E-2</v>
      </c>
    </row>
    <row r="144" spans="1:42" x14ac:dyDescent="0.2">
      <c r="A144" s="11">
        <v>44131</v>
      </c>
      <c r="B144" s="5" t="s">
        <v>242</v>
      </c>
      <c r="C144" s="10">
        <v>44105</v>
      </c>
      <c r="D144" s="5" t="s">
        <v>177</v>
      </c>
      <c r="E144" s="18">
        <f>IF(SUMIFS('Daily NSE Equity Options'!$K:$K,'Daily NSE Equity Options'!$A:$A,$A144)=0,"",SUMIFS('Daily NSE Equity Options'!$K:$K,'Daily NSE Equity Options'!$A:$A,$A144))</f>
        <v>123.3981</v>
      </c>
      <c r="F144" s="7">
        <f>IF(SUMIFS('Daily BSE Equity Options'!$K:$K,'Daily BSE Equity Options'!$A:$A,$A144)=0,"",SUMIFS('Daily BSE Equity Options'!$K:$K,'Daily BSE Equity Options'!$A:$A,$A144))</f>
        <v>6.2199999999999998E-2</v>
      </c>
      <c r="G144" s="7">
        <f t="shared" si="54"/>
        <v>123.4603</v>
      </c>
      <c r="H144" s="20" t="str">
        <f t="shared" si="55"/>
        <v/>
      </c>
      <c r="I144" s="20" t="str">
        <f t="shared" si="56"/>
        <v/>
      </c>
      <c r="J144" s="20" t="str">
        <f t="shared" si="57"/>
        <v/>
      </c>
      <c r="K144" s="20">
        <f t="shared" si="72"/>
        <v>6.0700692130751799E-2</v>
      </c>
      <c r="L144" s="20">
        <f t="shared" si="73"/>
        <v>0.35217391304347823</v>
      </c>
      <c r="M144" s="20">
        <f t="shared" si="74"/>
        <v>6.0815896561679406E-2</v>
      </c>
      <c r="N144" s="20">
        <f t="shared" si="58"/>
        <v>0.99949619432319536</v>
      </c>
      <c r="O144" s="20">
        <f t="shared" si="59"/>
        <v>5.0380567680460842E-4</v>
      </c>
      <c r="P144" s="21">
        <f>IF(SUMIFS('Daily NSE Equity Options'!$L:$L,'Daily NSE Equity Options'!$A:$A,$A144)=0,"",SUMIFS('Daily NSE Equity Options'!$L:$L,'Daily NSE Equity Options'!$A:$A,$A144))</f>
        <v>19855.1322</v>
      </c>
      <c r="Q144" s="8">
        <f>IF(SUMIFS('Daily BSE Equity Options'!$L:$L,'Daily BSE Equity Options'!$A:$A,$A144)=0,"",SUMIFS('Daily BSE Equity Options'!$L:$L,'Daily BSE Equity Options'!$A:$A,$A144))</f>
        <v>1505.5341000000001</v>
      </c>
      <c r="R144" s="8">
        <f t="shared" si="60"/>
        <v>21360.666300000001</v>
      </c>
      <c r="S144" s="23" t="str">
        <f t="shared" si="61"/>
        <v/>
      </c>
      <c r="T144" s="23" t="str">
        <f t="shared" si="62"/>
        <v/>
      </c>
      <c r="U144" s="23" t="str">
        <f t="shared" si="63"/>
        <v/>
      </c>
      <c r="V144" s="23">
        <f t="shared" si="75"/>
        <v>0.17487014058335637</v>
      </c>
      <c r="W144" s="23">
        <f t="shared" si="76"/>
        <v>-0.27828599418538436</v>
      </c>
      <c r="X144" s="23">
        <f t="shared" si="77"/>
        <v>0.12508015551030183</v>
      </c>
      <c r="Y144" s="23">
        <f t="shared" si="64"/>
        <v>0.92951839241082101</v>
      </c>
      <c r="Z144" s="23">
        <f t="shared" si="65"/>
        <v>7.0481607589178999E-2</v>
      </c>
      <c r="AA144" s="24">
        <f>IF(SUMIFS('Daily NSE Equity Options'!$M:$M,'Daily NSE Equity Options'!$A:$A,$A144)=0,"",SUMIFS('Daily NSE Equity Options'!$M:$M,'Daily NSE Equity Options'!$A:$A,$A144))</f>
        <v>27575178</v>
      </c>
      <c r="AB144" s="9">
        <f>IF(SUMIFS('Daily BSE Equity Options'!$M:$M,'Daily BSE Equity Options'!$A:$A,$A144)=0,"",SUMIFS('Daily BSE Equity Options'!$M:$M,'Daily BSE Equity Options'!$A:$A,$A144))</f>
        <v>1619639</v>
      </c>
      <c r="AC144" s="9">
        <f t="shared" si="66"/>
        <v>29194817</v>
      </c>
      <c r="AD144" s="26" t="str">
        <f t="shared" si="67"/>
        <v/>
      </c>
      <c r="AE144" s="26" t="str">
        <f t="shared" si="68"/>
        <v/>
      </c>
      <c r="AF144" s="26" t="str">
        <f t="shared" si="69"/>
        <v/>
      </c>
      <c r="AG144" s="26">
        <f t="shared" si="78"/>
        <v>0.19774641828353423</v>
      </c>
      <c r="AH144" s="26">
        <f t="shared" si="79"/>
        <v>-0.29099653824131455</v>
      </c>
      <c r="AI144" s="26">
        <f t="shared" si="80"/>
        <v>0.1536289315748538</v>
      </c>
      <c r="AJ144" s="26">
        <f t="shared" si="70"/>
        <v>0.9445230638027291</v>
      </c>
      <c r="AK144" s="26">
        <f t="shared" si="71"/>
        <v>5.5476936197270905E-2</v>
      </c>
      <c r="AL144" s="29">
        <v>22.8325</v>
      </c>
      <c r="AM144" s="30">
        <v>23.1675</v>
      </c>
      <c r="AN144" s="30">
        <v>22.122499999999999</v>
      </c>
      <c r="AO144" s="30">
        <v>22.195</v>
      </c>
      <c r="AP144" s="31">
        <v>-2.7900000000000001E-2</v>
      </c>
    </row>
    <row r="145" spans="1:42" x14ac:dyDescent="0.2">
      <c r="A145" s="11">
        <v>44132</v>
      </c>
      <c r="B145" s="5" t="s">
        <v>240</v>
      </c>
      <c r="C145" s="10">
        <v>44105</v>
      </c>
      <c r="D145" s="5" t="s">
        <v>177</v>
      </c>
      <c r="E145" s="18">
        <f>IF(SUMIFS('Daily NSE Equity Options'!$K:$K,'Daily NSE Equity Options'!$A:$A,$A145)=0,"",SUMIFS('Daily NSE Equity Options'!$K:$K,'Daily NSE Equity Options'!$A:$A,$A145))</f>
        <v>137.13720000000001</v>
      </c>
      <c r="F145" s="7">
        <f>IF(SUMIFS('Daily BSE Equity Options'!$K:$K,'Daily BSE Equity Options'!$A:$A,$A145)=0,"",SUMIFS('Daily BSE Equity Options'!$K:$K,'Daily BSE Equity Options'!$A:$A,$A145))</f>
        <v>5.7500000000000002E-2</v>
      </c>
      <c r="G145" s="7">
        <f t="shared" si="54"/>
        <v>137.19470000000001</v>
      </c>
      <c r="H145" s="20" t="str">
        <f t="shared" si="55"/>
        <v/>
      </c>
      <c r="I145" s="20" t="str">
        <f t="shared" si="56"/>
        <v/>
      </c>
      <c r="J145" s="20" t="str">
        <f t="shared" si="57"/>
        <v/>
      </c>
      <c r="K145" s="20">
        <f t="shared" si="72"/>
        <v>0.11133963975134153</v>
      </c>
      <c r="L145" s="20">
        <f t="shared" si="73"/>
        <v>-7.5562700964630136E-2</v>
      </c>
      <c r="M145" s="20">
        <f t="shared" si="74"/>
        <v>0.1112454772910807</v>
      </c>
      <c r="N145" s="20">
        <f t="shared" si="58"/>
        <v>0.99958088759988539</v>
      </c>
      <c r="O145" s="20">
        <f t="shared" si="59"/>
        <v>4.1911240011458168E-4</v>
      </c>
      <c r="P145" s="21">
        <f>IF(SUMIFS('Daily NSE Equity Options'!$L:$L,'Daily NSE Equity Options'!$A:$A,$A145)=0,"",SUMIFS('Daily NSE Equity Options'!$L:$L,'Daily NSE Equity Options'!$A:$A,$A145))</f>
        <v>27298.765500000001</v>
      </c>
      <c r="Q145" s="8">
        <f>IF(SUMIFS('Daily BSE Equity Options'!$L:$L,'Daily BSE Equity Options'!$A:$A,$A145)=0,"",SUMIFS('Daily BSE Equity Options'!$L:$L,'Daily BSE Equity Options'!$A:$A,$A145))</f>
        <v>1888.2398000000001</v>
      </c>
      <c r="R145" s="8">
        <f t="shared" si="60"/>
        <v>29187.005300000001</v>
      </c>
      <c r="S145" s="23" t="str">
        <f t="shared" si="61"/>
        <v/>
      </c>
      <c r="T145" s="23" t="str">
        <f t="shared" si="62"/>
        <v/>
      </c>
      <c r="U145" s="23" t="str">
        <f t="shared" si="63"/>
        <v/>
      </c>
      <c r="V145" s="23">
        <f t="shared" si="75"/>
        <v>0.37489719156843493</v>
      </c>
      <c r="W145" s="23">
        <f t="shared" si="76"/>
        <v>0.25419929047106926</v>
      </c>
      <c r="X145" s="23">
        <f t="shared" si="77"/>
        <v>0.36639020946645284</v>
      </c>
      <c r="Y145" s="23">
        <f t="shared" si="64"/>
        <v>0.93530546280470916</v>
      </c>
      <c r="Z145" s="23">
        <f t="shared" si="65"/>
        <v>6.4694537195290808E-2</v>
      </c>
      <c r="AA145" s="24">
        <f>IF(SUMIFS('Daily NSE Equity Options'!$M:$M,'Daily NSE Equity Options'!$A:$A,$A145)=0,"",SUMIFS('Daily NSE Equity Options'!$M:$M,'Daily NSE Equity Options'!$A:$A,$A145))</f>
        <v>37591605</v>
      </c>
      <c r="AB145" s="9">
        <f>IF(SUMIFS('Daily BSE Equity Options'!$M:$M,'Daily BSE Equity Options'!$A:$A,$A145)=0,"",SUMIFS('Daily BSE Equity Options'!$M:$M,'Daily BSE Equity Options'!$A:$A,$A145))</f>
        <v>2040628</v>
      </c>
      <c r="AC145" s="9">
        <f t="shared" si="66"/>
        <v>39632233</v>
      </c>
      <c r="AD145" s="26" t="str">
        <f t="shared" si="67"/>
        <v/>
      </c>
      <c r="AE145" s="26" t="str">
        <f t="shared" si="68"/>
        <v/>
      </c>
      <c r="AF145" s="26" t="str">
        <f t="shared" si="69"/>
        <v/>
      </c>
      <c r="AG145" s="26">
        <f t="shared" si="78"/>
        <v>0.36324070147434773</v>
      </c>
      <c r="AH145" s="26">
        <f t="shared" si="79"/>
        <v>0.25992767524121119</v>
      </c>
      <c r="AI145" s="26">
        <f t="shared" si="80"/>
        <v>0.35750921130966495</v>
      </c>
      <c r="AJ145" s="26">
        <f t="shared" si="70"/>
        <v>0.94851090020590056</v>
      </c>
      <c r="AK145" s="26">
        <f t="shared" si="71"/>
        <v>5.1489099794099415E-2</v>
      </c>
      <c r="AL145" s="29">
        <v>22.195</v>
      </c>
      <c r="AM145" s="30">
        <v>23.465</v>
      </c>
      <c r="AN145" s="30">
        <v>20.079999999999998</v>
      </c>
      <c r="AO145" s="30">
        <v>23.28</v>
      </c>
      <c r="AP145" s="31">
        <v>4.8899999999999999E-2</v>
      </c>
    </row>
    <row r="146" spans="1:42" x14ac:dyDescent="0.2">
      <c r="A146" s="11">
        <v>44133</v>
      </c>
      <c r="B146" s="5" t="s">
        <v>243</v>
      </c>
      <c r="C146" s="10">
        <v>44105</v>
      </c>
      <c r="D146" s="5" t="s">
        <v>177</v>
      </c>
      <c r="E146" s="18">
        <f>IF(SUMIFS('Daily NSE Equity Options'!$K:$K,'Daily NSE Equity Options'!$A:$A,$A146)=0,"",SUMIFS('Daily NSE Equity Options'!$K:$K,'Daily NSE Equity Options'!$A:$A,$A146))</f>
        <v>135.9562</v>
      </c>
      <c r="F146" s="7">
        <f>IF(SUMIFS('Daily BSE Equity Options'!$K:$K,'Daily BSE Equity Options'!$A:$A,$A146)=0,"",SUMIFS('Daily BSE Equity Options'!$K:$K,'Daily BSE Equity Options'!$A:$A,$A146))</f>
        <v>3.7499999999999999E-2</v>
      </c>
      <c r="G146" s="7">
        <f t="shared" si="54"/>
        <v>135.99369999999999</v>
      </c>
      <c r="H146" s="20" t="str">
        <f t="shared" si="55"/>
        <v/>
      </c>
      <c r="I146" s="20" t="str">
        <f t="shared" si="56"/>
        <v/>
      </c>
      <c r="J146" s="20" t="str">
        <f t="shared" si="57"/>
        <v/>
      </c>
      <c r="K146" s="20">
        <f t="shared" si="72"/>
        <v>-8.6118135706432231E-3</v>
      </c>
      <c r="L146" s="20">
        <f t="shared" si="73"/>
        <v>-0.34782608695652184</v>
      </c>
      <c r="M146" s="20">
        <f t="shared" si="74"/>
        <v>-8.7539824789151233E-3</v>
      </c>
      <c r="N146" s="20">
        <f t="shared" si="58"/>
        <v>0.99972425193225867</v>
      </c>
      <c r="O146" s="20">
        <f t="shared" si="59"/>
        <v>2.7574806774137331E-4</v>
      </c>
      <c r="P146" s="21">
        <f>IF(SUMIFS('Daily NSE Equity Options'!$L:$L,'Daily NSE Equity Options'!$A:$A,$A146)=0,"",SUMIFS('Daily NSE Equity Options'!$L:$L,'Daily NSE Equity Options'!$A:$A,$A146))</f>
        <v>52799.204899999997</v>
      </c>
      <c r="Q146" s="8">
        <f>IF(SUMIFS('Daily BSE Equity Options'!$L:$L,'Daily BSE Equity Options'!$A:$A,$A146)=0,"",SUMIFS('Daily BSE Equity Options'!$L:$L,'Daily BSE Equity Options'!$A:$A,$A146))</f>
        <v>1516.3481999999999</v>
      </c>
      <c r="R146" s="8">
        <f t="shared" si="60"/>
        <v>54315.553099999997</v>
      </c>
      <c r="S146" s="23" t="str">
        <f t="shared" si="61"/>
        <v/>
      </c>
      <c r="T146" s="23" t="str">
        <f t="shared" si="62"/>
        <v/>
      </c>
      <c r="U146" s="23" t="str">
        <f t="shared" si="63"/>
        <v/>
      </c>
      <c r="V146" s="23">
        <f t="shared" si="75"/>
        <v>0.93412427019822553</v>
      </c>
      <c r="W146" s="23">
        <f t="shared" si="76"/>
        <v>-0.19695146771082794</v>
      </c>
      <c r="X146" s="23">
        <f t="shared" si="77"/>
        <v>0.86094984880137715</v>
      </c>
      <c r="Y146" s="23">
        <f t="shared" si="64"/>
        <v>0.97208261513588456</v>
      </c>
      <c r="Z146" s="23">
        <f t="shared" si="65"/>
        <v>2.7917384864115467E-2</v>
      </c>
      <c r="AA146" s="24">
        <f>IF(SUMIFS('Daily NSE Equity Options'!$M:$M,'Daily NSE Equity Options'!$A:$A,$A146)=0,"",SUMIFS('Daily NSE Equity Options'!$M:$M,'Daily NSE Equity Options'!$A:$A,$A146))</f>
        <v>75821036</v>
      </c>
      <c r="AB146" s="9">
        <f>IF(SUMIFS('Daily BSE Equity Options'!$M:$M,'Daily BSE Equity Options'!$A:$A,$A146)=0,"",SUMIFS('Daily BSE Equity Options'!$M:$M,'Daily BSE Equity Options'!$A:$A,$A146))</f>
        <v>1659022</v>
      </c>
      <c r="AC146" s="9">
        <f t="shared" si="66"/>
        <v>77480058</v>
      </c>
      <c r="AD146" s="26" t="str">
        <f t="shared" si="67"/>
        <v/>
      </c>
      <c r="AE146" s="26" t="str">
        <f t="shared" si="68"/>
        <v/>
      </c>
      <c r="AF146" s="26" t="str">
        <f t="shared" si="69"/>
        <v/>
      </c>
      <c r="AG146" s="26">
        <f t="shared" si="78"/>
        <v>1.0169672457454264</v>
      </c>
      <c r="AH146" s="26">
        <f t="shared" si="79"/>
        <v>-0.18700419674727586</v>
      </c>
      <c r="AI146" s="26">
        <f t="shared" si="80"/>
        <v>0.95497583999367386</v>
      </c>
      <c r="AJ146" s="26">
        <f t="shared" si="70"/>
        <v>0.97858775480008031</v>
      </c>
      <c r="AK146" s="26">
        <f t="shared" si="71"/>
        <v>2.1412245199919702E-2</v>
      </c>
      <c r="AL146" s="29">
        <v>23.28</v>
      </c>
      <c r="AM146" s="30">
        <v>24.36</v>
      </c>
      <c r="AN146" s="30">
        <v>22.282499999999999</v>
      </c>
      <c r="AO146" s="30">
        <v>24.022500000000001</v>
      </c>
      <c r="AP146" s="31">
        <v>3.1899999999999998E-2</v>
      </c>
    </row>
    <row r="147" spans="1:42" x14ac:dyDescent="0.2">
      <c r="A147" s="11">
        <v>44134</v>
      </c>
      <c r="B147" s="5" t="s">
        <v>241</v>
      </c>
      <c r="C147" s="10">
        <v>44105</v>
      </c>
      <c r="D147" s="5" t="s">
        <v>177</v>
      </c>
      <c r="E147" s="18">
        <f>IF(SUMIFS('Daily NSE Equity Options'!$K:$K,'Daily NSE Equity Options'!$A:$A,$A147)=0,"",SUMIFS('Daily NSE Equity Options'!$K:$K,'Daily NSE Equity Options'!$A:$A,$A147))</f>
        <v>128.3501</v>
      </c>
      <c r="F147" s="7">
        <f>IF(SUMIFS('Daily BSE Equity Options'!$K:$K,'Daily BSE Equity Options'!$A:$A,$A147)=0,"",SUMIFS('Daily BSE Equity Options'!$K:$K,'Daily BSE Equity Options'!$A:$A,$A147))</f>
        <v>3.6700000000000003E-2</v>
      </c>
      <c r="G147" s="7">
        <f t="shared" si="54"/>
        <v>128.38679999999999</v>
      </c>
      <c r="H147" s="20" t="str">
        <f t="shared" si="55"/>
        <v/>
      </c>
      <c r="I147" s="20" t="str">
        <f t="shared" si="56"/>
        <v/>
      </c>
      <c r="J147" s="20" t="str">
        <f t="shared" si="57"/>
        <v/>
      </c>
      <c r="K147" s="20">
        <f t="shared" si="72"/>
        <v>-5.5945223535226796E-2</v>
      </c>
      <c r="L147" s="20">
        <f t="shared" si="73"/>
        <v>-2.1333333333333204E-2</v>
      </c>
      <c r="M147" s="20">
        <f t="shared" si="74"/>
        <v>-5.593567937338273E-2</v>
      </c>
      <c r="N147" s="20">
        <f t="shared" si="58"/>
        <v>0.99971414506787304</v>
      </c>
      <c r="O147" s="20">
        <f t="shared" si="59"/>
        <v>2.8585493212697884E-4</v>
      </c>
      <c r="P147" s="21">
        <f>IF(SUMIFS('Daily NSE Equity Options'!$L:$L,'Daily NSE Equity Options'!$A:$A,$A147)=0,"",SUMIFS('Daily NSE Equity Options'!$L:$L,'Daily NSE Equity Options'!$A:$A,$A147))</f>
        <v>11680.371300000001</v>
      </c>
      <c r="Q147" s="8">
        <f>IF(SUMIFS('Daily BSE Equity Options'!$L:$L,'Daily BSE Equity Options'!$A:$A,$A147)=0,"",SUMIFS('Daily BSE Equity Options'!$L:$L,'Daily BSE Equity Options'!$A:$A,$A147))</f>
        <v>1689.7152000000001</v>
      </c>
      <c r="R147" s="8">
        <f t="shared" si="60"/>
        <v>13370.086500000001</v>
      </c>
      <c r="S147" s="23" t="str">
        <f t="shared" si="61"/>
        <v/>
      </c>
      <c r="T147" s="23" t="str">
        <f t="shared" si="62"/>
        <v/>
      </c>
      <c r="U147" s="23" t="str">
        <f t="shared" si="63"/>
        <v/>
      </c>
      <c r="V147" s="23">
        <f t="shared" si="75"/>
        <v>-0.77877751526519667</v>
      </c>
      <c r="W147" s="23">
        <f t="shared" si="76"/>
        <v>0.1143319192781711</v>
      </c>
      <c r="X147" s="23">
        <f t="shared" si="77"/>
        <v>-0.75384423545527701</v>
      </c>
      <c r="Y147" s="23">
        <f t="shared" si="64"/>
        <v>0.87361972564650192</v>
      </c>
      <c r="Z147" s="23">
        <f t="shared" si="65"/>
        <v>0.126380274353498</v>
      </c>
      <c r="AA147" s="24">
        <f>IF(SUMIFS('Daily NSE Equity Options'!$M:$M,'Daily NSE Equity Options'!$A:$A,$A147)=0,"",SUMIFS('Daily NSE Equity Options'!$M:$M,'Daily NSE Equity Options'!$A:$A,$A147))</f>
        <v>15945375</v>
      </c>
      <c r="AB147" s="9">
        <f>IF(SUMIFS('Daily BSE Equity Options'!$M:$M,'Daily BSE Equity Options'!$A:$A,$A147)=0,"",SUMIFS('Daily BSE Equity Options'!$M:$M,'Daily BSE Equity Options'!$A:$A,$A147))</f>
        <v>1823251</v>
      </c>
      <c r="AC147" s="9">
        <f t="shared" si="66"/>
        <v>17768626</v>
      </c>
      <c r="AD147" s="26" t="str">
        <f t="shared" si="67"/>
        <v/>
      </c>
      <c r="AE147" s="26" t="str">
        <f t="shared" si="68"/>
        <v/>
      </c>
      <c r="AF147" s="26" t="str">
        <f t="shared" si="69"/>
        <v/>
      </c>
      <c r="AG147" s="26">
        <f t="shared" si="78"/>
        <v>-0.78969721542712767</v>
      </c>
      <c r="AH147" s="26">
        <f t="shared" si="79"/>
        <v>9.8991454001212675E-2</v>
      </c>
      <c r="AI147" s="26">
        <f t="shared" si="80"/>
        <v>-0.77066839573093759</v>
      </c>
      <c r="AJ147" s="26">
        <f t="shared" si="70"/>
        <v>0.89738930854867449</v>
      </c>
      <c r="AK147" s="26">
        <f t="shared" si="71"/>
        <v>0.10261069145132549</v>
      </c>
      <c r="AL147" s="29">
        <v>24.022500000000001</v>
      </c>
      <c r="AM147" s="30">
        <v>26.3</v>
      </c>
      <c r="AN147" s="30">
        <v>21.725000000000001</v>
      </c>
      <c r="AO147" s="30">
        <v>24.752500000000001</v>
      </c>
      <c r="AP147" s="31">
        <v>3.04E-2</v>
      </c>
    </row>
    <row r="148" spans="1:42" x14ac:dyDescent="0.2">
      <c r="A148" s="11">
        <v>44137</v>
      </c>
      <c r="B148" s="5" t="s">
        <v>244</v>
      </c>
      <c r="C148" s="10">
        <v>44136</v>
      </c>
      <c r="D148" s="5" t="s">
        <v>177</v>
      </c>
      <c r="E148" s="18">
        <f>IF(SUMIFS('Daily NSE Equity Options'!$K:$K,'Daily NSE Equity Options'!$A:$A,$A148)=0,"",SUMIFS('Daily NSE Equity Options'!$K:$K,'Daily NSE Equity Options'!$A:$A,$A148))</f>
        <v>138.6335</v>
      </c>
      <c r="F148" s="7">
        <f>IF(SUMIFS('Daily BSE Equity Options'!$K:$K,'Daily BSE Equity Options'!$A:$A,$A148)=0,"",SUMIFS('Daily BSE Equity Options'!$K:$K,'Daily BSE Equity Options'!$A:$A,$A148))</f>
        <v>4.4200000000000003E-2</v>
      </c>
      <c r="G148" s="7">
        <f t="shared" si="54"/>
        <v>138.67769999999999</v>
      </c>
      <c r="H148" s="20" t="str">
        <f t="shared" si="55"/>
        <v/>
      </c>
      <c r="I148" s="20" t="str">
        <f t="shared" si="56"/>
        <v/>
      </c>
      <c r="J148" s="20" t="str">
        <f t="shared" si="57"/>
        <v/>
      </c>
      <c r="K148" s="20">
        <f t="shared" si="72"/>
        <v>8.0119921994606935E-2</v>
      </c>
      <c r="L148" s="20">
        <f t="shared" si="73"/>
        <v>0.20435967302452318</v>
      </c>
      <c r="M148" s="20">
        <f t="shared" si="74"/>
        <v>8.0155436540205072E-2</v>
      </c>
      <c r="N148" s="20">
        <f t="shared" si="58"/>
        <v>0.99968127536006157</v>
      </c>
      <c r="O148" s="20">
        <f t="shared" si="59"/>
        <v>3.1872463993850496E-4</v>
      </c>
      <c r="P148" s="21">
        <f>IF(SUMIFS('Daily NSE Equity Options'!$L:$L,'Daily NSE Equity Options'!$A:$A,$A148)=0,"",SUMIFS('Daily NSE Equity Options'!$L:$L,'Daily NSE Equity Options'!$A:$A,$A148))</f>
        <v>14012.641900000001</v>
      </c>
      <c r="Q148" s="8">
        <f>IF(SUMIFS('Daily BSE Equity Options'!$L:$L,'Daily BSE Equity Options'!$A:$A,$A148)=0,"",SUMIFS('Daily BSE Equity Options'!$L:$L,'Daily BSE Equity Options'!$A:$A,$A148))</f>
        <v>1941.1053999999999</v>
      </c>
      <c r="R148" s="8">
        <f t="shared" si="60"/>
        <v>15953.747300000001</v>
      </c>
      <c r="S148" s="23" t="str">
        <f t="shared" si="61"/>
        <v/>
      </c>
      <c r="T148" s="23" t="str">
        <f t="shared" si="62"/>
        <v/>
      </c>
      <c r="U148" s="23" t="str">
        <f t="shared" si="63"/>
        <v/>
      </c>
      <c r="V148" s="23">
        <f t="shared" si="75"/>
        <v>0.19967435453015092</v>
      </c>
      <c r="W148" s="23">
        <f t="shared" si="76"/>
        <v>0.14877666958313429</v>
      </c>
      <c r="X148" s="23">
        <f t="shared" si="77"/>
        <v>0.19324189114258905</v>
      </c>
      <c r="Y148" s="23">
        <f t="shared" si="64"/>
        <v>0.87832918727501719</v>
      </c>
      <c r="Z148" s="23">
        <f t="shared" si="65"/>
        <v>0.12167081272498279</v>
      </c>
      <c r="AA148" s="24">
        <f>IF(SUMIFS('Daily NSE Equity Options'!$M:$M,'Daily NSE Equity Options'!$A:$A,$A148)=0,"",SUMIFS('Daily NSE Equity Options'!$M:$M,'Daily NSE Equity Options'!$A:$A,$A148))</f>
        <v>19627626</v>
      </c>
      <c r="AB148" s="9">
        <f>IF(SUMIFS('Daily BSE Equity Options'!$M:$M,'Daily BSE Equity Options'!$A:$A,$A148)=0,"",SUMIFS('Daily BSE Equity Options'!$M:$M,'Daily BSE Equity Options'!$A:$A,$A148))</f>
        <v>2190080</v>
      </c>
      <c r="AC148" s="9">
        <f t="shared" si="66"/>
        <v>21817706</v>
      </c>
      <c r="AD148" s="26" t="str">
        <f t="shared" si="67"/>
        <v/>
      </c>
      <c r="AE148" s="26" t="str">
        <f t="shared" si="68"/>
        <v/>
      </c>
      <c r="AF148" s="26" t="str">
        <f t="shared" si="69"/>
        <v/>
      </c>
      <c r="AG148" s="26">
        <f t="shared" si="78"/>
        <v>0.23092909385950477</v>
      </c>
      <c r="AH148" s="26">
        <f t="shared" si="79"/>
        <v>0.20119500825722847</v>
      </c>
      <c r="AI148" s="26">
        <f t="shared" si="80"/>
        <v>0.22787805877618217</v>
      </c>
      <c r="AJ148" s="26">
        <f t="shared" si="70"/>
        <v>0.89961914419416966</v>
      </c>
      <c r="AK148" s="26">
        <f t="shared" si="71"/>
        <v>0.10038085580583037</v>
      </c>
      <c r="AL148" s="29">
        <v>24.752500000000001</v>
      </c>
      <c r="AM148" s="30">
        <v>25.9175</v>
      </c>
      <c r="AN148" s="30">
        <v>24.22</v>
      </c>
      <c r="AO148" s="30">
        <v>25.21</v>
      </c>
      <c r="AP148" s="31">
        <v>1.8499999999999999E-2</v>
      </c>
    </row>
    <row r="149" spans="1:42" x14ac:dyDescent="0.2">
      <c r="A149" s="11">
        <v>44138</v>
      </c>
      <c r="B149" s="5" t="s">
        <v>242</v>
      </c>
      <c r="C149" s="10">
        <v>44136</v>
      </c>
      <c r="D149" s="5" t="s">
        <v>177</v>
      </c>
      <c r="E149" s="18">
        <f>IF(SUMIFS('Daily NSE Equity Options'!$K:$K,'Daily NSE Equity Options'!$A:$A,$A149)=0,"",SUMIFS('Daily NSE Equity Options'!$K:$K,'Daily NSE Equity Options'!$A:$A,$A149))</f>
        <v>128.6063</v>
      </c>
      <c r="F149" s="7">
        <f>IF(SUMIFS('Daily BSE Equity Options'!$K:$K,'Daily BSE Equity Options'!$A:$A,$A149)=0,"",SUMIFS('Daily BSE Equity Options'!$K:$K,'Daily BSE Equity Options'!$A:$A,$A149))</f>
        <v>9.4299999999999995E-2</v>
      </c>
      <c r="G149" s="7">
        <f t="shared" si="54"/>
        <v>128.70060000000001</v>
      </c>
      <c r="H149" s="20" t="str">
        <f t="shared" si="55"/>
        <v/>
      </c>
      <c r="I149" s="20" t="str">
        <f t="shared" si="56"/>
        <v/>
      </c>
      <c r="J149" s="20" t="str">
        <f t="shared" si="57"/>
        <v/>
      </c>
      <c r="K149" s="20">
        <f t="shared" si="72"/>
        <v>-7.2328838267806783E-2</v>
      </c>
      <c r="L149" s="20">
        <f t="shared" si="73"/>
        <v>1.1334841628959271</v>
      </c>
      <c r="M149" s="20">
        <f t="shared" si="74"/>
        <v>-7.1944515953177635E-2</v>
      </c>
      <c r="N149" s="20">
        <f t="shared" si="58"/>
        <v>0.99926729168317785</v>
      </c>
      <c r="O149" s="20">
        <f t="shared" si="59"/>
        <v>7.3270831682214371E-4</v>
      </c>
      <c r="P149" s="21">
        <f>IF(SUMIFS('Daily NSE Equity Options'!$L:$L,'Daily NSE Equity Options'!$A:$A,$A149)=0,"",SUMIFS('Daily NSE Equity Options'!$L:$L,'Daily NSE Equity Options'!$A:$A,$A149))</f>
        <v>14129.267</v>
      </c>
      <c r="Q149" s="8">
        <f>IF(SUMIFS('Daily BSE Equity Options'!$L:$L,'Daily BSE Equity Options'!$A:$A,$A149)=0,"",SUMIFS('Daily BSE Equity Options'!$L:$L,'Daily BSE Equity Options'!$A:$A,$A149))</f>
        <v>1563.5479</v>
      </c>
      <c r="R149" s="8">
        <f t="shared" si="60"/>
        <v>15692.814899999999</v>
      </c>
      <c r="S149" s="23" t="str">
        <f t="shared" si="61"/>
        <v/>
      </c>
      <c r="T149" s="23" t="str">
        <f t="shared" si="62"/>
        <v/>
      </c>
      <c r="U149" s="23" t="str">
        <f t="shared" si="63"/>
        <v/>
      </c>
      <c r="V149" s="23">
        <f t="shared" si="75"/>
        <v>8.3228488126851907E-3</v>
      </c>
      <c r="W149" s="23">
        <f t="shared" si="76"/>
        <v>-0.19450643947515678</v>
      </c>
      <c r="X149" s="23">
        <f t="shared" si="77"/>
        <v>-1.6355555537726385E-2</v>
      </c>
      <c r="Y149" s="23">
        <f t="shared" si="64"/>
        <v>0.9003653640240159</v>
      </c>
      <c r="Z149" s="23">
        <f t="shared" si="65"/>
        <v>9.9634635975984154E-2</v>
      </c>
      <c r="AA149" s="24">
        <f>IF(SUMIFS('Daily NSE Equity Options'!$M:$M,'Daily NSE Equity Options'!$A:$A,$A149)=0,"",SUMIFS('Daily NSE Equity Options'!$M:$M,'Daily NSE Equity Options'!$A:$A,$A149))</f>
        <v>19504207</v>
      </c>
      <c r="AB149" s="9">
        <f>IF(SUMIFS('Daily BSE Equity Options'!$M:$M,'Daily BSE Equity Options'!$A:$A,$A149)=0,"",SUMIFS('Daily BSE Equity Options'!$M:$M,'Daily BSE Equity Options'!$A:$A,$A149))</f>
        <v>1745647</v>
      </c>
      <c r="AC149" s="9">
        <f t="shared" si="66"/>
        <v>21249854</v>
      </c>
      <c r="AD149" s="26" t="str">
        <f t="shared" si="67"/>
        <v/>
      </c>
      <c r="AE149" s="26" t="str">
        <f t="shared" si="68"/>
        <v/>
      </c>
      <c r="AF149" s="26" t="str">
        <f t="shared" si="69"/>
        <v/>
      </c>
      <c r="AG149" s="26">
        <f t="shared" si="78"/>
        <v>-6.2880248482419798E-3</v>
      </c>
      <c r="AH149" s="26">
        <f t="shared" si="79"/>
        <v>-0.20293002995324372</v>
      </c>
      <c r="AI149" s="26">
        <f t="shared" si="80"/>
        <v>-2.6027117608056538E-2</v>
      </c>
      <c r="AJ149" s="26">
        <f t="shared" si="70"/>
        <v>0.91785134147274616</v>
      </c>
      <c r="AK149" s="26">
        <f t="shared" si="71"/>
        <v>8.2148658527253879E-2</v>
      </c>
      <c r="AL149" s="29">
        <v>25.21</v>
      </c>
      <c r="AM149" s="30">
        <v>25.3325</v>
      </c>
      <c r="AN149" s="30">
        <v>22.9175</v>
      </c>
      <c r="AO149" s="30">
        <v>24.24</v>
      </c>
      <c r="AP149" s="31">
        <v>-3.85E-2</v>
      </c>
    </row>
    <row r="150" spans="1:42" x14ac:dyDescent="0.2">
      <c r="A150" s="11">
        <v>44139</v>
      </c>
      <c r="B150" s="5" t="s">
        <v>240</v>
      </c>
      <c r="C150" s="10">
        <v>44136</v>
      </c>
      <c r="D150" s="5" t="s">
        <v>177</v>
      </c>
      <c r="E150" s="18">
        <f>IF(SUMIFS('Daily NSE Equity Options'!$K:$K,'Daily NSE Equity Options'!$A:$A,$A150)=0,"",SUMIFS('Daily NSE Equity Options'!$K:$K,'Daily NSE Equity Options'!$A:$A,$A150))</f>
        <v>153.9487</v>
      </c>
      <c r="F150" s="7">
        <f>IF(SUMIFS('Daily BSE Equity Options'!$K:$K,'Daily BSE Equity Options'!$A:$A,$A150)=0,"",SUMIFS('Daily BSE Equity Options'!$K:$K,'Daily BSE Equity Options'!$A:$A,$A150))</f>
        <v>8.4500000000000006E-2</v>
      </c>
      <c r="G150" s="7">
        <f t="shared" si="54"/>
        <v>154.03319999999999</v>
      </c>
      <c r="H150" s="20" t="str">
        <f t="shared" si="55"/>
        <v/>
      </c>
      <c r="I150" s="20" t="str">
        <f t="shared" si="56"/>
        <v/>
      </c>
      <c r="J150" s="20" t="str">
        <f t="shared" si="57"/>
        <v/>
      </c>
      <c r="K150" s="20">
        <f t="shared" si="72"/>
        <v>0.19705411010191565</v>
      </c>
      <c r="L150" s="20">
        <f t="shared" si="73"/>
        <v>-0.10392364793213138</v>
      </c>
      <c r="M150" s="20">
        <f t="shared" si="74"/>
        <v>0.1968335811954256</v>
      </c>
      <c r="N150" s="20">
        <f t="shared" si="58"/>
        <v>0.99945141696725126</v>
      </c>
      <c r="O150" s="20">
        <f t="shared" si="59"/>
        <v>5.485830327487841E-4</v>
      </c>
      <c r="P150" s="21">
        <f>IF(SUMIFS('Daily NSE Equity Options'!$L:$L,'Daily NSE Equity Options'!$A:$A,$A150)=0,"",SUMIFS('Daily NSE Equity Options'!$L:$L,'Daily NSE Equity Options'!$A:$A,$A150))</f>
        <v>23880.8868</v>
      </c>
      <c r="Q150" s="8">
        <f>IF(SUMIFS('Daily BSE Equity Options'!$L:$L,'Daily BSE Equity Options'!$A:$A,$A150)=0,"",SUMIFS('Daily BSE Equity Options'!$L:$L,'Daily BSE Equity Options'!$A:$A,$A150))</f>
        <v>1672.8424</v>
      </c>
      <c r="R150" s="8">
        <f t="shared" si="60"/>
        <v>25553.729200000002</v>
      </c>
      <c r="S150" s="23" t="str">
        <f t="shared" si="61"/>
        <v/>
      </c>
      <c r="T150" s="23" t="str">
        <f t="shared" si="62"/>
        <v/>
      </c>
      <c r="U150" s="23" t="str">
        <f t="shared" si="63"/>
        <v/>
      </c>
      <c r="V150" s="23">
        <f t="shared" si="75"/>
        <v>0.69017166991040657</v>
      </c>
      <c r="W150" s="23">
        <f t="shared" si="76"/>
        <v>6.990160007250168E-2</v>
      </c>
      <c r="X150" s="23">
        <f t="shared" si="77"/>
        <v>0.62837128729530889</v>
      </c>
      <c r="Y150" s="23">
        <f t="shared" si="64"/>
        <v>0.93453627112867732</v>
      </c>
      <c r="Z150" s="23">
        <f t="shared" si="65"/>
        <v>6.5463728871322624E-2</v>
      </c>
      <c r="AA150" s="24">
        <f>IF(SUMIFS('Daily NSE Equity Options'!$M:$M,'Daily NSE Equity Options'!$A:$A,$A150)=0,"",SUMIFS('Daily NSE Equity Options'!$M:$M,'Daily NSE Equity Options'!$A:$A,$A150))</f>
        <v>32735869</v>
      </c>
      <c r="AB150" s="9">
        <f>IF(SUMIFS('Daily BSE Equity Options'!$M:$M,'Daily BSE Equity Options'!$A:$A,$A150)=0,"",SUMIFS('Daily BSE Equity Options'!$M:$M,'Daily BSE Equity Options'!$A:$A,$A150))</f>
        <v>1830516</v>
      </c>
      <c r="AC150" s="9">
        <f t="shared" si="66"/>
        <v>34566385</v>
      </c>
      <c r="AD150" s="26" t="str">
        <f t="shared" si="67"/>
        <v/>
      </c>
      <c r="AE150" s="26" t="str">
        <f t="shared" si="68"/>
        <v/>
      </c>
      <c r="AF150" s="26" t="str">
        <f t="shared" si="69"/>
        <v/>
      </c>
      <c r="AG150" s="26">
        <f t="shared" si="78"/>
        <v>0.67840040869131468</v>
      </c>
      <c r="AH150" s="26">
        <f t="shared" si="79"/>
        <v>4.861750399708531E-2</v>
      </c>
      <c r="AI150" s="26">
        <f t="shared" si="80"/>
        <v>0.6266645879072863</v>
      </c>
      <c r="AJ150" s="26">
        <f t="shared" si="70"/>
        <v>0.94704346433681164</v>
      </c>
      <c r="AK150" s="26">
        <f t="shared" si="71"/>
        <v>5.2956535663188385E-2</v>
      </c>
      <c r="AL150" s="29">
        <v>24.24</v>
      </c>
      <c r="AM150" s="30">
        <v>24.24</v>
      </c>
      <c r="AN150" s="30">
        <v>20.672499999999999</v>
      </c>
      <c r="AO150" s="30">
        <v>23.2</v>
      </c>
      <c r="AP150" s="31">
        <v>-4.2900000000000001E-2</v>
      </c>
    </row>
    <row r="151" spans="1:42" x14ac:dyDescent="0.2">
      <c r="A151" s="11">
        <v>44140</v>
      </c>
      <c r="B151" s="5" t="s">
        <v>243</v>
      </c>
      <c r="C151" s="10">
        <v>44136</v>
      </c>
      <c r="D151" s="5" t="s">
        <v>177</v>
      </c>
      <c r="E151" s="18">
        <f>IF(SUMIFS('Daily NSE Equity Options'!$K:$K,'Daily NSE Equity Options'!$A:$A,$A151)=0,"",SUMIFS('Daily NSE Equity Options'!$K:$K,'Daily NSE Equity Options'!$A:$A,$A151))</f>
        <v>114.6726</v>
      </c>
      <c r="F151" s="7">
        <f>IF(SUMIFS('Daily BSE Equity Options'!$K:$K,'Daily BSE Equity Options'!$A:$A,$A151)=0,"",SUMIFS('Daily BSE Equity Options'!$K:$K,'Daily BSE Equity Options'!$A:$A,$A151))</f>
        <v>0.1187</v>
      </c>
      <c r="G151" s="7">
        <f t="shared" si="54"/>
        <v>114.79130000000001</v>
      </c>
      <c r="H151" s="20" t="str">
        <f t="shared" si="55"/>
        <v/>
      </c>
      <c r="I151" s="20" t="str">
        <f t="shared" si="56"/>
        <v/>
      </c>
      <c r="J151" s="20" t="str">
        <f t="shared" si="57"/>
        <v/>
      </c>
      <c r="K151" s="20">
        <f t="shared" si="72"/>
        <v>-0.25512459670006959</v>
      </c>
      <c r="L151" s="20">
        <f t="shared" si="73"/>
        <v>0.40473372781065087</v>
      </c>
      <c r="M151" s="20">
        <f t="shared" si="74"/>
        <v>-0.25476260961922492</v>
      </c>
      <c r="N151" s="20">
        <f t="shared" si="58"/>
        <v>0.99896594951011097</v>
      </c>
      <c r="O151" s="20">
        <f t="shared" si="59"/>
        <v>1.034050489889042E-3</v>
      </c>
      <c r="P151" s="21">
        <f>IF(SUMIFS('Daily NSE Equity Options'!$L:$L,'Daily NSE Equity Options'!$A:$A,$A151)=0,"",SUMIFS('Daily NSE Equity Options'!$L:$L,'Daily NSE Equity Options'!$A:$A,$A151))</f>
        <v>44385.974399999999</v>
      </c>
      <c r="Q151" s="8">
        <f>IF(SUMIFS('Daily BSE Equity Options'!$L:$L,'Daily BSE Equity Options'!$A:$A,$A151)=0,"",SUMIFS('Daily BSE Equity Options'!$L:$L,'Daily BSE Equity Options'!$A:$A,$A151))</f>
        <v>2432.1745999999998</v>
      </c>
      <c r="R151" s="8">
        <f t="shared" si="60"/>
        <v>46818.148999999998</v>
      </c>
      <c r="S151" s="23" t="str">
        <f t="shared" si="61"/>
        <v/>
      </c>
      <c r="T151" s="23" t="str">
        <f t="shared" si="62"/>
        <v/>
      </c>
      <c r="U151" s="23" t="str">
        <f t="shared" si="63"/>
        <v/>
      </c>
      <c r="V151" s="23">
        <f t="shared" si="75"/>
        <v>0.85864012386675692</v>
      </c>
      <c r="W151" s="23">
        <f t="shared" si="76"/>
        <v>0.45391735647063935</v>
      </c>
      <c r="X151" s="23">
        <f t="shared" si="77"/>
        <v>0.83214546235388598</v>
      </c>
      <c r="Y151" s="23">
        <f t="shared" si="64"/>
        <v>0.94805060319663648</v>
      </c>
      <c r="Z151" s="23">
        <f t="shared" si="65"/>
        <v>5.1949396803363586E-2</v>
      </c>
      <c r="AA151" s="24">
        <f>IF(SUMIFS('Daily NSE Equity Options'!$M:$M,'Daily NSE Equity Options'!$A:$A,$A151)=0,"",SUMIFS('Daily NSE Equity Options'!$M:$M,'Daily NSE Equity Options'!$A:$A,$A151))</f>
        <v>60908070</v>
      </c>
      <c r="AB151" s="9">
        <f>IF(SUMIFS('Daily BSE Equity Options'!$M:$M,'Daily BSE Equity Options'!$A:$A,$A151)=0,"",SUMIFS('Daily BSE Equity Options'!$M:$M,'Daily BSE Equity Options'!$A:$A,$A151))</f>
        <v>2840242</v>
      </c>
      <c r="AC151" s="9">
        <f t="shared" si="66"/>
        <v>63748312</v>
      </c>
      <c r="AD151" s="26" t="str">
        <f t="shared" si="67"/>
        <v/>
      </c>
      <c r="AE151" s="26" t="str">
        <f t="shared" si="68"/>
        <v/>
      </c>
      <c r="AF151" s="26" t="str">
        <f t="shared" si="69"/>
        <v/>
      </c>
      <c r="AG151" s="26">
        <f t="shared" si="78"/>
        <v>0.86059120654472321</v>
      </c>
      <c r="AH151" s="26">
        <f t="shared" si="79"/>
        <v>0.55160730635514788</v>
      </c>
      <c r="AI151" s="26">
        <f t="shared" si="80"/>
        <v>0.84422848961498298</v>
      </c>
      <c r="AJ151" s="26">
        <f t="shared" si="70"/>
        <v>0.95544600459381579</v>
      </c>
      <c r="AK151" s="26">
        <f t="shared" si="71"/>
        <v>4.4553995406184245E-2</v>
      </c>
      <c r="AL151" s="29">
        <v>23.2</v>
      </c>
      <c r="AM151" s="30">
        <v>23.2</v>
      </c>
      <c r="AN151" s="30">
        <v>19.989999999999998</v>
      </c>
      <c r="AO151" s="30">
        <v>20.965</v>
      </c>
      <c r="AP151" s="31">
        <v>-9.6299999999999997E-2</v>
      </c>
    </row>
    <row r="152" spans="1:42" x14ac:dyDescent="0.2">
      <c r="A152" s="11">
        <v>44141</v>
      </c>
      <c r="B152" s="5" t="s">
        <v>241</v>
      </c>
      <c r="C152" s="10">
        <v>44136</v>
      </c>
      <c r="D152" s="5" t="s">
        <v>177</v>
      </c>
      <c r="E152" s="18">
        <f>IF(SUMIFS('Daily NSE Equity Options'!$K:$K,'Daily NSE Equity Options'!$A:$A,$A152)=0,"",SUMIFS('Daily NSE Equity Options'!$K:$K,'Daily NSE Equity Options'!$A:$A,$A152))</f>
        <v>119.6</v>
      </c>
      <c r="F152" s="7">
        <f>IF(SUMIFS('Daily BSE Equity Options'!$K:$K,'Daily BSE Equity Options'!$A:$A,$A152)=0,"",SUMIFS('Daily BSE Equity Options'!$K:$K,'Daily BSE Equity Options'!$A:$A,$A152))</f>
        <v>7.4700000000000003E-2</v>
      </c>
      <c r="G152" s="7">
        <f t="shared" si="54"/>
        <v>119.6747</v>
      </c>
      <c r="H152" s="20" t="str">
        <f t="shared" si="55"/>
        <v/>
      </c>
      <c r="I152" s="20" t="str">
        <f t="shared" si="56"/>
        <v/>
      </c>
      <c r="J152" s="20" t="str">
        <f t="shared" si="57"/>
        <v/>
      </c>
      <c r="K152" s="20">
        <f t="shared" si="72"/>
        <v>4.296928821706314E-2</v>
      </c>
      <c r="L152" s="20">
        <f t="shared" si="73"/>
        <v>-0.37068239258635216</v>
      </c>
      <c r="M152" s="20">
        <f t="shared" si="74"/>
        <v>4.2541551493884944E-2</v>
      </c>
      <c r="N152" s="20">
        <f t="shared" si="58"/>
        <v>0.99937580791930114</v>
      </c>
      <c r="O152" s="20">
        <f t="shared" si="59"/>
        <v>6.2419208069876091E-4</v>
      </c>
      <c r="P152" s="21">
        <f>IF(SUMIFS('Daily NSE Equity Options'!$L:$L,'Daily NSE Equity Options'!$A:$A,$A152)=0,"",SUMIFS('Daily NSE Equity Options'!$L:$L,'Daily NSE Equity Options'!$A:$A,$A152))</f>
        <v>13523.217000000001</v>
      </c>
      <c r="Q152" s="8">
        <f>IF(SUMIFS('Daily BSE Equity Options'!$L:$L,'Daily BSE Equity Options'!$A:$A,$A152)=0,"",SUMIFS('Daily BSE Equity Options'!$L:$L,'Daily BSE Equity Options'!$A:$A,$A152))</f>
        <v>2258.8047000000001</v>
      </c>
      <c r="R152" s="8">
        <f t="shared" si="60"/>
        <v>15782.021700000001</v>
      </c>
      <c r="S152" s="23" t="str">
        <f t="shared" si="61"/>
        <v/>
      </c>
      <c r="T152" s="23" t="str">
        <f t="shared" si="62"/>
        <v/>
      </c>
      <c r="U152" s="23" t="str">
        <f t="shared" si="63"/>
        <v/>
      </c>
      <c r="V152" s="23">
        <f t="shared" si="75"/>
        <v>-0.69532679674595577</v>
      </c>
      <c r="W152" s="23">
        <f t="shared" si="76"/>
        <v>-7.1281847939699605E-2</v>
      </c>
      <c r="X152" s="23">
        <f t="shared" si="77"/>
        <v>-0.66290803807728493</v>
      </c>
      <c r="Y152" s="23">
        <f t="shared" si="64"/>
        <v>0.85687481978307001</v>
      </c>
      <c r="Z152" s="23">
        <f t="shared" si="65"/>
        <v>0.14312518021692999</v>
      </c>
      <c r="AA152" s="24">
        <f>IF(SUMIFS('Daily NSE Equity Options'!$M:$M,'Daily NSE Equity Options'!$A:$A,$A152)=0,"",SUMIFS('Daily NSE Equity Options'!$M:$M,'Daily NSE Equity Options'!$A:$A,$A152))</f>
        <v>17739702</v>
      </c>
      <c r="AB152" s="9">
        <f>IF(SUMIFS('Daily BSE Equity Options'!$M:$M,'Daily BSE Equity Options'!$A:$A,$A152)=0,"",SUMIFS('Daily BSE Equity Options'!$M:$M,'Daily BSE Equity Options'!$A:$A,$A152))</f>
        <v>2497082</v>
      </c>
      <c r="AC152" s="9">
        <f t="shared" si="66"/>
        <v>20236784</v>
      </c>
      <c r="AD152" s="26" t="str">
        <f t="shared" si="67"/>
        <v/>
      </c>
      <c r="AE152" s="26" t="str">
        <f t="shared" si="68"/>
        <v/>
      </c>
      <c r="AF152" s="26" t="str">
        <f t="shared" si="69"/>
        <v/>
      </c>
      <c r="AG152" s="26">
        <f t="shared" si="78"/>
        <v>-0.70874627943390744</v>
      </c>
      <c r="AH152" s="26">
        <f t="shared" si="79"/>
        <v>-0.12082069063129131</v>
      </c>
      <c r="AI152" s="26">
        <f t="shared" si="80"/>
        <v>-0.68255184545121761</v>
      </c>
      <c r="AJ152" s="26">
        <f t="shared" si="70"/>
        <v>0.8766067770452064</v>
      </c>
      <c r="AK152" s="26">
        <f t="shared" si="71"/>
        <v>0.1233932229547936</v>
      </c>
      <c r="AL152" s="29">
        <v>20.965</v>
      </c>
      <c r="AM152" s="30">
        <v>20.965</v>
      </c>
      <c r="AN152" s="30">
        <v>19.282499999999999</v>
      </c>
      <c r="AO152" s="30">
        <v>20.497499999999999</v>
      </c>
      <c r="AP152" s="31">
        <v>-2.23E-2</v>
      </c>
    </row>
    <row r="153" spans="1:42" x14ac:dyDescent="0.2">
      <c r="A153" s="11">
        <v>44144</v>
      </c>
      <c r="B153" s="5" t="s">
        <v>244</v>
      </c>
      <c r="C153" s="10">
        <v>44136</v>
      </c>
      <c r="D153" s="5" t="s">
        <v>177</v>
      </c>
      <c r="E153" s="18">
        <f>IF(SUMIFS('Daily NSE Equity Options'!$K:$K,'Daily NSE Equity Options'!$A:$A,$A153)=0,"",SUMIFS('Daily NSE Equity Options'!$K:$K,'Daily NSE Equity Options'!$A:$A,$A153))</f>
        <v>121.01390000000001</v>
      </c>
      <c r="F153" s="7">
        <f>IF(SUMIFS('Daily BSE Equity Options'!$K:$K,'Daily BSE Equity Options'!$A:$A,$A153)=0,"",SUMIFS('Daily BSE Equity Options'!$K:$K,'Daily BSE Equity Options'!$A:$A,$A153))</f>
        <v>6.0199999999999997E-2</v>
      </c>
      <c r="G153" s="7">
        <f t="shared" si="54"/>
        <v>121.0741</v>
      </c>
      <c r="H153" s="20" t="str">
        <f t="shared" si="55"/>
        <v/>
      </c>
      <c r="I153" s="20" t="str">
        <f t="shared" si="56"/>
        <v/>
      </c>
      <c r="J153" s="20" t="str">
        <f t="shared" si="57"/>
        <v/>
      </c>
      <c r="K153" s="20">
        <f t="shared" si="72"/>
        <v>1.1821906354515077E-2</v>
      </c>
      <c r="L153" s="20">
        <f t="shared" si="73"/>
        <v>-0.19410977242302552</v>
      </c>
      <c r="M153" s="20">
        <f t="shared" si="74"/>
        <v>1.1693365431457048E-2</v>
      </c>
      <c r="N153" s="20">
        <f t="shared" si="58"/>
        <v>0.99950278383238034</v>
      </c>
      <c r="O153" s="20">
        <f t="shared" si="59"/>
        <v>4.9721616761966433E-4</v>
      </c>
      <c r="P153" s="21">
        <f>IF(SUMIFS('Daily NSE Equity Options'!$L:$L,'Daily NSE Equity Options'!$A:$A,$A153)=0,"",SUMIFS('Daily NSE Equity Options'!$L:$L,'Daily NSE Equity Options'!$A:$A,$A153))</f>
        <v>15845.502399999999</v>
      </c>
      <c r="Q153" s="8">
        <f>IF(SUMIFS('Daily BSE Equity Options'!$L:$L,'Daily BSE Equity Options'!$A:$A,$A153)=0,"",SUMIFS('Daily BSE Equity Options'!$L:$L,'Daily BSE Equity Options'!$A:$A,$A153))</f>
        <v>3134.4683</v>
      </c>
      <c r="R153" s="8">
        <f t="shared" si="60"/>
        <v>18979.970699999998</v>
      </c>
      <c r="S153" s="23" t="str">
        <f t="shared" si="61"/>
        <v/>
      </c>
      <c r="T153" s="23" t="str">
        <f t="shared" si="62"/>
        <v/>
      </c>
      <c r="U153" s="23" t="str">
        <f t="shared" si="63"/>
        <v/>
      </c>
      <c r="V153" s="23">
        <f t="shared" si="75"/>
        <v>0.17172581050795821</v>
      </c>
      <c r="W153" s="23">
        <f t="shared" si="76"/>
        <v>0.38766680448291968</v>
      </c>
      <c r="X153" s="23">
        <f t="shared" si="77"/>
        <v>0.20263240418684747</v>
      </c>
      <c r="Y153" s="23">
        <f t="shared" si="64"/>
        <v>0.83485389152892642</v>
      </c>
      <c r="Z153" s="23">
        <f t="shared" si="65"/>
        <v>0.16514610847107369</v>
      </c>
      <c r="AA153" s="24">
        <f>IF(SUMIFS('Daily NSE Equity Options'!$M:$M,'Daily NSE Equity Options'!$A:$A,$A153)=0,"",SUMIFS('Daily NSE Equity Options'!$M:$M,'Daily NSE Equity Options'!$A:$A,$A153))</f>
        <v>20402787</v>
      </c>
      <c r="AB153" s="9">
        <f>IF(SUMIFS('Daily BSE Equity Options'!$M:$M,'Daily BSE Equity Options'!$A:$A,$A153)=0,"",SUMIFS('Daily BSE Equity Options'!$M:$M,'Daily BSE Equity Options'!$A:$A,$A153))</f>
        <v>3329606</v>
      </c>
      <c r="AC153" s="9">
        <f t="shared" si="66"/>
        <v>23732393</v>
      </c>
      <c r="AD153" s="26" t="str">
        <f t="shared" si="67"/>
        <v/>
      </c>
      <c r="AE153" s="26" t="str">
        <f t="shared" si="68"/>
        <v/>
      </c>
      <c r="AF153" s="26" t="str">
        <f t="shared" si="69"/>
        <v/>
      </c>
      <c r="AG153" s="26">
        <f t="shared" si="78"/>
        <v>0.15012005274947682</v>
      </c>
      <c r="AH153" s="26">
        <f t="shared" si="79"/>
        <v>0.33339874301284467</v>
      </c>
      <c r="AI153" s="26">
        <f t="shared" si="80"/>
        <v>0.17273540104000706</v>
      </c>
      <c r="AJ153" s="26">
        <f t="shared" si="70"/>
        <v>0.85970205364456931</v>
      </c>
      <c r="AK153" s="26">
        <f t="shared" si="71"/>
        <v>0.14029794635543075</v>
      </c>
      <c r="AL153" s="29">
        <v>20.497499999999999</v>
      </c>
      <c r="AM153" s="30">
        <v>21.047499999999999</v>
      </c>
      <c r="AN153" s="30">
        <v>17.579999999999998</v>
      </c>
      <c r="AO153" s="30">
        <v>20.112500000000001</v>
      </c>
      <c r="AP153" s="31">
        <v>-1.8800000000000001E-2</v>
      </c>
    </row>
    <row r="154" spans="1:42" x14ac:dyDescent="0.2">
      <c r="A154" s="11">
        <v>44145</v>
      </c>
      <c r="B154" s="5" t="s">
        <v>242</v>
      </c>
      <c r="C154" s="10">
        <v>44136</v>
      </c>
      <c r="D154" s="5" t="s">
        <v>177</v>
      </c>
      <c r="E154" s="18">
        <f>IF(SUMIFS('Daily NSE Equity Options'!$K:$K,'Daily NSE Equity Options'!$A:$A,$A154)=0,"",SUMIFS('Daily NSE Equity Options'!$K:$K,'Daily NSE Equity Options'!$A:$A,$A154))</f>
        <v>185.62360000000001</v>
      </c>
      <c r="F154" s="7">
        <f>IF(SUMIFS('Daily BSE Equity Options'!$K:$K,'Daily BSE Equity Options'!$A:$A,$A154)=0,"",SUMIFS('Daily BSE Equity Options'!$K:$K,'Daily BSE Equity Options'!$A:$A,$A154))</f>
        <v>9.1899999999999996E-2</v>
      </c>
      <c r="G154" s="7">
        <f t="shared" si="54"/>
        <v>185.71550000000002</v>
      </c>
      <c r="H154" s="20" t="str">
        <f t="shared" si="55"/>
        <v/>
      </c>
      <c r="I154" s="20" t="str">
        <f t="shared" si="56"/>
        <v/>
      </c>
      <c r="J154" s="20" t="str">
        <f t="shared" si="57"/>
        <v/>
      </c>
      <c r="K154" s="20">
        <f t="shared" si="72"/>
        <v>0.5339031301362902</v>
      </c>
      <c r="L154" s="20">
        <f t="shared" si="73"/>
        <v>0.52657807308970095</v>
      </c>
      <c r="M154" s="20">
        <f t="shared" si="74"/>
        <v>0.53389948799949805</v>
      </c>
      <c r="N154" s="20">
        <f t="shared" si="58"/>
        <v>0.99950515708166521</v>
      </c>
      <c r="O154" s="20">
        <f t="shared" si="59"/>
        <v>4.9484291833476468E-4</v>
      </c>
      <c r="P154" s="21">
        <f>IF(SUMIFS('Daily NSE Equity Options'!$L:$L,'Daily NSE Equity Options'!$A:$A,$A154)=0,"",SUMIFS('Daily NSE Equity Options'!$L:$L,'Daily NSE Equity Options'!$A:$A,$A154))</f>
        <v>25825.650099999999</v>
      </c>
      <c r="Q154" s="8">
        <f>IF(SUMIFS('Daily BSE Equity Options'!$L:$L,'Daily BSE Equity Options'!$A:$A,$A154)=0,"",SUMIFS('Daily BSE Equity Options'!$L:$L,'Daily BSE Equity Options'!$A:$A,$A154))</f>
        <v>1738.6203</v>
      </c>
      <c r="R154" s="8">
        <f t="shared" si="60"/>
        <v>27564.270399999998</v>
      </c>
      <c r="S154" s="23" t="str">
        <f t="shared" si="61"/>
        <v/>
      </c>
      <c r="T154" s="23" t="str">
        <f t="shared" si="62"/>
        <v/>
      </c>
      <c r="U154" s="23" t="str">
        <f t="shared" si="63"/>
        <v/>
      </c>
      <c r="V154" s="23">
        <f t="shared" si="75"/>
        <v>0.62984103930967827</v>
      </c>
      <c r="W154" s="23">
        <f t="shared" si="76"/>
        <v>-0.44532209816893031</v>
      </c>
      <c r="X154" s="23">
        <f t="shared" si="77"/>
        <v>0.45228203118353605</v>
      </c>
      <c r="Y154" s="23">
        <f t="shared" si="64"/>
        <v>0.93692485689735505</v>
      </c>
      <c r="Z154" s="23">
        <f t="shared" si="65"/>
        <v>6.3075143102644948E-2</v>
      </c>
      <c r="AA154" s="24">
        <f>IF(SUMIFS('Daily NSE Equity Options'!$M:$M,'Daily NSE Equity Options'!$A:$A,$A154)=0,"",SUMIFS('Daily NSE Equity Options'!$M:$M,'Daily NSE Equity Options'!$A:$A,$A154))</f>
        <v>32452976</v>
      </c>
      <c r="AB154" s="9">
        <f>IF(SUMIFS('Daily BSE Equity Options'!$M:$M,'Daily BSE Equity Options'!$A:$A,$A154)=0,"",SUMIFS('Daily BSE Equity Options'!$M:$M,'Daily BSE Equity Options'!$A:$A,$A154))</f>
        <v>1925745</v>
      </c>
      <c r="AC154" s="9">
        <f t="shared" si="66"/>
        <v>34378721</v>
      </c>
      <c r="AD154" s="26" t="str">
        <f t="shared" si="67"/>
        <v/>
      </c>
      <c r="AE154" s="26" t="str">
        <f t="shared" si="68"/>
        <v/>
      </c>
      <c r="AF154" s="26" t="str">
        <f t="shared" si="69"/>
        <v/>
      </c>
      <c r="AG154" s="26">
        <f t="shared" si="78"/>
        <v>0.59061485080445131</v>
      </c>
      <c r="AH154" s="26">
        <f t="shared" si="79"/>
        <v>-0.42162976640479388</v>
      </c>
      <c r="AI154" s="26">
        <f t="shared" si="80"/>
        <v>0.44859900980065515</v>
      </c>
      <c r="AJ154" s="26">
        <f t="shared" si="70"/>
        <v>0.94398439080965224</v>
      </c>
      <c r="AK154" s="26">
        <f t="shared" si="71"/>
        <v>5.6015609190347718E-2</v>
      </c>
      <c r="AL154" s="29">
        <v>20.112500000000001</v>
      </c>
      <c r="AM154" s="30">
        <v>21.844999999999999</v>
      </c>
      <c r="AN154" s="30">
        <v>19.895</v>
      </c>
      <c r="AO154" s="30">
        <v>21.577500000000001</v>
      </c>
      <c r="AP154" s="31">
        <v>7.2800000000000004E-2</v>
      </c>
    </row>
    <row r="155" spans="1:42" x14ac:dyDescent="0.2">
      <c r="A155" s="11">
        <v>44146</v>
      </c>
      <c r="B155" s="5" t="s">
        <v>240</v>
      </c>
      <c r="C155" s="10">
        <v>44136</v>
      </c>
      <c r="D155" s="5" t="s">
        <v>177</v>
      </c>
      <c r="E155" s="18">
        <f>IF(SUMIFS('Daily NSE Equity Options'!$K:$K,'Daily NSE Equity Options'!$A:$A,$A155)=0,"",SUMIFS('Daily NSE Equity Options'!$K:$K,'Daily NSE Equity Options'!$A:$A,$A155))</f>
        <v>195.90870000000001</v>
      </c>
      <c r="F155" s="7">
        <f>IF(SUMIFS('Daily BSE Equity Options'!$K:$K,'Daily BSE Equity Options'!$A:$A,$A155)=0,"",SUMIFS('Daily BSE Equity Options'!$K:$K,'Daily BSE Equity Options'!$A:$A,$A155))</f>
        <v>0.1076</v>
      </c>
      <c r="G155" s="7">
        <f t="shared" si="54"/>
        <v>196.0163</v>
      </c>
      <c r="H155" s="20" t="str">
        <f t="shared" si="55"/>
        <v/>
      </c>
      <c r="I155" s="20" t="str">
        <f t="shared" si="56"/>
        <v/>
      </c>
      <c r="J155" s="20" t="str">
        <f t="shared" si="57"/>
        <v/>
      </c>
      <c r="K155" s="20">
        <f t="shared" si="72"/>
        <v>5.5408364022678125E-2</v>
      </c>
      <c r="L155" s="20">
        <f t="shared" si="73"/>
        <v>0.17083786724700767</v>
      </c>
      <c r="M155" s="20">
        <f t="shared" si="74"/>
        <v>5.5465483494915535E-2</v>
      </c>
      <c r="N155" s="20">
        <f t="shared" si="58"/>
        <v>0.99945106605930223</v>
      </c>
      <c r="O155" s="20">
        <f t="shared" si="59"/>
        <v>5.4893394069778891E-4</v>
      </c>
      <c r="P155" s="21">
        <f>IF(SUMIFS('Daily NSE Equity Options'!$L:$L,'Daily NSE Equity Options'!$A:$A,$A155)=0,"",SUMIFS('Daily NSE Equity Options'!$L:$L,'Daily NSE Equity Options'!$A:$A,$A155))</f>
        <v>35028.516799999998</v>
      </c>
      <c r="Q155" s="8">
        <f>IF(SUMIFS('Daily BSE Equity Options'!$L:$L,'Daily BSE Equity Options'!$A:$A,$A155)=0,"",SUMIFS('Daily BSE Equity Options'!$L:$L,'Daily BSE Equity Options'!$A:$A,$A155))</f>
        <v>2732.0472</v>
      </c>
      <c r="R155" s="8">
        <f t="shared" si="60"/>
        <v>37760.563999999998</v>
      </c>
      <c r="S155" s="23" t="str">
        <f t="shared" si="61"/>
        <v/>
      </c>
      <c r="T155" s="23" t="str">
        <f t="shared" si="62"/>
        <v/>
      </c>
      <c r="U155" s="23" t="str">
        <f t="shared" si="63"/>
        <v/>
      </c>
      <c r="V155" s="23">
        <f t="shared" si="75"/>
        <v>0.35634598410361029</v>
      </c>
      <c r="W155" s="23">
        <f t="shared" si="76"/>
        <v>0.57138807133449432</v>
      </c>
      <c r="X155" s="23">
        <f t="shared" si="77"/>
        <v>0.36990979452878969</v>
      </c>
      <c r="Y155" s="23">
        <f t="shared" si="64"/>
        <v>0.92764813576407379</v>
      </c>
      <c r="Z155" s="23">
        <f t="shared" si="65"/>
        <v>7.2351864235926142E-2</v>
      </c>
      <c r="AA155" s="24">
        <f>IF(SUMIFS('Daily NSE Equity Options'!$M:$M,'Daily NSE Equity Options'!$A:$A,$A155)=0,"",SUMIFS('Daily NSE Equity Options'!$M:$M,'Daily NSE Equity Options'!$A:$A,$A155))</f>
        <v>43651545</v>
      </c>
      <c r="AB155" s="9">
        <f>IF(SUMIFS('Daily BSE Equity Options'!$M:$M,'Daily BSE Equity Options'!$A:$A,$A155)=0,"",SUMIFS('Daily BSE Equity Options'!$M:$M,'Daily BSE Equity Options'!$A:$A,$A155))</f>
        <v>3059267</v>
      </c>
      <c r="AC155" s="9">
        <f t="shared" si="66"/>
        <v>46710812</v>
      </c>
      <c r="AD155" s="26" t="str">
        <f t="shared" si="67"/>
        <v/>
      </c>
      <c r="AE155" s="26" t="str">
        <f t="shared" si="68"/>
        <v/>
      </c>
      <c r="AF155" s="26" t="str">
        <f t="shared" si="69"/>
        <v/>
      </c>
      <c r="AG155" s="26">
        <f t="shared" si="78"/>
        <v>0.3450706338919427</v>
      </c>
      <c r="AH155" s="26">
        <f t="shared" si="79"/>
        <v>0.58861479583226228</v>
      </c>
      <c r="AI155" s="26">
        <f t="shared" si="80"/>
        <v>0.35871290848778226</v>
      </c>
      <c r="AJ155" s="26">
        <f t="shared" si="70"/>
        <v>0.93450623380300046</v>
      </c>
      <c r="AK155" s="26">
        <f t="shared" si="71"/>
        <v>6.5493766196999537E-2</v>
      </c>
      <c r="AL155" s="29">
        <v>21.577500000000001</v>
      </c>
      <c r="AM155" s="30">
        <v>22.375</v>
      </c>
      <c r="AN155" s="30">
        <v>18.995000000000001</v>
      </c>
      <c r="AO155" s="30">
        <v>22.032499999999999</v>
      </c>
      <c r="AP155" s="31">
        <v>2.1100000000000001E-2</v>
      </c>
    </row>
    <row r="156" spans="1:42" x14ac:dyDescent="0.2">
      <c r="A156" s="11">
        <v>44147</v>
      </c>
      <c r="B156" s="5" t="s">
        <v>243</v>
      </c>
      <c r="C156" s="10">
        <v>44136</v>
      </c>
      <c r="D156" s="5" t="s">
        <v>177</v>
      </c>
      <c r="E156" s="18">
        <f>IF(SUMIFS('Daily NSE Equity Options'!$K:$K,'Daily NSE Equity Options'!$A:$A,$A156)=0,"",SUMIFS('Daily NSE Equity Options'!$K:$K,'Daily NSE Equity Options'!$A:$A,$A156))</f>
        <v>136.8647</v>
      </c>
      <c r="F156" s="7">
        <f>IF(SUMIFS('Daily BSE Equity Options'!$K:$K,'Daily BSE Equity Options'!$A:$A,$A156)=0,"",SUMIFS('Daily BSE Equity Options'!$K:$K,'Daily BSE Equity Options'!$A:$A,$A156))</f>
        <v>6.7900000000000002E-2</v>
      </c>
      <c r="G156" s="7">
        <f t="shared" si="54"/>
        <v>136.93260000000001</v>
      </c>
      <c r="H156" s="20" t="str">
        <f t="shared" si="55"/>
        <v/>
      </c>
      <c r="I156" s="20" t="str">
        <f t="shared" si="56"/>
        <v/>
      </c>
      <c r="J156" s="20" t="str">
        <f t="shared" si="57"/>
        <v/>
      </c>
      <c r="K156" s="20">
        <f t="shared" si="72"/>
        <v>-0.30138528814697874</v>
      </c>
      <c r="L156" s="20">
        <f t="shared" si="73"/>
        <v>-0.36895910780669139</v>
      </c>
      <c r="M156" s="20">
        <f t="shared" si="74"/>
        <v>-0.30142238171009239</v>
      </c>
      <c r="N156" s="20">
        <f t="shared" si="58"/>
        <v>0.99950413561124229</v>
      </c>
      <c r="O156" s="20">
        <f t="shared" si="59"/>
        <v>4.9586438875768072E-4</v>
      </c>
      <c r="P156" s="21">
        <f>IF(SUMIFS('Daily NSE Equity Options'!$L:$L,'Daily NSE Equity Options'!$A:$A,$A156)=0,"",SUMIFS('Daily NSE Equity Options'!$L:$L,'Daily NSE Equity Options'!$A:$A,$A156))</f>
        <v>54350.263200000001</v>
      </c>
      <c r="Q156" s="8">
        <f>IF(SUMIFS('Daily BSE Equity Options'!$L:$L,'Daily BSE Equity Options'!$A:$A,$A156)=0,"",SUMIFS('Daily BSE Equity Options'!$L:$L,'Daily BSE Equity Options'!$A:$A,$A156))</f>
        <v>2841.1851999999999</v>
      </c>
      <c r="R156" s="8">
        <f t="shared" si="60"/>
        <v>57191.448400000001</v>
      </c>
      <c r="S156" s="23" t="str">
        <f t="shared" si="61"/>
        <v/>
      </c>
      <c r="T156" s="23" t="str">
        <f t="shared" si="62"/>
        <v/>
      </c>
      <c r="U156" s="23" t="str">
        <f t="shared" si="63"/>
        <v/>
      </c>
      <c r="V156" s="23">
        <f t="shared" si="75"/>
        <v>0.55160047199029583</v>
      </c>
      <c r="W156" s="23">
        <f t="shared" si="76"/>
        <v>3.9947333267155827E-2</v>
      </c>
      <c r="X156" s="23">
        <f t="shared" si="77"/>
        <v>0.51458141356151366</v>
      </c>
      <c r="Y156" s="23">
        <f t="shared" si="64"/>
        <v>0.95032150296092166</v>
      </c>
      <c r="Z156" s="23">
        <f t="shared" si="65"/>
        <v>4.9678497039078305E-2</v>
      </c>
      <c r="AA156" s="24">
        <f>IF(SUMIFS('Daily NSE Equity Options'!$M:$M,'Daily NSE Equity Options'!$A:$A,$A156)=0,"",SUMIFS('Daily NSE Equity Options'!$M:$M,'Daily NSE Equity Options'!$A:$A,$A156))</f>
        <v>69389294</v>
      </c>
      <c r="AB156" s="9">
        <f>IF(SUMIFS('Daily BSE Equity Options'!$M:$M,'Daily BSE Equity Options'!$A:$A,$A156)=0,"",SUMIFS('Daily BSE Equity Options'!$M:$M,'Daily BSE Equity Options'!$A:$A,$A156))</f>
        <v>2983103</v>
      </c>
      <c r="AC156" s="9">
        <f t="shared" si="66"/>
        <v>72372397</v>
      </c>
      <c r="AD156" s="26" t="str">
        <f t="shared" si="67"/>
        <v/>
      </c>
      <c r="AE156" s="26" t="str">
        <f t="shared" si="68"/>
        <v/>
      </c>
      <c r="AF156" s="26" t="str">
        <f t="shared" si="69"/>
        <v/>
      </c>
      <c r="AG156" s="26">
        <f t="shared" si="78"/>
        <v>0.58961828269766858</v>
      </c>
      <c r="AH156" s="26">
        <f t="shared" si="79"/>
        <v>-2.4896159766375381E-2</v>
      </c>
      <c r="AI156" s="26">
        <f t="shared" si="80"/>
        <v>0.54937141747824891</v>
      </c>
      <c r="AJ156" s="26">
        <f t="shared" si="70"/>
        <v>0.9587812049392257</v>
      </c>
      <c r="AK156" s="26">
        <f t="shared" si="71"/>
        <v>4.1218795060774346E-2</v>
      </c>
      <c r="AL156" s="29">
        <v>22.032499999999999</v>
      </c>
      <c r="AM156" s="30">
        <v>22.032499999999999</v>
      </c>
      <c r="AN156" s="30">
        <v>19.787500000000001</v>
      </c>
      <c r="AO156" s="30">
        <v>20.62</v>
      </c>
      <c r="AP156" s="31">
        <v>-6.4100000000000004E-2</v>
      </c>
    </row>
    <row r="157" spans="1:42" x14ac:dyDescent="0.2">
      <c r="A157" s="11">
        <v>44148</v>
      </c>
      <c r="B157" s="5" t="s">
        <v>241</v>
      </c>
      <c r="C157" s="10">
        <v>44136</v>
      </c>
      <c r="D157" s="5" t="s">
        <v>177</v>
      </c>
      <c r="E157" s="18">
        <f>IF(SUMIFS('Daily NSE Equity Options'!$K:$K,'Daily NSE Equity Options'!$A:$A,$A157)=0,"",SUMIFS('Daily NSE Equity Options'!$K:$K,'Daily NSE Equity Options'!$A:$A,$A157))</f>
        <v>113.9571</v>
      </c>
      <c r="F157" s="7">
        <f>IF(SUMIFS('Daily BSE Equity Options'!$K:$K,'Daily BSE Equity Options'!$A:$A,$A157)=0,"",SUMIFS('Daily BSE Equity Options'!$K:$K,'Daily BSE Equity Options'!$A:$A,$A157))</f>
        <v>3.6999999999999998E-2</v>
      </c>
      <c r="G157" s="7">
        <f t="shared" si="54"/>
        <v>113.9941</v>
      </c>
      <c r="H157" s="20" t="str">
        <f t="shared" si="55"/>
        <v/>
      </c>
      <c r="I157" s="20" t="str">
        <f t="shared" si="56"/>
        <v/>
      </c>
      <c r="J157" s="20" t="str">
        <f t="shared" si="57"/>
        <v/>
      </c>
      <c r="K157" s="20">
        <f t="shared" si="72"/>
        <v>-0.16737405627601565</v>
      </c>
      <c r="L157" s="20">
        <f t="shared" si="73"/>
        <v>-0.4550810014727541</v>
      </c>
      <c r="M157" s="20">
        <f t="shared" si="74"/>
        <v>-0.16751671990453698</v>
      </c>
      <c r="N157" s="20">
        <f t="shared" si="58"/>
        <v>0.99967542179814561</v>
      </c>
      <c r="O157" s="20">
        <f t="shared" si="59"/>
        <v>3.2457820185430644E-4</v>
      </c>
      <c r="P157" s="21">
        <f>IF(SUMIFS('Daily NSE Equity Options'!$L:$L,'Daily NSE Equity Options'!$A:$A,$A157)=0,"",SUMIFS('Daily NSE Equity Options'!$L:$L,'Daily NSE Equity Options'!$A:$A,$A157))</f>
        <v>13645.0178</v>
      </c>
      <c r="Q157" s="8">
        <f>IF(SUMIFS('Daily BSE Equity Options'!$L:$L,'Daily BSE Equity Options'!$A:$A,$A157)=0,"",SUMIFS('Daily BSE Equity Options'!$L:$L,'Daily BSE Equity Options'!$A:$A,$A157))</f>
        <v>1746.6385</v>
      </c>
      <c r="R157" s="8">
        <f t="shared" si="60"/>
        <v>15391.656299999999</v>
      </c>
      <c r="S157" s="23" t="str">
        <f t="shared" si="61"/>
        <v/>
      </c>
      <c r="T157" s="23" t="str">
        <f t="shared" si="62"/>
        <v/>
      </c>
      <c r="U157" s="23" t="str">
        <f t="shared" si="63"/>
        <v/>
      </c>
      <c r="V157" s="23">
        <f t="shared" si="75"/>
        <v>-0.74894293060203609</v>
      </c>
      <c r="W157" s="23">
        <f t="shared" si="76"/>
        <v>-0.38524299647907501</v>
      </c>
      <c r="X157" s="23">
        <f t="shared" si="77"/>
        <v>-0.73087486450159567</v>
      </c>
      <c r="Y157" s="23">
        <f t="shared" si="64"/>
        <v>0.88652043250212131</v>
      </c>
      <c r="Z157" s="23">
        <f t="shared" si="65"/>
        <v>0.11347956749787871</v>
      </c>
      <c r="AA157" s="24">
        <f>IF(SUMIFS('Daily NSE Equity Options'!$M:$M,'Daily NSE Equity Options'!$A:$A,$A157)=0,"",SUMIFS('Daily NSE Equity Options'!$M:$M,'Daily NSE Equity Options'!$A:$A,$A157))</f>
        <v>16986205</v>
      </c>
      <c r="AB157" s="9">
        <f>IF(SUMIFS('Daily BSE Equity Options'!$M:$M,'Daily BSE Equity Options'!$A:$A,$A157)=0,"",SUMIFS('Daily BSE Equity Options'!$M:$M,'Daily BSE Equity Options'!$A:$A,$A157))</f>
        <v>1737415</v>
      </c>
      <c r="AC157" s="9">
        <f t="shared" si="66"/>
        <v>18723620</v>
      </c>
      <c r="AD157" s="26" t="str">
        <f t="shared" si="67"/>
        <v/>
      </c>
      <c r="AE157" s="26" t="str">
        <f t="shared" si="68"/>
        <v/>
      </c>
      <c r="AF157" s="26" t="str">
        <f t="shared" si="69"/>
        <v/>
      </c>
      <c r="AG157" s="26">
        <f t="shared" si="78"/>
        <v>-0.75520423943209458</v>
      </c>
      <c r="AH157" s="26">
        <f t="shared" si="79"/>
        <v>-0.41758129035437264</v>
      </c>
      <c r="AI157" s="26">
        <f t="shared" si="80"/>
        <v>-0.74128782828624562</v>
      </c>
      <c r="AJ157" s="26">
        <f t="shared" si="70"/>
        <v>0.90720731354300077</v>
      </c>
      <c r="AK157" s="26">
        <f t="shared" si="71"/>
        <v>9.2792686456999229E-2</v>
      </c>
      <c r="AL157" s="29">
        <v>20.62</v>
      </c>
      <c r="AM157" s="30">
        <v>29.524999999999999</v>
      </c>
      <c r="AN157" s="30">
        <v>19.557500000000001</v>
      </c>
      <c r="AO157" s="30">
        <v>19.702500000000001</v>
      </c>
      <c r="AP157" s="31">
        <v>-4.4499999999999998E-2</v>
      </c>
    </row>
    <row r="158" spans="1:42" x14ac:dyDescent="0.2">
      <c r="A158" s="11">
        <v>44149</v>
      </c>
      <c r="B158" s="5" t="s">
        <v>245</v>
      </c>
      <c r="C158" s="10">
        <v>44136</v>
      </c>
      <c r="D158" s="5" t="s">
        <v>177</v>
      </c>
      <c r="E158" s="18">
        <f>IF(SUMIFS('Daily NSE Equity Options'!$K:$K,'Daily NSE Equity Options'!$A:$A,$A158)=0,"",SUMIFS('Daily NSE Equity Options'!$K:$K,'Daily NSE Equity Options'!$A:$A,$A158))</f>
        <v>16.616800000000001</v>
      </c>
      <c r="F158" s="7">
        <f>IF(SUMIFS('Daily BSE Equity Options'!$K:$K,'Daily BSE Equity Options'!$A:$A,$A158)=0,"",SUMIFS('Daily BSE Equity Options'!$K:$K,'Daily BSE Equity Options'!$A:$A,$A158))</f>
        <v>1.0200000000000001E-2</v>
      </c>
      <c r="G158" s="7">
        <f t="shared" si="54"/>
        <v>16.627000000000002</v>
      </c>
      <c r="H158" s="20" t="str">
        <f t="shared" si="55"/>
        <v/>
      </c>
      <c r="I158" s="20" t="str">
        <f t="shared" si="56"/>
        <v/>
      </c>
      <c r="J158" s="20" t="str">
        <f t="shared" si="57"/>
        <v/>
      </c>
      <c r="K158" s="20">
        <f t="shared" si="72"/>
        <v>-0.85418372352402794</v>
      </c>
      <c r="L158" s="20">
        <f t="shared" si="73"/>
        <v>-0.72432432432432425</v>
      </c>
      <c r="M158" s="20">
        <f t="shared" si="74"/>
        <v>-0.8541415739937418</v>
      </c>
      <c r="N158" s="20">
        <f t="shared" si="58"/>
        <v>0.99938653996511695</v>
      </c>
      <c r="O158" s="20">
        <f t="shared" si="59"/>
        <v>6.1346003488302152E-4</v>
      </c>
      <c r="P158" s="21">
        <f>IF(SUMIFS('Daily NSE Equity Options'!$L:$L,'Daily NSE Equity Options'!$A:$A,$A158)=0,"",SUMIFS('Daily NSE Equity Options'!$L:$L,'Daily NSE Equity Options'!$A:$A,$A158))</f>
        <v>2579.7692000000002</v>
      </c>
      <c r="Q158" s="8">
        <f>IF(SUMIFS('Daily BSE Equity Options'!$L:$L,'Daily BSE Equity Options'!$A:$A,$A158)=0,"",SUMIFS('Daily BSE Equity Options'!$L:$L,'Daily BSE Equity Options'!$A:$A,$A158))</f>
        <v>108.33669999999999</v>
      </c>
      <c r="R158" s="8">
        <f t="shared" si="60"/>
        <v>2688.1059</v>
      </c>
      <c r="S158" s="23" t="str">
        <f t="shared" si="61"/>
        <v/>
      </c>
      <c r="T158" s="23" t="str">
        <f t="shared" si="62"/>
        <v/>
      </c>
      <c r="U158" s="23" t="str">
        <f t="shared" si="63"/>
        <v/>
      </c>
      <c r="V158" s="23">
        <f t="shared" si="75"/>
        <v>-0.81093691207936713</v>
      </c>
      <c r="W158" s="23">
        <f t="shared" si="76"/>
        <v>-0.93797417153005613</v>
      </c>
      <c r="X158" s="23">
        <f t="shared" si="77"/>
        <v>-0.82535304533794718</v>
      </c>
      <c r="Y158" s="23">
        <f t="shared" si="64"/>
        <v>0.95969775595522488</v>
      </c>
      <c r="Z158" s="23">
        <f t="shared" si="65"/>
        <v>4.0302244044775171E-2</v>
      </c>
      <c r="AA158" s="24">
        <f>IF(SUMIFS('Daily NSE Equity Options'!$M:$M,'Daily NSE Equity Options'!$A:$A,$A158)=0,"",SUMIFS('Daily NSE Equity Options'!$M:$M,'Daily NSE Equity Options'!$A:$A,$A158))</f>
        <v>3141287</v>
      </c>
      <c r="AB158" s="9">
        <f>IF(SUMIFS('Daily BSE Equity Options'!$M:$M,'Daily BSE Equity Options'!$A:$A,$A158)=0,"",SUMIFS('Daily BSE Equity Options'!$M:$M,'Daily BSE Equity Options'!$A:$A,$A158))</f>
        <v>112005</v>
      </c>
      <c r="AC158" s="9">
        <f t="shared" si="66"/>
        <v>3253292</v>
      </c>
      <c r="AD158" s="26" t="str">
        <f t="shared" si="67"/>
        <v/>
      </c>
      <c r="AE158" s="26" t="str">
        <f t="shared" si="68"/>
        <v/>
      </c>
      <c r="AF158" s="26" t="str">
        <f t="shared" si="69"/>
        <v/>
      </c>
      <c r="AG158" s="26">
        <f t="shared" si="78"/>
        <v>-0.81506834516597437</v>
      </c>
      <c r="AH158" s="26">
        <f t="shared" si="79"/>
        <v>-0.93553353689245233</v>
      </c>
      <c r="AI158" s="26">
        <f t="shared" si="80"/>
        <v>-0.82624663393083175</v>
      </c>
      <c r="AJ158" s="26">
        <f t="shared" si="70"/>
        <v>0.96557179619905009</v>
      </c>
      <c r="AK158" s="26">
        <f t="shared" si="71"/>
        <v>3.4428203800949929E-2</v>
      </c>
      <c r="AL158" s="29">
        <v>19.702500000000001</v>
      </c>
      <c r="AM158" s="30">
        <v>19.702500000000001</v>
      </c>
      <c r="AN158" s="30">
        <v>16.175000000000001</v>
      </c>
      <c r="AO158" s="30">
        <v>19.13</v>
      </c>
      <c r="AP158" s="31">
        <v>-2.9100000000000001E-2</v>
      </c>
    </row>
    <row r="159" spans="1:42" x14ac:dyDescent="0.2">
      <c r="A159" s="11">
        <v>44152</v>
      </c>
      <c r="B159" s="5" t="s">
        <v>242</v>
      </c>
      <c r="C159" s="10">
        <v>44136</v>
      </c>
      <c r="D159" s="5" t="s">
        <v>177</v>
      </c>
      <c r="E159" s="18">
        <f>IF(SUMIFS('Daily NSE Equity Options'!$K:$K,'Daily NSE Equity Options'!$A:$A,$A159)=0,"",SUMIFS('Daily NSE Equity Options'!$K:$K,'Daily NSE Equity Options'!$A:$A,$A159))</f>
        <v>115.246</v>
      </c>
      <c r="F159" s="7">
        <f>IF(SUMIFS('Daily BSE Equity Options'!$K:$K,'Daily BSE Equity Options'!$A:$A,$A159)=0,"",SUMIFS('Daily BSE Equity Options'!$K:$K,'Daily BSE Equity Options'!$A:$A,$A159))</f>
        <v>8.0100000000000005E-2</v>
      </c>
      <c r="G159" s="7">
        <f t="shared" si="54"/>
        <v>115.3261</v>
      </c>
      <c r="H159" s="20" t="str">
        <f t="shared" si="55"/>
        <v/>
      </c>
      <c r="I159" s="20" t="str">
        <f t="shared" si="56"/>
        <v/>
      </c>
      <c r="J159" s="20" t="str">
        <f t="shared" si="57"/>
        <v/>
      </c>
      <c r="K159" s="20">
        <f t="shared" si="72"/>
        <v>5.9355110490587828</v>
      </c>
      <c r="L159" s="20">
        <f t="shared" si="73"/>
        <v>6.8529411764705879</v>
      </c>
      <c r="M159" s="20">
        <f t="shared" si="74"/>
        <v>5.9360738557767476</v>
      </c>
      <c r="N159" s="20">
        <f t="shared" si="58"/>
        <v>0.9993054477694121</v>
      </c>
      <c r="O159" s="20">
        <f t="shared" si="59"/>
        <v>6.9455223058787223E-4</v>
      </c>
      <c r="P159" s="21">
        <f>IF(SUMIFS('Daily NSE Equity Options'!$L:$L,'Daily NSE Equity Options'!$A:$A,$A159)=0,"",SUMIFS('Daily NSE Equity Options'!$L:$L,'Daily NSE Equity Options'!$A:$A,$A159))</f>
        <v>18270.622899999998</v>
      </c>
      <c r="Q159" s="8">
        <f>IF(SUMIFS('Daily BSE Equity Options'!$L:$L,'Daily BSE Equity Options'!$A:$A,$A159)=0,"",SUMIFS('Daily BSE Equity Options'!$L:$L,'Daily BSE Equity Options'!$A:$A,$A159))</f>
        <v>1579.8154999999999</v>
      </c>
      <c r="R159" s="8">
        <f t="shared" si="60"/>
        <v>19850.438399999999</v>
      </c>
      <c r="S159" s="23" t="str">
        <f t="shared" si="61"/>
        <v/>
      </c>
      <c r="T159" s="23" t="str">
        <f t="shared" si="62"/>
        <v/>
      </c>
      <c r="U159" s="23" t="str">
        <f t="shared" si="63"/>
        <v/>
      </c>
      <c r="V159" s="23">
        <f t="shared" si="75"/>
        <v>6.0822703441842769</v>
      </c>
      <c r="W159" s="23">
        <f t="shared" si="76"/>
        <v>13.58245912973166</v>
      </c>
      <c r="X159" s="23">
        <f t="shared" si="77"/>
        <v>6.384544783001294</v>
      </c>
      <c r="Y159" s="23">
        <f t="shared" si="64"/>
        <v>0.92041407508662376</v>
      </c>
      <c r="Z159" s="23">
        <f t="shared" si="65"/>
        <v>7.9585924913376224E-2</v>
      </c>
      <c r="AA159" s="24">
        <f>IF(SUMIFS('Daily NSE Equity Options'!$M:$M,'Daily NSE Equity Options'!$A:$A,$A159)=0,"",SUMIFS('Daily NSE Equity Options'!$M:$M,'Daily NSE Equity Options'!$A:$A,$A159))</f>
        <v>22610160</v>
      </c>
      <c r="AB159" s="9">
        <f>IF(SUMIFS('Daily BSE Equity Options'!$M:$M,'Daily BSE Equity Options'!$A:$A,$A159)=0,"",SUMIFS('Daily BSE Equity Options'!$M:$M,'Daily BSE Equity Options'!$A:$A,$A159))</f>
        <v>1682246</v>
      </c>
      <c r="AC159" s="9">
        <f t="shared" si="66"/>
        <v>24292406</v>
      </c>
      <c r="AD159" s="26" t="str">
        <f t="shared" si="67"/>
        <v/>
      </c>
      <c r="AE159" s="26" t="str">
        <f t="shared" si="68"/>
        <v/>
      </c>
      <c r="AF159" s="26" t="str">
        <f t="shared" si="69"/>
        <v/>
      </c>
      <c r="AG159" s="26">
        <f t="shared" si="78"/>
        <v>6.1977377425240041</v>
      </c>
      <c r="AH159" s="26">
        <f t="shared" si="79"/>
        <v>14.019383063256104</v>
      </c>
      <c r="AI159" s="26">
        <f t="shared" si="80"/>
        <v>6.467022941684915</v>
      </c>
      <c r="AJ159" s="26">
        <f t="shared" si="70"/>
        <v>0.93075012824995595</v>
      </c>
      <c r="AK159" s="26">
        <f t="shared" si="71"/>
        <v>6.9249871750044031E-2</v>
      </c>
      <c r="AL159" s="29">
        <v>19.13</v>
      </c>
      <c r="AM159" s="30">
        <v>20.405000000000001</v>
      </c>
      <c r="AN159" s="30">
        <v>18.4025</v>
      </c>
      <c r="AO159" s="30">
        <v>19.802499999999998</v>
      </c>
      <c r="AP159" s="31">
        <v>3.5200000000000002E-2</v>
      </c>
    </row>
    <row r="160" spans="1:42" x14ac:dyDescent="0.2">
      <c r="A160" s="11">
        <v>44153</v>
      </c>
      <c r="B160" s="5" t="s">
        <v>240</v>
      </c>
      <c r="C160" s="10">
        <v>44136</v>
      </c>
      <c r="D160" s="5" t="s">
        <v>177</v>
      </c>
      <c r="E160" s="18">
        <f>IF(SUMIFS('Daily NSE Equity Options'!$K:$K,'Daily NSE Equity Options'!$A:$A,$A160)=0,"",SUMIFS('Daily NSE Equity Options'!$K:$K,'Daily NSE Equity Options'!$A:$A,$A160))</f>
        <v>123.56310000000001</v>
      </c>
      <c r="F160" s="7">
        <f>IF(SUMIFS('Daily BSE Equity Options'!$K:$K,'Daily BSE Equity Options'!$A:$A,$A160)=0,"",SUMIFS('Daily BSE Equity Options'!$K:$K,'Daily BSE Equity Options'!$A:$A,$A160))</f>
        <v>7.7700000000000005E-2</v>
      </c>
      <c r="G160" s="7">
        <f t="shared" si="54"/>
        <v>123.6408</v>
      </c>
      <c r="H160" s="20" t="str">
        <f t="shared" si="55"/>
        <v/>
      </c>
      <c r="I160" s="20" t="str">
        <f t="shared" si="56"/>
        <v/>
      </c>
      <c r="J160" s="20" t="str">
        <f t="shared" si="57"/>
        <v/>
      </c>
      <c r="K160" s="20">
        <f t="shared" si="72"/>
        <v>7.2168231435364438E-2</v>
      </c>
      <c r="L160" s="20">
        <f t="shared" si="73"/>
        <v>-2.9962546816479363E-2</v>
      </c>
      <c r="M160" s="20">
        <f t="shared" si="74"/>
        <v>7.2097296275517975E-2</v>
      </c>
      <c r="N160" s="20">
        <f t="shared" si="58"/>
        <v>0.99937156666731375</v>
      </c>
      <c r="O160" s="20">
        <f t="shared" si="59"/>
        <v>6.2843333268629775E-4</v>
      </c>
      <c r="P160" s="21">
        <f>IF(SUMIFS('Daily NSE Equity Options'!$L:$L,'Daily NSE Equity Options'!$A:$A,$A160)=0,"",SUMIFS('Daily NSE Equity Options'!$L:$L,'Daily NSE Equity Options'!$A:$A,$A160))</f>
        <v>25344.743699999999</v>
      </c>
      <c r="Q160" s="8">
        <f>IF(SUMIFS('Daily BSE Equity Options'!$L:$L,'Daily BSE Equity Options'!$A:$A,$A160)=0,"",SUMIFS('Daily BSE Equity Options'!$L:$L,'Daily BSE Equity Options'!$A:$A,$A160))</f>
        <v>1840.1703</v>
      </c>
      <c r="R160" s="8">
        <f t="shared" si="60"/>
        <v>27184.914000000001</v>
      </c>
      <c r="S160" s="23" t="str">
        <f t="shared" si="61"/>
        <v/>
      </c>
      <c r="T160" s="23" t="str">
        <f t="shared" si="62"/>
        <v/>
      </c>
      <c r="U160" s="23" t="str">
        <f t="shared" si="63"/>
        <v/>
      </c>
      <c r="V160" s="23">
        <f t="shared" si="75"/>
        <v>0.3871855293997668</v>
      </c>
      <c r="W160" s="23">
        <f t="shared" si="76"/>
        <v>0.16480076312708669</v>
      </c>
      <c r="X160" s="23">
        <f t="shared" si="77"/>
        <v>0.36948683208931055</v>
      </c>
      <c r="Y160" s="23">
        <f t="shared" si="64"/>
        <v>0.93230913660422099</v>
      </c>
      <c r="Z160" s="23">
        <f t="shared" si="65"/>
        <v>6.7690863395778997E-2</v>
      </c>
      <c r="AA160" s="24">
        <f>IF(SUMIFS('Daily NSE Equity Options'!$M:$M,'Daily NSE Equity Options'!$A:$A,$A160)=0,"",SUMIFS('Daily NSE Equity Options'!$M:$M,'Daily NSE Equity Options'!$A:$A,$A160))</f>
        <v>31097909</v>
      </c>
      <c r="AB160" s="9">
        <f>IF(SUMIFS('Daily BSE Equity Options'!$M:$M,'Daily BSE Equity Options'!$A:$A,$A160)=0,"",SUMIFS('Daily BSE Equity Options'!$M:$M,'Daily BSE Equity Options'!$A:$A,$A160))</f>
        <v>1962696</v>
      </c>
      <c r="AC160" s="9">
        <f t="shared" si="66"/>
        <v>33060605</v>
      </c>
      <c r="AD160" s="26" t="str">
        <f t="shared" si="67"/>
        <v/>
      </c>
      <c r="AE160" s="26" t="str">
        <f t="shared" si="68"/>
        <v/>
      </c>
      <c r="AF160" s="26" t="str">
        <f t="shared" si="69"/>
        <v/>
      </c>
      <c r="AG160" s="26">
        <f t="shared" si="78"/>
        <v>0.37539535323942874</v>
      </c>
      <c r="AH160" s="26">
        <f t="shared" si="79"/>
        <v>0.1667116462158329</v>
      </c>
      <c r="AI160" s="26">
        <f t="shared" si="80"/>
        <v>0.36094403329172087</v>
      </c>
      <c r="AJ160" s="26">
        <f t="shared" si="70"/>
        <v>0.94063339131271195</v>
      </c>
      <c r="AK160" s="26">
        <f t="shared" si="71"/>
        <v>5.9366608687288089E-2</v>
      </c>
      <c r="AL160" s="29">
        <v>19.802499999999998</v>
      </c>
      <c r="AM160" s="30">
        <v>19.802499999999998</v>
      </c>
      <c r="AN160" s="30">
        <v>15.72</v>
      </c>
      <c r="AO160" s="30">
        <v>19.12</v>
      </c>
      <c r="AP160" s="31">
        <v>-3.4500000000000003E-2</v>
      </c>
    </row>
    <row r="161" spans="1:42" x14ac:dyDescent="0.2">
      <c r="A161" s="11">
        <v>44154</v>
      </c>
      <c r="B161" s="5" t="s">
        <v>243</v>
      </c>
      <c r="C161" s="10">
        <v>44136</v>
      </c>
      <c r="D161" s="5" t="s">
        <v>177</v>
      </c>
      <c r="E161" s="18">
        <f>IF(SUMIFS('Daily NSE Equity Options'!$K:$K,'Daily NSE Equity Options'!$A:$A,$A161)=0,"",SUMIFS('Daily NSE Equity Options'!$K:$K,'Daily NSE Equity Options'!$A:$A,$A161))</f>
        <v>151.3417</v>
      </c>
      <c r="F161" s="7">
        <f>IF(SUMIFS('Daily BSE Equity Options'!$K:$K,'Daily BSE Equity Options'!$A:$A,$A161)=0,"",SUMIFS('Daily BSE Equity Options'!$K:$K,'Daily BSE Equity Options'!$A:$A,$A161))</f>
        <v>0.1038</v>
      </c>
      <c r="G161" s="7">
        <f t="shared" si="54"/>
        <v>151.44550000000001</v>
      </c>
      <c r="H161" s="20" t="str">
        <f t="shared" si="55"/>
        <v/>
      </c>
      <c r="I161" s="20" t="str">
        <f t="shared" si="56"/>
        <v/>
      </c>
      <c r="J161" s="20" t="str">
        <f t="shared" si="57"/>
        <v/>
      </c>
      <c r="K161" s="20">
        <f t="shared" si="72"/>
        <v>0.22481307121624505</v>
      </c>
      <c r="L161" s="20">
        <f t="shared" si="73"/>
        <v>0.3359073359073359</v>
      </c>
      <c r="M161" s="20">
        <f t="shared" si="74"/>
        <v>0.22488288655524724</v>
      </c>
      <c r="N161" s="20">
        <f t="shared" si="58"/>
        <v>0.99931460492388346</v>
      </c>
      <c r="O161" s="20">
        <f t="shared" si="59"/>
        <v>6.8539507611649071E-4</v>
      </c>
      <c r="P161" s="21">
        <f>IF(SUMIFS('Daily NSE Equity Options'!$L:$L,'Daily NSE Equity Options'!$A:$A,$A161)=0,"",SUMIFS('Daily NSE Equity Options'!$L:$L,'Daily NSE Equity Options'!$A:$A,$A161))</f>
        <v>64445.670599999998</v>
      </c>
      <c r="Q161" s="8">
        <f>IF(SUMIFS('Daily BSE Equity Options'!$L:$L,'Daily BSE Equity Options'!$A:$A,$A161)=0,"",SUMIFS('Daily BSE Equity Options'!$L:$L,'Daily BSE Equity Options'!$A:$A,$A161))</f>
        <v>2756.0466000000001</v>
      </c>
      <c r="R161" s="8">
        <f t="shared" si="60"/>
        <v>67201.717199999999</v>
      </c>
      <c r="S161" s="23" t="str">
        <f t="shared" si="61"/>
        <v/>
      </c>
      <c r="T161" s="23" t="str">
        <f t="shared" si="62"/>
        <v/>
      </c>
      <c r="U161" s="23" t="str">
        <f t="shared" si="63"/>
        <v/>
      </c>
      <c r="V161" s="23">
        <f t="shared" si="75"/>
        <v>1.5427627662299068</v>
      </c>
      <c r="W161" s="23">
        <f t="shared" si="76"/>
        <v>0.4977127932126717</v>
      </c>
      <c r="X161" s="23">
        <f t="shared" si="77"/>
        <v>1.4720224312646346</v>
      </c>
      <c r="Y161" s="23">
        <f t="shared" si="64"/>
        <v>0.95898844977729225</v>
      </c>
      <c r="Z161" s="23">
        <f t="shared" si="65"/>
        <v>4.1011550222707707E-2</v>
      </c>
      <c r="AA161" s="24">
        <f>IF(SUMIFS('Daily NSE Equity Options'!$M:$M,'Daily NSE Equity Options'!$A:$A,$A161)=0,"",SUMIFS('Daily NSE Equity Options'!$M:$M,'Daily NSE Equity Options'!$A:$A,$A161))</f>
        <v>80253383</v>
      </c>
      <c r="AB161" s="9">
        <f>IF(SUMIFS('Daily BSE Equity Options'!$M:$M,'Daily BSE Equity Options'!$A:$A,$A161)=0,"",SUMIFS('Daily BSE Equity Options'!$M:$M,'Daily BSE Equity Options'!$A:$A,$A161))</f>
        <v>2905327</v>
      </c>
      <c r="AC161" s="9">
        <f t="shared" si="66"/>
        <v>83158710</v>
      </c>
      <c r="AD161" s="26" t="str">
        <f t="shared" si="67"/>
        <v/>
      </c>
      <c r="AE161" s="26" t="str">
        <f t="shared" si="68"/>
        <v/>
      </c>
      <c r="AF161" s="26" t="str">
        <f t="shared" si="69"/>
        <v/>
      </c>
      <c r="AG161" s="26">
        <f t="shared" si="78"/>
        <v>1.5806681407421959</v>
      </c>
      <c r="AH161" s="26">
        <f t="shared" si="79"/>
        <v>0.48027356248751718</v>
      </c>
      <c r="AI161" s="26">
        <f t="shared" si="80"/>
        <v>1.5153414464133368</v>
      </c>
      <c r="AJ161" s="26">
        <f t="shared" si="70"/>
        <v>0.96506286593430801</v>
      </c>
      <c r="AK161" s="26">
        <f t="shared" si="71"/>
        <v>3.4937134065691974E-2</v>
      </c>
      <c r="AL161" s="29">
        <v>19.12</v>
      </c>
      <c r="AM161" s="30">
        <v>19.982500000000002</v>
      </c>
      <c r="AN161" s="30">
        <v>16.324999999999999</v>
      </c>
      <c r="AO161" s="30">
        <v>19.57</v>
      </c>
      <c r="AP161" s="31">
        <v>2.35E-2</v>
      </c>
    </row>
    <row r="162" spans="1:42" x14ac:dyDescent="0.2">
      <c r="A162" s="11">
        <v>44155</v>
      </c>
      <c r="B162" s="5" t="s">
        <v>241</v>
      </c>
      <c r="C162" s="10">
        <v>44136</v>
      </c>
      <c r="D162" s="5" t="s">
        <v>177</v>
      </c>
      <c r="E162" s="18">
        <f>IF(SUMIFS('Daily NSE Equity Options'!$K:$K,'Daily NSE Equity Options'!$A:$A,$A162)=0,"",SUMIFS('Daily NSE Equity Options'!$K:$K,'Daily NSE Equity Options'!$A:$A,$A162))</f>
        <v>149.38509999999999</v>
      </c>
      <c r="F162" s="7">
        <f>IF(SUMIFS('Daily BSE Equity Options'!$K:$K,'Daily BSE Equity Options'!$A:$A,$A162)=0,"",SUMIFS('Daily BSE Equity Options'!$K:$K,'Daily BSE Equity Options'!$A:$A,$A162))</f>
        <v>6.25E-2</v>
      </c>
      <c r="G162" s="7">
        <f t="shared" si="54"/>
        <v>149.44759999999999</v>
      </c>
      <c r="H162" s="20" t="str">
        <f t="shared" si="55"/>
        <v/>
      </c>
      <c r="I162" s="20" t="str">
        <f t="shared" si="56"/>
        <v/>
      </c>
      <c r="J162" s="20" t="str">
        <f t="shared" si="57"/>
        <v/>
      </c>
      <c r="K162" s="20">
        <f t="shared" si="72"/>
        <v>-1.2928360128107497E-2</v>
      </c>
      <c r="L162" s="20">
        <f t="shared" si="73"/>
        <v>-0.39788053949903668</v>
      </c>
      <c r="M162" s="20">
        <f t="shared" si="74"/>
        <v>-1.319220445638869E-2</v>
      </c>
      <c r="N162" s="20">
        <f t="shared" si="58"/>
        <v>0.99958179321715435</v>
      </c>
      <c r="O162" s="20">
        <f t="shared" si="59"/>
        <v>4.1820678284562617E-4</v>
      </c>
      <c r="P162" s="21">
        <f>IF(SUMIFS('Daily NSE Equity Options'!$L:$L,'Daily NSE Equity Options'!$A:$A,$A162)=0,"",SUMIFS('Daily NSE Equity Options'!$L:$L,'Daily NSE Equity Options'!$A:$A,$A162))</f>
        <v>19018.3053</v>
      </c>
      <c r="Q162" s="8">
        <f>IF(SUMIFS('Daily BSE Equity Options'!$L:$L,'Daily BSE Equity Options'!$A:$A,$A162)=0,"",SUMIFS('Daily BSE Equity Options'!$L:$L,'Daily BSE Equity Options'!$A:$A,$A162))</f>
        <v>2603.3815</v>
      </c>
      <c r="R162" s="8">
        <f t="shared" si="60"/>
        <v>21621.686799999999</v>
      </c>
      <c r="S162" s="23" t="str">
        <f t="shared" si="61"/>
        <v/>
      </c>
      <c r="T162" s="23" t="str">
        <f t="shared" si="62"/>
        <v/>
      </c>
      <c r="U162" s="23" t="str">
        <f t="shared" si="63"/>
        <v/>
      </c>
      <c r="V162" s="23">
        <f t="shared" si="75"/>
        <v>-0.70489398088441957</v>
      </c>
      <c r="W162" s="23">
        <f t="shared" si="76"/>
        <v>-5.5392786174225161E-2</v>
      </c>
      <c r="X162" s="23">
        <f t="shared" si="77"/>
        <v>-0.67825693001785381</v>
      </c>
      <c r="Y162" s="23">
        <f t="shared" si="64"/>
        <v>0.87959396858898176</v>
      </c>
      <c r="Z162" s="23">
        <f t="shared" si="65"/>
        <v>0.12040603141101831</v>
      </c>
      <c r="AA162" s="24">
        <f>IF(SUMIFS('Daily NSE Equity Options'!$M:$M,'Daily NSE Equity Options'!$A:$A,$A162)=0,"",SUMIFS('Daily NSE Equity Options'!$M:$M,'Daily NSE Equity Options'!$A:$A,$A162))</f>
        <v>23286141</v>
      </c>
      <c r="AB162" s="9">
        <f>IF(SUMIFS('Daily BSE Equity Options'!$M:$M,'Daily BSE Equity Options'!$A:$A,$A162)=0,"",SUMIFS('Daily BSE Equity Options'!$M:$M,'Daily BSE Equity Options'!$A:$A,$A162))</f>
        <v>2816293</v>
      </c>
      <c r="AC162" s="9">
        <f t="shared" si="66"/>
        <v>26102434</v>
      </c>
      <c r="AD162" s="26" t="str">
        <f t="shared" si="67"/>
        <v/>
      </c>
      <c r="AE162" s="26" t="str">
        <f t="shared" si="68"/>
        <v/>
      </c>
      <c r="AF162" s="26" t="str">
        <f t="shared" si="69"/>
        <v/>
      </c>
      <c r="AG162" s="26">
        <f t="shared" si="78"/>
        <v>-0.70984225051297845</v>
      </c>
      <c r="AH162" s="26">
        <f t="shared" si="79"/>
        <v>-3.0645087454871711E-2</v>
      </c>
      <c r="AI162" s="26">
        <f t="shared" si="80"/>
        <v>-0.6861130481701796</v>
      </c>
      <c r="AJ162" s="26">
        <f t="shared" si="70"/>
        <v>0.89210611546800578</v>
      </c>
      <c r="AK162" s="26">
        <f t="shared" si="71"/>
        <v>0.10789388453199422</v>
      </c>
      <c r="AL162" s="29">
        <v>19.57</v>
      </c>
      <c r="AM162" s="30">
        <v>19.807500000000001</v>
      </c>
      <c r="AN162" s="30">
        <v>16.997499999999999</v>
      </c>
      <c r="AO162" s="30">
        <v>19.6175</v>
      </c>
      <c r="AP162" s="31">
        <v>2.3999999999999998E-3</v>
      </c>
    </row>
    <row r="163" spans="1:42" x14ac:dyDescent="0.2">
      <c r="A163" s="11">
        <v>44158</v>
      </c>
      <c r="B163" s="5" t="s">
        <v>244</v>
      </c>
      <c r="C163" s="10">
        <v>44136</v>
      </c>
      <c r="D163" s="5" t="s">
        <v>177</v>
      </c>
      <c r="E163" s="18">
        <f>IF(SUMIFS('Daily NSE Equity Options'!$K:$K,'Daily NSE Equity Options'!$A:$A,$A163)=0,"",SUMIFS('Daily NSE Equity Options'!$K:$K,'Daily NSE Equity Options'!$A:$A,$A163))</f>
        <v>141.18450000000001</v>
      </c>
      <c r="F163" s="7">
        <f>IF(SUMIFS('Daily BSE Equity Options'!$K:$K,'Daily BSE Equity Options'!$A:$A,$A163)=0,"",SUMIFS('Daily BSE Equity Options'!$K:$K,'Daily BSE Equity Options'!$A:$A,$A163))</f>
        <v>3.9100000000000003E-2</v>
      </c>
      <c r="G163" s="7">
        <f t="shared" si="54"/>
        <v>141.2236</v>
      </c>
      <c r="H163" s="20" t="str">
        <f t="shared" si="55"/>
        <v/>
      </c>
      <c r="I163" s="20" t="str">
        <f t="shared" si="56"/>
        <v/>
      </c>
      <c r="J163" s="20" t="str">
        <f t="shared" si="57"/>
        <v/>
      </c>
      <c r="K163" s="20">
        <f t="shared" si="72"/>
        <v>-5.4895702449574868E-2</v>
      </c>
      <c r="L163" s="20">
        <f t="shared" si="73"/>
        <v>-0.37439999999999996</v>
      </c>
      <c r="M163" s="20">
        <f t="shared" si="74"/>
        <v>-5.5029321313958768E-2</v>
      </c>
      <c r="N163" s="20">
        <f t="shared" si="58"/>
        <v>0.99972313409373514</v>
      </c>
      <c r="O163" s="20">
        <f t="shared" si="59"/>
        <v>2.7686590626495859E-4</v>
      </c>
      <c r="P163" s="21">
        <f>IF(SUMIFS('Daily NSE Equity Options'!$L:$L,'Daily NSE Equity Options'!$A:$A,$A163)=0,"",SUMIFS('Daily NSE Equity Options'!$L:$L,'Daily NSE Equity Options'!$A:$A,$A163))</f>
        <v>20233.1767</v>
      </c>
      <c r="Q163" s="8">
        <f>IF(SUMIFS('Daily BSE Equity Options'!$L:$L,'Daily BSE Equity Options'!$A:$A,$A163)=0,"",SUMIFS('Daily BSE Equity Options'!$L:$L,'Daily BSE Equity Options'!$A:$A,$A163))</f>
        <v>2438.0713000000001</v>
      </c>
      <c r="R163" s="8">
        <f t="shared" si="60"/>
        <v>22671.248</v>
      </c>
      <c r="S163" s="23" t="str">
        <f t="shared" si="61"/>
        <v/>
      </c>
      <c r="T163" s="23" t="str">
        <f t="shared" si="62"/>
        <v/>
      </c>
      <c r="U163" s="23" t="str">
        <f t="shared" si="63"/>
        <v/>
      </c>
      <c r="V163" s="23">
        <f t="shared" si="75"/>
        <v>6.3879056563467929E-2</v>
      </c>
      <c r="W163" s="23">
        <f t="shared" si="76"/>
        <v>-6.3498261779919685E-2</v>
      </c>
      <c r="X163" s="23">
        <f t="shared" si="77"/>
        <v>4.854205916996257E-2</v>
      </c>
      <c r="Y163" s="23">
        <f t="shared" si="64"/>
        <v>0.89245976666127957</v>
      </c>
      <c r="Z163" s="23">
        <f t="shared" si="65"/>
        <v>0.10754023333872048</v>
      </c>
      <c r="AA163" s="24">
        <f>IF(SUMIFS('Daily NSE Equity Options'!$M:$M,'Daily NSE Equity Options'!$A:$A,$A163)=0,"",SUMIFS('Daily NSE Equity Options'!$M:$M,'Daily NSE Equity Options'!$A:$A,$A163))</f>
        <v>24795311</v>
      </c>
      <c r="AB163" s="9">
        <f>IF(SUMIFS('Daily BSE Equity Options'!$M:$M,'Daily BSE Equity Options'!$A:$A,$A163)=0,"",SUMIFS('Daily BSE Equity Options'!$M:$M,'Daily BSE Equity Options'!$A:$A,$A163))</f>
        <v>2490184</v>
      </c>
      <c r="AC163" s="9">
        <f t="shared" si="66"/>
        <v>27285495</v>
      </c>
      <c r="AD163" s="26" t="str">
        <f t="shared" si="67"/>
        <v/>
      </c>
      <c r="AE163" s="26" t="str">
        <f t="shared" si="68"/>
        <v/>
      </c>
      <c r="AF163" s="26" t="str">
        <f t="shared" si="69"/>
        <v/>
      </c>
      <c r="AG163" s="26">
        <f t="shared" si="78"/>
        <v>6.4809793945677763E-2</v>
      </c>
      <c r="AH163" s="26">
        <f t="shared" si="79"/>
        <v>-0.1157937047033103</v>
      </c>
      <c r="AI163" s="26">
        <f t="shared" si="80"/>
        <v>4.5323780916369794E-2</v>
      </c>
      <c r="AJ163" s="26">
        <f t="shared" si="70"/>
        <v>0.9087359785849588</v>
      </c>
      <c r="AK163" s="26">
        <f t="shared" si="71"/>
        <v>9.126402141504121E-2</v>
      </c>
      <c r="AL163" s="29">
        <v>19.6175</v>
      </c>
      <c r="AM163" s="30">
        <v>20.862500000000001</v>
      </c>
      <c r="AN163" s="30">
        <v>16.91</v>
      </c>
      <c r="AO163" s="30">
        <v>20.797499999999999</v>
      </c>
      <c r="AP163" s="31">
        <v>6.0199999999999997E-2</v>
      </c>
    </row>
    <row r="164" spans="1:42" x14ac:dyDescent="0.2">
      <c r="A164" s="11">
        <v>44159</v>
      </c>
      <c r="B164" s="5" t="s">
        <v>242</v>
      </c>
      <c r="C164" s="10">
        <v>44136</v>
      </c>
      <c r="D164" s="5" t="s">
        <v>177</v>
      </c>
      <c r="E164" s="18">
        <f>IF(SUMIFS('Daily NSE Equity Options'!$K:$K,'Daily NSE Equity Options'!$A:$A,$A164)=0,"",SUMIFS('Daily NSE Equity Options'!$K:$K,'Daily NSE Equity Options'!$A:$A,$A164))</f>
        <v>117.7355</v>
      </c>
      <c r="F164" s="7">
        <f>IF(SUMIFS('Daily BSE Equity Options'!$K:$K,'Daily BSE Equity Options'!$A:$A,$A164)=0,"",SUMIFS('Daily BSE Equity Options'!$K:$K,'Daily BSE Equity Options'!$A:$A,$A164))</f>
        <v>6.9500000000000006E-2</v>
      </c>
      <c r="G164" s="7">
        <f t="shared" si="54"/>
        <v>117.80500000000001</v>
      </c>
      <c r="H164" s="20" t="str">
        <f t="shared" si="55"/>
        <v/>
      </c>
      <c r="I164" s="20" t="str">
        <f t="shared" si="56"/>
        <v/>
      </c>
      <c r="J164" s="20" t="str">
        <f t="shared" si="57"/>
        <v/>
      </c>
      <c r="K164" s="20">
        <f t="shared" si="72"/>
        <v>-0.16608763709897345</v>
      </c>
      <c r="L164" s="20">
        <f t="shared" si="73"/>
        <v>0.77749360613810747</v>
      </c>
      <c r="M164" s="20">
        <f t="shared" si="74"/>
        <v>-0.16582639162292989</v>
      </c>
      <c r="N164" s="20">
        <f t="shared" si="58"/>
        <v>0.99941004201858996</v>
      </c>
      <c r="O164" s="20">
        <f t="shared" si="59"/>
        <v>5.899579814099571E-4</v>
      </c>
      <c r="P164" s="21">
        <f>IF(SUMIFS('Daily NSE Equity Options'!$L:$L,'Daily NSE Equity Options'!$A:$A,$A164)=0,"",SUMIFS('Daily NSE Equity Options'!$L:$L,'Daily NSE Equity Options'!$A:$A,$A164))</f>
        <v>18714.319</v>
      </c>
      <c r="Q164" s="8">
        <f>IF(SUMIFS('Daily BSE Equity Options'!$L:$L,'Daily BSE Equity Options'!$A:$A,$A164)=0,"",SUMIFS('Daily BSE Equity Options'!$L:$L,'Daily BSE Equity Options'!$A:$A,$A164))</f>
        <v>1671.8943999999999</v>
      </c>
      <c r="R164" s="8">
        <f t="shared" si="60"/>
        <v>20386.213400000001</v>
      </c>
      <c r="S164" s="23" t="str">
        <f t="shared" si="61"/>
        <v/>
      </c>
      <c r="T164" s="23" t="str">
        <f t="shared" si="62"/>
        <v/>
      </c>
      <c r="U164" s="23" t="str">
        <f t="shared" si="63"/>
        <v/>
      </c>
      <c r="V164" s="23">
        <f t="shared" si="75"/>
        <v>-7.506768326695834E-2</v>
      </c>
      <c r="W164" s="23">
        <f t="shared" si="76"/>
        <v>-0.31425532961238667</v>
      </c>
      <c r="X164" s="23">
        <f t="shared" si="77"/>
        <v>-0.10078997856668492</v>
      </c>
      <c r="Y164" s="23">
        <f t="shared" si="64"/>
        <v>0.91798896797577911</v>
      </c>
      <c r="Z164" s="23">
        <f t="shared" si="65"/>
        <v>8.2011032024220831E-2</v>
      </c>
      <c r="AA164" s="24">
        <f>IF(SUMIFS('Daily NSE Equity Options'!$M:$M,'Daily NSE Equity Options'!$A:$A,$A164)=0,"",SUMIFS('Daily NSE Equity Options'!$M:$M,'Daily NSE Equity Options'!$A:$A,$A164))</f>
        <v>22743916</v>
      </c>
      <c r="AB164" s="9">
        <f>IF(SUMIFS('Daily BSE Equity Options'!$M:$M,'Daily BSE Equity Options'!$A:$A,$A164)=0,"",SUMIFS('Daily BSE Equity Options'!$M:$M,'Daily BSE Equity Options'!$A:$A,$A164))</f>
        <v>1739620</v>
      </c>
      <c r="AC164" s="9">
        <f t="shared" si="66"/>
        <v>24483536</v>
      </c>
      <c r="AD164" s="26" t="str">
        <f t="shared" si="67"/>
        <v/>
      </c>
      <c r="AE164" s="26" t="str">
        <f t="shared" si="68"/>
        <v/>
      </c>
      <c r="AF164" s="26" t="str">
        <f t="shared" si="69"/>
        <v/>
      </c>
      <c r="AG164" s="26">
        <f t="shared" si="78"/>
        <v>-8.2733182898976354E-2</v>
      </c>
      <c r="AH164" s="26">
        <f t="shared" si="79"/>
        <v>-0.30140905250375072</v>
      </c>
      <c r="AI164" s="26">
        <f t="shared" si="80"/>
        <v>-0.10269042214553925</v>
      </c>
      <c r="AJ164" s="26">
        <f t="shared" si="70"/>
        <v>0.92894735466314993</v>
      </c>
      <c r="AK164" s="26">
        <f t="shared" si="71"/>
        <v>7.1052645336850032E-2</v>
      </c>
      <c r="AL164" s="29">
        <v>20.797499999999999</v>
      </c>
      <c r="AM164" s="30">
        <v>22</v>
      </c>
      <c r="AN164" s="30">
        <v>20.024999999999999</v>
      </c>
      <c r="AO164" s="30">
        <v>21.057500000000001</v>
      </c>
      <c r="AP164" s="31">
        <v>1.2500000000000001E-2</v>
      </c>
    </row>
    <row r="165" spans="1:42" x14ac:dyDescent="0.2">
      <c r="A165" s="11">
        <v>44160</v>
      </c>
      <c r="B165" s="5" t="s">
        <v>240</v>
      </c>
      <c r="C165" s="10">
        <v>44136</v>
      </c>
      <c r="D165" s="5" t="s">
        <v>177</v>
      </c>
      <c r="E165" s="18">
        <f>IF(SUMIFS('Daily NSE Equity Options'!$K:$K,'Daily NSE Equity Options'!$A:$A,$A165)=0,"",SUMIFS('Daily NSE Equity Options'!$K:$K,'Daily NSE Equity Options'!$A:$A,$A165))</f>
        <v>178.9502</v>
      </c>
      <c r="F165" s="7">
        <f>IF(SUMIFS('Daily BSE Equity Options'!$K:$K,'Daily BSE Equity Options'!$A:$A,$A165)=0,"",SUMIFS('Daily BSE Equity Options'!$K:$K,'Daily BSE Equity Options'!$A:$A,$A165))</f>
        <v>7.3300000000000004E-2</v>
      </c>
      <c r="G165" s="7">
        <f t="shared" si="54"/>
        <v>179.02349999999998</v>
      </c>
      <c r="H165" s="20" t="str">
        <f t="shared" si="55"/>
        <v/>
      </c>
      <c r="I165" s="20" t="str">
        <f t="shared" si="56"/>
        <v/>
      </c>
      <c r="J165" s="20" t="str">
        <f t="shared" si="57"/>
        <v/>
      </c>
      <c r="K165" s="20">
        <f t="shared" si="72"/>
        <v>0.5199340895481821</v>
      </c>
      <c r="L165" s="20">
        <f t="shared" si="73"/>
        <v>5.4676258992805815E-2</v>
      </c>
      <c r="M165" s="20">
        <f t="shared" si="74"/>
        <v>0.51965960697763225</v>
      </c>
      <c r="N165" s="20">
        <f t="shared" si="58"/>
        <v>0.99959055654704554</v>
      </c>
      <c r="O165" s="20">
        <f t="shared" si="59"/>
        <v>4.0944345295450046E-4</v>
      </c>
      <c r="P165" s="21">
        <f>IF(SUMIFS('Daily NSE Equity Options'!$L:$L,'Daily NSE Equity Options'!$A:$A,$A165)=0,"",SUMIFS('Daily NSE Equity Options'!$L:$L,'Daily NSE Equity Options'!$A:$A,$A165))</f>
        <v>36860.329100000003</v>
      </c>
      <c r="Q165" s="8">
        <f>IF(SUMIFS('Daily BSE Equity Options'!$L:$L,'Daily BSE Equity Options'!$A:$A,$A165)=0,"",SUMIFS('Daily BSE Equity Options'!$L:$L,'Daily BSE Equity Options'!$A:$A,$A165))</f>
        <v>2396.4614999999999</v>
      </c>
      <c r="R165" s="8">
        <f t="shared" si="60"/>
        <v>39256.7906</v>
      </c>
      <c r="S165" s="23" t="str">
        <f t="shared" si="61"/>
        <v/>
      </c>
      <c r="T165" s="23" t="str">
        <f t="shared" si="62"/>
        <v/>
      </c>
      <c r="U165" s="23" t="str">
        <f t="shared" si="63"/>
        <v/>
      </c>
      <c r="V165" s="23">
        <f t="shared" si="75"/>
        <v>0.96963240286755847</v>
      </c>
      <c r="W165" s="23">
        <f t="shared" si="76"/>
        <v>0.43338090013340547</v>
      </c>
      <c r="X165" s="23">
        <f t="shared" si="77"/>
        <v>0.92565386370379099</v>
      </c>
      <c r="Y165" s="23">
        <f t="shared" si="64"/>
        <v>0.93895421751568253</v>
      </c>
      <c r="Z165" s="23">
        <f t="shared" si="65"/>
        <v>6.1045782484317503E-2</v>
      </c>
      <c r="AA165" s="24">
        <f>IF(SUMIFS('Daily NSE Equity Options'!$M:$M,'Daily NSE Equity Options'!$A:$A,$A165)=0,"",SUMIFS('Daily NSE Equity Options'!$M:$M,'Daily NSE Equity Options'!$A:$A,$A165))</f>
        <v>44566443</v>
      </c>
      <c r="AB165" s="9">
        <f>IF(SUMIFS('Daily BSE Equity Options'!$M:$M,'Daily BSE Equity Options'!$A:$A,$A165)=0,"",SUMIFS('Daily BSE Equity Options'!$M:$M,'Daily BSE Equity Options'!$A:$A,$A165))</f>
        <v>2501861</v>
      </c>
      <c r="AC165" s="9">
        <f t="shared" si="66"/>
        <v>47068304</v>
      </c>
      <c r="AD165" s="26" t="str">
        <f t="shared" si="67"/>
        <v/>
      </c>
      <c r="AE165" s="26" t="str">
        <f t="shared" si="68"/>
        <v/>
      </c>
      <c r="AF165" s="26" t="str">
        <f t="shared" si="69"/>
        <v/>
      </c>
      <c r="AG165" s="26">
        <f t="shared" si="78"/>
        <v>0.95948855069637085</v>
      </c>
      <c r="AH165" s="26">
        <f t="shared" si="79"/>
        <v>0.43816523148733633</v>
      </c>
      <c r="AI165" s="26">
        <f t="shared" si="80"/>
        <v>0.9224471497907818</v>
      </c>
      <c r="AJ165" s="26">
        <f t="shared" si="70"/>
        <v>0.94684616212217887</v>
      </c>
      <c r="AK165" s="26">
        <f t="shared" si="71"/>
        <v>5.3153837877821138E-2</v>
      </c>
      <c r="AL165" s="29">
        <v>21.057500000000001</v>
      </c>
      <c r="AM165" s="30">
        <v>23.495000000000001</v>
      </c>
      <c r="AN165" s="30">
        <v>20.68</v>
      </c>
      <c r="AO165" s="30">
        <v>23.127500000000001</v>
      </c>
      <c r="AP165" s="31">
        <v>9.8299999999999998E-2</v>
      </c>
    </row>
    <row r="166" spans="1:42" x14ac:dyDescent="0.2">
      <c r="A166" s="11">
        <v>44161</v>
      </c>
      <c r="B166" s="5" t="s">
        <v>243</v>
      </c>
      <c r="C166" s="10">
        <v>44136</v>
      </c>
      <c r="D166" s="5" t="s">
        <v>177</v>
      </c>
      <c r="E166" s="18">
        <f>IF(SUMIFS('Daily NSE Equity Options'!$K:$K,'Daily NSE Equity Options'!$A:$A,$A166)=0,"",SUMIFS('Daily NSE Equity Options'!$K:$K,'Daily NSE Equity Options'!$A:$A,$A166))</f>
        <v>165.17429999999999</v>
      </c>
      <c r="F166" s="7">
        <f>IF(SUMIFS('Daily BSE Equity Options'!$K:$K,'Daily BSE Equity Options'!$A:$A,$A166)=0,"",SUMIFS('Daily BSE Equity Options'!$K:$K,'Daily BSE Equity Options'!$A:$A,$A166))</f>
        <v>7.8600000000000003E-2</v>
      </c>
      <c r="G166" s="7">
        <f t="shared" si="54"/>
        <v>165.25289999999998</v>
      </c>
      <c r="H166" s="20" t="str">
        <f t="shared" si="55"/>
        <v/>
      </c>
      <c r="I166" s="20" t="str">
        <f t="shared" si="56"/>
        <v/>
      </c>
      <c r="J166" s="20" t="str">
        <f t="shared" si="57"/>
        <v/>
      </c>
      <c r="K166" s="20">
        <f t="shared" si="72"/>
        <v>-7.6981752465210995E-2</v>
      </c>
      <c r="L166" s="20">
        <f t="shared" si="73"/>
        <v>7.2305593451568839E-2</v>
      </c>
      <c r="M166" s="20">
        <f t="shared" si="74"/>
        <v>-7.6920627738816472E-2</v>
      </c>
      <c r="N166" s="20">
        <f t="shared" si="58"/>
        <v>0.99952436538178757</v>
      </c>
      <c r="O166" s="20">
        <f t="shared" si="59"/>
        <v>4.7563461821244901E-4</v>
      </c>
      <c r="P166" s="21">
        <f>IF(SUMIFS('Daily NSE Equity Options'!$L:$L,'Daily NSE Equity Options'!$A:$A,$A166)=0,"",SUMIFS('Daily NSE Equity Options'!$L:$L,'Daily NSE Equity Options'!$A:$A,$A166))</f>
        <v>70895.4755</v>
      </c>
      <c r="Q166" s="8">
        <f>IF(SUMIFS('Daily BSE Equity Options'!$L:$L,'Daily BSE Equity Options'!$A:$A,$A166)=0,"",SUMIFS('Daily BSE Equity Options'!$L:$L,'Daily BSE Equity Options'!$A:$A,$A166))</f>
        <v>3897.1738</v>
      </c>
      <c r="R166" s="8">
        <f t="shared" si="60"/>
        <v>74792.649300000005</v>
      </c>
      <c r="S166" s="23" t="str">
        <f t="shared" si="61"/>
        <v/>
      </c>
      <c r="T166" s="23" t="str">
        <f t="shared" si="62"/>
        <v/>
      </c>
      <c r="U166" s="23" t="str">
        <f t="shared" si="63"/>
        <v/>
      </c>
      <c r="V166" s="23">
        <f t="shared" si="75"/>
        <v>0.92335438209638765</v>
      </c>
      <c r="W166" s="23">
        <f t="shared" si="76"/>
        <v>0.62622007488958209</v>
      </c>
      <c r="X166" s="23">
        <f t="shared" si="77"/>
        <v>0.90521558581001282</v>
      </c>
      <c r="Y166" s="23">
        <f t="shared" si="64"/>
        <v>0.94789362542342781</v>
      </c>
      <c r="Z166" s="23">
        <f t="shared" si="65"/>
        <v>5.210637457657219E-2</v>
      </c>
      <c r="AA166" s="24">
        <f>IF(SUMIFS('Daily NSE Equity Options'!$M:$M,'Daily NSE Equity Options'!$A:$A,$A166)=0,"",SUMIFS('Daily NSE Equity Options'!$M:$M,'Daily NSE Equity Options'!$A:$A,$A166))</f>
        <v>88149401</v>
      </c>
      <c r="AB166" s="9">
        <f>IF(SUMIFS('Daily BSE Equity Options'!$M:$M,'Daily BSE Equity Options'!$A:$A,$A166)=0,"",SUMIFS('Daily BSE Equity Options'!$M:$M,'Daily BSE Equity Options'!$A:$A,$A166))</f>
        <v>3992192</v>
      </c>
      <c r="AC166" s="9">
        <f t="shared" si="66"/>
        <v>92141593</v>
      </c>
      <c r="AD166" s="26" t="str">
        <f t="shared" si="67"/>
        <v/>
      </c>
      <c r="AE166" s="26" t="str">
        <f t="shared" si="68"/>
        <v/>
      </c>
      <c r="AF166" s="26" t="str">
        <f t="shared" si="69"/>
        <v/>
      </c>
      <c r="AG166" s="26">
        <f t="shared" si="78"/>
        <v>0.977932162995373</v>
      </c>
      <c r="AH166" s="26">
        <f t="shared" si="79"/>
        <v>0.5956889691313787</v>
      </c>
      <c r="AI166" s="26">
        <f t="shared" si="80"/>
        <v>0.95761447023882562</v>
      </c>
      <c r="AJ166" s="26">
        <f t="shared" si="70"/>
        <v>0.9566732908557376</v>
      </c>
      <c r="AK166" s="26">
        <f t="shared" si="71"/>
        <v>4.332670914426235E-2</v>
      </c>
      <c r="AL166" s="29">
        <v>23.127500000000001</v>
      </c>
      <c r="AM166" s="30">
        <v>23.127500000000001</v>
      </c>
      <c r="AN166" s="30">
        <v>19.4375</v>
      </c>
      <c r="AO166" s="30">
        <v>20.022500000000001</v>
      </c>
      <c r="AP166" s="31">
        <v>-0.1343</v>
      </c>
    </row>
    <row r="167" spans="1:42" x14ac:dyDescent="0.2">
      <c r="A167" s="11">
        <v>44162</v>
      </c>
      <c r="B167" s="5" t="s">
        <v>241</v>
      </c>
      <c r="C167" s="10">
        <v>44136</v>
      </c>
      <c r="D167" s="5" t="s">
        <v>177</v>
      </c>
      <c r="E167" s="18">
        <f>IF(SUMIFS('Daily NSE Equity Options'!$K:$K,'Daily NSE Equity Options'!$A:$A,$A167)=0,"",SUMIFS('Daily NSE Equity Options'!$K:$K,'Daily NSE Equity Options'!$A:$A,$A167))</f>
        <v>121.01739999999999</v>
      </c>
      <c r="F167" s="7">
        <f>IF(SUMIFS('Daily BSE Equity Options'!$K:$K,'Daily BSE Equity Options'!$A:$A,$A167)=0,"",SUMIFS('Daily BSE Equity Options'!$K:$K,'Daily BSE Equity Options'!$A:$A,$A167))</f>
        <v>3.5499999999999997E-2</v>
      </c>
      <c r="G167" s="7">
        <f t="shared" si="54"/>
        <v>121.05289999999999</v>
      </c>
      <c r="H167" s="20" t="str">
        <f t="shared" si="55"/>
        <v/>
      </c>
      <c r="I167" s="20" t="str">
        <f t="shared" si="56"/>
        <v/>
      </c>
      <c r="J167" s="20" t="str">
        <f t="shared" si="57"/>
        <v/>
      </c>
      <c r="K167" s="20">
        <f t="shared" si="72"/>
        <v>-0.26733517260251749</v>
      </c>
      <c r="L167" s="20">
        <f t="shared" si="73"/>
        <v>-0.54834605597964381</v>
      </c>
      <c r="M167" s="20">
        <f t="shared" si="74"/>
        <v>-0.26746883110674602</v>
      </c>
      <c r="N167" s="20">
        <f t="shared" si="58"/>
        <v>0.99970673978070745</v>
      </c>
      <c r="O167" s="20">
        <f t="shared" si="59"/>
        <v>2.932602192925572E-4</v>
      </c>
      <c r="P167" s="21">
        <f>IF(SUMIFS('Daily NSE Equity Options'!$L:$L,'Daily NSE Equity Options'!$A:$A,$A167)=0,"",SUMIFS('Daily NSE Equity Options'!$L:$L,'Daily NSE Equity Options'!$A:$A,$A167))</f>
        <v>14208.4272</v>
      </c>
      <c r="Q167" s="8">
        <f>IF(SUMIFS('Daily BSE Equity Options'!$L:$L,'Daily BSE Equity Options'!$A:$A,$A167)=0,"",SUMIFS('Daily BSE Equity Options'!$L:$L,'Daily BSE Equity Options'!$A:$A,$A167))</f>
        <v>2426.5059999999999</v>
      </c>
      <c r="R167" s="8">
        <f t="shared" si="60"/>
        <v>16634.933199999999</v>
      </c>
      <c r="S167" s="23" t="str">
        <f t="shared" si="61"/>
        <v/>
      </c>
      <c r="T167" s="23" t="str">
        <f t="shared" si="62"/>
        <v/>
      </c>
      <c r="U167" s="23" t="str">
        <f t="shared" si="63"/>
        <v/>
      </c>
      <c r="V167" s="23">
        <f t="shared" si="75"/>
        <v>-0.79958626273689359</v>
      </c>
      <c r="W167" s="23">
        <f t="shared" si="76"/>
        <v>-0.37736777353886553</v>
      </c>
      <c r="X167" s="23">
        <f t="shared" si="77"/>
        <v>-0.77758598798558676</v>
      </c>
      <c r="Y167" s="23">
        <f t="shared" si="64"/>
        <v>0.85413190598204514</v>
      </c>
      <c r="Z167" s="23">
        <f t="shared" si="65"/>
        <v>0.14586809401795495</v>
      </c>
      <c r="AA167" s="24">
        <f>IF(SUMIFS('Daily NSE Equity Options'!$M:$M,'Daily NSE Equity Options'!$A:$A,$A167)=0,"",SUMIFS('Daily NSE Equity Options'!$M:$M,'Daily NSE Equity Options'!$A:$A,$A167))</f>
        <v>16893862</v>
      </c>
      <c r="AB167" s="9">
        <f>IF(SUMIFS('Daily BSE Equity Options'!$M:$M,'Daily BSE Equity Options'!$A:$A,$A167)=0,"",SUMIFS('Daily BSE Equity Options'!$M:$M,'Daily BSE Equity Options'!$A:$A,$A167))</f>
        <v>2452655</v>
      </c>
      <c r="AC167" s="9">
        <f t="shared" si="66"/>
        <v>19346517</v>
      </c>
      <c r="AD167" s="26" t="str">
        <f t="shared" si="67"/>
        <v/>
      </c>
      <c r="AE167" s="26" t="str">
        <f t="shared" si="68"/>
        <v/>
      </c>
      <c r="AF167" s="26" t="str">
        <f t="shared" si="69"/>
        <v/>
      </c>
      <c r="AG167" s="26">
        <f t="shared" si="78"/>
        <v>-0.80834966762848448</v>
      </c>
      <c r="AH167" s="26">
        <f t="shared" si="79"/>
        <v>-0.38563701345025492</v>
      </c>
      <c r="AI167" s="26">
        <f t="shared" si="80"/>
        <v>-0.79003491940930526</v>
      </c>
      <c r="AJ167" s="26">
        <f t="shared" si="70"/>
        <v>0.87322498411471172</v>
      </c>
      <c r="AK167" s="26">
        <f t="shared" si="71"/>
        <v>0.12677501588528831</v>
      </c>
      <c r="AL167" s="29">
        <v>20.022500000000001</v>
      </c>
      <c r="AM167" s="30">
        <v>21.28</v>
      </c>
      <c r="AN167" s="30">
        <v>17.625</v>
      </c>
      <c r="AO167" s="30">
        <v>19.817499999999999</v>
      </c>
      <c r="AP167" s="31">
        <v>-1.0200000000000001E-2</v>
      </c>
    </row>
    <row r="168" spans="1:42" x14ac:dyDescent="0.2">
      <c r="A168" s="11">
        <v>44166</v>
      </c>
      <c r="B168" s="5" t="s">
        <v>242</v>
      </c>
      <c r="C168" s="10">
        <v>44166</v>
      </c>
      <c r="D168" s="5" t="s">
        <v>177</v>
      </c>
      <c r="E168" s="18">
        <f>IF(SUMIFS('Daily NSE Equity Options'!$K:$K,'Daily NSE Equity Options'!$A:$A,$A168)=0,"",SUMIFS('Daily NSE Equity Options'!$K:$K,'Daily NSE Equity Options'!$A:$A,$A168))</f>
        <v>113.4794</v>
      </c>
      <c r="F168" s="7">
        <f>IF(SUMIFS('Daily BSE Equity Options'!$K:$K,'Daily BSE Equity Options'!$A:$A,$A168)=0,"",SUMIFS('Daily BSE Equity Options'!$K:$K,'Daily BSE Equity Options'!$A:$A,$A168))</f>
        <v>6.9599999999999995E-2</v>
      </c>
      <c r="G168" s="7">
        <f t="shared" si="54"/>
        <v>113.54899999999999</v>
      </c>
      <c r="H168" s="20" t="str">
        <f t="shared" si="55"/>
        <v/>
      </c>
      <c r="I168" s="20" t="str">
        <f t="shared" si="56"/>
        <v/>
      </c>
      <c r="J168" s="20" t="str">
        <f t="shared" si="57"/>
        <v/>
      </c>
      <c r="K168" s="20">
        <f t="shared" si="72"/>
        <v>-6.2288563462774782E-2</v>
      </c>
      <c r="L168" s="20">
        <f t="shared" si="73"/>
        <v>0.96056338028169019</v>
      </c>
      <c r="M168" s="20">
        <f t="shared" si="74"/>
        <v>-6.1988601677448463E-2</v>
      </c>
      <c r="N168" s="20">
        <f t="shared" si="58"/>
        <v>0.99938704876308915</v>
      </c>
      <c r="O168" s="20">
        <f t="shared" si="59"/>
        <v>6.1295123691093708E-4</v>
      </c>
      <c r="P168" s="21">
        <f>IF(SUMIFS('Daily NSE Equity Options'!$L:$L,'Daily NSE Equity Options'!$A:$A,$A168)=0,"",SUMIFS('Daily NSE Equity Options'!$L:$L,'Daily NSE Equity Options'!$A:$A,$A168))</f>
        <v>16673.801500000001</v>
      </c>
      <c r="Q168" s="8">
        <f>IF(SUMIFS('Daily BSE Equity Options'!$L:$L,'Daily BSE Equity Options'!$A:$A,$A168)=0,"",SUMIFS('Daily BSE Equity Options'!$L:$L,'Daily BSE Equity Options'!$A:$A,$A168))</f>
        <v>1583.9387999999999</v>
      </c>
      <c r="R168" s="8">
        <f t="shared" si="60"/>
        <v>18257.740300000001</v>
      </c>
      <c r="S168" s="23" t="str">
        <f t="shared" si="61"/>
        <v/>
      </c>
      <c r="T168" s="23" t="str">
        <f t="shared" si="62"/>
        <v/>
      </c>
      <c r="U168" s="23" t="str">
        <f t="shared" si="63"/>
        <v/>
      </c>
      <c r="V168" s="23">
        <f t="shared" si="75"/>
        <v>0.173514933447384</v>
      </c>
      <c r="W168" s="23">
        <f t="shared" si="76"/>
        <v>-0.34723474823470457</v>
      </c>
      <c r="X168" s="23">
        <f t="shared" si="77"/>
        <v>9.7554169919961131E-2</v>
      </c>
      <c r="Y168" s="23">
        <f t="shared" si="64"/>
        <v>0.91324562766401052</v>
      </c>
      <c r="Z168" s="23">
        <f t="shared" si="65"/>
        <v>8.6754372335989455E-2</v>
      </c>
      <c r="AA168" s="24">
        <f>IF(SUMIFS('Daily NSE Equity Options'!$M:$M,'Daily NSE Equity Options'!$A:$A,$A168)=0,"",SUMIFS('Daily NSE Equity Options'!$M:$M,'Daily NSE Equity Options'!$A:$A,$A168))</f>
        <v>19748789</v>
      </c>
      <c r="AB168" s="9">
        <f>IF(SUMIFS('Daily BSE Equity Options'!$M:$M,'Daily BSE Equity Options'!$A:$A,$A168)=0,"",SUMIFS('Daily BSE Equity Options'!$M:$M,'Daily BSE Equity Options'!$A:$A,$A168))</f>
        <v>1742680</v>
      </c>
      <c r="AC168" s="9">
        <f t="shared" si="66"/>
        <v>21491469</v>
      </c>
      <c r="AD168" s="26" t="str">
        <f t="shared" si="67"/>
        <v/>
      </c>
      <c r="AE168" s="26" t="str">
        <f t="shared" si="68"/>
        <v/>
      </c>
      <c r="AF168" s="26" t="str">
        <f t="shared" si="69"/>
        <v/>
      </c>
      <c r="AG168" s="26">
        <f t="shared" si="78"/>
        <v>0.16899196879908218</v>
      </c>
      <c r="AH168" s="26">
        <f t="shared" si="79"/>
        <v>-0.2894720211362789</v>
      </c>
      <c r="AI168" s="26">
        <f t="shared" si="80"/>
        <v>0.11087018919219416</v>
      </c>
      <c r="AJ168" s="26">
        <f t="shared" si="70"/>
        <v>0.91891294168863003</v>
      </c>
      <c r="AK168" s="26">
        <f t="shared" si="71"/>
        <v>8.1087058311369961E-2</v>
      </c>
      <c r="AL168" s="29">
        <v>19.817499999999999</v>
      </c>
      <c r="AM168" s="30">
        <v>21.234999999999999</v>
      </c>
      <c r="AN168" s="30">
        <v>19.245000000000001</v>
      </c>
      <c r="AO168" s="30">
        <v>20.182500000000001</v>
      </c>
      <c r="AP168" s="31">
        <v>1.84E-2</v>
      </c>
    </row>
    <row r="169" spans="1:42" x14ac:dyDescent="0.2">
      <c r="A169" s="11">
        <v>44167</v>
      </c>
      <c r="B169" s="5" t="s">
        <v>240</v>
      </c>
      <c r="C169" s="10">
        <v>44166</v>
      </c>
      <c r="D169" s="5" t="s">
        <v>177</v>
      </c>
      <c r="E169" s="18">
        <f>IF(SUMIFS('Daily NSE Equity Options'!$K:$K,'Daily NSE Equity Options'!$A:$A,$A169)=0,"",SUMIFS('Daily NSE Equity Options'!$K:$K,'Daily NSE Equity Options'!$A:$A,$A169))</f>
        <v>135.4401</v>
      </c>
      <c r="F169" s="7">
        <f>IF(SUMIFS('Daily BSE Equity Options'!$K:$K,'Daily BSE Equity Options'!$A:$A,$A169)=0,"",SUMIFS('Daily BSE Equity Options'!$K:$K,'Daily BSE Equity Options'!$A:$A,$A169))</f>
        <v>8.5300000000000001E-2</v>
      </c>
      <c r="G169" s="7">
        <f t="shared" si="54"/>
        <v>135.52539999999999</v>
      </c>
      <c r="H169" s="20" t="str">
        <f t="shared" si="55"/>
        <v/>
      </c>
      <c r="I169" s="20" t="str">
        <f t="shared" si="56"/>
        <v/>
      </c>
      <c r="J169" s="20" t="str">
        <f t="shared" si="57"/>
        <v/>
      </c>
      <c r="K169" s="20">
        <f t="shared" si="72"/>
        <v>0.19352146733239683</v>
      </c>
      <c r="L169" s="20">
        <f t="shared" si="73"/>
        <v>0.22557471264367823</v>
      </c>
      <c r="M169" s="20">
        <f t="shared" si="74"/>
        <v>0.19354111440875754</v>
      </c>
      <c r="N169" s="20">
        <f t="shared" si="58"/>
        <v>0.99937059768869907</v>
      </c>
      <c r="O169" s="20">
        <f t="shared" si="59"/>
        <v>6.2940231130105507E-4</v>
      </c>
      <c r="P169" s="21">
        <f>IF(SUMIFS('Daily NSE Equity Options'!$L:$L,'Daily NSE Equity Options'!$A:$A,$A169)=0,"",SUMIFS('Daily NSE Equity Options'!$L:$L,'Daily NSE Equity Options'!$A:$A,$A169))</f>
        <v>28036.324100000002</v>
      </c>
      <c r="Q169" s="8">
        <f>IF(SUMIFS('Daily BSE Equity Options'!$L:$L,'Daily BSE Equity Options'!$A:$A,$A169)=0,"",SUMIFS('Daily BSE Equity Options'!$L:$L,'Daily BSE Equity Options'!$A:$A,$A169))</f>
        <v>2413.4623999999999</v>
      </c>
      <c r="R169" s="8">
        <f t="shared" si="60"/>
        <v>30449.786500000002</v>
      </c>
      <c r="S169" s="23" t="str">
        <f t="shared" si="61"/>
        <v/>
      </c>
      <c r="T169" s="23" t="str">
        <f t="shared" si="62"/>
        <v/>
      </c>
      <c r="U169" s="23" t="str">
        <f t="shared" si="63"/>
        <v/>
      </c>
      <c r="V169" s="23">
        <f t="shared" si="75"/>
        <v>0.68145962994701592</v>
      </c>
      <c r="W169" s="23">
        <f t="shared" si="76"/>
        <v>0.5237093756400184</v>
      </c>
      <c r="X169" s="23">
        <f t="shared" si="77"/>
        <v>0.6677741056487696</v>
      </c>
      <c r="Y169" s="23">
        <f t="shared" si="64"/>
        <v>0.92073959533345162</v>
      </c>
      <c r="Z169" s="23">
        <f t="shared" si="65"/>
        <v>7.9260404666548309E-2</v>
      </c>
      <c r="AA169" s="24">
        <f>IF(SUMIFS('Daily NSE Equity Options'!$M:$M,'Daily NSE Equity Options'!$A:$A,$A169)=0,"",SUMIFS('Daily NSE Equity Options'!$M:$M,'Daily NSE Equity Options'!$A:$A,$A169))</f>
        <v>33496261</v>
      </c>
      <c r="AB169" s="9">
        <f>IF(SUMIFS('Daily BSE Equity Options'!$M:$M,'Daily BSE Equity Options'!$A:$A,$A169)=0,"",SUMIFS('Daily BSE Equity Options'!$M:$M,'Daily BSE Equity Options'!$A:$A,$A169))</f>
        <v>2557646</v>
      </c>
      <c r="AC169" s="9">
        <f t="shared" si="66"/>
        <v>36053907</v>
      </c>
      <c r="AD169" s="26" t="str">
        <f t="shared" si="67"/>
        <v/>
      </c>
      <c r="AE169" s="26" t="str">
        <f t="shared" si="68"/>
        <v/>
      </c>
      <c r="AF169" s="26" t="str">
        <f t="shared" si="69"/>
        <v/>
      </c>
      <c r="AG169" s="26">
        <f t="shared" si="78"/>
        <v>0.69611721508594782</v>
      </c>
      <c r="AH169" s="26">
        <f t="shared" si="79"/>
        <v>0.46765097436132863</v>
      </c>
      <c r="AI169" s="26">
        <f t="shared" si="80"/>
        <v>0.67759155970213114</v>
      </c>
      <c r="AJ169" s="26">
        <f t="shared" si="70"/>
        <v>0.92906050376176985</v>
      </c>
      <c r="AK169" s="26">
        <f t="shared" si="71"/>
        <v>7.0939496238230162E-2</v>
      </c>
      <c r="AL169" s="29">
        <v>20.182500000000001</v>
      </c>
      <c r="AM169" s="30">
        <v>20.552499999999998</v>
      </c>
      <c r="AN169" s="30">
        <v>17.962499999999999</v>
      </c>
      <c r="AO169" s="30">
        <v>19.907499999999999</v>
      </c>
      <c r="AP169" s="31">
        <v>-1.3599999999999999E-2</v>
      </c>
    </row>
    <row r="170" spans="1:42" x14ac:dyDescent="0.2">
      <c r="A170" s="11">
        <v>44168</v>
      </c>
      <c r="B170" s="5" t="s">
        <v>243</v>
      </c>
      <c r="C170" s="10">
        <v>44166</v>
      </c>
      <c r="D170" s="5" t="s">
        <v>177</v>
      </c>
      <c r="E170" s="18">
        <f>IF(SUMIFS('Daily NSE Equity Options'!$K:$K,'Daily NSE Equity Options'!$A:$A,$A170)=0,"",SUMIFS('Daily NSE Equity Options'!$K:$K,'Daily NSE Equity Options'!$A:$A,$A170))</f>
        <v>125.49469999999999</v>
      </c>
      <c r="F170" s="7">
        <f>IF(SUMIFS('Daily BSE Equity Options'!$K:$K,'Daily BSE Equity Options'!$A:$A,$A170)=0,"",SUMIFS('Daily BSE Equity Options'!$K:$K,'Daily BSE Equity Options'!$A:$A,$A170))</f>
        <v>6.9099999999999995E-2</v>
      </c>
      <c r="G170" s="7">
        <f t="shared" si="54"/>
        <v>125.5638</v>
      </c>
      <c r="H170" s="20" t="str">
        <f t="shared" si="55"/>
        <v/>
      </c>
      <c r="I170" s="20" t="str">
        <f t="shared" si="56"/>
        <v/>
      </c>
      <c r="J170" s="20" t="str">
        <f t="shared" si="57"/>
        <v/>
      </c>
      <c r="K170" s="20">
        <f t="shared" si="72"/>
        <v>-7.343024702433032E-2</v>
      </c>
      <c r="L170" s="20">
        <f t="shared" si="73"/>
        <v>-0.18991793669402113</v>
      </c>
      <c r="M170" s="20">
        <f t="shared" si="74"/>
        <v>-7.3503564645446495E-2</v>
      </c>
      <c r="N170" s="20">
        <f t="shared" si="58"/>
        <v>0.99944968215361429</v>
      </c>
      <c r="O170" s="20">
        <f t="shared" si="59"/>
        <v>5.5031784638566211E-4</v>
      </c>
      <c r="P170" s="21">
        <f>IF(SUMIFS('Daily NSE Equity Options'!$L:$L,'Daily NSE Equity Options'!$A:$A,$A170)=0,"",SUMIFS('Daily NSE Equity Options'!$L:$L,'Daily NSE Equity Options'!$A:$A,$A170))</f>
        <v>48331.251100000001</v>
      </c>
      <c r="Q170" s="8">
        <f>IF(SUMIFS('Daily BSE Equity Options'!$L:$L,'Daily BSE Equity Options'!$A:$A,$A170)=0,"",SUMIFS('Daily BSE Equity Options'!$L:$L,'Daily BSE Equity Options'!$A:$A,$A170))</f>
        <v>2557.7669000000001</v>
      </c>
      <c r="R170" s="8">
        <f t="shared" si="60"/>
        <v>50889.018000000004</v>
      </c>
      <c r="S170" s="23" t="str">
        <f t="shared" si="61"/>
        <v/>
      </c>
      <c r="T170" s="23" t="str">
        <f t="shared" si="62"/>
        <v/>
      </c>
      <c r="U170" s="23" t="str">
        <f t="shared" si="63"/>
        <v/>
      </c>
      <c r="V170" s="23">
        <f t="shared" si="75"/>
        <v>0.72387973999772659</v>
      </c>
      <c r="W170" s="23">
        <f t="shared" si="76"/>
        <v>5.9791484632203185E-2</v>
      </c>
      <c r="X170" s="23">
        <f t="shared" si="77"/>
        <v>0.67124383614315319</v>
      </c>
      <c r="Y170" s="23">
        <f t="shared" si="64"/>
        <v>0.94973833254161044</v>
      </c>
      <c r="Z170" s="23">
        <f t="shared" si="65"/>
        <v>5.0261667458389545E-2</v>
      </c>
      <c r="AA170" s="24">
        <f>IF(SUMIFS('Daily NSE Equity Options'!$M:$M,'Daily NSE Equity Options'!$A:$A,$A170)=0,"",SUMIFS('Daily NSE Equity Options'!$M:$M,'Daily NSE Equity Options'!$A:$A,$A170))</f>
        <v>59403442</v>
      </c>
      <c r="AB170" s="9">
        <f>IF(SUMIFS('Daily BSE Equity Options'!$M:$M,'Daily BSE Equity Options'!$A:$A,$A170)=0,"",SUMIFS('Daily BSE Equity Options'!$M:$M,'Daily BSE Equity Options'!$A:$A,$A170))</f>
        <v>2631483</v>
      </c>
      <c r="AC170" s="9">
        <f t="shared" si="66"/>
        <v>62034925</v>
      </c>
      <c r="AD170" s="26" t="str">
        <f t="shared" si="67"/>
        <v/>
      </c>
      <c r="AE170" s="26" t="str">
        <f t="shared" si="68"/>
        <v/>
      </c>
      <c r="AF170" s="26" t="str">
        <f t="shared" si="69"/>
        <v/>
      </c>
      <c r="AG170" s="26">
        <f t="shared" si="78"/>
        <v>0.77343501114945346</v>
      </c>
      <c r="AH170" s="26">
        <f t="shared" si="79"/>
        <v>2.8869124186849948E-2</v>
      </c>
      <c r="AI170" s="26">
        <f t="shared" si="80"/>
        <v>0.72061588221215533</v>
      </c>
      <c r="AJ170" s="26">
        <f t="shared" si="70"/>
        <v>0.95758062091636287</v>
      </c>
      <c r="AK170" s="26">
        <f t="shared" si="71"/>
        <v>4.241937908363716E-2</v>
      </c>
      <c r="AL170" s="29">
        <v>19.907499999999999</v>
      </c>
      <c r="AM170" s="30">
        <v>19.907499999999999</v>
      </c>
      <c r="AN170" s="30">
        <v>17.7225</v>
      </c>
      <c r="AO170" s="30">
        <v>19</v>
      </c>
      <c r="AP170" s="31">
        <v>-4.5600000000000002E-2</v>
      </c>
    </row>
    <row r="171" spans="1:42" x14ac:dyDescent="0.2">
      <c r="A171" s="11">
        <v>44169</v>
      </c>
      <c r="B171" s="5" t="s">
        <v>241</v>
      </c>
      <c r="C171" s="10">
        <v>44166</v>
      </c>
      <c r="D171" s="5" t="s">
        <v>177</v>
      </c>
      <c r="E171" s="18">
        <f>IF(SUMIFS('Daily NSE Equity Options'!$K:$K,'Daily NSE Equity Options'!$A:$A,$A171)=0,"",SUMIFS('Daily NSE Equity Options'!$K:$K,'Daily NSE Equity Options'!$A:$A,$A171))</f>
        <v>138.47739999999999</v>
      </c>
      <c r="F171" s="7">
        <f>IF(SUMIFS('Daily BSE Equity Options'!$K:$K,'Daily BSE Equity Options'!$A:$A,$A171)=0,"",SUMIFS('Daily BSE Equity Options'!$K:$K,'Daily BSE Equity Options'!$A:$A,$A171))</f>
        <v>5.6300000000000003E-2</v>
      </c>
      <c r="G171" s="7">
        <f t="shared" si="54"/>
        <v>138.53369999999998</v>
      </c>
      <c r="H171" s="20" t="str">
        <f t="shared" si="55"/>
        <v/>
      </c>
      <c r="I171" s="20" t="str">
        <f t="shared" si="56"/>
        <v/>
      </c>
      <c r="J171" s="20" t="str">
        <f t="shared" si="57"/>
        <v/>
      </c>
      <c r="K171" s="20">
        <f t="shared" si="72"/>
        <v>0.10345217766168613</v>
      </c>
      <c r="L171" s="20">
        <f t="shared" si="73"/>
        <v>-0.18523878437047747</v>
      </c>
      <c r="M171" s="20">
        <f t="shared" si="74"/>
        <v>0.10329330587318952</v>
      </c>
      <c r="N171" s="20">
        <f t="shared" si="58"/>
        <v>0.99959360069066228</v>
      </c>
      <c r="O171" s="20">
        <f t="shared" si="59"/>
        <v>4.0639930933772801E-4</v>
      </c>
      <c r="P171" s="21">
        <f>IF(SUMIFS('Daily NSE Equity Options'!$L:$L,'Daily NSE Equity Options'!$A:$A,$A171)=0,"",SUMIFS('Daily NSE Equity Options'!$L:$L,'Daily NSE Equity Options'!$A:$A,$A171))</f>
        <v>16996.692299999999</v>
      </c>
      <c r="Q171" s="8">
        <f>IF(SUMIFS('Daily BSE Equity Options'!$L:$L,'Daily BSE Equity Options'!$A:$A,$A171)=0,"",SUMIFS('Daily BSE Equity Options'!$L:$L,'Daily BSE Equity Options'!$A:$A,$A171))</f>
        <v>2319.7995000000001</v>
      </c>
      <c r="R171" s="8">
        <f t="shared" si="60"/>
        <v>19316.4918</v>
      </c>
      <c r="S171" s="23" t="str">
        <f t="shared" si="61"/>
        <v/>
      </c>
      <c r="T171" s="23" t="str">
        <f t="shared" si="62"/>
        <v/>
      </c>
      <c r="U171" s="23" t="str">
        <f t="shared" si="63"/>
        <v/>
      </c>
      <c r="V171" s="23">
        <f t="shared" si="75"/>
        <v>-0.64832914701850131</v>
      </c>
      <c r="W171" s="23">
        <f t="shared" si="76"/>
        <v>-9.3037172386584599E-2</v>
      </c>
      <c r="X171" s="23">
        <f t="shared" si="77"/>
        <v>-0.62041924644723934</v>
      </c>
      <c r="Y171" s="23">
        <f t="shared" si="64"/>
        <v>0.87990575493630774</v>
      </c>
      <c r="Z171" s="23">
        <f t="shared" si="65"/>
        <v>0.12009424506369216</v>
      </c>
      <c r="AA171" s="24">
        <f>IF(SUMIFS('Daily NSE Equity Options'!$M:$M,'Daily NSE Equity Options'!$A:$A,$A171)=0,"",SUMIFS('Daily NSE Equity Options'!$M:$M,'Daily NSE Equity Options'!$A:$A,$A171))</f>
        <v>20496539</v>
      </c>
      <c r="AB171" s="9">
        <f>IF(SUMIFS('Daily BSE Equity Options'!$M:$M,'Daily BSE Equity Options'!$A:$A,$A171)=0,"",SUMIFS('Daily BSE Equity Options'!$M:$M,'Daily BSE Equity Options'!$A:$A,$A171))</f>
        <v>2341601</v>
      </c>
      <c r="AC171" s="9">
        <f t="shared" si="66"/>
        <v>22838140</v>
      </c>
      <c r="AD171" s="26" t="str">
        <f t="shared" si="67"/>
        <v/>
      </c>
      <c r="AE171" s="26" t="str">
        <f t="shared" si="68"/>
        <v/>
      </c>
      <c r="AF171" s="26" t="str">
        <f t="shared" si="69"/>
        <v/>
      </c>
      <c r="AG171" s="26">
        <f t="shared" si="78"/>
        <v>-0.65496041458338383</v>
      </c>
      <c r="AH171" s="26">
        <f t="shared" si="79"/>
        <v>-0.11015917640357165</v>
      </c>
      <c r="AI171" s="26">
        <f t="shared" si="80"/>
        <v>-0.63185028433579959</v>
      </c>
      <c r="AJ171" s="26">
        <f t="shared" si="70"/>
        <v>0.89746971513441987</v>
      </c>
      <c r="AK171" s="26">
        <f t="shared" si="71"/>
        <v>0.10253028486558012</v>
      </c>
      <c r="AL171" s="29">
        <v>19</v>
      </c>
      <c r="AM171" s="30">
        <v>19.035</v>
      </c>
      <c r="AN171" s="30">
        <v>16.53</v>
      </c>
      <c r="AO171" s="30">
        <v>18.0275</v>
      </c>
      <c r="AP171" s="31">
        <v>-5.1200000000000002E-2</v>
      </c>
    </row>
    <row r="172" spans="1:42" x14ac:dyDescent="0.2">
      <c r="A172" s="11">
        <v>44172</v>
      </c>
      <c r="B172" s="5" t="s">
        <v>244</v>
      </c>
      <c r="C172" s="10">
        <v>44166</v>
      </c>
      <c r="D172" s="5" t="s">
        <v>177</v>
      </c>
      <c r="E172" s="18">
        <f>IF(SUMIFS('Daily NSE Equity Options'!$K:$K,'Daily NSE Equity Options'!$A:$A,$A172)=0,"",SUMIFS('Daily NSE Equity Options'!$K:$K,'Daily NSE Equity Options'!$A:$A,$A172))</f>
        <v>120.876</v>
      </c>
      <c r="F172" s="7">
        <f>IF(SUMIFS('Daily BSE Equity Options'!$K:$K,'Daily BSE Equity Options'!$A:$A,$A172)=0,"",SUMIFS('Daily BSE Equity Options'!$K:$K,'Daily BSE Equity Options'!$A:$A,$A172))</f>
        <v>5.2999999999999999E-2</v>
      </c>
      <c r="G172" s="7">
        <f t="shared" si="54"/>
        <v>120.929</v>
      </c>
      <c r="H172" s="20" t="str">
        <f t="shared" si="55"/>
        <v/>
      </c>
      <c r="I172" s="20" t="str">
        <f t="shared" si="56"/>
        <v/>
      </c>
      <c r="J172" s="20" t="str">
        <f t="shared" si="57"/>
        <v/>
      </c>
      <c r="K172" s="20">
        <f t="shared" si="72"/>
        <v>-0.12710666144800509</v>
      </c>
      <c r="L172" s="20">
        <f t="shared" si="73"/>
        <v>-5.8614564831261151E-2</v>
      </c>
      <c r="M172" s="20">
        <f t="shared" si="74"/>
        <v>-0.12707882630724499</v>
      </c>
      <c r="N172" s="20">
        <f t="shared" si="58"/>
        <v>0.99956172630221041</v>
      </c>
      <c r="O172" s="20">
        <f t="shared" si="59"/>
        <v>4.3827369778961204E-4</v>
      </c>
      <c r="P172" s="21">
        <f>IF(SUMIFS('Daily NSE Equity Options'!$L:$L,'Daily NSE Equity Options'!$A:$A,$A172)=0,"",SUMIFS('Daily NSE Equity Options'!$L:$L,'Daily NSE Equity Options'!$A:$A,$A172))</f>
        <v>17375.618299999998</v>
      </c>
      <c r="Q172" s="8">
        <f>IF(SUMIFS('Daily BSE Equity Options'!$L:$L,'Daily BSE Equity Options'!$A:$A,$A172)=0,"",SUMIFS('Daily BSE Equity Options'!$L:$L,'Daily BSE Equity Options'!$A:$A,$A172))</f>
        <v>3295.6851000000001</v>
      </c>
      <c r="R172" s="8">
        <f t="shared" si="60"/>
        <v>20671.303399999997</v>
      </c>
      <c r="S172" s="23" t="str">
        <f t="shared" si="61"/>
        <v/>
      </c>
      <c r="T172" s="23" t="str">
        <f t="shared" si="62"/>
        <v/>
      </c>
      <c r="U172" s="23" t="str">
        <f t="shared" si="63"/>
        <v/>
      </c>
      <c r="V172" s="23">
        <f t="shared" si="75"/>
        <v>2.2294102482516509E-2</v>
      </c>
      <c r="W172" s="23">
        <f t="shared" si="76"/>
        <v>0.42067670072348928</v>
      </c>
      <c r="X172" s="23">
        <f t="shared" si="77"/>
        <v>7.0137559864778209E-2</v>
      </c>
      <c r="Y172" s="23">
        <f t="shared" si="64"/>
        <v>0.84056713617777967</v>
      </c>
      <c r="Z172" s="23">
        <f t="shared" si="65"/>
        <v>0.15943286382222036</v>
      </c>
      <c r="AA172" s="24">
        <f>IF(SUMIFS('Daily NSE Equity Options'!$M:$M,'Daily NSE Equity Options'!$A:$A,$A172)=0,"",SUMIFS('Daily NSE Equity Options'!$M:$M,'Daily NSE Equity Options'!$A:$A,$A172))</f>
        <v>20632364</v>
      </c>
      <c r="AB172" s="9">
        <f>IF(SUMIFS('Daily BSE Equity Options'!$M:$M,'Daily BSE Equity Options'!$A:$A,$A172)=0,"",SUMIFS('Daily BSE Equity Options'!$M:$M,'Daily BSE Equity Options'!$A:$A,$A172))</f>
        <v>3293894</v>
      </c>
      <c r="AC172" s="9">
        <f t="shared" si="66"/>
        <v>23926258</v>
      </c>
      <c r="AD172" s="26" t="str">
        <f t="shared" si="67"/>
        <v/>
      </c>
      <c r="AE172" s="26" t="str">
        <f t="shared" si="68"/>
        <v/>
      </c>
      <c r="AF172" s="26" t="str">
        <f t="shared" si="69"/>
        <v/>
      </c>
      <c r="AG172" s="26">
        <f t="shared" si="78"/>
        <v>6.6267285418284416E-3</v>
      </c>
      <c r="AH172" s="26">
        <f t="shared" si="79"/>
        <v>0.40668457179510931</v>
      </c>
      <c r="AI172" s="26">
        <f t="shared" si="80"/>
        <v>4.7644773173296961E-2</v>
      </c>
      <c r="AJ172" s="26">
        <f t="shared" si="70"/>
        <v>0.86233141847755712</v>
      </c>
      <c r="AK172" s="26">
        <f t="shared" si="71"/>
        <v>0.13766858152244282</v>
      </c>
      <c r="AL172" s="29">
        <v>18.0275</v>
      </c>
      <c r="AM172" s="30">
        <v>18.315000000000001</v>
      </c>
      <c r="AN172" s="30">
        <v>16.95</v>
      </c>
      <c r="AO172" s="30">
        <v>18.024999999999999</v>
      </c>
      <c r="AP172" s="31">
        <v>-1E-4</v>
      </c>
    </row>
    <row r="173" spans="1:42" x14ac:dyDescent="0.2">
      <c r="A173" s="11">
        <v>44173</v>
      </c>
      <c r="B173" s="5" t="s">
        <v>242</v>
      </c>
      <c r="C173" s="10">
        <v>44166</v>
      </c>
      <c r="D173" s="5" t="s">
        <v>177</v>
      </c>
      <c r="E173" s="18">
        <f>IF(SUMIFS('Daily NSE Equity Options'!$K:$K,'Daily NSE Equity Options'!$A:$A,$A173)=0,"",SUMIFS('Daily NSE Equity Options'!$K:$K,'Daily NSE Equity Options'!$A:$A,$A173))</f>
        <v>128.5463</v>
      </c>
      <c r="F173" s="7">
        <f>IF(SUMIFS('Daily BSE Equity Options'!$K:$K,'Daily BSE Equity Options'!$A:$A,$A173)=0,"",SUMIFS('Daily BSE Equity Options'!$K:$K,'Daily BSE Equity Options'!$A:$A,$A173))</f>
        <v>0.12709999999999999</v>
      </c>
      <c r="G173" s="7">
        <f t="shared" si="54"/>
        <v>128.67340000000002</v>
      </c>
      <c r="H173" s="20" t="str">
        <f t="shared" si="55"/>
        <v/>
      </c>
      <c r="I173" s="20" t="str">
        <f t="shared" si="56"/>
        <v/>
      </c>
      <c r="J173" s="20" t="str">
        <f t="shared" si="57"/>
        <v/>
      </c>
      <c r="K173" s="20">
        <f t="shared" si="72"/>
        <v>6.3455938316952842E-2</v>
      </c>
      <c r="L173" s="20">
        <f t="shared" si="73"/>
        <v>1.3981132075471696</v>
      </c>
      <c r="M173" s="20">
        <f t="shared" si="74"/>
        <v>6.404088349362036E-2</v>
      </c>
      <c r="N173" s="20">
        <f t="shared" si="58"/>
        <v>0.99901222785750576</v>
      </c>
      <c r="O173" s="20">
        <f t="shared" si="59"/>
        <v>9.8777214249409729E-4</v>
      </c>
      <c r="P173" s="21">
        <f>IF(SUMIFS('Daily NSE Equity Options'!$L:$L,'Daily NSE Equity Options'!$A:$A,$A173)=0,"",SUMIFS('Daily NSE Equity Options'!$L:$L,'Daily NSE Equity Options'!$A:$A,$A173))</f>
        <v>21867.524300000001</v>
      </c>
      <c r="Q173" s="8">
        <f>IF(SUMIFS('Daily BSE Equity Options'!$L:$L,'Daily BSE Equity Options'!$A:$A,$A173)=0,"",SUMIFS('Daily BSE Equity Options'!$L:$L,'Daily BSE Equity Options'!$A:$A,$A173))</f>
        <v>2262.2838000000002</v>
      </c>
      <c r="R173" s="8">
        <f t="shared" si="60"/>
        <v>24129.808100000002</v>
      </c>
      <c r="S173" s="23" t="str">
        <f t="shared" si="61"/>
        <v/>
      </c>
      <c r="T173" s="23" t="str">
        <f t="shared" si="62"/>
        <v/>
      </c>
      <c r="U173" s="23" t="str">
        <f t="shared" si="63"/>
        <v/>
      </c>
      <c r="V173" s="23">
        <f t="shared" si="75"/>
        <v>0.25851776451604036</v>
      </c>
      <c r="W173" s="23">
        <f t="shared" si="76"/>
        <v>-0.31356190553521024</v>
      </c>
      <c r="X173" s="23">
        <f t="shared" si="77"/>
        <v>0.16730946438529881</v>
      </c>
      <c r="Y173" s="23">
        <f t="shared" si="64"/>
        <v>0.90624526350874701</v>
      </c>
      <c r="Z173" s="23">
        <f t="shared" si="65"/>
        <v>9.3754736491252905E-2</v>
      </c>
      <c r="AA173" s="24">
        <f>IF(SUMIFS('Daily NSE Equity Options'!$M:$M,'Daily NSE Equity Options'!$A:$A,$A173)=0,"",SUMIFS('Daily NSE Equity Options'!$M:$M,'Daily NSE Equity Options'!$A:$A,$A173))</f>
        <v>25321653</v>
      </c>
      <c r="AB173" s="9">
        <f>IF(SUMIFS('Daily BSE Equity Options'!$M:$M,'Daily BSE Equity Options'!$A:$A,$A173)=0,"",SUMIFS('Daily BSE Equity Options'!$M:$M,'Daily BSE Equity Options'!$A:$A,$A173))</f>
        <v>2332519</v>
      </c>
      <c r="AC173" s="9">
        <f t="shared" si="66"/>
        <v>27654172</v>
      </c>
      <c r="AD173" s="26" t="str">
        <f t="shared" si="67"/>
        <v/>
      </c>
      <c r="AE173" s="26" t="str">
        <f t="shared" si="68"/>
        <v/>
      </c>
      <c r="AF173" s="26" t="str">
        <f t="shared" si="69"/>
        <v/>
      </c>
      <c r="AG173" s="26">
        <f t="shared" si="78"/>
        <v>0.22727831866479287</v>
      </c>
      <c r="AH173" s="26">
        <f t="shared" si="79"/>
        <v>-0.29186579774576837</v>
      </c>
      <c r="AI173" s="26">
        <f t="shared" si="80"/>
        <v>0.15580848455282892</v>
      </c>
      <c r="AJ173" s="26">
        <f t="shared" si="70"/>
        <v>0.91565399246088441</v>
      </c>
      <c r="AK173" s="26">
        <f t="shared" si="71"/>
        <v>8.4346007539115614E-2</v>
      </c>
      <c r="AL173" s="29">
        <v>18.024999999999999</v>
      </c>
      <c r="AM173" s="30">
        <v>18.795000000000002</v>
      </c>
      <c r="AN173" s="30">
        <v>16.267499999999998</v>
      </c>
      <c r="AO173" s="30">
        <v>18.6175</v>
      </c>
      <c r="AP173" s="31">
        <v>3.2899999999999999E-2</v>
      </c>
    </row>
    <row r="174" spans="1:42" x14ac:dyDescent="0.2">
      <c r="A174" s="11">
        <v>44174</v>
      </c>
      <c r="B174" s="5" t="s">
        <v>240</v>
      </c>
      <c r="C174" s="10">
        <v>44166</v>
      </c>
      <c r="D174" s="5" t="s">
        <v>177</v>
      </c>
      <c r="E174" s="18">
        <f>IF(SUMIFS('Daily NSE Equity Options'!$K:$K,'Daily NSE Equity Options'!$A:$A,$A174)=0,"",SUMIFS('Daily NSE Equity Options'!$K:$K,'Daily NSE Equity Options'!$A:$A,$A174))</f>
        <v>116.1863</v>
      </c>
      <c r="F174" s="7">
        <f>IF(SUMIFS('Daily BSE Equity Options'!$K:$K,'Daily BSE Equity Options'!$A:$A,$A174)=0,"",SUMIFS('Daily BSE Equity Options'!$K:$K,'Daily BSE Equity Options'!$A:$A,$A174))</f>
        <v>0.1396</v>
      </c>
      <c r="G174" s="7">
        <f t="shared" si="54"/>
        <v>116.3259</v>
      </c>
      <c r="H174" s="20" t="str">
        <f t="shared" si="55"/>
        <v/>
      </c>
      <c r="I174" s="20" t="str">
        <f t="shared" si="56"/>
        <v/>
      </c>
      <c r="J174" s="20" t="str">
        <f t="shared" si="57"/>
        <v/>
      </c>
      <c r="K174" s="20">
        <f t="shared" si="72"/>
        <v>-9.6152125732129168E-2</v>
      </c>
      <c r="L174" s="20">
        <f t="shared" si="73"/>
        <v>9.8347757671125136E-2</v>
      </c>
      <c r="M174" s="20">
        <f t="shared" si="74"/>
        <v>-9.5960004165585144E-2</v>
      </c>
      <c r="N174" s="20">
        <f t="shared" si="58"/>
        <v>0.99879992331888257</v>
      </c>
      <c r="O174" s="20">
        <f t="shared" si="59"/>
        <v>1.2000766811174467E-3</v>
      </c>
      <c r="P174" s="21">
        <f>IF(SUMIFS('Daily NSE Equity Options'!$L:$L,'Daily NSE Equity Options'!$A:$A,$A174)=0,"",SUMIFS('Daily NSE Equity Options'!$L:$L,'Daily NSE Equity Options'!$A:$A,$A174))</f>
        <v>25328.7202</v>
      </c>
      <c r="Q174" s="8">
        <f>IF(SUMIFS('Daily BSE Equity Options'!$L:$L,'Daily BSE Equity Options'!$A:$A,$A174)=0,"",SUMIFS('Daily BSE Equity Options'!$L:$L,'Daily BSE Equity Options'!$A:$A,$A174))</f>
        <v>2908.2559999999999</v>
      </c>
      <c r="R174" s="8">
        <f t="shared" si="60"/>
        <v>28236.976200000001</v>
      </c>
      <c r="S174" s="23" t="str">
        <f t="shared" si="61"/>
        <v/>
      </c>
      <c r="T174" s="23" t="str">
        <f t="shared" si="62"/>
        <v/>
      </c>
      <c r="U174" s="23" t="str">
        <f t="shared" si="63"/>
        <v/>
      </c>
      <c r="V174" s="23">
        <f t="shared" si="75"/>
        <v>0.15828018995273263</v>
      </c>
      <c r="W174" s="23">
        <f t="shared" si="76"/>
        <v>0.28553986020675204</v>
      </c>
      <c r="X174" s="23">
        <f t="shared" si="77"/>
        <v>0.17021138680336212</v>
      </c>
      <c r="Y174" s="23">
        <f t="shared" si="64"/>
        <v>0.89700540244107296</v>
      </c>
      <c r="Z174" s="23">
        <f t="shared" si="65"/>
        <v>0.102994597558927</v>
      </c>
      <c r="AA174" s="24">
        <f>IF(SUMIFS('Daily NSE Equity Options'!$M:$M,'Daily NSE Equity Options'!$A:$A,$A174)=0,"",SUMIFS('Daily NSE Equity Options'!$M:$M,'Daily NSE Equity Options'!$A:$A,$A174))</f>
        <v>29435739</v>
      </c>
      <c r="AB174" s="9">
        <f>IF(SUMIFS('Daily BSE Equity Options'!$M:$M,'Daily BSE Equity Options'!$A:$A,$A174)=0,"",SUMIFS('Daily BSE Equity Options'!$M:$M,'Daily BSE Equity Options'!$A:$A,$A174))</f>
        <v>3076851</v>
      </c>
      <c r="AC174" s="9">
        <f t="shared" si="66"/>
        <v>32512590</v>
      </c>
      <c r="AD174" s="26" t="str">
        <f t="shared" si="67"/>
        <v/>
      </c>
      <c r="AE174" s="26" t="str">
        <f t="shared" si="68"/>
        <v/>
      </c>
      <c r="AF174" s="26" t="str">
        <f t="shared" si="69"/>
        <v/>
      </c>
      <c r="AG174" s="26">
        <f t="shared" si="78"/>
        <v>0.16247304234048232</v>
      </c>
      <c r="AH174" s="26">
        <f t="shared" si="79"/>
        <v>0.31911079824001432</v>
      </c>
      <c r="AI174" s="26">
        <f t="shared" si="80"/>
        <v>0.17568481168049432</v>
      </c>
      <c r="AJ174" s="26">
        <f t="shared" si="70"/>
        <v>0.9053643219442068</v>
      </c>
      <c r="AK174" s="26">
        <f t="shared" si="71"/>
        <v>9.4635678055793163E-2</v>
      </c>
      <c r="AL174" s="29">
        <v>18.6175</v>
      </c>
      <c r="AM174" s="30">
        <v>19.63</v>
      </c>
      <c r="AN174" s="30">
        <v>16.22</v>
      </c>
      <c r="AO174" s="30">
        <v>18.920000000000002</v>
      </c>
      <c r="AP174" s="31">
        <v>1.6199999999999999E-2</v>
      </c>
    </row>
    <row r="175" spans="1:42" x14ac:dyDescent="0.2">
      <c r="A175" s="11">
        <v>44175</v>
      </c>
      <c r="B175" s="5" t="s">
        <v>243</v>
      </c>
      <c r="C175" s="10">
        <v>44166</v>
      </c>
      <c r="D175" s="5" t="s">
        <v>177</v>
      </c>
      <c r="E175" s="18">
        <f>IF(SUMIFS('Daily NSE Equity Options'!$K:$K,'Daily NSE Equity Options'!$A:$A,$A175)=0,"",SUMIFS('Daily NSE Equity Options'!$K:$K,'Daily NSE Equity Options'!$A:$A,$A175))</f>
        <v>133.22499999999999</v>
      </c>
      <c r="F175" s="7">
        <f>IF(SUMIFS('Daily BSE Equity Options'!$K:$K,'Daily BSE Equity Options'!$A:$A,$A175)=0,"",SUMIFS('Daily BSE Equity Options'!$K:$K,'Daily BSE Equity Options'!$A:$A,$A175))</f>
        <v>8.2299999999999998E-2</v>
      </c>
      <c r="G175" s="7">
        <f t="shared" si="54"/>
        <v>133.3073</v>
      </c>
      <c r="H175" s="20" t="str">
        <f t="shared" si="55"/>
        <v/>
      </c>
      <c r="I175" s="20" t="str">
        <f t="shared" si="56"/>
        <v/>
      </c>
      <c r="J175" s="20" t="str">
        <f t="shared" si="57"/>
        <v/>
      </c>
      <c r="K175" s="20">
        <f t="shared" si="72"/>
        <v>0.14664982015951966</v>
      </c>
      <c r="L175" s="20">
        <f t="shared" si="73"/>
        <v>-0.41045845272206305</v>
      </c>
      <c r="M175" s="20">
        <f t="shared" si="74"/>
        <v>0.14598124751237673</v>
      </c>
      <c r="N175" s="20">
        <f t="shared" si="58"/>
        <v>0.99938262945840173</v>
      </c>
      <c r="O175" s="20">
        <f t="shared" si="59"/>
        <v>6.1737054159824705E-4</v>
      </c>
      <c r="P175" s="21">
        <f>IF(SUMIFS('Daily NSE Equity Options'!$L:$L,'Daily NSE Equity Options'!$A:$A,$A175)=0,"",SUMIFS('Daily NSE Equity Options'!$L:$L,'Daily NSE Equity Options'!$A:$A,$A175))</f>
        <v>57661.481299999999</v>
      </c>
      <c r="Q175" s="8">
        <f>IF(SUMIFS('Daily BSE Equity Options'!$L:$L,'Daily BSE Equity Options'!$A:$A,$A175)=0,"",SUMIFS('Daily BSE Equity Options'!$L:$L,'Daily BSE Equity Options'!$A:$A,$A175))</f>
        <v>2259.7035999999998</v>
      </c>
      <c r="R175" s="8">
        <f t="shared" si="60"/>
        <v>59921.1849</v>
      </c>
      <c r="S175" s="23" t="str">
        <f t="shared" si="61"/>
        <v/>
      </c>
      <c r="T175" s="23" t="str">
        <f t="shared" si="62"/>
        <v/>
      </c>
      <c r="U175" s="23" t="str">
        <f t="shared" si="63"/>
        <v/>
      </c>
      <c r="V175" s="23">
        <f t="shared" si="75"/>
        <v>1.2765256532779734</v>
      </c>
      <c r="W175" s="23">
        <f t="shared" si="76"/>
        <v>-0.22300388961631989</v>
      </c>
      <c r="X175" s="23">
        <f t="shared" si="77"/>
        <v>1.1220822114798539</v>
      </c>
      <c r="Y175" s="23">
        <f t="shared" si="64"/>
        <v>0.96228873638311518</v>
      </c>
      <c r="Z175" s="23">
        <f t="shared" si="65"/>
        <v>3.7711263616884851E-2</v>
      </c>
      <c r="AA175" s="24">
        <f>IF(SUMIFS('Daily NSE Equity Options'!$M:$M,'Daily NSE Equity Options'!$A:$A,$A175)=0,"",SUMIFS('Daily NSE Equity Options'!$M:$M,'Daily NSE Equity Options'!$A:$A,$A175))</f>
        <v>68960089</v>
      </c>
      <c r="AB175" s="9">
        <f>IF(SUMIFS('Daily BSE Equity Options'!$M:$M,'Daily BSE Equity Options'!$A:$A,$A175)=0,"",SUMIFS('Daily BSE Equity Options'!$M:$M,'Daily BSE Equity Options'!$A:$A,$A175))</f>
        <v>2211749</v>
      </c>
      <c r="AC175" s="9">
        <f t="shared" si="66"/>
        <v>71171838</v>
      </c>
      <c r="AD175" s="26" t="str">
        <f t="shared" si="67"/>
        <v/>
      </c>
      <c r="AE175" s="26" t="str">
        <f t="shared" si="68"/>
        <v/>
      </c>
      <c r="AF175" s="26" t="str">
        <f t="shared" si="69"/>
        <v/>
      </c>
      <c r="AG175" s="26">
        <f t="shared" si="78"/>
        <v>1.3427334030920712</v>
      </c>
      <c r="AH175" s="26">
        <f t="shared" si="79"/>
        <v>-0.28116473628394745</v>
      </c>
      <c r="AI175" s="26">
        <f t="shared" si="80"/>
        <v>1.1890547015786805</v>
      </c>
      <c r="AJ175" s="26">
        <f t="shared" si="70"/>
        <v>0.96892381787301884</v>
      </c>
      <c r="AK175" s="26">
        <f t="shared" si="71"/>
        <v>3.107618212698118E-2</v>
      </c>
      <c r="AL175" s="29">
        <v>18.920000000000002</v>
      </c>
      <c r="AM175" s="30">
        <v>19.385000000000002</v>
      </c>
      <c r="AN175" s="30">
        <v>17.422499999999999</v>
      </c>
      <c r="AO175" s="30">
        <v>18.712499999999999</v>
      </c>
      <c r="AP175" s="31">
        <v>-1.0999999999999999E-2</v>
      </c>
    </row>
    <row r="176" spans="1:42" x14ac:dyDescent="0.2">
      <c r="A176" s="11">
        <v>44176</v>
      </c>
      <c r="B176" s="5" t="s">
        <v>241</v>
      </c>
      <c r="C176" s="10">
        <v>44166</v>
      </c>
      <c r="D176" s="5" t="s">
        <v>177</v>
      </c>
      <c r="E176" s="18">
        <f>IF(SUMIFS('Daily NSE Equity Options'!$K:$K,'Daily NSE Equity Options'!$A:$A,$A176)=0,"",SUMIFS('Daily NSE Equity Options'!$K:$K,'Daily NSE Equity Options'!$A:$A,$A176))</f>
        <v>129.8897</v>
      </c>
      <c r="F176" s="7">
        <f>IF(SUMIFS('Daily BSE Equity Options'!$K:$K,'Daily BSE Equity Options'!$A:$A,$A176)=0,"",SUMIFS('Daily BSE Equity Options'!$K:$K,'Daily BSE Equity Options'!$A:$A,$A176))</f>
        <v>6.3E-2</v>
      </c>
      <c r="G176" s="7">
        <f t="shared" si="54"/>
        <v>129.95269999999999</v>
      </c>
      <c r="H176" s="20" t="str">
        <f t="shared" si="55"/>
        <v/>
      </c>
      <c r="I176" s="20" t="str">
        <f t="shared" si="56"/>
        <v/>
      </c>
      <c r="J176" s="20" t="str">
        <f t="shared" si="57"/>
        <v/>
      </c>
      <c r="K176" s="20">
        <f t="shared" si="72"/>
        <v>-2.5035091011446742E-2</v>
      </c>
      <c r="L176" s="20">
        <f t="shared" si="73"/>
        <v>-0.23450789793438642</v>
      </c>
      <c r="M176" s="20">
        <f t="shared" si="74"/>
        <v>-2.5164413351706938E-2</v>
      </c>
      <c r="N176" s="20">
        <f t="shared" si="58"/>
        <v>0.99951520822576223</v>
      </c>
      <c r="O176" s="20">
        <f t="shared" si="59"/>
        <v>4.8479177423785735E-4</v>
      </c>
      <c r="P176" s="21">
        <f>IF(SUMIFS('Daily NSE Equity Options'!$L:$L,'Daily NSE Equity Options'!$A:$A,$A176)=0,"",SUMIFS('Daily NSE Equity Options'!$L:$L,'Daily NSE Equity Options'!$A:$A,$A176))</f>
        <v>17067.514599999999</v>
      </c>
      <c r="Q176" s="8">
        <f>IF(SUMIFS('Daily BSE Equity Options'!$L:$L,'Daily BSE Equity Options'!$A:$A,$A176)=0,"",SUMIFS('Daily BSE Equity Options'!$L:$L,'Daily BSE Equity Options'!$A:$A,$A176))</f>
        <v>2239.5826999999999</v>
      </c>
      <c r="R176" s="8">
        <f t="shared" si="60"/>
        <v>19307.097299999998</v>
      </c>
      <c r="S176" s="23" t="str">
        <f t="shared" si="61"/>
        <v/>
      </c>
      <c r="T176" s="23" t="str">
        <f t="shared" si="62"/>
        <v/>
      </c>
      <c r="U176" s="23" t="str">
        <f t="shared" si="63"/>
        <v/>
      </c>
      <c r="V176" s="23">
        <f t="shared" si="75"/>
        <v>-0.70400492295365291</v>
      </c>
      <c r="W176" s="23">
        <f t="shared" si="76"/>
        <v>-8.9042208898547637E-3</v>
      </c>
      <c r="X176" s="23">
        <f t="shared" si="77"/>
        <v>-0.67779179713784332</v>
      </c>
      <c r="Y176" s="23">
        <f t="shared" si="64"/>
        <v>0.88400210216996222</v>
      </c>
      <c r="Z176" s="23">
        <f t="shared" si="65"/>
        <v>0.11599789783003787</v>
      </c>
      <c r="AA176" s="24">
        <f>IF(SUMIFS('Daily NSE Equity Options'!$M:$M,'Daily NSE Equity Options'!$A:$A,$A176)=0,"",SUMIFS('Daily NSE Equity Options'!$M:$M,'Daily NSE Equity Options'!$A:$A,$A176))</f>
        <v>19742198</v>
      </c>
      <c r="AB176" s="9">
        <f>IF(SUMIFS('Daily BSE Equity Options'!$M:$M,'Daily BSE Equity Options'!$A:$A,$A176)=0,"",SUMIFS('Daily BSE Equity Options'!$M:$M,'Daily BSE Equity Options'!$A:$A,$A176))</f>
        <v>2094545</v>
      </c>
      <c r="AC176" s="9">
        <f t="shared" si="66"/>
        <v>21836743</v>
      </c>
      <c r="AD176" s="26" t="str">
        <f t="shared" si="67"/>
        <v/>
      </c>
      <c r="AE176" s="26" t="str">
        <f t="shared" si="68"/>
        <v/>
      </c>
      <c r="AF176" s="26" t="str">
        <f t="shared" si="69"/>
        <v/>
      </c>
      <c r="AG176" s="26">
        <f t="shared" si="78"/>
        <v>-0.71371559569767951</v>
      </c>
      <c r="AH176" s="26">
        <f t="shared" si="79"/>
        <v>-5.2991546509120191E-2</v>
      </c>
      <c r="AI176" s="26">
        <f t="shared" si="80"/>
        <v>-0.69318281480941946</v>
      </c>
      <c r="AJ176" s="26">
        <f t="shared" si="70"/>
        <v>0.90408162059699104</v>
      </c>
      <c r="AK176" s="26">
        <f t="shared" si="71"/>
        <v>9.5918379403008958E-2</v>
      </c>
      <c r="AL176" s="29">
        <v>18.712499999999999</v>
      </c>
      <c r="AM176" s="30">
        <v>19.285</v>
      </c>
      <c r="AN176" s="30">
        <v>17.362500000000001</v>
      </c>
      <c r="AO176" s="30">
        <v>18.79</v>
      </c>
      <c r="AP176" s="31">
        <v>4.1000000000000003E-3</v>
      </c>
    </row>
    <row r="177" spans="1:42" x14ac:dyDescent="0.2">
      <c r="A177" s="11">
        <v>44179</v>
      </c>
      <c r="B177" s="5" t="s">
        <v>244</v>
      </c>
      <c r="C177" s="10">
        <v>44166</v>
      </c>
      <c r="D177" s="5" t="s">
        <v>177</v>
      </c>
      <c r="E177" s="18">
        <f>IF(SUMIFS('Daily NSE Equity Options'!$K:$K,'Daily NSE Equity Options'!$A:$A,$A177)=0,"",SUMIFS('Daily NSE Equity Options'!$K:$K,'Daily NSE Equity Options'!$A:$A,$A177))</f>
        <v>104.5167</v>
      </c>
      <c r="F177" s="7">
        <f>IF(SUMIFS('Daily BSE Equity Options'!$K:$K,'Daily BSE Equity Options'!$A:$A,$A177)=0,"",SUMIFS('Daily BSE Equity Options'!$K:$K,'Daily BSE Equity Options'!$A:$A,$A177))</f>
        <v>4.9299999999999997E-2</v>
      </c>
      <c r="G177" s="7">
        <f t="shared" si="54"/>
        <v>104.566</v>
      </c>
      <c r="H177" s="20" t="str">
        <f t="shared" si="55"/>
        <v/>
      </c>
      <c r="I177" s="20" t="str">
        <f t="shared" si="56"/>
        <v/>
      </c>
      <c r="J177" s="20" t="str">
        <f t="shared" si="57"/>
        <v/>
      </c>
      <c r="K177" s="20">
        <f t="shared" si="72"/>
        <v>-0.1953426638139899</v>
      </c>
      <c r="L177" s="20">
        <f t="shared" si="73"/>
        <v>-0.21746031746031746</v>
      </c>
      <c r="M177" s="20">
        <f t="shared" si="74"/>
        <v>-0.19535338627054299</v>
      </c>
      <c r="N177" s="20">
        <f t="shared" si="58"/>
        <v>0.99952852743721665</v>
      </c>
      <c r="O177" s="20">
        <f t="shared" si="59"/>
        <v>4.7147256278331384E-4</v>
      </c>
      <c r="P177" s="21">
        <f>IF(SUMIFS('Daily NSE Equity Options'!$L:$L,'Daily NSE Equity Options'!$A:$A,$A177)=0,"",SUMIFS('Daily NSE Equity Options'!$L:$L,'Daily NSE Equity Options'!$A:$A,$A177))</f>
        <v>15777.065199999999</v>
      </c>
      <c r="Q177" s="8">
        <f>IF(SUMIFS('Daily BSE Equity Options'!$L:$L,'Daily BSE Equity Options'!$A:$A,$A177)=0,"",SUMIFS('Daily BSE Equity Options'!$L:$L,'Daily BSE Equity Options'!$A:$A,$A177))</f>
        <v>2239.6633999999999</v>
      </c>
      <c r="R177" s="8">
        <f t="shared" si="60"/>
        <v>18016.728599999999</v>
      </c>
      <c r="S177" s="23" t="str">
        <f t="shared" si="61"/>
        <v/>
      </c>
      <c r="T177" s="23" t="str">
        <f t="shared" si="62"/>
        <v/>
      </c>
      <c r="U177" s="23" t="str">
        <f t="shared" si="63"/>
        <v/>
      </c>
      <c r="V177" s="23">
        <f t="shared" si="75"/>
        <v>-7.5608513028604607E-2</v>
      </c>
      <c r="W177" s="23">
        <f t="shared" si="76"/>
        <v>3.6033498562071387E-5</v>
      </c>
      <c r="X177" s="23">
        <f t="shared" si="77"/>
        <v>-6.6833904649146736E-2</v>
      </c>
      <c r="Y177" s="23">
        <f t="shared" si="64"/>
        <v>0.87568978532540032</v>
      </c>
      <c r="Z177" s="23">
        <f t="shared" si="65"/>
        <v>0.1243102146745997</v>
      </c>
      <c r="AA177" s="24">
        <f>IF(SUMIFS('Daily NSE Equity Options'!$M:$M,'Daily NSE Equity Options'!$A:$A,$A177)=0,"",SUMIFS('Daily NSE Equity Options'!$M:$M,'Daily NSE Equity Options'!$A:$A,$A177))</f>
        <v>18172464</v>
      </c>
      <c r="AB177" s="9">
        <f>IF(SUMIFS('Daily BSE Equity Options'!$M:$M,'Daily BSE Equity Options'!$A:$A,$A177)=0,"",SUMIFS('Daily BSE Equity Options'!$M:$M,'Daily BSE Equity Options'!$A:$A,$A177))</f>
        <v>2182357</v>
      </c>
      <c r="AC177" s="9">
        <f t="shared" si="66"/>
        <v>20354821</v>
      </c>
      <c r="AD177" s="26" t="str">
        <f t="shared" si="67"/>
        <v/>
      </c>
      <c r="AE177" s="26" t="str">
        <f t="shared" si="68"/>
        <v/>
      </c>
      <c r="AF177" s="26" t="str">
        <f t="shared" si="69"/>
        <v/>
      </c>
      <c r="AG177" s="26">
        <f t="shared" si="78"/>
        <v>-7.9511612638065943E-2</v>
      </c>
      <c r="AH177" s="26">
        <f t="shared" si="79"/>
        <v>4.1924141042565255E-2</v>
      </c>
      <c r="AI177" s="26">
        <f t="shared" si="80"/>
        <v>-6.7863691943436777E-2</v>
      </c>
      <c r="AJ177" s="26">
        <f t="shared" si="70"/>
        <v>0.89278426963322355</v>
      </c>
      <c r="AK177" s="26">
        <f t="shared" si="71"/>
        <v>0.10721573036677649</v>
      </c>
      <c r="AL177" s="29">
        <v>18.79</v>
      </c>
      <c r="AM177" s="30">
        <v>19.642499999999998</v>
      </c>
      <c r="AN177" s="30">
        <v>15.327500000000001</v>
      </c>
      <c r="AO177" s="30">
        <v>19.4025</v>
      </c>
      <c r="AP177" s="31">
        <v>3.2599999999999997E-2</v>
      </c>
    </row>
    <row r="178" spans="1:42" x14ac:dyDescent="0.2">
      <c r="A178" s="11">
        <v>44180</v>
      </c>
      <c r="B178" s="5" t="s">
        <v>242</v>
      </c>
      <c r="C178" s="10">
        <v>44166</v>
      </c>
      <c r="D178" s="5" t="s">
        <v>177</v>
      </c>
      <c r="E178" s="18">
        <f>IF(SUMIFS('Daily NSE Equity Options'!$K:$K,'Daily NSE Equity Options'!$A:$A,$A178)=0,"",SUMIFS('Daily NSE Equity Options'!$K:$K,'Daily NSE Equity Options'!$A:$A,$A178))</f>
        <v>113.64409999999999</v>
      </c>
      <c r="F178" s="7">
        <f>IF(SUMIFS('Daily BSE Equity Options'!$K:$K,'Daily BSE Equity Options'!$A:$A,$A178)=0,"",SUMIFS('Daily BSE Equity Options'!$K:$K,'Daily BSE Equity Options'!$A:$A,$A178))</f>
        <v>0.1148</v>
      </c>
      <c r="G178" s="7">
        <f t="shared" si="54"/>
        <v>113.7589</v>
      </c>
      <c r="H178" s="20" t="str">
        <f t="shared" si="55"/>
        <v/>
      </c>
      <c r="I178" s="20" t="str">
        <f t="shared" si="56"/>
        <v/>
      </c>
      <c r="J178" s="20" t="str">
        <f t="shared" si="57"/>
        <v/>
      </c>
      <c r="K178" s="20">
        <f t="shared" si="72"/>
        <v>8.7329584650108538E-2</v>
      </c>
      <c r="L178" s="20">
        <f t="shared" si="73"/>
        <v>1.3286004056795133</v>
      </c>
      <c r="M178" s="20">
        <f t="shared" si="74"/>
        <v>8.7914809785207382E-2</v>
      </c>
      <c r="N178" s="20">
        <f t="shared" si="58"/>
        <v>0.9989908481885813</v>
      </c>
      <c r="O178" s="20">
        <f t="shared" si="59"/>
        <v>1.0091518114187111E-3</v>
      </c>
      <c r="P178" s="21">
        <f>IF(SUMIFS('Daily NSE Equity Options'!$L:$L,'Daily NSE Equity Options'!$A:$A,$A178)=0,"",SUMIFS('Daily NSE Equity Options'!$L:$L,'Daily NSE Equity Options'!$A:$A,$A178))</f>
        <v>20217.150699999998</v>
      </c>
      <c r="Q178" s="8">
        <f>IF(SUMIFS('Daily BSE Equity Options'!$L:$L,'Daily BSE Equity Options'!$A:$A,$A178)=0,"",SUMIFS('Daily BSE Equity Options'!$L:$L,'Daily BSE Equity Options'!$A:$A,$A178))</f>
        <v>2183.2078000000001</v>
      </c>
      <c r="R178" s="8">
        <f t="shared" si="60"/>
        <v>22400.358499999998</v>
      </c>
      <c r="S178" s="23" t="str">
        <f t="shared" si="61"/>
        <v/>
      </c>
      <c r="T178" s="23" t="str">
        <f t="shared" si="62"/>
        <v/>
      </c>
      <c r="U178" s="23" t="str">
        <f t="shared" si="63"/>
        <v/>
      </c>
      <c r="V178" s="23">
        <f t="shared" si="75"/>
        <v>0.28142657989395903</v>
      </c>
      <c r="W178" s="23">
        <f t="shared" si="76"/>
        <v>-2.5207180686169117E-2</v>
      </c>
      <c r="X178" s="23">
        <f t="shared" si="77"/>
        <v>0.24330887128976353</v>
      </c>
      <c r="Y178" s="23">
        <f t="shared" si="64"/>
        <v>0.90253692591571688</v>
      </c>
      <c r="Z178" s="23">
        <f t="shared" si="65"/>
        <v>9.7463074084283077E-2</v>
      </c>
      <c r="AA178" s="24">
        <f>IF(SUMIFS('Daily NSE Equity Options'!$M:$M,'Daily NSE Equity Options'!$A:$A,$A178)=0,"",SUMIFS('Daily NSE Equity Options'!$M:$M,'Daily NSE Equity Options'!$A:$A,$A178))</f>
        <v>23293658</v>
      </c>
      <c r="AB178" s="9">
        <f>IF(SUMIFS('Daily BSE Equity Options'!$M:$M,'Daily BSE Equity Options'!$A:$A,$A178)=0,"",SUMIFS('Daily BSE Equity Options'!$M:$M,'Daily BSE Equity Options'!$A:$A,$A178))</f>
        <v>2149324</v>
      </c>
      <c r="AC178" s="9">
        <f t="shared" si="66"/>
        <v>25442982</v>
      </c>
      <c r="AD178" s="26" t="str">
        <f t="shared" si="67"/>
        <v/>
      </c>
      <c r="AE178" s="26" t="str">
        <f t="shared" si="68"/>
        <v/>
      </c>
      <c r="AF178" s="26" t="str">
        <f t="shared" si="69"/>
        <v/>
      </c>
      <c r="AG178" s="26">
        <f t="shared" si="78"/>
        <v>0.28181065594627119</v>
      </c>
      <c r="AH178" s="26">
        <f t="shared" si="79"/>
        <v>-1.5136386943107816E-2</v>
      </c>
      <c r="AI178" s="26">
        <f t="shared" si="80"/>
        <v>0.24997326186263202</v>
      </c>
      <c r="AJ178" s="26">
        <f t="shared" si="70"/>
        <v>0.91552389574461046</v>
      </c>
      <c r="AK178" s="26">
        <f t="shared" si="71"/>
        <v>8.4476104255389567E-2</v>
      </c>
      <c r="AL178" s="29">
        <v>19.4025</v>
      </c>
      <c r="AM178" s="30">
        <v>19.827500000000001</v>
      </c>
      <c r="AN178" s="30">
        <v>15.692500000000001</v>
      </c>
      <c r="AO178" s="30">
        <v>19.344999999999999</v>
      </c>
      <c r="AP178" s="31">
        <v>-3.0000000000000001E-3</v>
      </c>
    </row>
    <row r="179" spans="1:42" x14ac:dyDescent="0.2">
      <c r="A179" s="11">
        <v>44181</v>
      </c>
      <c r="B179" s="5" t="s">
        <v>240</v>
      </c>
      <c r="C179" s="10">
        <v>44166</v>
      </c>
      <c r="D179" s="5" t="s">
        <v>177</v>
      </c>
      <c r="E179" s="18">
        <f>IF(SUMIFS('Daily NSE Equity Options'!$K:$K,'Daily NSE Equity Options'!$A:$A,$A179)=0,"",SUMIFS('Daily NSE Equity Options'!$K:$K,'Daily NSE Equity Options'!$A:$A,$A179))</f>
        <v>110.83159999999999</v>
      </c>
      <c r="F179" s="7">
        <f>IF(SUMIFS('Daily BSE Equity Options'!$K:$K,'Daily BSE Equity Options'!$A:$A,$A179)=0,"",SUMIFS('Daily BSE Equity Options'!$K:$K,'Daily BSE Equity Options'!$A:$A,$A179))</f>
        <v>7.6700000000000004E-2</v>
      </c>
      <c r="G179" s="7">
        <f t="shared" si="54"/>
        <v>110.9083</v>
      </c>
      <c r="H179" s="20" t="str">
        <f t="shared" si="55"/>
        <v/>
      </c>
      <c r="I179" s="20" t="str">
        <f t="shared" si="56"/>
        <v/>
      </c>
      <c r="J179" s="20" t="str">
        <f t="shared" si="57"/>
        <v/>
      </c>
      <c r="K179" s="20">
        <f t="shared" si="72"/>
        <v>-2.4748315134705656E-2</v>
      </c>
      <c r="L179" s="20">
        <f t="shared" si="73"/>
        <v>-0.33188153310104529</v>
      </c>
      <c r="M179" s="20">
        <f t="shared" si="74"/>
        <v>-2.5058259177963227E-2</v>
      </c>
      <c r="N179" s="20">
        <f t="shared" si="58"/>
        <v>0.99930843769131794</v>
      </c>
      <c r="O179" s="20">
        <f t="shared" si="59"/>
        <v>6.9156230868203735E-4</v>
      </c>
      <c r="P179" s="21">
        <f>IF(SUMIFS('Daily NSE Equity Options'!$L:$L,'Daily NSE Equity Options'!$A:$A,$A179)=0,"",SUMIFS('Daily NSE Equity Options'!$L:$L,'Daily NSE Equity Options'!$A:$A,$A179))</f>
        <v>25027.2565</v>
      </c>
      <c r="Q179" s="8">
        <f>IF(SUMIFS('Daily BSE Equity Options'!$L:$L,'Daily BSE Equity Options'!$A:$A,$A179)=0,"",SUMIFS('Daily BSE Equity Options'!$L:$L,'Daily BSE Equity Options'!$A:$A,$A179))</f>
        <v>2367.4634000000001</v>
      </c>
      <c r="R179" s="8">
        <f t="shared" si="60"/>
        <v>27394.7199</v>
      </c>
      <c r="S179" s="23" t="str">
        <f t="shared" si="61"/>
        <v/>
      </c>
      <c r="T179" s="23" t="str">
        <f t="shared" si="62"/>
        <v/>
      </c>
      <c r="U179" s="23" t="str">
        <f t="shared" si="63"/>
        <v/>
      </c>
      <c r="V179" s="23">
        <f t="shared" si="75"/>
        <v>0.2379220430898803</v>
      </c>
      <c r="W179" s="23">
        <f t="shared" si="76"/>
        <v>8.4396730352465754E-2</v>
      </c>
      <c r="X179" s="23">
        <f t="shared" si="77"/>
        <v>0.22295899416074083</v>
      </c>
      <c r="Y179" s="23">
        <f t="shared" si="64"/>
        <v>0.91357957268254453</v>
      </c>
      <c r="Z179" s="23">
        <f t="shared" si="65"/>
        <v>8.6420427317455431E-2</v>
      </c>
      <c r="AA179" s="24">
        <f>IF(SUMIFS('Daily NSE Equity Options'!$M:$M,'Daily NSE Equity Options'!$A:$A,$A179)=0,"",SUMIFS('Daily NSE Equity Options'!$M:$M,'Daily NSE Equity Options'!$A:$A,$A179))</f>
        <v>29088616</v>
      </c>
      <c r="AB179" s="9">
        <f>IF(SUMIFS('Daily BSE Equity Options'!$M:$M,'Daily BSE Equity Options'!$A:$A,$A179)=0,"",SUMIFS('Daily BSE Equity Options'!$M:$M,'Daily BSE Equity Options'!$A:$A,$A179))</f>
        <v>2376492</v>
      </c>
      <c r="AC179" s="9">
        <f t="shared" si="66"/>
        <v>31465108</v>
      </c>
      <c r="AD179" s="26" t="str">
        <f t="shared" si="67"/>
        <v/>
      </c>
      <c r="AE179" s="26" t="str">
        <f t="shared" si="68"/>
        <v/>
      </c>
      <c r="AF179" s="26" t="str">
        <f t="shared" si="69"/>
        <v/>
      </c>
      <c r="AG179" s="26">
        <f t="shared" si="78"/>
        <v>0.24877835846993213</v>
      </c>
      <c r="AH179" s="26">
        <f t="shared" si="79"/>
        <v>0.10569276665593463</v>
      </c>
      <c r="AI179" s="26">
        <f t="shared" si="80"/>
        <v>0.23669104509840877</v>
      </c>
      <c r="AJ179" s="26">
        <f t="shared" si="70"/>
        <v>0.9244721486416001</v>
      </c>
      <c r="AK179" s="26">
        <f t="shared" si="71"/>
        <v>7.5527851358399914E-2</v>
      </c>
      <c r="AL179" s="29">
        <v>19.344999999999999</v>
      </c>
      <c r="AM179" s="30">
        <v>19.397500000000001</v>
      </c>
      <c r="AN179" s="30">
        <v>18.607500000000002</v>
      </c>
      <c r="AO179" s="30">
        <v>19.2</v>
      </c>
      <c r="AP179" s="31">
        <v>-7.4999999999999997E-3</v>
      </c>
    </row>
    <row r="180" spans="1:42" x14ac:dyDescent="0.2">
      <c r="A180" s="11">
        <v>44182</v>
      </c>
      <c r="B180" s="5" t="s">
        <v>243</v>
      </c>
      <c r="C180" s="10">
        <v>44166</v>
      </c>
      <c r="D180" s="5" t="s">
        <v>177</v>
      </c>
      <c r="E180" s="18">
        <f>IF(SUMIFS('Daily NSE Equity Options'!$K:$K,'Daily NSE Equity Options'!$A:$A,$A180)=0,"",SUMIFS('Daily NSE Equity Options'!$K:$K,'Daily NSE Equity Options'!$A:$A,$A180))</f>
        <v>108.46980000000001</v>
      </c>
      <c r="F180" s="7">
        <f>IF(SUMIFS('Daily BSE Equity Options'!$K:$K,'Daily BSE Equity Options'!$A:$A,$A180)=0,"",SUMIFS('Daily BSE Equity Options'!$K:$K,'Daily BSE Equity Options'!$A:$A,$A180))</f>
        <v>5.3100000000000001E-2</v>
      </c>
      <c r="G180" s="7">
        <f t="shared" si="54"/>
        <v>108.52290000000001</v>
      </c>
      <c r="H180" s="20" t="str">
        <f t="shared" si="55"/>
        <v/>
      </c>
      <c r="I180" s="20" t="str">
        <f t="shared" si="56"/>
        <v/>
      </c>
      <c r="J180" s="20" t="str">
        <f t="shared" si="57"/>
        <v/>
      </c>
      <c r="K180" s="20">
        <f t="shared" si="72"/>
        <v>-2.1309806950364218E-2</v>
      </c>
      <c r="L180" s="20">
        <f t="shared" si="73"/>
        <v>-0.30769230769230771</v>
      </c>
      <c r="M180" s="20">
        <f t="shared" si="74"/>
        <v>-2.1507858293743465E-2</v>
      </c>
      <c r="N180" s="20">
        <f t="shared" si="58"/>
        <v>0.99951070234945805</v>
      </c>
      <c r="O180" s="20">
        <f t="shared" si="59"/>
        <v>4.8929765054195936E-4</v>
      </c>
      <c r="P180" s="21">
        <f>IF(SUMIFS('Daily NSE Equity Options'!$L:$L,'Daily NSE Equity Options'!$A:$A,$A180)=0,"",SUMIFS('Daily NSE Equity Options'!$L:$L,'Daily NSE Equity Options'!$A:$A,$A180))</f>
        <v>48095.515200000002</v>
      </c>
      <c r="Q180" s="8">
        <f>IF(SUMIFS('Daily BSE Equity Options'!$L:$L,'Daily BSE Equity Options'!$A:$A,$A180)=0,"",SUMIFS('Daily BSE Equity Options'!$L:$L,'Daily BSE Equity Options'!$A:$A,$A180))</f>
        <v>2076.0324000000001</v>
      </c>
      <c r="R180" s="8">
        <f t="shared" si="60"/>
        <v>50171.547600000005</v>
      </c>
      <c r="S180" s="23" t="str">
        <f t="shared" si="61"/>
        <v/>
      </c>
      <c r="T180" s="23" t="str">
        <f t="shared" si="62"/>
        <v/>
      </c>
      <c r="U180" s="23" t="str">
        <f t="shared" si="63"/>
        <v/>
      </c>
      <c r="V180" s="23">
        <f t="shared" si="75"/>
        <v>0.92172542763526644</v>
      </c>
      <c r="W180" s="23">
        <f t="shared" si="76"/>
        <v>-0.12309841833246504</v>
      </c>
      <c r="X180" s="23">
        <f t="shared" si="77"/>
        <v>0.83143130439526791</v>
      </c>
      <c r="Y180" s="23">
        <f t="shared" si="64"/>
        <v>0.95862132026399749</v>
      </c>
      <c r="Z180" s="23">
        <f t="shared" si="65"/>
        <v>4.1378679736002399E-2</v>
      </c>
      <c r="AA180" s="24">
        <f>IF(SUMIFS('Daily NSE Equity Options'!$M:$M,'Daily NSE Equity Options'!$A:$A,$A180)=0,"",SUMIFS('Daily NSE Equity Options'!$M:$M,'Daily NSE Equity Options'!$A:$A,$A180))</f>
        <v>56761173</v>
      </c>
      <c r="AB180" s="9">
        <f>IF(SUMIFS('Daily BSE Equity Options'!$M:$M,'Daily BSE Equity Options'!$A:$A,$A180)=0,"",SUMIFS('Daily BSE Equity Options'!$M:$M,'Daily BSE Equity Options'!$A:$A,$A180))</f>
        <v>1971417</v>
      </c>
      <c r="AC180" s="9">
        <f t="shared" si="66"/>
        <v>58732590</v>
      </c>
      <c r="AD180" s="26" t="str">
        <f t="shared" si="67"/>
        <v/>
      </c>
      <c r="AE180" s="26" t="str">
        <f t="shared" si="68"/>
        <v/>
      </c>
      <c r="AF180" s="26" t="str">
        <f t="shared" si="69"/>
        <v/>
      </c>
      <c r="AG180" s="26">
        <f t="shared" si="78"/>
        <v>0.95131913460578521</v>
      </c>
      <c r="AH180" s="26">
        <f t="shared" si="79"/>
        <v>-0.17045081574017507</v>
      </c>
      <c r="AI180" s="26">
        <f t="shared" si="80"/>
        <v>0.86659426053773592</v>
      </c>
      <c r="AJ180" s="26">
        <f t="shared" si="70"/>
        <v>0.96643401900035397</v>
      </c>
      <c r="AK180" s="26">
        <f t="shared" si="71"/>
        <v>3.3565980999646021E-2</v>
      </c>
      <c r="AL180" s="29">
        <v>19.2</v>
      </c>
      <c r="AM180" s="30">
        <v>21.622499999999999</v>
      </c>
      <c r="AN180" s="30">
        <v>14.0525</v>
      </c>
      <c r="AO180" s="30">
        <v>19.157499999999999</v>
      </c>
      <c r="AP180" s="31">
        <v>-2.2000000000000001E-3</v>
      </c>
    </row>
    <row r="181" spans="1:42" x14ac:dyDescent="0.2">
      <c r="A181" s="11">
        <v>44183</v>
      </c>
      <c r="B181" s="5" t="s">
        <v>241</v>
      </c>
      <c r="C181" s="10">
        <v>44166</v>
      </c>
      <c r="D181" s="5" t="s">
        <v>177</v>
      </c>
      <c r="E181" s="18">
        <f>IF(SUMIFS('Daily NSE Equity Options'!$K:$K,'Daily NSE Equity Options'!$A:$A,$A181)=0,"",SUMIFS('Daily NSE Equity Options'!$K:$K,'Daily NSE Equity Options'!$A:$A,$A181))</f>
        <v>105.5129</v>
      </c>
      <c r="F181" s="7">
        <f>IF(SUMIFS('Daily BSE Equity Options'!$K:$K,'Daily BSE Equity Options'!$A:$A,$A181)=0,"",SUMIFS('Daily BSE Equity Options'!$K:$K,'Daily BSE Equity Options'!$A:$A,$A181))</f>
        <v>2.98E-2</v>
      </c>
      <c r="G181" s="7">
        <f t="shared" si="54"/>
        <v>105.5427</v>
      </c>
      <c r="H181" s="20" t="str">
        <f t="shared" si="55"/>
        <v/>
      </c>
      <c r="I181" s="20" t="str">
        <f t="shared" si="56"/>
        <v/>
      </c>
      <c r="J181" s="20" t="str">
        <f t="shared" si="57"/>
        <v/>
      </c>
      <c r="K181" s="20">
        <f t="shared" si="72"/>
        <v>-2.7260122172254486E-2</v>
      </c>
      <c r="L181" s="20">
        <f t="shared" si="73"/>
        <v>-0.43879472693032018</v>
      </c>
      <c r="M181" s="20">
        <f t="shared" si="74"/>
        <v>-2.7461485087479365E-2</v>
      </c>
      <c r="N181" s="20">
        <f t="shared" si="58"/>
        <v>0.99971764982324696</v>
      </c>
      <c r="O181" s="20">
        <f t="shared" si="59"/>
        <v>2.8235017675310565E-4</v>
      </c>
      <c r="P181" s="21">
        <f>IF(SUMIFS('Daily NSE Equity Options'!$L:$L,'Daily NSE Equity Options'!$A:$A,$A181)=0,"",SUMIFS('Daily NSE Equity Options'!$L:$L,'Daily NSE Equity Options'!$A:$A,$A181))</f>
        <v>15035.640799999999</v>
      </c>
      <c r="Q181" s="8">
        <f>IF(SUMIFS('Daily BSE Equity Options'!$L:$L,'Daily BSE Equity Options'!$A:$A,$A181)=0,"",SUMIFS('Daily BSE Equity Options'!$L:$L,'Daily BSE Equity Options'!$A:$A,$A181))</f>
        <v>2121.5113999999999</v>
      </c>
      <c r="R181" s="8">
        <f t="shared" si="60"/>
        <v>17157.1522</v>
      </c>
      <c r="S181" s="23" t="str">
        <f t="shared" si="61"/>
        <v/>
      </c>
      <c r="T181" s="23" t="str">
        <f t="shared" si="62"/>
        <v/>
      </c>
      <c r="U181" s="23" t="str">
        <f t="shared" si="63"/>
        <v/>
      </c>
      <c r="V181" s="23">
        <f t="shared" si="75"/>
        <v>-0.68737956673349032</v>
      </c>
      <c r="W181" s="23">
        <f t="shared" si="76"/>
        <v>2.1906690858967126E-2</v>
      </c>
      <c r="X181" s="23">
        <f t="shared" si="77"/>
        <v>-0.65803023783942438</v>
      </c>
      <c r="Y181" s="23">
        <f t="shared" si="64"/>
        <v>0.87634827882450084</v>
      </c>
      <c r="Z181" s="23">
        <f t="shared" si="65"/>
        <v>0.12365172117549904</v>
      </c>
      <c r="AA181" s="24">
        <f>IF(SUMIFS('Daily NSE Equity Options'!$M:$M,'Daily NSE Equity Options'!$A:$A,$A181)=0,"",SUMIFS('Daily NSE Equity Options'!$M:$M,'Daily NSE Equity Options'!$A:$A,$A181))</f>
        <v>17340961</v>
      </c>
      <c r="AB181" s="9">
        <f>IF(SUMIFS('Daily BSE Equity Options'!$M:$M,'Daily BSE Equity Options'!$A:$A,$A181)=0,"",SUMIFS('Daily BSE Equity Options'!$M:$M,'Daily BSE Equity Options'!$A:$A,$A181))</f>
        <v>1979876</v>
      </c>
      <c r="AC181" s="9">
        <f t="shared" si="66"/>
        <v>19320837</v>
      </c>
      <c r="AD181" s="26" t="str">
        <f t="shared" si="67"/>
        <v/>
      </c>
      <c r="AE181" s="26" t="str">
        <f t="shared" si="68"/>
        <v/>
      </c>
      <c r="AF181" s="26" t="str">
        <f t="shared" si="69"/>
        <v/>
      </c>
      <c r="AG181" s="26">
        <f t="shared" si="78"/>
        <v>-0.69449255391533216</v>
      </c>
      <c r="AH181" s="26">
        <f t="shared" si="79"/>
        <v>4.2908222867106272E-3</v>
      </c>
      <c r="AI181" s="26">
        <f t="shared" si="80"/>
        <v>-0.67103720438686598</v>
      </c>
      <c r="AJ181" s="26">
        <f t="shared" si="70"/>
        <v>0.89752638563225806</v>
      </c>
      <c r="AK181" s="26">
        <f t="shared" si="71"/>
        <v>0.10247361436774194</v>
      </c>
      <c r="AL181" s="29">
        <v>19.157499999999999</v>
      </c>
      <c r="AM181" s="30">
        <v>19.4925</v>
      </c>
      <c r="AN181" s="30">
        <v>14.555</v>
      </c>
      <c r="AO181" s="30">
        <v>18.622499999999999</v>
      </c>
      <c r="AP181" s="31">
        <v>-2.7900000000000001E-2</v>
      </c>
    </row>
    <row r="182" spans="1:42" x14ac:dyDescent="0.2">
      <c r="A182" s="11">
        <v>44186</v>
      </c>
      <c r="B182" s="5" t="s">
        <v>244</v>
      </c>
      <c r="C182" s="10">
        <v>44166</v>
      </c>
      <c r="D182" s="5" t="s">
        <v>177</v>
      </c>
      <c r="E182" s="18">
        <f>IF(SUMIFS('Daily NSE Equity Options'!$K:$K,'Daily NSE Equity Options'!$A:$A,$A182)=0,"",SUMIFS('Daily NSE Equity Options'!$K:$K,'Daily NSE Equity Options'!$A:$A,$A182))</f>
        <v>195.0376</v>
      </c>
      <c r="F182" s="7">
        <f>IF(SUMIFS('Daily BSE Equity Options'!$K:$K,'Daily BSE Equity Options'!$A:$A,$A182)=0,"",SUMIFS('Daily BSE Equity Options'!$K:$K,'Daily BSE Equity Options'!$A:$A,$A182))</f>
        <v>3.8699999999999998E-2</v>
      </c>
      <c r="G182" s="7">
        <f t="shared" si="54"/>
        <v>195.0763</v>
      </c>
      <c r="H182" s="20" t="str">
        <f t="shared" si="55"/>
        <v/>
      </c>
      <c r="I182" s="20" t="str">
        <f t="shared" si="56"/>
        <v/>
      </c>
      <c r="J182" s="20" t="str">
        <f t="shared" si="57"/>
        <v/>
      </c>
      <c r="K182" s="20">
        <f t="shared" si="72"/>
        <v>0.84847160868481475</v>
      </c>
      <c r="L182" s="20">
        <f t="shared" si="73"/>
        <v>0.29865771812080522</v>
      </c>
      <c r="M182" s="20">
        <f t="shared" si="74"/>
        <v>0.84831636863563298</v>
      </c>
      <c r="N182" s="20">
        <f t="shared" si="58"/>
        <v>0.99980161608560336</v>
      </c>
      <c r="O182" s="20">
        <f t="shared" si="59"/>
        <v>1.98383914396572E-4</v>
      </c>
      <c r="P182" s="21">
        <f>IF(SUMIFS('Daily NSE Equity Options'!$L:$L,'Daily NSE Equity Options'!$A:$A,$A182)=0,"",SUMIFS('Daily NSE Equity Options'!$L:$L,'Daily NSE Equity Options'!$A:$A,$A182))</f>
        <v>31655.859</v>
      </c>
      <c r="Q182" s="8">
        <f>IF(SUMIFS('Daily BSE Equity Options'!$L:$L,'Daily BSE Equity Options'!$A:$A,$A182)=0,"",SUMIFS('Daily BSE Equity Options'!$L:$L,'Daily BSE Equity Options'!$A:$A,$A182))</f>
        <v>2137.4346999999998</v>
      </c>
      <c r="R182" s="8">
        <f t="shared" si="60"/>
        <v>33793.293700000002</v>
      </c>
      <c r="S182" s="23" t="str">
        <f t="shared" si="61"/>
        <v/>
      </c>
      <c r="T182" s="23" t="str">
        <f t="shared" si="62"/>
        <v/>
      </c>
      <c r="U182" s="23" t="str">
        <f t="shared" si="63"/>
        <v/>
      </c>
      <c r="V182" s="23">
        <f t="shared" si="75"/>
        <v>1.1053880856211995</v>
      </c>
      <c r="W182" s="23">
        <f t="shared" si="76"/>
        <v>7.5056396114581148E-3</v>
      </c>
      <c r="X182" s="23">
        <f t="shared" si="77"/>
        <v>0.96963303152372804</v>
      </c>
      <c r="Y182" s="23">
        <f t="shared" si="64"/>
        <v>0.93674973741905476</v>
      </c>
      <c r="Z182" s="23">
        <f t="shared" si="65"/>
        <v>6.3250262580945155E-2</v>
      </c>
      <c r="AA182" s="24">
        <f>IF(SUMIFS('Daily NSE Equity Options'!$M:$M,'Daily NSE Equity Options'!$A:$A,$A182)=0,"",SUMIFS('Daily NSE Equity Options'!$M:$M,'Daily NSE Equity Options'!$A:$A,$A182))</f>
        <v>36107853</v>
      </c>
      <c r="AB182" s="9">
        <f>IF(SUMIFS('Daily BSE Equity Options'!$M:$M,'Daily BSE Equity Options'!$A:$A,$A182)=0,"",SUMIFS('Daily BSE Equity Options'!$M:$M,'Daily BSE Equity Options'!$A:$A,$A182))</f>
        <v>2068305</v>
      </c>
      <c r="AC182" s="9">
        <f t="shared" si="66"/>
        <v>38176158</v>
      </c>
      <c r="AD182" s="26" t="str">
        <f t="shared" si="67"/>
        <v/>
      </c>
      <c r="AE182" s="26" t="str">
        <f t="shared" si="68"/>
        <v/>
      </c>
      <c r="AF182" s="26" t="str">
        <f t="shared" si="69"/>
        <v/>
      </c>
      <c r="AG182" s="26">
        <f t="shared" si="78"/>
        <v>1.0822290644676498</v>
      </c>
      <c r="AH182" s="26">
        <f t="shared" si="79"/>
        <v>4.4663908244758854E-2</v>
      </c>
      <c r="AI182" s="26">
        <f t="shared" si="80"/>
        <v>0.97590601276745925</v>
      </c>
      <c r="AJ182" s="26">
        <f t="shared" si="70"/>
        <v>0.94582207565255783</v>
      </c>
      <c r="AK182" s="26">
        <f t="shared" si="71"/>
        <v>5.4177924347442188E-2</v>
      </c>
      <c r="AL182" s="29">
        <v>18.622499999999999</v>
      </c>
      <c r="AM182" s="30">
        <v>23.68</v>
      </c>
      <c r="AN182" s="30">
        <v>18.622499999999999</v>
      </c>
      <c r="AO182" s="30">
        <v>23.19</v>
      </c>
      <c r="AP182" s="31">
        <v>0.24529999999999999</v>
      </c>
    </row>
    <row r="183" spans="1:42" x14ac:dyDescent="0.2">
      <c r="A183" s="11">
        <v>44187</v>
      </c>
      <c r="B183" s="5" t="s">
        <v>242</v>
      </c>
      <c r="C183" s="10">
        <v>44166</v>
      </c>
      <c r="D183" s="5" t="s">
        <v>177</v>
      </c>
      <c r="E183" s="18">
        <f>IF(SUMIFS('Daily NSE Equity Options'!$K:$K,'Daily NSE Equity Options'!$A:$A,$A183)=0,"",SUMIFS('Daily NSE Equity Options'!$K:$K,'Daily NSE Equity Options'!$A:$A,$A183))</f>
        <v>198.79239999999999</v>
      </c>
      <c r="F183" s="7">
        <f>IF(SUMIFS('Daily BSE Equity Options'!$K:$K,'Daily BSE Equity Options'!$A:$A,$A183)=0,"",SUMIFS('Daily BSE Equity Options'!$K:$K,'Daily BSE Equity Options'!$A:$A,$A183))</f>
        <v>0.12690000000000001</v>
      </c>
      <c r="G183" s="7">
        <f t="shared" si="54"/>
        <v>198.91929999999999</v>
      </c>
      <c r="H183" s="20" t="str">
        <f t="shared" si="55"/>
        <v/>
      </c>
      <c r="I183" s="20" t="str">
        <f t="shared" si="56"/>
        <v/>
      </c>
      <c r="J183" s="20" t="str">
        <f t="shared" si="57"/>
        <v/>
      </c>
      <c r="K183" s="20">
        <f t="shared" si="72"/>
        <v>1.9251672498020733E-2</v>
      </c>
      <c r="L183" s="20">
        <f t="shared" si="73"/>
        <v>2.279069767441861</v>
      </c>
      <c r="M183" s="20">
        <f t="shared" si="74"/>
        <v>1.9699984057520048E-2</v>
      </c>
      <c r="N183" s="20">
        <f t="shared" si="58"/>
        <v>0.99936205285258894</v>
      </c>
      <c r="O183" s="20">
        <f t="shared" si="59"/>
        <v>6.3794714741103567E-4</v>
      </c>
      <c r="P183" s="21">
        <f>IF(SUMIFS('Daily NSE Equity Options'!$L:$L,'Daily NSE Equity Options'!$A:$A,$A183)=0,"",SUMIFS('Daily NSE Equity Options'!$L:$L,'Daily NSE Equity Options'!$A:$A,$A183))</f>
        <v>33459.750899999999</v>
      </c>
      <c r="Q183" s="8">
        <f>IF(SUMIFS('Daily BSE Equity Options'!$L:$L,'Daily BSE Equity Options'!$A:$A,$A183)=0,"",SUMIFS('Daily BSE Equity Options'!$L:$L,'Daily BSE Equity Options'!$A:$A,$A183))</f>
        <v>2028.3269</v>
      </c>
      <c r="R183" s="8">
        <f t="shared" si="60"/>
        <v>35488.077799999999</v>
      </c>
      <c r="S183" s="23" t="str">
        <f t="shared" si="61"/>
        <v/>
      </c>
      <c r="T183" s="23" t="str">
        <f t="shared" si="62"/>
        <v/>
      </c>
      <c r="U183" s="23" t="str">
        <f t="shared" si="63"/>
        <v/>
      </c>
      <c r="V183" s="23">
        <f t="shared" si="75"/>
        <v>5.6984455863289041E-2</v>
      </c>
      <c r="W183" s="23">
        <f t="shared" si="76"/>
        <v>-5.1046144240102342E-2</v>
      </c>
      <c r="X183" s="23">
        <f t="shared" si="77"/>
        <v>5.0151492039972378E-2</v>
      </c>
      <c r="Y183" s="23">
        <f t="shared" si="64"/>
        <v>0.94284483618890169</v>
      </c>
      <c r="Z183" s="23">
        <f t="shared" si="65"/>
        <v>5.7155163811098274E-2</v>
      </c>
      <c r="AA183" s="24">
        <f>IF(SUMIFS('Daily NSE Equity Options'!$M:$M,'Daily NSE Equity Options'!$A:$A,$A183)=0,"",SUMIFS('Daily NSE Equity Options'!$M:$M,'Daily NSE Equity Options'!$A:$A,$A183))</f>
        <v>39158580</v>
      </c>
      <c r="AB183" s="9">
        <f>IF(SUMIFS('Daily BSE Equity Options'!$M:$M,'Daily BSE Equity Options'!$A:$A,$A183)=0,"",SUMIFS('Daily BSE Equity Options'!$M:$M,'Daily BSE Equity Options'!$A:$A,$A183))</f>
        <v>1816023</v>
      </c>
      <c r="AC183" s="9">
        <f t="shared" si="66"/>
        <v>40974603</v>
      </c>
      <c r="AD183" s="26" t="str">
        <f t="shared" si="67"/>
        <v/>
      </c>
      <c r="AE183" s="26" t="str">
        <f t="shared" si="68"/>
        <v/>
      </c>
      <c r="AF183" s="26" t="str">
        <f t="shared" si="69"/>
        <v/>
      </c>
      <c r="AG183" s="26">
        <f t="shared" si="78"/>
        <v>8.4489293783266417E-2</v>
      </c>
      <c r="AH183" s="26">
        <f t="shared" si="79"/>
        <v>-0.12197524059556009</v>
      </c>
      <c r="AI183" s="26">
        <f t="shared" si="80"/>
        <v>7.3303473859260615E-2</v>
      </c>
      <c r="AJ183" s="26">
        <f t="shared" si="70"/>
        <v>0.95567930212771068</v>
      </c>
      <c r="AK183" s="26">
        <f t="shared" si="71"/>
        <v>4.432069787228933E-2</v>
      </c>
      <c r="AL183" s="29">
        <v>23.19</v>
      </c>
      <c r="AM183" s="30">
        <v>24.48</v>
      </c>
      <c r="AN183" s="30">
        <v>16.592500000000001</v>
      </c>
      <c r="AO183" s="30">
        <v>21.984999999999999</v>
      </c>
      <c r="AP183" s="31">
        <v>-5.1999999999999998E-2</v>
      </c>
    </row>
    <row r="184" spans="1:42" x14ac:dyDescent="0.2">
      <c r="A184" s="11">
        <v>44188</v>
      </c>
      <c r="B184" s="5" t="s">
        <v>240</v>
      </c>
      <c r="C184" s="10">
        <v>44166</v>
      </c>
      <c r="D184" s="5" t="s">
        <v>177</v>
      </c>
      <c r="E184" s="18">
        <f>IF(SUMIFS('Daily NSE Equity Options'!$K:$K,'Daily NSE Equity Options'!$A:$A,$A184)=0,"",SUMIFS('Daily NSE Equity Options'!$K:$K,'Daily NSE Equity Options'!$A:$A,$A184))</f>
        <v>117.1229</v>
      </c>
      <c r="F184" s="7">
        <f>IF(SUMIFS('Daily BSE Equity Options'!$K:$K,'Daily BSE Equity Options'!$A:$A,$A184)=0,"",SUMIFS('Daily BSE Equity Options'!$K:$K,'Daily BSE Equity Options'!$A:$A,$A184))</f>
        <v>8.8800000000000004E-2</v>
      </c>
      <c r="G184" s="7">
        <f t="shared" si="54"/>
        <v>117.21170000000001</v>
      </c>
      <c r="H184" s="20" t="str">
        <f t="shared" si="55"/>
        <v/>
      </c>
      <c r="I184" s="20" t="str">
        <f t="shared" si="56"/>
        <v/>
      </c>
      <c r="J184" s="20" t="str">
        <f t="shared" si="57"/>
        <v/>
      </c>
      <c r="K184" s="20">
        <f t="shared" si="72"/>
        <v>-0.41082807994671822</v>
      </c>
      <c r="L184" s="20">
        <f t="shared" si="73"/>
        <v>-0.30023640661938533</v>
      </c>
      <c r="M184" s="20">
        <f t="shared" si="74"/>
        <v>-0.41075752830419165</v>
      </c>
      <c r="N184" s="20">
        <f t="shared" si="58"/>
        <v>0.99924239645018365</v>
      </c>
      <c r="O184" s="20">
        <f t="shared" si="59"/>
        <v>7.5760354981627262E-4</v>
      </c>
      <c r="P184" s="21">
        <f>IF(SUMIFS('Daily NSE Equity Options'!$L:$L,'Daily NSE Equity Options'!$A:$A,$A184)=0,"",SUMIFS('Daily NSE Equity Options'!$L:$L,'Daily NSE Equity Options'!$A:$A,$A184))</f>
        <v>27850.833600000002</v>
      </c>
      <c r="Q184" s="8">
        <f>IF(SUMIFS('Daily BSE Equity Options'!$L:$L,'Daily BSE Equity Options'!$A:$A,$A184)=0,"",SUMIFS('Daily BSE Equity Options'!$L:$L,'Daily BSE Equity Options'!$A:$A,$A184))</f>
        <v>2072.7132000000001</v>
      </c>
      <c r="R184" s="8">
        <f t="shared" si="60"/>
        <v>29923.546800000004</v>
      </c>
      <c r="S184" s="23" t="str">
        <f t="shared" si="61"/>
        <v/>
      </c>
      <c r="T184" s="23" t="str">
        <f t="shared" si="62"/>
        <v/>
      </c>
      <c r="U184" s="23" t="str">
        <f t="shared" si="63"/>
        <v/>
      </c>
      <c r="V184" s="23">
        <f t="shared" si="75"/>
        <v>-0.16763177098249105</v>
      </c>
      <c r="W184" s="23">
        <f t="shared" si="76"/>
        <v>2.1883208273774768E-2</v>
      </c>
      <c r="X184" s="23">
        <f t="shared" si="77"/>
        <v>-0.15680001129844223</v>
      </c>
      <c r="Y184" s="23">
        <f t="shared" si="64"/>
        <v>0.93073303730158075</v>
      </c>
      <c r="Z184" s="23">
        <f t="shared" si="65"/>
        <v>6.9266962698419157E-2</v>
      </c>
      <c r="AA184" s="24">
        <f>IF(SUMIFS('Daily NSE Equity Options'!$M:$M,'Daily NSE Equity Options'!$A:$A,$A184)=0,"",SUMIFS('Daily NSE Equity Options'!$M:$M,'Daily NSE Equity Options'!$A:$A,$A184))</f>
        <v>32899040</v>
      </c>
      <c r="AB184" s="9">
        <f>IF(SUMIFS('Daily BSE Equity Options'!$M:$M,'Daily BSE Equity Options'!$A:$A,$A184)=0,"",SUMIFS('Daily BSE Equity Options'!$M:$M,'Daily BSE Equity Options'!$A:$A,$A184))</f>
        <v>1917941</v>
      </c>
      <c r="AC184" s="9">
        <f t="shared" si="66"/>
        <v>34816981</v>
      </c>
      <c r="AD184" s="26" t="str">
        <f t="shared" si="67"/>
        <v/>
      </c>
      <c r="AE184" s="26" t="str">
        <f t="shared" si="68"/>
        <v/>
      </c>
      <c r="AF184" s="26" t="str">
        <f t="shared" si="69"/>
        <v/>
      </c>
      <c r="AG184" s="26">
        <f t="shared" si="78"/>
        <v>-0.15985104669270433</v>
      </c>
      <c r="AH184" s="26">
        <f t="shared" si="79"/>
        <v>5.6121535905657494E-2</v>
      </c>
      <c r="AI184" s="26">
        <f t="shared" si="80"/>
        <v>-0.15027899111066434</v>
      </c>
      <c r="AJ184" s="26">
        <f t="shared" si="70"/>
        <v>0.94491363280463636</v>
      </c>
      <c r="AK184" s="26">
        <f t="shared" si="71"/>
        <v>5.5086367195363667E-2</v>
      </c>
      <c r="AL184" s="29">
        <v>21.984999999999999</v>
      </c>
      <c r="AM184" s="30">
        <v>22.0825</v>
      </c>
      <c r="AN184" s="30">
        <v>19.395</v>
      </c>
      <c r="AO184" s="30">
        <v>20.495000000000001</v>
      </c>
      <c r="AP184" s="31">
        <v>-6.7799999999999999E-2</v>
      </c>
    </row>
    <row r="185" spans="1:42" x14ac:dyDescent="0.2">
      <c r="A185" s="11">
        <v>44189</v>
      </c>
      <c r="B185" s="5" t="s">
        <v>243</v>
      </c>
      <c r="C185" s="10">
        <v>44166</v>
      </c>
      <c r="D185" s="5" t="s">
        <v>177</v>
      </c>
      <c r="E185" s="18">
        <f>IF(SUMIFS('Daily NSE Equity Options'!$K:$K,'Daily NSE Equity Options'!$A:$A,$A185)=0,"",SUMIFS('Daily NSE Equity Options'!$K:$K,'Daily NSE Equity Options'!$A:$A,$A185))</f>
        <v>135.26429999999999</v>
      </c>
      <c r="F185" s="7">
        <f>IF(SUMIFS('Daily BSE Equity Options'!$K:$K,'Daily BSE Equity Options'!$A:$A,$A185)=0,"",SUMIFS('Daily BSE Equity Options'!$K:$K,'Daily BSE Equity Options'!$A:$A,$A185))</f>
        <v>5.7299999999999997E-2</v>
      </c>
      <c r="G185" s="7">
        <f t="shared" si="54"/>
        <v>135.32159999999999</v>
      </c>
      <c r="H185" s="20" t="str">
        <f t="shared" si="55"/>
        <v/>
      </c>
      <c r="I185" s="20" t="str">
        <f t="shared" si="56"/>
        <v/>
      </c>
      <c r="J185" s="20" t="str">
        <f t="shared" si="57"/>
        <v/>
      </c>
      <c r="K185" s="20">
        <f t="shared" si="72"/>
        <v>0.15489199806357234</v>
      </c>
      <c r="L185" s="20">
        <f t="shared" si="73"/>
        <v>-0.35472972972972983</v>
      </c>
      <c r="M185" s="20">
        <f t="shared" si="74"/>
        <v>0.1545059068335326</v>
      </c>
      <c r="N185" s="20">
        <f t="shared" si="58"/>
        <v>0.99957656427355279</v>
      </c>
      <c r="O185" s="20">
        <f t="shared" si="59"/>
        <v>4.2343572644721906E-4</v>
      </c>
      <c r="P185" s="21">
        <f>IF(SUMIFS('Daily NSE Equity Options'!$L:$L,'Daily NSE Equity Options'!$A:$A,$A185)=0,"",SUMIFS('Daily NSE Equity Options'!$L:$L,'Daily NSE Equity Options'!$A:$A,$A185))</f>
        <v>60046.583200000001</v>
      </c>
      <c r="Q185" s="8">
        <f>IF(SUMIFS('Daily BSE Equity Options'!$L:$L,'Daily BSE Equity Options'!$A:$A,$A185)=0,"",SUMIFS('Daily BSE Equity Options'!$L:$L,'Daily BSE Equity Options'!$A:$A,$A185))</f>
        <v>2027.7541000000001</v>
      </c>
      <c r="R185" s="8">
        <f t="shared" si="60"/>
        <v>62074.337299999999</v>
      </c>
      <c r="S185" s="23" t="str">
        <f t="shared" si="61"/>
        <v/>
      </c>
      <c r="T185" s="23" t="str">
        <f t="shared" si="62"/>
        <v/>
      </c>
      <c r="U185" s="23" t="str">
        <f t="shared" si="63"/>
        <v/>
      </c>
      <c r="V185" s="23">
        <f t="shared" si="75"/>
        <v>1.1560066769419786</v>
      </c>
      <c r="W185" s="23">
        <f t="shared" si="76"/>
        <v>-2.169094112972314E-2</v>
      </c>
      <c r="X185" s="23">
        <f t="shared" si="77"/>
        <v>1.0744311399609887</v>
      </c>
      <c r="Y185" s="23">
        <f t="shared" si="64"/>
        <v>0.96733345552768391</v>
      </c>
      <c r="Z185" s="23">
        <f t="shared" si="65"/>
        <v>3.2666544472316102E-2</v>
      </c>
      <c r="AA185" s="24">
        <f>IF(SUMIFS('Daily NSE Equity Options'!$M:$M,'Daily NSE Equity Options'!$A:$A,$A185)=0,"",SUMIFS('Daily NSE Equity Options'!$M:$M,'Daily NSE Equity Options'!$A:$A,$A185))</f>
        <v>70828122</v>
      </c>
      <c r="AB185" s="9">
        <f>IF(SUMIFS('Daily BSE Equity Options'!$M:$M,'Daily BSE Equity Options'!$A:$A,$A185)=0,"",SUMIFS('Daily BSE Equity Options'!$M:$M,'Daily BSE Equity Options'!$A:$A,$A185))</f>
        <v>1882753</v>
      </c>
      <c r="AC185" s="9">
        <f t="shared" si="66"/>
        <v>72710875</v>
      </c>
      <c r="AD185" s="26" t="str">
        <f t="shared" si="67"/>
        <v/>
      </c>
      <c r="AE185" s="26" t="str">
        <f t="shared" si="68"/>
        <v/>
      </c>
      <c r="AF185" s="26" t="str">
        <f t="shared" si="69"/>
        <v/>
      </c>
      <c r="AG185" s="26">
        <f t="shared" si="78"/>
        <v>1.1528932759132182</v>
      </c>
      <c r="AH185" s="26">
        <f t="shared" si="79"/>
        <v>-1.8346758320511469E-2</v>
      </c>
      <c r="AI185" s="26">
        <f t="shared" si="80"/>
        <v>1.0883739173135085</v>
      </c>
      <c r="AJ185" s="26">
        <f t="shared" si="70"/>
        <v>0.974106308031639</v>
      </c>
      <c r="AK185" s="26">
        <f t="shared" si="71"/>
        <v>2.5893691968360992E-2</v>
      </c>
      <c r="AL185" s="29">
        <v>20.495000000000001</v>
      </c>
      <c r="AM185" s="30">
        <v>20.952500000000001</v>
      </c>
      <c r="AN185" s="30">
        <v>15.645</v>
      </c>
      <c r="AO185" s="30">
        <v>19.967500000000001</v>
      </c>
      <c r="AP185" s="31">
        <v>-2.5700000000000001E-2</v>
      </c>
    </row>
    <row r="186" spans="1:42" x14ac:dyDescent="0.2">
      <c r="A186" s="11">
        <v>44193</v>
      </c>
      <c r="B186" s="5" t="s">
        <v>244</v>
      </c>
      <c r="C186" s="10">
        <v>44166</v>
      </c>
      <c r="D186" s="5" t="s">
        <v>177</v>
      </c>
      <c r="E186" s="18">
        <f>IF(SUMIFS('Daily NSE Equity Options'!$K:$K,'Daily NSE Equity Options'!$A:$A,$A186)=0,"",SUMIFS('Daily NSE Equity Options'!$K:$K,'Daily NSE Equity Options'!$A:$A,$A186))</f>
        <v>90.782399999999996</v>
      </c>
      <c r="F186" s="7">
        <f>IF(SUMIFS('Daily BSE Equity Options'!$K:$K,'Daily BSE Equity Options'!$A:$A,$A186)=0,"",SUMIFS('Daily BSE Equity Options'!$K:$K,'Daily BSE Equity Options'!$A:$A,$A186))</f>
        <v>2.9100000000000001E-2</v>
      </c>
      <c r="G186" s="7">
        <f t="shared" si="54"/>
        <v>90.811499999999995</v>
      </c>
      <c r="H186" s="20" t="str">
        <f t="shared" si="55"/>
        <v/>
      </c>
      <c r="I186" s="20" t="str">
        <f t="shared" si="56"/>
        <v/>
      </c>
      <c r="J186" s="20" t="str">
        <f t="shared" si="57"/>
        <v/>
      </c>
      <c r="K186" s="20">
        <f t="shared" si="72"/>
        <v>-0.32885173693280489</v>
      </c>
      <c r="L186" s="20">
        <f t="shared" si="73"/>
        <v>-0.49214659685863871</v>
      </c>
      <c r="M186" s="20">
        <f t="shared" si="74"/>
        <v>-0.32892088181044266</v>
      </c>
      <c r="N186" s="20">
        <f t="shared" si="58"/>
        <v>0.99967955600336966</v>
      </c>
      <c r="O186" s="20">
        <f t="shared" si="59"/>
        <v>3.2044399663038272E-4</v>
      </c>
      <c r="P186" s="21">
        <f>IF(SUMIFS('Daily NSE Equity Options'!$L:$L,'Daily NSE Equity Options'!$A:$A,$A186)=0,"",SUMIFS('Daily NSE Equity Options'!$L:$L,'Daily NSE Equity Options'!$A:$A,$A186))</f>
        <v>15123.0213</v>
      </c>
      <c r="Q186" s="8">
        <f>IF(SUMIFS('Daily BSE Equity Options'!$L:$L,'Daily BSE Equity Options'!$A:$A,$A186)=0,"",SUMIFS('Daily BSE Equity Options'!$L:$L,'Daily BSE Equity Options'!$A:$A,$A186))</f>
        <v>2140.3779</v>
      </c>
      <c r="R186" s="8">
        <f t="shared" si="60"/>
        <v>17263.3992</v>
      </c>
      <c r="S186" s="23" t="str">
        <f t="shared" si="61"/>
        <v/>
      </c>
      <c r="T186" s="23" t="str">
        <f t="shared" si="62"/>
        <v/>
      </c>
      <c r="U186" s="23" t="str">
        <f t="shared" si="63"/>
        <v/>
      </c>
      <c r="V186" s="23">
        <f t="shared" si="75"/>
        <v>-0.74814518172284616</v>
      </c>
      <c r="W186" s="23">
        <f t="shared" si="76"/>
        <v>5.5541152647650804E-2</v>
      </c>
      <c r="X186" s="23">
        <f t="shared" si="77"/>
        <v>-0.72189152633933951</v>
      </c>
      <c r="Y186" s="23">
        <f t="shared" si="64"/>
        <v>0.8760164278654925</v>
      </c>
      <c r="Z186" s="23">
        <f t="shared" si="65"/>
        <v>0.12398357213450756</v>
      </c>
      <c r="AA186" s="24">
        <f>IF(SUMIFS('Daily NSE Equity Options'!$M:$M,'Daily NSE Equity Options'!$A:$A,$A186)=0,"",SUMIFS('Daily NSE Equity Options'!$M:$M,'Daily NSE Equity Options'!$A:$A,$A186))</f>
        <v>17332129</v>
      </c>
      <c r="AB186" s="9">
        <f>IF(SUMIFS('Daily BSE Equity Options'!$M:$M,'Daily BSE Equity Options'!$A:$A,$A186)=0,"",SUMIFS('Daily BSE Equity Options'!$M:$M,'Daily BSE Equity Options'!$A:$A,$A186))</f>
        <v>1978856</v>
      </c>
      <c r="AC186" s="9">
        <f t="shared" si="66"/>
        <v>19310985</v>
      </c>
      <c r="AD186" s="26" t="str">
        <f t="shared" si="67"/>
        <v/>
      </c>
      <c r="AE186" s="26" t="str">
        <f t="shared" si="68"/>
        <v/>
      </c>
      <c r="AF186" s="26" t="str">
        <f t="shared" si="69"/>
        <v/>
      </c>
      <c r="AG186" s="26">
        <f t="shared" si="78"/>
        <v>-0.755293116482744</v>
      </c>
      <c r="AH186" s="26">
        <f t="shared" si="79"/>
        <v>5.1043870332433405E-2</v>
      </c>
      <c r="AI186" s="26">
        <f t="shared" si="80"/>
        <v>-0.73441407492345534</v>
      </c>
      <c r="AJ186" s="26">
        <f t="shared" si="70"/>
        <v>0.89752692573682802</v>
      </c>
      <c r="AK186" s="26">
        <f t="shared" si="71"/>
        <v>0.10247307426317197</v>
      </c>
      <c r="AL186" s="29">
        <v>19.967500000000001</v>
      </c>
      <c r="AM186" s="30">
        <v>21.022500000000001</v>
      </c>
      <c r="AN186" s="30">
        <v>18.5975</v>
      </c>
      <c r="AO186" s="30">
        <v>20.427499999999998</v>
      </c>
      <c r="AP186" s="31">
        <v>2.3E-2</v>
      </c>
    </row>
    <row r="187" spans="1:42" x14ac:dyDescent="0.2">
      <c r="A187" s="11">
        <v>44194</v>
      </c>
      <c r="B187" s="5" t="s">
        <v>242</v>
      </c>
      <c r="C187" s="10">
        <v>44166</v>
      </c>
      <c r="D187" s="5" t="s">
        <v>177</v>
      </c>
      <c r="E187" s="18">
        <f>IF(SUMIFS('Daily NSE Equity Options'!$K:$K,'Daily NSE Equity Options'!$A:$A,$A187)=0,"",SUMIFS('Daily NSE Equity Options'!$K:$K,'Daily NSE Equity Options'!$A:$A,$A187))</f>
        <v>118.5827</v>
      </c>
      <c r="F187" s="7">
        <f>IF(SUMIFS('Daily BSE Equity Options'!$K:$K,'Daily BSE Equity Options'!$A:$A,$A187)=0,"",SUMIFS('Daily BSE Equity Options'!$K:$K,'Daily BSE Equity Options'!$A:$A,$A187))</f>
        <v>0.1042</v>
      </c>
      <c r="G187" s="7">
        <f t="shared" si="54"/>
        <v>118.68690000000001</v>
      </c>
      <c r="H187" s="20" t="str">
        <f t="shared" si="55"/>
        <v/>
      </c>
      <c r="I187" s="20" t="str">
        <f t="shared" si="56"/>
        <v/>
      </c>
      <c r="J187" s="20" t="str">
        <f t="shared" si="57"/>
        <v/>
      </c>
      <c r="K187" s="20">
        <f t="shared" si="72"/>
        <v>0.3062300622147025</v>
      </c>
      <c r="L187" s="20">
        <f t="shared" si="73"/>
        <v>2.5807560137457042</v>
      </c>
      <c r="M187" s="20">
        <f t="shared" si="74"/>
        <v>0.30695892040105077</v>
      </c>
      <c r="N187" s="20">
        <f t="shared" si="58"/>
        <v>0.99912205980609481</v>
      </c>
      <c r="O187" s="20">
        <f t="shared" si="59"/>
        <v>8.7794019390514033E-4</v>
      </c>
      <c r="P187" s="21">
        <f>IF(SUMIFS('Daily NSE Equity Options'!$L:$L,'Daily NSE Equity Options'!$A:$A,$A187)=0,"",SUMIFS('Daily NSE Equity Options'!$L:$L,'Daily NSE Equity Options'!$A:$A,$A187))</f>
        <v>22436.552199999998</v>
      </c>
      <c r="Q187" s="8">
        <f>IF(SUMIFS('Daily BSE Equity Options'!$L:$L,'Daily BSE Equity Options'!$A:$A,$A187)=0,"",SUMIFS('Daily BSE Equity Options'!$L:$L,'Daily BSE Equity Options'!$A:$A,$A187))</f>
        <v>1697.3823</v>
      </c>
      <c r="R187" s="8">
        <f t="shared" si="60"/>
        <v>24133.934499999999</v>
      </c>
      <c r="S187" s="23" t="str">
        <f t="shared" si="61"/>
        <v/>
      </c>
      <c r="T187" s="23" t="str">
        <f t="shared" si="62"/>
        <v/>
      </c>
      <c r="U187" s="23" t="str">
        <f t="shared" si="63"/>
        <v/>
      </c>
      <c r="V187" s="23">
        <f t="shared" si="75"/>
        <v>0.48360249945558142</v>
      </c>
      <c r="W187" s="23">
        <f t="shared" si="76"/>
        <v>-0.20697074100793134</v>
      </c>
      <c r="X187" s="23">
        <f t="shared" si="77"/>
        <v>0.39798276228241303</v>
      </c>
      <c r="Y187" s="23">
        <f t="shared" si="64"/>
        <v>0.92966823126167009</v>
      </c>
      <c r="Z187" s="23">
        <f t="shared" si="65"/>
        <v>7.0331768738329845E-2</v>
      </c>
      <c r="AA187" s="24">
        <f>IF(SUMIFS('Daily NSE Equity Options'!$M:$M,'Daily NSE Equity Options'!$A:$A,$A187)=0,"",SUMIFS('Daily NSE Equity Options'!$M:$M,'Daily NSE Equity Options'!$A:$A,$A187))</f>
        <v>25512340</v>
      </c>
      <c r="AB187" s="9">
        <f>IF(SUMIFS('Daily BSE Equity Options'!$M:$M,'Daily BSE Equity Options'!$A:$A,$A187)=0,"",SUMIFS('Daily BSE Equity Options'!$M:$M,'Daily BSE Equity Options'!$A:$A,$A187))</f>
        <v>1599731</v>
      </c>
      <c r="AC187" s="9">
        <f t="shared" si="66"/>
        <v>27112071</v>
      </c>
      <c r="AD187" s="26" t="str">
        <f t="shared" si="67"/>
        <v/>
      </c>
      <c r="AE187" s="26" t="str">
        <f t="shared" si="68"/>
        <v/>
      </c>
      <c r="AF187" s="26" t="str">
        <f t="shared" si="69"/>
        <v/>
      </c>
      <c r="AG187" s="26">
        <f t="shared" si="78"/>
        <v>0.47196804270265935</v>
      </c>
      <c r="AH187" s="26">
        <f t="shared" si="79"/>
        <v>-0.19158796799767142</v>
      </c>
      <c r="AI187" s="26">
        <f t="shared" si="80"/>
        <v>0.40397141834039019</v>
      </c>
      <c r="AJ187" s="26">
        <f t="shared" si="70"/>
        <v>0.94099561778220486</v>
      </c>
      <c r="AK187" s="26">
        <f t="shared" si="71"/>
        <v>5.9004382217795165E-2</v>
      </c>
      <c r="AL187" s="29">
        <v>20.427499999999998</v>
      </c>
      <c r="AM187" s="30">
        <v>21.212499999999999</v>
      </c>
      <c r="AN187" s="30">
        <v>17.627500000000001</v>
      </c>
      <c r="AO187" s="30">
        <v>20.79</v>
      </c>
      <c r="AP187" s="31">
        <v>1.77E-2</v>
      </c>
    </row>
    <row r="188" spans="1:42" x14ac:dyDescent="0.2">
      <c r="A188" s="11">
        <v>44195</v>
      </c>
      <c r="B188" s="5" t="s">
        <v>240</v>
      </c>
      <c r="C188" s="10">
        <v>44166</v>
      </c>
      <c r="D188" s="5" t="s">
        <v>177</v>
      </c>
      <c r="E188" s="18">
        <f>IF(SUMIFS('Daily NSE Equity Options'!$K:$K,'Daily NSE Equity Options'!$A:$A,$A188)=0,"",SUMIFS('Daily NSE Equity Options'!$K:$K,'Daily NSE Equity Options'!$A:$A,$A188))</f>
        <v>129.0675</v>
      </c>
      <c r="F188" s="7">
        <f>IF(SUMIFS('Daily BSE Equity Options'!$K:$K,'Daily BSE Equity Options'!$A:$A,$A188)=0,"",SUMIFS('Daily BSE Equity Options'!$K:$K,'Daily BSE Equity Options'!$A:$A,$A188))</f>
        <v>9.4700000000000006E-2</v>
      </c>
      <c r="G188" s="7">
        <f t="shared" si="54"/>
        <v>129.16219999999998</v>
      </c>
      <c r="H188" s="20" t="str">
        <f t="shared" si="55"/>
        <v/>
      </c>
      <c r="I188" s="20" t="str">
        <f t="shared" si="56"/>
        <v/>
      </c>
      <c r="J188" s="20" t="str">
        <f t="shared" si="57"/>
        <v/>
      </c>
      <c r="K188" s="20">
        <f t="shared" si="72"/>
        <v>8.8417619096208711E-2</v>
      </c>
      <c r="L188" s="20">
        <f t="shared" si="73"/>
        <v>-9.1170825335892491E-2</v>
      </c>
      <c r="M188" s="20">
        <f t="shared" si="74"/>
        <v>8.8259951182480645E-2</v>
      </c>
      <c r="N188" s="20">
        <f t="shared" si="58"/>
        <v>0.99926681335561029</v>
      </c>
      <c r="O188" s="20">
        <f t="shared" si="59"/>
        <v>7.3318664438976739E-4</v>
      </c>
      <c r="P188" s="21">
        <f>IF(SUMIFS('Daily NSE Equity Options'!$L:$L,'Daily NSE Equity Options'!$A:$A,$A188)=0,"",SUMIFS('Daily NSE Equity Options'!$L:$L,'Daily NSE Equity Options'!$A:$A,$A188))</f>
        <v>29403.323</v>
      </c>
      <c r="Q188" s="8">
        <f>IF(SUMIFS('Daily BSE Equity Options'!$L:$L,'Daily BSE Equity Options'!$A:$A,$A188)=0,"",SUMIFS('Daily BSE Equity Options'!$L:$L,'Daily BSE Equity Options'!$A:$A,$A188))</f>
        <v>2045.7211</v>
      </c>
      <c r="R188" s="8">
        <f t="shared" si="60"/>
        <v>31449.044099999999</v>
      </c>
      <c r="S188" s="23" t="str">
        <f t="shared" si="61"/>
        <v/>
      </c>
      <c r="T188" s="23" t="str">
        <f t="shared" si="62"/>
        <v/>
      </c>
      <c r="U188" s="23" t="str">
        <f t="shared" si="63"/>
        <v/>
      </c>
      <c r="V188" s="23">
        <f t="shared" si="75"/>
        <v>0.31050986523678104</v>
      </c>
      <c r="W188" s="23">
        <f t="shared" si="76"/>
        <v>0.20522118087363106</v>
      </c>
      <c r="X188" s="23">
        <f t="shared" si="77"/>
        <v>0.3031047258373889</v>
      </c>
      <c r="Y188" s="23">
        <f t="shared" si="64"/>
        <v>0.93495124705555044</v>
      </c>
      <c r="Z188" s="23">
        <f t="shared" si="65"/>
        <v>6.5048752944449589E-2</v>
      </c>
      <c r="AA188" s="24">
        <f>IF(SUMIFS('Daily NSE Equity Options'!$M:$M,'Daily NSE Equity Options'!$A:$A,$A188)=0,"",SUMIFS('Daily NSE Equity Options'!$M:$M,'Daily NSE Equity Options'!$A:$A,$A188))</f>
        <v>33648442</v>
      </c>
      <c r="AB188" s="9">
        <f>IF(SUMIFS('Daily BSE Equity Options'!$M:$M,'Daily BSE Equity Options'!$A:$A,$A188)=0,"",SUMIFS('Daily BSE Equity Options'!$M:$M,'Daily BSE Equity Options'!$A:$A,$A188))</f>
        <v>1857522</v>
      </c>
      <c r="AC188" s="9">
        <f t="shared" si="66"/>
        <v>35505964</v>
      </c>
      <c r="AD188" s="26" t="str">
        <f t="shared" si="67"/>
        <v/>
      </c>
      <c r="AE188" s="26" t="str">
        <f t="shared" si="68"/>
        <v/>
      </c>
      <c r="AF188" s="26" t="str">
        <f t="shared" si="69"/>
        <v/>
      </c>
      <c r="AG188" s="26">
        <f t="shared" si="78"/>
        <v>0.31890849682937739</v>
      </c>
      <c r="AH188" s="26">
        <f t="shared" si="79"/>
        <v>0.16114646774989039</v>
      </c>
      <c r="AI188" s="26">
        <f t="shared" si="80"/>
        <v>0.30959984576611643</v>
      </c>
      <c r="AJ188" s="26">
        <f t="shared" si="70"/>
        <v>0.94768422566980581</v>
      </c>
      <c r="AK188" s="26">
        <f t="shared" si="71"/>
        <v>5.2315774330194215E-2</v>
      </c>
      <c r="AL188" s="29">
        <v>20.79</v>
      </c>
      <c r="AM188" s="30">
        <v>21.587499999999999</v>
      </c>
      <c r="AN188" s="30">
        <v>20.79</v>
      </c>
      <c r="AO188" s="30">
        <v>21.11</v>
      </c>
      <c r="AP188" s="31">
        <v>1.54E-2</v>
      </c>
    </row>
    <row r="189" spans="1:42" x14ac:dyDescent="0.2">
      <c r="A189" s="11">
        <v>44196</v>
      </c>
      <c r="B189" s="5" t="s">
        <v>243</v>
      </c>
      <c r="C189" s="10">
        <v>44166</v>
      </c>
      <c r="D189" s="5" t="s">
        <v>177</v>
      </c>
      <c r="E189" s="18">
        <f>IF(SUMIFS('Daily NSE Equity Options'!$K:$K,'Daily NSE Equity Options'!$A:$A,$A189)=0,"",SUMIFS('Daily NSE Equity Options'!$K:$K,'Daily NSE Equity Options'!$A:$A,$A189))</f>
        <v>130.6593</v>
      </c>
      <c r="F189" s="7">
        <f>IF(SUMIFS('Daily BSE Equity Options'!$K:$K,'Daily BSE Equity Options'!$A:$A,$A189)=0,"",SUMIFS('Daily BSE Equity Options'!$K:$K,'Daily BSE Equity Options'!$A:$A,$A189))</f>
        <v>5.9700000000000003E-2</v>
      </c>
      <c r="G189" s="7">
        <f t="shared" si="54"/>
        <v>130.71899999999999</v>
      </c>
      <c r="H189" s="20" t="str">
        <f t="shared" si="55"/>
        <v/>
      </c>
      <c r="I189" s="20" t="str">
        <f t="shared" si="56"/>
        <v/>
      </c>
      <c r="J189" s="20" t="str">
        <f t="shared" si="57"/>
        <v/>
      </c>
      <c r="K189" s="20">
        <f t="shared" si="72"/>
        <v>1.2333081527107881E-2</v>
      </c>
      <c r="L189" s="20">
        <f t="shared" si="73"/>
        <v>-0.36958817317845827</v>
      </c>
      <c r="M189" s="20">
        <f t="shared" si="74"/>
        <v>1.2053061963949174E-2</v>
      </c>
      <c r="N189" s="20">
        <f t="shared" si="58"/>
        <v>0.99954329515984675</v>
      </c>
      <c r="O189" s="20">
        <f t="shared" si="59"/>
        <v>4.5670484015330597E-4</v>
      </c>
      <c r="P189" s="21">
        <f>IF(SUMIFS('Daily NSE Equity Options'!$L:$L,'Daily NSE Equity Options'!$A:$A,$A189)=0,"",SUMIFS('Daily NSE Equity Options'!$L:$L,'Daily NSE Equity Options'!$A:$A,$A189))</f>
        <v>56360.492100000003</v>
      </c>
      <c r="Q189" s="8">
        <f>IF(SUMIFS('Daily BSE Equity Options'!$L:$L,'Daily BSE Equity Options'!$A:$A,$A189)=0,"",SUMIFS('Daily BSE Equity Options'!$L:$L,'Daily BSE Equity Options'!$A:$A,$A189))</f>
        <v>2039.1410000000001</v>
      </c>
      <c r="R189" s="8">
        <f t="shared" si="60"/>
        <v>58399.633100000006</v>
      </c>
      <c r="S189" s="23" t="str">
        <f t="shared" si="61"/>
        <v/>
      </c>
      <c r="T189" s="23" t="str">
        <f t="shared" si="62"/>
        <v/>
      </c>
      <c r="U189" s="23" t="str">
        <f t="shared" si="63"/>
        <v/>
      </c>
      <c r="V189" s="23">
        <f t="shared" si="75"/>
        <v>0.91680688947980471</v>
      </c>
      <c r="W189" s="23">
        <f t="shared" si="76"/>
        <v>-3.2165186153674252E-3</v>
      </c>
      <c r="X189" s="23">
        <f t="shared" si="77"/>
        <v>0.85696051410351148</v>
      </c>
      <c r="Y189" s="23">
        <f t="shared" si="64"/>
        <v>0.96508298268743742</v>
      </c>
      <c r="Z189" s="23">
        <f t="shared" si="65"/>
        <v>3.4917017312562533E-2</v>
      </c>
      <c r="AA189" s="24">
        <f>IF(SUMIFS('Daily NSE Equity Options'!$M:$M,'Daily NSE Equity Options'!$A:$A,$A189)=0,"",SUMIFS('Daily NSE Equity Options'!$M:$M,'Daily NSE Equity Options'!$A:$A,$A189))</f>
        <v>65468302</v>
      </c>
      <c r="AB189" s="9">
        <f>IF(SUMIFS('Daily BSE Equity Options'!$M:$M,'Daily BSE Equity Options'!$A:$A,$A189)=0,"",SUMIFS('Daily BSE Equity Options'!$M:$M,'Daily BSE Equity Options'!$A:$A,$A189))</f>
        <v>1860549</v>
      </c>
      <c r="AC189" s="9">
        <f t="shared" si="66"/>
        <v>67328851</v>
      </c>
      <c r="AD189" s="26" t="str">
        <f t="shared" si="67"/>
        <v/>
      </c>
      <c r="AE189" s="26" t="str">
        <f t="shared" si="68"/>
        <v/>
      </c>
      <c r="AF189" s="26" t="str">
        <f t="shared" si="69"/>
        <v/>
      </c>
      <c r="AG189" s="26">
        <f t="shared" si="78"/>
        <v>0.94565626545205284</v>
      </c>
      <c r="AH189" s="26">
        <f t="shared" si="79"/>
        <v>1.6295903897773911E-3</v>
      </c>
      <c r="AI189" s="26">
        <f t="shared" si="80"/>
        <v>0.89626877895781121</v>
      </c>
      <c r="AJ189" s="26">
        <f t="shared" si="70"/>
        <v>0.97236624459847087</v>
      </c>
      <c r="AK189" s="26">
        <f t="shared" si="71"/>
        <v>2.7633755401529129E-2</v>
      </c>
      <c r="AL189" s="29">
        <v>21.11</v>
      </c>
      <c r="AM189" s="30">
        <v>21.504999999999999</v>
      </c>
      <c r="AN189" s="30">
        <v>19.190000000000001</v>
      </c>
      <c r="AO189" s="30">
        <v>21.094999999999999</v>
      </c>
      <c r="AP189" s="31">
        <v>-6.9999999999999999E-4</v>
      </c>
    </row>
    <row r="190" spans="1:42" x14ac:dyDescent="0.2">
      <c r="A190" s="11">
        <v>44197</v>
      </c>
      <c r="B190" s="5" t="s">
        <v>241</v>
      </c>
      <c r="C190" s="10">
        <v>44197</v>
      </c>
      <c r="D190" s="5" t="s">
        <v>178</v>
      </c>
      <c r="E190" s="18">
        <f>IF(SUMIFS('Daily NSE Equity Options'!$K:$K,'Daily NSE Equity Options'!$A:$A,$A190)=0,"",SUMIFS('Daily NSE Equity Options'!$K:$K,'Daily NSE Equity Options'!$A:$A,$A190))</f>
        <v>68.621200000000002</v>
      </c>
      <c r="F190" s="7">
        <f>IF(SUMIFS('Daily BSE Equity Options'!$K:$K,'Daily BSE Equity Options'!$A:$A,$A190)=0,"",SUMIFS('Daily BSE Equity Options'!$K:$K,'Daily BSE Equity Options'!$A:$A,$A190))</f>
        <v>3.6999999999999998E-2</v>
      </c>
      <c r="G190" s="7">
        <f t="shared" si="54"/>
        <v>68.658200000000008</v>
      </c>
      <c r="H190" s="20" t="str">
        <f t="shared" si="55"/>
        <v/>
      </c>
      <c r="I190" s="20" t="str">
        <f t="shared" si="56"/>
        <v/>
      </c>
      <c r="J190" s="20" t="str">
        <f t="shared" si="57"/>
        <v/>
      </c>
      <c r="K190" s="20">
        <f t="shared" si="72"/>
        <v>-0.47480814607150046</v>
      </c>
      <c r="L190" s="20">
        <f t="shared" si="73"/>
        <v>-0.38023450586264662</v>
      </c>
      <c r="M190" s="20">
        <f t="shared" si="74"/>
        <v>-0.47476495383226602</v>
      </c>
      <c r="N190" s="20">
        <f t="shared" si="58"/>
        <v>0.99946109860147792</v>
      </c>
      <c r="O190" s="20">
        <f t="shared" si="59"/>
        <v>5.3890139852195355E-4</v>
      </c>
      <c r="P190" s="21">
        <f>IF(SUMIFS('Daily NSE Equity Options'!$L:$L,'Daily NSE Equity Options'!$A:$A,$A190)=0,"",SUMIFS('Daily NSE Equity Options'!$L:$L,'Daily NSE Equity Options'!$A:$A,$A190))</f>
        <v>9318.9953000000005</v>
      </c>
      <c r="Q190" s="8">
        <f>IF(SUMIFS('Daily BSE Equity Options'!$L:$L,'Daily BSE Equity Options'!$A:$A,$A190)=0,"",SUMIFS('Daily BSE Equity Options'!$L:$L,'Daily BSE Equity Options'!$A:$A,$A190))</f>
        <v>1999.0583999999999</v>
      </c>
      <c r="R190" s="8">
        <f t="shared" si="60"/>
        <v>11318.0537</v>
      </c>
      <c r="S190" s="23" t="str">
        <f t="shared" si="61"/>
        <v/>
      </c>
      <c r="T190" s="23" t="str">
        <f t="shared" si="62"/>
        <v/>
      </c>
      <c r="U190" s="23" t="str">
        <f t="shared" si="63"/>
        <v/>
      </c>
      <c r="V190" s="23">
        <f t="shared" si="75"/>
        <v>-0.83465376271971903</v>
      </c>
      <c r="W190" s="23">
        <f t="shared" si="76"/>
        <v>-1.9656610307968059E-2</v>
      </c>
      <c r="X190" s="23">
        <f t="shared" si="77"/>
        <v>-0.80619649303926877</v>
      </c>
      <c r="Y190" s="23">
        <f t="shared" si="64"/>
        <v>0.82337436691964094</v>
      </c>
      <c r="Z190" s="23">
        <f t="shared" si="65"/>
        <v>0.17662563308035903</v>
      </c>
      <c r="AA190" s="24">
        <f>IF(SUMIFS('Daily NSE Equity Options'!$M:$M,'Daily NSE Equity Options'!$A:$A,$A190)=0,"",SUMIFS('Daily NSE Equity Options'!$M:$M,'Daily NSE Equity Options'!$A:$A,$A190))</f>
        <v>10530750</v>
      </c>
      <c r="AB190" s="9">
        <f>IF(SUMIFS('Daily BSE Equity Options'!$M:$M,'Daily BSE Equity Options'!$A:$A,$A190)=0,"",SUMIFS('Daily BSE Equity Options'!$M:$M,'Daily BSE Equity Options'!$A:$A,$A190))</f>
        <v>1806118</v>
      </c>
      <c r="AC190" s="9">
        <f t="shared" si="66"/>
        <v>12336868</v>
      </c>
      <c r="AD190" s="26" t="str">
        <f t="shared" si="67"/>
        <v/>
      </c>
      <c r="AE190" s="26" t="str">
        <f t="shared" si="68"/>
        <v/>
      </c>
      <c r="AF190" s="26" t="str">
        <f t="shared" si="69"/>
        <v/>
      </c>
      <c r="AG190" s="26">
        <f t="shared" si="78"/>
        <v>-0.83914734797917934</v>
      </c>
      <c r="AH190" s="26">
        <f t="shared" si="79"/>
        <v>-2.9255343449702265E-2</v>
      </c>
      <c r="AI190" s="26">
        <f t="shared" si="80"/>
        <v>-0.81676699042435763</v>
      </c>
      <c r="AJ190" s="26">
        <f t="shared" si="70"/>
        <v>0.85359995746084016</v>
      </c>
      <c r="AK190" s="26">
        <f t="shared" si="71"/>
        <v>0.14640004253915986</v>
      </c>
      <c r="AL190" s="29">
        <v>21.094999999999999</v>
      </c>
      <c r="AM190" s="30">
        <v>21.3325</v>
      </c>
      <c r="AN190" s="30">
        <v>19.262499999999999</v>
      </c>
      <c r="AO190" s="30">
        <v>19.559999999999999</v>
      </c>
      <c r="AP190" s="31">
        <v>-7.2800000000000004E-2</v>
      </c>
    </row>
    <row r="191" spans="1:42" x14ac:dyDescent="0.2">
      <c r="A191" s="11">
        <v>44200</v>
      </c>
      <c r="B191" s="5" t="s">
        <v>244</v>
      </c>
      <c r="C191" s="10">
        <v>44197</v>
      </c>
      <c r="D191" s="5" t="s">
        <v>178</v>
      </c>
      <c r="E191" s="18">
        <f>IF(SUMIFS('Daily NSE Equity Options'!$K:$K,'Daily NSE Equity Options'!$A:$A,$A191)=0,"",SUMIFS('Daily NSE Equity Options'!$K:$K,'Daily NSE Equity Options'!$A:$A,$A191))</f>
        <v>138.64160000000001</v>
      </c>
      <c r="F191" s="7">
        <f>IF(SUMIFS('Daily BSE Equity Options'!$K:$K,'Daily BSE Equity Options'!$A:$A,$A191)=0,"",SUMIFS('Daily BSE Equity Options'!$K:$K,'Daily BSE Equity Options'!$A:$A,$A191))</f>
        <v>4.6199999999999998E-2</v>
      </c>
      <c r="G191" s="7">
        <f t="shared" si="54"/>
        <v>138.68780000000001</v>
      </c>
      <c r="H191" s="20" t="str">
        <f t="shared" si="55"/>
        <v/>
      </c>
      <c r="I191" s="20" t="str">
        <f t="shared" si="56"/>
        <v/>
      </c>
      <c r="J191" s="20" t="str">
        <f t="shared" si="57"/>
        <v/>
      </c>
      <c r="K191" s="20">
        <f t="shared" si="72"/>
        <v>1.0203902001130847</v>
      </c>
      <c r="L191" s="20">
        <f t="shared" si="73"/>
        <v>0.24864864864864855</v>
      </c>
      <c r="M191" s="20">
        <f t="shared" si="74"/>
        <v>1.0199743075117027</v>
      </c>
      <c r="N191" s="20">
        <f t="shared" si="58"/>
        <v>0.99966687769219786</v>
      </c>
      <c r="O191" s="20">
        <f t="shared" si="59"/>
        <v>3.3312230780212817E-4</v>
      </c>
      <c r="P191" s="21">
        <f>IF(SUMIFS('Daily NSE Equity Options'!$L:$L,'Daily NSE Equity Options'!$A:$A,$A191)=0,"",SUMIFS('Daily NSE Equity Options'!$L:$L,'Daily NSE Equity Options'!$A:$A,$A191))</f>
        <v>23149.382399999999</v>
      </c>
      <c r="Q191" s="8">
        <f>IF(SUMIFS('Daily BSE Equity Options'!$L:$L,'Daily BSE Equity Options'!$A:$A,$A191)=0,"",SUMIFS('Daily BSE Equity Options'!$L:$L,'Daily BSE Equity Options'!$A:$A,$A191))</f>
        <v>2532.9499999999998</v>
      </c>
      <c r="R191" s="8">
        <f t="shared" si="60"/>
        <v>25682.332399999999</v>
      </c>
      <c r="S191" s="23" t="str">
        <f t="shared" si="61"/>
        <v/>
      </c>
      <c r="T191" s="23" t="str">
        <f t="shared" si="62"/>
        <v/>
      </c>
      <c r="U191" s="23" t="str">
        <f t="shared" si="63"/>
        <v/>
      </c>
      <c r="V191" s="23">
        <f t="shared" si="75"/>
        <v>1.4841071011163613</v>
      </c>
      <c r="W191" s="23">
        <f t="shared" si="76"/>
        <v>0.26707153727975119</v>
      </c>
      <c r="X191" s="23">
        <f t="shared" si="77"/>
        <v>1.2691474241724086</v>
      </c>
      <c r="Y191" s="23">
        <f t="shared" si="64"/>
        <v>0.90137383316477904</v>
      </c>
      <c r="Z191" s="23">
        <f t="shared" si="65"/>
        <v>9.8626166835220921E-2</v>
      </c>
      <c r="AA191" s="24">
        <f>IF(SUMIFS('Daily NSE Equity Options'!$M:$M,'Daily NSE Equity Options'!$A:$A,$A191)=0,"",SUMIFS('Daily NSE Equity Options'!$M:$M,'Daily NSE Equity Options'!$A:$A,$A191))</f>
        <v>26108491</v>
      </c>
      <c r="AB191" s="9">
        <f>IF(SUMIFS('Daily BSE Equity Options'!$M:$M,'Daily BSE Equity Options'!$A:$A,$A191)=0,"",SUMIFS('Daily BSE Equity Options'!$M:$M,'Daily BSE Equity Options'!$A:$A,$A191))</f>
        <v>2310047</v>
      </c>
      <c r="AC191" s="9">
        <f t="shared" si="66"/>
        <v>28418538</v>
      </c>
      <c r="AD191" s="26" t="str">
        <f t="shared" si="67"/>
        <v/>
      </c>
      <c r="AE191" s="26" t="str">
        <f t="shared" si="68"/>
        <v/>
      </c>
      <c r="AF191" s="26" t="str">
        <f t="shared" si="69"/>
        <v/>
      </c>
      <c r="AG191" s="26">
        <f t="shared" si="78"/>
        <v>1.479262255774755</v>
      </c>
      <c r="AH191" s="26">
        <f t="shared" si="79"/>
        <v>0.27901222400751235</v>
      </c>
      <c r="AI191" s="26">
        <f t="shared" si="80"/>
        <v>1.3035456000664025</v>
      </c>
      <c r="AJ191" s="26">
        <f t="shared" si="70"/>
        <v>0.91871337645870454</v>
      </c>
      <c r="AK191" s="26">
        <f t="shared" si="71"/>
        <v>8.1286623541295469E-2</v>
      </c>
      <c r="AL191" s="29">
        <v>19.559999999999999</v>
      </c>
      <c r="AM191" s="30">
        <v>21.0275</v>
      </c>
      <c r="AN191" s="30">
        <v>19.335000000000001</v>
      </c>
      <c r="AO191" s="30">
        <v>20.03</v>
      </c>
      <c r="AP191" s="31">
        <v>2.4E-2</v>
      </c>
    </row>
    <row r="192" spans="1:42" x14ac:dyDescent="0.2">
      <c r="A192" s="11">
        <v>44201</v>
      </c>
      <c r="B192" s="5" t="s">
        <v>242</v>
      </c>
      <c r="C192" s="10">
        <v>44197</v>
      </c>
      <c r="D192" s="5" t="s">
        <v>178</v>
      </c>
      <c r="E192" s="18">
        <f>IF(SUMIFS('Daily NSE Equity Options'!$K:$K,'Daily NSE Equity Options'!$A:$A,$A192)=0,"",SUMIFS('Daily NSE Equity Options'!$K:$K,'Daily NSE Equity Options'!$A:$A,$A192))</f>
        <v>149.10079999999999</v>
      </c>
      <c r="F192" s="7">
        <f>IF(SUMIFS('Daily BSE Equity Options'!$K:$K,'Daily BSE Equity Options'!$A:$A,$A192)=0,"",SUMIFS('Daily BSE Equity Options'!$K:$K,'Daily BSE Equity Options'!$A:$A,$A192))</f>
        <v>0.2162</v>
      </c>
      <c r="G192" s="7">
        <f t="shared" si="54"/>
        <v>149.31699999999998</v>
      </c>
      <c r="H192" s="20" t="str">
        <f t="shared" si="55"/>
        <v/>
      </c>
      <c r="I192" s="20" t="str">
        <f t="shared" si="56"/>
        <v/>
      </c>
      <c r="J192" s="20" t="str">
        <f t="shared" si="57"/>
        <v/>
      </c>
      <c r="K192" s="20">
        <f t="shared" si="72"/>
        <v>7.5440560408996937E-2</v>
      </c>
      <c r="L192" s="20">
        <f t="shared" si="73"/>
        <v>3.6796536796536801</v>
      </c>
      <c r="M192" s="20">
        <f t="shared" si="74"/>
        <v>7.6641204201090218E-2</v>
      </c>
      <c r="N192" s="20">
        <f t="shared" si="58"/>
        <v>0.99855207377592647</v>
      </c>
      <c r="O192" s="20">
        <f t="shared" si="59"/>
        <v>1.4479262240736153E-3</v>
      </c>
      <c r="P192" s="21">
        <f>IF(SUMIFS('Daily NSE Equity Options'!$L:$L,'Daily NSE Equity Options'!$A:$A,$A192)=0,"",SUMIFS('Daily NSE Equity Options'!$L:$L,'Daily NSE Equity Options'!$A:$A,$A192))</f>
        <v>26757.206399999999</v>
      </c>
      <c r="Q192" s="8">
        <f>IF(SUMIFS('Daily BSE Equity Options'!$L:$L,'Daily BSE Equity Options'!$A:$A,$A192)=0,"",SUMIFS('Daily BSE Equity Options'!$L:$L,'Daily BSE Equity Options'!$A:$A,$A192))</f>
        <v>3371.5691000000002</v>
      </c>
      <c r="R192" s="8">
        <f t="shared" si="60"/>
        <v>30128.7755</v>
      </c>
      <c r="S192" s="23" t="str">
        <f t="shared" si="61"/>
        <v/>
      </c>
      <c r="T192" s="23" t="str">
        <f t="shared" si="62"/>
        <v/>
      </c>
      <c r="U192" s="23" t="str">
        <f t="shared" si="63"/>
        <v/>
      </c>
      <c r="V192" s="23">
        <f t="shared" si="75"/>
        <v>0.15584968694456403</v>
      </c>
      <c r="W192" s="23">
        <f t="shared" si="76"/>
        <v>0.33108395349296282</v>
      </c>
      <c r="X192" s="23">
        <f t="shared" si="77"/>
        <v>0.17313237095241396</v>
      </c>
      <c r="Y192" s="23">
        <f t="shared" si="64"/>
        <v>0.88809471861875033</v>
      </c>
      <c r="Z192" s="23">
        <f t="shared" si="65"/>
        <v>0.11190528138124964</v>
      </c>
      <c r="AA192" s="24">
        <f>IF(SUMIFS('Daily NSE Equity Options'!$M:$M,'Daily NSE Equity Options'!$A:$A,$A192)=0,"",SUMIFS('Daily NSE Equity Options'!$M:$M,'Daily NSE Equity Options'!$A:$A,$A192))</f>
        <v>30272988</v>
      </c>
      <c r="AB192" s="9">
        <f>IF(SUMIFS('Daily BSE Equity Options'!$M:$M,'Daily BSE Equity Options'!$A:$A,$A192)=0,"",SUMIFS('Daily BSE Equity Options'!$M:$M,'Daily BSE Equity Options'!$A:$A,$A192))</f>
        <v>2877079</v>
      </c>
      <c r="AC192" s="9">
        <f t="shared" si="66"/>
        <v>33150067</v>
      </c>
      <c r="AD192" s="26" t="str">
        <f t="shared" si="67"/>
        <v/>
      </c>
      <c r="AE192" s="26" t="str">
        <f t="shared" si="68"/>
        <v/>
      </c>
      <c r="AF192" s="26" t="str">
        <f t="shared" si="69"/>
        <v/>
      </c>
      <c r="AG192" s="26">
        <f t="shared" si="78"/>
        <v>0.15950738018524313</v>
      </c>
      <c r="AH192" s="26">
        <f t="shared" si="79"/>
        <v>0.24546340399134747</v>
      </c>
      <c r="AI192" s="26">
        <f t="shared" si="80"/>
        <v>0.1664944551334766</v>
      </c>
      <c r="AJ192" s="26">
        <f t="shared" si="70"/>
        <v>0.9132104619879049</v>
      </c>
      <c r="AK192" s="26">
        <f t="shared" si="71"/>
        <v>8.6789538012095116E-2</v>
      </c>
      <c r="AL192" s="29">
        <v>20.03</v>
      </c>
      <c r="AM192" s="30">
        <v>21.004999999999999</v>
      </c>
      <c r="AN192" s="30">
        <v>20.03</v>
      </c>
      <c r="AO192" s="30">
        <v>20.46</v>
      </c>
      <c r="AP192" s="31">
        <v>2.1499999999999998E-2</v>
      </c>
    </row>
    <row r="193" spans="1:42" x14ac:dyDescent="0.2">
      <c r="A193" s="11">
        <v>44202</v>
      </c>
      <c r="B193" s="5" t="s">
        <v>240</v>
      </c>
      <c r="C193" s="10">
        <v>44197</v>
      </c>
      <c r="D193" s="5" t="s">
        <v>178</v>
      </c>
      <c r="E193" s="18">
        <f>IF(SUMIFS('Daily NSE Equity Options'!$K:$K,'Daily NSE Equity Options'!$A:$A,$A193)=0,"",SUMIFS('Daily NSE Equity Options'!$K:$K,'Daily NSE Equity Options'!$A:$A,$A193))</f>
        <v>169.36799999999999</v>
      </c>
      <c r="F193" s="7">
        <f>IF(SUMIFS('Daily BSE Equity Options'!$K:$K,'Daily BSE Equity Options'!$A:$A,$A193)=0,"",SUMIFS('Daily BSE Equity Options'!$K:$K,'Daily BSE Equity Options'!$A:$A,$A193))</f>
        <v>0.1062</v>
      </c>
      <c r="G193" s="7">
        <f t="shared" si="54"/>
        <v>169.4742</v>
      </c>
      <c r="H193" s="20" t="str">
        <f t="shared" si="55"/>
        <v/>
      </c>
      <c r="I193" s="20" t="str">
        <f t="shared" si="56"/>
        <v/>
      </c>
      <c r="J193" s="20" t="str">
        <f t="shared" si="57"/>
        <v/>
      </c>
      <c r="K193" s="20">
        <f t="shared" si="72"/>
        <v>0.13592951882216586</v>
      </c>
      <c r="L193" s="20">
        <f t="shared" si="73"/>
        <v>-0.50878815911193342</v>
      </c>
      <c r="M193" s="20">
        <f t="shared" si="74"/>
        <v>0.13499601518916138</v>
      </c>
      <c r="N193" s="20">
        <f t="shared" si="58"/>
        <v>0.99937335594444465</v>
      </c>
      <c r="O193" s="20">
        <f t="shared" si="59"/>
        <v>6.2664405555535891E-4</v>
      </c>
      <c r="P193" s="21">
        <f>IF(SUMIFS('Daily NSE Equity Options'!$L:$L,'Daily NSE Equity Options'!$A:$A,$A193)=0,"",SUMIFS('Daily NSE Equity Options'!$L:$L,'Daily NSE Equity Options'!$A:$A,$A193))</f>
        <v>38188.739800000003</v>
      </c>
      <c r="Q193" s="8">
        <f>IF(SUMIFS('Daily BSE Equity Options'!$L:$L,'Daily BSE Equity Options'!$A:$A,$A193)=0,"",SUMIFS('Daily BSE Equity Options'!$L:$L,'Daily BSE Equity Options'!$A:$A,$A193))</f>
        <v>2035.2266999999999</v>
      </c>
      <c r="R193" s="8">
        <f t="shared" si="60"/>
        <v>40223.966500000002</v>
      </c>
      <c r="S193" s="23" t="str">
        <f t="shared" si="61"/>
        <v/>
      </c>
      <c r="T193" s="23" t="str">
        <f t="shared" si="62"/>
        <v/>
      </c>
      <c r="U193" s="23" t="str">
        <f t="shared" si="63"/>
        <v/>
      </c>
      <c r="V193" s="23">
        <f t="shared" si="75"/>
        <v>0.42723194750256166</v>
      </c>
      <c r="W193" s="23">
        <f t="shared" si="76"/>
        <v>-0.39635622476193655</v>
      </c>
      <c r="X193" s="23">
        <f t="shared" si="77"/>
        <v>0.33506808134303379</v>
      </c>
      <c r="Y193" s="23">
        <f t="shared" si="64"/>
        <v>0.94940263536665392</v>
      </c>
      <c r="Z193" s="23">
        <f t="shared" si="65"/>
        <v>5.0597364633346138E-2</v>
      </c>
      <c r="AA193" s="24">
        <f>IF(SUMIFS('Daily NSE Equity Options'!$M:$M,'Daily NSE Equity Options'!$A:$A,$A193)=0,"",SUMIFS('Daily NSE Equity Options'!$M:$M,'Daily NSE Equity Options'!$A:$A,$A193))</f>
        <v>42619724</v>
      </c>
      <c r="AB193" s="9">
        <f>IF(SUMIFS('Daily BSE Equity Options'!$M:$M,'Daily BSE Equity Options'!$A:$A,$A193)=0,"",SUMIFS('Daily BSE Equity Options'!$M:$M,'Daily BSE Equity Options'!$A:$A,$A193))</f>
        <v>1763189</v>
      </c>
      <c r="AC193" s="9">
        <f t="shared" si="66"/>
        <v>44382913</v>
      </c>
      <c r="AD193" s="26" t="str">
        <f t="shared" si="67"/>
        <v/>
      </c>
      <c r="AE193" s="26" t="str">
        <f t="shared" si="68"/>
        <v/>
      </c>
      <c r="AF193" s="26" t="str">
        <f t="shared" si="69"/>
        <v/>
      </c>
      <c r="AG193" s="26">
        <f t="shared" si="78"/>
        <v>0.40784662551314721</v>
      </c>
      <c r="AH193" s="26">
        <f t="shared" si="79"/>
        <v>-0.38716003279715294</v>
      </c>
      <c r="AI193" s="26">
        <f t="shared" si="80"/>
        <v>0.33884836492185677</v>
      </c>
      <c r="AJ193" s="26">
        <f t="shared" si="70"/>
        <v>0.96027324749955012</v>
      </c>
      <c r="AK193" s="26">
        <f t="shared" si="71"/>
        <v>3.9726752500449894E-2</v>
      </c>
      <c r="AL193" s="29">
        <v>20.46</v>
      </c>
      <c r="AM193" s="30">
        <v>21.63</v>
      </c>
      <c r="AN193" s="30">
        <v>20.425000000000001</v>
      </c>
      <c r="AO193" s="30">
        <v>20.995000000000001</v>
      </c>
      <c r="AP193" s="31">
        <v>2.6100000000000002E-2</v>
      </c>
    </row>
    <row r="194" spans="1:42" x14ac:dyDescent="0.2">
      <c r="A194" s="11">
        <v>44203</v>
      </c>
      <c r="B194" s="5" t="s">
        <v>243</v>
      </c>
      <c r="C194" s="10">
        <v>44197</v>
      </c>
      <c r="D194" s="5" t="s">
        <v>178</v>
      </c>
      <c r="E194" s="18">
        <f>IF(SUMIFS('Daily NSE Equity Options'!$K:$K,'Daily NSE Equity Options'!$A:$A,$A194)=0,"",SUMIFS('Daily NSE Equity Options'!$K:$K,'Daily NSE Equity Options'!$A:$A,$A194))</f>
        <v>139.66329999999999</v>
      </c>
      <c r="F194" s="7">
        <f>IF(SUMIFS('Daily BSE Equity Options'!$K:$K,'Daily BSE Equity Options'!$A:$A,$A194)=0,"",SUMIFS('Daily BSE Equity Options'!$K:$K,'Daily BSE Equity Options'!$A:$A,$A194))</f>
        <v>8.6400000000000005E-2</v>
      </c>
      <c r="G194" s="7">
        <f t="shared" ref="G194:G257" si="81">IF(OR(E194="",F194=""),"",E194+F194)</f>
        <v>139.74969999999999</v>
      </c>
      <c r="H194" s="20" t="str">
        <f t="shared" ref="H194:H257" si="82">IFERROR(IF(OR(E194="",INDEX(E:E,MATCH(DATE(YEAR($A194)-1,MONTH($A194),DAY($A194)),$A:$A,0))=""),"",E194/INDEX(E:E,MATCH(DATE(YEAR($A194)-1,MONTH($A194),DAY($A194)),$A:$A,0))-1),"")</f>
        <v/>
      </c>
      <c r="I194" s="20" t="str">
        <f t="shared" ref="I194:I257" si="83">IFERROR(IF(OR(F194="",INDEX(F:F,MATCH(DATE(YEAR($A194)-1,MONTH($A194),DAY($A194)),$A:$A,0))=""),"",F194/INDEX(F:F,MATCH(DATE(YEAR($A194)-1,MONTH($A194),DAY($A194)),$A:$A,0))-1),"")</f>
        <v/>
      </c>
      <c r="J194" s="20" t="str">
        <f t="shared" ref="J194:J257" si="84">IFERROR(IF(OR(G194="",INDEX(G:G,MATCH(DATE(YEAR($A194)-1,MONTH($A194),DAY($A194)),$A:$A,0))=""),"",G194/INDEX(G:G,MATCH(DATE(YEAR($A194)-1,MONTH($A194),DAY($A194)),$A:$A,0))-1),"")</f>
        <v/>
      </c>
      <c r="K194" s="20">
        <f t="shared" si="72"/>
        <v>-0.17538555098956121</v>
      </c>
      <c r="L194" s="20">
        <f t="shared" si="73"/>
        <v>-0.18644067796610164</v>
      </c>
      <c r="M194" s="20">
        <f t="shared" si="74"/>
        <v>-0.17539247861916452</v>
      </c>
      <c r="N194" s="20">
        <f t="shared" ref="N194:N257" si="85">IF(G194="","",E194/G194)</f>
        <v>0.99938175180340283</v>
      </c>
      <c r="O194" s="20">
        <f t="shared" ref="O194:O257" si="86">IF(G194="","",F194/G194)</f>
        <v>6.1824819659720212E-4</v>
      </c>
      <c r="P194" s="21">
        <f>IF(SUMIFS('Daily NSE Equity Options'!$L:$L,'Daily NSE Equity Options'!$A:$A,$A194)=0,"",SUMIFS('Daily NSE Equity Options'!$L:$L,'Daily NSE Equity Options'!$A:$A,$A194))</f>
        <v>59540.1561</v>
      </c>
      <c r="Q194" s="8">
        <f>IF(SUMIFS('Daily BSE Equity Options'!$L:$L,'Daily BSE Equity Options'!$A:$A,$A194)=0,"",SUMIFS('Daily BSE Equity Options'!$L:$L,'Daily BSE Equity Options'!$A:$A,$A194))</f>
        <v>2024.5331000000001</v>
      </c>
      <c r="R194" s="8">
        <f t="shared" ref="R194:R257" si="87">IF(OR(P194="",Q194=""),"",P194+Q194)</f>
        <v>61564.689200000001</v>
      </c>
      <c r="S194" s="23" t="str">
        <f t="shared" ref="S194:S257" si="88">IFERROR(IF(OR(P194="",INDEX(P:P,MATCH(DATE(YEAR($A194)-1,MONTH($A194),DAY($A194)),$A:$A,0))=""),"",P194/INDEX(P:P,MATCH(DATE(YEAR($A194)-1,MONTH($A194),DAY($A194)),$A:$A,0))-1),"")</f>
        <v/>
      </c>
      <c r="T194" s="23" t="str">
        <f t="shared" ref="T194:T257" si="89">IFERROR(IF(OR(Q194="",INDEX(Q:Q,MATCH(DATE(YEAR($A194)-1,MONTH($A194),DAY($A194)),$A:$A,0))=""),"",Q194/INDEX(Q:Q,MATCH(DATE(YEAR($A194)-1,MONTH($A194),DAY($A194)),$A:$A,0))-1),"")</f>
        <v/>
      </c>
      <c r="U194" s="23" t="str">
        <f t="shared" ref="U194:U257" si="90">IFERROR(IF(OR(R194="",INDEX(R:R,MATCH(DATE(YEAR($A194)-1,MONTH($A194),DAY($A194)),$A:$A,0))=""),"",R194/INDEX(R:R,MATCH(DATE(YEAR($A194)-1,MONTH($A194),DAY($A194)),$A:$A,0))-1),"")</f>
        <v/>
      </c>
      <c r="V194" s="23">
        <f t="shared" si="75"/>
        <v>0.55910240588771654</v>
      </c>
      <c r="W194" s="23">
        <f t="shared" si="76"/>
        <v>-5.2542549682548234E-3</v>
      </c>
      <c r="X194" s="23">
        <f t="shared" si="77"/>
        <v>0.53054744613512939</v>
      </c>
      <c r="Y194" s="23">
        <f t="shared" ref="Y194:Y257" si="91">IF(R194="","",P194/R194)</f>
        <v>0.9671153525453029</v>
      </c>
      <c r="Z194" s="23">
        <f t="shared" ref="Z194:Z257" si="92">IF(R194="","",Q194/R194)</f>
        <v>3.288464745469713E-2</v>
      </c>
      <c r="AA194" s="24">
        <f>IF(SUMIFS('Daily NSE Equity Options'!$M:$M,'Daily NSE Equity Options'!$A:$A,$A194)=0,"",SUMIFS('Daily NSE Equity Options'!$M:$M,'Daily NSE Equity Options'!$A:$A,$A194))</f>
        <v>67548791</v>
      </c>
      <c r="AB194" s="9">
        <f>IF(SUMIFS('Daily BSE Equity Options'!$M:$M,'Daily BSE Equity Options'!$A:$A,$A194)=0,"",SUMIFS('Daily BSE Equity Options'!$M:$M,'Daily BSE Equity Options'!$A:$A,$A194))</f>
        <v>1746759</v>
      </c>
      <c r="AC194" s="9">
        <f t="shared" ref="AC194:AC257" si="93">IF(OR(AA194="",AB194=""),"",AA194+AB194)</f>
        <v>69295550</v>
      </c>
      <c r="AD194" s="26" t="str">
        <f t="shared" ref="AD194:AD257" si="94">IFERROR(IF(OR(AA194="",INDEX(AA:AA,MATCH(DATE(YEAR($A194)-1,MONTH($A194),DAY($A194)),$A:$A,0))=""),"",AA194/INDEX(AA:AA,MATCH(DATE(YEAR($A194)-1,MONTH($A194),DAY($A194)),$A:$A,0))-1),"")</f>
        <v/>
      </c>
      <c r="AE194" s="26" t="str">
        <f t="shared" ref="AE194:AE257" si="95">IFERROR(IF(OR(AB194="",INDEX(AB:AB,MATCH(DATE(YEAR($A194)-1,MONTH($A194),DAY($A194)),$A:$A,0))=""),"",AB194/INDEX(AB:AB,MATCH(DATE(YEAR($A194)-1,MONTH($A194),DAY($A194)),$A:$A,0))-1),"")</f>
        <v/>
      </c>
      <c r="AF194" s="26" t="str">
        <f t="shared" ref="AF194:AF257" si="96">IFERROR(IF(OR(AC194="",INDEX(AC:AC,MATCH(DATE(YEAR($A194)-1,MONTH($A194),DAY($A194)),$A:$A,0))=""),"",AC194/INDEX(AC:AC,MATCH(DATE(YEAR($A194)-1,MONTH($A194),DAY($A194)),$A:$A,0))-1),"")</f>
        <v/>
      </c>
      <c r="AG194" s="26">
        <f t="shared" si="78"/>
        <v>0.58491854616421257</v>
      </c>
      <c r="AH194" s="26">
        <f t="shared" si="79"/>
        <v>-9.3183430704252279E-3</v>
      </c>
      <c r="AI194" s="26">
        <f t="shared" si="80"/>
        <v>0.56131144433895086</v>
      </c>
      <c r="AJ194" s="26">
        <f t="shared" ref="AJ194:AJ257" si="97">IF(AC194="","",AA194/AC194)</f>
        <v>0.97479262376877018</v>
      </c>
      <c r="AK194" s="26">
        <f t="shared" ref="AK194:AK257" si="98">IF(AC194="","",AB194/AC194)</f>
        <v>2.5207376231229855E-2</v>
      </c>
      <c r="AL194" s="29">
        <v>20.995000000000001</v>
      </c>
      <c r="AM194" s="30">
        <v>20.995000000000001</v>
      </c>
      <c r="AN194" s="30">
        <v>20.137499999999999</v>
      </c>
      <c r="AO194" s="30">
        <v>20.614999999999998</v>
      </c>
      <c r="AP194" s="31">
        <v>-1.8100000000000002E-2</v>
      </c>
    </row>
    <row r="195" spans="1:42" x14ac:dyDescent="0.2">
      <c r="A195" s="11">
        <v>44204</v>
      </c>
      <c r="B195" s="5" t="s">
        <v>241</v>
      </c>
      <c r="C195" s="10">
        <v>44197</v>
      </c>
      <c r="D195" s="5" t="s">
        <v>178</v>
      </c>
      <c r="E195" s="18">
        <f>IF(SUMIFS('Daily NSE Equity Options'!$K:$K,'Daily NSE Equity Options'!$A:$A,$A195)=0,"",SUMIFS('Daily NSE Equity Options'!$K:$K,'Daily NSE Equity Options'!$A:$A,$A195))</f>
        <v>128.25790000000001</v>
      </c>
      <c r="F195" s="7">
        <f>IF(SUMIFS('Daily BSE Equity Options'!$K:$K,'Daily BSE Equity Options'!$A:$A,$A195)=0,"",SUMIFS('Daily BSE Equity Options'!$K:$K,'Daily BSE Equity Options'!$A:$A,$A195))</f>
        <v>0.1135</v>
      </c>
      <c r="G195" s="7">
        <f t="shared" si="81"/>
        <v>128.37139999999999</v>
      </c>
      <c r="H195" s="20" t="str">
        <f t="shared" si="82"/>
        <v/>
      </c>
      <c r="I195" s="20" t="str">
        <f t="shared" si="83"/>
        <v/>
      </c>
      <c r="J195" s="20" t="str">
        <f t="shared" si="84"/>
        <v/>
      </c>
      <c r="K195" s="20">
        <f t="shared" ref="K195:K258" si="99">IF(OR(E195="",E194=""),"",E195/E194-1)</f>
        <v>-8.1663543679692419E-2</v>
      </c>
      <c r="L195" s="20">
        <f t="shared" ref="L195:L258" si="100">IF(OR(F195="",F194=""),"",F195/F194-1)</f>
        <v>0.31365740740740744</v>
      </c>
      <c r="M195" s="20">
        <f t="shared" ref="M195:M258" si="101">IF(OR(G195="",G194=""),"",G195/G194-1)</f>
        <v>-8.1419137214605808E-2</v>
      </c>
      <c r="N195" s="20">
        <f t="shared" si="85"/>
        <v>0.99911584667612885</v>
      </c>
      <c r="O195" s="20">
        <f t="shared" si="86"/>
        <v>8.8415332387120507E-4</v>
      </c>
      <c r="P195" s="21">
        <f>IF(SUMIFS('Daily NSE Equity Options'!$L:$L,'Daily NSE Equity Options'!$A:$A,$A195)=0,"",SUMIFS('Daily NSE Equity Options'!$L:$L,'Daily NSE Equity Options'!$A:$A,$A195))</f>
        <v>16726.3894</v>
      </c>
      <c r="Q195" s="8">
        <f>IF(SUMIFS('Daily BSE Equity Options'!$L:$L,'Daily BSE Equity Options'!$A:$A,$A195)=0,"",SUMIFS('Daily BSE Equity Options'!$L:$L,'Daily BSE Equity Options'!$A:$A,$A195))</f>
        <v>2065.5261999999998</v>
      </c>
      <c r="R195" s="8">
        <f t="shared" si="87"/>
        <v>18791.9156</v>
      </c>
      <c r="S195" s="23" t="str">
        <f t="shared" si="88"/>
        <v/>
      </c>
      <c r="T195" s="23" t="str">
        <f t="shared" si="89"/>
        <v/>
      </c>
      <c r="U195" s="23" t="str">
        <f t="shared" si="90"/>
        <v/>
      </c>
      <c r="V195" s="23">
        <f t="shared" ref="V195:V258" si="102">IF(OR(P195="",P194=""),"",P195/P194-1)</f>
        <v>-0.71907380672789334</v>
      </c>
      <c r="W195" s="23">
        <f t="shared" ref="W195:W258" si="103">IF(OR(Q195="",Q194=""),"",Q195/Q194-1)</f>
        <v>2.0248174751995807E-2</v>
      </c>
      <c r="X195" s="23">
        <f t="shared" ref="X195:X258" si="104">IF(OR(R195="",R194=""),"",R195/R194-1)</f>
        <v>-0.69476146401141903</v>
      </c>
      <c r="Y195" s="23">
        <f t="shared" si="91"/>
        <v>0.89008431902493212</v>
      </c>
      <c r="Z195" s="23">
        <f t="shared" si="92"/>
        <v>0.10991568097506779</v>
      </c>
      <c r="AA195" s="24">
        <f>IF(SUMIFS('Daily NSE Equity Options'!$M:$M,'Daily NSE Equity Options'!$A:$A,$A195)=0,"",SUMIFS('Daily NSE Equity Options'!$M:$M,'Daily NSE Equity Options'!$A:$A,$A195))</f>
        <v>18085384</v>
      </c>
      <c r="AB195" s="9">
        <f>IF(SUMIFS('Daily BSE Equity Options'!$M:$M,'Daily BSE Equity Options'!$A:$A,$A195)=0,"",SUMIFS('Daily BSE Equity Options'!$M:$M,'Daily BSE Equity Options'!$A:$A,$A195))</f>
        <v>1815250</v>
      </c>
      <c r="AC195" s="9">
        <f t="shared" si="93"/>
        <v>19900634</v>
      </c>
      <c r="AD195" s="26" t="str">
        <f t="shared" si="94"/>
        <v/>
      </c>
      <c r="AE195" s="26" t="str">
        <f t="shared" si="95"/>
        <v/>
      </c>
      <c r="AF195" s="26" t="str">
        <f t="shared" si="96"/>
        <v/>
      </c>
      <c r="AG195" s="26">
        <f t="shared" ref="AG195:AG258" si="105">IF(OR(AA195="",AA194=""),"",AA195/AA194-1)</f>
        <v>-0.73226191420657694</v>
      </c>
      <c r="AH195" s="26">
        <f t="shared" ref="AH195:AH258" si="106">IF(OR(AB195="",AB194=""),"",AB195/AB194-1)</f>
        <v>3.921033182024547E-2</v>
      </c>
      <c r="AI195" s="26">
        <f t="shared" ref="AI195:AI258" si="107">IF(OR(AC195="",AC194=""),"",AC195/AC194-1)</f>
        <v>-0.71281512304902694</v>
      </c>
      <c r="AJ195" s="26">
        <f t="shared" si="97"/>
        <v>0.90878431310278862</v>
      </c>
      <c r="AK195" s="26">
        <f t="shared" si="98"/>
        <v>9.121568689721142E-2</v>
      </c>
      <c r="AL195" s="29">
        <v>20.614999999999998</v>
      </c>
      <c r="AM195" s="30">
        <v>20.85</v>
      </c>
      <c r="AN195" s="30">
        <v>17.38</v>
      </c>
      <c r="AO195" s="30">
        <v>20.64</v>
      </c>
      <c r="AP195" s="31">
        <v>1.1999999999999999E-3</v>
      </c>
    </row>
    <row r="196" spans="1:42" x14ac:dyDescent="0.2">
      <c r="A196" s="11">
        <v>44207</v>
      </c>
      <c r="B196" s="5" t="s">
        <v>244</v>
      </c>
      <c r="C196" s="10">
        <v>44197</v>
      </c>
      <c r="D196" s="5" t="s">
        <v>178</v>
      </c>
      <c r="E196" s="18">
        <f>IF(SUMIFS('Daily NSE Equity Options'!$K:$K,'Daily NSE Equity Options'!$A:$A,$A196)=0,"",SUMIFS('Daily NSE Equity Options'!$K:$K,'Daily NSE Equity Options'!$A:$A,$A196))</f>
        <v>142.11000000000001</v>
      </c>
      <c r="F196" s="7">
        <f>IF(SUMIFS('Daily BSE Equity Options'!$K:$K,'Daily BSE Equity Options'!$A:$A,$A196)=0,"",SUMIFS('Daily BSE Equity Options'!$K:$K,'Daily BSE Equity Options'!$A:$A,$A196))</f>
        <v>0.1285</v>
      </c>
      <c r="G196" s="7">
        <f t="shared" si="81"/>
        <v>142.23850000000002</v>
      </c>
      <c r="H196" s="20" t="str">
        <f t="shared" si="82"/>
        <v/>
      </c>
      <c r="I196" s="20" t="str">
        <f t="shared" si="83"/>
        <v/>
      </c>
      <c r="J196" s="20" t="str">
        <f t="shared" si="84"/>
        <v/>
      </c>
      <c r="K196" s="20">
        <f t="shared" si="99"/>
        <v>0.10800192424794108</v>
      </c>
      <c r="L196" s="20">
        <f t="shared" si="100"/>
        <v>0.13215859030836996</v>
      </c>
      <c r="M196" s="20">
        <f t="shared" si="101"/>
        <v>0.10802328244453219</v>
      </c>
      <c r="N196" s="20">
        <f t="shared" si="85"/>
        <v>0.99909658777335253</v>
      </c>
      <c r="O196" s="20">
        <f t="shared" si="86"/>
        <v>9.0341222664749692E-4</v>
      </c>
      <c r="P196" s="21">
        <f>IF(SUMIFS('Daily NSE Equity Options'!$L:$L,'Daily NSE Equity Options'!$A:$A,$A196)=0,"",SUMIFS('Daily NSE Equity Options'!$L:$L,'Daily NSE Equity Options'!$A:$A,$A196))</f>
        <v>20136.5406</v>
      </c>
      <c r="Q196" s="8">
        <f>IF(SUMIFS('Daily BSE Equity Options'!$L:$L,'Daily BSE Equity Options'!$A:$A,$A196)=0,"",SUMIFS('Daily BSE Equity Options'!$L:$L,'Daily BSE Equity Options'!$A:$A,$A196))</f>
        <v>2025.6094000000001</v>
      </c>
      <c r="R196" s="8">
        <f t="shared" si="87"/>
        <v>22162.15</v>
      </c>
      <c r="S196" s="23" t="str">
        <f t="shared" si="88"/>
        <v/>
      </c>
      <c r="T196" s="23" t="str">
        <f t="shared" si="89"/>
        <v/>
      </c>
      <c r="U196" s="23" t="str">
        <f t="shared" si="90"/>
        <v/>
      </c>
      <c r="V196" s="23">
        <f t="shared" si="102"/>
        <v>0.20387850111871719</v>
      </c>
      <c r="W196" s="23">
        <f t="shared" si="103"/>
        <v>-1.9325245063461227E-2</v>
      </c>
      <c r="X196" s="23">
        <f t="shared" si="104"/>
        <v>0.17934490936091696</v>
      </c>
      <c r="Y196" s="23">
        <f t="shared" si="91"/>
        <v>0.90860050130515313</v>
      </c>
      <c r="Z196" s="23">
        <f t="shared" si="92"/>
        <v>9.1399498694846842E-2</v>
      </c>
      <c r="AA196" s="24">
        <f>IF(SUMIFS('Daily NSE Equity Options'!$M:$M,'Daily NSE Equity Options'!$A:$A,$A196)=0,"",SUMIFS('Daily NSE Equity Options'!$M:$M,'Daily NSE Equity Options'!$A:$A,$A196))</f>
        <v>21878104</v>
      </c>
      <c r="AB196" s="9">
        <f>IF(SUMIFS('Daily BSE Equity Options'!$M:$M,'Daily BSE Equity Options'!$A:$A,$A196)=0,"",SUMIFS('Daily BSE Equity Options'!$M:$M,'Daily BSE Equity Options'!$A:$A,$A196))</f>
        <v>1715235</v>
      </c>
      <c r="AC196" s="9">
        <f t="shared" si="93"/>
        <v>23593339</v>
      </c>
      <c r="AD196" s="26" t="str">
        <f t="shared" si="94"/>
        <v/>
      </c>
      <c r="AE196" s="26" t="str">
        <f t="shared" si="95"/>
        <v/>
      </c>
      <c r="AF196" s="26" t="str">
        <f t="shared" si="96"/>
        <v/>
      </c>
      <c r="AG196" s="26">
        <f t="shared" si="105"/>
        <v>0.2097118866815324</v>
      </c>
      <c r="AH196" s="26">
        <f t="shared" si="106"/>
        <v>-5.5097094064178509E-2</v>
      </c>
      <c r="AI196" s="26">
        <f t="shared" si="107"/>
        <v>0.1855571536062619</v>
      </c>
      <c r="AJ196" s="26">
        <f t="shared" si="97"/>
        <v>0.92730003158942442</v>
      </c>
      <c r="AK196" s="26">
        <f t="shared" si="98"/>
        <v>7.2699968410575549E-2</v>
      </c>
      <c r="AL196" s="29">
        <v>20.64</v>
      </c>
      <c r="AM196" s="30">
        <v>22.745000000000001</v>
      </c>
      <c r="AN196" s="30">
        <v>20.64</v>
      </c>
      <c r="AO196" s="30">
        <v>22.3825</v>
      </c>
      <c r="AP196" s="31">
        <v>8.4400000000000003E-2</v>
      </c>
    </row>
    <row r="197" spans="1:42" x14ac:dyDescent="0.2">
      <c r="A197" s="11">
        <v>44208</v>
      </c>
      <c r="B197" s="5" t="s">
        <v>242</v>
      </c>
      <c r="C197" s="10">
        <v>44197</v>
      </c>
      <c r="D197" s="5" t="s">
        <v>178</v>
      </c>
      <c r="E197" s="18">
        <f>IF(SUMIFS('Daily NSE Equity Options'!$K:$K,'Daily NSE Equity Options'!$A:$A,$A197)=0,"",SUMIFS('Daily NSE Equity Options'!$K:$K,'Daily NSE Equity Options'!$A:$A,$A197))</f>
        <v>160.92609999999999</v>
      </c>
      <c r="F197" s="7">
        <f>IF(SUMIFS('Daily BSE Equity Options'!$K:$K,'Daily BSE Equity Options'!$A:$A,$A197)=0,"",SUMIFS('Daily BSE Equity Options'!$K:$K,'Daily BSE Equity Options'!$A:$A,$A197))</f>
        <v>9.1899999999999996E-2</v>
      </c>
      <c r="G197" s="7">
        <f t="shared" si="81"/>
        <v>161.018</v>
      </c>
      <c r="H197" s="20" t="str">
        <f t="shared" si="82"/>
        <v/>
      </c>
      <c r="I197" s="20" t="str">
        <f t="shared" si="83"/>
        <v/>
      </c>
      <c r="J197" s="20" t="str">
        <f t="shared" si="84"/>
        <v/>
      </c>
      <c r="K197" s="20">
        <f t="shared" si="99"/>
        <v>0.13240517908662297</v>
      </c>
      <c r="L197" s="20">
        <f t="shared" si="100"/>
        <v>-0.28482490272373551</v>
      </c>
      <c r="M197" s="20">
        <f t="shared" si="101"/>
        <v>0.1320282483293902</v>
      </c>
      <c r="N197" s="20">
        <f t="shared" si="85"/>
        <v>0.99942925635643209</v>
      </c>
      <c r="O197" s="20">
        <f t="shared" si="86"/>
        <v>5.7074364356779982E-4</v>
      </c>
      <c r="P197" s="21">
        <f>IF(SUMIFS('Daily NSE Equity Options'!$L:$L,'Daily NSE Equity Options'!$A:$A,$A197)=0,"",SUMIFS('Daily NSE Equity Options'!$L:$L,'Daily NSE Equity Options'!$A:$A,$A197))</f>
        <v>24781.919399999999</v>
      </c>
      <c r="Q197" s="8">
        <f>IF(SUMIFS('Daily BSE Equity Options'!$L:$L,'Daily BSE Equity Options'!$A:$A,$A197)=0,"",SUMIFS('Daily BSE Equity Options'!$L:$L,'Daily BSE Equity Options'!$A:$A,$A197))</f>
        <v>2047.3695</v>
      </c>
      <c r="R197" s="8">
        <f t="shared" si="87"/>
        <v>26829.2889</v>
      </c>
      <c r="S197" s="23" t="str">
        <f t="shared" si="88"/>
        <v/>
      </c>
      <c r="T197" s="23" t="str">
        <f t="shared" si="89"/>
        <v/>
      </c>
      <c r="U197" s="23" t="str">
        <f t="shared" si="90"/>
        <v/>
      </c>
      <c r="V197" s="23">
        <f t="shared" si="102"/>
        <v>0.23069398524193363</v>
      </c>
      <c r="W197" s="23">
        <f t="shared" si="103"/>
        <v>1.0742495567013011E-2</v>
      </c>
      <c r="X197" s="23">
        <f t="shared" si="104"/>
        <v>0.21059052934846112</v>
      </c>
      <c r="Y197" s="23">
        <f t="shared" si="91"/>
        <v>0.92368901361377487</v>
      </c>
      <c r="Z197" s="23">
        <f t="shared" si="92"/>
        <v>7.6310986386225091E-2</v>
      </c>
      <c r="AA197" s="24">
        <f>IF(SUMIFS('Daily NSE Equity Options'!$M:$M,'Daily NSE Equity Options'!$A:$A,$A197)=0,"",SUMIFS('Daily NSE Equity Options'!$M:$M,'Daily NSE Equity Options'!$A:$A,$A197))</f>
        <v>27119209</v>
      </c>
      <c r="AB197" s="9">
        <f>IF(SUMIFS('Daily BSE Equity Options'!$M:$M,'Daily BSE Equity Options'!$A:$A,$A197)=0,"",SUMIFS('Daily BSE Equity Options'!$M:$M,'Daily BSE Equity Options'!$A:$A,$A197))</f>
        <v>1722978</v>
      </c>
      <c r="AC197" s="9">
        <f t="shared" si="93"/>
        <v>28842187</v>
      </c>
      <c r="AD197" s="26" t="str">
        <f t="shared" si="94"/>
        <v/>
      </c>
      <c r="AE197" s="26" t="str">
        <f t="shared" si="95"/>
        <v/>
      </c>
      <c r="AF197" s="26" t="str">
        <f t="shared" si="96"/>
        <v/>
      </c>
      <c r="AG197" s="26">
        <f t="shared" si="105"/>
        <v>0.23955937863719812</v>
      </c>
      <c r="AH197" s="26">
        <f t="shared" si="106"/>
        <v>4.514250233933037E-3</v>
      </c>
      <c r="AI197" s="26">
        <f t="shared" si="107"/>
        <v>0.22247160522722109</v>
      </c>
      <c r="AJ197" s="26">
        <f t="shared" si="97"/>
        <v>0.94026188097317309</v>
      </c>
      <c r="AK197" s="26">
        <f t="shared" si="98"/>
        <v>5.9738119026826922E-2</v>
      </c>
      <c r="AL197" s="29">
        <v>22.3825</v>
      </c>
      <c r="AM197" s="30">
        <v>23.26</v>
      </c>
      <c r="AN197" s="30">
        <v>22.2925</v>
      </c>
      <c r="AO197" s="30">
        <v>22.8475</v>
      </c>
      <c r="AP197" s="31">
        <v>2.0799999999999999E-2</v>
      </c>
    </row>
    <row r="198" spans="1:42" x14ac:dyDescent="0.2">
      <c r="A198" s="11">
        <v>44209</v>
      </c>
      <c r="B198" s="5" t="s">
        <v>240</v>
      </c>
      <c r="C198" s="10">
        <v>44197</v>
      </c>
      <c r="D198" s="5" t="s">
        <v>178</v>
      </c>
      <c r="E198" s="18">
        <f>IF(SUMIFS('Daily NSE Equity Options'!$K:$K,'Daily NSE Equity Options'!$A:$A,$A198)=0,"",SUMIFS('Daily NSE Equity Options'!$K:$K,'Daily NSE Equity Options'!$A:$A,$A198))</f>
        <v>201.94329999999999</v>
      </c>
      <c r="F198" s="7">
        <f>IF(SUMIFS('Daily BSE Equity Options'!$K:$K,'Daily BSE Equity Options'!$A:$A,$A198)=0,"",SUMIFS('Daily BSE Equity Options'!$K:$K,'Daily BSE Equity Options'!$A:$A,$A198))</f>
        <v>9.1999999999999998E-2</v>
      </c>
      <c r="G198" s="7">
        <f t="shared" si="81"/>
        <v>202.03530000000001</v>
      </c>
      <c r="H198" s="20" t="str">
        <f t="shared" si="82"/>
        <v/>
      </c>
      <c r="I198" s="20" t="str">
        <f t="shared" si="83"/>
        <v/>
      </c>
      <c r="J198" s="20" t="str">
        <f t="shared" si="84"/>
        <v/>
      </c>
      <c r="K198" s="20">
        <f t="shared" si="99"/>
        <v>0.25488220990877175</v>
      </c>
      <c r="L198" s="20">
        <f t="shared" si="100"/>
        <v>1.0881392818280489E-3</v>
      </c>
      <c r="M198" s="20">
        <f t="shared" si="101"/>
        <v>0.25473735855618629</v>
      </c>
      <c r="N198" s="20">
        <f t="shared" si="85"/>
        <v>0.99954463403177563</v>
      </c>
      <c r="O198" s="20">
        <f t="shared" si="86"/>
        <v>4.5536596822436473E-4</v>
      </c>
      <c r="P198" s="21">
        <f>IF(SUMIFS('Daily NSE Equity Options'!$L:$L,'Daily NSE Equity Options'!$A:$A,$A198)=0,"",SUMIFS('Daily NSE Equity Options'!$L:$L,'Daily NSE Equity Options'!$A:$A,$A198))</f>
        <v>41668.690799999997</v>
      </c>
      <c r="Q198" s="8">
        <f>IF(SUMIFS('Daily BSE Equity Options'!$L:$L,'Daily BSE Equity Options'!$A:$A,$A198)=0,"",SUMIFS('Daily BSE Equity Options'!$L:$L,'Daily BSE Equity Options'!$A:$A,$A198))</f>
        <v>2068.9495999999999</v>
      </c>
      <c r="R198" s="8">
        <f t="shared" si="87"/>
        <v>43737.640399999997</v>
      </c>
      <c r="S198" s="23" t="str">
        <f t="shared" si="88"/>
        <v/>
      </c>
      <c r="T198" s="23" t="str">
        <f t="shared" si="89"/>
        <v/>
      </c>
      <c r="U198" s="23" t="str">
        <f t="shared" si="90"/>
        <v/>
      </c>
      <c r="V198" s="23">
        <f t="shared" si="102"/>
        <v>0.68141499160876129</v>
      </c>
      <c r="W198" s="23">
        <f t="shared" si="103"/>
        <v>1.0540403185648639E-2</v>
      </c>
      <c r="X198" s="23">
        <f t="shared" si="104"/>
        <v>0.63021989002474066</v>
      </c>
      <c r="Y198" s="23">
        <f t="shared" si="91"/>
        <v>0.95269635990696933</v>
      </c>
      <c r="Z198" s="23">
        <f t="shared" si="92"/>
        <v>4.7303640093030716E-2</v>
      </c>
      <c r="AA198" s="24">
        <f>IF(SUMIFS('Daily NSE Equity Options'!$M:$M,'Daily NSE Equity Options'!$A:$A,$A198)=0,"",SUMIFS('Daily NSE Equity Options'!$M:$M,'Daily NSE Equity Options'!$A:$A,$A198))</f>
        <v>45491932</v>
      </c>
      <c r="AB198" s="9">
        <f>IF(SUMIFS('Daily BSE Equity Options'!$M:$M,'Daily BSE Equity Options'!$A:$A,$A198)=0,"",SUMIFS('Daily BSE Equity Options'!$M:$M,'Daily BSE Equity Options'!$A:$A,$A198))</f>
        <v>1750684</v>
      </c>
      <c r="AC198" s="9">
        <f t="shared" si="93"/>
        <v>47242616</v>
      </c>
      <c r="AD198" s="26" t="str">
        <f t="shared" si="94"/>
        <v/>
      </c>
      <c r="AE198" s="26" t="str">
        <f t="shared" si="95"/>
        <v/>
      </c>
      <c r="AF198" s="26" t="str">
        <f t="shared" si="96"/>
        <v/>
      </c>
      <c r="AG198" s="26">
        <f t="shared" si="105"/>
        <v>0.67748004744533663</v>
      </c>
      <c r="AH198" s="26">
        <f t="shared" si="106"/>
        <v>1.6080298181404551E-2</v>
      </c>
      <c r="AI198" s="26">
        <f t="shared" si="107"/>
        <v>0.63796927049949437</v>
      </c>
      <c r="AJ198" s="26">
        <f t="shared" si="97"/>
        <v>0.96294269563734569</v>
      </c>
      <c r="AK198" s="26">
        <f t="shared" si="98"/>
        <v>3.705730436265426E-2</v>
      </c>
      <c r="AL198" s="29">
        <v>22.8475</v>
      </c>
      <c r="AM198" s="30">
        <v>24.047499999999999</v>
      </c>
      <c r="AN198" s="30">
        <v>22.37</v>
      </c>
      <c r="AO198" s="30">
        <v>23.2925</v>
      </c>
      <c r="AP198" s="31">
        <v>1.95E-2</v>
      </c>
    </row>
    <row r="199" spans="1:42" x14ac:dyDescent="0.2">
      <c r="A199" s="11">
        <v>44210</v>
      </c>
      <c r="B199" s="5" t="s">
        <v>243</v>
      </c>
      <c r="C199" s="10">
        <v>44197</v>
      </c>
      <c r="D199" s="5" t="s">
        <v>178</v>
      </c>
      <c r="E199" s="18">
        <f>IF(SUMIFS('Daily NSE Equity Options'!$K:$K,'Daily NSE Equity Options'!$A:$A,$A199)=0,"",SUMIFS('Daily NSE Equity Options'!$K:$K,'Daily NSE Equity Options'!$A:$A,$A199))</f>
        <v>141.68180000000001</v>
      </c>
      <c r="F199" s="7">
        <f>IF(SUMIFS('Daily BSE Equity Options'!$K:$K,'Daily BSE Equity Options'!$A:$A,$A199)=0,"",SUMIFS('Daily BSE Equity Options'!$K:$K,'Daily BSE Equity Options'!$A:$A,$A199))</f>
        <v>3.32E-2</v>
      </c>
      <c r="G199" s="7">
        <f t="shared" si="81"/>
        <v>141.715</v>
      </c>
      <c r="H199" s="20" t="str">
        <f t="shared" si="82"/>
        <v/>
      </c>
      <c r="I199" s="20" t="str">
        <f t="shared" si="83"/>
        <v/>
      </c>
      <c r="J199" s="20" t="str">
        <f t="shared" si="84"/>
        <v/>
      </c>
      <c r="K199" s="20">
        <f t="shared" si="99"/>
        <v>-0.29840801848835785</v>
      </c>
      <c r="L199" s="20">
        <f t="shared" si="100"/>
        <v>-0.63913043478260867</v>
      </c>
      <c r="M199" s="20">
        <f t="shared" si="101"/>
        <v>-0.2985631718813494</v>
      </c>
      <c r="N199" s="20">
        <f t="shared" si="85"/>
        <v>0.99976572698726318</v>
      </c>
      <c r="O199" s="20">
        <f t="shared" si="86"/>
        <v>2.3427301273683097E-4</v>
      </c>
      <c r="P199" s="21">
        <f>IF(SUMIFS('Daily NSE Equity Options'!$L:$L,'Daily NSE Equity Options'!$A:$A,$A199)=0,"",SUMIFS('Daily NSE Equity Options'!$L:$L,'Daily NSE Equity Options'!$A:$A,$A199))</f>
        <v>62014.690799999997</v>
      </c>
      <c r="Q199" s="8">
        <f>IF(SUMIFS('Daily BSE Equity Options'!$L:$L,'Daily BSE Equity Options'!$A:$A,$A199)=0,"",SUMIFS('Daily BSE Equity Options'!$L:$L,'Daily BSE Equity Options'!$A:$A,$A199))</f>
        <v>2217.9238999999998</v>
      </c>
      <c r="R199" s="8">
        <f t="shared" si="87"/>
        <v>64232.614699999998</v>
      </c>
      <c r="S199" s="23" t="str">
        <f t="shared" si="88"/>
        <v/>
      </c>
      <c r="T199" s="23" t="str">
        <f t="shared" si="89"/>
        <v/>
      </c>
      <c r="U199" s="23" t="str">
        <f t="shared" si="90"/>
        <v/>
      </c>
      <c r="V199" s="23">
        <f t="shared" si="102"/>
        <v>0.48828027973463484</v>
      </c>
      <c r="W199" s="23">
        <f t="shared" si="103"/>
        <v>7.2004798956919913E-2</v>
      </c>
      <c r="X199" s="23">
        <f t="shared" si="104"/>
        <v>0.46858893421237235</v>
      </c>
      <c r="Y199" s="23">
        <f t="shared" si="91"/>
        <v>0.96547044036181817</v>
      </c>
      <c r="Z199" s="23">
        <f t="shared" si="92"/>
        <v>3.4529559638181752E-2</v>
      </c>
      <c r="AA199" s="24">
        <f>IF(SUMIFS('Daily NSE Equity Options'!$M:$M,'Daily NSE Equity Options'!$A:$A,$A199)=0,"",SUMIFS('Daily NSE Equity Options'!$M:$M,'Daily NSE Equity Options'!$A:$A,$A199))</f>
        <v>68272713</v>
      </c>
      <c r="AB199" s="9">
        <f>IF(SUMIFS('Daily BSE Equity Options'!$M:$M,'Daily BSE Equity Options'!$A:$A,$A199)=0,"",SUMIFS('Daily BSE Equity Options'!$M:$M,'Daily BSE Equity Options'!$A:$A,$A199))</f>
        <v>1865786</v>
      </c>
      <c r="AC199" s="9">
        <f t="shared" si="93"/>
        <v>70138499</v>
      </c>
      <c r="AD199" s="26" t="str">
        <f t="shared" si="94"/>
        <v/>
      </c>
      <c r="AE199" s="26" t="str">
        <f t="shared" si="95"/>
        <v/>
      </c>
      <c r="AF199" s="26" t="str">
        <f t="shared" si="96"/>
        <v/>
      </c>
      <c r="AG199" s="26">
        <f t="shared" si="105"/>
        <v>0.50076530053724699</v>
      </c>
      <c r="AH199" s="26">
        <f t="shared" si="106"/>
        <v>6.5746873793328886E-2</v>
      </c>
      <c r="AI199" s="26">
        <f t="shared" si="107"/>
        <v>0.48464469029403445</v>
      </c>
      <c r="AJ199" s="26">
        <f t="shared" si="97"/>
        <v>0.97339854678099114</v>
      </c>
      <c r="AK199" s="26">
        <f t="shared" si="98"/>
        <v>2.6601453219008864E-2</v>
      </c>
      <c r="AL199" s="29">
        <v>23.2925</v>
      </c>
      <c r="AM199" s="30">
        <v>23.702500000000001</v>
      </c>
      <c r="AN199" s="30">
        <v>22.807500000000001</v>
      </c>
      <c r="AO199" s="30">
        <v>23.0275</v>
      </c>
      <c r="AP199" s="31">
        <v>-1.14E-2</v>
      </c>
    </row>
    <row r="200" spans="1:42" x14ac:dyDescent="0.2">
      <c r="A200" s="11">
        <v>44211</v>
      </c>
      <c r="B200" s="5" t="s">
        <v>241</v>
      </c>
      <c r="C200" s="10">
        <v>44197</v>
      </c>
      <c r="D200" s="5" t="s">
        <v>178</v>
      </c>
      <c r="E200" s="18">
        <f>IF(SUMIFS('Daily NSE Equity Options'!$K:$K,'Daily NSE Equity Options'!$A:$A,$A200)=0,"",SUMIFS('Daily NSE Equity Options'!$K:$K,'Daily NSE Equity Options'!$A:$A,$A200))</f>
        <v>177.49770000000001</v>
      </c>
      <c r="F200" s="7">
        <f>IF(SUMIFS('Daily BSE Equity Options'!$K:$K,'Daily BSE Equity Options'!$A:$A,$A200)=0,"",SUMIFS('Daily BSE Equity Options'!$K:$K,'Daily BSE Equity Options'!$A:$A,$A200))</f>
        <v>8.1799999999999998E-2</v>
      </c>
      <c r="G200" s="7">
        <f t="shared" si="81"/>
        <v>177.5795</v>
      </c>
      <c r="H200" s="20" t="str">
        <f t="shared" si="82"/>
        <v/>
      </c>
      <c r="I200" s="20" t="str">
        <f t="shared" si="83"/>
        <v/>
      </c>
      <c r="J200" s="20" t="str">
        <f t="shared" si="84"/>
        <v/>
      </c>
      <c r="K200" s="20">
        <f t="shared" si="99"/>
        <v>0.25279111360809936</v>
      </c>
      <c r="L200" s="20">
        <f t="shared" si="100"/>
        <v>1.463855421686747</v>
      </c>
      <c r="M200" s="20">
        <f t="shared" si="101"/>
        <v>0.25307483329217084</v>
      </c>
      <c r="N200" s="20">
        <f t="shared" si="85"/>
        <v>0.99953936124383735</v>
      </c>
      <c r="O200" s="20">
        <f t="shared" si="86"/>
        <v>4.6063875616273272E-4</v>
      </c>
      <c r="P200" s="21">
        <f>IF(SUMIFS('Daily NSE Equity Options'!$L:$L,'Daily NSE Equity Options'!$A:$A,$A200)=0,"",SUMIFS('Daily NSE Equity Options'!$L:$L,'Daily NSE Equity Options'!$A:$A,$A200))</f>
        <v>21542.5736</v>
      </c>
      <c r="Q200" s="8">
        <f>IF(SUMIFS('Daily BSE Equity Options'!$L:$L,'Daily BSE Equity Options'!$A:$A,$A200)=0,"",SUMIFS('Daily BSE Equity Options'!$L:$L,'Daily BSE Equity Options'!$A:$A,$A200))</f>
        <v>2088.3973000000001</v>
      </c>
      <c r="R200" s="8">
        <f t="shared" si="87"/>
        <v>23630.9709</v>
      </c>
      <c r="S200" s="23" t="str">
        <f t="shared" si="88"/>
        <v/>
      </c>
      <c r="T200" s="23" t="str">
        <f t="shared" si="89"/>
        <v/>
      </c>
      <c r="U200" s="23" t="str">
        <f t="shared" si="90"/>
        <v/>
      </c>
      <c r="V200" s="23">
        <f t="shared" si="102"/>
        <v>-0.65262144627188889</v>
      </c>
      <c r="W200" s="23">
        <f t="shared" si="103"/>
        <v>-5.8399929772162018E-2</v>
      </c>
      <c r="X200" s="23">
        <f t="shared" si="104"/>
        <v>-0.63210323897962073</v>
      </c>
      <c r="Y200" s="23">
        <f t="shared" si="91"/>
        <v>0.91162456638630951</v>
      </c>
      <c r="Z200" s="23">
        <f t="shared" si="92"/>
        <v>8.8375433613690421E-2</v>
      </c>
      <c r="AA200" s="24">
        <f>IF(SUMIFS('Daily NSE Equity Options'!$M:$M,'Daily NSE Equity Options'!$A:$A,$A200)=0,"",SUMIFS('Daily NSE Equity Options'!$M:$M,'Daily NSE Equity Options'!$A:$A,$A200))</f>
        <v>22952162</v>
      </c>
      <c r="AB200" s="9">
        <f>IF(SUMIFS('Daily BSE Equity Options'!$M:$M,'Daily BSE Equity Options'!$A:$A,$A200)=0,"",SUMIFS('Daily BSE Equity Options'!$M:$M,'Daily BSE Equity Options'!$A:$A,$A200))</f>
        <v>1769833</v>
      </c>
      <c r="AC200" s="9">
        <f t="shared" si="93"/>
        <v>24721995</v>
      </c>
      <c r="AD200" s="26" t="str">
        <f t="shared" si="94"/>
        <v/>
      </c>
      <c r="AE200" s="26" t="str">
        <f t="shared" si="95"/>
        <v/>
      </c>
      <c r="AF200" s="26" t="str">
        <f t="shared" si="96"/>
        <v/>
      </c>
      <c r="AG200" s="26">
        <f t="shared" si="105"/>
        <v>-0.66381646500557256</v>
      </c>
      <c r="AH200" s="26">
        <f t="shared" si="106"/>
        <v>-5.1427655690416851E-2</v>
      </c>
      <c r="AI200" s="26">
        <f t="shared" si="107"/>
        <v>-0.64752603274273091</v>
      </c>
      <c r="AJ200" s="26">
        <f t="shared" si="97"/>
        <v>0.92841059145914395</v>
      </c>
      <c r="AK200" s="26">
        <f t="shared" si="98"/>
        <v>7.1589408540856034E-2</v>
      </c>
      <c r="AL200" s="29">
        <v>23.0275</v>
      </c>
      <c r="AM200" s="30">
        <v>24.677499999999998</v>
      </c>
      <c r="AN200" s="30">
        <v>23.0275</v>
      </c>
      <c r="AO200" s="30">
        <v>24.01</v>
      </c>
      <c r="AP200" s="31">
        <v>4.2700000000000002E-2</v>
      </c>
    </row>
    <row r="201" spans="1:42" x14ac:dyDescent="0.2">
      <c r="A201" s="11">
        <v>44214</v>
      </c>
      <c r="B201" s="5" t="s">
        <v>244</v>
      </c>
      <c r="C201" s="10">
        <v>44197</v>
      </c>
      <c r="D201" s="5" t="s">
        <v>178</v>
      </c>
      <c r="E201" s="18">
        <f>IF(SUMIFS('Daily NSE Equity Options'!$K:$K,'Daily NSE Equity Options'!$A:$A,$A201)=0,"",SUMIFS('Daily NSE Equity Options'!$K:$K,'Daily NSE Equity Options'!$A:$A,$A201))</f>
        <v>181.6097</v>
      </c>
      <c r="F201" s="7">
        <f>IF(SUMIFS('Daily BSE Equity Options'!$K:$K,'Daily BSE Equity Options'!$A:$A,$A201)=0,"",SUMIFS('Daily BSE Equity Options'!$K:$K,'Daily BSE Equity Options'!$A:$A,$A201))</f>
        <v>0.14810000000000001</v>
      </c>
      <c r="G201" s="7">
        <f t="shared" si="81"/>
        <v>181.7578</v>
      </c>
      <c r="H201" s="20" t="str">
        <f t="shared" si="82"/>
        <v/>
      </c>
      <c r="I201" s="20" t="str">
        <f t="shared" si="83"/>
        <v/>
      </c>
      <c r="J201" s="20" t="str">
        <f t="shared" si="84"/>
        <v/>
      </c>
      <c r="K201" s="20">
        <f t="shared" si="99"/>
        <v>2.3166497368698247E-2</v>
      </c>
      <c r="L201" s="20">
        <f t="shared" si="100"/>
        <v>0.8105134474327631</v>
      </c>
      <c r="M201" s="20">
        <f t="shared" si="101"/>
        <v>2.3529179888444274E-2</v>
      </c>
      <c r="N201" s="20">
        <f t="shared" si="85"/>
        <v>0.99918517939807805</v>
      </c>
      <c r="O201" s="20">
        <f t="shared" si="86"/>
        <v>8.1482060192189835E-4</v>
      </c>
      <c r="P201" s="21">
        <f>IF(SUMIFS('Daily NSE Equity Options'!$L:$L,'Daily NSE Equity Options'!$A:$A,$A201)=0,"",SUMIFS('Daily NSE Equity Options'!$L:$L,'Daily NSE Equity Options'!$A:$A,$A201))</f>
        <v>26421.8161</v>
      </c>
      <c r="Q201" s="8">
        <f>IF(SUMIFS('Daily BSE Equity Options'!$L:$L,'Daily BSE Equity Options'!$A:$A,$A201)=0,"",SUMIFS('Daily BSE Equity Options'!$L:$L,'Daily BSE Equity Options'!$A:$A,$A201))</f>
        <v>2222.2031000000002</v>
      </c>
      <c r="R201" s="8">
        <f t="shared" si="87"/>
        <v>28644.019199999999</v>
      </c>
      <c r="S201" s="23" t="str">
        <f t="shared" si="88"/>
        <v/>
      </c>
      <c r="T201" s="23" t="str">
        <f t="shared" si="89"/>
        <v/>
      </c>
      <c r="U201" s="23" t="str">
        <f t="shared" si="90"/>
        <v/>
      </c>
      <c r="V201" s="23">
        <f t="shared" si="102"/>
        <v>0.22649301752878781</v>
      </c>
      <c r="W201" s="23">
        <f t="shared" si="103"/>
        <v>6.4071046251592101E-2</v>
      </c>
      <c r="X201" s="23">
        <f t="shared" si="104"/>
        <v>0.21213890538877522</v>
      </c>
      <c r="Y201" s="23">
        <f t="shared" si="91"/>
        <v>0.922419996841784</v>
      </c>
      <c r="Z201" s="23">
        <f t="shared" si="92"/>
        <v>7.7580003158216018E-2</v>
      </c>
      <c r="AA201" s="24">
        <f>IF(SUMIFS('Daily NSE Equity Options'!$M:$M,'Daily NSE Equity Options'!$A:$A,$A201)=0,"",SUMIFS('Daily NSE Equity Options'!$M:$M,'Daily NSE Equity Options'!$A:$A,$A201))</f>
        <v>28787179</v>
      </c>
      <c r="AB201" s="9">
        <f>IF(SUMIFS('Daily BSE Equity Options'!$M:$M,'Daily BSE Equity Options'!$A:$A,$A201)=0,"",SUMIFS('Daily BSE Equity Options'!$M:$M,'Daily BSE Equity Options'!$A:$A,$A201))</f>
        <v>1900755</v>
      </c>
      <c r="AC201" s="9">
        <f t="shared" si="93"/>
        <v>30687934</v>
      </c>
      <c r="AD201" s="26" t="str">
        <f t="shared" si="94"/>
        <v/>
      </c>
      <c r="AE201" s="26" t="str">
        <f t="shared" si="95"/>
        <v/>
      </c>
      <c r="AF201" s="26" t="str">
        <f t="shared" si="96"/>
        <v/>
      </c>
      <c r="AG201" s="26">
        <f t="shared" si="105"/>
        <v>0.25422515752546526</v>
      </c>
      <c r="AH201" s="26">
        <f t="shared" si="106"/>
        <v>7.3974211126134559E-2</v>
      </c>
      <c r="AI201" s="26">
        <f t="shared" si="107"/>
        <v>0.24132109888380771</v>
      </c>
      <c r="AJ201" s="26">
        <f t="shared" si="97"/>
        <v>0.93806181282845569</v>
      </c>
      <c r="AK201" s="26">
        <f t="shared" si="98"/>
        <v>6.1938187171544361E-2</v>
      </c>
      <c r="AL201" s="29">
        <v>24.01</v>
      </c>
      <c r="AM201" s="30">
        <v>25.412500000000001</v>
      </c>
      <c r="AN201" s="30">
        <v>23.567499999999999</v>
      </c>
      <c r="AO201" s="30">
        <v>24.395</v>
      </c>
      <c r="AP201" s="31">
        <v>1.6E-2</v>
      </c>
    </row>
    <row r="202" spans="1:42" x14ac:dyDescent="0.2">
      <c r="A202" s="11">
        <v>44215</v>
      </c>
      <c r="B202" s="5" t="s">
        <v>242</v>
      </c>
      <c r="C202" s="10">
        <v>44197</v>
      </c>
      <c r="D202" s="5" t="s">
        <v>178</v>
      </c>
      <c r="E202" s="18">
        <f>IF(SUMIFS('Daily NSE Equity Options'!$K:$K,'Daily NSE Equity Options'!$A:$A,$A202)=0,"",SUMIFS('Daily NSE Equity Options'!$K:$K,'Daily NSE Equity Options'!$A:$A,$A202))</f>
        <v>142.32320000000001</v>
      </c>
      <c r="F202" s="7">
        <f>IF(SUMIFS('Daily BSE Equity Options'!$K:$K,'Daily BSE Equity Options'!$A:$A,$A202)=0,"",SUMIFS('Daily BSE Equity Options'!$K:$K,'Daily BSE Equity Options'!$A:$A,$A202))</f>
        <v>9.9400000000000002E-2</v>
      </c>
      <c r="G202" s="7">
        <f t="shared" si="81"/>
        <v>142.42260000000002</v>
      </c>
      <c r="H202" s="20" t="str">
        <f t="shared" si="82"/>
        <v/>
      </c>
      <c r="I202" s="20" t="str">
        <f t="shared" si="83"/>
        <v/>
      </c>
      <c r="J202" s="20" t="str">
        <f t="shared" si="84"/>
        <v/>
      </c>
      <c r="K202" s="20">
        <f t="shared" si="99"/>
        <v>-0.21632379768261267</v>
      </c>
      <c r="L202" s="20">
        <f t="shared" si="100"/>
        <v>-0.32883187035786632</v>
      </c>
      <c r="M202" s="20">
        <f t="shared" si="101"/>
        <v>-0.21641547157811103</v>
      </c>
      <c r="N202" s="20">
        <f t="shared" si="85"/>
        <v>0.99930207705799501</v>
      </c>
      <c r="O202" s="20">
        <f t="shared" si="86"/>
        <v>6.9792294200499074E-4</v>
      </c>
      <c r="P202" s="21">
        <f>IF(SUMIFS('Daily NSE Equity Options'!$L:$L,'Daily NSE Equity Options'!$A:$A,$A202)=0,"",SUMIFS('Daily NSE Equity Options'!$L:$L,'Daily NSE Equity Options'!$A:$A,$A202))</f>
        <v>25949.424999999999</v>
      </c>
      <c r="Q202" s="8">
        <f>IF(SUMIFS('Daily BSE Equity Options'!$L:$L,'Daily BSE Equity Options'!$A:$A,$A202)=0,"",SUMIFS('Daily BSE Equity Options'!$L:$L,'Daily BSE Equity Options'!$A:$A,$A202))</f>
        <v>2815.8924999999999</v>
      </c>
      <c r="R202" s="8">
        <f t="shared" si="87"/>
        <v>28765.317499999997</v>
      </c>
      <c r="S202" s="23" t="str">
        <f t="shared" si="88"/>
        <v/>
      </c>
      <c r="T202" s="23" t="str">
        <f t="shared" si="89"/>
        <v/>
      </c>
      <c r="U202" s="23" t="str">
        <f t="shared" si="90"/>
        <v/>
      </c>
      <c r="V202" s="23">
        <f t="shared" si="102"/>
        <v>-1.7878827791856455E-2</v>
      </c>
      <c r="W202" s="23">
        <f t="shared" si="103"/>
        <v>0.26716252893356129</v>
      </c>
      <c r="X202" s="23">
        <f t="shared" si="104"/>
        <v>4.2346815631235657E-3</v>
      </c>
      <c r="Y202" s="23">
        <f t="shared" si="91"/>
        <v>0.90210806816229305</v>
      </c>
      <c r="Z202" s="23">
        <f t="shared" si="92"/>
        <v>9.7891931837706989E-2</v>
      </c>
      <c r="AA202" s="24">
        <f>IF(SUMIFS('Daily NSE Equity Options'!$M:$M,'Daily NSE Equity Options'!$A:$A,$A202)=0,"",SUMIFS('Daily NSE Equity Options'!$M:$M,'Daily NSE Equity Options'!$A:$A,$A202))</f>
        <v>28274646</v>
      </c>
      <c r="AB202" s="9">
        <f>IF(SUMIFS('Daily BSE Equity Options'!$M:$M,'Daily BSE Equity Options'!$A:$A,$A202)=0,"",SUMIFS('Daily BSE Equity Options'!$M:$M,'Daily BSE Equity Options'!$A:$A,$A202))</f>
        <v>2412099</v>
      </c>
      <c r="AC202" s="9">
        <f t="shared" si="93"/>
        <v>30686745</v>
      </c>
      <c r="AD202" s="26" t="str">
        <f t="shared" si="94"/>
        <v/>
      </c>
      <c r="AE202" s="26" t="str">
        <f t="shared" si="95"/>
        <v/>
      </c>
      <c r="AF202" s="26" t="str">
        <f t="shared" si="96"/>
        <v/>
      </c>
      <c r="AG202" s="26">
        <f t="shared" si="105"/>
        <v>-1.7804210686986677E-2</v>
      </c>
      <c r="AH202" s="26">
        <f t="shared" si="106"/>
        <v>0.26902152039584259</v>
      </c>
      <c r="AI202" s="26">
        <f t="shared" si="107"/>
        <v>-3.8744869563345219E-5</v>
      </c>
      <c r="AJ202" s="26">
        <f t="shared" si="97"/>
        <v>0.92139606204568125</v>
      </c>
      <c r="AK202" s="26">
        <f t="shared" si="98"/>
        <v>7.860393795431872E-2</v>
      </c>
      <c r="AL202" s="29">
        <v>24.395</v>
      </c>
      <c r="AM202" s="30">
        <v>24.395</v>
      </c>
      <c r="AN202" s="30">
        <v>20.36</v>
      </c>
      <c r="AO202" s="30">
        <v>22.897500000000001</v>
      </c>
      <c r="AP202" s="31">
        <v>-6.1400000000000003E-2</v>
      </c>
    </row>
    <row r="203" spans="1:42" x14ac:dyDescent="0.2">
      <c r="A203" s="11">
        <v>44216</v>
      </c>
      <c r="B203" s="5" t="s">
        <v>240</v>
      </c>
      <c r="C203" s="10">
        <v>44197</v>
      </c>
      <c r="D203" s="5" t="s">
        <v>178</v>
      </c>
      <c r="E203" s="18">
        <f>IF(SUMIFS('Daily NSE Equity Options'!$K:$K,'Daily NSE Equity Options'!$A:$A,$A203)=0,"",SUMIFS('Daily NSE Equity Options'!$K:$K,'Daily NSE Equity Options'!$A:$A,$A203))</f>
        <v>137.4393</v>
      </c>
      <c r="F203" s="7">
        <f>IF(SUMIFS('Daily BSE Equity Options'!$K:$K,'Daily BSE Equity Options'!$A:$A,$A203)=0,"",SUMIFS('Daily BSE Equity Options'!$K:$K,'Daily BSE Equity Options'!$A:$A,$A203))</f>
        <v>7.6100000000000001E-2</v>
      </c>
      <c r="G203" s="7">
        <f t="shared" si="81"/>
        <v>137.5154</v>
      </c>
      <c r="H203" s="20" t="str">
        <f t="shared" si="82"/>
        <v/>
      </c>
      <c r="I203" s="20" t="str">
        <f t="shared" si="83"/>
        <v/>
      </c>
      <c r="J203" s="20" t="str">
        <f t="shared" si="84"/>
        <v/>
      </c>
      <c r="K203" s="20">
        <f t="shared" si="99"/>
        <v>-3.4315557828941579E-2</v>
      </c>
      <c r="L203" s="20">
        <f t="shared" si="100"/>
        <v>-0.23440643863179078</v>
      </c>
      <c r="M203" s="20">
        <f t="shared" si="101"/>
        <v>-3.4455205845139836E-2</v>
      </c>
      <c r="N203" s="20">
        <f t="shared" si="85"/>
        <v>0.99944660743451286</v>
      </c>
      <c r="O203" s="20">
        <f t="shared" si="86"/>
        <v>5.5339256548721087E-4</v>
      </c>
      <c r="P203" s="21">
        <f>IF(SUMIFS('Daily NSE Equity Options'!$L:$L,'Daily NSE Equity Options'!$A:$A,$A203)=0,"",SUMIFS('Daily NSE Equity Options'!$L:$L,'Daily NSE Equity Options'!$A:$A,$A203))</f>
        <v>32447.238499999999</v>
      </c>
      <c r="Q203" s="8">
        <f>IF(SUMIFS('Daily BSE Equity Options'!$L:$L,'Daily BSE Equity Options'!$A:$A,$A203)=0,"",SUMIFS('Daily BSE Equity Options'!$L:$L,'Daily BSE Equity Options'!$A:$A,$A203))</f>
        <v>2845.9043999999999</v>
      </c>
      <c r="R203" s="8">
        <f t="shared" si="87"/>
        <v>35293.142899999999</v>
      </c>
      <c r="S203" s="23" t="str">
        <f t="shared" si="88"/>
        <v/>
      </c>
      <c r="T203" s="23" t="str">
        <f t="shared" si="89"/>
        <v/>
      </c>
      <c r="U203" s="23" t="str">
        <f t="shared" si="90"/>
        <v/>
      </c>
      <c r="V203" s="23">
        <f t="shared" si="102"/>
        <v>0.2504029858079706</v>
      </c>
      <c r="W203" s="23">
        <f t="shared" si="103"/>
        <v>1.0658041810900132E-2</v>
      </c>
      <c r="X203" s="23">
        <f t="shared" si="104"/>
        <v>0.22693389009177456</v>
      </c>
      <c r="Y203" s="23">
        <f t="shared" si="91"/>
        <v>0.91936381500328213</v>
      </c>
      <c r="Z203" s="23">
        <f t="shared" si="92"/>
        <v>8.0636184996717875E-2</v>
      </c>
      <c r="AA203" s="24">
        <f>IF(SUMIFS('Daily NSE Equity Options'!$M:$M,'Daily NSE Equity Options'!$A:$A,$A203)=0,"",SUMIFS('Daily NSE Equity Options'!$M:$M,'Daily NSE Equity Options'!$A:$A,$A203))</f>
        <v>35292653</v>
      </c>
      <c r="AB203" s="9">
        <f>IF(SUMIFS('Daily BSE Equity Options'!$M:$M,'Daily BSE Equity Options'!$A:$A,$A203)=0,"",SUMIFS('Daily BSE Equity Options'!$M:$M,'Daily BSE Equity Options'!$A:$A,$A203))</f>
        <v>2451094</v>
      </c>
      <c r="AC203" s="9">
        <f t="shared" si="93"/>
        <v>37743747</v>
      </c>
      <c r="AD203" s="26" t="str">
        <f t="shared" si="94"/>
        <v/>
      </c>
      <c r="AE203" s="26" t="str">
        <f t="shared" si="95"/>
        <v/>
      </c>
      <c r="AF203" s="26" t="str">
        <f t="shared" si="96"/>
        <v/>
      </c>
      <c r="AG203" s="26">
        <f t="shared" si="105"/>
        <v>0.24820848331752776</v>
      </c>
      <c r="AH203" s="26">
        <f t="shared" si="106"/>
        <v>1.616641771336913E-2</v>
      </c>
      <c r="AI203" s="26">
        <f t="shared" si="107"/>
        <v>0.22996906318998644</v>
      </c>
      <c r="AJ203" s="26">
        <f t="shared" si="97"/>
        <v>0.93505960073333472</v>
      </c>
      <c r="AK203" s="26">
        <f t="shared" si="98"/>
        <v>6.4940399266665283E-2</v>
      </c>
      <c r="AL203" s="29">
        <v>22.897500000000001</v>
      </c>
      <c r="AM203" s="30">
        <v>23.184999999999999</v>
      </c>
      <c r="AN203" s="30">
        <v>19.329999999999998</v>
      </c>
      <c r="AO203" s="30">
        <v>21.55</v>
      </c>
      <c r="AP203" s="31">
        <v>-5.8799999999999998E-2</v>
      </c>
    </row>
    <row r="204" spans="1:42" x14ac:dyDescent="0.2">
      <c r="A204" s="11">
        <v>44217</v>
      </c>
      <c r="B204" s="5" t="s">
        <v>243</v>
      </c>
      <c r="C204" s="10">
        <v>44197</v>
      </c>
      <c r="D204" s="5" t="s">
        <v>178</v>
      </c>
      <c r="E204" s="18">
        <f>IF(SUMIFS('Daily NSE Equity Options'!$K:$K,'Daily NSE Equity Options'!$A:$A,$A204)=0,"",SUMIFS('Daily NSE Equity Options'!$K:$K,'Daily NSE Equity Options'!$A:$A,$A204))</f>
        <v>164.16300000000001</v>
      </c>
      <c r="F204" s="7">
        <f>IF(SUMIFS('Daily BSE Equity Options'!$K:$K,'Daily BSE Equity Options'!$A:$A,$A204)=0,"",SUMIFS('Daily BSE Equity Options'!$K:$K,'Daily BSE Equity Options'!$A:$A,$A204))</f>
        <v>6.8900000000000003E-2</v>
      </c>
      <c r="G204" s="7">
        <f t="shared" si="81"/>
        <v>164.23190000000002</v>
      </c>
      <c r="H204" s="20" t="str">
        <f t="shared" si="82"/>
        <v/>
      </c>
      <c r="I204" s="20" t="str">
        <f t="shared" si="83"/>
        <v/>
      </c>
      <c r="J204" s="20" t="str">
        <f t="shared" si="84"/>
        <v/>
      </c>
      <c r="K204" s="20">
        <f t="shared" si="99"/>
        <v>0.19444001824805568</v>
      </c>
      <c r="L204" s="20">
        <f t="shared" si="100"/>
        <v>-9.4612352168199743E-2</v>
      </c>
      <c r="M204" s="20">
        <f t="shared" si="101"/>
        <v>0.19428005881523114</v>
      </c>
      <c r="N204" s="20">
        <f t="shared" si="85"/>
        <v>0.99958047127263328</v>
      </c>
      <c r="O204" s="20">
        <f t="shared" si="86"/>
        <v>4.1952872736660777E-4</v>
      </c>
      <c r="P204" s="21">
        <f>IF(SUMIFS('Daily NSE Equity Options'!$L:$L,'Daily NSE Equity Options'!$A:$A,$A204)=0,"",SUMIFS('Daily NSE Equity Options'!$L:$L,'Daily NSE Equity Options'!$A:$A,$A204))</f>
        <v>67713.982999999993</v>
      </c>
      <c r="Q204" s="8">
        <f>IF(SUMIFS('Daily BSE Equity Options'!$L:$L,'Daily BSE Equity Options'!$A:$A,$A204)=0,"",SUMIFS('Daily BSE Equity Options'!$L:$L,'Daily BSE Equity Options'!$A:$A,$A204))</f>
        <v>2859.8105</v>
      </c>
      <c r="R204" s="8">
        <f t="shared" si="87"/>
        <v>70573.7935</v>
      </c>
      <c r="S204" s="23" t="str">
        <f t="shared" si="88"/>
        <v/>
      </c>
      <c r="T204" s="23" t="str">
        <f t="shared" si="89"/>
        <v/>
      </c>
      <c r="U204" s="23" t="str">
        <f t="shared" si="90"/>
        <v/>
      </c>
      <c r="V204" s="23">
        <f t="shared" si="102"/>
        <v>1.0868950989465556</v>
      </c>
      <c r="W204" s="23">
        <f t="shared" si="103"/>
        <v>4.8863552830518131E-3</v>
      </c>
      <c r="X204" s="23">
        <f t="shared" si="104"/>
        <v>0.99964604172443949</v>
      </c>
      <c r="Y204" s="23">
        <f t="shared" si="91"/>
        <v>0.95947772738048998</v>
      </c>
      <c r="Z204" s="23">
        <f t="shared" si="92"/>
        <v>4.0522272619509962E-2</v>
      </c>
      <c r="AA204" s="24">
        <f>IF(SUMIFS('Daily NSE Equity Options'!$M:$M,'Daily NSE Equity Options'!$A:$A,$A204)=0,"",SUMIFS('Daily NSE Equity Options'!$M:$M,'Daily NSE Equity Options'!$A:$A,$A204))</f>
        <v>75281461</v>
      </c>
      <c r="AB204" s="9">
        <f>IF(SUMIFS('Daily BSE Equity Options'!$M:$M,'Daily BSE Equity Options'!$A:$A,$A204)=0,"",SUMIFS('Daily BSE Equity Options'!$M:$M,'Daily BSE Equity Options'!$A:$A,$A204))</f>
        <v>2450566</v>
      </c>
      <c r="AC204" s="9">
        <f t="shared" si="93"/>
        <v>77732027</v>
      </c>
      <c r="AD204" s="26" t="str">
        <f t="shared" si="94"/>
        <v/>
      </c>
      <c r="AE204" s="26" t="str">
        <f t="shared" si="95"/>
        <v/>
      </c>
      <c r="AF204" s="26" t="str">
        <f t="shared" si="96"/>
        <v/>
      </c>
      <c r="AG204" s="26">
        <f t="shared" si="105"/>
        <v>1.1330632469029744</v>
      </c>
      <c r="AH204" s="26">
        <f t="shared" si="106"/>
        <v>-2.1541401512958913E-4</v>
      </c>
      <c r="AI204" s="26">
        <f t="shared" si="107"/>
        <v>1.0594676781825609</v>
      </c>
      <c r="AJ204" s="26">
        <f t="shared" si="97"/>
        <v>0.96847417860337026</v>
      </c>
      <c r="AK204" s="26">
        <f t="shared" si="98"/>
        <v>3.1525821396629732E-2</v>
      </c>
      <c r="AL204" s="29">
        <v>21.55</v>
      </c>
      <c r="AM204" s="30">
        <v>22.7775</v>
      </c>
      <c r="AN204" s="30">
        <v>18.6175</v>
      </c>
      <c r="AO204" s="30">
        <v>22.18</v>
      </c>
      <c r="AP204" s="31">
        <v>2.92E-2</v>
      </c>
    </row>
    <row r="205" spans="1:42" x14ac:dyDescent="0.2">
      <c r="A205" s="11">
        <v>44218</v>
      </c>
      <c r="B205" s="5" t="s">
        <v>241</v>
      </c>
      <c r="C205" s="10">
        <v>44197</v>
      </c>
      <c r="D205" s="5" t="s">
        <v>178</v>
      </c>
      <c r="E205" s="18">
        <f>IF(SUMIFS('Daily NSE Equity Options'!$K:$K,'Daily NSE Equity Options'!$A:$A,$A205)=0,"",SUMIFS('Daily NSE Equity Options'!$K:$K,'Daily NSE Equity Options'!$A:$A,$A205))</f>
        <v>222.54769999999999</v>
      </c>
      <c r="F205" s="7">
        <f>IF(SUMIFS('Daily BSE Equity Options'!$K:$K,'Daily BSE Equity Options'!$A:$A,$A205)=0,"",SUMIFS('Daily BSE Equity Options'!$K:$K,'Daily BSE Equity Options'!$A:$A,$A205))</f>
        <v>7.1999999999999995E-2</v>
      </c>
      <c r="G205" s="7">
        <f t="shared" si="81"/>
        <v>222.61969999999999</v>
      </c>
      <c r="H205" s="20" t="str">
        <f t="shared" si="82"/>
        <v/>
      </c>
      <c r="I205" s="20" t="str">
        <f t="shared" si="83"/>
        <v/>
      </c>
      <c r="J205" s="20" t="str">
        <f t="shared" si="84"/>
        <v/>
      </c>
      <c r="K205" s="20">
        <f t="shared" si="99"/>
        <v>0.3556507861089282</v>
      </c>
      <c r="L205" s="20">
        <f t="shared" si="100"/>
        <v>4.4992743105950472E-2</v>
      </c>
      <c r="M205" s="20">
        <f t="shared" si="101"/>
        <v>0.35552045613550076</v>
      </c>
      <c r="N205" s="20">
        <f t="shared" si="85"/>
        <v>0.9996765784878876</v>
      </c>
      <c r="O205" s="20">
        <f t="shared" si="86"/>
        <v>3.2342151211236023E-4</v>
      </c>
      <c r="P205" s="21">
        <f>IF(SUMIFS('Daily NSE Equity Options'!$L:$L,'Daily NSE Equity Options'!$A:$A,$A205)=0,"",SUMIFS('Daily NSE Equity Options'!$L:$L,'Daily NSE Equity Options'!$A:$A,$A205))</f>
        <v>29457.6086</v>
      </c>
      <c r="Q205" s="8">
        <f>IF(SUMIFS('Daily BSE Equity Options'!$L:$L,'Daily BSE Equity Options'!$A:$A,$A205)=0,"",SUMIFS('Daily BSE Equity Options'!$L:$L,'Daily BSE Equity Options'!$A:$A,$A205))</f>
        <v>2912.2826</v>
      </c>
      <c r="R205" s="8">
        <f t="shared" si="87"/>
        <v>32369.891199999998</v>
      </c>
      <c r="S205" s="23" t="str">
        <f t="shared" si="88"/>
        <v/>
      </c>
      <c r="T205" s="23" t="str">
        <f t="shared" si="89"/>
        <v/>
      </c>
      <c r="U205" s="23" t="str">
        <f t="shared" si="90"/>
        <v/>
      </c>
      <c r="V205" s="23">
        <f t="shared" si="102"/>
        <v>-0.56497008010886018</v>
      </c>
      <c r="W205" s="23">
        <f t="shared" si="103"/>
        <v>1.834810383415264E-2</v>
      </c>
      <c r="X205" s="23">
        <f t="shared" si="104"/>
        <v>-0.54133270163520408</v>
      </c>
      <c r="Y205" s="23">
        <f t="shared" si="91"/>
        <v>0.91003112793903984</v>
      </c>
      <c r="Z205" s="23">
        <f t="shared" si="92"/>
        <v>8.9968872060960159E-2</v>
      </c>
      <c r="AA205" s="24">
        <f>IF(SUMIFS('Daily NSE Equity Options'!$M:$M,'Daily NSE Equity Options'!$A:$A,$A205)=0,"",SUMIFS('Daily NSE Equity Options'!$M:$M,'Daily NSE Equity Options'!$A:$A,$A205))</f>
        <v>32197776</v>
      </c>
      <c r="AB205" s="9">
        <f>IF(SUMIFS('Daily BSE Equity Options'!$M:$M,'Daily BSE Equity Options'!$A:$A,$A205)=0,"",SUMIFS('Daily BSE Equity Options'!$M:$M,'Daily BSE Equity Options'!$A:$A,$A205))</f>
        <v>2597037</v>
      </c>
      <c r="AC205" s="9">
        <f t="shared" si="93"/>
        <v>34794813</v>
      </c>
      <c r="AD205" s="26" t="str">
        <f t="shared" si="94"/>
        <v/>
      </c>
      <c r="AE205" s="26" t="str">
        <f t="shared" si="95"/>
        <v/>
      </c>
      <c r="AF205" s="26" t="str">
        <f t="shared" si="96"/>
        <v/>
      </c>
      <c r="AG205" s="26">
        <f t="shared" si="105"/>
        <v>-0.57230139303486682</v>
      </c>
      <c r="AH205" s="26">
        <f t="shared" si="106"/>
        <v>5.9770273479677671E-2</v>
      </c>
      <c r="AI205" s="26">
        <f t="shared" si="107"/>
        <v>-0.5523748145664592</v>
      </c>
      <c r="AJ205" s="26">
        <f t="shared" si="97"/>
        <v>0.92536137498425408</v>
      </c>
      <c r="AK205" s="26">
        <f t="shared" si="98"/>
        <v>7.4638625015745877E-2</v>
      </c>
      <c r="AL205" s="29">
        <v>22.18</v>
      </c>
      <c r="AM205" s="30">
        <v>23.04</v>
      </c>
      <c r="AN205" s="30">
        <v>18.73</v>
      </c>
      <c r="AO205" s="30">
        <v>22.422499999999999</v>
      </c>
      <c r="AP205" s="31">
        <v>1.09E-2</v>
      </c>
    </row>
    <row r="206" spans="1:42" x14ac:dyDescent="0.2">
      <c r="A206" s="11">
        <v>44221</v>
      </c>
      <c r="B206" s="5" t="s">
        <v>244</v>
      </c>
      <c r="C206" s="10">
        <v>44197</v>
      </c>
      <c r="D206" s="5" t="s">
        <v>178</v>
      </c>
      <c r="E206" s="18">
        <f>IF(SUMIFS('Daily NSE Equity Options'!$K:$K,'Daily NSE Equity Options'!$A:$A,$A206)=0,"",SUMIFS('Daily NSE Equity Options'!$K:$K,'Daily NSE Equity Options'!$A:$A,$A206))</f>
        <v>194.82470000000001</v>
      </c>
      <c r="F206" s="7">
        <f>IF(SUMIFS('Daily BSE Equity Options'!$K:$K,'Daily BSE Equity Options'!$A:$A,$A206)=0,"",SUMIFS('Daily BSE Equity Options'!$K:$K,'Daily BSE Equity Options'!$A:$A,$A206))</f>
        <v>0.1152</v>
      </c>
      <c r="G206" s="7">
        <f t="shared" si="81"/>
        <v>194.93989999999999</v>
      </c>
      <c r="H206" s="20" t="str">
        <f t="shared" si="82"/>
        <v/>
      </c>
      <c r="I206" s="20" t="str">
        <f t="shared" si="83"/>
        <v/>
      </c>
      <c r="J206" s="20" t="str">
        <f t="shared" si="84"/>
        <v/>
      </c>
      <c r="K206" s="20">
        <f t="shared" si="99"/>
        <v>-0.12457104701598798</v>
      </c>
      <c r="L206" s="20">
        <f t="shared" si="100"/>
        <v>0.60000000000000009</v>
      </c>
      <c r="M206" s="20">
        <f t="shared" si="101"/>
        <v>-0.12433670515232931</v>
      </c>
      <c r="N206" s="20">
        <f t="shared" si="85"/>
        <v>0.99940904863498958</v>
      </c>
      <c r="O206" s="20">
        <f t="shared" si="86"/>
        <v>5.9095136501044682E-4</v>
      </c>
      <c r="P206" s="21">
        <f>IF(SUMIFS('Daily NSE Equity Options'!$L:$L,'Daily NSE Equity Options'!$A:$A,$A206)=0,"",SUMIFS('Daily NSE Equity Options'!$L:$L,'Daily NSE Equity Options'!$A:$A,$A206))</f>
        <v>32442.841199999999</v>
      </c>
      <c r="Q206" s="8">
        <f>IF(SUMIFS('Daily BSE Equity Options'!$L:$L,'Daily BSE Equity Options'!$A:$A,$A206)=0,"",SUMIFS('Daily BSE Equity Options'!$L:$L,'Daily BSE Equity Options'!$A:$A,$A206))</f>
        <v>2675.0781000000002</v>
      </c>
      <c r="R206" s="8">
        <f t="shared" si="87"/>
        <v>35117.919300000001</v>
      </c>
      <c r="S206" s="23" t="str">
        <f t="shared" si="88"/>
        <v/>
      </c>
      <c r="T206" s="23" t="str">
        <f t="shared" si="89"/>
        <v/>
      </c>
      <c r="U206" s="23" t="str">
        <f t="shared" si="90"/>
        <v/>
      </c>
      <c r="V206" s="23">
        <f t="shared" si="102"/>
        <v>0.10133995058920031</v>
      </c>
      <c r="W206" s="23">
        <f t="shared" si="103"/>
        <v>-8.1449684862313743E-2</v>
      </c>
      <c r="X206" s="23">
        <f t="shared" si="104"/>
        <v>8.4894573263193607E-2</v>
      </c>
      <c r="Y206" s="23">
        <f t="shared" si="91"/>
        <v>0.92382583725568268</v>
      </c>
      <c r="Z206" s="23">
        <f t="shared" si="92"/>
        <v>7.6174162744317264E-2</v>
      </c>
      <c r="AA206" s="24">
        <f>IF(SUMIFS('Daily NSE Equity Options'!$M:$M,'Daily NSE Equity Options'!$A:$A,$A206)=0,"",SUMIFS('Daily NSE Equity Options'!$M:$M,'Daily NSE Equity Options'!$A:$A,$A206))</f>
        <v>36158740</v>
      </c>
      <c r="AB206" s="9">
        <f>IF(SUMIFS('Daily BSE Equity Options'!$M:$M,'Daily BSE Equity Options'!$A:$A,$A206)=0,"",SUMIFS('Daily BSE Equity Options'!$M:$M,'Daily BSE Equity Options'!$A:$A,$A206))</f>
        <v>2237212</v>
      </c>
      <c r="AC206" s="9">
        <f t="shared" si="93"/>
        <v>38395952</v>
      </c>
      <c r="AD206" s="26" t="str">
        <f t="shared" si="94"/>
        <v/>
      </c>
      <c r="AE206" s="26" t="str">
        <f t="shared" si="95"/>
        <v/>
      </c>
      <c r="AF206" s="26" t="str">
        <f t="shared" si="96"/>
        <v/>
      </c>
      <c r="AG206" s="26">
        <f t="shared" si="105"/>
        <v>0.12301980111918298</v>
      </c>
      <c r="AH206" s="26">
        <f t="shared" si="106"/>
        <v>-0.13855212690462249</v>
      </c>
      <c r="AI206" s="26">
        <f t="shared" si="107"/>
        <v>0.10349643206876835</v>
      </c>
      <c r="AJ206" s="26">
        <f t="shared" si="97"/>
        <v>0.94173312853396629</v>
      </c>
      <c r="AK206" s="26">
        <f t="shared" si="98"/>
        <v>5.8266871466033709E-2</v>
      </c>
      <c r="AL206" s="29">
        <v>22.422499999999999</v>
      </c>
      <c r="AM206" s="30">
        <v>23.81</v>
      </c>
      <c r="AN206" s="30">
        <v>20.337499999999999</v>
      </c>
      <c r="AO206" s="30">
        <v>23.245000000000001</v>
      </c>
      <c r="AP206" s="31">
        <v>3.6700000000000003E-2</v>
      </c>
    </row>
    <row r="207" spans="1:42" x14ac:dyDescent="0.2">
      <c r="A207" s="11">
        <v>44223</v>
      </c>
      <c r="B207" s="5" t="s">
        <v>240</v>
      </c>
      <c r="C207" s="10">
        <v>44197</v>
      </c>
      <c r="D207" s="5" t="s">
        <v>178</v>
      </c>
      <c r="E207" s="18">
        <f>IF(SUMIFS('Daily NSE Equity Options'!$K:$K,'Daily NSE Equity Options'!$A:$A,$A207)=0,"",SUMIFS('Daily NSE Equity Options'!$K:$K,'Daily NSE Equity Options'!$A:$A,$A207))</f>
        <v>202.15549999999999</v>
      </c>
      <c r="F207" s="7">
        <f>IF(SUMIFS('Daily BSE Equity Options'!$K:$K,'Daily BSE Equity Options'!$A:$A,$A207)=0,"",SUMIFS('Daily BSE Equity Options'!$K:$K,'Daily BSE Equity Options'!$A:$A,$A207))</f>
        <v>6.54E-2</v>
      </c>
      <c r="G207" s="7">
        <f t="shared" si="81"/>
        <v>202.2209</v>
      </c>
      <c r="H207" s="20" t="str">
        <f t="shared" si="82"/>
        <v/>
      </c>
      <c r="I207" s="20" t="str">
        <f t="shared" si="83"/>
        <v/>
      </c>
      <c r="J207" s="20" t="str">
        <f t="shared" si="84"/>
        <v/>
      </c>
      <c r="K207" s="20">
        <f t="shared" si="99"/>
        <v>3.7627672466581386E-2</v>
      </c>
      <c r="L207" s="20">
        <f t="shared" si="100"/>
        <v>-0.43229166666666663</v>
      </c>
      <c r="M207" s="20">
        <f t="shared" si="101"/>
        <v>3.7349972991675973E-2</v>
      </c>
      <c r="N207" s="20">
        <f t="shared" si="85"/>
        <v>0.99967659129199793</v>
      </c>
      <c r="O207" s="20">
        <f t="shared" si="86"/>
        <v>3.234087080019919E-4</v>
      </c>
      <c r="P207" s="21">
        <f>IF(SUMIFS('Daily NSE Equity Options'!$L:$L,'Daily NSE Equity Options'!$A:$A,$A207)=0,"",SUMIFS('Daily NSE Equity Options'!$L:$L,'Daily NSE Equity Options'!$A:$A,$A207))</f>
        <v>44143.329400000002</v>
      </c>
      <c r="Q207" s="8">
        <f>IF(SUMIFS('Daily BSE Equity Options'!$L:$L,'Daily BSE Equity Options'!$A:$A,$A207)=0,"",SUMIFS('Daily BSE Equity Options'!$L:$L,'Daily BSE Equity Options'!$A:$A,$A207))</f>
        <v>2711.1790000000001</v>
      </c>
      <c r="R207" s="8">
        <f t="shared" si="87"/>
        <v>46854.508400000006</v>
      </c>
      <c r="S207" s="23" t="str">
        <f t="shared" si="88"/>
        <v/>
      </c>
      <c r="T207" s="23" t="str">
        <f t="shared" si="89"/>
        <v/>
      </c>
      <c r="U207" s="23" t="str">
        <f t="shared" si="90"/>
        <v/>
      </c>
      <c r="V207" s="23">
        <f t="shared" si="102"/>
        <v>0.36064930712665211</v>
      </c>
      <c r="W207" s="23">
        <f t="shared" si="103"/>
        <v>1.3495269539980814E-2</v>
      </c>
      <c r="X207" s="23">
        <f t="shared" si="104"/>
        <v>0.33420513897017834</v>
      </c>
      <c r="Y207" s="23">
        <f t="shared" si="91"/>
        <v>0.94213621927575275</v>
      </c>
      <c r="Z207" s="23">
        <f t="shared" si="92"/>
        <v>5.7863780724247228E-2</v>
      </c>
      <c r="AA207" s="24">
        <f>IF(SUMIFS('Daily NSE Equity Options'!$M:$M,'Daily NSE Equity Options'!$A:$A,$A207)=0,"",SUMIFS('Daily NSE Equity Options'!$M:$M,'Daily NSE Equity Options'!$A:$A,$A207))</f>
        <v>50728877</v>
      </c>
      <c r="AB207" s="9">
        <f>IF(SUMIFS('Daily BSE Equity Options'!$M:$M,'Daily BSE Equity Options'!$A:$A,$A207)=0,"",SUMIFS('Daily BSE Equity Options'!$M:$M,'Daily BSE Equity Options'!$A:$A,$A207))</f>
        <v>2269390</v>
      </c>
      <c r="AC207" s="9">
        <f t="shared" si="93"/>
        <v>52998267</v>
      </c>
      <c r="AD207" s="26" t="str">
        <f t="shared" si="94"/>
        <v/>
      </c>
      <c r="AE207" s="26" t="str">
        <f t="shared" si="95"/>
        <v/>
      </c>
      <c r="AF207" s="26" t="str">
        <f t="shared" si="96"/>
        <v/>
      </c>
      <c r="AG207" s="26">
        <f t="shared" si="105"/>
        <v>0.40294924546596489</v>
      </c>
      <c r="AH207" s="26">
        <f t="shared" si="106"/>
        <v>1.4383080369674506E-2</v>
      </c>
      <c r="AI207" s="26">
        <f t="shared" si="107"/>
        <v>0.38030871066824967</v>
      </c>
      <c r="AJ207" s="26">
        <f t="shared" si="97"/>
        <v>0.95717992061891377</v>
      </c>
      <c r="AK207" s="26">
        <f t="shared" si="98"/>
        <v>4.282007938108618E-2</v>
      </c>
      <c r="AL207" s="29">
        <v>23.245000000000001</v>
      </c>
      <c r="AM207" s="30">
        <v>24.747499999999999</v>
      </c>
      <c r="AN207" s="30">
        <v>20.83</v>
      </c>
      <c r="AO207" s="30">
        <v>24.392499999999998</v>
      </c>
      <c r="AP207" s="31">
        <v>4.9399999999999999E-2</v>
      </c>
    </row>
    <row r="208" spans="1:42" x14ac:dyDescent="0.2">
      <c r="A208" s="11">
        <v>44224</v>
      </c>
      <c r="B208" s="5" t="s">
        <v>243</v>
      </c>
      <c r="C208" s="10">
        <v>44197</v>
      </c>
      <c r="D208" s="5" t="s">
        <v>178</v>
      </c>
      <c r="E208" s="18">
        <f>IF(SUMIFS('Daily NSE Equity Options'!$K:$K,'Daily NSE Equity Options'!$A:$A,$A208)=0,"",SUMIFS('Daily NSE Equity Options'!$K:$K,'Daily NSE Equity Options'!$A:$A,$A208))</f>
        <v>210.44399999999999</v>
      </c>
      <c r="F208" s="7">
        <f>IF(SUMIFS('Daily BSE Equity Options'!$K:$K,'Daily BSE Equity Options'!$A:$A,$A208)=0,"",SUMIFS('Daily BSE Equity Options'!$K:$K,'Daily BSE Equity Options'!$A:$A,$A208))</f>
        <v>6.0199999999999997E-2</v>
      </c>
      <c r="G208" s="7">
        <f t="shared" si="81"/>
        <v>210.5042</v>
      </c>
      <c r="H208" s="20" t="str">
        <f t="shared" si="82"/>
        <v/>
      </c>
      <c r="I208" s="20" t="str">
        <f t="shared" si="83"/>
        <v/>
      </c>
      <c r="J208" s="20" t="str">
        <f t="shared" si="84"/>
        <v/>
      </c>
      <c r="K208" s="20">
        <f t="shared" si="99"/>
        <v>4.1000615862541556E-2</v>
      </c>
      <c r="L208" s="20">
        <f t="shared" si="100"/>
        <v>-7.9510703363914415E-2</v>
      </c>
      <c r="M208" s="20">
        <f t="shared" si="101"/>
        <v>4.0961641452490705E-2</v>
      </c>
      <c r="N208" s="20">
        <f t="shared" si="85"/>
        <v>0.99971401995779652</v>
      </c>
      <c r="O208" s="20">
        <f t="shared" si="86"/>
        <v>2.8598004220343348E-4</v>
      </c>
      <c r="P208" s="21">
        <f>IF(SUMIFS('Daily NSE Equity Options'!$L:$L,'Daily NSE Equity Options'!$A:$A,$A208)=0,"",SUMIFS('Daily NSE Equity Options'!$L:$L,'Daily NSE Equity Options'!$A:$A,$A208))</f>
        <v>75120.554900000003</v>
      </c>
      <c r="Q208" s="8">
        <f>IF(SUMIFS('Daily BSE Equity Options'!$L:$L,'Daily BSE Equity Options'!$A:$A,$A208)=0,"",SUMIFS('Daily BSE Equity Options'!$L:$L,'Daily BSE Equity Options'!$A:$A,$A208))</f>
        <v>2726.7905000000001</v>
      </c>
      <c r="R208" s="8">
        <f t="shared" si="87"/>
        <v>77847.345400000006</v>
      </c>
      <c r="S208" s="23" t="str">
        <f t="shared" si="88"/>
        <v/>
      </c>
      <c r="T208" s="23" t="str">
        <f t="shared" si="89"/>
        <v/>
      </c>
      <c r="U208" s="23" t="str">
        <f t="shared" si="90"/>
        <v/>
      </c>
      <c r="V208" s="23">
        <f t="shared" si="102"/>
        <v>0.70174193748059244</v>
      </c>
      <c r="W208" s="23">
        <f t="shared" si="103"/>
        <v>5.7581959730435006E-3</v>
      </c>
      <c r="X208" s="23">
        <f t="shared" si="104"/>
        <v>0.66146968687435836</v>
      </c>
      <c r="Y208" s="23">
        <f t="shared" si="91"/>
        <v>0.96497259494220333</v>
      </c>
      <c r="Z208" s="23">
        <f t="shared" si="92"/>
        <v>3.5027405057796612E-2</v>
      </c>
      <c r="AA208" s="24">
        <f>IF(SUMIFS('Daily NSE Equity Options'!$M:$M,'Daily NSE Equity Options'!$A:$A,$A208)=0,"",SUMIFS('Daily NSE Equity Options'!$M:$M,'Daily NSE Equity Options'!$A:$A,$A208))</f>
        <v>89232023</v>
      </c>
      <c r="AB208" s="9">
        <f>IF(SUMIFS('Daily BSE Equity Options'!$M:$M,'Daily BSE Equity Options'!$A:$A,$A208)=0,"",SUMIFS('Daily BSE Equity Options'!$M:$M,'Daily BSE Equity Options'!$A:$A,$A208))</f>
        <v>2311918</v>
      </c>
      <c r="AC208" s="9">
        <f t="shared" si="93"/>
        <v>91543941</v>
      </c>
      <c r="AD208" s="26" t="str">
        <f t="shared" si="94"/>
        <v/>
      </c>
      <c r="AE208" s="26" t="str">
        <f t="shared" si="95"/>
        <v/>
      </c>
      <c r="AF208" s="26" t="str">
        <f t="shared" si="96"/>
        <v/>
      </c>
      <c r="AG208" s="26">
        <f t="shared" si="105"/>
        <v>0.75899858772745943</v>
      </c>
      <c r="AH208" s="26">
        <f t="shared" si="106"/>
        <v>1.8739837577498752E-2</v>
      </c>
      <c r="AI208" s="26">
        <f t="shared" si="107"/>
        <v>0.72730064928349458</v>
      </c>
      <c r="AJ208" s="26">
        <f t="shared" si="97"/>
        <v>0.97474526468114364</v>
      </c>
      <c r="AK208" s="26">
        <f t="shared" si="98"/>
        <v>2.5254735318856331E-2</v>
      </c>
      <c r="AL208" s="29">
        <v>24.392499999999998</v>
      </c>
      <c r="AM208" s="30">
        <v>25.295000000000002</v>
      </c>
      <c r="AN208" s="30">
        <v>23.434999999999999</v>
      </c>
      <c r="AO208" s="30">
        <v>24.29</v>
      </c>
      <c r="AP208" s="31">
        <v>-4.1999999999999997E-3</v>
      </c>
    </row>
    <row r="209" spans="1:42" x14ac:dyDescent="0.2">
      <c r="A209" s="11">
        <v>44225</v>
      </c>
      <c r="B209" s="5" t="s">
        <v>241</v>
      </c>
      <c r="C209" s="10">
        <v>44197</v>
      </c>
      <c r="D209" s="5" t="s">
        <v>178</v>
      </c>
      <c r="E209" s="18">
        <f>IF(SUMIFS('Daily NSE Equity Options'!$K:$K,'Daily NSE Equity Options'!$A:$A,$A209)=0,"",SUMIFS('Daily NSE Equity Options'!$K:$K,'Daily NSE Equity Options'!$A:$A,$A209))</f>
        <v>196.2595</v>
      </c>
      <c r="F209" s="7">
        <f>IF(SUMIFS('Daily BSE Equity Options'!$K:$K,'Daily BSE Equity Options'!$A:$A,$A209)=0,"",SUMIFS('Daily BSE Equity Options'!$K:$K,'Daily BSE Equity Options'!$A:$A,$A209))</f>
        <v>0.1002</v>
      </c>
      <c r="G209" s="7">
        <f t="shared" si="81"/>
        <v>196.3597</v>
      </c>
      <c r="H209" s="20" t="str">
        <f t="shared" si="82"/>
        <v/>
      </c>
      <c r="I209" s="20" t="str">
        <f t="shared" si="83"/>
        <v/>
      </c>
      <c r="J209" s="20" t="str">
        <f t="shared" si="84"/>
        <v/>
      </c>
      <c r="K209" s="20">
        <f t="shared" si="99"/>
        <v>-6.7402729467221589E-2</v>
      </c>
      <c r="L209" s="20">
        <f t="shared" si="100"/>
        <v>0.66445182724252505</v>
      </c>
      <c r="M209" s="20">
        <f t="shared" si="101"/>
        <v>-6.7193433670207026E-2</v>
      </c>
      <c r="N209" s="20">
        <f t="shared" si="85"/>
        <v>0.99948971199283765</v>
      </c>
      <c r="O209" s="20">
        <f t="shared" si="86"/>
        <v>5.1028800716236577E-4</v>
      </c>
      <c r="P209" s="21">
        <f>IF(SUMIFS('Daily NSE Equity Options'!$L:$L,'Daily NSE Equity Options'!$A:$A,$A209)=0,"",SUMIFS('Daily NSE Equity Options'!$L:$L,'Daily NSE Equity Options'!$A:$A,$A209))</f>
        <v>16622.577600000001</v>
      </c>
      <c r="Q209" s="8">
        <f>IF(SUMIFS('Daily BSE Equity Options'!$L:$L,'Daily BSE Equity Options'!$A:$A,$A209)=0,"",SUMIFS('Daily BSE Equity Options'!$L:$L,'Daily BSE Equity Options'!$A:$A,$A209))</f>
        <v>3080.5666000000001</v>
      </c>
      <c r="R209" s="8">
        <f t="shared" si="87"/>
        <v>19703.144200000002</v>
      </c>
      <c r="S209" s="23" t="str">
        <f t="shared" si="88"/>
        <v/>
      </c>
      <c r="T209" s="23" t="str">
        <f t="shared" si="89"/>
        <v/>
      </c>
      <c r="U209" s="23" t="str">
        <f t="shared" si="90"/>
        <v/>
      </c>
      <c r="V209" s="23">
        <f t="shared" si="102"/>
        <v>-0.77872131506312925</v>
      </c>
      <c r="W209" s="23">
        <f t="shared" si="103"/>
        <v>0.1297408436768428</v>
      </c>
      <c r="X209" s="23">
        <f t="shared" si="104"/>
        <v>-0.74690024304926395</v>
      </c>
      <c r="Y209" s="23">
        <f t="shared" si="91"/>
        <v>0.84365101484665572</v>
      </c>
      <c r="Z209" s="23">
        <f t="shared" si="92"/>
        <v>0.15634898515334419</v>
      </c>
      <c r="AA209" s="24">
        <f>IF(SUMIFS('Daily NSE Equity Options'!$M:$M,'Daily NSE Equity Options'!$A:$A,$A209)=0,"",SUMIFS('Daily NSE Equity Options'!$M:$M,'Daily NSE Equity Options'!$A:$A,$A209))</f>
        <v>18577517</v>
      </c>
      <c r="AB209" s="9">
        <f>IF(SUMIFS('Daily BSE Equity Options'!$M:$M,'Daily BSE Equity Options'!$A:$A,$A209)=0,"",SUMIFS('Daily BSE Equity Options'!$M:$M,'Daily BSE Equity Options'!$A:$A,$A209))</f>
        <v>2735908</v>
      </c>
      <c r="AC209" s="9">
        <f t="shared" si="93"/>
        <v>21313425</v>
      </c>
      <c r="AD209" s="26" t="str">
        <f t="shared" si="94"/>
        <v/>
      </c>
      <c r="AE209" s="26" t="str">
        <f t="shared" si="95"/>
        <v/>
      </c>
      <c r="AF209" s="26" t="str">
        <f t="shared" si="96"/>
        <v/>
      </c>
      <c r="AG209" s="26">
        <f t="shared" si="105"/>
        <v>-0.79180661408965258</v>
      </c>
      <c r="AH209" s="26">
        <f t="shared" si="106"/>
        <v>0.18339318263017979</v>
      </c>
      <c r="AI209" s="26">
        <f t="shared" si="107"/>
        <v>-0.76717820134049064</v>
      </c>
      <c r="AJ209" s="26">
        <f t="shared" si="97"/>
        <v>0.87163452143426035</v>
      </c>
      <c r="AK209" s="26">
        <f t="shared" si="98"/>
        <v>0.12836547856573968</v>
      </c>
      <c r="AL209" s="29">
        <v>24.29</v>
      </c>
      <c r="AM209" s="30">
        <v>25.99</v>
      </c>
      <c r="AN209" s="30">
        <v>22.08</v>
      </c>
      <c r="AO209" s="30">
        <v>25.342500000000001</v>
      </c>
      <c r="AP209" s="31">
        <v>4.3299999999999998E-2</v>
      </c>
    </row>
    <row r="210" spans="1:42" x14ac:dyDescent="0.2">
      <c r="A210" s="11">
        <v>44228</v>
      </c>
      <c r="B210" s="5" t="s">
        <v>244</v>
      </c>
      <c r="C210" s="10">
        <v>44228</v>
      </c>
      <c r="D210" s="5" t="s">
        <v>178</v>
      </c>
      <c r="E210" s="18">
        <f>IF(SUMIFS('Daily NSE Equity Options'!$K:$K,'Daily NSE Equity Options'!$A:$A,$A210)=0,"",SUMIFS('Daily NSE Equity Options'!$K:$K,'Daily NSE Equity Options'!$A:$A,$A210))</f>
        <v>304.2484</v>
      </c>
      <c r="F210" s="7">
        <f>IF(SUMIFS('Daily BSE Equity Options'!$K:$K,'Daily BSE Equity Options'!$A:$A,$A210)=0,"",SUMIFS('Daily BSE Equity Options'!$K:$K,'Daily BSE Equity Options'!$A:$A,$A210))</f>
        <v>0.1202</v>
      </c>
      <c r="G210" s="7">
        <f t="shared" si="81"/>
        <v>304.36860000000001</v>
      </c>
      <c r="H210" s="20" t="str">
        <f t="shared" si="82"/>
        <v/>
      </c>
      <c r="I210" s="20" t="str">
        <f t="shared" si="83"/>
        <v/>
      </c>
      <c r="J210" s="20" t="str">
        <f t="shared" si="84"/>
        <v/>
      </c>
      <c r="K210" s="20">
        <f t="shared" si="99"/>
        <v>0.55023527523508409</v>
      </c>
      <c r="L210" s="20">
        <f t="shared" si="100"/>
        <v>0.19960079840319356</v>
      </c>
      <c r="M210" s="20">
        <f t="shared" si="101"/>
        <v>0.55005635066665914</v>
      </c>
      <c r="N210" s="20">
        <f t="shared" si="85"/>
        <v>0.9996050840986882</v>
      </c>
      <c r="O210" s="20">
        <f t="shared" si="86"/>
        <v>3.9491590131176472E-4</v>
      </c>
      <c r="P210" s="21">
        <f>IF(SUMIFS('Daily NSE Equity Options'!$L:$L,'Daily NSE Equity Options'!$A:$A,$A210)=0,"",SUMIFS('Daily NSE Equity Options'!$L:$L,'Daily NSE Equity Options'!$A:$A,$A210))</f>
        <v>36816.1227</v>
      </c>
      <c r="Q210" s="8">
        <f>IF(SUMIFS('Daily BSE Equity Options'!$L:$L,'Daily BSE Equity Options'!$A:$A,$A210)=0,"",SUMIFS('Daily BSE Equity Options'!$L:$L,'Daily BSE Equity Options'!$A:$A,$A210))</f>
        <v>2689.2460000000001</v>
      </c>
      <c r="R210" s="8">
        <f t="shared" si="87"/>
        <v>39505.368699999999</v>
      </c>
      <c r="S210" s="23" t="str">
        <f t="shared" si="88"/>
        <v/>
      </c>
      <c r="T210" s="23" t="str">
        <f t="shared" si="89"/>
        <v/>
      </c>
      <c r="U210" s="23" t="str">
        <f t="shared" si="90"/>
        <v/>
      </c>
      <c r="V210" s="23">
        <f t="shared" si="102"/>
        <v>1.2148263395684191</v>
      </c>
      <c r="W210" s="23">
        <f t="shared" si="103"/>
        <v>-0.12702877451180572</v>
      </c>
      <c r="X210" s="23">
        <f t="shared" si="104"/>
        <v>1.0050286542591511</v>
      </c>
      <c r="Y210" s="23">
        <f t="shared" si="91"/>
        <v>0.93192707501550287</v>
      </c>
      <c r="Z210" s="23">
        <f t="shared" si="92"/>
        <v>6.8072924984497116E-2</v>
      </c>
      <c r="AA210" s="24">
        <f>IF(SUMIFS('Daily NSE Equity Options'!$M:$M,'Daily NSE Equity Options'!$A:$A,$A210)=0,"",SUMIFS('Daily NSE Equity Options'!$M:$M,'Daily NSE Equity Options'!$A:$A,$A210))</f>
        <v>41203737</v>
      </c>
      <c r="AB210" s="9">
        <f>IF(SUMIFS('Daily BSE Equity Options'!$M:$M,'Daily BSE Equity Options'!$A:$A,$A210)=0,"",SUMIFS('Daily BSE Equity Options'!$M:$M,'Daily BSE Equity Options'!$A:$A,$A210))</f>
        <v>2224571</v>
      </c>
      <c r="AC210" s="9">
        <f t="shared" si="93"/>
        <v>43428308</v>
      </c>
      <c r="AD210" s="26" t="str">
        <f t="shared" si="94"/>
        <v/>
      </c>
      <c r="AE210" s="26" t="str">
        <f t="shared" si="95"/>
        <v/>
      </c>
      <c r="AF210" s="26" t="str">
        <f t="shared" si="96"/>
        <v/>
      </c>
      <c r="AG210" s="26">
        <f t="shared" si="105"/>
        <v>1.2179356369314585</v>
      </c>
      <c r="AH210" s="26">
        <f t="shared" si="106"/>
        <v>-0.18689846296001178</v>
      </c>
      <c r="AI210" s="26">
        <f t="shared" si="107"/>
        <v>1.0376034353934198</v>
      </c>
      <c r="AJ210" s="26">
        <f t="shared" si="97"/>
        <v>0.94877601494398534</v>
      </c>
      <c r="AK210" s="26">
        <f t="shared" si="98"/>
        <v>5.1223985056014616E-2</v>
      </c>
      <c r="AL210" s="29">
        <v>25.342500000000001</v>
      </c>
      <c r="AM210" s="30">
        <v>25.925000000000001</v>
      </c>
      <c r="AN210" s="30">
        <v>22.6</v>
      </c>
      <c r="AO210" s="30">
        <v>23.322500000000002</v>
      </c>
      <c r="AP210" s="31">
        <v>-7.9699999999999993E-2</v>
      </c>
    </row>
    <row r="211" spans="1:42" x14ac:dyDescent="0.2">
      <c r="A211" s="11">
        <v>44229</v>
      </c>
      <c r="B211" s="5" t="s">
        <v>242</v>
      </c>
      <c r="C211" s="10">
        <v>44228</v>
      </c>
      <c r="D211" s="5" t="s">
        <v>178</v>
      </c>
      <c r="E211" s="18">
        <f>IF(SUMIFS('Daily NSE Equity Options'!$K:$K,'Daily NSE Equity Options'!$A:$A,$A211)=0,"",SUMIFS('Daily NSE Equity Options'!$K:$K,'Daily NSE Equity Options'!$A:$A,$A211))</f>
        <v>310.10289999999998</v>
      </c>
      <c r="F211" s="7">
        <f>IF(SUMIFS('Daily BSE Equity Options'!$K:$K,'Daily BSE Equity Options'!$A:$A,$A211)=0,"",SUMIFS('Daily BSE Equity Options'!$K:$K,'Daily BSE Equity Options'!$A:$A,$A211))</f>
        <v>0.22159999999999999</v>
      </c>
      <c r="G211" s="7">
        <f t="shared" si="81"/>
        <v>310.3245</v>
      </c>
      <c r="H211" s="20" t="str">
        <f t="shared" si="82"/>
        <v/>
      </c>
      <c r="I211" s="20" t="str">
        <f t="shared" si="83"/>
        <v/>
      </c>
      <c r="J211" s="20" t="str">
        <f t="shared" si="84"/>
        <v/>
      </c>
      <c r="K211" s="20">
        <f t="shared" si="99"/>
        <v>1.9242500535746387E-2</v>
      </c>
      <c r="L211" s="20">
        <f t="shared" si="100"/>
        <v>0.84359400998336098</v>
      </c>
      <c r="M211" s="20">
        <f t="shared" si="101"/>
        <v>1.9568050055097652E-2</v>
      </c>
      <c r="N211" s="20">
        <f t="shared" si="85"/>
        <v>0.99928590878258072</v>
      </c>
      <c r="O211" s="20">
        <f t="shared" si="86"/>
        <v>7.1409121741918533E-4</v>
      </c>
      <c r="P211" s="21">
        <f>IF(SUMIFS('Daily NSE Equity Options'!$L:$L,'Daily NSE Equity Options'!$A:$A,$A211)=0,"",SUMIFS('Daily NSE Equity Options'!$L:$L,'Daily NSE Equity Options'!$A:$A,$A211))</f>
        <v>40074.1342</v>
      </c>
      <c r="Q211" s="8">
        <f>IF(SUMIFS('Daily BSE Equity Options'!$L:$L,'Daily BSE Equity Options'!$A:$A,$A211)=0,"",SUMIFS('Daily BSE Equity Options'!$L:$L,'Daily BSE Equity Options'!$A:$A,$A211))</f>
        <v>1949.8882000000001</v>
      </c>
      <c r="R211" s="8">
        <f t="shared" si="87"/>
        <v>42024.022400000002</v>
      </c>
      <c r="S211" s="23" t="str">
        <f t="shared" si="88"/>
        <v/>
      </c>
      <c r="T211" s="23" t="str">
        <f t="shared" si="89"/>
        <v/>
      </c>
      <c r="U211" s="23" t="str">
        <f t="shared" si="90"/>
        <v/>
      </c>
      <c r="V211" s="23">
        <f t="shared" si="102"/>
        <v>8.849415041742037E-2</v>
      </c>
      <c r="W211" s="23">
        <f t="shared" si="103"/>
        <v>-0.27493126326115203</v>
      </c>
      <c r="X211" s="23">
        <f t="shared" si="104"/>
        <v>6.3754719494619083E-2</v>
      </c>
      <c r="Y211" s="23">
        <f t="shared" si="91"/>
        <v>0.95360062914872235</v>
      </c>
      <c r="Z211" s="23">
        <f t="shared" si="92"/>
        <v>4.6399370851277676E-2</v>
      </c>
      <c r="AA211" s="24">
        <f>IF(SUMIFS('Daily NSE Equity Options'!$M:$M,'Daily NSE Equity Options'!$A:$A,$A211)=0,"",SUMIFS('Daily NSE Equity Options'!$M:$M,'Daily NSE Equity Options'!$A:$A,$A211))</f>
        <v>42453937</v>
      </c>
      <c r="AB211" s="9">
        <f>IF(SUMIFS('Daily BSE Equity Options'!$M:$M,'Daily BSE Equity Options'!$A:$A,$A211)=0,"",SUMIFS('Daily BSE Equity Options'!$M:$M,'Daily BSE Equity Options'!$A:$A,$A211))</f>
        <v>1884579</v>
      </c>
      <c r="AC211" s="9">
        <f t="shared" si="93"/>
        <v>44338516</v>
      </c>
      <c r="AD211" s="26" t="str">
        <f t="shared" si="94"/>
        <v/>
      </c>
      <c r="AE211" s="26" t="str">
        <f t="shared" si="95"/>
        <v/>
      </c>
      <c r="AF211" s="26" t="str">
        <f t="shared" si="96"/>
        <v/>
      </c>
      <c r="AG211" s="26">
        <f t="shared" si="105"/>
        <v>3.0341908065280476E-2</v>
      </c>
      <c r="AH211" s="26">
        <f t="shared" si="106"/>
        <v>-0.15283486119346157</v>
      </c>
      <c r="AI211" s="26">
        <f t="shared" si="107"/>
        <v>2.0958863974161801E-2</v>
      </c>
      <c r="AJ211" s="26">
        <f t="shared" si="97"/>
        <v>0.95749566810039377</v>
      </c>
      <c r="AK211" s="26">
        <f t="shared" si="98"/>
        <v>4.2504331899606201E-2</v>
      </c>
      <c r="AL211" s="29">
        <v>23.322500000000002</v>
      </c>
      <c r="AM211" s="30">
        <v>23.61</v>
      </c>
      <c r="AN211" s="30">
        <v>21.002500000000001</v>
      </c>
      <c r="AO211" s="30">
        <v>23.344999999999999</v>
      </c>
      <c r="AP211" s="31">
        <v>1E-3</v>
      </c>
    </row>
    <row r="212" spans="1:42" x14ac:dyDescent="0.2">
      <c r="A212" s="11">
        <v>44230</v>
      </c>
      <c r="B212" s="5" t="s">
        <v>240</v>
      </c>
      <c r="C212" s="10">
        <v>44228</v>
      </c>
      <c r="D212" s="5" t="s">
        <v>178</v>
      </c>
      <c r="E212" s="18">
        <f>IF(SUMIFS('Daily NSE Equity Options'!$K:$K,'Daily NSE Equity Options'!$A:$A,$A212)=0,"",SUMIFS('Daily NSE Equity Options'!$K:$K,'Daily NSE Equity Options'!$A:$A,$A212))</f>
        <v>230.00370000000001</v>
      </c>
      <c r="F212" s="7">
        <f>IF(SUMIFS('Daily BSE Equity Options'!$K:$K,'Daily BSE Equity Options'!$A:$A,$A212)=0,"",SUMIFS('Daily BSE Equity Options'!$K:$K,'Daily BSE Equity Options'!$A:$A,$A212))</f>
        <v>0.14449999999999999</v>
      </c>
      <c r="G212" s="7">
        <f t="shared" si="81"/>
        <v>230.1482</v>
      </c>
      <c r="H212" s="20" t="str">
        <f t="shared" si="82"/>
        <v/>
      </c>
      <c r="I212" s="20" t="str">
        <f t="shared" si="83"/>
        <v/>
      </c>
      <c r="J212" s="20" t="str">
        <f t="shared" si="84"/>
        <v/>
      </c>
      <c r="K212" s="20">
        <f t="shared" si="99"/>
        <v>-0.25829877759930642</v>
      </c>
      <c r="L212" s="20">
        <f t="shared" si="100"/>
        <v>-0.34792418772563183</v>
      </c>
      <c r="M212" s="20">
        <f t="shared" si="101"/>
        <v>-0.25836277831753529</v>
      </c>
      <c r="N212" s="20">
        <f t="shared" si="85"/>
        <v>0.99937214368828431</v>
      </c>
      <c r="O212" s="20">
        <f t="shared" si="86"/>
        <v>6.2785631171566835E-4</v>
      </c>
      <c r="P212" s="21">
        <f>IF(SUMIFS('Daily NSE Equity Options'!$L:$L,'Daily NSE Equity Options'!$A:$A,$A212)=0,"",SUMIFS('Daily NSE Equity Options'!$L:$L,'Daily NSE Equity Options'!$A:$A,$A212))</f>
        <v>40830.2719</v>
      </c>
      <c r="Q212" s="8">
        <f>IF(SUMIFS('Daily BSE Equity Options'!$L:$L,'Daily BSE Equity Options'!$A:$A,$A212)=0,"",SUMIFS('Daily BSE Equity Options'!$L:$L,'Daily BSE Equity Options'!$A:$A,$A212))</f>
        <v>2628.5392999999999</v>
      </c>
      <c r="R212" s="8">
        <f t="shared" si="87"/>
        <v>43458.811199999996</v>
      </c>
      <c r="S212" s="23" t="str">
        <f t="shared" si="88"/>
        <v/>
      </c>
      <c r="T212" s="23" t="str">
        <f t="shared" si="89"/>
        <v/>
      </c>
      <c r="U212" s="23" t="str">
        <f t="shared" si="90"/>
        <v/>
      </c>
      <c r="V212" s="23">
        <f t="shared" si="102"/>
        <v>1.8868472522108659E-2</v>
      </c>
      <c r="W212" s="23">
        <f t="shared" si="103"/>
        <v>0.34804615977469866</v>
      </c>
      <c r="X212" s="23">
        <f t="shared" si="104"/>
        <v>3.4142110108907442E-2</v>
      </c>
      <c r="Y212" s="23">
        <f t="shared" si="91"/>
        <v>0.93951653928352286</v>
      </c>
      <c r="Z212" s="23">
        <f t="shared" si="92"/>
        <v>6.0483460716477221E-2</v>
      </c>
      <c r="AA212" s="24">
        <f>IF(SUMIFS('Daily NSE Equity Options'!$M:$M,'Daily NSE Equity Options'!$A:$A,$A212)=0,"",SUMIFS('Daily NSE Equity Options'!$M:$M,'Daily NSE Equity Options'!$A:$A,$A212))</f>
        <v>42944266</v>
      </c>
      <c r="AB212" s="9">
        <f>IF(SUMIFS('Daily BSE Equity Options'!$M:$M,'Daily BSE Equity Options'!$A:$A,$A212)=0,"",SUMIFS('Daily BSE Equity Options'!$M:$M,'Daily BSE Equity Options'!$A:$A,$A212))</f>
        <v>2568990</v>
      </c>
      <c r="AC212" s="9">
        <f t="shared" si="93"/>
        <v>45513256</v>
      </c>
      <c r="AD212" s="26" t="str">
        <f t="shared" si="94"/>
        <v/>
      </c>
      <c r="AE212" s="26" t="str">
        <f t="shared" si="95"/>
        <v/>
      </c>
      <c r="AF212" s="26" t="str">
        <f t="shared" si="96"/>
        <v/>
      </c>
      <c r="AG212" s="26">
        <f t="shared" si="105"/>
        <v>1.1549670882113894E-2</v>
      </c>
      <c r="AH212" s="26">
        <f t="shared" si="106"/>
        <v>0.36316386842896997</v>
      </c>
      <c r="AI212" s="26">
        <f t="shared" si="107"/>
        <v>2.6494797435259176E-2</v>
      </c>
      <c r="AJ212" s="26">
        <f t="shared" si="97"/>
        <v>0.9435551260054873</v>
      </c>
      <c r="AK212" s="26">
        <f t="shared" si="98"/>
        <v>5.6444873994512722E-2</v>
      </c>
      <c r="AL212" s="29">
        <v>23.344999999999999</v>
      </c>
      <c r="AM212" s="30">
        <v>24.197500000000002</v>
      </c>
      <c r="AN212" s="30">
        <v>20.947500000000002</v>
      </c>
      <c r="AO212" s="30">
        <v>23.745000000000001</v>
      </c>
      <c r="AP212" s="31">
        <v>1.7100000000000001E-2</v>
      </c>
    </row>
    <row r="213" spans="1:42" x14ac:dyDescent="0.2">
      <c r="A213" s="11">
        <v>44231</v>
      </c>
      <c r="B213" s="5" t="s">
        <v>243</v>
      </c>
      <c r="C213" s="10">
        <v>44228</v>
      </c>
      <c r="D213" s="5" t="s">
        <v>178</v>
      </c>
      <c r="E213" s="18">
        <f>IF(SUMIFS('Daily NSE Equity Options'!$K:$K,'Daily NSE Equity Options'!$A:$A,$A213)=0,"",SUMIFS('Daily NSE Equity Options'!$K:$K,'Daily NSE Equity Options'!$A:$A,$A213))</f>
        <v>233.1977</v>
      </c>
      <c r="F213" s="7">
        <f>IF(SUMIFS('Daily BSE Equity Options'!$K:$K,'Daily BSE Equity Options'!$A:$A,$A213)=0,"",SUMIFS('Daily BSE Equity Options'!$K:$K,'Daily BSE Equity Options'!$A:$A,$A213))</f>
        <v>9.9699999999999997E-2</v>
      </c>
      <c r="G213" s="7">
        <f t="shared" si="81"/>
        <v>233.29740000000001</v>
      </c>
      <c r="H213" s="20" t="str">
        <f t="shared" si="82"/>
        <v/>
      </c>
      <c r="I213" s="20" t="str">
        <f t="shared" si="83"/>
        <v/>
      </c>
      <c r="J213" s="20" t="str">
        <f t="shared" si="84"/>
        <v/>
      </c>
      <c r="K213" s="20">
        <f t="shared" si="99"/>
        <v>1.3886733126467155E-2</v>
      </c>
      <c r="L213" s="20">
        <f t="shared" si="100"/>
        <v>-0.31003460207612454</v>
      </c>
      <c r="M213" s="20">
        <f t="shared" si="101"/>
        <v>1.3683357071660796E-2</v>
      </c>
      <c r="N213" s="20">
        <f t="shared" si="85"/>
        <v>0.99957264847357918</v>
      </c>
      <c r="O213" s="20">
        <f t="shared" si="86"/>
        <v>4.2735152642078307E-4</v>
      </c>
      <c r="P213" s="21">
        <f>IF(SUMIFS('Daily NSE Equity Options'!$L:$L,'Daily NSE Equity Options'!$A:$A,$A213)=0,"",SUMIFS('Daily NSE Equity Options'!$L:$L,'Daily NSE Equity Options'!$A:$A,$A213))</f>
        <v>83251.190199999997</v>
      </c>
      <c r="Q213" s="8">
        <f>IF(SUMIFS('Daily BSE Equity Options'!$L:$L,'Daily BSE Equity Options'!$A:$A,$A213)=0,"",SUMIFS('Daily BSE Equity Options'!$L:$L,'Daily BSE Equity Options'!$A:$A,$A213))</f>
        <v>2896.3528000000001</v>
      </c>
      <c r="R213" s="8">
        <f t="shared" si="87"/>
        <v>86147.542999999991</v>
      </c>
      <c r="S213" s="23" t="str">
        <f t="shared" si="88"/>
        <v/>
      </c>
      <c r="T213" s="23" t="str">
        <f t="shared" si="89"/>
        <v/>
      </c>
      <c r="U213" s="23" t="str">
        <f t="shared" si="90"/>
        <v/>
      </c>
      <c r="V213" s="23">
        <f t="shared" si="102"/>
        <v>1.038957526511108</v>
      </c>
      <c r="W213" s="23">
        <f t="shared" si="103"/>
        <v>0.10188681599700655</v>
      </c>
      <c r="X213" s="23">
        <f t="shared" si="104"/>
        <v>0.98228024700316685</v>
      </c>
      <c r="Y213" s="23">
        <f t="shared" si="91"/>
        <v>0.96637915953099218</v>
      </c>
      <c r="Z213" s="23">
        <f t="shared" si="92"/>
        <v>3.3620840469007929E-2</v>
      </c>
      <c r="AA213" s="24">
        <f>IF(SUMIFS('Daily NSE Equity Options'!$M:$M,'Daily NSE Equity Options'!$A:$A,$A213)=0,"",SUMIFS('Daily NSE Equity Options'!$M:$M,'Daily NSE Equity Options'!$A:$A,$A213))</f>
        <v>88938625</v>
      </c>
      <c r="AB213" s="9">
        <f>IF(SUMIFS('Daily BSE Equity Options'!$M:$M,'Daily BSE Equity Options'!$A:$A,$A213)=0,"",SUMIFS('Daily BSE Equity Options'!$M:$M,'Daily BSE Equity Options'!$A:$A,$A213))</f>
        <v>2477881</v>
      </c>
      <c r="AC213" s="9">
        <f t="shared" si="93"/>
        <v>91416506</v>
      </c>
      <c r="AD213" s="26" t="str">
        <f t="shared" si="94"/>
        <v/>
      </c>
      <c r="AE213" s="26" t="str">
        <f t="shared" si="95"/>
        <v/>
      </c>
      <c r="AF213" s="26" t="str">
        <f t="shared" si="96"/>
        <v/>
      </c>
      <c r="AG213" s="26">
        <f t="shared" si="105"/>
        <v>1.0710244529502497</v>
      </c>
      <c r="AH213" s="26">
        <f t="shared" si="106"/>
        <v>-3.546491033441157E-2</v>
      </c>
      <c r="AI213" s="26">
        <f t="shared" si="107"/>
        <v>1.0085688002633781</v>
      </c>
      <c r="AJ213" s="26">
        <f t="shared" si="97"/>
        <v>0.9728945995813929</v>
      </c>
      <c r="AK213" s="26">
        <f t="shared" si="98"/>
        <v>2.7105400418607116E-2</v>
      </c>
      <c r="AL213" s="29">
        <v>23.745000000000001</v>
      </c>
      <c r="AM213" s="30">
        <v>23.932500000000001</v>
      </c>
      <c r="AN213" s="30">
        <v>22.09</v>
      </c>
      <c r="AO213" s="30">
        <v>23.122499999999999</v>
      </c>
      <c r="AP213" s="31">
        <v>-2.6200000000000001E-2</v>
      </c>
    </row>
    <row r="214" spans="1:42" x14ac:dyDescent="0.2">
      <c r="A214" s="11">
        <v>44232</v>
      </c>
      <c r="B214" s="5" t="s">
        <v>241</v>
      </c>
      <c r="C214" s="10">
        <v>44228</v>
      </c>
      <c r="D214" s="5" t="s">
        <v>178</v>
      </c>
      <c r="E214" s="18">
        <f>IF(SUMIFS('Daily NSE Equity Options'!$K:$K,'Daily NSE Equity Options'!$A:$A,$A214)=0,"",SUMIFS('Daily NSE Equity Options'!$K:$K,'Daily NSE Equity Options'!$A:$A,$A214))</f>
        <v>255.8545</v>
      </c>
      <c r="F214" s="7">
        <f>IF(SUMIFS('Daily BSE Equity Options'!$K:$K,'Daily BSE Equity Options'!$A:$A,$A214)=0,"",SUMIFS('Daily BSE Equity Options'!$K:$K,'Daily BSE Equity Options'!$A:$A,$A214))</f>
        <v>7.6999999999999999E-2</v>
      </c>
      <c r="G214" s="7">
        <f t="shared" si="81"/>
        <v>255.9315</v>
      </c>
      <c r="H214" s="20" t="str">
        <f t="shared" si="82"/>
        <v/>
      </c>
      <c r="I214" s="20" t="str">
        <f t="shared" si="83"/>
        <v/>
      </c>
      <c r="J214" s="20" t="str">
        <f t="shared" si="84"/>
        <v/>
      </c>
      <c r="K214" s="20">
        <f t="shared" si="99"/>
        <v>9.7157047432286037E-2</v>
      </c>
      <c r="L214" s="20">
        <f t="shared" si="100"/>
        <v>-0.22768304914744231</v>
      </c>
      <c r="M214" s="20">
        <f t="shared" si="101"/>
        <v>9.701822652116987E-2</v>
      </c>
      <c r="N214" s="20">
        <f t="shared" si="85"/>
        <v>0.999699138245976</v>
      </c>
      <c r="O214" s="20">
        <f t="shared" si="86"/>
        <v>3.0086175402402598E-4</v>
      </c>
      <c r="P214" s="21">
        <f>IF(SUMIFS('Daily NSE Equity Options'!$L:$L,'Daily NSE Equity Options'!$A:$A,$A214)=0,"",SUMIFS('Daily NSE Equity Options'!$L:$L,'Daily NSE Equity Options'!$A:$A,$A214))</f>
        <v>23575.084699999999</v>
      </c>
      <c r="Q214" s="8">
        <f>IF(SUMIFS('Daily BSE Equity Options'!$L:$L,'Daily BSE Equity Options'!$A:$A,$A214)=0,"",SUMIFS('Daily BSE Equity Options'!$L:$L,'Daily BSE Equity Options'!$A:$A,$A214))</f>
        <v>3453.2842000000001</v>
      </c>
      <c r="R214" s="8">
        <f t="shared" si="87"/>
        <v>27028.368900000001</v>
      </c>
      <c r="S214" s="23" t="str">
        <f t="shared" si="88"/>
        <v/>
      </c>
      <c r="T214" s="23" t="str">
        <f t="shared" si="89"/>
        <v/>
      </c>
      <c r="U214" s="23" t="str">
        <f t="shared" si="90"/>
        <v/>
      </c>
      <c r="V214" s="23">
        <f t="shared" si="102"/>
        <v>-0.71681984794014397</v>
      </c>
      <c r="W214" s="23">
        <f t="shared" si="103"/>
        <v>0.19228714126262525</v>
      </c>
      <c r="X214" s="23">
        <f t="shared" si="104"/>
        <v>-0.6862549068868975</v>
      </c>
      <c r="Y214" s="23">
        <f t="shared" si="91"/>
        <v>0.87223482805135155</v>
      </c>
      <c r="Z214" s="23">
        <f t="shared" si="92"/>
        <v>0.12776517194864837</v>
      </c>
      <c r="AA214" s="24">
        <f>IF(SUMIFS('Daily NSE Equity Options'!$M:$M,'Daily NSE Equity Options'!$A:$A,$A214)=0,"",SUMIFS('Daily NSE Equity Options'!$M:$M,'Daily NSE Equity Options'!$A:$A,$A214))</f>
        <v>24085133</v>
      </c>
      <c r="AB214" s="9">
        <f>IF(SUMIFS('Daily BSE Equity Options'!$M:$M,'Daily BSE Equity Options'!$A:$A,$A214)=0,"",SUMIFS('Daily BSE Equity Options'!$M:$M,'Daily BSE Equity Options'!$A:$A,$A214))</f>
        <v>3041927</v>
      </c>
      <c r="AC214" s="9">
        <f t="shared" si="93"/>
        <v>27127060</v>
      </c>
      <c r="AD214" s="26" t="str">
        <f t="shared" si="94"/>
        <v/>
      </c>
      <c r="AE214" s="26" t="str">
        <f t="shared" si="95"/>
        <v/>
      </c>
      <c r="AF214" s="26" t="str">
        <f t="shared" si="96"/>
        <v/>
      </c>
      <c r="AG214" s="26">
        <f t="shared" si="105"/>
        <v>-0.7291937782937391</v>
      </c>
      <c r="AH214" s="26">
        <f t="shared" si="106"/>
        <v>0.22763240042600907</v>
      </c>
      <c r="AI214" s="26">
        <f t="shared" si="107"/>
        <v>-0.70325862158853458</v>
      </c>
      <c r="AJ214" s="26">
        <f t="shared" si="97"/>
        <v>0.88786374196097917</v>
      </c>
      <c r="AK214" s="26">
        <f t="shared" si="98"/>
        <v>0.11213625803902082</v>
      </c>
      <c r="AL214" s="29">
        <v>23.122499999999999</v>
      </c>
      <c r="AM214" s="30">
        <v>23.934999999999999</v>
      </c>
      <c r="AN214" s="30">
        <v>20.079999999999998</v>
      </c>
      <c r="AO214" s="30">
        <v>23.414999999999999</v>
      </c>
      <c r="AP214" s="31">
        <v>1.2699999999999999E-2</v>
      </c>
    </row>
    <row r="215" spans="1:42" x14ac:dyDescent="0.2">
      <c r="A215" s="11">
        <v>44235</v>
      </c>
      <c r="B215" s="5" t="s">
        <v>244</v>
      </c>
      <c r="C215" s="10">
        <v>44228</v>
      </c>
      <c r="D215" s="5" t="s">
        <v>178</v>
      </c>
      <c r="E215" s="18">
        <f>IF(SUMIFS('Daily NSE Equity Options'!$K:$K,'Daily NSE Equity Options'!$A:$A,$A215)=0,"",SUMIFS('Daily NSE Equity Options'!$K:$K,'Daily NSE Equity Options'!$A:$A,$A215))</f>
        <v>198.01259999999999</v>
      </c>
      <c r="F215" s="7">
        <f>IF(SUMIFS('Daily BSE Equity Options'!$K:$K,'Daily BSE Equity Options'!$A:$A,$A215)=0,"",SUMIFS('Daily BSE Equity Options'!$K:$K,'Daily BSE Equity Options'!$A:$A,$A215))</f>
        <v>0.1158</v>
      </c>
      <c r="G215" s="7">
        <f t="shared" si="81"/>
        <v>198.1284</v>
      </c>
      <c r="H215" s="20" t="str">
        <f t="shared" si="82"/>
        <v/>
      </c>
      <c r="I215" s="20" t="str">
        <f t="shared" si="83"/>
        <v/>
      </c>
      <c r="J215" s="20" t="str">
        <f t="shared" si="84"/>
        <v/>
      </c>
      <c r="K215" s="20">
        <f t="shared" si="99"/>
        <v>-0.22607341281861371</v>
      </c>
      <c r="L215" s="20">
        <f t="shared" si="100"/>
        <v>0.50389610389610384</v>
      </c>
      <c r="M215" s="20">
        <f t="shared" si="101"/>
        <v>-0.22585379290943086</v>
      </c>
      <c r="N215" s="20">
        <f t="shared" si="85"/>
        <v>0.99941553053474408</v>
      </c>
      <c r="O215" s="20">
        <f t="shared" si="86"/>
        <v>5.8446946525586433E-4</v>
      </c>
      <c r="P215" s="21">
        <f>IF(SUMIFS('Daily NSE Equity Options'!$L:$L,'Daily NSE Equity Options'!$A:$A,$A215)=0,"",SUMIFS('Daily NSE Equity Options'!$L:$L,'Daily NSE Equity Options'!$A:$A,$A215))</f>
        <v>23856.9028</v>
      </c>
      <c r="Q215" s="8">
        <f>IF(SUMIFS('Daily BSE Equity Options'!$L:$L,'Daily BSE Equity Options'!$A:$A,$A215)=0,"",SUMIFS('Daily BSE Equity Options'!$L:$L,'Daily BSE Equity Options'!$A:$A,$A215))</f>
        <v>2899.3204000000001</v>
      </c>
      <c r="R215" s="8">
        <f t="shared" si="87"/>
        <v>26756.2232</v>
      </c>
      <c r="S215" s="23" t="str">
        <f t="shared" si="88"/>
        <v/>
      </c>
      <c r="T215" s="23" t="str">
        <f t="shared" si="89"/>
        <v/>
      </c>
      <c r="U215" s="23" t="str">
        <f t="shared" si="90"/>
        <v/>
      </c>
      <c r="V215" s="23">
        <f t="shared" si="102"/>
        <v>1.1954065216995824E-2</v>
      </c>
      <c r="W215" s="23">
        <f t="shared" si="103"/>
        <v>-0.16041651017312741</v>
      </c>
      <c r="X215" s="23">
        <f t="shared" si="104"/>
        <v>-1.006889098661079E-2</v>
      </c>
      <c r="Y215" s="23">
        <f t="shared" si="91"/>
        <v>0.89163939998826136</v>
      </c>
      <c r="Z215" s="23">
        <f t="shared" si="92"/>
        <v>0.10836060001173858</v>
      </c>
      <c r="AA215" s="24">
        <f>IF(SUMIFS('Daily NSE Equity Options'!$M:$M,'Daily NSE Equity Options'!$A:$A,$A215)=0,"",SUMIFS('Daily NSE Equity Options'!$M:$M,'Daily NSE Equity Options'!$A:$A,$A215))</f>
        <v>24349430</v>
      </c>
      <c r="AB215" s="9">
        <f>IF(SUMIFS('Daily BSE Equity Options'!$M:$M,'Daily BSE Equity Options'!$A:$A,$A215)=0,"",SUMIFS('Daily BSE Equity Options'!$M:$M,'Daily BSE Equity Options'!$A:$A,$A215))</f>
        <v>2841078</v>
      </c>
      <c r="AC215" s="9">
        <f t="shared" si="93"/>
        <v>27190508</v>
      </c>
      <c r="AD215" s="26" t="str">
        <f t="shared" si="94"/>
        <v/>
      </c>
      <c r="AE215" s="26" t="str">
        <f t="shared" si="95"/>
        <v/>
      </c>
      <c r="AF215" s="26" t="str">
        <f t="shared" si="96"/>
        <v/>
      </c>
      <c r="AG215" s="26">
        <f t="shared" si="105"/>
        <v>1.0973449887115017E-2</v>
      </c>
      <c r="AH215" s="26">
        <f t="shared" si="106"/>
        <v>-6.6026896766424703E-2</v>
      </c>
      <c r="AI215" s="26">
        <f t="shared" si="107"/>
        <v>2.3389191456795189E-3</v>
      </c>
      <c r="AJ215" s="26">
        <f t="shared" si="97"/>
        <v>0.89551213975112198</v>
      </c>
      <c r="AK215" s="26">
        <f t="shared" si="98"/>
        <v>0.10448786024887803</v>
      </c>
      <c r="AL215" s="29">
        <v>23.414999999999999</v>
      </c>
      <c r="AM215" s="30">
        <v>24.344999999999999</v>
      </c>
      <c r="AN215" s="30">
        <v>22.177499999999998</v>
      </c>
      <c r="AO215" s="30">
        <v>23.9575</v>
      </c>
      <c r="AP215" s="31">
        <v>2.3199999999999998E-2</v>
      </c>
    </row>
    <row r="216" spans="1:42" x14ac:dyDescent="0.2">
      <c r="A216" s="11">
        <v>44236</v>
      </c>
      <c r="B216" s="5" t="s">
        <v>242</v>
      </c>
      <c r="C216" s="10">
        <v>44228</v>
      </c>
      <c r="D216" s="5" t="s">
        <v>178</v>
      </c>
      <c r="E216" s="18">
        <f>IF(SUMIFS('Daily NSE Equity Options'!$K:$K,'Daily NSE Equity Options'!$A:$A,$A216)=0,"",SUMIFS('Daily NSE Equity Options'!$K:$K,'Daily NSE Equity Options'!$A:$A,$A216))</f>
        <v>220.0087</v>
      </c>
      <c r="F216" s="7">
        <f>IF(SUMIFS('Daily BSE Equity Options'!$K:$K,'Daily BSE Equity Options'!$A:$A,$A216)=0,"",SUMIFS('Daily BSE Equity Options'!$K:$K,'Daily BSE Equity Options'!$A:$A,$A216))</f>
        <v>8.0199999999999994E-2</v>
      </c>
      <c r="G216" s="7">
        <f t="shared" si="81"/>
        <v>220.0889</v>
      </c>
      <c r="H216" s="20" t="str">
        <f t="shared" si="82"/>
        <v/>
      </c>
      <c r="I216" s="20" t="str">
        <f t="shared" si="83"/>
        <v/>
      </c>
      <c r="J216" s="20" t="str">
        <f t="shared" si="84"/>
        <v/>
      </c>
      <c r="K216" s="20">
        <f t="shared" si="99"/>
        <v>0.11108434513763266</v>
      </c>
      <c r="L216" s="20">
        <f t="shared" si="100"/>
        <v>-0.30742659758203805</v>
      </c>
      <c r="M216" s="20">
        <f t="shared" si="101"/>
        <v>0.11083973827073756</v>
      </c>
      <c r="N216" s="20">
        <f t="shared" si="85"/>
        <v>0.9996356017954563</v>
      </c>
      <c r="O216" s="20">
        <f t="shared" si="86"/>
        <v>3.6439820454370938E-4</v>
      </c>
      <c r="P216" s="21">
        <f>IF(SUMIFS('Daily NSE Equity Options'!$L:$L,'Daily NSE Equity Options'!$A:$A,$A216)=0,"",SUMIFS('Daily NSE Equity Options'!$L:$L,'Daily NSE Equity Options'!$A:$A,$A216))</f>
        <v>32952.242899999997</v>
      </c>
      <c r="Q216" s="8">
        <f>IF(SUMIFS('Daily BSE Equity Options'!$L:$L,'Daily BSE Equity Options'!$A:$A,$A216)=0,"",SUMIFS('Daily BSE Equity Options'!$L:$L,'Daily BSE Equity Options'!$A:$A,$A216))</f>
        <v>2742.6178</v>
      </c>
      <c r="R216" s="8">
        <f t="shared" si="87"/>
        <v>35694.860699999997</v>
      </c>
      <c r="S216" s="23" t="str">
        <f t="shared" si="88"/>
        <v/>
      </c>
      <c r="T216" s="23" t="str">
        <f t="shared" si="89"/>
        <v/>
      </c>
      <c r="U216" s="23" t="str">
        <f t="shared" si="90"/>
        <v/>
      </c>
      <c r="V216" s="23">
        <f t="shared" si="102"/>
        <v>0.38124563679741352</v>
      </c>
      <c r="W216" s="23">
        <f t="shared" si="103"/>
        <v>-5.4048045190176364E-2</v>
      </c>
      <c r="X216" s="23">
        <f t="shared" si="104"/>
        <v>0.33407695223591927</v>
      </c>
      <c r="Y216" s="23">
        <f t="shared" si="91"/>
        <v>0.9231649109643395</v>
      </c>
      <c r="Z216" s="23">
        <f t="shared" si="92"/>
        <v>7.6835089035660539E-2</v>
      </c>
      <c r="AA216" s="24">
        <f>IF(SUMIFS('Daily NSE Equity Options'!$M:$M,'Daily NSE Equity Options'!$A:$A,$A216)=0,"",SUMIFS('Daily NSE Equity Options'!$M:$M,'Daily NSE Equity Options'!$A:$A,$A216))</f>
        <v>33466318</v>
      </c>
      <c r="AB216" s="9">
        <f>IF(SUMIFS('Daily BSE Equity Options'!$M:$M,'Daily BSE Equity Options'!$A:$A,$A216)=0,"",SUMIFS('Daily BSE Equity Options'!$M:$M,'Daily BSE Equity Options'!$A:$A,$A216))</f>
        <v>2496719</v>
      </c>
      <c r="AC216" s="9">
        <f t="shared" si="93"/>
        <v>35963037</v>
      </c>
      <c r="AD216" s="26" t="str">
        <f t="shared" si="94"/>
        <v/>
      </c>
      <c r="AE216" s="26" t="str">
        <f t="shared" si="95"/>
        <v/>
      </c>
      <c r="AF216" s="26" t="str">
        <f t="shared" si="96"/>
        <v/>
      </c>
      <c r="AG216" s="26">
        <f t="shared" si="105"/>
        <v>0.37441894943742016</v>
      </c>
      <c r="AH216" s="26">
        <f t="shared" si="106"/>
        <v>-0.12120716150700539</v>
      </c>
      <c r="AI216" s="26">
        <f t="shared" si="107"/>
        <v>0.32263203762136405</v>
      </c>
      <c r="AJ216" s="26">
        <f t="shared" si="97"/>
        <v>0.93057541274948496</v>
      </c>
      <c r="AK216" s="26">
        <f t="shared" si="98"/>
        <v>6.9424587250515021E-2</v>
      </c>
      <c r="AL216" s="29">
        <v>23.9575</v>
      </c>
      <c r="AM216" s="30">
        <v>24.467500000000001</v>
      </c>
      <c r="AN216" s="30">
        <v>21.432500000000001</v>
      </c>
      <c r="AO216" s="30">
        <v>24.27</v>
      </c>
      <c r="AP216" s="31">
        <v>1.2999999999999999E-2</v>
      </c>
    </row>
    <row r="217" spans="1:42" x14ac:dyDescent="0.2">
      <c r="A217" s="11">
        <v>44237</v>
      </c>
      <c r="B217" s="5" t="s">
        <v>240</v>
      </c>
      <c r="C217" s="10">
        <v>44228</v>
      </c>
      <c r="D217" s="5" t="s">
        <v>178</v>
      </c>
      <c r="E217" s="18">
        <f>IF(SUMIFS('Daily NSE Equity Options'!$K:$K,'Daily NSE Equity Options'!$A:$A,$A217)=0,"",SUMIFS('Daily NSE Equity Options'!$K:$K,'Daily NSE Equity Options'!$A:$A,$A217))</f>
        <v>220.69110000000001</v>
      </c>
      <c r="F217" s="7">
        <f>IF(SUMIFS('Daily BSE Equity Options'!$K:$K,'Daily BSE Equity Options'!$A:$A,$A217)=0,"",SUMIFS('Daily BSE Equity Options'!$K:$K,'Daily BSE Equity Options'!$A:$A,$A217))</f>
        <v>6.9599999999999995E-2</v>
      </c>
      <c r="G217" s="7">
        <f t="shared" si="81"/>
        <v>220.76070000000001</v>
      </c>
      <c r="H217" s="20" t="str">
        <f t="shared" si="82"/>
        <v/>
      </c>
      <c r="I217" s="20" t="str">
        <f t="shared" si="83"/>
        <v/>
      </c>
      <c r="J217" s="20" t="str">
        <f t="shared" si="84"/>
        <v/>
      </c>
      <c r="K217" s="20">
        <f t="shared" si="99"/>
        <v>3.1016955238587496E-3</v>
      </c>
      <c r="L217" s="20">
        <f t="shared" si="100"/>
        <v>-0.13216957605985036</v>
      </c>
      <c r="M217" s="20">
        <f t="shared" si="101"/>
        <v>3.0524029153675691E-3</v>
      </c>
      <c r="N217" s="20">
        <f t="shared" si="85"/>
        <v>0.99968472649343831</v>
      </c>
      <c r="O217" s="20">
        <f t="shared" si="86"/>
        <v>3.152735065616298E-4</v>
      </c>
      <c r="P217" s="21">
        <f>IF(SUMIFS('Daily NSE Equity Options'!$L:$L,'Daily NSE Equity Options'!$A:$A,$A217)=0,"",SUMIFS('Daily NSE Equity Options'!$L:$L,'Daily NSE Equity Options'!$A:$A,$A217))</f>
        <v>45269.553099999997</v>
      </c>
      <c r="Q217" s="8">
        <f>IF(SUMIFS('Daily BSE Equity Options'!$L:$L,'Daily BSE Equity Options'!$A:$A,$A217)=0,"",SUMIFS('Daily BSE Equity Options'!$L:$L,'Daily BSE Equity Options'!$A:$A,$A217))</f>
        <v>2864.0491999999999</v>
      </c>
      <c r="R217" s="8">
        <f t="shared" si="87"/>
        <v>48133.602299999999</v>
      </c>
      <c r="S217" s="23" t="str">
        <f t="shared" si="88"/>
        <v/>
      </c>
      <c r="T217" s="23" t="str">
        <f t="shared" si="89"/>
        <v/>
      </c>
      <c r="U217" s="23" t="str">
        <f t="shared" si="90"/>
        <v/>
      </c>
      <c r="V217" s="23">
        <f t="shared" si="102"/>
        <v>0.37379277147778001</v>
      </c>
      <c r="W217" s="23">
        <f t="shared" si="103"/>
        <v>4.4275728101815792E-2</v>
      </c>
      <c r="X217" s="23">
        <f t="shared" si="104"/>
        <v>0.34847430011122027</v>
      </c>
      <c r="Y217" s="23">
        <f t="shared" si="91"/>
        <v>0.9404979252924105</v>
      </c>
      <c r="Z217" s="23">
        <f t="shared" si="92"/>
        <v>5.9502074707589461E-2</v>
      </c>
      <c r="AA217" s="24">
        <f>IF(SUMIFS('Daily NSE Equity Options'!$M:$M,'Daily NSE Equity Options'!$A:$A,$A217)=0,"",SUMIFS('Daily NSE Equity Options'!$M:$M,'Daily NSE Equity Options'!$A:$A,$A217))</f>
        <v>45771889</v>
      </c>
      <c r="AB217" s="9">
        <f>IF(SUMIFS('Daily BSE Equity Options'!$M:$M,'Daily BSE Equity Options'!$A:$A,$A217)=0,"",SUMIFS('Daily BSE Equity Options'!$M:$M,'Daily BSE Equity Options'!$A:$A,$A217))</f>
        <v>2360805</v>
      </c>
      <c r="AC217" s="9">
        <f t="shared" si="93"/>
        <v>48132694</v>
      </c>
      <c r="AD217" s="26" t="str">
        <f t="shared" si="94"/>
        <v/>
      </c>
      <c r="AE217" s="26" t="str">
        <f t="shared" si="95"/>
        <v/>
      </c>
      <c r="AF217" s="26" t="str">
        <f t="shared" si="96"/>
        <v/>
      </c>
      <c r="AG217" s="26">
        <f t="shared" si="105"/>
        <v>0.36770017544206679</v>
      </c>
      <c r="AH217" s="26">
        <f t="shared" si="106"/>
        <v>-5.4437043175463495E-2</v>
      </c>
      <c r="AI217" s="26">
        <f t="shared" si="107"/>
        <v>0.33839347327646441</v>
      </c>
      <c r="AJ217" s="26">
        <f t="shared" si="97"/>
        <v>0.95095215322873883</v>
      </c>
      <c r="AK217" s="26">
        <f t="shared" si="98"/>
        <v>4.904784677126113E-2</v>
      </c>
      <c r="AL217" s="29">
        <v>24.27</v>
      </c>
      <c r="AM217" s="30">
        <v>24.954999999999998</v>
      </c>
      <c r="AN217" s="30">
        <v>20.907499999999999</v>
      </c>
      <c r="AO217" s="30">
        <v>23.952500000000001</v>
      </c>
      <c r="AP217" s="31">
        <v>-1.3100000000000001E-2</v>
      </c>
    </row>
    <row r="218" spans="1:42" x14ac:dyDescent="0.2">
      <c r="A218" s="11">
        <v>44238</v>
      </c>
      <c r="B218" s="5" t="s">
        <v>243</v>
      </c>
      <c r="C218" s="10">
        <v>44228</v>
      </c>
      <c r="D218" s="5" t="s">
        <v>178</v>
      </c>
      <c r="E218" s="18">
        <f>IF(SUMIFS('Daily NSE Equity Options'!$K:$K,'Daily NSE Equity Options'!$A:$A,$A218)=0,"",SUMIFS('Daily NSE Equity Options'!$K:$K,'Daily NSE Equity Options'!$A:$A,$A218))</f>
        <v>165.69890000000001</v>
      </c>
      <c r="F218" s="7">
        <f>IF(SUMIFS('Daily BSE Equity Options'!$K:$K,'Daily BSE Equity Options'!$A:$A,$A218)=0,"",SUMIFS('Daily BSE Equity Options'!$K:$K,'Daily BSE Equity Options'!$A:$A,$A218))</f>
        <v>7.6799999999999993E-2</v>
      </c>
      <c r="G218" s="7">
        <f t="shared" si="81"/>
        <v>165.7757</v>
      </c>
      <c r="H218" s="20" t="str">
        <f t="shared" si="82"/>
        <v/>
      </c>
      <c r="I218" s="20" t="str">
        <f t="shared" si="83"/>
        <v/>
      </c>
      <c r="J218" s="20" t="str">
        <f t="shared" si="84"/>
        <v/>
      </c>
      <c r="K218" s="20">
        <f t="shared" si="99"/>
        <v>-0.24918177488806748</v>
      </c>
      <c r="L218" s="20">
        <f t="shared" si="100"/>
        <v>0.10344827586206895</v>
      </c>
      <c r="M218" s="20">
        <f t="shared" si="101"/>
        <v>-0.24907059997544856</v>
      </c>
      <c r="N218" s="20">
        <f t="shared" si="85"/>
        <v>0.9995367234160375</v>
      </c>
      <c r="O218" s="20">
        <f t="shared" si="86"/>
        <v>4.6327658396254693E-4</v>
      </c>
      <c r="P218" s="21">
        <f>IF(SUMIFS('Daily NSE Equity Options'!$L:$L,'Daily NSE Equity Options'!$A:$A,$A218)=0,"",SUMIFS('Daily NSE Equity Options'!$L:$L,'Daily NSE Equity Options'!$A:$A,$A218))</f>
        <v>67856.407099999997</v>
      </c>
      <c r="Q218" s="8">
        <f>IF(SUMIFS('Daily BSE Equity Options'!$L:$L,'Daily BSE Equity Options'!$A:$A,$A218)=0,"",SUMIFS('Daily BSE Equity Options'!$L:$L,'Daily BSE Equity Options'!$A:$A,$A218))</f>
        <v>3057.5668000000001</v>
      </c>
      <c r="R218" s="8">
        <f t="shared" si="87"/>
        <v>70913.973899999997</v>
      </c>
      <c r="S218" s="23" t="str">
        <f t="shared" si="88"/>
        <v/>
      </c>
      <c r="T218" s="23" t="str">
        <f t="shared" si="89"/>
        <v/>
      </c>
      <c r="U218" s="23" t="str">
        <f t="shared" si="90"/>
        <v/>
      </c>
      <c r="V218" s="23">
        <f t="shared" si="102"/>
        <v>0.49894139555797823</v>
      </c>
      <c r="W218" s="23">
        <f t="shared" si="103"/>
        <v>6.7567833681069445E-2</v>
      </c>
      <c r="X218" s="23">
        <f t="shared" si="104"/>
        <v>0.47327377365229939</v>
      </c>
      <c r="Y218" s="23">
        <f t="shared" si="91"/>
        <v>0.95688343732771686</v>
      </c>
      <c r="Z218" s="23">
        <f t="shared" si="92"/>
        <v>4.3116562672283129E-2</v>
      </c>
      <c r="AA218" s="24">
        <f>IF(SUMIFS('Daily NSE Equity Options'!$M:$M,'Daily NSE Equity Options'!$A:$A,$A218)=0,"",SUMIFS('Daily NSE Equity Options'!$M:$M,'Daily NSE Equity Options'!$A:$A,$A218))</f>
        <v>70499691</v>
      </c>
      <c r="AB218" s="9">
        <f>IF(SUMIFS('Daily BSE Equity Options'!$M:$M,'Daily BSE Equity Options'!$A:$A,$A218)=0,"",SUMIFS('Daily BSE Equity Options'!$M:$M,'Daily BSE Equity Options'!$A:$A,$A218))</f>
        <v>2612751</v>
      </c>
      <c r="AC218" s="9">
        <f t="shared" si="93"/>
        <v>73112442</v>
      </c>
      <c r="AD218" s="26" t="str">
        <f t="shared" si="94"/>
        <v/>
      </c>
      <c r="AE218" s="26" t="str">
        <f t="shared" si="95"/>
        <v/>
      </c>
      <c r="AF218" s="26" t="str">
        <f t="shared" si="96"/>
        <v/>
      </c>
      <c r="AG218" s="26">
        <f t="shared" si="105"/>
        <v>0.54023992761146467</v>
      </c>
      <c r="AH218" s="26">
        <f t="shared" si="106"/>
        <v>0.10672037715948579</v>
      </c>
      <c r="AI218" s="26">
        <f t="shared" si="107"/>
        <v>0.51897672712855014</v>
      </c>
      <c r="AJ218" s="26">
        <f t="shared" si="97"/>
        <v>0.96426393472126126</v>
      </c>
      <c r="AK218" s="26">
        <f t="shared" si="98"/>
        <v>3.5736065278738738E-2</v>
      </c>
      <c r="AL218" s="29">
        <v>23.952500000000001</v>
      </c>
      <c r="AM218" s="30">
        <v>24.2225</v>
      </c>
      <c r="AN218" s="30">
        <v>21.017499999999998</v>
      </c>
      <c r="AO218" s="30">
        <v>23.045000000000002</v>
      </c>
      <c r="AP218" s="31">
        <v>-3.7900000000000003E-2</v>
      </c>
    </row>
    <row r="219" spans="1:42" x14ac:dyDescent="0.2">
      <c r="A219" s="11">
        <v>44239</v>
      </c>
      <c r="B219" s="5" t="s">
        <v>241</v>
      </c>
      <c r="C219" s="10">
        <v>44228</v>
      </c>
      <c r="D219" s="5" t="s">
        <v>178</v>
      </c>
      <c r="E219" s="18">
        <f>IF(SUMIFS('Daily NSE Equity Options'!$K:$K,'Daily NSE Equity Options'!$A:$A,$A219)=0,"",SUMIFS('Daily NSE Equity Options'!$K:$K,'Daily NSE Equity Options'!$A:$A,$A219))</f>
        <v>158.2825</v>
      </c>
      <c r="F219" s="7">
        <f>IF(SUMIFS('Daily BSE Equity Options'!$K:$K,'Daily BSE Equity Options'!$A:$A,$A219)=0,"",SUMIFS('Daily BSE Equity Options'!$K:$K,'Daily BSE Equity Options'!$A:$A,$A219))</f>
        <v>4.3299999999999998E-2</v>
      </c>
      <c r="G219" s="7">
        <f t="shared" si="81"/>
        <v>158.32579999999999</v>
      </c>
      <c r="H219" s="20" t="str">
        <f t="shared" si="82"/>
        <v/>
      </c>
      <c r="I219" s="20" t="str">
        <f t="shared" si="83"/>
        <v/>
      </c>
      <c r="J219" s="20" t="str">
        <f t="shared" si="84"/>
        <v/>
      </c>
      <c r="K219" s="20">
        <f t="shared" si="99"/>
        <v>-4.4758293507078273E-2</v>
      </c>
      <c r="L219" s="20">
        <f t="shared" si="100"/>
        <v>-0.43619791666666663</v>
      </c>
      <c r="M219" s="20">
        <f t="shared" si="101"/>
        <v>-4.4939638318523212E-2</v>
      </c>
      <c r="N219" s="20">
        <f t="shared" si="85"/>
        <v>0.99972651330358042</v>
      </c>
      <c r="O219" s="20">
        <f t="shared" si="86"/>
        <v>2.7348669641966123E-4</v>
      </c>
      <c r="P219" s="21">
        <f>IF(SUMIFS('Daily NSE Equity Options'!$L:$L,'Daily NSE Equity Options'!$A:$A,$A219)=0,"",SUMIFS('Daily NSE Equity Options'!$L:$L,'Daily NSE Equity Options'!$A:$A,$A219))</f>
        <v>19458.1103</v>
      </c>
      <c r="Q219" s="8">
        <f>IF(SUMIFS('Daily BSE Equity Options'!$L:$L,'Daily BSE Equity Options'!$A:$A,$A219)=0,"",SUMIFS('Daily BSE Equity Options'!$L:$L,'Daily BSE Equity Options'!$A:$A,$A219))</f>
        <v>3058.2354</v>
      </c>
      <c r="R219" s="8">
        <f t="shared" si="87"/>
        <v>22516.345700000002</v>
      </c>
      <c r="S219" s="23" t="str">
        <f t="shared" si="88"/>
        <v/>
      </c>
      <c r="T219" s="23" t="str">
        <f t="shared" si="89"/>
        <v/>
      </c>
      <c r="U219" s="23" t="str">
        <f t="shared" si="90"/>
        <v/>
      </c>
      <c r="V219" s="23">
        <f t="shared" si="102"/>
        <v>-0.71324579164168567</v>
      </c>
      <c r="W219" s="23">
        <f t="shared" si="103"/>
        <v>2.1867061089220208E-4</v>
      </c>
      <c r="X219" s="23">
        <f t="shared" si="104"/>
        <v>-0.68248365644052555</v>
      </c>
      <c r="Y219" s="23">
        <f t="shared" si="91"/>
        <v>0.8641770986843571</v>
      </c>
      <c r="Z219" s="23">
        <f t="shared" si="92"/>
        <v>0.13582290131564287</v>
      </c>
      <c r="AA219" s="24">
        <f>IF(SUMIFS('Daily NSE Equity Options'!$M:$M,'Daily NSE Equity Options'!$A:$A,$A219)=0,"",SUMIFS('Daily NSE Equity Options'!$M:$M,'Daily NSE Equity Options'!$A:$A,$A219))</f>
        <v>19782571</v>
      </c>
      <c r="AB219" s="9">
        <f>IF(SUMIFS('Daily BSE Equity Options'!$M:$M,'Daily BSE Equity Options'!$A:$A,$A219)=0,"",SUMIFS('Daily BSE Equity Options'!$M:$M,'Daily BSE Equity Options'!$A:$A,$A219))</f>
        <v>2717199</v>
      </c>
      <c r="AC219" s="9">
        <f t="shared" si="93"/>
        <v>22499770</v>
      </c>
      <c r="AD219" s="26" t="str">
        <f t="shared" si="94"/>
        <v/>
      </c>
      <c r="AE219" s="26" t="str">
        <f t="shared" si="95"/>
        <v/>
      </c>
      <c r="AF219" s="26" t="str">
        <f t="shared" si="96"/>
        <v/>
      </c>
      <c r="AG219" s="26">
        <f t="shared" si="105"/>
        <v>-0.71939492614230038</v>
      </c>
      <c r="AH219" s="26">
        <f t="shared" si="106"/>
        <v>3.9976254912925002E-2</v>
      </c>
      <c r="AI219" s="26">
        <f t="shared" si="107"/>
        <v>-0.69225798804531791</v>
      </c>
      <c r="AJ219" s="26">
        <f t="shared" si="97"/>
        <v>0.87923436550684742</v>
      </c>
      <c r="AK219" s="26">
        <f t="shared" si="98"/>
        <v>0.1207656344931526</v>
      </c>
      <c r="AL219" s="29">
        <v>0</v>
      </c>
      <c r="AM219" s="30">
        <v>0</v>
      </c>
      <c r="AN219" s="30">
        <v>0</v>
      </c>
      <c r="AO219" s="30">
        <v>23.045000000000002</v>
      </c>
      <c r="AP219" s="31"/>
    </row>
    <row r="220" spans="1:42" x14ac:dyDescent="0.2">
      <c r="A220" s="11">
        <v>44242</v>
      </c>
      <c r="B220" s="5" t="s">
        <v>244</v>
      </c>
      <c r="C220" s="10">
        <v>44228</v>
      </c>
      <c r="D220" s="5" t="s">
        <v>178</v>
      </c>
      <c r="E220" s="18">
        <f>IF(SUMIFS('Daily NSE Equity Options'!$K:$K,'Daily NSE Equity Options'!$A:$A,$A220)=0,"",SUMIFS('Daily NSE Equity Options'!$K:$K,'Daily NSE Equity Options'!$A:$A,$A220))</f>
        <v>158.86590000000001</v>
      </c>
      <c r="F220" s="7">
        <f>IF(SUMIFS('Daily BSE Equity Options'!$K:$K,'Daily BSE Equity Options'!$A:$A,$A220)=0,"",SUMIFS('Daily BSE Equity Options'!$K:$K,'Daily BSE Equity Options'!$A:$A,$A220))</f>
        <v>0.1479</v>
      </c>
      <c r="G220" s="7">
        <f t="shared" si="81"/>
        <v>159.0138</v>
      </c>
      <c r="H220" s="20" t="str">
        <f t="shared" si="82"/>
        <v/>
      </c>
      <c r="I220" s="20" t="str">
        <f t="shared" si="83"/>
        <v/>
      </c>
      <c r="J220" s="20" t="str">
        <f t="shared" si="84"/>
        <v/>
      </c>
      <c r="K220" s="20">
        <f t="shared" si="99"/>
        <v>3.6858149195269085E-3</v>
      </c>
      <c r="L220" s="20">
        <f t="shared" si="100"/>
        <v>2.4157043879907625</v>
      </c>
      <c r="M220" s="20">
        <f t="shared" si="101"/>
        <v>4.3454699107789985E-3</v>
      </c>
      <c r="N220" s="20">
        <f t="shared" si="85"/>
        <v>0.99906989204710539</v>
      </c>
      <c r="O220" s="20">
        <f t="shared" si="86"/>
        <v>9.3010795289465446E-4</v>
      </c>
      <c r="P220" s="21">
        <f>IF(SUMIFS('Daily NSE Equity Options'!$L:$L,'Daily NSE Equity Options'!$A:$A,$A220)=0,"",SUMIFS('Daily NSE Equity Options'!$L:$L,'Daily NSE Equity Options'!$A:$A,$A220))</f>
        <v>23103.3881</v>
      </c>
      <c r="Q220" s="8">
        <f>IF(SUMIFS('Daily BSE Equity Options'!$L:$L,'Daily BSE Equity Options'!$A:$A,$A220)=0,"",SUMIFS('Daily BSE Equity Options'!$L:$L,'Daily BSE Equity Options'!$A:$A,$A220))</f>
        <v>2775.2937999999999</v>
      </c>
      <c r="R220" s="8">
        <f t="shared" si="87"/>
        <v>25878.6819</v>
      </c>
      <c r="S220" s="23" t="str">
        <f t="shared" si="88"/>
        <v/>
      </c>
      <c r="T220" s="23" t="str">
        <f t="shared" si="89"/>
        <v/>
      </c>
      <c r="U220" s="23" t="str">
        <f t="shared" si="90"/>
        <v/>
      </c>
      <c r="V220" s="23">
        <f t="shared" si="102"/>
        <v>0.18733976443745415</v>
      </c>
      <c r="W220" s="23">
        <f t="shared" si="103"/>
        <v>-9.2517927168065617E-2</v>
      </c>
      <c r="X220" s="23">
        <f t="shared" si="104"/>
        <v>0.14932868080809381</v>
      </c>
      <c r="Y220" s="23">
        <f t="shared" si="91"/>
        <v>0.892757528736423</v>
      </c>
      <c r="Z220" s="23">
        <f t="shared" si="92"/>
        <v>0.10724247126357699</v>
      </c>
      <c r="AA220" s="24">
        <f>IF(SUMIFS('Daily NSE Equity Options'!$M:$M,'Daily NSE Equity Options'!$A:$A,$A220)=0,"",SUMIFS('Daily NSE Equity Options'!$M:$M,'Daily NSE Equity Options'!$A:$A,$A220))</f>
        <v>23301585</v>
      </c>
      <c r="AB220" s="9">
        <f>IF(SUMIFS('Daily BSE Equity Options'!$M:$M,'Daily BSE Equity Options'!$A:$A,$A220)=0,"",SUMIFS('Daily BSE Equity Options'!$M:$M,'Daily BSE Equity Options'!$A:$A,$A220))</f>
        <v>2500908</v>
      </c>
      <c r="AC220" s="9">
        <f t="shared" si="93"/>
        <v>25802493</v>
      </c>
      <c r="AD220" s="26" t="str">
        <f t="shared" si="94"/>
        <v/>
      </c>
      <c r="AE220" s="26" t="str">
        <f t="shared" si="95"/>
        <v/>
      </c>
      <c r="AF220" s="26" t="str">
        <f t="shared" si="96"/>
        <v/>
      </c>
      <c r="AG220" s="26">
        <f t="shared" si="105"/>
        <v>0.1778845631338819</v>
      </c>
      <c r="AH220" s="26">
        <f t="shared" si="106"/>
        <v>-7.9600721183836765E-2</v>
      </c>
      <c r="AI220" s="26">
        <f t="shared" si="107"/>
        <v>0.14678918940060282</v>
      </c>
      <c r="AJ220" s="26">
        <f t="shared" si="97"/>
        <v>0.90307494706034797</v>
      </c>
      <c r="AK220" s="26">
        <f t="shared" si="98"/>
        <v>9.6925052939651993E-2</v>
      </c>
      <c r="AL220" s="29">
        <v>22.0425</v>
      </c>
      <c r="AM220" s="30">
        <v>22.39</v>
      </c>
      <c r="AN220" s="30">
        <v>20.822500000000002</v>
      </c>
      <c r="AO220" s="30">
        <v>21.475000000000001</v>
      </c>
      <c r="AP220" s="31">
        <v>-2.5700000000000001E-2</v>
      </c>
    </row>
    <row r="221" spans="1:42" x14ac:dyDescent="0.2">
      <c r="A221" s="11">
        <v>44243</v>
      </c>
      <c r="B221" s="5" t="s">
        <v>242</v>
      </c>
      <c r="C221" s="10">
        <v>44228</v>
      </c>
      <c r="D221" s="5" t="s">
        <v>178</v>
      </c>
      <c r="E221" s="18">
        <f>IF(SUMIFS('Daily NSE Equity Options'!$K:$K,'Daily NSE Equity Options'!$A:$A,$A221)=0,"",SUMIFS('Daily NSE Equity Options'!$K:$K,'Daily NSE Equity Options'!$A:$A,$A221))</f>
        <v>213.7612</v>
      </c>
      <c r="F221" s="7">
        <f>IF(SUMIFS('Daily BSE Equity Options'!$K:$K,'Daily BSE Equity Options'!$A:$A,$A221)=0,"",SUMIFS('Daily BSE Equity Options'!$K:$K,'Daily BSE Equity Options'!$A:$A,$A221))</f>
        <v>9.5299999999999996E-2</v>
      </c>
      <c r="G221" s="7">
        <f t="shared" si="81"/>
        <v>213.85650000000001</v>
      </c>
      <c r="H221" s="20" t="str">
        <f t="shared" si="82"/>
        <v/>
      </c>
      <c r="I221" s="20" t="str">
        <f t="shared" si="83"/>
        <v/>
      </c>
      <c r="J221" s="20" t="str">
        <f t="shared" si="84"/>
        <v/>
      </c>
      <c r="K221" s="20">
        <f t="shared" si="99"/>
        <v>0.34554489037609692</v>
      </c>
      <c r="L221" s="20">
        <f t="shared" si="100"/>
        <v>-0.35564570655848549</v>
      </c>
      <c r="M221" s="20">
        <f t="shared" si="101"/>
        <v>0.34489270742539335</v>
      </c>
      <c r="N221" s="20">
        <f t="shared" si="85"/>
        <v>0.99955437407794478</v>
      </c>
      <c r="O221" s="20">
        <f t="shared" si="86"/>
        <v>4.4562592205520986E-4</v>
      </c>
      <c r="P221" s="21">
        <f>IF(SUMIFS('Daily NSE Equity Options'!$L:$L,'Daily NSE Equity Options'!$A:$A,$A221)=0,"",SUMIFS('Daily NSE Equity Options'!$L:$L,'Daily NSE Equity Options'!$A:$A,$A221))</f>
        <v>35352.65</v>
      </c>
      <c r="Q221" s="8">
        <f>IF(SUMIFS('Daily BSE Equity Options'!$L:$L,'Daily BSE Equity Options'!$A:$A,$A221)=0,"",SUMIFS('Daily BSE Equity Options'!$L:$L,'Daily BSE Equity Options'!$A:$A,$A221))</f>
        <v>2782.6302999999998</v>
      </c>
      <c r="R221" s="8">
        <f t="shared" si="87"/>
        <v>38135.280299999999</v>
      </c>
      <c r="S221" s="23" t="str">
        <f t="shared" si="88"/>
        <v/>
      </c>
      <c r="T221" s="23" t="str">
        <f t="shared" si="89"/>
        <v/>
      </c>
      <c r="U221" s="23" t="str">
        <f t="shared" si="90"/>
        <v/>
      </c>
      <c r="V221" s="23">
        <f t="shared" si="102"/>
        <v>0.53019331394082414</v>
      </c>
      <c r="W221" s="23">
        <f t="shared" si="103"/>
        <v>2.6435039057846055E-3</v>
      </c>
      <c r="X221" s="23">
        <f t="shared" si="104"/>
        <v>0.47361756859803594</v>
      </c>
      <c r="Y221" s="23">
        <f t="shared" si="91"/>
        <v>0.9270326511799627</v>
      </c>
      <c r="Z221" s="23">
        <f t="shared" si="92"/>
        <v>7.2967348820037387E-2</v>
      </c>
      <c r="AA221" s="24">
        <f>IF(SUMIFS('Daily NSE Equity Options'!$M:$M,'Daily NSE Equity Options'!$A:$A,$A221)=0,"",SUMIFS('Daily NSE Equity Options'!$M:$M,'Daily NSE Equity Options'!$A:$A,$A221))</f>
        <v>35247598</v>
      </c>
      <c r="AB221" s="9">
        <f>IF(SUMIFS('Daily BSE Equity Options'!$M:$M,'Daily BSE Equity Options'!$A:$A,$A221)=0,"",SUMIFS('Daily BSE Equity Options'!$M:$M,'Daily BSE Equity Options'!$A:$A,$A221))</f>
        <v>2378923</v>
      </c>
      <c r="AC221" s="9">
        <f t="shared" si="93"/>
        <v>37626521</v>
      </c>
      <c r="AD221" s="26" t="str">
        <f t="shared" si="94"/>
        <v/>
      </c>
      <c r="AE221" s="26" t="str">
        <f t="shared" si="95"/>
        <v/>
      </c>
      <c r="AF221" s="26" t="str">
        <f t="shared" si="96"/>
        <v/>
      </c>
      <c r="AG221" s="26">
        <f t="shared" si="105"/>
        <v>0.5126695458699484</v>
      </c>
      <c r="AH221" s="26">
        <f t="shared" si="106"/>
        <v>-4.8776284453486474E-2</v>
      </c>
      <c r="AI221" s="26">
        <f t="shared" si="107"/>
        <v>0.45825137904310265</v>
      </c>
      <c r="AJ221" s="26">
        <f t="shared" si="97"/>
        <v>0.93677536650279203</v>
      </c>
      <c r="AK221" s="26">
        <f t="shared" si="98"/>
        <v>6.3224633497207999E-2</v>
      </c>
      <c r="AL221" s="29">
        <v>21.475000000000001</v>
      </c>
      <c r="AM221" s="30">
        <v>22.114999999999998</v>
      </c>
      <c r="AN221" s="30">
        <v>20.535</v>
      </c>
      <c r="AO221" s="30">
        <v>21.78</v>
      </c>
      <c r="AP221" s="31">
        <v>1.4200000000000001E-2</v>
      </c>
    </row>
    <row r="222" spans="1:42" x14ac:dyDescent="0.2">
      <c r="A222" s="11">
        <v>44244</v>
      </c>
      <c r="B222" s="5" t="s">
        <v>240</v>
      </c>
      <c r="C222" s="10">
        <v>44228</v>
      </c>
      <c r="D222" s="5" t="s">
        <v>178</v>
      </c>
      <c r="E222" s="18">
        <f>IF(SUMIFS('Daily NSE Equity Options'!$K:$K,'Daily NSE Equity Options'!$A:$A,$A222)=0,"",SUMIFS('Daily NSE Equity Options'!$K:$K,'Daily NSE Equity Options'!$A:$A,$A222))</f>
        <v>183.83179999999999</v>
      </c>
      <c r="F222" s="7">
        <f>IF(SUMIFS('Daily BSE Equity Options'!$K:$K,'Daily BSE Equity Options'!$A:$A,$A222)=0,"",SUMIFS('Daily BSE Equity Options'!$K:$K,'Daily BSE Equity Options'!$A:$A,$A222))</f>
        <v>7.1999999999999995E-2</v>
      </c>
      <c r="G222" s="7">
        <f t="shared" si="81"/>
        <v>183.90379999999999</v>
      </c>
      <c r="H222" s="20" t="str">
        <f t="shared" si="82"/>
        <v/>
      </c>
      <c r="I222" s="20" t="str">
        <f t="shared" si="83"/>
        <v/>
      </c>
      <c r="J222" s="20" t="str">
        <f t="shared" si="84"/>
        <v/>
      </c>
      <c r="K222" s="20">
        <f t="shared" si="99"/>
        <v>-0.1400132484286204</v>
      </c>
      <c r="L222" s="20">
        <f t="shared" si="100"/>
        <v>-0.24449108079748161</v>
      </c>
      <c r="M222" s="20">
        <f t="shared" si="101"/>
        <v>-0.14005980645900418</v>
      </c>
      <c r="N222" s="20">
        <f t="shared" si="85"/>
        <v>0.9996084909610351</v>
      </c>
      <c r="O222" s="20">
        <f t="shared" si="86"/>
        <v>3.9150903896493708E-4</v>
      </c>
      <c r="P222" s="21">
        <f>IF(SUMIFS('Daily NSE Equity Options'!$L:$L,'Daily NSE Equity Options'!$A:$A,$A222)=0,"",SUMIFS('Daily NSE Equity Options'!$L:$L,'Daily NSE Equity Options'!$A:$A,$A222))</f>
        <v>41977.167099999999</v>
      </c>
      <c r="Q222" s="8">
        <f>IF(SUMIFS('Daily BSE Equity Options'!$L:$L,'Daily BSE Equity Options'!$A:$A,$A222)=0,"",SUMIFS('Daily BSE Equity Options'!$L:$L,'Daily BSE Equity Options'!$A:$A,$A222))</f>
        <v>2772.0304999999998</v>
      </c>
      <c r="R222" s="8">
        <f t="shared" si="87"/>
        <v>44749.1976</v>
      </c>
      <c r="S222" s="23" t="str">
        <f t="shared" si="88"/>
        <v/>
      </c>
      <c r="T222" s="23" t="str">
        <f t="shared" si="89"/>
        <v/>
      </c>
      <c r="U222" s="23" t="str">
        <f t="shared" si="90"/>
        <v/>
      </c>
      <c r="V222" s="23">
        <f t="shared" si="102"/>
        <v>0.18738389059943161</v>
      </c>
      <c r="W222" s="23">
        <f t="shared" si="103"/>
        <v>-3.8092735495620644E-3</v>
      </c>
      <c r="X222" s="23">
        <f t="shared" si="104"/>
        <v>0.17343303229896545</v>
      </c>
      <c r="Y222" s="23">
        <f t="shared" si="91"/>
        <v>0.93805407362209325</v>
      </c>
      <c r="Z222" s="23">
        <f t="shared" si="92"/>
        <v>6.1945926377906718E-2</v>
      </c>
      <c r="AA222" s="24">
        <f>IF(SUMIFS('Daily NSE Equity Options'!$M:$M,'Daily NSE Equity Options'!$A:$A,$A222)=0,"",SUMIFS('Daily NSE Equity Options'!$M:$M,'Daily NSE Equity Options'!$A:$A,$A222))</f>
        <v>41836580</v>
      </c>
      <c r="AB222" s="9">
        <f>IF(SUMIFS('Daily BSE Equity Options'!$M:$M,'Daily BSE Equity Options'!$A:$A,$A222)=0,"",SUMIFS('Daily BSE Equity Options'!$M:$M,'Daily BSE Equity Options'!$A:$A,$A222))</f>
        <v>2347222</v>
      </c>
      <c r="AC222" s="9">
        <f t="shared" si="93"/>
        <v>44183802</v>
      </c>
      <c r="AD222" s="26" t="str">
        <f t="shared" si="94"/>
        <v/>
      </c>
      <c r="AE222" s="26" t="str">
        <f t="shared" si="95"/>
        <v/>
      </c>
      <c r="AF222" s="26" t="str">
        <f t="shared" si="96"/>
        <v/>
      </c>
      <c r="AG222" s="26">
        <f t="shared" si="105"/>
        <v>0.18693421321929504</v>
      </c>
      <c r="AH222" s="26">
        <f t="shared" si="106"/>
        <v>-1.3325778093700391E-2</v>
      </c>
      <c r="AI222" s="26">
        <f t="shared" si="107"/>
        <v>0.17427284866437698</v>
      </c>
      <c r="AJ222" s="26">
        <f t="shared" si="97"/>
        <v>0.94687596146660258</v>
      </c>
      <c r="AK222" s="26">
        <f t="shared" si="98"/>
        <v>5.3124038533397373E-2</v>
      </c>
      <c r="AL222" s="29">
        <v>21.78</v>
      </c>
      <c r="AM222" s="30">
        <v>21.88</v>
      </c>
      <c r="AN222" s="30">
        <v>21.0975</v>
      </c>
      <c r="AO222" s="30">
        <v>21.504999999999999</v>
      </c>
      <c r="AP222" s="31">
        <v>-1.26E-2</v>
      </c>
    </row>
    <row r="223" spans="1:42" x14ac:dyDescent="0.2">
      <c r="A223" s="11">
        <v>44245</v>
      </c>
      <c r="B223" s="5" t="s">
        <v>243</v>
      </c>
      <c r="C223" s="10">
        <v>44228</v>
      </c>
      <c r="D223" s="5" t="s">
        <v>178</v>
      </c>
      <c r="E223" s="18">
        <f>IF(SUMIFS('Daily NSE Equity Options'!$K:$K,'Daily NSE Equity Options'!$A:$A,$A223)=0,"",SUMIFS('Daily NSE Equity Options'!$K:$K,'Daily NSE Equity Options'!$A:$A,$A223))</f>
        <v>182.68510000000001</v>
      </c>
      <c r="F223" s="7">
        <f>IF(SUMIFS('Daily BSE Equity Options'!$K:$K,'Daily BSE Equity Options'!$A:$A,$A223)=0,"",SUMIFS('Daily BSE Equity Options'!$K:$K,'Daily BSE Equity Options'!$A:$A,$A223))</f>
        <v>7.4200000000000002E-2</v>
      </c>
      <c r="G223" s="7">
        <f t="shared" si="81"/>
        <v>182.7593</v>
      </c>
      <c r="H223" s="20" t="str">
        <f t="shared" si="82"/>
        <v/>
      </c>
      <c r="I223" s="20" t="str">
        <f t="shared" si="83"/>
        <v/>
      </c>
      <c r="J223" s="20" t="str">
        <f t="shared" si="84"/>
        <v/>
      </c>
      <c r="K223" s="20">
        <f t="shared" si="99"/>
        <v>-6.2377673503712927E-3</v>
      </c>
      <c r="L223" s="20">
        <f t="shared" si="100"/>
        <v>3.0555555555555669E-2</v>
      </c>
      <c r="M223" s="20">
        <f t="shared" si="101"/>
        <v>-6.2233624318801528E-3</v>
      </c>
      <c r="N223" s="20">
        <f t="shared" si="85"/>
        <v>0.99959400150908884</v>
      </c>
      <c r="O223" s="20">
        <f t="shared" si="86"/>
        <v>4.0599849091126967E-4</v>
      </c>
      <c r="P223" s="21">
        <f>IF(SUMIFS('Daily NSE Equity Options'!$L:$L,'Daily NSE Equity Options'!$A:$A,$A223)=0,"",SUMIFS('Daily NSE Equity Options'!$L:$L,'Daily NSE Equity Options'!$A:$A,$A223))</f>
        <v>78926.773400000005</v>
      </c>
      <c r="Q223" s="8">
        <f>IF(SUMIFS('Daily BSE Equity Options'!$L:$L,'Daily BSE Equity Options'!$A:$A,$A223)=0,"",SUMIFS('Daily BSE Equity Options'!$L:$L,'Daily BSE Equity Options'!$A:$A,$A223))</f>
        <v>3053.7896999999998</v>
      </c>
      <c r="R223" s="8">
        <f t="shared" si="87"/>
        <v>81980.563099999999</v>
      </c>
      <c r="S223" s="23" t="str">
        <f t="shared" si="88"/>
        <v/>
      </c>
      <c r="T223" s="23" t="str">
        <f t="shared" si="89"/>
        <v/>
      </c>
      <c r="U223" s="23" t="str">
        <f t="shared" si="90"/>
        <v/>
      </c>
      <c r="V223" s="23">
        <f t="shared" si="102"/>
        <v>0.88023106018509778</v>
      </c>
      <c r="W223" s="23">
        <f t="shared" si="103"/>
        <v>0.10164361467162797</v>
      </c>
      <c r="X223" s="23">
        <f t="shared" si="104"/>
        <v>0.83200073960655785</v>
      </c>
      <c r="Y223" s="23">
        <f t="shared" si="91"/>
        <v>0.96274983258806146</v>
      </c>
      <c r="Z223" s="23">
        <f t="shared" si="92"/>
        <v>3.7250167411938644E-2</v>
      </c>
      <c r="AA223" s="24">
        <f>IF(SUMIFS('Daily NSE Equity Options'!$M:$M,'Daily NSE Equity Options'!$A:$A,$A223)=0,"",SUMIFS('Daily NSE Equity Options'!$M:$M,'Daily NSE Equity Options'!$A:$A,$A223))</f>
        <v>80368806</v>
      </c>
      <c r="AB223" s="9">
        <f>IF(SUMIFS('Daily BSE Equity Options'!$M:$M,'Daily BSE Equity Options'!$A:$A,$A223)=0,"",SUMIFS('Daily BSE Equity Options'!$M:$M,'Daily BSE Equity Options'!$A:$A,$A223))</f>
        <v>2469912</v>
      </c>
      <c r="AC223" s="9">
        <f t="shared" si="93"/>
        <v>82838718</v>
      </c>
      <c r="AD223" s="26" t="str">
        <f t="shared" si="94"/>
        <v/>
      </c>
      <c r="AE223" s="26" t="str">
        <f t="shared" si="95"/>
        <v/>
      </c>
      <c r="AF223" s="26" t="str">
        <f t="shared" si="96"/>
        <v/>
      </c>
      <c r="AG223" s="26">
        <f t="shared" si="105"/>
        <v>0.92101758795771538</v>
      </c>
      <c r="AH223" s="26">
        <f t="shared" si="106"/>
        <v>5.2270300806655623E-2</v>
      </c>
      <c r="AI223" s="26">
        <f t="shared" si="107"/>
        <v>0.87486622359931809</v>
      </c>
      <c r="AJ223" s="26">
        <f t="shared" si="97"/>
        <v>0.97018408710767345</v>
      </c>
      <c r="AK223" s="26">
        <f t="shared" si="98"/>
        <v>2.9815912892326508E-2</v>
      </c>
      <c r="AL223" s="29">
        <v>21.504999999999999</v>
      </c>
      <c r="AM223" s="30">
        <v>22.085000000000001</v>
      </c>
      <c r="AN223" s="30">
        <v>19.962499999999999</v>
      </c>
      <c r="AO223" s="30">
        <v>21.5425</v>
      </c>
      <c r="AP223" s="31">
        <v>1.6999999999999999E-3</v>
      </c>
    </row>
    <row r="224" spans="1:42" x14ac:dyDescent="0.2">
      <c r="A224" s="11">
        <v>44246</v>
      </c>
      <c r="B224" s="5" t="s">
        <v>241</v>
      </c>
      <c r="C224" s="10">
        <v>44228</v>
      </c>
      <c r="D224" s="5" t="s">
        <v>178</v>
      </c>
      <c r="E224" s="18">
        <f>IF(SUMIFS('Daily NSE Equity Options'!$K:$K,'Daily NSE Equity Options'!$A:$A,$A224)=0,"",SUMIFS('Daily NSE Equity Options'!$K:$K,'Daily NSE Equity Options'!$A:$A,$A224))</f>
        <v>194.72049999999999</v>
      </c>
      <c r="F224" s="7">
        <f>IF(SUMIFS('Daily BSE Equity Options'!$K:$K,'Daily BSE Equity Options'!$A:$A,$A224)=0,"",SUMIFS('Daily BSE Equity Options'!$K:$K,'Daily BSE Equity Options'!$A:$A,$A224))</f>
        <v>2.24E-2</v>
      </c>
      <c r="G224" s="7">
        <f t="shared" si="81"/>
        <v>194.74289999999999</v>
      </c>
      <c r="H224" s="20" t="str">
        <f t="shared" si="82"/>
        <v/>
      </c>
      <c r="I224" s="20" t="str">
        <f t="shared" si="83"/>
        <v/>
      </c>
      <c r="J224" s="20" t="str">
        <f t="shared" si="84"/>
        <v/>
      </c>
      <c r="K224" s="20">
        <f t="shared" si="99"/>
        <v>6.5880578109544619E-2</v>
      </c>
      <c r="L224" s="20">
        <f t="shared" si="100"/>
        <v>-0.69811320754716988</v>
      </c>
      <c r="M224" s="20">
        <f t="shared" si="101"/>
        <v>6.5570397785502443E-2</v>
      </c>
      <c r="N224" s="20">
        <f t="shared" si="85"/>
        <v>0.99988497655113484</v>
      </c>
      <c r="O224" s="20">
        <f t="shared" si="86"/>
        <v>1.1502344886514476E-4</v>
      </c>
      <c r="P224" s="21">
        <f>IF(SUMIFS('Daily NSE Equity Options'!$L:$L,'Daily NSE Equity Options'!$A:$A,$A224)=0,"",SUMIFS('Daily NSE Equity Options'!$L:$L,'Daily NSE Equity Options'!$A:$A,$A224))</f>
        <v>25912.287899999999</v>
      </c>
      <c r="Q224" s="8">
        <f>IF(SUMIFS('Daily BSE Equity Options'!$L:$L,'Daily BSE Equity Options'!$A:$A,$A224)=0,"",SUMIFS('Daily BSE Equity Options'!$L:$L,'Daily BSE Equity Options'!$A:$A,$A224))</f>
        <v>2886.8825999999999</v>
      </c>
      <c r="R224" s="8">
        <f t="shared" si="87"/>
        <v>28799.1705</v>
      </c>
      <c r="S224" s="23" t="str">
        <f t="shared" si="88"/>
        <v/>
      </c>
      <c r="T224" s="23" t="str">
        <f t="shared" si="89"/>
        <v/>
      </c>
      <c r="U224" s="23" t="str">
        <f t="shared" si="90"/>
        <v/>
      </c>
      <c r="V224" s="23">
        <f t="shared" si="102"/>
        <v>-0.67169204081513867</v>
      </c>
      <c r="W224" s="23">
        <f t="shared" si="103"/>
        <v>-5.4655728257908542E-2</v>
      </c>
      <c r="X224" s="23">
        <f t="shared" si="104"/>
        <v>-0.64870733487313648</v>
      </c>
      <c r="Y224" s="23">
        <f t="shared" si="91"/>
        <v>0.89975813365874546</v>
      </c>
      <c r="Z224" s="23">
        <f t="shared" si="92"/>
        <v>0.10024186634125451</v>
      </c>
      <c r="AA224" s="24">
        <f>IF(SUMIFS('Daily NSE Equity Options'!$M:$M,'Daily NSE Equity Options'!$A:$A,$A224)=0,"",SUMIFS('Daily NSE Equity Options'!$M:$M,'Daily NSE Equity Options'!$A:$A,$A224))</f>
        <v>26155668</v>
      </c>
      <c r="AB224" s="9">
        <f>IF(SUMIFS('Daily BSE Equity Options'!$M:$M,'Daily BSE Equity Options'!$A:$A,$A224)=0,"",SUMIFS('Daily BSE Equity Options'!$M:$M,'Daily BSE Equity Options'!$A:$A,$A224))</f>
        <v>2328568</v>
      </c>
      <c r="AC224" s="9">
        <f t="shared" si="93"/>
        <v>28484236</v>
      </c>
      <c r="AD224" s="26" t="str">
        <f t="shared" si="94"/>
        <v/>
      </c>
      <c r="AE224" s="26" t="str">
        <f t="shared" si="95"/>
        <v/>
      </c>
      <c r="AF224" s="26" t="str">
        <f t="shared" si="96"/>
        <v/>
      </c>
      <c r="AG224" s="26">
        <f t="shared" si="105"/>
        <v>-0.67455447826361881</v>
      </c>
      <c r="AH224" s="26">
        <f t="shared" si="106"/>
        <v>-5.7226330330797159E-2</v>
      </c>
      <c r="AI224" s="26">
        <f t="shared" si="107"/>
        <v>-0.6561482759788726</v>
      </c>
      <c r="AJ224" s="26">
        <f t="shared" si="97"/>
        <v>0.91825064221487285</v>
      </c>
      <c r="AK224" s="26">
        <f t="shared" si="98"/>
        <v>8.174935778512718E-2</v>
      </c>
      <c r="AL224" s="29">
        <v>21.5425</v>
      </c>
      <c r="AM224" s="30">
        <v>22.8675</v>
      </c>
      <c r="AN224" s="30">
        <v>19.344999999999999</v>
      </c>
      <c r="AO224" s="30">
        <v>22.25</v>
      </c>
      <c r="AP224" s="31">
        <v>3.2800000000000003E-2</v>
      </c>
    </row>
    <row r="225" spans="1:42" x14ac:dyDescent="0.2">
      <c r="A225" s="11">
        <v>44249</v>
      </c>
      <c r="B225" s="5" t="s">
        <v>244</v>
      </c>
      <c r="C225" s="10">
        <v>44228</v>
      </c>
      <c r="D225" s="5" t="s">
        <v>178</v>
      </c>
      <c r="E225" s="18">
        <f>IF(SUMIFS('Daily NSE Equity Options'!$K:$K,'Daily NSE Equity Options'!$A:$A,$A225)=0,"",SUMIFS('Daily NSE Equity Options'!$K:$K,'Daily NSE Equity Options'!$A:$A,$A225))</f>
        <v>209.1918</v>
      </c>
      <c r="F225" s="7">
        <f>IF(SUMIFS('Daily BSE Equity Options'!$K:$K,'Daily BSE Equity Options'!$A:$A,$A225)=0,"",SUMIFS('Daily BSE Equity Options'!$K:$K,'Daily BSE Equity Options'!$A:$A,$A225))</f>
        <v>0.1313</v>
      </c>
      <c r="G225" s="7">
        <f t="shared" si="81"/>
        <v>209.32310000000001</v>
      </c>
      <c r="H225" s="20" t="str">
        <f t="shared" si="82"/>
        <v/>
      </c>
      <c r="I225" s="20" t="str">
        <f t="shared" si="83"/>
        <v/>
      </c>
      <c r="J225" s="20" t="str">
        <f t="shared" si="84"/>
        <v/>
      </c>
      <c r="K225" s="20">
        <f t="shared" si="99"/>
        <v>7.431831779396636E-2</v>
      </c>
      <c r="L225" s="20">
        <f t="shared" si="100"/>
        <v>4.8616071428571432</v>
      </c>
      <c r="M225" s="20">
        <f t="shared" si="101"/>
        <v>7.4868968265338731E-2</v>
      </c>
      <c r="N225" s="20">
        <f t="shared" si="85"/>
        <v>0.99937274003681387</v>
      </c>
      <c r="O225" s="20">
        <f t="shared" si="86"/>
        <v>6.2725996318609839E-4</v>
      </c>
      <c r="P225" s="21">
        <f>IF(SUMIFS('Daily NSE Equity Options'!$L:$L,'Daily NSE Equity Options'!$A:$A,$A225)=0,"",SUMIFS('Daily NSE Equity Options'!$L:$L,'Daily NSE Equity Options'!$A:$A,$A225))</f>
        <v>31944.494900000002</v>
      </c>
      <c r="Q225" s="8">
        <f>IF(SUMIFS('Daily BSE Equity Options'!$L:$L,'Daily BSE Equity Options'!$A:$A,$A225)=0,"",SUMIFS('Daily BSE Equity Options'!$L:$L,'Daily BSE Equity Options'!$A:$A,$A225))</f>
        <v>3204.8787000000002</v>
      </c>
      <c r="R225" s="8">
        <f t="shared" si="87"/>
        <v>35149.373599999999</v>
      </c>
      <c r="S225" s="23" t="str">
        <f t="shared" si="88"/>
        <v/>
      </c>
      <c r="T225" s="23" t="str">
        <f t="shared" si="89"/>
        <v/>
      </c>
      <c r="U225" s="23" t="str">
        <f t="shared" si="90"/>
        <v/>
      </c>
      <c r="V225" s="23">
        <f t="shared" si="102"/>
        <v>0.23279329958355399</v>
      </c>
      <c r="W225" s="23">
        <f t="shared" si="103"/>
        <v>0.11015207199627741</v>
      </c>
      <c r="X225" s="23">
        <f t="shared" si="104"/>
        <v>0.22049951403982271</v>
      </c>
      <c r="Y225" s="23">
        <f t="shared" si="91"/>
        <v>0.90882117170930188</v>
      </c>
      <c r="Z225" s="23">
        <f t="shared" si="92"/>
        <v>9.1178828290698191E-2</v>
      </c>
      <c r="AA225" s="24">
        <f>IF(SUMIFS('Daily NSE Equity Options'!$M:$M,'Daily NSE Equity Options'!$A:$A,$A225)=0,"",SUMIFS('Daily NSE Equity Options'!$M:$M,'Daily NSE Equity Options'!$A:$A,$A225))</f>
        <v>32504507</v>
      </c>
      <c r="AB225" s="9">
        <f>IF(SUMIFS('Daily BSE Equity Options'!$M:$M,'Daily BSE Equity Options'!$A:$A,$A225)=0,"",SUMIFS('Daily BSE Equity Options'!$M:$M,'Daily BSE Equity Options'!$A:$A,$A225))</f>
        <v>2622232</v>
      </c>
      <c r="AC225" s="9">
        <f t="shared" si="93"/>
        <v>35126739</v>
      </c>
      <c r="AD225" s="26" t="str">
        <f t="shared" si="94"/>
        <v/>
      </c>
      <c r="AE225" s="26" t="str">
        <f t="shared" si="95"/>
        <v/>
      </c>
      <c r="AF225" s="26" t="str">
        <f t="shared" si="96"/>
        <v/>
      </c>
      <c r="AG225" s="26">
        <f t="shared" si="105"/>
        <v>0.24273281798805524</v>
      </c>
      <c r="AH225" s="26">
        <f t="shared" si="106"/>
        <v>0.12611355992180595</v>
      </c>
      <c r="AI225" s="26">
        <f t="shared" si="107"/>
        <v>0.23319926853576134</v>
      </c>
      <c r="AJ225" s="26">
        <f t="shared" si="97"/>
        <v>0.92534940405370392</v>
      </c>
      <c r="AK225" s="26">
        <f t="shared" si="98"/>
        <v>7.4650595946296069E-2</v>
      </c>
      <c r="AL225" s="29">
        <v>22.25</v>
      </c>
      <c r="AM225" s="30">
        <v>25.82</v>
      </c>
      <c r="AN225" s="30">
        <v>20.022500000000001</v>
      </c>
      <c r="AO225" s="30">
        <v>25.47</v>
      </c>
      <c r="AP225" s="31">
        <v>0.1447</v>
      </c>
    </row>
    <row r="226" spans="1:42" x14ac:dyDescent="0.2">
      <c r="A226" s="11">
        <v>44250</v>
      </c>
      <c r="B226" s="5" t="s">
        <v>242</v>
      </c>
      <c r="C226" s="10">
        <v>44228</v>
      </c>
      <c r="D226" s="5" t="s">
        <v>178</v>
      </c>
      <c r="E226" s="18">
        <f>IF(SUMIFS('Daily NSE Equity Options'!$K:$K,'Daily NSE Equity Options'!$A:$A,$A226)=0,"",SUMIFS('Daily NSE Equity Options'!$K:$K,'Daily NSE Equity Options'!$A:$A,$A226))</f>
        <v>210.1181</v>
      </c>
      <c r="F226" s="7">
        <f>IF(SUMIFS('Daily BSE Equity Options'!$K:$K,'Daily BSE Equity Options'!$A:$A,$A226)=0,"",SUMIFS('Daily BSE Equity Options'!$K:$K,'Daily BSE Equity Options'!$A:$A,$A226))</f>
        <v>0.1</v>
      </c>
      <c r="G226" s="7">
        <f t="shared" si="81"/>
        <v>210.21809999999999</v>
      </c>
      <c r="H226" s="20" t="str">
        <f t="shared" si="82"/>
        <v/>
      </c>
      <c r="I226" s="20" t="str">
        <f t="shared" si="83"/>
        <v/>
      </c>
      <c r="J226" s="20" t="str">
        <f t="shared" si="84"/>
        <v/>
      </c>
      <c r="K226" s="20">
        <f t="shared" si="99"/>
        <v>4.4279938314981671E-3</v>
      </c>
      <c r="L226" s="20">
        <f t="shared" si="100"/>
        <v>-0.23838537699923834</v>
      </c>
      <c r="M226" s="20">
        <f t="shared" si="101"/>
        <v>4.2756867254496456E-3</v>
      </c>
      <c r="N226" s="20">
        <f t="shared" si="85"/>
        <v>0.99952430356853195</v>
      </c>
      <c r="O226" s="20">
        <f t="shared" si="86"/>
        <v>4.7569643146808008E-4</v>
      </c>
      <c r="P226" s="21">
        <f>IF(SUMIFS('Daily NSE Equity Options'!$L:$L,'Daily NSE Equity Options'!$A:$A,$A226)=0,"",SUMIFS('Daily NSE Equity Options'!$L:$L,'Daily NSE Equity Options'!$A:$A,$A226))</f>
        <v>38258.210299999999</v>
      </c>
      <c r="Q226" s="8">
        <f>IF(SUMIFS('Daily BSE Equity Options'!$L:$L,'Daily BSE Equity Options'!$A:$A,$A226)=0,"",SUMIFS('Daily BSE Equity Options'!$L:$L,'Daily BSE Equity Options'!$A:$A,$A226))</f>
        <v>3156.7329</v>
      </c>
      <c r="R226" s="8">
        <f t="shared" si="87"/>
        <v>41414.943200000002</v>
      </c>
      <c r="S226" s="23" t="str">
        <f t="shared" si="88"/>
        <v/>
      </c>
      <c r="T226" s="23" t="str">
        <f t="shared" si="89"/>
        <v/>
      </c>
      <c r="U226" s="23" t="str">
        <f t="shared" si="90"/>
        <v/>
      </c>
      <c r="V226" s="23">
        <f t="shared" si="102"/>
        <v>0.19764643077828081</v>
      </c>
      <c r="W226" s="23">
        <f t="shared" si="103"/>
        <v>-1.5022659047907228E-2</v>
      </c>
      <c r="X226" s="23">
        <f t="shared" si="104"/>
        <v>0.17825551235427994</v>
      </c>
      <c r="Y226" s="23">
        <f t="shared" si="91"/>
        <v>0.92377792516204627</v>
      </c>
      <c r="Z226" s="23">
        <f t="shared" si="92"/>
        <v>7.6222074837953652E-2</v>
      </c>
      <c r="AA226" s="24">
        <f>IF(SUMIFS('Daily NSE Equity Options'!$M:$M,'Daily NSE Equity Options'!$A:$A,$A226)=0,"",SUMIFS('Daily NSE Equity Options'!$M:$M,'Daily NSE Equity Options'!$A:$A,$A226))</f>
        <v>39211114</v>
      </c>
      <c r="AB226" s="9">
        <f>IF(SUMIFS('Daily BSE Equity Options'!$M:$M,'Daily BSE Equity Options'!$A:$A,$A226)=0,"",SUMIFS('Daily BSE Equity Options'!$M:$M,'Daily BSE Equity Options'!$A:$A,$A226))</f>
        <v>2744646</v>
      </c>
      <c r="AC226" s="9">
        <f t="shared" si="93"/>
        <v>41955760</v>
      </c>
      <c r="AD226" s="26" t="str">
        <f t="shared" si="94"/>
        <v/>
      </c>
      <c r="AE226" s="26" t="str">
        <f t="shared" si="95"/>
        <v/>
      </c>
      <c r="AF226" s="26" t="str">
        <f t="shared" si="96"/>
        <v/>
      </c>
      <c r="AG226" s="26">
        <f t="shared" si="105"/>
        <v>0.20632852545648506</v>
      </c>
      <c r="AH226" s="26">
        <f t="shared" si="106"/>
        <v>4.6683131012053902E-2</v>
      </c>
      <c r="AI226" s="26">
        <f t="shared" si="107"/>
        <v>0.19441090162112684</v>
      </c>
      <c r="AJ226" s="26">
        <f t="shared" si="97"/>
        <v>0.93458237915366094</v>
      </c>
      <c r="AK226" s="26">
        <f t="shared" si="98"/>
        <v>6.5417620846339092E-2</v>
      </c>
      <c r="AL226" s="29">
        <v>25.47</v>
      </c>
      <c r="AM226" s="30">
        <v>25.642499999999998</v>
      </c>
      <c r="AN226" s="30">
        <v>23.857500000000002</v>
      </c>
      <c r="AO226" s="30">
        <v>25.227499999999999</v>
      </c>
      <c r="AP226" s="31">
        <v>-9.4999999999999998E-3</v>
      </c>
    </row>
    <row r="227" spans="1:42" x14ac:dyDescent="0.2">
      <c r="A227" s="11">
        <v>44251</v>
      </c>
      <c r="B227" s="5" t="s">
        <v>240</v>
      </c>
      <c r="C227" s="10">
        <v>44228</v>
      </c>
      <c r="D227" s="5" t="s">
        <v>178</v>
      </c>
      <c r="E227" s="18">
        <f>IF(SUMIFS('Daily NSE Equity Options'!$K:$K,'Daily NSE Equity Options'!$A:$A,$A227)=0,"",SUMIFS('Daily NSE Equity Options'!$K:$K,'Daily NSE Equity Options'!$A:$A,$A227))</f>
        <v>134.0823</v>
      </c>
      <c r="F227" s="7">
        <f>IF(SUMIFS('Daily BSE Equity Options'!$K:$K,'Daily BSE Equity Options'!$A:$A,$A227)=0,"",SUMIFS('Daily BSE Equity Options'!$K:$K,'Daily BSE Equity Options'!$A:$A,$A227))</f>
        <v>5.6000000000000001E-2</v>
      </c>
      <c r="G227" s="7">
        <f t="shared" si="81"/>
        <v>134.13830000000002</v>
      </c>
      <c r="H227" s="20" t="str">
        <f t="shared" si="82"/>
        <v/>
      </c>
      <c r="I227" s="20" t="str">
        <f t="shared" si="83"/>
        <v/>
      </c>
      <c r="J227" s="20" t="str">
        <f t="shared" si="84"/>
        <v/>
      </c>
      <c r="K227" s="20">
        <f t="shared" si="99"/>
        <v>-0.36187172832802117</v>
      </c>
      <c r="L227" s="20">
        <f t="shared" si="100"/>
        <v>-0.44000000000000006</v>
      </c>
      <c r="M227" s="20">
        <f t="shared" si="101"/>
        <v>-0.36190889366805223</v>
      </c>
      <c r="N227" s="20">
        <f t="shared" si="85"/>
        <v>0.99958252042854268</v>
      </c>
      <c r="O227" s="20">
        <f t="shared" si="86"/>
        <v>4.1747957145721987E-4</v>
      </c>
      <c r="P227" s="21">
        <f>IF(SUMIFS('Daily NSE Equity Options'!$L:$L,'Daily NSE Equity Options'!$A:$A,$A227)=0,"",SUMIFS('Daily NSE Equity Options'!$L:$L,'Daily NSE Equity Options'!$A:$A,$A227))</f>
        <v>29201.279299999998</v>
      </c>
      <c r="Q227" s="8">
        <f>IF(SUMIFS('Daily BSE Equity Options'!$L:$L,'Daily BSE Equity Options'!$A:$A,$A227)=0,"",SUMIFS('Daily BSE Equity Options'!$L:$L,'Daily BSE Equity Options'!$A:$A,$A227))</f>
        <v>3128.0036</v>
      </c>
      <c r="R227" s="8">
        <f t="shared" si="87"/>
        <v>32329.282899999998</v>
      </c>
      <c r="S227" s="23" t="str">
        <f t="shared" si="88"/>
        <v/>
      </c>
      <c r="T227" s="23" t="str">
        <f t="shared" si="89"/>
        <v/>
      </c>
      <c r="U227" s="23" t="str">
        <f t="shared" si="90"/>
        <v/>
      </c>
      <c r="V227" s="23">
        <f t="shared" si="102"/>
        <v>-0.23673169573224917</v>
      </c>
      <c r="W227" s="23">
        <f t="shared" si="103"/>
        <v>-9.1009600463821672E-3</v>
      </c>
      <c r="X227" s="23">
        <f t="shared" si="104"/>
        <v>-0.21938120876138256</v>
      </c>
      <c r="Y227" s="23">
        <f t="shared" si="91"/>
        <v>0.90324550007262916</v>
      </c>
      <c r="Z227" s="23">
        <f t="shared" si="92"/>
        <v>9.6754499927370799E-2</v>
      </c>
      <c r="AA227" s="24">
        <f>IF(SUMIFS('Daily NSE Equity Options'!$M:$M,'Daily NSE Equity Options'!$A:$A,$A227)=0,"",SUMIFS('Daily NSE Equity Options'!$M:$M,'Daily NSE Equity Options'!$A:$A,$A227))</f>
        <v>29989692</v>
      </c>
      <c r="AB227" s="9">
        <f>IF(SUMIFS('Daily BSE Equity Options'!$M:$M,'Daily BSE Equity Options'!$A:$A,$A227)=0,"",SUMIFS('Daily BSE Equity Options'!$M:$M,'Daily BSE Equity Options'!$A:$A,$A227))</f>
        <v>2674033</v>
      </c>
      <c r="AC227" s="9">
        <f t="shared" si="93"/>
        <v>32663725</v>
      </c>
      <c r="AD227" s="26" t="str">
        <f t="shared" si="94"/>
        <v/>
      </c>
      <c r="AE227" s="26" t="str">
        <f t="shared" si="95"/>
        <v/>
      </c>
      <c r="AF227" s="26" t="str">
        <f t="shared" si="96"/>
        <v/>
      </c>
      <c r="AG227" s="26">
        <f t="shared" si="105"/>
        <v>-0.23517368060494281</v>
      </c>
      <c r="AH227" s="26">
        <f t="shared" si="106"/>
        <v>-2.5727543734237468E-2</v>
      </c>
      <c r="AI227" s="26">
        <f t="shared" si="107"/>
        <v>-0.22147221263540451</v>
      </c>
      <c r="AJ227" s="26">
        <f t="shared" si="97"/>
        <v>0.91813447486470079</v>
      </c>
      <c r="AK227" s="26">
        <f t="shared" si="98"/>
        <v>8.1865525135299169E-2</v>
      </c>
      <c r="AL227" s="29">
        <v>25.227499999999999</v>
      </c>
      <c r="AM227" s="30">
        <v>25.227499999999999</v>
      </c>
      <c r="AN227" s="30">
        <v>23.482500000000002</v>
      </c>
      <c r="AO227" s="30">
        <v>24.1675</v>
      </c>
      <c r="AP227" s="31">
        <v>-4.2000000000000003E-2</v>
      </c>
    </row>
    <row r="228" spans="1:42" x14ac:dyDescent="0.2">
      <c r="A228" s="11">
        <v>44252</v>
      </c>
      <c r="B228" s="5" t="s">
        <v>243</v>
      </c>
      <c r="C228" s="10">
        <v>44228</v>
      </c>
      <c r="D228" s="5" t="s">
        <v>178</v>
      </c>
      <c r="E228" s="18">
        <f>IF(SUMIFS('Daily NSE Equity Options'!$K:$K,'Daily NSE Equity Options'!$A:$A,$A228)=0,"",SUMIFS('Daily NSE Equity Options'!$K:$K,'Daily NSE Equity Options'!$A:$A,$A228))</f>
        <v>230.9924</v>
      </c>
      <c r="F228" s="7">
        <f>IF(SUMIFS('Daily BSE Equity Options'!$K:$K,'Daily BSE Equity Options'!$A:$A,$A228)=0,"",SUMIFS('Daily BSE Equity Options'!$K:$K,'Daily BSE Equity Options'!$A:$A,$A228))</f>
        <v>8.6599999999999996E-2</v>
      </c>
      <c r="G228" s="7">
        <f t="shared" si="81"/>
        <v>231.07900000000001</v>
      </c>
      <c r="H228" s="20" t="str">
        <f t="shared" si="82"/>
        <v/>
      </c>
      <c r="I228" s="20" t="str">
        <f t="shared" si="83"/>
        <v/>
      </c>
      <c r="J228" s="20" t="str">
        <f t="shared" si="84"/>
        <v/>
      </c>
      <c r="K228" s="20">
        <f t="shared" si="99"/>
        <v>0.72276579384452688</v>
      </c>
      <c r="L228" s="20">
        <f t="shared" si="100"/>
        <v>0.54642857142857126</v>
      </c>
      <c r="M228" s="20">
        <f t="shared" si="101"/>
        <v>0.72269217665648045</v>
      </c>
      <c r="N228" s="20">
        <f t="shared" si="85"/>
        <v>0.99962523639101775</v>
      </c>
      <c r="O228" s="20">
        <f t="shared" si="86"/>
        <v>3.7476360898220951E-4</v>
      </c>
      <c r="P228" s="21">
        <f>IF(SUMIFS('Daily NSE Equity Options'!$L:$L,'Daily NSE Equity Options'!$A:$A,$A228)=0,"",SUMIFS('Daily NSE Equity Options'!$L:$L,'Daily NSE Equity Options'!$A:$A,$A228))</f>
        <v>83839.661800000002</v>
      </c>
      <c r="Q228" s="8">
        <f>IF(SUMIFS('Daily BSE Equity Options'!$L:$L,'Daily BSE Equity Options'!$A:$A,$A228)=0,"",SUMIFS('Daily BSE Equity Options'!$L:$L,'Daily BSE Equity Options'!$A:$A,$A228))</f>
        <v>3320.7053999999998</v>
      </c>
      <c r="R228" s="8">
        <f t="shared" si="87"/>
        <v>87160.367200000008</v>
      </c>
      <c r="S228" s="23" t="str">
        <f t="shared" si="88"/>
        <v/>
      </c>
      <c r="T228" s="23" t="str">
        <f t="shared" si="89"/>
        <v/>
      </c>
      <c r="U228" s="23" t="str">
        <f t="shared" si="90"/>
        <v/>
      </c>
      <c r="V228" s="23">
        <f t="shared" si="102"/>
        <v>1.871095507106773</v>
      </c>
      <c r="W228" s="23">
        <f t="shared" si="103"/>
        <v>6.1605363881294783E-2</v>
      </c>
      <c r="X228" s="23">
        <f t="shared" si="104"/>
        <v>1.6960191931754851</v>
      </c>
      <c r="Y228" s="23">
        <f t="shared" si="91"/>
        <v>0.96190119997566959</v>
      </c>
      <c r="Z228" s="23">
        <f t="shared" si="92"/>
        <v>3.8098800024330318E-2</v>
      </c>
      <c r="AA228" s="24">
        <f>IF(SUMIFS('Daily NSE Equity Options'!$M:$M,'Daily NSE Equity Options'!$A:$A,$A228)=0,"",SUMIFS('Daily NSE Equity Options'!$M:$M,'Daily NSE Equity Options'!$A:$A,$A228))</f>
        <v>85293200</v>
      </c>
      <c r="AB228" s="9">
        <f>IF(SUMIFS('Daily BSE Equity Options'!$M:$M,'Daily BSE Equity Options'!$A:$A,$A228)=0,"",SUMIFS('Daily BSE Equity Options'!$M:$M,'Daily BSE Equity Options'!$A:$A,$A228))</f>
        <v>2711789</v>
      </c>
      <c r="AC228" s="9">
        <f t="shared" si="93"/>
        <v>88004989</v>
      </c>
      <c r="AD228" s="26" t="str">
        <f t="shared" si="94"/>
        <v/>
      </c>
      <c r="AE228" s="26" t="str">
        <f t="shared" si="95"/>
        <v/>
      </c>
      <c r="AF228" s="26" t="str">
        <f t="shared" si="96"/>
        <v/>
      </c>
      <c r="AG228" s="26">
        <f t="shared" si="105"/>
        <v>1.8440838938926083</v>
      </c>
      <c r="AH228" s="26">
        <f t="shared" si="106"/>
        <v>1.4119496655426556E-2</v>
      </c>
      <c r="AI228" s="26">
        <f t="shared" si="107"/>
        <v>1.6942728975338852</v>
      </c>
      <c r="AJ228" s="26">
        <f t="shared" si="97"/>
        <v>0.96918596285490133</v>
      </c>
      <c r="AK228" s="26">
        <f t="shared" si="98"/>
        <v>3.0814037145098672E-2</v>
      </c>
      <c r="AL228" s="29">
        <v>24.1675</v>
      </c>
      <c r="AM228" s="30">
        <v>24.1675</v>
      </c>
      <c r="AN228" s="30">
        <v>22.627500000000001</v>
      </c>
      <c r="AO228" s="30">
        <v>22.892499999999998</v>
      </c>
      <c r="AP228" s="31">
        <v>-5.28E-2</v>
      </c>
    </row>
    <row r="229" spans="1:42" x14ac:dyDescent="0.2">
      <c r="A229" s="11">
        <v>44253</v>
      </c>
      <c r="B229" s="5" t="s">
        <v>241</v>
      </c>
      <c r="C229" s="10">
        <v>44228</v>
      </c>
      <c r="D229" s="5" t="s">
        <v>178</v>
      </c>
      <c r="E229" s="18">
        <f>IF(SUMIFS('Daily NSE Equity Options'!$K:$K,'Daily NSE Equity Options'!$A:$A,$A229)=0,"",SUMIFS('Daily NSE Equity Options'!$K:$K,'Daily NSE Equity Options'!$A:$A,$A229))</f>
        <v>294.60109999999997</v>
      </c>
      <c r="F229" s="7">
        <f>IF(SUMIFS('Daily BSE Equity Options'!$K:$K,'Daily BSE Equity Options'!$A:$A,$A229)=0,"",SUMIFS('Daily BSE Equity Options'!$K:$K,'Daily BSE Equity Options'!$A:$A,$A229))</f>
        <v>3.3599999999999998E-2</v>
      </c>
      <c r="G229" s="7">
        <f t="shared" si="81"/>
        <v>294.63469999999995</v>
      </c>
      <c r="H229" s="20" t="str">
        <f t="shared" si="82"/>
        <v/>
      </c>
      <c r="I229" s="20" t="str">
        <f t="shared" si="83"/>
        <v/>
      </c>
      <c r="J229" s="20" t="str">
        <f t="shared" si="84"/>
        <v/>
      </c>
      <c r="K229" s="20">
        <f t="shared" si="99"/>
        <v>0.27537139750052364</v>
      </c>
      <c r="L229" s="20">
        <f t="shared" si="100"/>
        <v>-0.61200923787528871</v>
      </c>
      <c r="M229" s="20">
        <f t="shared" si="101"/>
        <v>0.27503883953106922</v>
      </c>
      <c r="N229" s="20">
        <f t="shared" si="85"/>
        <v>0.99988596047919687</v>
      </c>
      <c r="O229" s="20">
        <f t="shared" si="86"/>
        <v>1.1403952080321836E-4</v>
      </c>
      <c r="P229" s="21">
        <f>IF(SUMIFS('Daily NSE Equity Options'!$L:$L,'Daily NSE Equity Options'!$A:$A,$A229)=0,"",SUMIFS('Daily NSE Equity Options'!$L:$L,'Daily NSE Equity Options'!$A:$A,$A229))</f>
        <v>28729.613600000001</v>
      </c>
      <c r="Q229" s="8">
        <f>IF(SUMIFS('Daily BSE Equity Options'!$L:$L,'Daily BSE Equity Options'!$A:$A,$A229)=0,"",SUMIFS('Daily BSE Equity Options'!$L:$L,'Daily BSE Equity Options'!$A:$A,$A229))</f>
        <v>3049.8168999999998</v>
      </c>
      <c r="R229" s="8">
        <f t="shared" si="87"/>
        <v>31779.430500000002</v>
      </c>
      <c r="S229" s="23" t="str">
        <f t="shared" si="88"/>
        <v/>
      </c>
      <c r="T229" s="23" t="str">
        <f t="shared" si="89"/>
        <v/>
      </c>
      <c r="U229" s="23" t="str">
        <f t="shared" si="90"/>
        <v/>
      </c>
      <c r="V229" s="23">
        <f t="shared" si="102"/>
        <v>-0.65732669976013669</v>
      </c>
      <c r="W229" s="23">
        <f t="shared" si="103"/>
        <v>-8.1575589331110199E-2</v>
      </c>
      <c r="X229" s="23">
        <f t="shared" si="104"/>
        <v>-0.63539127334011503</v>
      </c>
      <c r="Y229" s="23">
        <f t="shared" si="91"/>
        <v>0.90403173209790522</v>
      </c>
      <c r="Z229" s="23">
        <f t="shared" si="92"/>
        <v>9.5968267902094714E-2</v>
      </c>
      <c r="AA229" s="24">
        <f>IF(SUMIFS('Daily NSE Equity Options'!$M:$M,'Daily NSE Equity Options'!$A:$A,$A229)=0,"",SUMIFS('Daily NSE Equity Options'!$M:$M,'Daily NSE Equity Options'!$A:$A,$A229))</f>
        <v>28997143</v>
      </c>
      <c r="AB229" s="9">
        <f>IF(SUMIFS('Daily BSE Equity Options'!$M:$M,'Daily BSE Equity Options'!$A:$A,$A229)=0,"",SUMIFS('Daily BSE Equity Options'!$M:$M,'Daily BSE Equity Options'!$A:$A,$A229))</f>
        <v>2548473</v>
      </c>
      <c r="AC229" s="9">
        <f t="shared" si="93"/>
        <v>31545616</v>
      </c>
      <c r="AD229" s="26" t="str">
        <f t="shared" si="94"/>
        <v/>
      </c>
      <c r="AE229" s="26" t="str">
        <f t="shared" si="95"/>
        <v/>
      </c>
      <c r="AF229" s="26" t="str">
        <f t="shared" si="96"/>
        <v/>
      </c>
      <c r="AG229" s="26">
        <f t="shared" si="105"/>
        <v>-0.66002983825205286</v>
      </c>
      <c r="AH229" s="26">
        <f t="shared" si="106"/>
        <v>-6.0224449616102183E-2</v>
      </c>
      <c r="AI229" s="26">
        <f t="shared" si="107"/>
        <v>-0.64154741272679439</v>
      </c>
      <c r="AJ229" s="26">
        <f t="shared" si="97"/>
        <v>0.91921308494974385</v>
      </c>
      <c r="AK229" s="26">
        <f t="shared" si="98"/>
        <v>8.0786915050256106E-2</v>
      </c>
      <c r="AL229" s="29">
        <v>22.892499999999998</v>
      </c>
      <c r="AM229" s="30">
        <v>29.645</v>
      </c>
      <c r="AN229" s="30">
        <v>22.892499999999998</v>
      </c>
      <c r="AO229" s="30">
        <v>28.142499999999998</v>
      </c>
      <c r="AP229" s="31">
        <v>0.2293</v>
      </c>
    </row>
    <row r="230" spans="1:42" x14ac:dyDescent="0.2">
      <c r="A230" s="11">
        <v>44256</v>
      </c>
      <c r="B230" s="5" t="s">
        <v>244</v>
      </c>
      <c r="C230" s="10">
        <v>44256</v>
      </c>
      <c r="D230" s="5" t="s">
        <v>178</v>
      </c>
      <c r="E230" s="18">
        <f>IF(SUMIFS('Daily NSE Equity Options'!$K:$K,'Daily NSE Equity Options'!$A:$A,$A230)=0,"",SUMIFS('Daily NSE Equity Options'!$K:$K,'Daily NSE Equity Options'!$A:$A,$A230))</f>
        <v>200.78370000000001</v>
      </c>
      <c r="F230" s="7">
        <f>IF(SUMIFS('Daily BSE Equity Options'!$K:$K,'Daily BSE Equity Options'!$A:$A,$A230)=0,"",SUMIFS('Daily BSE Equity Options'!$K:$K,'Daily BSE Equity Options'!$A:$A,$A230))</f>
        <v>0.1037</v>
      </c>
      <c r="G230" s="7">
        <f t="shared" si="81"/>
        <v>200.88740000000001</v>
      </c>
      <c r="H230" s="20" t="str">
        <f t="shared" si="82"/>
        <v/>
      </c>
      <c r="I230" s="20" t="str">
        <f t="shared" si="83"/>
        <v/>
      </c>
      <c r="J230" s="20" t="str">
        <f t="shared" si="84"/>
        <v/>
      </c>
      <c r="K230" s="20">
        <f t="shared" si="99"/>
        <v>-0.3184557016250108</v>
      </c>
      <c r="L230" s="20">
        <f t="shared" si="100"/>
        <v>2.0863095238095242</v>
      </c>
      <c r="M230" s="20">
        <f t="shared" si="101"/>
        <v>-0.3181814633510579</v>
      </c>
      <c r="N230" s="20">
        <f t="shared" si="85"/>
        <v>0.99948379042189806</v>
      </c>
      <c r="O230" s="20">
        <f t="shared" si="86"/>
        <v>5.162095781019616E-4</v>
      </c>
      <c r="P230" s="21">
        <f>IF(SUMIFS('Daily NSE Equity Options'!$L:$L,'Daily NSE Equity Options'!$A:$A,$A230)=0,"",SUMIFS('Daily NSE Equity Options'!$L:$L,'Daily NSE Equity Options'!$A:$A,$A230))</f>
        <v>25591.641599999999</v>
      </c>
      <c r="Q230" s="8">
        <f>IF(SUMIFS('Daily BSE Equity Options'!$L:$L,'Daily BSE Equity Options'!$A:$A,$A230)=0,"",SUMIFS('Daily BSE Equity Options'!$L:$L,'Daily BSE Equity Options'!$A:$A,$A230))</f>
        <v>2727.8917000000001</v>
      </c>
      <c r="R230" s="8">
        <f t="shared" si="87"/>
        <v>28319.533299999999</v>
      </c>
      <c r="S230" s="23" t="str">
        <f t="shared" si="88"/>
        <v/>
      </c>
      <c r="T230" s="23" t="str">
        <f t="shared" si="89"/>
        <v/>
      </c>
      <c r="U230" s="23" t="str">
        <f t="shared" si="90"/>
        <v/>
      </c>
      <c r="V230" s="23">
        <f t="shared" si="102"/>
        <v>-0.1092243022718552</v>
      </c>
      <c r="W230" s="23">
        <f t="shared" si="103"/>
        <v>-0.10555558269743992</v>
      </c>
      <c r="X230" s="23">
        <f t="shared" si="104"/>
        <v>-0.1088722216088801</v>
      </c>
      <c r="Y230" s="23">
        <f t="shared" si="91"/>
        <v>0.90367455313961687</v>
      </c>
      <c r="Z230" s="23">
        <f t="shared" si="92"/>
        <v>9.6325446860383121E-2</v>
      </c>
      <c r="AA230" s="24">
        <f>IF(SUMIFS('Daily NSE Equity Options'!$M:$M,'Daily NSE Equity Options'!$A:$A,$A230)=0,"",SUMIFS('Daily NSE Equity Options'!$M:$M,'Daily NSE Equity Options'!$A:$A,$A230))</f>
        <v>26068155</v>
      </c>
      <c r="AB230" s="9">
        <f>IF(SUMIFS('Daily BSE Equity Options'!$M:$M,'Daily BSE Equity Options'!$A:$A,$A230)=0,"",SUMIFS('Daily BSE Equity Options'!$M:$M,'Daily BSE Equity Options'!$A:$A,$A230))</f>
        <v>2198138</v>
      </c>
      <c r="AC230" s="9">
        <f t="shared" si="93"/>
        <v>28266293</v>
      </c>
      <c r="AD230" s="26" t="str">
        <f t="shared" si="94"/>
        <v/>
      </c>
      <c r="AE230" s="26" t="str">
        <f t="shared" si="95"/>
        <v/>
      </c>
      <c r="AF230" s="26" t="str">
        <f t="shared" si="96"/>
        <v/>
      </c>
      <c r="AG230" s="26">
        <f t="shared" si="105"/>
        <v>-0.10100953738787299</v>
      </c>
      <c r="AH230" s="26">
        <f t="shared" si="106"/>
        <v>-0.13746859393840938</v>
      </c>
      <c r="AI230" s="26">
        <f t="shared" si="107"/>
        <v>-0.10395495209223371</v>
      </c>
      <c r="AJ230" s="26">
        <f t="shared" si="97"/>
        <v>0.92223465595577037</v>
      </c>
      <c r="AK230" s="26">
        <f t="shared" si="98"/>
        <v>7.7765344044229648E-2</v>
      </c>
      <c r="AL230" s="29">
        <v>28.142499999999998</v>
      </c>
      <c r="AM230" s="30">
        <v>28.142499999999998</v>
      </c>
      <c r="AN230" s="30">
        <v>24.95</v>
      </c>
      <c r="AO230" s="30">
        <v>25.625</v>
      </c>
      <c r="AP230" s="31">
        <v>-8.9499999999999996E-2</v>
      </c>
    </row>
    <row r="231" spans="1:42" x14ac:dyDescent="0.2">
      <c r="A231" s="11">
        <v>44257</v>
      </c>
      <c r="B231" s="5" t="s">
        <v>242</v>
      </c>
      <c r="C231" s="10">
        <v>44256</v>
      </c>
      <c r="D231" s="5" t="s">
        <v>178</v>
      </c>
      <c r="E231" s="18">
        <f>IF(SUMIFS('Daily NSE Equity Options'!$K:$K,'Daily NSE Equity Options'!$A:$A,$A231)=0,"",SUMIFS('Daily NSE Equity Options'!$K:$K,'Daily NSE Equity Options'!$A:$A,$A231))</f>
        <v>219.8519</v>
      </c>
      <c r="F231" s="7">
        <f>IF(SUMIFS('Daily BSE Equity Options'!$K:$K,'Daily BSE Equity Options'!$A:$A,$A231)=0,"",SUMIFS('Daily BSE Equity Options'!$K:$K,'Daily BSE Equity Options'!$A:$A,$A231))</f>
        <v>0.10580000000000001</v>
      </c>
      <c r="G231" s="7">
        <f t="shared" si="81"/>
        <v>219.95769999999999</v>
      </c>
      <c r="H231" s="20" t="str">
        <f t="shared" si="82"/>
        <v/>
      </c>
      <c r="I231" s="20" t="str">
        <f t="shared" si="83"/>
        <v/>
      </c>
      <c r="J231" s="20" t="str">
        <f t="shared" si="84"/>
        <v/>
      </c>
      <c r="K231" s="20">
        <f t="shared" si="99"/>
        <v>9.496886450443931E-2</v>
      </c>
      <c r="L231" s="20">
        <f t="shared" si="100"/>
        <v>2.0250723240115676E-2</v>
      </c>
      <c r="M231" s="20">
        <f t="shared" si="101"/>
        <v>9.4930294284260697E-2</v>
      </c>
      <c r="N231" s="20">
        <f t="shared" si="85"/>
        <v>0.99951899842560643</v>
      </c>
      <c r="O231" s="20">
        <f t="shared" si="86"/>
        <v>4.8100157439362207E-4</v>
      </c>
      <c r="P231" s="21">
        <f>IF(SUMIFS('Daily NSE Equity Options'!$L:$L,'Daily NSE Equity Options'!$A:$A,$A231)=0,"",SUMIFS('Daily NSE Equity Options'!$L:$L,'Daily NSE Equity Options'!$A:$A,$A231))</f>
        <v>34481.528899999998</v>
      </c>
      <c r="Q231" s="8">
        <f>IF(SUMIFS('Daily BSE Equity Options'!$L:$L,'Daily BSE Equity Options'!$A:$A,$A231)=0,"",SUMIFS('Daily BSE Equity Options'!$L:$L,'Daily BSE Equity Options'!$A:$A,$A231))</f>
        <v>2889.4539</v>
      </c>
      <c r="R231" s="8">
        <f t="shared" si="87"/>
        <v>37370.982799999998</v>
      </c>
      <c r="S231" s="23" t="str">
        <f t="shared" si="88"/>
        <v/>
      </c>
      <c r="T231" s="23" t="str">
        <f t="shared" si="89"/>
        <v/>
      </c>
      <c r="U231" s="23" t="str">
        <f t="shared" si="90"/>
        <v/>
      </c>
      <c r="V231" s="23">
        <f t="shared" si="102"/>
        <v>0.34737464047636557</v>
      </c>
      <c r="W231" s="23">
        <f t="shared" si="103"/>
        <v>5.9226031590623673E-2</v>
      </c>
      <c r="X231" s="23">
        <f t="shared" si="104"/>
        <v>0.31961859696324857</v>
      </c>
      <c r="Y231" s="23">
        <f t="shared" si="91"/>
        <v>0.92268188622537373</v>
      </c>
      <c r="Z231" s="23">
        <f t="shared" si="92"/>
        <v>7.7318113774626232E-2</v>
      </c>
      <c r="AA231" s="24">
        <f>IF(SUMIFS('Daily NSE Equity Options'!$M:$M,'Daily NSE Equity Options'!$A:$A,$A231)=0,"",SUMIFS('Daily NSE Equity Options'!$M:$M,'Daily NSE Equity Options'!$A:$A,$A231))</f>
        <v>35287970</v>
      </c>
      <c r="AB231" s="9">
        <f>IF(SUMIFS('Daily BSE Equity Options'!$M:$M,'Daily BSE Equity Options'!$A:$A,$A231)=0,"",SUMIFS('Daily BSE Equity Options'!$M:$M,'Daily BSE Equity Options'!$A:$A,$A231))</f>
        <v>2458792</v>
      </c>
      <c r="AC231" s="9">
        <f t="shared" si="93"/>
        <v>37746762</v>
      </c>
      <c r="AD231" s="26" t="str">
        <f t="shared" si="94"/>
        <v/>
      </c>
      <c r="AE231" s="26" t="str">
        <f t="shared" si="95"/>
        <v/>
      </c>
      <c r="AF231" s="26" t="str">
        <f t="shared" si="96"/>
        <v/>
      </c>
      <c r="AG231" s="26">
        <f t="shared" si="105"/>
        <v>0.35368114851242827</v>
      </c>
      <c r="AH231" s="26">
        <f t="shared" si="106"/>
        <v>0.11857945224549149</v>
      </c>
      <c r="AI231" s="26">
        <f t="shared" si="107"/>
        <v>0.33539838421684798</v>
      </c>
      <c r="AJ231" s="26">
        <f t="shared" si="97"/>
        <v>0.93486084978626771</v>
      </c>
      <c r="AK231" s="26">
        <f t="shared" si="98"/>
        <v>6.5139150213732247E-2</v>
      </c>
      <c r="AL231" s="29">
        <v>25.625</v>
      </c>
      <c r="AM231" s="30">
        <v>25.625</v>
      </c>
      <c r="AN231" s="30">
        <v>23.21</v>
      </c>
      <c r="AO231" s="30">
        <v>23.605</v>
      </c>
      <c r="AP231" s="31">
        <v>-7.8799999999999995E-2</v>
      </c>
    </row>
    <row r="232" spans="1:42" x14ac:dyDescent="0.2">
      <c r="A232" s="11">
        <v>44258</v>
      </c>
      <c r="B232" s="5" t="s">
        <v>240</v>
      </c>
      <c r="C232" s="10">
        <v>44256</v>
      </c>
      <c r="D232" s="5" t="s">
        <v>178</v>
      </c>
      <c r="E232" s="18">
        <f>IF(SUMIFS('Daily NSE Equity Options'!$K:$K,'Daily NSE Equity Options'!$A:$A,$A232)=0,"",SUMIFS('Daily NSE Equity Options'!$K:$K,'Daily NSE Equity Options'!$A:$A,$A232))</f>
        <v>217.8109</v>
      </c>
      <c r="F232" s="7">
        <f>IF(SUMIFS('Daily BSE Equity Options'!$K:$K,'Daily BSE Equity Options'!$A:$A,$A232)=0,"",SUMIFS('Daily BSE Equity Options'!$K:$K,'Daily BSE Equity Options'!$A:$A,$A232))</f>
        <v>7.8100000000000003E-2</v>
      </c>
      <c r="G232" s="7">
        <f t="shared" si="81"/>
        <v>217.88900000000001</v>
      </c>
      <c r="H232" s="20" t="str">
        <f t="shared" si="82"/>
        <v/>
      </c>
      <c r="I232" s="20" t="str">
        <f t="shared" si="83"/>
        <v/>
      </c>
      <c r="J232" s="20" t="str">
        <f t="shared" si="84"/>
        <v/>
      </c>
      <c r="K232" s="20">
        <f t="shared" si="99"/>
        <v>-9.2835222256436589E-3</v>
      </c>
      <c r="L232" s="20">
        <f t="shared" si="100"/>
        <v>-0.26181474480151234</v>
      </c>
      <c r="M232" s="20">
        <f t="shared" si="101"/>
        <v>-9.4049901412861514E-3</v>
      </c>
      <c r="N232" s="20">
        <f t="shared" si="85"/>
        <v>0.99964156061113685</v>
      </c>
      <c r="O232" s="20">
        <f t="shared" si="86"/>
        <v>3.5843938886313673E-4</v>
      </c>
      <c r="P232" s="21">
        <f>IF(SUMIFS('Daily NSE Equity Options'!$L:$L,'Daily NSE Equity Options'!$A:$A,$A232)=0,"",SUMIFS('Daily NSE Equity Options'!$L:$L,'Daily NSE Equity Options'!$A:$A,$A232))</f>
        <v>42613.004999999997</v>
      </c>
      <c r="Q232" s="8">
        <f>IF(SUMIFS('Daily BSE Equity Options'!$L:$L,'Daily BSE Equity Options'!$A:$A,$A232)=0,"",SUMIFS('Daily BSE Equity Options'!$L:$L,'Daily BSE Equity Options'!$A:$A,$A232))</f>
        <v>2839.0671000000002</v>
      </c>
      <c r="R232" s="8">
        <f t="shared" si="87"/>
        <v>45452.072099999998</v>
      </c>
      <c r="S232" s="23" t="str">
        <f t="shared" si="88"/>
        <v/>
      </c>
      <c r="T232" s="23" t="str">
        <f t="shared" si="89"/>
        <v/>
      </c>
      <c r="U232" s="23" t="str">
        <f t="shared" si="90"/>
        <v/>
      </c>
      <c r="V232" s="23">
        <f t="shared" si="102"/>
        <v>0.235821216732649</v>
      </c>
      <c r="W232" s="23">
        <f t="shared" si="103"/>
        <v>-1.743817404389103E-2</v>
      </c>
      <c r="X232" s="23">
        <f t="shared" si="104"/>
        <v>0.2162396783420959</v>
      </c>
      <c r="Y232" s="23">
        <f t="shared" si="91"/>
        <v>0.93753712495760999</v>
      </c>
      <c r="Z232" s="23">
        <f t="shared" si="92"/>
        <v>6.2462875042389988E-2</v>
      </c>
      <c r="AA232" s="24">
        <f>IF(SUMIFS('Daily NSE Equity Options'!$M:$M,'Daily NSE Equity Options'!$A:$A,$A232)=0,"",SUMIFS('Daily NSE Equity Options'!$M:$M,'Daily NSE Equity Options'!$A:$A,$A232))</f>
        <v>43017259</v>
      </c>
      <c r="AB232" s="9">
        <f>IF(SUMIFS('Daily BSE Equity Options'!$M:$M,'Daily BSE Equity Options'!$A:$A,$A232)=0,"",SUMIFS('Daily BSE Equity Options'!$M:$M,'Daily BSE Equity Options'!$A:$A,$A232))</f>
        <v>2521138</v>
      </c>
      <c r="AC232" s="9">
        <f t="shared" si="93"/>
        <v>45538397</v>
      </c>
      <c r="AD232" s="26" t="str">
        <f t="shared" si="94"/>
        <v/>
      </c>
      <c r="AE232" s="26" t="str">
        <f t="shared" si="95"/>
        <v/>
      </c>
      <c r="AF232" s="26" t="str">
        <f t="shared" si="96"/>
        <v/>
      </c>
      <c r="AG232" s="26">
        <f t="shared" si="105"/>
        <v>0.21903467385627451</v>
      </c>
      <c r="AH232" s="26">
        <f t="shared" si="106"/>
        <v>2.5356353851810232E-2</v>
      </c>
      <c r="AI232" s="26">
        <f t="shared" si="107"/>
        <v>0.2064186326763604</v>
      </c>
      <c r="AJ232" s="26">
        <f t="shared" si="97"/>
        <v>0.94463709383534078</v>
      </c>
      <c r="AK232" s="26">
        <f t="shared" si="98"/>
        <v>5.5362906164659241E-2</v>
      </c>
      <c r="AL232" s="29">
        <v>23.605</v>
      </c>
      <c r="AM232" s="30">
        <v>23.605</v>
      </c>
      <c r="AN232" s="30">
        <v>21.815000000000001</v>
      </c>
      <c r="AO232" s="30">
        <v>22.09</v>
      </c>
      <c r="AP232" s="31">
        <v>-6.4199999999999993E-2</v>
      </c>
    </row>
    <row r="233" spans="1:42" x14ac:dyDescent="0.2">
      <c r="A233" s="11">
        <v>44259</v>
      </c>
      <c r="B233" s="5" t="s">
        <v>243</v>
      </c>
      <c r="C233" s="10">
        <v>44256</v>
      </c>
      <c r="D233" s="5" t="s">
        <v>178</v>
      </c>
      <c r="E233" s="18">
        <f>IF(SUMIFS('Daily NSE Equity Options'!$K:$K,'Daily NSE Equity Options'!$A:$A,$A233)=0,"",SUMIFS('Daily NSE Equity Options'!$K:$K,'Daily NSE Equity Options'!$A:$A,$A233))</f>
        <v>253.61199999999999</v>
      </c>
      <c r="F233" s="7">
        <f>IF(SUMIFS('Daily BSE Equity Options'!$K:$K,'Daily BSE Equity Options'!$A:$A,$A233)=0,"",SUMIFS('Daily BSE Equity Options'!$K:$K,'Daily BSE Equity Options'!$A:$A,$A233))</f>
        <v>0.13550000000000001</v>
      </c>
      <c r="G233" s="7">
        <f t="shared" si="81"/>
        <v>253.7475</v>
      </c>
      <c r="H233" s="20" t="str">
        <f t="shared" si="82"/>
        <v/>
      </c>
      <c r="I233" s="20" t="str">
        <f t="shared" si="83"/>
        <v/>
      </c>
      <c r="J233" s="20" t="str">
        <f t="shared" si="84"/>
        <v/>
      </c>
      <c r="K233" s="20">
        <f t="shared" si="99"/>
        <v>0.16436780712076393</v>
      </c>
      <c r="L233" s="20">
        <f t="shared" si="100"/>
        <v>0.73495518565941098</v>
      </c>
      <c r="M233" s="20">
        <f t="shared" si="101"/>
        <v>0.16457232811202038</v>
      </c>
      <c r="N233" s="20">
        <f t="shared" si="85"/>
        <v>0.99946600459117818</v>
      </c>
      <c r="O233" s="20">
        <f t="shared" si="86"/>
        <v>5.3399540882176182E-4</v>
      </c>
      <c r="P233" s="21">
        <f>IF(SUMIFS('Daily NSE Equity Options'!$L:$L,'Daily NSE Equity Options'!$A:$A,$A233)=0,"",SUMIFS('Daily NSE Equity Options'!$L:$L,'Daily NSE Equity Options'!$A:$A,$A233))</f>
        <v>94217.324500000002</v>
      </c>
      <c r="Q233" s="8">
        <f>IF(SUMIFS('Daily BSE Equity Options'!$L:$L,'Daily BSE Equity Options'!$A:$A,$A233)=0,"",SUMIFS('Daily BSE Equity Options'!$L:$L,'Daily BSE Equity Options'!$A:$A,$A233))</f>
        <v>3178.5441999999998</v>
      </c>
      <c r="R233" s="8">
        <f t="shared" si="87"/>
        <v>97395.868700000006</v>
      </c>
      <c r="S233" s="23" t="str">
        <f t="shared" si="88"/>
        <v/>
      </c>
      <c r="T233" s="23" t="str">
        <f t="shared" si="89"/>
        <v/>
      </c>
      <c r="U233" s="23" t="str">
        <f t="shared" si="90"/>
        <v/>
      </c>
      <c r="V233" s="23">
        <f t="shared" si="102"/>
        <v>1.2109993064323912</v>
      </c>
      <c r="W233" s="23">
        <f t="shared" si="103"/>
        <v>0.11957346834106164</v>
      </c>
      <c r="X233" s="23">
        <f t="shared" si="104"/>
        <v>1.1428257106896567</v>
      </c>
      <c r="Y233" s="23">
        <f t="shared" si="91"/>
        <v>0.96736469172228856</v>
      </c>
      <c r="Z233" s="23">
        <f t="shared" si="92"/>
        <v>3.263530827771137E-2</v>
      </c>
      <c r="AA233" s="24">
        <f>IF(SUMIFS('Daily NSE Equity Options'!$M:$M,'Daily NSE Equity Options'!$A:$A,$A233)=0,"",SUMIFS('Daily NSE Equity Options'!$M:$M,'Daily NSE Equity Options'!$A:$A,$A233))</f>
        <v>96297619</v>
      </c>
      <c r="AB233" s="9">
        <f>IF(SUMIFS('Daily BSE Equity Options'!$M:$M,'Daily BSE Equity Options'!$A:$A,$A233)=0,"",SUMIFS('Daily BSE Equity Options'!$M:$M,'Daily BSE Equity Options'!$A:$A,$A233))</f>
        <v>2693924</v>
      </c>
      <c r="AC233" s="9">
        <f t="shared" si="93"/>
        <v>98991543</v>
      </c>
      <c r="AD233" s="26" t="str">
        <f t="shared" si="94"/>
        <v/>
      </c>
      <c r="AE233" s="26" t="str">
        <f t="shared" si="95"/>
        <v/>
      </c>
      <c r="AF233" s="26" t="str">
        <f t="shared" si="96"/>
        <v/>
      </c>
      <c r="AG233" s="26">
        <f t="shared" si="105"/>
        <v>1.2385810076834511</v>
      </c>
      <c r="AH233" s="26">
        <f t="shared" si="106"/>
        <v>6.8534923514698587E-2</v>
      </c>
      <c r="AI233" s="26">
        <f t="shared" si="107"/>
        <v>1.1738038561172894</v>
      </c>
      <c r="AJ233" s="26">
        <f t="shared" si="97"/>
        <v>0.97278632175679891</v>
      </c>
      <c r="AK233" s="26">
        <f t="shared" si="98"/>
        <v>2.7213678243201037E-2</v>
      </c>
      <c r="AL233" s="29">
        <v>22.09</v>
      </c>
      <c r="AM233" s="30">
        <v>24.577500000000001</v>
      </c>
      <c r="AN233" s="30">
        <v>22.09</v>
      </c>
      <c r="AO233" s="30">
        <v>24.15</v>
      </c>
      <c r="AP233" s="31">
        <v>9.3299999999999994E-2</v>
      </c>
    </row>
    <row r="234" spans="1:42" x14ac:dyDescent="0.2">
      <c r="A234" s="11">
        <v>44260</v>
      </c>
      <c r="B234" s="5" t="s">
        <v>241</v>
      </c>
      <c r="C234" s="10">
        <v>44256</v>
      </c>
      <c r="D234" s="5" t="s">
        <v>178</v>
      </c>
      <c r="E234" s="18">
        <f>IF(SUMIFS('Daily NSE Equity Options'!$K:$K,'Daily NSE Equity Options'!$A:$A,$A234)=0,"",SUMIFS('Daily NSE Equity Options'!$K:$K,'Daily NSE Equity Options'!$A:$A,$A234))</f>
        <v>235.56280000000001</v>
      </c>
      <c r="F234" s="7">
        <f>IF(SUMIFS('Daily BSE Equity Options'!$K:$K,'Daily BSE Equity Options'!$A:$A,$A234)=0,"",SUMIFS('Daily BSE Equity Options'!$K:$K,'Daily BSE Equity Options'!$A:$A,$A234))</f>
        <v>4.0300000000000002E-2</v>
      </c>
      <c r="G234" s="7">
        <f t="shared" si="81"/>
        <v>235.60310000000001</v>
      </c>
      <c r="H234" s="20" t="str">
        <f t="shared" si="82"/>
        <v/>
      </c>
      <c r="I234" s="20" t="str">
        <f t="shared" si="83"/>
        <v/>
      </c>
      <c r="J234" s="20" t="str">
        <f t="shared" si="84"/>
        <v/>
      </c>
      <c r="K234" s="20">
        <f t="shared" si="99"/>
        <v>-7.1168556692900897E-2</v>
      </c>
      <c r="L234" s="20">
        <f t="shared" si="100"/>
        <v>-0.70258302583025833</v>
      </c>
      <c r="M234" s="20">
        <f t="shared" si="101"/>
        <v>-7.1505729120483918E-2</v>
      </c>
      <c r="N234" s="20">
        <f t="shared" si="85"/>
        <v>0.99982894961908397</v>
      </c>
      <c r="O234" s="20">
        <f t="shared" si="86"/>
        <v>1.7105038091604058E-4</v>
      </c>
      <c r="P234" s="21">
        <f>IF(SUMIFS('Daily NSE Equity Options'!$L:$L,'Daily NSE Equity Options'!$A:$A,$A234)=0,"",SUMIFS('Daily NSE Equity Options'!$L:$L,'Daily NSE Equity Options'!$A:$A,$A234))</f>
        <v>24349.553400000001</v>
      </c>
      <c r="Q234" s="8">
        <f>IF(SUMIFS('Daily BSE Equity Options'!$L:$L,'Daily BSE Equity Options'!$A:$A,$A234)=0,"",SUMIFS('Daily BSE Equity Options'!$L:$L,'Daily BSE Equity Options'!$A:$A,$A234))</f>
        <v>3140.7550000000001</v>
      </c>
      <c r="R234" s="8">
        <f t="shared" si="87"/>
        <v>27490.308400000002</v>
      </c>
      <c r="S234" s="23" t="str">
        <f t="shared" si="88"/>
        <v/>
      </c>
      <c r="T234" s="23" t="str">
        <f t="shared" si="89"/>
        <v/>
      </c>
      <c r="U234" s="23" t="str">
        <f t="shared" si="90"/>
        <v/>
      </c>
      <c r="V234" s="23">
        <f t="shared" si="102"/>
        <v>-0.74155970221803535</v>
      </c>
      <c r="W234" s="23">
        <f t="shared" si="103"/>
        <v>-1.1888838921918943E-2</v>
      </c>
      <c r="X234" s="23">
        <f t="shared" si="104"/>
        <v>-0.71774666865310266</v>
      </c>
      <c r="Y234" s="23">
        <f t="shared" si="91"/>
        <v>0.88575046324325701</v>
      </c>
      <c r="Z234" s="23">
        <f t="shared" si="92"/>
        <v>0.11424953675674297</v>
      </c>
      <c r="AA234" s="24">
        <f>IF(SUMIFS('Daily NSE Equity Options'!$M:$M,'Daily NSE Equity Options'!$A:$A,$A234)=0,"",SUMIFS('Daily NSE Equity Options'!$M:$M,'Daily NSE Equity Options'!$A:$A,$A234))</f>
        <v>24515487</v>
      </c>
      <c r="AB234" s="9">
        <f>IF(SUMIFS('Daily BSE Equity Options'!$M:$M,'Daily BSE Equity Options'!$A:$A,$A234)=0,"",SUMIFS('Daily BSE Equity Options'!$M:$M,'Daily BSE Equity Options'!$A:$A,$A234))</f>
        <v>2642693</v>
      </c>
      <c r="AC234" s="9">
        <f t="shared" si="93"/>
        <v>27158180</v>
      </c>
      <c r="AD234" s="26" t="str">
        <f t="shared" si="94"/>
        <v/>
      </c>
      <c r="AE234" s="26" t="str">
        <f t="shared" si="95"/>
        <v/>
      </c>
      <c r="AF234" s="26" t="str">
        <f t="shared" si="96"/>
        <v/>
      </c>
      <c r="AG234" s="26">
        <f t="shared" si="105"/>
        <v>-0.74541959339617736</v>
      </c>
      <c r="AH234" s="26">
        <f t="shared" si="106"/>
        <v>-1.9017240278493386E-2</v>
      </c>
      <c r="AI234" s="26">
        <f t="shared" si="107"/>
        <v>-0.72565151348332857</v>
      </c>
      <c r="AJ234" s="26">
        <f t="shared" si="97"/>
        <v>0.90269255892699729</v>
      </c>
      <c r="AK234" s="26">
        <f t="shared" si="98"/>
        <v>9.7307441073002682E-2</v>
      </c>
      <c r="AL234" s="29">
        <v>24.15</v>
      </c>
      <c r="AM234" s="30">
        <v>26.407499999999999</v>
      </c>
      <c r="AN234" s="30">
        <v>22.862500000000001</v>
      </c>
      <c r="AO234" s="30">
        <v>25.56</v>
      </c>
      <c r="AP234" s="31">
        <v>5.8400000000000001E-2</v>
      </c>
    </row>
    <row r="235" spans="1:42" x14ac:dyDescent="0.2">
      <c r="A235" s="11">
        <v>44263</v>
      </c>
      <c r="B235" s="5" t="s">
        <v>244</v>
      </c>
      <c r="C235" s="10">
        <v>44256</v>
      </c>
      <c r="D235" s="5" t="s">
        <v>178</v>
      </c>
      <c r="E235" s="18">
        <f>IF(SUMIFS('Daily NSE Equity Options'!$K:$K,'Daily NSE Equity Options'!$A:$A,$A235)=0,"",SUMIFS('Daily NSE Equity Options'!$K:$K,'Daily NSE Equity Options'!$A:$A,$A235))</f>
        <v>216.95079999999999</v>
      </c>
      <c r="F235" s="7">
        <f>IF(SUMIFS('Daily BSE Equity Options'!$K:$K,'Daily BSE Equity Options'!$A:$A,$A235)=0,"",SUMIFS('Daily BSE Equity Options'!$K:$K,'Daily BSE Equity Options'!$A:$A,$A235))</f>
        <v>0.1145</v>
      </c>
      <c r="G235" s="7">
        <f t="shared" si="81"/>
        <v>217.06529999999998</v>
      </c>
      <c r="H235" s="20" t="str">
        <f t="shared" si="82"/>
        <v/>
      </c>
      <c r="I235" s="20" t="str">
        <f t="shared" si="83"/>
        <v/>
      </c>
      <c r="J235" s="20" t="str">
        <f t="shared" si="84"/>
        <v/>
      </c>
      <c r="K235" s="20">
        <f t="shared" si="99"/>
        <v>-7.9010777593066628E-2</v>
      </c>
      <c r="L235" s="20">
        <f t="shared" si="100"/>
        <v>1.8411910669975184</v>
      </c>
      <c r="M235" s="20">
        <f t="shared" si="101"/>
        <v>-7.8682326336113717E-2</v>
      </c>
      <c r="N235" s="20">
        <f t="shared" si="85"/>
        <v>0.9994725089638925</v>
      </c>
      <c r="O235" s="20">
        <f t="shared" si="86"/>
        <v>5.2749103610756772E-4</v>
      </c>
      <c r="P235" s="21">
        <f>IF(SUMIFS('Daily NSE Equity Options'!$L:$L,'Daily NSE Equity Options'!$A:$A,$A235)=0,"",SUMIFS('Daily NSE Equity Options'!$L:$L,'Daily NSE Equity Options'!$A:$A,$A235))</f>
        <v>33076.116600000001</v>
      </c>
      <c r="Q235" s="8">
        <f>IF(SUMIFS('Daily BSE Equity Options'!$L:$L,'Daily BSE Equity Options'!$A:$A,$A235)=0,"",SUMIFS('Daily BSE Equity Options'!$L:$L,'Daily BSE Equity Options'!$A:$A,$A235))</f>
        <v>2542.2017000000001</v>
      </c>
      <c r="R235" s="8">
        <f t="shared" si="87"/>
        <v>35618.318299999999</v>
      </c>
      <c r="S235" s="23" t="str">
        <f t="shared" si="88"/>
        <v/>
      </c>
      <c r="T235" s="23" t="str">
        <f t="shared" si="89"/>
        <v/>
      </c>
      <c r="U235" s="23" t="str">
        <f t="shared" si="90"/>
        <v/>
      </c>
      <c r="V235" s="23">
        <f t="shared" si="102"/>
        <v>0.3583869920176852</v>
      </c>
      <c r="W235" s="23">
        <f t="shared" si="103"/>
        <v>-0.19057624679416252</v>
      </c>
      <c r="X235" s="23">
        <f t="shared" si="104"/>
        <v>0.29566819628695029</v>
      </c>
      <c r="Y235" s="23">
        <f t="shared" si="91"/>
        <v>0.92862656572980318</v>
      </c>
      <c r="Z235" s="23">
        <f t="shared" si="92"/>
        <v>7.1373434270196864E-2</v>
      </c>
      <c r="AA235" s="24">
        <f>IF(SUMIFS('Daily NSE Equity Options'!$M:$M,'Daily NSE Equity Options'!$A:$A,$A235)=0,"",SUMIFS('Daily NSE Equity Options'!$M:$M,'Daily NSE Equity Options'!$A:$A,$A235))</f>
        <v>33744519</v>
      </c>
      <c r="AB235" s="9">
        <f>IF(SUMIFS('Daily BSE Equity Options'!$M:$M,'Daily BSE Equity Options'!$A:$A,$A235)=0,"",SUMIFS('Daily BSE Equity Options'!$M:$M,'Daily BSE Equity Options'!$A:$A,$A235))</f>
        <v>2037351</v>
      </c>
      <c r="AC235" s="9">
        <f t="shared" si="93"/>
        <v>35781870</v>
      </c>
      <c r="AD235" s="26" t="str">
        <f t="shared" si="94"/>
        <v/>
      </c>
      <c r="AE235" s="26" t="str">
        <f t="shared" si="95"/>
        <v/>
      </c>
      <c r="AF235" s="26" t="str">
        <f t="shared" si="96"/>
        <v/>
      </c>
      <c r="AG235" s="26">
        <f t="shared" si="105"/>
        <v>0.37645721661576625</v>
      </c>
      <c r="AH235" s="26">
        <f t="shared" si="106"/>
        <v>-0.22906255096600325</v>
      </c>
      <c r="AI235" s="26">
        <f t="shared" si="107"/>
        <v>0.31753563751326497</v>
      </c>
      <c r="AJ235" s="26">
        <f t="shared" si="97"/>
        <v>0.94306191934630579</v>
      </c>
      <c r="AK235" s="26">
        <f t="shared" si="98"/>
        <v>5.6938080653694177E-2</v>
      </c>
      <c r="AL235" s="29">
        <v>25.56</v>
      </c>
      <c r="AM235" s="30">
        <v>25.6525</v>
      </c>
      <c r="AN235" s="30">
        <v>21.202500000000001</v>
      </c>
      <c r="AO235" s="30">
        <v>24.675000000000001</v>
      </c>
      <c r="AP235" s="31">
        <v>-3.4599999999999999E-2</v>
      </c>
    </row>
    <row r="236" spans="1:42" x14ac:dyDescent="0.2">
      <c r="A236" s="11">
        <v>44264</v>
      </c>
      <c r="B236" s="5" t="s">
        <v>242</v>
      </c>
      <c r="C236" s="10">
        <v>44256</v>
      </c>
      <c r="D236" s="5" t="s">
        <v>178</v>
      </c>
      <c r="E236" s="18">
        <f>IF(SUMIFS('Daily NSE Equity Options'!$K:$K,'Daily NSE Equity Options'!$A:$A,$A236)=0,"",SUMIFS('Daily NSE Equity Options'!$K:$K,'Daily NSE Equity Options'!$A:$A,$A236))</f>
        <v>213.11160000000001</v>
      </c>
      <c r="F236" s="7">
        <f>IF(SUMIFS('Daily BSE Equity Options'!$K:$K,'Daily BSE Equity Options'!$A:$A,$A236)=0,"",SUMIFS('Daily BSE Equity Options'!$K:$K,'Daily BSE Equity Options'!$A:$A,$A236))</f>
        <v>0.1163</v>
      </c>
      <c r="G236" s="7">
        <f t="shared" si="81"/>
        <v>213.22790000000001</v>
      </c>
      <c r="H236" s="20" t="str">
        <f t="shared" si="82"/>
        <v/>
      </c>
      <c r="I236" s="20" t="str">
        <f t="shared" si="83"/>
        <v/>
      </c>
      <c r="J236" s="20" t="str">
        <f t="shared" si="84"/>
        <v/>
      </c>
      <c r="K236" s="20">
        <f t="shared" si="99"/>
        <v>-1.7696178119647299E-2</v>
      </c>
      <c r="L236" s="20">
        <f t="shared" si="100"/>
        <v>1.5720524017467152E-2</v>
      </c>
      <c r="M236" s="20">
        <f t="shared" si="101"/>
        <v>-1.7678551108813667E-2</v>
      </c>
      <c r="N236" s="20">
        <f t="shared" si="85"/>
        <v>0.99945457419033812</v>
      </c>
      <c r="O236" s="20">
        <f t="shared" si="86"/>
        <v>5.4542580966186879E-4</v>
      </c>
      <c r="P236" s="21">
        <f>IF(SUMIFS('Daily NSE Equity Options'!$L:$L,'Daily NSE Equity Options'!$A:$A,$A236)=0,"",SUMIFS('Daily NSE Equity Options'!$L:$L,'Daily NSE Equity Options'!$A:$A,$A236))</f>
        <v>45811.112399999998</v>
      </c>
      <c r="Q236" s="8">
        <f>IF(SUMIFS('Daily BSE Equity Options'!$L:$L,'Daily BSE Equity Options'!$A:$A,$A236)=0,"",SUMIFS('Daily BSE Equity Options'!$L:$L,'Daily BSE Equity Options'!$A:$A,$A236))</f>
        <v>3215.1754999999998</v>
      </c>
      <c r="R236" s="8">
        <f t="shared" si="87"/>
        <v>49026.287899999996</v>
      </c>
      <c r="S236" s="23" t="str">
        <f t="shared" si="88"/>
        <v/>
      </c>
      <c r="T236" s="23" t="str">
        <f t="shared" si="89"/>
        <v/>
      </c>
      <c r="U236" s="23" t="str">
        <f t="shared" si="90"/>
        <v/>
      </c>
      <c r="V236" s="23">
        <f t="shared" si="102"/>
        <v>0.38502088845581084</v>
      </c>
      <c r="W236" s="23">
        <f t="shared" si="103"/>
        <v>0.26472085200792672</v>
      </c>
      <c r="X236" s="23">
        <f t="shared" si="104"/>
        <v>0.3764346617116956</v>
      </c>
      <c r="Y236" s="23">
        <f t="shared" si="91"/>
        <v>0.93441935668149989</v>
      </c>
      <c r="Z236" s="23">
        <f t="shared" si="92"/>
        <v>6.5580643318500151E-2</v>
      </c>
      <c r="AA236" s="24">
        <f>IF(SUMIFS('Daily NSE Equity Options'!$M:$M,'Daily NSE Equity Options'!$A:$A,$A236)=0,"",SUMIFS('Daily NSE Equity Options'!$M:$M,'Daily NSE Equity Options'!$A:$A,$A236))</f>
        <v>46522834</v>
      </c>
      <c r="AB236" s="9">
        <f>IF(SUMIFS('Daily BSE Equity Options'!$M:$M,'Daily BSE Equity Options'!$A:$A,$A236)=0,"",SUMIFS('Daily BSE Equity Options'!$M:$M,'Daily BSE Equity Options'!$A:$A,$A236))</f>
        <v>2751096</v>
      </c>
      <c r="AC236" s="9">
        <f t="shared" si="93"/>
        <v>49273930</v>
      </c>
      <c r="AD236" s="26" t="str">
        <f t="shared" si="94"/>
        <v/>
      </c>
      <c r="AE236" s="26" t="str">
        <f t="shared" si="95"/>
        <v/>
      </c>
      <c r="AF236" s="26" t="str">
        <f t="shared" si="96"/>
        <v/>
      </c>
      <c r="AG236" s="26">
        <f t="shared" si="105"/>
        <v>0.37867823808660606</v>
      </c>
      <c r="AH236" s="26">
        <f t="shared" si="106"/>
        <v>0.35032991369675615</v>
      </c>
      <c r="AI236" s="26">
        <f t="shared" si="107"/>
        <v>0.37706413890609958</v>
      </c>
      <c r="AJ236" s="26">
        <f t="shared" si="97"/>
        <v>0.94416731119275443</v>
      </c>
      <c r="AK236" s="26">
        <f t="shared" si="98"/>
        <v>5.5832688807245533E-2</v>
      </c>
      <c r="AL236" s="29">
        <v>24.675000000000001</v>
      </c>
      <c r="AM236" s="30">
        <v>24.675000000000001</v>
      </c>
      <c r="AN236" s="30">
        <v>21.4375</v>
      </c>
      <c r="AO236" s="30">
        <v>22.495000000000001</v>
      </c>
      <c r="AP236" s="31">
        <v>-8.8300000000000003E-2</v>
      </c>
    </row>
    <row r="237" spans="1:42" x14ac:dyDescent="0.2">
      <c r="A237" s="11">
        <v>44265</v>
      </c>
      <c r="B237" s="5" t="s">
        <v>240</v>
      </c>
      <c r="C237" s="10">
        <v>44256</v>
      </c>
      <c r="D237" s="5" t="s">
        <v>178</v>
      </c>
      <c r="E237" s="18">
        <f>IF(SUMIFS('Daily NSE Equity Options'!$K:$K,'Daily NSE Equity Options'!$A:$A,$A237)=0,"",SUMIFS('Daily NSE Equity Options'!$K:$K,'Daily NSE Equity Options'!$A:$A,$A237))</f>
        <v>166.744</v>
      </c>
      <c r="F237" s="7">
        <f>IF(SUMIFS('Daily BSE Equity Options'!$K:$K,'Daily BSE Equity Options'!$A:$A,$A237)=0,"",SUMIFS('Daily BSE Equity Options'!$K:$K,'Daily BSE Equity Options'!$A:$A,$A237))</f>
        <v>7.7799999999999994E-2</v>
      </c>
      <c r="G237" s="7">
        <f t="shared" si="81"/>
        <v>166.8218</v>
      </c>
      <c r="H237" s="20" t="str">
        <f t="shared" si="82"/>
        <v/>
      </c>
      <c r="I237" s="20" t="str">
        <f t="shared" si="83"/>
        <v/>
      </c>
      <c r="J237" s="20" t="str">
        <f t="shared" si="84"/>
        <v/>
      </c>
      <c r="K237" s="20">
        <f t="shared" si="99"/>
        <v>-0.2175742662529867</v>
      </c>
      <c r="L237" s="20">
        <f t="shared" si="100"/>
        <v>-0.33104041272570939</v>
      </c>
      <c r="M237" s="20">
        <f t="shared" si="101"/>
        <v>-0.21763615361779587</v>
      </c>
      <c r="N237" s="20">
        <f t="shared" si="85"/>
        <v>0.99953363409338591</v>
      </c>
      <c r="O237" s="20">
        <f t="shared" si="86"/>
        <v>4.6636590661412356E-4</v>
      </c>
      <c r="P237" s="21">
        <f>IF(SUMIFS('Daily NSE Equity Options'!$L:$L,'Daily NSE Equity Options'!$A:$A,$A237)=0,"",SUMIFS('Daily NSE Equity Options'!$L:$L,'Daily NSE Equity Options'!$A:$A,$A237))</f>
        <v>71766.831600000005</v>
      </c>
      <c r="Q237" s="8">
        <f>IF(SUMIFS('Daily BSE Equity Options'!$L:$L,'Daily BSE Equity Options'!$A:$A,$A237)=0,"",SUMIFS('Daily BSE Equity Options'!$L:$L,'Daily BSE Equity Options'!$A:$A,$A237))</f>
        <v>2880.6880999999998</v>
      </c>
      <c r="R237" s="8">
        <f t="shared" si="87"/>
        <v>74647.519700000004</v>
      </c>
      <c r="S237" s="23" t="str">
        <f t="shared" si="88"/>
        <v/>
      </c>
      <c r="T237" s="23" t="str">
        <f t="shared" si="89"/>
        <v/>
      </c>
      <c r="U237" s="23" t="str">
        <f t="shared" si="90"/>
        <v/>
      </c>
      <c r="V237" s="23">
        <f t="shared" si="102"/>
        <v>0.56658129087474429</v>
      </c>
      <c r="W237" s="23">
        <f t="shared" si="103"/>
        <v>-0.10403394775806174</v>
      </c>
      <c r="X237" s="23">
        <f t="shared" si="104"/>
        <v>0.52260191210601548</v>
      </c>
      <c r="Y237" s="23">
        <f t="shared" si="91"/>
        <v>0.96140945993145976</v>
      </c>
      <c r="Z237" s="23">
        <f t="shared" si="92"/>
        <v>3.8590540068540277E-2</v>
      </c>
      <c r="AA237" s="24">
        <f>IF(SUMIFS('Daily NSE Equity Options'!$M:$M,'Daily NSE Equity Options'!$A:$A,$A237)=0,"",SUMIFS('Daily NSE Equity Options'!$M:$M,'Daily NSE Equity Options'!$A:$A,$A237))</f>
        <v>73423243</v>
      </c>
      <c r="AB237" s="9">
        <f>IF(SUMIFS('Daily BSE Equity Options'!$M:$M,'Daily BSE Equity Options'!$A:$A,$A237)=0,"",SUMIFS('Daily BSE Equity Options'!$M:$M,'Daily BSE Equity Options'!$A:$A,$A237))</f>
        <v>2506878</v>
      </c>
      <c r="AC237" s="9">
        <f t="shared" si="93"/>
        <v>75930121</v>
      </c>
      <c r="AD237" s="26" t="str">
        <f t="shared" si="94"/>
        <v/>
      </c>
      <c r="AE237" s="26" t="str">
        <f t="shared" si="95"/>
        <v/>
      </c>
      <c r="AF237" s="26" t="str">
        <f t="shared" si="96"/>
        <v/>
      </c>
      <c r="AG237" s="26">
        <f t="shared" si="105"/>
        <v>0.57821948250186139</v>
      </c>
      <c r="AH237" s="26">
        <f t="shared" si="106"/>
        <v>-8.8771166109797739E-2</v>
      </c>
      <c r="AI237" s="26">
        <f t="shared" si="107"/>
        <v>0.54097960118058364</v>
      </c>
      <c r="AJ237" s="26">
        <f t="shared" si="97"/>
        <v>0.96698440662303176</v>
      </c>
      <c r="AK237" s="26">
        <f t="shared" si="98"/>
        <v>3.3015593376968279E-2</v>
      </c>
      <c r="AL237" s="29">
        <v>22.495000000000001</v>
      </c>
      <c r="AM237" s="30">
        <v>22.495000000000001</v>
      </c>
      <c r="AN237" s="30">
        <v>19.315000000000001</v>
      </c>
      <c r="AO237" s="30">
        <v>20.747499999999999</v>
      </c>
      <c r="AP237" s="31">
        <v>-7.7700000000000005E-2</v>
      </c>
    </row>
    <row r="238" spans="1:42" x14ac:dyDescent="0.2">
      <c r="A238" s="11">
        <v>44267</v>
      </c>
      <c r="B238" s="5" t="s">
        <v>241</v>
      </c>
      <c r="C238" s="10">
        <v>44256</v>
      </c>
      <c r="D238" s="5" t="s">
        <v>178</v>
      </c>
      <c r="E238" s="18">
        <f>IF(SUMIFS('Daily NSE Equity Options'!$K:$K,'Daily NSE Equity Options'!$A:$A,$A238)=0,"",SUMIFS('Daily NSE Equity Options'!$K:$K,'Daily NSE Equity Options'!$A:$A,$A238))</f>
        <v>214.6292</v>
      </c>
      <c r="F238" s="7">
        <f>IF(SUMIFS('Daily BSE Equity Options'!$K:$K,'Daily BSE Equity Options'!$A:$A,$A238)=0,"",SUMIFS('Daily BSE Equity Options'!$K:$K,'Daily BSE Equity Options'!$A:$A,$A238))</f>
        <v>3.3599999999999998E-2</v>
      </c>
      <c r="G238" s="7">
        <f t="shared" si="81"/>
        <v>214.6628</v>
      </c>
      <c r="H238" s="20" t="str">
        <f t="shared" si="82"/>
        <v/>
      </c>
      <c r="I238" s="20" t="str">
        <f t="shared" si="83"/>
        <v/>
      </c>
      <c r="J238" s="20" t="str">
        <f t="shared" si="84"/>
        <v/>
      </c>
      <c r="K238" s="20">
        <f t="shared" si="99"/>
        <v>0.28717794943146369</v>
      </c>
      <c r="L238" s="20">
        <f t="shared" si="100"/>
        <v>-0.56812339331619532</v>
      </c>
      <c r="M238" s="20">
        <f t="shared" si="101"/>
        <v>0.2867790660453251</v>
      </c>
      <c r="N238" s="20">
        <f t="shared" si="85"/>
        <v>0.99984347544148311</v>
      </c>
      <c r="O238" s="20">
        <f t="shared" si="86"/>
        <v>1.5652455851689252E-4</v>
      </c>
      <c r="P238" s="21">
        <f>IF(SUMIFS('Daily NSE Equity Options'!$L:$L,'Daily NSE Equity Options'!$A:$A,$A238)=0,"",SUMIFS('Daily NSE Equity Options'!$L:$L,'Daily NSE Equity Options'!$A:$A,$A238))</f>
        <v>26752.088500000002</v>
      </c>
      <c r="Q238" s="8">
        <f>IF(SUMIFS('Daily BSE Equity Options'!$L:$L,'Daily BSE Equity Options'!$A:$A,$A238)=0,"",SUMIFS('Daily BSE Equity Options'!$L:$L,'Daily BSE Equity Options'!$A:$A,$A238))</f>
        <v>3083.7710000000002</v>
      </c>
      <c r="R238" s="8">
        <f t="shared" si="87"/>
        <v>29835.859500000002</v>
      </c>
      <c r="S238" s="23" t="str">
        <f t="shared" si="88"/>
        <v/>
      </c>
      <c r="T238" s="23" t="str">
        <f t="shared" si="89"/>
        <v/>
      </c>
      <c r="U238" s="23" t="str">
        <f t="shared" si="90"/>
        <v/>
      </c>
      <c r="V238" s="23">
        <f t="shared" si="102"/>
        <v>-0.62723603782447046</v>
      </c>
      <c r="W238" s="23">
        <f t="shared" si="103"/>
        <v>7.0498052184129412E-2</v>
      </c>
      <c r="X238" s="23">
        <f t="shared" si="104"/>
        <v>-0.60031010246680705</v>
      </c>
      <c r="Y238" s="23">
        <f t="shared" si="91"/>
        <v>0.89664212623068562</v>
      </c>
      <c r="Z238" s="23">
        <f t="shared" si="92"/>
        <v>0.10335787376931441</v>
      </c>
      <c r="AA238" s="24">
        <f>IF(SUMIFS('Daily NSE Equity Options'!$M:$M,'Daily NSE Equity Options'!$A:$A,$A238)=0,"",SUMIFS('Daily NSE Equity Options'!$M:$M,'Daily NSE Equity Options'!$A:$A,$A238))</f>
        <v>26581636</v>
      </c>
      <c r="AB238" s="9">
        <f>IF(SUMIFS('Daily BSE Equity Options'!$M:$M,'Daily BSE Equity Options'!$A:$A,$A238)=0,"",SUMIFS('Daily BSE Equity Options'!$M:$M,'Daily BSE Equity Options'!$A:$A,$A238))</f>
        <v>2576876</v>
      </c>
      <c r="AC238" s="9">
        <f t="shared" si="93"/>
        <v>29158512</v>
      </c>
      <c r="AD238" s="26" t="str">
        <f t="shared" si="94"/>
        <v/>
      </c>
      <c r="AE238" s="26" t="str">
        <f t="shared" si="95"/>
        <v/>
      </c>
      <c r="AF238" s="26" t="str">
        <f t="shared" si="96"/>
        <v/>
      </c>
      <c r="AG238" s="26">
        <f t="shared" si="105"/>
        <v>-0.63796701270740663</v>
      </c>
      <c r="AH238" s="26">
        <f t="shared" si="106"/>
        <v>2.7922379948286169E-2</v>
      </c>
      <c r="AI238" s="26">
        <f t="shared" si="107"/>
        <v>-0.61598227928544991</v>
      </c>
      <c r="AJ238" s="26">
        <f t="shared" si="97"/>
        <v>0.91162525714618081</v>
      </c>
      <c r="AK238" s="26">
        <f t="shared" si="98"/>
        <v>8.8374742853819147E-2</v>
      </c>
      <c r="AL238" s="29">
        <v>20.747499999999999</v>
      </c>
      <c r="AM238" s="30">
        <v>22.67</v>
      </c>
      <c r="AN238" s="30">
        <v>18.537500000000001</v>
      </c>
      <c r="AO238" s="30">
        <v>21.7075</v>
      </c>
      <c r="AP238" s="31">
        <v>4.6300000000000001E-2</v>
      </c>
    </row>
    <row r="239" spans="1:42" x14ac:dyDescent="0.2">
      <c r="A239" s="11">
        <v>44270</v>
      </c>
      <c r="B239" s="5" t="s">
        <v>244</v>
      </c>
      <c r="C239" s="10">
        <v>44256</v>
      </c>
      <c r="D239" s="5" t="s">
        <v>178</v>
      </c>
      <c r="E239" s="18">
        <f>IF(SUMIFS('Daily NSE Equity Options'!$K:$K,'Daily NSE Equity Options'!$A:$A,$A239)=0,"",SUMIFS('Daily NSE Equity Options'!$K:$K,'Daily NSE Equity Options'!$A:$A,$A239))</f>
        <v>225.71250000000001</v>
      </c>
      <c r="F239" s="7">
        <f>IF(SUMIFS('Daily BSE Equity Options'!$K:$K,'Daily BSE Equity Options'!$A:$A,$A239)=0,"",SUMIFS('Daily BSE Equity Options'!$K:$K,'Daily BSE Equity Options'!$A:$A,$A239))</f>
        <v>0.115</v>
      </c>
      <c r="G239" s="7">
        <f t="shared" si="81"/>
        <v>225.82750000000001</v>
      </c>
      <c r="H239" s="20" t="str">
        <f t="shared" si="82"/>
        <v/>
      </c>
      <c r="I239" s="20" t="str">
        <f t="shared" si="83"/>
        <v/>
      </c>
      <c r="J239" s="20" t="str">
        <f t="shared" si="84"/>
        <v/>
      </c>
      <c r="K239" s="20">
        <f t="shared" si="99"/>
        <v>5.1639292323691244E-2</v>
      </c>
      <c r="L239" s="20">
        <f t="shared" si="100"/>
        <v>2.4226190476190479</v>
      </c>
      <c r="M239" s="20">
        <f t="shared" si="101"/>
        <v>5.2010408883141457E-2</v>
      </c>
      <c r="N239" s="20">
        <f t="shared" si="85"/>
        <v>0.99949076175399365</v>
      </c>
      <c r="O239" s="20">
        <f t="shared" si="86"/>
        <v>5.0923824600635436E-4</v>
      </c>
      <c r="P239" s="21">
        <f>IF(SUMIFS('Daily NSE Equity Options'!$L:$L,'Daily NSE Equity Options'!$A:$A,$A239)=0,"",SUMIFS('Daily NSE Equity Options'!$L:$L,'Daily NSE Equity Options'!$A:$A,$A239))</f>
        <v>31600.468400000002</v>
      </c>
      <c r="Q239" s="8">
        <f>IF(SUMIFS('Daily BSE Equity Options'!$L:$L,'Daily BSE Equity Options'!$A:$A,$A239)=0,"",SUMIFS('Daily BSE Equity Options'!$L:$L,'Daily BSE Equity Options'!$A:$A,$A239))</f>
        <v>2701.0140000000001</v>
      </c>
      <c r="R239" s="8">
        <f t="shared" si="87"/>
        <v>34301.482400000001</v>
      </c>
      <c r="S239" s="23" t="str">
        <f t="shared" si="88"/>
        <v/>
      </c>
      <c r="T239" s="23" t="str">
        <f t="shared" si="89"/>
        <v/>
      </c>
      <c r="U239" s="23" t="str">
        <f t="shared" si="90"/>
        <v/>
      </c>
      <c r="V239" s="23">
        <f t="shared" si="102"/>
        <v>0.1812336969504269</v>
      </c>
      <c r="W239" s="23">
        <f t="shared" si="103"/>
        <v>-0.12411978710481419</v>
      </c>
      <c r="X239" s="23">
        <f t="shared" si="104"/>
        <v>0.14967301009042489</v>
      </c>
      <c r="Y239" s="23">
        <f t="shared" si="91"/>
        <v>0.92125663933404811</v>
      </c>
      <c r="Z239" s="23">
        <f t="shared" si="92"/>
        <v>7.8743360665951861E-2</v>
      </c>
      <c r="AA239" s="24">
        <f>IF(SUMIFS('Daily NSE Equity Options'!$M:$M,'Daily NSE Equity Options'!$A:$A,$A239)=0,"",SUMIFS('Daily NSE Equity Options'!$M:$M,'Daily NSE Equity Options'!$A:$A,$A239))</f>
        <v>32124557</v>
      </c>
      <c r="AB239" s="9">
        <f>IF(SUMIFS('Daily BSE Equity Options'!$M:$M,'Daily BSE Equity Options'!$A:$A,$A239)=0,"",SUMIFS('Daily BSE Equity Options'!$M:$M,'Daily BSE Equity Options'!$A:$A,$A239))</f>
        <v>2296153</v>
      </c>
      <c r="AC239" s="9">
        <f t="shared" si="93"/>
        <v>34420710</v>
      </c>
      <c r="AD239" s="26" t="str">
        <f t="shared" si="94"/>
        <v/>
      </c>
      <c r="AE239" s="26" t="str">
        <f t="shared" si="95"/>
        <v/>
      </c>
      <c r="AF239" s="26" t="str">
        <f t="shared" si="96"/>
        <v/>
      </c>
      <c r="AG239" s="26">
        <f t="shared" si="105"/>
        <v>0.20852444898425371</v>
      </c>
      <c r="AH239" s="26">
        <f t="shared" si="106"/>
        <v>-0.10893927375628476</v>
      </c>
      <c r="AI239" s="26">
        <f t="shared" si="107"/>
        <v>0.18046867412164236</v>
      </c>
      <c r="AJ239" s="26">
        <f t="shared" si="97"/>
        <v>0.9332915271067912</v>
      </c>
      <c r="AK239" s="26">
        <f t="shared" si="98"/>
        <v>6.6708472893208776E-2</v>
      </c>
      <c r="AL239" s="29">
        <v>21.7075</v>
      </c>
      <c r="AM239" s="30">
        <v>22.932500000000001</v>
      </c>
      <c r="AN239" s="30">
        <v>20.995000000000001</v>
      </c>
      <c r="AO239" s="30">
        <v>21.227499999999999</v>
      </c>
      <c r="AP239" s="31">
        <v>-2.2100000000000002E-2</v>
      </c>
    </row>
    <row r="240" spans="1:42" x14ac:dyDescent="0.2">
      <c r="A240" s="11">
        <v>44271</v>
      </c>
      <c r="B240" s="5" t="s">
        <v>242</v>
      </c>
      <c r="C240" s="10">
        <v>44256</v>
      </c>
      <c r="D240" s="5" t="s">
        <v>178</v>
      </c>
      <c r="E240" s="18">
        <f>IF(SUMIFS('Daily NSE Equity Options'!$K:$K,'Daily NSE Equity Options'!$A:$A,$A240)=0,"",SUMIFS('Daily NSE Equity Options'!$K:$K,'Daily NSE Equity Options'!$A:$A,$A240))</f>
        <v>193.70959999999999</v>
      </c>
      <c r="F240" s="7">
        <f>IF(SUMIFS('Daily BSE Equity Options'!$K:$K,'Daily BSE Equity Options'!$A:$A,$A240)=0,"",SUMIFS('Daily BSE Equity Options'!$K:$K,'Daily BSE Equity Options'!$A:$A,$A240))</f>
        <v>0.15790000000000001</v>
      </c>
      <c r="G240" s="7">
        <f t="shared" si="81"/>
        <v>193.86750000000001</v>
      </c>
      <c r="H240" s="20" t="str">
        <f t="shared" si="82"/>
        <v/>
      </c>
      <c r="I240" s="20" t="str">
        <f t="shared" si="83"/>
        <v/>
      </c>
      <c r="J240" s="20" t="str">
        <f t="shared" si="84"/>
        <v/>
      </c>
      <c r="K240" s="20">
        <f t="shared" si="99"/>
        <v>-0.14178612172564664</v>
      </c>
      <c r="L240" s="20">
        <f t="shared" si="100"/>
        <v>0.37304347826086959</v>
      </c>
      <c r="M240" s="20">
        <f t="shared" si="101"/>
        <v>-0.14152395080315727</v>
      </c>
      <c r="N240" s="20">
        <f t="shared" si="85"/>
        <v>0.99918552619701595</v>
      </c>
      <c r="O240" s="20">
        <f t="shared" si="86"/>
        <v>8.1447380298399681E-4</v>
      </c>
      <c r="P240" s="21">
        <f>IF(SUMIFS('Daily NSE Equity Options'!$L:$L,'Daily NSE Equity Options'!$A:$A,$A240)=0,"",SUMIFS('Daily NSE Equity Options'!$L:$L,'Daily NSE Equity Options'!$A:$A,$A240))</f>
        <v>33634.8966</v>
      </c>
      <c r="Q240" s="8">
        <f>IF(SUMIFS('Daily BSE Equity Options'!$L:$L,'Daily BSE Equity Options'!$A:$A,$A240)=0,"",SUMIFS('Daily BSE Equity Options'!$L:$L,'Daily BSE Equity Options'!$A:$A,$A240))</f>
        <v>3092.3305999999998</v>
      </c>
      <c r="R240" s="8">
        <f t="shared" si="87"/>
        <v>36727.227200000001</v>
      </c>
      <c r="S240" s="23" t="str">
        <f t="shared" si="88"/>
        <v/>
      </c>
      <c r="T240" s="23" t="str">
        <f t="shared" si="89"/>
        <v/>
      </c>
      <c r="U240" s="23" t="str">
        <f t="shared" si="90"/>
        <v/>
      </c>
      <c r="V240" s="23">
        <f t="shared" si="102"/>
        <v>6.4379684954290139E-2</v>
      </c>
      <c r="W240" s="23">
        <f t="shared" si="103"/>
        <v>0.1448776644623091</v>
      </c>
      <c r="X240" s="23">
        <f t="shared" si="104"/>
        <v>7.0718366387570564E-2</v>
      </c>
      <c r="Y240" s="23">
        <f t="shared" si="91"/>
        <v>0.91580277533175714</v>
      </c>
      <c r="Z240" s="23">
        <f t="shared" si="92"/>
        <v>8.4197224668242851E-2</v>
      </c>
      <c r="AA240" s="24">
        <f>IF(SUMIFS('Daily NSE Equity Options'!$M:$M,'Daily NSE Equity Options'!$A:$A,$A240)=0,"",SUMIFS('Daily NSE Equity Options'!$M:$M,'Daily NSE Equity Options'!$A:$A,$A240))</f>
        <v>34507635</v>
      </c>
      <c r="AB240" s="9">
        <f>IF(SUMIFS('Daily BSE Equity Options'!$M:$M,'Daily BSE Equity Options'!$A:$A,$A240)=0,"",SUMIFS('Daily BSE Equity Options'!$M:$M,'Daily BSE Equity Options'!$A:$A,$A240))</f>
        <v>2669938</v>
      </c>
      <c r="AC240" s="9">
        <f t="shared" si="93"/>
        <v>37177573</v>
      </c>
      <c r="AD240" s="26" t="str">
        <f t="shared" si="94"/>
        <v/>
      </c>
      <c r="AE240" s="26" t="str">
        <f t="shared" si="95"/>
        <v/>
      </c>
      <c r="AF240" s="26" t="str">
        <f t="shared" si="96"/>
        <v/>
      </c>
      <c r="AG240" s="26">
        <f t="shared" si="105"/>
        <v>7.4182439309591119E-2</v>
      </c>
      <c r="AH240" s="26">
        <f t="shared" si="106"/>
        <v>0.16278749717462215</v>
      </c>
      <c r="AI240" s="26">
        <f t="shared" si="107"/>
        <v>8.0093147410381649E-2</v>
      </c>
      <c r="AJ240" s="26">
        <f t="shared" si="97"/>
        <v>0.92818417705749645</v>
      </c>
      <c r="AK240" s="26">
        <f t="shared" si="98"/>
        <v>7.1815822942503535E-2</v>
      </c>
      <c r="AL240" s="29">
        <v>21.227499999999999</v>
      </c>
      <c r="AM240" s="30">
        <v>21.227499999999999</v>
      </c>
      <c r="AN240" s="30">
        <v>18.0625</v>
      </c>
      <c r="AO240" s="30">
        <v>20.190000000000001</v>
      </c>
      <c r="AP240" s="31">
        <v>-4.8899999999999999E-2</v>
      </c>
    </row>
    <row r="241" spans="1:42" x14ac:dyDescent="0.2">
      <c r="A241" s="11">
        <v>44272</v>
      </c>
      <c r="B241" s="5" t="s">
        <v>240</v>
      </c>
      <c r="C241" s="10">
        <v>44256</v>
      </c>
      <c r="D241" s="5" t="s">
        <v>178</v>
      </c>
      <c r="E241" s="18">
        <f>IF(SUMIFS('Daily NSE Equity Options'!$K:$K,'Daily NSE Equity Options'!$A:$A,$A241)=0,"",SUMIFS('Daily NSE Equity Options'!$K:$K,'Daily NSE Equity Options'!$A:$A,$A241))</f>
        <v>194.7687</v>
      </c>
      <c r="F241" s="7">
        <f>IF(SUMIFS('Daily BSE Equity Options'!$K:$K,'Daily BSE Equity Options'!$A:$A,$A241)=0,"",SUMIFS('Daily BSE Equity Options'!$K:$K,'Daily BSE Equity Options'!$A:$A,$A241))</f>
        <v>0.12709999999999999</v>
      </c>
      <c r="G241" s="7">
        <f t="shared" si="81"/>
        <v>194.89580000000001</v>
      </c>
      <c r="H241" s="20" t="str">
        <f t="shared" si="82"/>
        <v/>
      </c>
      <c r="I241" s="20" t="str">
        <f t="shared" si="83"/>
        <v/>
      </c>
      <c r="J241" s="20" t="str">
        <f t="shared" si="84"/>
        <v/>
      </c>
      <c r="K241" s="20">
        <f t="shared" si="99"/>
        <v>5.4674626347894772E-3</v>
      </c>
      <c r="L241" s="20">
        <f t="shared" si="100"/>
        <v>-0.19506016466117804</v>
      </c>
      <c r="M241" s="20">
        <f t="shared" si="101"/>
        <v>5.3041381355822814E-3</v>
      </c>
      <c r="N241" s="20">
        <f t="shared" si="85"/>
        <v>0.99934785664955317</v>
      </c>
      <c r="O241" s="20">
        <f t="shared" si="86"/>
        <v>6.5214335044675147E-4</v>
      </c>
      <c r="P241" s="21">
        <f>IF(SUMIFS('Daily NSE Equity Options'!$L:$L,'Daily NSE Equity Options'!$A:$A,$A241)=0,"",SUMIFS('Daily NSE Equity Options'!$L:$L,'Daily NSE Equity Options'!$A:$A,$A241))</f>
        <v>41461.766600000003</v>
      </c>
      <c r="Q241" s="8">
        <f>IF(SUMIFS('Daily BSE Equity Options'!$L:$L,'Daily BSE Equity Options'!$A:$A,$A241)=0,"",SUMIFS('Daily BSE Equity Options'!$L:$L,'Daily BSE Equity Options'!$A:$A,$A241))</f>
        <v>3088.8980999999999</v>
      </c>
      <c r="R241" s="8">
        <f t="shared" si="87"/>
        <v>44550.664700000001</v>
      </c>
      <c r="S241" s="23" t="str">
        <f t="shared" si="88"/>
        <v/>
      </c>
      <c r="T241" s="23" t="str">
        <f t="shared" si="89"/>
        <v/>
      </c>
      <c r="U241" s="23" t="str">
        <f t="shared" si="90"/>
        <v/>
      </c>
      <c r="V241" s="23">
        <f t="shared" si="102"/>
        <v>0.23270087888422419</v>
      </c>
      <c r="W241" s="23">
        <f t="shared" si="103"/>
        <v>-1.1100042149438938E-3</v>
      </c>
      <c r="X241" s="23">
        <f t="shared" si="104"/>
        <v>0.21301465143004306</v>
      </c>
      <c r="Y241" s="23">
        <f t="shared" si="91"/>
        <v>0.9306654991390062</v>
      </c>
      <c r="Z241" s="23">
        <f t="shared" si="92"/>
        <v>6.9334500860993881E-2</v>
      </c>
      <c r="AA241" s="24">
        <f>IF(SUMIFS('Daily NSE Equity Options'!$M:$M,'Daily NSE Equity Options'!$A:$A,$A241)=0,"",SUMIFS('Daily NSE Equity Options'!$M:$M,'Daily NSE Equity Options'!$A:$A,$A241))</f>
        <v>42944085</v>
      </c>
      <c r="AB241" s="9">
        <f>IF(SUMIFS('Daily BSE Equity Options'!$M:$M,'Daily BSE Equity Options'!$A:$A,$A241)=0,"",SUMIFS('Daily BSE Equity Options'!$M:$M,'Daily BSE Equity Options'!$A:$A,$A241))</f>
        <v>2567462</v>
      </c>
      <c r="AC241" s="9">
        <f t="shared" si="93"/>
        <v>45511547</v>
      </c>
      <c r="AD241" s="26" t="str">
        <f t="shared" si="94"/>
        <v/>
      </c>
      <c r="AE241" s="26" t="str">
        <f t="shared" si="95"/>
        <v/>
      </c>
      <c r="AF241" s="26" t="str">
        <f t="shared" si="96"/>
        <v/>
      </c>
      <c r="AG241" s="26">
        <f t="shared" si="105"/>
        <v>0.24448067797170103</v>
      </c>
      <c r="AH241" s="26">
        <f t="shared" si="106"/>
        <v>-3.8381415598414681E-2</v>
      </c>
      <c r="AI241" s="26">
        <f t="shared" si="107"/>
        <v>0.22416670394272376</v>
      </c>
      <c r="AJ241" s="26">
        <f t="shared" si="97"/>
        <v>0.94358658034630205</v>
      </c>
      <c r="AK241" s="26">
        <f t="shared" si="98"/>
        <v>5.6413419653697998E-2</v>
      </c>
      <c r="AL241" s="29">
        <v>20.190000000000001</v>
      </c>
      <c r="AM241" s="30">
        <v>20.420000000000002</v>
      </c>
      <c r="AN241" s="30">
        <v>18.62</v>
      </c>
      <c r="AO241" s="30">
        <v>20.157499999999999</v>
      </c>
      <c r="AP241" s="31">
        <v>-1.6000000000000001E-3</v>
      </c>
    </row>
    <row r="242" spans="1:42" x14ac:dyDescent="0.2">
      <c r="A242" s="11">
        <v>44273</v>
      </c>
      <c r="B242" s="5" t="s">
        <v>243</v>
      </c>
      <c r="C242" s="10">
        <v>44256</v>
      </c>
      <c r="D242" s="5" t="s">
        <v>178</v>
      </c>
      <c r="E242" s="18">
        <f>IF(SUMIFS('Daily NSE Equity Options'!$K:$K,'Daily NSE Equity Options'!$A:$A,$A242)=0,"",SUMIFS('Daily NSE Equity Options'!$K:$K,'Daily NSE Equity Options'!$A:$A,$A242))</f>
        <v>235.88050000000001</v>
      </c>
      <c r="F242" s="7">
        <f>IF(SUMIFS('Daily BSE Equity Options'!$K:$K,'Daily BSE Equity Options'!$A:$A,$A242)=0,"",SUMIFS('Daily BSE Equity Options'!$K:$K,'Daily BSE Equity Options'!$A:$A,$A242))</f>
        <v>0.1331</v>
      </c>
      <c r="G242" s="7">
        <f t="shared" si="81"/>
        <v>236.01360000000003</v>
      </c>
      <c r="H242" s="20" t="str">
        <f t="shared" si="82"/>
        <v/>
      </c>
      <c r="I242" s="20" t="str">
        <f t="shared" si="83"/>
        <v/>
      </c>
      <c r="J242" s="20" t="str">
        <f t="shared" si="84"/>
        <v/>
      </c>
      <c r="K242" s="20">
        <f t="shared" si="99"/>
        <v>0.21108011708246766</v>
      </c>
      <c r="L242" s="20">
        <f t="shared" si="100"/>
        <v>4.7206923682140189E-2</v>
      </c>
      <c r="M242" s="20">
        <f t="shared" si="101"/>
        <v>0.21097324826907515</v>
      </c>
      <c r="N242" s="20">
        <f t="shared" si="85"/>
        <v>0.99943604944799791</v>
      </c>
      <c r="O242" s="20">
        <f t="shared" si="86"/>
        <v>5.6395055200208794E-4</v>
      </c>
      <c r="P242" s="21">
        <f>IF(SUMIFS('Daily NSE Equity Options'!$L:$L,'Daily NSE Equity Options'!$A:$A,$A242)=0,"",SUMIFS('Daily NSE Equity Options'!$L:$L,'Daily NSE Equity Options'!$A:$A,$A242))</f>
        <v>91329.869300000006</v>
      </c>
      <c r="Q242" s="8">
        <f>IF(SUMIFS('Daily BSE Equity Options'!$L:$L,'Daily BSE Equity Options'!$A:$A,$A242)=0,"",SUMIFS('Daily BSE Equity Options'!$L:$L,'Daily BSE Equity Options'!$A:$A,$A242))</f>
        <v>2985.5126</v>
      </c>
      <c r="R242" s="8">
        <f t="shared" si="87"/>
        <v>94315.381900000008</v>
      </c>
      <c r="S242" s="23" t="str">
        <f t="shared" si="88"/>
        <v/>
      </c>
      <c r="T242" s="23" t="str">
        <f t="shared" si="89"/>
        <v/>
      </c>
      <c r="U242" s="23" t="str">
        <f t="shared" si="90"/>
        <v/>
      </c>
      <c r="V242" s="23">
        <f t="shared" si="102"/>
        <v>1.2027491057267201</v>
      </c>
      <c r="W242" s="23">
        <f t="shared" si="103"/>
        <v>-3.3470026091181104E-2</v>
      </c>
      <c r="X242" s="23">
        <f t="shared" si="104"/>
        <v>1.1170364692673149</v>
      </c>
      <c r="Y242" s="23">
        <f t="shared" si="91"/>
        <v>0.96834543274006502</v>
      </c>
      <c r="Z242" s="23">
        <f t="shared" si="92"/>
        <v>3.1654567259934936E-2</v>
      </c>
      <c r="AA242" s="24">
        <f>IF(SUMIFS('Daily NSE Equity Options'!$M:$M,'Daily NSE Equity Options'!$A:$A,$A242)=0,"",SUMIFS('Daily NSE Equity Options'!$M:$M,'Daily NSE Equity Options'!$A:$A,$A242))</f>
        <v>97149733</v>
      </c>
      <c r="AB242" s="9">
        <f>IF(SUMIFS('Daily BSE Equity Options'!$M:$M,'Daily BSE Equity Options'!$A:$A,$A242)=0,"",SUMIFS('Daily BSE Equity Options'!$M:$M,'Daily BSE Equity Options'!$A:$A,$A242))</f>
        <v>2429294</v>
      </c>
      <c r="AC242" s="9">
        <f t="shared" si="93"/>
        <v>99579027</v>
      </c>
      <c r="AD242" s="26" t="str">
        <f t="shared" si="94"/>
        <v/>
      </c>
      <c r="AE242" s="26" t="str">
        <f t="shared" si="95"/>
        <v/>
      </c>
      <c r="AF242" s="26" t="str">
        <f t="shared" si="96"/>
        <v/>
      </c>
      <c r="AG242" s="26">
        <f t="shared" si="105"/>
        <v>1.2622378145907636</v>
      </c>
      <c r="AH242" s="26">
        <f t="shared" si="106"/>
        <v>-5.3815012646730498E-2</v>
      </c>
      <c r="AI242" s="26">
        <f t="shared" si="107"/>
        <v>1.1879947741613792</v>
      </c>
      <c r="AJ242" s="26">
        <f t="shared" si="97"/>
        <v>0.9756043609464069</v>
      </c>
      <c r="AK242" s="26">
        <f t="shared" si="98"/>
        <v>2.4395639053593082E-2</v>
      </c>
      <c r="AL242" s="29">
        <v>20.157499999999999</v>
      </c>
      <c r="AM242" s="30">
        <v>20.947500000000002</v>
      </c>
      <c r="AN242" s="30">
        <v>16.682500000000001</v>
      </c>
      <c r="AO242" s="30">
        <v>20.079999999999998</v>
      </c>
      <c r="AP242" s="31">
        <v>-3.8E-3</v>
      </c>
    </row>
    <row r="243" spans="1:42" x14ac:dyDescent="0.2">
      <c r="A243" s="11">
        <v>44274</v>
      </c>
      <c r="B243" s="5" t="s">
        <v>241</v>
      </c>
      <c r="C243" s="10">
        <v>44256</v>
      </c>
      <c r="D243" s="5" t="s">
        <v>178</v>
      </c>
      <c r="E243" s="18">
        <f>IF(SUMIFS('Daily NSE Equity Options'!$K:$K,'Daily NSE Equity Options'!$A:$A,$A243)=0,"",SUMIFS('Daily NSE Equity Options'!$K:$K,'Daily NSE Equity Options'!$A:$A,$A243))</f>
        <v>253.8563</v>
      </c>
      <c r="F243" s="7">
        <f>IF(SUMIFS('Daily BSE Equity Options'!$K:$K,'Daily BSE Equity Options'!$A:$A,$A243)=0,"",SUMIFS('Daily BSE Equity Options'!$K:$K,'Daily BSE Equity Options'!$A:$A,$A243))</f>
        <v>8.0100000000000005E-2</v>
      </c>
      <c r="G243" s="7">
        <f t="shared" si="81"/>
        <v>253.93639999999999</v>
      </c>
      <c r="H243" s="20" t="str">
        <f t="shared" si="82"/>
        <v/>
      </c>
      <c r="I243" s="20" t="str">
        <f t="shared" si="83"/>
        <v/>
      </c>
      <c r="J243" s="20" t="str">
        <f t="shared" si="84"/>
        <v/>
      </c>
      <c r="K243" s="20">
        <f t="shared" si="99"/>
        <v>7.6207232051822782E-2</v>
      </c>
      <c r="L243" s="20">
        <f t="shared" si="100"/>
        <v>-0.39819684447783621</v>
      </c>
      <c r="M243" s="20">
        <f t="shared" si="101"/>
        <v>7.5939691610991789E-2</v>
      </c>
      <c r="N243" s="20">
        <f t="shared" si="85"/>
        <v>0.99968456668677674</v>
      </c>
      <c r="O243" s="20">
        <f t="shared" si="86"/>
        <v>3.1543331322331106E-4</v>
      </c>
      <c r="P243" s="21">
        <f>IF(SUMIFS('Daily NSE Equity Options'!$L:$L,'Daily NSE Equity Options'!$A:$A,$A243)=0,"",SUMIFS('Daily NSE Equity Options'!$L:$L,'Daily NSE Equity Options'!$A:$A,$A243))</f>
        <v>29470.392599999999</v>
      </c>
      <c r="Q243" s="8">
        <f>IF(SUMIFS('Daily BSE Equity Options'!$L:$L,'Daily BSE Equity Options'!$A:$A,$A243)=0,"",SUMIFS('Daily BSE Equity Options'!$L:$L,'Daily BSE Equity Options'!$A:$A,$A243))</f>
        <v>2924.5866999999998</v>
      </c>
      <c r="R243" s="8">
        <f t="shared" si="87"/>
        <v>32394.979299999999</v>
      </c>
      <c r="S243" s="23" t="str">
        <f t="shared" si="88"/>
        <v/>
      </c>
      <c r="T243" s="23" t="str">
        <f t="shared" si="89"/>
        <v/>
      </c>
      <c r="U243" s="23" t="str">
        <f t="shared" si="90"/>
        <v/>
      </c>
      <c r="V243" s="23">
        <f t="shared" si="102"/>
        <v>-0.67731922944950496</v>
      </c>
      <c r="W243" s="23">
        <f t="shared" si="103"/>
        <v>-2.0407182337800256E-2</v>
      </c>
      <c r="X243" s="23">
        <f t="shared" si="104"/>
        <v>-0.65652496287034601</v>
      </c>
      <c r="Y243" s="23">
        <f t="shared" si="91"/>
        <v>0.90972098877062724</v>
      </c>
      <c r="Z243" s="23">
        <f t="shared" si="92"/>
        <v>9.0279011229372819E-2</v>
      </c>
      <c r="AA243" s="24">
        <f>IF(SUMIFS('Daily NSE Equity Options'!$M:$M,'Daily NSE Equity Options'!$A:$A,$A243)=0,"",SUMIFS('Daily NSE Equity Options'!$M:$M,'Daily NSE Equity Options'!$A:$A,$A243))</f>
        <v>30578592</v>
      </c>
      <c r="AB243" s="9">
        <f>IF(SUMIFS('Daily BSE Equity Options'!$M:$M,'Daily BSE Equity Options'!$A:$A,$A243)=0,"",SUMIFS('Daily BSE Equity Options'!$M:$M,'Daily BSE Equity Options'!$A:$A,$A243))</f>
        <v>2571397</v>
      </c>
      <c r="AC243" s="9">
        <f t="shared" si="93"/>
        <v>33149989</v>
      </c>
      <c r="AD243" s="26" t="str">
        <f t="shared" si="94"/>
        <v/>
      </c>
      <c r="AE243" s="26" t="str">
        <f t="shared" si="95"/>
        <v/>
      </c>
      <c r="AF243" s="26" t="str">
        <f t="shared" si="96"/>
        <v/>
      </c>
      <c r="AG243" s="26">
        <f t="shared" si="105"/>
        <v>-0.68524265527317507</v>
      </c>
      <c r="AH243" s="26">
        <f t="shared" si="106"/>
        <v>5.8495595839779035E-2</v>
      </c>
      <c r="AI243" s="26">
        <f t="shared" si="107"/>
        <v>-0.66709868534867289</v>
      </c>
      <c r="AJ243" s="26">
        <f t="shared" si="97"/>
        <v>0.92243143730756594</v>
      </c>
      <c r="AK243" s="26">
        <f t="shared" si="98"/>
        <v>7.7568562692434076E-2</v>
      </c>
      <c r="AL243" s="29">
        <v>20.079999999999998</v>
      </c>
      <c r="AM243" s="30">
        <v>21.864999999999998</v>
      </c>
      <c r="AN243" s="30">
        <v>18.725000000000001</v>
      </c>
      <c r="AO243" s="30">
        <v>19.987500000000001</v>
      </c>
      <c r="AP243" s="31">
        <v>-4.5999999999999999E-3</v>
      </c>
    </row>
    <row r="244" spans="1:42" x14ac:dyDescent="0.2">
      <c r="A244" s="11">
        <v>44277</v>
      </c>
      <c r="B244" s="5" t="s">
        <v>244</v>
      </c>
      <c r="C244" s="10">
        <v>44256</v>
      </c>
      <c r="D244" s="5" t="s">
        <v>178</v>
      </c>
      <c r="E244" s="18">
        <f>IF(SUMIFS('Daily NSE Equity Options'!$K:$K,'Daily NSE Equity Options'!$A:$A,$A244)=0,"",SUMIFS('Daily NSE Equity Options'!$K:$K,'Daily NSE Equity Options'!$A:$A,$A244))</f>
        <v>197.24100000000001</v>
      </c>
      <c r="F244" s="7">
        <f>IF(SUMIFS('Daily BSE Equity Options'!$K:$K,'Daily BSE Equity Options'!$A:$A,$A244)=0,"",SUMIFS('Daily BSE Equity Options'!$K:$K,'Daily BSE Equity Options'!$A:$A,$A244))</f>
        <v>0.15260000000000001</v>
      </c>
      <c r="G244" s="7">
        <f t="shared" si="81"/>
        <v>197.39360000000002</v>
      </c>
      <c r="H244" s="20" t="str">
        <f t="shared" si="82"/>
        <v/>
      </c>
      <c r="I244" s="20" t="str">
        <f t="shared" si="83"/>
        <v/>
      </c>
      <c r="J244" s="20" t="str">
        <f t="shared" si="84"/>
        <v/>
      </c>
      <c r="K244" s="20">
        <f t="shared" si="99"/>
        <v>-0.22302105561295893</v>
      </c>
      <c r="L244" s="20">
        <f t="shared" si="100"/>
        <v>0.90511860174781522</v>
      </c>
      <c r="M244" s="20">
        <f t="shared" si="101"/>
        <v>-0.22266520278305901</v>
      </c>
      <c r="N244" s="20">
        <f t="shared" si="85"/>
        <v>0.99922692529038426</v>
      </c>
      <c r="O244" s="20">
        <f t="shared" si="86"/>
        <v>7.730747096157119E-4</v>
      </c>
      <c r="P244" s="21">
        <f>IF(SUMIFS('Daily NSE Equity Options'!$L:$L,'Daily NSE Equity Options'!$A:$A,$A244)=0,"",SUMIFS('Daily NSE Equity Options'!$L:$L,'Daily NSE Equity Options'!$A:$A,$A244))</f>
        <v>27421.849099999999</v>
      </c>
      <c r="Q244" s="8">
        <f>IF(SUMIFS('Daily BSE Equity Options'!$L:$L,'Daily BSE Equity Options'!$A:$A,$A244)=0,"",SUMIFS('Daily BSE Equity Options'!$L:$L,'Daily BSE Equity Options'!$A:$A,$A244))</f>
        <v>2834.6878999999999</v>
      </c>
      <c r="R244" s="8">
        <f t="shared" si="87"/>
        <v>30256.537</v>
      </c>
      <c r="S244" s="23" t="str">
        <f t="shared" si="88"/>
        <v/>
      </c>
      <c r="T244" s="23" t="str">
        <f t="shared" si="89"/>
        <v/>
      </c>
      <c r="U244" s="23" t="str">
        <f t="shared" si="90"/>
        <v/>
      </c>
      <c r="V244" s="23">
        <f t="shared" si="102"/>
        <v>-6.9511917530409861E-2</v>
      </c>
      <c r="W244" s="23">
        <f t="shared" si="103"/>
        <v>-3.0738975869650242E-2</v>
      </c>
      <c r="X244" s="23">
        <f t="shared" si="104"/>
        <v>-6.6011534694822238E-2</v>
      </c>
      <c r="Y244" s="23">
        <f t="shared" si="91"/>
        <v>0.90631155508642647</v>
      </c>
      <c r="Z244" s="23">
        <f t="shared" si="92"/>
        <v>9.3688444913573546E-2</v>
      </c>
      <c r="AA244" s="24">
        <f>IF(SUMIFS('Daily NSE Equity Options'!$M:$M,'Daily NSE Equity Options'!$A:$A,$A244)=0,"",SUMIFS('Daily NSE Equity Options'!$M:$M,'Daily NSE Equity Options'!$A:$A,$A244))</f>
        <v>28640660</v>
      </c>
      <c r="AB244" s="9">
        <f>IF(SUMIFS('Daily BSE Equity Options'!$M:$M,'Daily BSE Equity Options'!$A:$A,$A244)=0,"",SUMIFS('Daily BSE Equity Options'!$M:$M,'Daily BSE Equity Options'!$A:$A,$A244))</f>
        <v>2246275</v>
      </c>
      <c r="AC244" s="9">
        <f t="shared" si="93"/>
        <v>30886935</v>
      </c>
      <c r="AD244" s="26" t="str">
        <f t="shared" si="94"/>
        <v/>
      </c>
      <c r="AE244" s="26" t="str">
        <f t="shared" si="95"/>
        <v/>
      </c>
      <c r="AF244" s="26" t="str">
        <f t="shared" si="96"/>
        <v/>
      </c>
      <c r="AG244" s="26">
        <f t="shared" si="105"/>
        <v>-6.3375449072344492E-2</v>
      </c>
      <c r="AH244" s="26">
        <f t="shared" si="106"/>
        <v>-0.1264378857095968</v>
      </c>
      <c r="AI244" s="26">
        <f t="shared" si="107"/>
        <v>-6.8267111642178802E-2</v>
      </c>
      <c r="AJ244" s="26">
        <f t="shared" si="97"/>
        <v>0.92727426661143297</v>
      </c>
      <c r="AK244" s="26">
        <f t="shared" si="98"/>
        <v>7.272573338856704E-2</v>
      </c>
      <c r="AL244" s="29">
        <v>19.987500000000001</v>
      </c>
      <c r="AM244" s="30">
        <v>21.232500000000002</v>
      </c>
      <c r="AN244" s="30">
        <v>18.97</v>
      </c>
      <c r="AO244" s="30">
        <v>20.4925</v>
      </c>
      <c r="AP244" s="31">
        <v>2.53E-2</v>
      </c>
    </row>
    <row r="245" spans="1:42" x14ac:dyDescent="0.2">
      <c r="A245" s="11">
        <v>44278</v>
      </c>
      <c r="B245" s="5" t="s">
        <v>242</v>
      </c>
      <c r="C245" s="10">
        <v>44256</v>
      </c>
      <c r="D245" s="5" t="s">
        <v>178</v>
      </c>
      <c r="E245" s="18">
        <f>IF(SUMIFS('Daily NSE Equity Options'!$K:$K,'Daily NSE Equity Options'!$A:$A,$A245)=0,"",SUMIFS('Daily NSE Equity Options'!$K:$K,'Daily NSE Equity Options'!$A:$A,$A245))</f>
        <v>216.19460000000001</v>
      </c>
      <c r="F245" s="7">
        <f>IF(SUMIFS('Daily BSE Equity Options'!$K:$K,'Daily BSE Equity Options'!$A:$A,$A245)=0,"",SUMIFS('Daily BSE Equity Options'!$K:$K,'Daily BSE Equity Options'!$A:$A,$A245))</f>
        <v>0.1139</v>
      </c>
      <c r="G245" s="7">
        <f t="shared" si="81"/>
        <v>216.30850000000001</v>
      </c>
      <c r="H245" s="20" t="str">
        <f t="shared" si="82"/>
        <v/>
      </c>
      <c r="I245" s="20" t="str">
        <f t="shared" si="83"/>
        <v/>
      </c>
      <c r="J245" s="20" t="str">
        <f t="shared" si="84"/>
        <v/>
      </c>
      <c r="K245" s="20">
        <f t="shared" si="99"/>
        <v>9.6093611368833098E-2</v>
      </c>
      <c r="L245" s="20">
        <f t="shared" si="100"/>
        <v>-0.25360419397116651</v>
      </c>
      <c r="M245" s="20">
        <f t="shared" si="101"/>
        <v>9.5823268839516418E-2</v>
      </c>
      <c r="N245" s="20">
        <f t="shared" si="85"/>
        <v>0.99947343724356652</v>
      </c>
      <c r="O245" s="20">
        <f t="shared" si="86"/>
        <v>5.2656275643351972E-4</v>
      </c>
      <c r="P245" s="21">
        <f>IF(SUMIFS('Daily NSE Equity Options'!$L:$L,'Daily NSE Equity Options'!$A:$A,$A245)=0,"",SUMIFS('Daily NSE Equity Options'!$L:$L,'Daily NSE Equity Options'!$A:$A,$A245))</f>
        <v>35089.358999999997</v>
      </c>
      <c r="Q245" s="8">
        <f>IF(SUMIFS('Daily BSE Equity Options'!$L:$L,'Daily BSE Equity Options'!$A:$A,$A245)=0,"",SUMIFS('Daily BSE Equity Options'!$L:$L,'Daily BSE Equity Options'!$A:$A,$A245))</f>
        <v>2923.1761000000001</v>
      </c>
      <c r="R245" s="8">
        <f t="shared" si="87"/>
        <v>38012.535099999994</v>
      </c>
      <c r="S245" s="23" t="str">
        <f t="shared" si="88"/>
        <v/>
      </c>
      <c r="T245" s="23" t="str">
        <f t="shared" si="89"/>
        <v/>
      </c>
      <c r="U245" s="23" t="str">
        <f t="shared" si="90"/>
        <v/>
      </c>
      <c r="V245" s="23">
        <f t="shared" si="102"/>
        <v>0.27961316073320508</v>
      </c>
      <c r="W245" s="23">
        <f t="shared" si="103"/>
        <v>3.1216205494791982E-2</v>
      </c>
      <c r="X245" s="23">
        <f t="shared" si="104"/>
        <v>0.25634123627565164</v>
      </c>
      <c r="Y245" s="23">
        <f t="shared" si="91"/>
        <v>0.9230996803472864</v>
      </c>
      <c r="Z245" s="23">
        <f t="shared" si="92"/>
        <v>7.6900319652713739E-2</v>
      </c>
      <c r="AA245" s="24">
        <f>IF(SUMIFS('Daily NSE Equity Options'!$M:$M,'Daily NSE Equity Options'!$A:$A,$A245)=0,"",SUMIFS('Daily NSE Equity Options'!$M:$M,'Daily NSE Equity Options'!$A:$A,$A245))</f>
        <v>36511383</v>
      </c>
      <c r="AB245" s="9">
        <f>IF(SUMIFS('Daily BSE Equity Options'!$M:$M,'Daily BSE Equity Options'!$A:$A,$A245)=0,"",SUMIFS('Daily BSE Equity Options'!$M:$M,'Daily BSE Equity Options'!$A:$A,$A245))</f>
        <v>2320797</v>
      </c>
      <c r="AC245" s="9">
        <f t="shared" si="93"/>
        <v>38832180</v>
      </c>
      <c r="AD245" s="26" t="str">
        <f t="shared" si="94"/>
        <v/>
      </c>
      <c r="AE245" s="26" t="str">
        <f t="shared" si="95"/>
        <v/>
      </c>
      <c r="AF245" s="26" t="str">
        <f t="shared" si="96"/>
        <v/>
      </c>
      <c r="AG245" s="26">
        <f t="shared" si="105"/>
        <v>0.27480941430818984</v>
      </c>
      <c r="AH245" s="26">
        <f t="shared" si="106"/>
        <v>3.3175813290892808E-2</v>
      </c>
      <c r="AI245" s="26">
        <f t="shared" si="107"/>
        <v>0.25723643346288649</v>
      </c>
      <c r="AJ245" s="26">
        <f t="shared" si="97"/>
        <v>0.9402352121359141</v>
      </c>
      <c r="AK245" s="26">
        <f t="shared" si="98"/>
        <v>5.9764787864085921E-2</v>
      </c>
      <c r="AL245" s="29">
        <v>20.4925</v>
      </c>
      <c r="AM245" s="30">
        <v>22.135000000000002</v>
      </c>
      <c r="AN245" s="30">
        <v>20.4925</v>
      </c>
      <c r="AO245" s="30">
        <v>20.664999999999999</v>
      </c>
      <c r="AP245" s="31">
        <v>8.3999999999999995E-3</v>
      </c>
    </row>
    <row r="246" spans="1:42" x14ac:dyDescent="0.2">
      <c r="A246" s="11">
        <v>44279</v>
      </c>
      <c r="B246" s="5" t="s">
        <v>240</v>
      </c>
      <c r="C246" s="10">
        <v>44256</v>
      </c>
      <c r="D246" s="5" t="s">
        <v>178</v>
      </c>
      <c r="E246" s="18">
        <f>IF(SUMIFS('Daily NSE Equity Options'!$K:$K,'Daily NSE Equity Options'!$A:$A,$A246)=0,"",SUMIFS('Daily NSE Equity Options'!$K:$K,'Daily NSE Equity Options'!$A:$A,$A246))</f>
        <v>206.6858</v>
      </c>
      <c r="F246" s="7">
        <f>IF(SUMIFS('Daily BSE Equity Options'!$K:$K,'Daily BSE Equity Options'!$A:$A,$A246)=0,"",SUMIFS('Daily BSE Equity Options'!$K:$K,'Daily BSE Equity Options'!$A:$A,$A246))</f>
        <v>0.1241</v>
      </c>
      <c r="G246" s="7">
        <f t="shared" si="81"/>
        <v>206.8099</v>
      </c>
      <c r="H246" s="20" t="str">
        <f t="shared" si="82"/>
        <v/>
      </c>
      <c r="I246" s="20" t="str">
        <f t="shared" si="83"/>
        <v/>
      </c>
      <c r="J246" s="20" t="str">
        <f t="shared" si="84"/>
        <v/>
      </c>
      <c r="K246" s="20">
        <f t="shared" si="99"/>
        <v>-4.3982597160151071E-2</v>
      </c>
      <c r="L246" s="20">
        <f t="shared" si="100"/>
        <v>8.9552238805970186E-2</v>
      </c>
      <c r="M246" s="20">
        <f t="shared" si="101"/>
        <v>-4.391228268884495E-2</v>
      </c>
      <c r="N246" s="20">
        <f t="shared" si="85"/>
        <v>0.99939993201485999</v>
      </c>
      <c r="O246" s="20">
        <f t="shared" si="86"/>
        <v>6.0006798513997635E-4</v>
      </c>
      <c r="P246" s="21">
        <f>IF(SUMIFS('Daily NSE Equity Options'!$L:$L,'Daily NSE Equity Options'!$A:$A,$A246)=0,"",SUMIFS('Daily NSE Equity Options'!$L:$L,'Daily NSE Equity Options'!$A:$A,$A246))</f>
        <v>42713.648000000001</v>
      </c>
      <c r="Q246" s="8">
        <f>IF(SUMIFS('Daily BSE Equity Options'!$L:$L,'Daily BSE Equity Options'!$A:$A,$A246)=0,"",SUMIFS('Daily BSE Equity Options'!$L:$L,'Daily BSE Equity Options'!$A:$A,$A246))</f>
        <v>2965.9578999999999</v>
      </c>
      <c r="R246" s="8">
        <f t="shared" si="87"/>
        <v>45679.605900000002</v>
      </c>
      <c r="S246" s="23" t="str">
        <f t="shared" si="88"/>
        <v/>
      </c>
      <c r="T246" s="23" t="str">
        <f t="shared" si="89"/>
        <v/>
      </c>
      <c r="U246" s="23" t="str">
        <f t="shared" si="90"/>
        <v/>
      </c>
      <c r="V246" s="23">
        <f t="shared" si="102"/>
        <v>0.21728208258235804</v>
      </c>
      <c r="W246" s="23">
        <f t="shared" si="103"/>
        <v>1.4635382384249773E-2</v>
      </c>
      <c r="X246" s="23">
        <f t="shared" si="104"/>
        <v>0.201698486560556</v>
      </c>
      <c r="Y246" s="23">
        <f t="shared" si="91"/>
        <v>0.93507041399409274</v>
      </c>
      <c r="Z246" s="23">
        <f t="shared" si="92"/>
        <v>6.4929586005907286E-2</v>
      </c>
      <c r="AA246" s="24">
        <f>IF(SUMIFS('Daily NSE Equity Options'!$M:$M,'Daily NSE Equity Options'!$A:$A,$A246)=0,"",SUMIFS('Daily NSE Equity Options'!$M:$M,'Daily NSE Equity Options'!$A:$A,$A246))</f>
        <v>44712700</v>
      </c>
      <c r="AB246" s="9">
        <f>IF(SUMIFS('Daily BSE Equity Options'!$M:$M,'Daily BSE Equity Options'!$A:$A,$A246)=0,"",SUMIFS('Daily BSE Equity Options'!$M:$M,'Daily BSE Equity Options'!$A:$A,$A246))</f>
        <v>2361008</v>
      </c>
      <c r="AC246" s="9">
        <f t="shared" si="93"/>
        <v>47073708</v>
      </c>
      <c r="AD246" s="26" t="str">
        <f t="shared" si="94"/>
        <v/>
      </c>
      <c r="AE246" s="26" t="str">
        <f t="shared" si="95"/>
        <v/>
      </c>
      <c r="AF246" s="26" t="str">
        <f t="shared" si="96"/>
        <v/>
      </c>
      <c r="AG246" s="26">
        <f t="shared" si="105"/>
        <v>0.22462356465653466</v>
      </c>
      <c r="AH246" s="26">
        <f t="shared" si="106"/>
        <v>1.7326375378803105E-2</v>
      </c>
      <c r="AI246" s="26">
        <f t="shared" si="107"/>
        <v>0.21223449211452983</v>
      </c>
      <c r="AJ246" s="26">
        <f t="shared" si="97"/>
        <v>0.94984444395160028</v>
      </c>
      <c r="AK246" s="26">
        <f t="shared" si="98"/>
        <v>5.015555604839967E-2</v>
      </c>
      <c r="AL246" s="29">
        <v>20.664999999999999</v>
      </c>
      <c r="AM246" s="30">
        <v>22.6875</v>
      </c>
      <c r="AN246" s="30">
        <v>19.745000000000001</v>
      </c>
      <c r="AO246" s="30">
        <v>22.454999999999998</v>
      </c>
      <c r="AP246" s="31">
        <v>8.6599999999999996E-2</v>
      </c>
    </row>
    <row r="247" spans="1:42" x14ac:dyDescent="0.2">
      <c r="A247" s="11">
        <v>44280</v>
      </c>
      <c r="B247" s="5" t="s">
        <v>243</v>
      </c>
      <c r="C247" s="10">
        <v>44256</v>
      </c>
      <c r="D247" s="5" t="s">
        <v>178</v>
      </c>
      <c r="E247" s="18">
        <f>IF(SUMIFS('Daily NSE Equity Options'!$K:$K,'Daily NSE Equity Options'!$A:$A,$A247)=0,"",SUMIFS('Daily NSE Equity Options'!$K:$K,'Daily NSE Equity Options'!$A:$A,$A247))</f>
        <v>264.2774</v>
      </c>
      <c r="F247" s="7">
        <f>IF(SUMIFS('Daily BSE Equity Options'!$K:$K,'Daily BSE Equity Options'!$A:$A,$A247)=0,"",SUMIFS('Daily BSE Equity Options'!$K:$K,'Daily BSE Equity Options'!$A:$A,$A247))</f>
        <v>8.9599999999999999E-2</v>
      </c>
      <c r="G247" s="7">
        <f t="shared" si="81"/>
        <v>264.36700000000002</v>
      </c>
      <c r="H247" s="20" t="str">
        <f t="shared" si="82"/>
        <v/>
      </c>
      <c r="I247" s="20" t="str">
        <f t="shared" si="83"/>
        <v/>
      </c>
      <c r="J247" s="20" t="str">
        <f t="shared" si="84"/>
        <v/>
      </c>
      <c r="K247" s="20">
        <f t="shared" si="99"/>
        <v>0.27864323528757184</v>
      </c>
      <c r="L247" s="20">
        <f t="shared" si="100"/>
        <v>-0.27800161160354553</v>
      </c>
      <c r="M247" s="20">
        <f t="shared" si="101"/>
        <v>0.27830921053585933</v>
      </c>
      <c r="N247" s="20">
        <f t="shared" si="85"/>
        <v>0.9996610772146296</v>
      </c>
      <c r="O247" s="20">
        <f t="shared" si="86"/>
        <v>3.3892278537033741E-4</v>
      </c>
      <c r="P247" s="21">
        <f>IF(SUMIFS('Daily NSE Equity Options'!$L:$L,'Daily NSE Equity Options'!$A:$A,$A247)=0,"",SUMIFS('Daily NSE Equity Options'!$L:$L,'Daily NSE Equity Options'!$A:$A,$A247))</f>
        <v>93013.675300000003</v>
      </c>
      <c r="Q247" s="8">
        <f>IF(SUMIFS('Daily BSE Equity Options'!$L:$L,'Daily BSE Equity Options'!$A:$A,$A247)=0,"",SUMIFS('Daily BSE Equity Options'!$L:$L,'Daily BSE Equity Options'!$A:$A,$A247))</f>
        <v>3047.07</v>
      </c>
      <c r="R247" s="8">
        <f t="shared" si="87"/>
        <v>96060.74530000001</v>
      </c>
      <c r="S247" s="23" t="str">
        <f t="shared" si="88"/>
        <v/>
      </c>
      <c r="T247" s="23" t="str">
        <f t="shared" si="89"/>
        <v/>
      </c>
      <c r="U247" s="23" t="str">
        <f t="shared" si="90"/>
        <v/>
      </c>
      <c r="V247" s="23">
        <f t="shared" si="102"/>
        <v>1.1776101938190808</v>
      </c>
      <c r="W247" s="23">
        <f t="shared" si="103"/>
        <v>2.7347690943286818E-2</v>
      </c>
      <c r="X247" s="23">
        <f t="shared" si="104"/>
        <v>1.102924125709237</v>
      </c>
      <c r="Y247" s="23">
        <f t="shared" si="91"/>
        <v>0.96827975891209328</v>
      </c>
      <c r="Z247" s="23">
        <f t="shared" si="92"/>
        <v>3.1720241087906692E-2</v>
      </c>
      <c r="AA247" s="24">
        <f>IF(SUMIFS('Daily NSE Equity Options'!$M:$M,'Daily NSE Equity Options'!$A:$A,$A247)=0,"",SUMIFS('Daily NSE Equity Options'!$M:$M,'Daily NSE Equity Options'!$A:$A,$A247))</f>
        <v>101484699</v>
      </c>
      <c r="AB247" s="9">
        <f>IF(SUMIFS('Daily BSE Equity Options'!$M:$M,'Daily BSE Equity Options'!$A:$A,$A247)=0,"",SUMIFS('Daily BSE Equity Options'!$M:$M,'Daily BSE Equity Options'!$A:$A,$A247))</f>
        <v>2451914</v>
      </c>
      <c r="AC247" s="9">
        <f t="shared" si="93"/>
        <v>103936613</v>
      </c>
      <c r="AD247" s="26" t="str">
        <f t="shared" si="94"/>
        <v/>
      </c>
      <c r="AE247" s="26" t="str">
        <f t="shared" si="95"/>
        <v/>
      </c>
      <c r="AF247" s="26" t="str">
        <f t="shared" si="96"/>
        <v/>
      </c>
      <c r="AG247" s="26">
        <f t="shared" si="105"/>
        <v>1.2697063474135986</v>
      </c>
      <c r="AH247" s="26">
        <f t="shared" si="106"/>
        <v>3.8503046156556753E-2</v>
      </c>
      <c r="AI247" s="26">
        <f t="shared" si="107"/>
        <v>1.2079546612304259</v>
      </c>
      <c r="AJ247" s="26">
        <f t="shared" si="97"/>
        <v>0.97640952567888661</v>
      </c>
      <c r="AK247" s="26">
        <f t="shared" si="98"/>
        <v>2.359047432111339E-2</v>
      </c>
      <c r="AL247" s="29">
        <v>22.454999999999998</v>
      </c>
      <c r="AM247" s="30">
        <v>23.3125</v>
      </c>
      <c r="AN247" s="30">
        <v>21.12</v>
      </c>
      <c r="AO247" s="30">
        <v>22.697500000000002</v>
      </c>
      <c r="AP247" s="31">
        <v>1.0800000000000001E-2</v>
      </c>
    </row>
    <row r="248" spans="1:42" x14ac:dyDescent="0.2">
      <c r="A248" s="11">
        <v>44281</v>
      </c>
      <c r="B248" s="5" t="s">
        <v>241</v>
      </c>
      <c r="C248" s="10">
        <v>44256</v>
      </c>
      <c r="D248" s="5" t="s">
        <v>178</v>
      </c>
      <c r="E248" s="18">
        <f>IF(SUMIFS('Daily NSE Equity Options'!$K:$K,'Daily NSE Equity Options'!$A:$A,$A248)=0,"",SUMIFS('Daily NSE Equity Options'!$K:$K,'Daily NSE Equity Options'!$A:$A,$A248))</f>
        <v>185.32730000000001</v>
      </c>
      <c r="F248" s="7">
        <f>IF(SUMIFS('Daily BSE Equity Options'!$K:$K,'Daily BSE Equity Options'!$A:$A,$A248)=0,"",SUMIFS('Daily BSE Equity Options'!$K:$K,'Daily BSE Equity Options'!$A:$A,$A248))</f>
        <v>3.6900000000000002E-2</v>
      </c>
      <c r="G248" s="7">
        <f t="shared" si="81"/>
        <v>185.36420000000001</v>
      </c>
      <c r="H248" s="20" t="str">
        <f t="shared" si="82"/>
        <v/>
      </c>
      <c r="I248" s="20" t="str">
        <f t="shared" si="83"/>
        <v/>
      </c>
      <c r="J248" s="20" t="str">
        <f t="shared" si="84"/>
        <v/>
      </c>
      <c r="K248" s="20">
        <f t="shared" si="99"/>
        <v>-0.29873950629149515</v>
      </c>
      <c r="L248" s="20">
        <f t="shared" si="100"/>
        <v>-0.58816964285714279</v>
      </c>
      <c r="M248" s="20">
        <f t="shared" si="101"/>
        <v>-0.29883760075955013</v>
      </c>
      <c r="N248" s="20">
        <f t="shared" si="85"/>
        <v>0.99980093243463408</v>
      </c>
      <c r="O248" s="20">
        <f t="shared" si="86"/>
        <v>1.9906756536591208E-4</v>
      </c>
      <c r="P248" s="21">
        <f>IF(SUMIFS('Daily NSE Equity Options'!$L:$L,'Daily NSE Equity Options'!$A:$A,$A248)=0,"",SUMIFS('Daily NSE Equity Options'!$L:$L,'Daily NSE Equity Options'!$A:$A,$A248))</f>
        <v>20537.502199999999</v>
      </c>
      <c r="Q248" s="8">
        <f>IF(SUMIFS('Daily BSE Equity Options'!$L:$L,'Daily BSE Equity Options'!$A:$A,$A248)=0,"",SUMIFS('Daily BSE Equity Options'!$L:$L,'Daily BSE Equity Options'!$A:$A,$A248))</f>
        <v>3008.0544</v>
      </c>
      <c r="R248" s="8">
        <f t="shared" si="87"/>
        <v>23545.5566</v>
      </c>
      <c r="S248" s="23" t="str">
        <f t="shared" si="88"/>
        <v/>
      </c>
      <c r="T248" s="23" t="str">
        <f t="shared" si="89"/>
        <v/>
      </c>
      <c r="U248" s="23" t="str">
        <f t="shared" si="90"/>
        <v/>
      </c>
      <c r="V248" s="23">
        <f t="shared" si="102"/>
        <v>-0.7791991109505163</v>
      </c>
      <c r="W248" s="23">
        <f t="shared" si="103"/>
        <v>-1.2804300524766443E-2</v>
      </c>
      <c r="X248" s="23">
        <f t="shared" si="104"/>
        <v>-0.75488888279529098</v>
      </c>
      <c r="Y248" s="23">
        <f t="shared" si="91"/>
        <v>0.872245347557424</v>
      </c>
      <c r="Z248" s="23">
        <f t="shared" si="92"/>
        <v>0.12775465244257594</v>
      </c>
      <c r="AA248" s="24">
        <f>IF(SUMIFS('Daily NSE Equity Options'!$M:$M,'Daily NSE Equity Options'!$A:$A,$A248)=0,"",SUMIFS('Daily NSE Equity Options'!$M:$M,'Daily NSE Equity Options'!$A:$A,$A248))</f>
        <v>21440605</v>
      </c>
      <c r="AB248" s="9">
        <f>IF(SUMIFS('Daily BSE Equity Options'!$M:$M,'Daily BSE Equity Options'!$A:$A,$A248)=0,"",SUMIFS('Daily BSE Equity Options'!$M:$M,'Daily BSE Equity Options'!$A:$A,$A248))</f>
        <v>2530838</v>
      </c>
      <c r="AC248" s="9">
        <f t="shared" si="93"/>
        <v>23971443</v>
      </c>
      <c r="AD248" s="26" t="str">
        <f t="shared" si="94"/>
        <v/>
      </c>
      <c r="AE248" s="26" t="str">
        <f t="shared" si="95"/>
        <v/>
      </c>
      <c r="AF248" s="26" t="str">
        <f t="shared" si="96"/>
        <v/>
      </c>
      <c r="AG248" s="26">
        <f t="shared" si="105"/>
        <v>-0.78873066372301115</v>
      </c>
      <c r="AH248" s="26">
        <f t="shared" si="106"/>
        <v>3.2188730926125508E-2</v>
      </c>
      <c r="AI248" s="26">
        <f t="shared" si="107"/>
        <v>-0.76936478582383672</v>
      </c>
      <c r="AJ248" s="26">
        <f t="shared" si="97"/>
        <v>0.89442279298747263</v>
      </c>
      <c r="AK248" s="26">
        <f t="shared" si="98"/>
        <v>0.10557720701252736</v>
      </c>
      <c r="AL248" s="29">
        <v>22.697500000000002</v>
      </c>
      <c r="AM248" s="30">
        <v>22.9175</v>
      </c>
      <c r="AN248" s="30">
        <v>18.225000000000001</v>
      </c>
      <c r="AO248" s="30">
        <v>20.65</v>
      </c>
      <c r="AP248" s="31">
        <v>-9.0200000000000002E-2</v>
      </c>
    </row>
    <row r="249" spans="1:42" x14ac:dyDescent="0.2">
      <c r="A249" s="11">
        <v>44285</v>
      </c>
      <c r="B249" s="5" t="s">
        <v>242</v>
      </c>
      <c r="C249" s="10">
        <v>44256</v>
      </c>
      <c r="D249" s="5" t="s">
        <v>178</v>
      </c>
      <c r="E249" s="18">
        <f>IF(SUMIFS('Daily NSE Equity Options'!$K:$K,'Daily NSE Equity Options'!$A:$A,$A249)=0,"",SUMIFS('Daily NSE Equity Options'!$K:$K,'Daily NSE Equity Options'!$A:$A,$A249))</f>
        <v>179.8253</v>
      </c>
      <c r="F249" s="7">
        <f>IF(SUMIFS('Daily BSE Equity Options'!$K:$K,'Daily BSE Equity Options'!$A:$A,$A249)=0,"",SUMIFS('Daily BSE Equity Options'!$K:$K,'Daily BSE Equity Options'!$A:$A,$A249))</f>
        <v>0.21310000000000001</v>
      </c>
      <c r="G249" s="7">
        <f t="shared" si="81"/>
        <v>180.0384</v>
      </c>
      <c r="H249" s="20" t="str">
        <f t="shared" si="82"/>
        <v/>
      </c>
      <c r="I249" s="20" t="str">
        <f t="shared" si="83"/>
        <v/>
      </c>
      <c r="J249" s="20" t="str">
        <f t="shared" si="84"/>
        <v/>
      </c>
      <c r="K249" s="20">
        <f t="shared" si="99"/>
        <v>-2.9688016822130403E-2</v>
      </c>
      <c r="L249" s="20">
        <f t="shared" si="100"/>
        <v>4.7750677506775068</v>
      </c>
      <c r="M249" s="20">
        <f t="shared" si="101"/>
        <v>-2.8731545789316471E-2</v>
      </c>
      <c r="N249" s="20">
        <f t="shared" si="85"/>
        <v>0.99881636362020543</v>
      </c>
      <c r="O249" s="20">
        <f t="shared" si="86"/>
        <v>1.1836363797945329E-3</v>
      </c>
      <c r="P249" s="21">
        <f>IF(SUMIFS('Daily NSE Equity Options'!$L:$L,'Daily NSE Equity Options'!$A:$A,$A249)=0,"",SUMIFS('Daily NSE Equity Options'!$L:$L,'Daily NSE Equity Options'!$A:$A,$A249))</f>
        <v>27020.932000000001</v>
      </c>
      <c r="Q249" s="8">
        <f>IF(SUMIFS('Daily BSE Equity Options'!$L:$L,'Daily BSE Equity Options'!$A:$A,$A249)=0,"",SUMIFS('Daily BSE Equity Options'!$L:$L,'Daily BSE Equity Options'!$A:$A,$A249))</f>
        <v>2969.5565999999999</v>
      </c>
      <c r="R249" s="8">
        <f t="shared" si="87"/>
        <v>29990.488600000001</v>
      </c>
      <c r="S249" s="23" t="str">
        <f t="shared" si="88"/>
        <v/>
      </c>
      <c r="T249" s="23" t="str">
        <f t="shared" si="89"/>
        <v/>
      </c>
      <c r="U249" s="23" t="str">
        <f t="shared" si="90"/>
        <v/>
      </c>
      <c r="V249" s="23">
        <f t="shared" si="102"/>
        <v>0.31568735754049015</v>
      </c>
      <c r="W249" s="23">
        <f t="shared" si="103"/>
        <v>-1.2798239287161839E-2</v>
      </c>
      <c r="X249" s="23">
        <f t="shared" si="104"/>
        <v>0.27372179428538135</v>
      </c>
      <c r="Y249" s="23">
        <f t="shared" si="91"/>
        <v>0.90098338711293957</v>
      </c>
      <c r="Z249" s="23">
        <f t="shared" si="92"/>
        <v>9.9016612887060457E-2</v>
      </c>
      <c r="AA249" s="24">
        <f>IF(SUMIFS('Daily NSE Equity Options'!$M:$M,'Daily NSE Equity Options'!$A:$A,$A249)=0,"",SUMIFS('Daily NSE Equity Options'!$M:$M,'Daily NSE Equity Options'!$A:$A,$A249))</f>
        <v>27865900</v>
      </c>
      <c r="AB249" s="9">
        <f>IF(SUMIFS('Daily BSE Equity Options'!$M:$M,'Daily BSE Equity Options'!$A:$A,$A249)=0,"",SUMIFS('Daily BSE Equity Options'!$M:$M,'Daily BSE Equity Options'!$A:$A,$A249))</f>
        <v>2356644</v>
      </c>
      <c r="AC249" s="9">
        <f t="shared" si="93"/>
        <v>30222544</v>
      </c>
      <c r="AD249" s="26" t="str">
        <f t="shared" si="94"/>
        <v/>
      </c>
      <c r="AE249" s="26" t="str">
        <f t="shared" si="95"/>
        <v/>
      </c>
      <c r="AF249" s="26" t="str">
        <f t="shared" si="96"/>
        <v/>
      </c>
      <c r="AG249" s="26">
        <f t="shared" si="105"/>
        <v>0.29967881036939015</v>
      </c>
      <c r="AH249" s="26">
        <f t="shared" si="106"/>
        <v>-6.8828585630530292E-2</v>
      </c>
      <c r="AI249" s="26">
        <f t="shared" si="107"/>
        <v>0.26077282873625918</v>
      </c>
      <c r="AJ249" s="26">
        <f t="shared" si="97"/>
        <v>0.92202363904243134</v>
      </c>
      <c r="AK249" s="26">
        <f t="shared" si="98"/>
        <v>7.797636095756863E-2</v>
      </c>
      <c r="AL249" s="29">
        <v>0</v>
      </c>
      <c r="AM249" s="30">
        <v>0</v>
      </c>
      <c r="AN249" s="30">
        <v>0</v>
      </c>
      <c r="AO249" s="30">
        <v>20.65</v>
      </c>
      <c r="AP249" s="31"/>
    </row>
    <row r="250" spans="1:42" x14ac:dyDescent="0.2">
      <c r="A250" s="11">
        <v>44286</v>
      </c>
      <c r="B250" s="5" t="s">
        <v>240</v>
      </c>
      <c r="C250" s="10">
        <v>44256</v>
      </c>
      <c r="D250" s="5" t="s">
        <v>178</v>
      </c>
      <c r="E250" s="18">
        <f>IF(SUMIFS('Daily NSE Equity Options'!$K:$K,'Daily NSE Equity Options'!$A:$A,$A250)=0,"",SUMIFS('Daily NSE Equity Options'!$K:$K,'Daily NSE Equity Options'!$A:$A,$A250))</f>
        <v>176.60919999999999</v>
      </c>
      <c r="F250" s="7">
        <f>IF(SUMIFS('Daily BSE Equity Options'!$K:$K,'Daily BSE Equity Options'!$A:$A,$A250)=0,"",SUMIFS('Daily BSE Equity Options'!$K:$K,'Daily BSE Equity Options'!$A:$A,$A250))</f>
        <v>6.3899999999999998E-2</v>
      </c>
      <c r="G250" s="7">
        <f t="shared" si="81"/>
        <v>176.67309999999998</v>
      </c>
      <c r="H250" s="20" t="str">
        <f t="shared" si="82"/>
        <v/>
      </c>
      <c r="I250" s="20" t="str">
        <f t="shared" si="83"/>
        <v/>
      </c>
      <c r="J250" s="20" t="str">
        <f t="shared" si="84"/>
        <v/>
      </c>
      <c r="K250" s="20">
        <f t="shared" si="99"/>
        <v>-1.7884580200895006E-2</v>
      </c>
      <c r="L250" s="20">
        <f t="shared" si="100"/>
        <v>-0.70014077897700611</v>
      </c>
      <c r="M250" s="20">
        <f t="shared" si="101"/>
        <v>-1.869212345810678E-2</v>
      </c>
      <c r="N250" s="20">
        <f t="shared" si="85"/>
        <v>0.99963831505758383</v>
      </c>
      <c r="O250" s="20">
        <f t="shared" si="86"/>
        <v>3.6168494241624788E-4</v>
      </c>
      <c r="P250" s="21">
        <f>IF(SUMIFS('Daily NSE Equity Options'!$L:$L,'Daily NSE Equity Options'!$A:$A,$A250)=0,"",SUMIFS('Daily NSE Equity Options'!$L:$L,'Daily NSE Equity Options'!$A:$A,$A250))</f>
        <v>34510.421300000002</v>
      </c>
      <c r="Q250" s="8">
        <f>IF(SUMIFS('Daily BSE Equity Options'!$L:$L,'Daily BSE Equity Options'!$A:$A,$A250)=0,"",SUMIFS('Daily BSE Equity Options'!$L:$L,'Daily BSE Equity Options'!$A:$A,$A250))</f>
        <v>3084.7469999999998</v>
      </c>
      <c r="R250" s="8">
        <f t="shared" si="87"/>
        <v>37595.168300000005</v>
      </c>
      <c r="S250" s="23" t="str">
        <f t="shared" si="88"/>
        <v/>
      </c>
      <c r="T250" s="23" t="str">
        <f t="shared" si="89"/>
        <v/>
      </c>
      <c r="U250" s="23" t="str">
        <f t="shared" si="90"/>
        <v/>
      </c>
      <c r="V250" s="23">
        <f t="shared" si="102"/>
        <v>0.27717361118409989</v>
      </c>
      <c r="W250" s="23">
        <f t="shared" si="103"/>
        <v>3.8790437602704619E-2</v>
      </c>
      <c r="X250" s="23">
        <f t="shared" si="104"/>
        <v>0.25356971676680207</v>
      </c>
      <c r="Y250" s="23">
        <f t="shared" si="91"/>
        <v>0.91794831252291531</v>
      </c>
      <c r="Z250" s="23">
        <f t="shared" si="92"/>
        <v>8.2051687477084634E-2</v>
      </c>
      <c r="AA250" s="24">
        <f>IF(SUMIFS('Daily NSE Equity Options'!$M:$M,'Daily NSE Equity Options'!$A:$A,$A250)=0,"",SUMIFS('Daily NSE Equity Options'!$M:$M,'Daily NSE Equity Options'!$A:$A,$A250))</f>
        <v>36118826</v>
      </c>
      <c r="AB250" s="9">
        <f>IF(SUMIFS('Daily BSE Equity Options'!$M:$M,'Daily BSE Equity Options'!$A:$A,$A250)=0,"",SUMIFS('Daily BSE Equity Options'!$M:$M,'Daily BSE Equity Options'!$A:$A,$A250))</f>
        <v>2475808</v>
      </c>
      <c r="AC250" s="9">
        <f t="shared" si="93"/>
        <v>38594634</v>
      </c>
      <c r="AD250" s="26" t="str">
        <f t="shared" si="94"/>
        <v/>
      </c>
      <c r="AE250" s="26" t="str">
        <f t="shared" si="95"/>
        <v/>
      </c>
      <c r="AF250" s="26" t="str">
        <f t="shared" si="96"/>
        <v/>
      </c>
      <c r="AG250" s="26">
        <f t="shared" si="105"/>
        <v>0.29616577968054147</v>
      </c>
      <c r="AH250" s="26">
        <f t="shared" si="106"/>
        <v>5.0565125661746091E-2</v>
      </c>
      <c r="AI250" s="26">
        <f t="shared" si="107"/>
        <v>0.27701473443135693</v>
      </c>
      <c r="AJ250" s="26">
        <f t="shared" si="97"/>
        <v>0.93585097866195599</v>
      </c>
      <c r="AK250" s="26">
        <f t="shared" si="98"/>
        <v>6.4149021338044038E-2</v>
      </c>
      <c r="AL250" s="29">
        <v>20.484999999999999</v>
      </c>
      <c r="AM250" s="30">
        <v>20.83</v>
      </c>
      <c r="AN250" s="30">
        <v>19.995000000000001</v>
      </c>
      <c r="AO250" s="30">
        <v>20.645</v>
      </c>
      <c r="AP250" s="31">
        <v>7.7999999999999996E-3</v>
      </c>
    </row>
    <row r="251" spans="1:42" x14ac:dyDescent="0.2">
      <c r="A251" s="11">
        <v>44287</v>
      </c>
      <c r="B251" s="5" t="s">
        <v>243</v>
      </c>
      <c r="C251" s="10">
        <v>44287</v>
      </c>
      <c r="D251" s="5" t="s">
        <v>179</v>
      </c>
      <c r="E251" s="18">
        <f>IF(SUMIFS('Daily NSE Equity Options'!$K:$K,'Daily NSE Equity Options'!$A:$A,$A251)=0,"",SUMIFS('Daily NSE Equity Options'!$K:$K,'Daily NSE Equity Options'!$A:$A,$A251))</f>
        <v>188.12860000000001</v>
      </c>
      <c r="F251" s="7">
        <f>IF(SUMIFS('Daily BSE Equity Options'!$K:$K,'Daily BSE Equity Options'!$A:$A,$A251)=0,"",SUMIFS('Daily BSE Equity Options'!$K:$K,'Daily BSE Equity Options'!$A:$A,$A251))</f>
        <v>8.7999999999999995E-2</v>
      </c>
      <c r="G251" s="7">
        <f t="shared" si="81"/>
        <v>188.2166</v>
      </c>
      <c r="H251" s="20">
        <f t="shared" si="82"/>
        <v>1.8509128050323613</v>
      </c>
      <c r="I251" s="20">
        <f t="shared" si="83"/>
        <v>0.33942161339421606</v>
      </c>
      <c r="J251" s="20">
        <f t="shared" si="84"/>
        <v>1.8494094279580828</v>
      </c>
      <c r="K251" s="20">
        <f t="shared" si="99"/>
        <v>6.5225367647891552E-2</v>
      </c>
      <c r="L251" s="20">
        <f t="shared" si="100"/>
        <v>0.37715179968701085</v>
      </c>
      <c r="M251" s="20">
        <f t="shared" si="101"/>
        <v>6.5338186741501714E-2</v>
      </c>
      <c r="N251" s="20">
        <f t="shared" si="85"/>
        <v>0.99953245356679488</v>
      </c>
      <c r="O251" s="20">
        <f t="shared" si="86"/>
        <v>4.6754643320514764E-4</v>
      </c>
      <c r="P251" s="21">
        <f>IF(SUMIFS('Daily NSE Equity Options'!$L:$L,'Daily NSE Equity Options'!$A:$A,$A251)=0,"",SUMIFS('Daily NSE Equity Options'!$L:$L,'Daily NSE Equity Options'!$A:$A,$A251))</f>
        <v>72433.004199999996</v>
      </c>
      <c r="Q251" s="8">
        <f>IF(SUMIFS('Daily BSE Equity Options'!$L:$L,'Daily BSE Equity Options'!$A:$A,$A251)=0,"",SUMIFS('Daily BSE Equity Options'!$L:$L,'Daily BSE Equity Options'!$A:$A,$A251))</f>
        <v>3136.2773000000002</v>
      </c>
      <c r="R251" s="8">
        <f t="shared" si="87"/>
        <v>75569.281499999997</v>
      </c>
      <c r="S251" s="23">
        <f t="shared" si="88"/>
        <v>5.108800554331892</v>
      </c>
      <c r="T251" s="23">
        <f t="shared" si="89"/>
        <v>64.649165956716416</v>
      </c>
      <c r="U251" s="23">
        <f t="shared" si="90"/>
        <v>5.3477301226925338</v>
      </c>
      <c r="V251" s="23">
        <f t="shared" si="102"/>
        <v>1.0988733684337837</v>
      </c>
      <c r="W251" s="23">
        <f t="shared" si="103"/>
        <v>1.670487077222238E-2</v>
      </c>
      <c r="X251" s="23">
        <f t="shared" si="104"/>
        <v>1.0100796170661108</v>
      </c>
      <c r="Y251" s="23">
        <f t="shared" si="91"/>
        <v>0.95849798704252598</v>
      </c>
      <c r="Z251" s="23">
        <f t="shared" si="92"/>
        <v>4.1502012957474001E-2</v>
      </c>
      <c r="AA251" s="24">
        <f>IF(SUMIFS('Daily NSE Equity Options'!$M:$M,'Daily NSE Equity Options'!$A:$A,$A251)=0,"",SUMIFS('Daily NSE Equity Options'!$M:$M,'Daily NSE Equity Options'!$A:$A,$A251))</f>
        <v>77669050</v>
      </c>
      <c r="AB251" s="9">
        <f>IF(SUMIFS('Daily BSE Equity Options'!$M:$M,'Daily BSE Equity Options'!$A:$A,$A251)=0,"",SUMIFS('Daily BSE Equity Options'!$M:$M,'Daily BSE Equity Options'!$A:$A,$A251))</f>
        <v>2640514</v>
      </c>
      <c r="AC251" s="9">
        <f t="shared" si="93"/>
        <v>80309564</v>
      </c>
      <c r="AD251" s="26">
        <f t="shared" si="94"/>
        <v>2.0468246222844506</v>
      </c>
      <c r="AE251" s="26">
        <f t="shared" si="95"/>
        <v>49.596190695178969</v>
      </c>
      <c r="AF251" s="26">
        <f t="shared" si="96"/>
        <v>2.1439710084446477</v>
      </c>
      <c r="AG251" s="26">
        <f t="shared" si="105"/>
        <v>1.1503758178629617</v>
      </c>
      <c r="AH251" s="26">
        <f t="shared" si="106"/>
        <v>6.6526160348459928E-2</v>
      </c>
      <c r="AI251" s="26">
        <f t="shared" si="107"/>
        <v>1.0808479230558321</v>
      </c>
      <c r="AJ251" s="26">
        <f t="shared" si="97"/>
        <v>0.96712080269792022</v>
      </c>
      <c r="AK251" s="26">
        <f t="shared" si="98"/>
        <v>3.2879197302079735E-2</v>
      </c>
      <c r="AL251" s="29">
        <v>20.645</v>
      </c>
      <c r="AM251" s="30">
        <v>20.675000000000001</v>
      </c>
      <c r="AN251" s="30">
        <v>19.73</v>
      </c>
      <c r="AO251" s="30">
        <v>19.987500000000001</v>
      </c>
      <c r="AP251" s="31">
        <v>-3.1800000000000002E-2</v>
      </c>
    </row>
    <row r="252" spans="1:42" x14ac:dyDescent="0.2">
      <c r="A252" s="11">
        <v>44291</v>
      </c>
      <c r="B252" s="5" t="s">
        <v>244</v>
      </c>
      <c r="C252" s="10">
        <v>44287</v>
      </c>
      <c r="D252" s="5" t="s">
        <v>179</v>
      </c>
      <c r="E252" s="18">
        <f>IF(SUMIFS('Daily NSE Equity Options'!$K:$K,'Daily NSE Equity Options'!$A:$A,$A252)=0,"",SUMIFS('Daily NSE Equity Options'!$K:$K,'Daily NSE Equity Options'!$A:$A,$A252))</f>
        <v>229.2808</v>
      </c>
      <c r="F252" s="7">
        <f>IF(SUMIFS('Daily BSE Equity Options'!$K:$K,'Daily BSE Equity Options'!$A:$A,$A252)=0,"",SUMIFS('Daily BSE Equity Options'!$K:$K,'Daily BSE Equity Options'!$A:$A,$A252))</f>
        <v>9.5799999999999996E-2</v>
      </c>
      <c r="G252" s="7">
        <f t="shared" si="81"/>
        <v>229.3766</v>
      </c>
      <c r="H252" s="20" t="str">
        <f t="shared" si="82"/>
        <v/>
      </c>
      <c r="I252" s="20" t="str">
        <f t="shared" si="83"/>
        <v/>
      </c>
      <c r="J252" s="20" t="str">
        <f t="shared" si="84"/>
        <v/>
      </c>
      <c r="K252" s="20">
        <f t="shared" si="99"/>
        <v>0.21874504992861254</v>
      </c>
      <c r="L252" s="20">
        <f t="shared" si="100"/>
        <v>8.8636363636363624E-2</v>
      </c>
      <c r="M252" s="20">
        <f t="shared" si="101"/>
        <v>0.2186842180764077</v>
      </c>
      <c r="N252" s="20">
        <f t="shared" si="85"/>
        <v>0.9995823462375848</v>
      </c>
      <c r="O252" s="20">
        <f t="shared" si="86"/>
        <v>4.1765376241517226E-4</v>
      </c>
      <c r="P252" s="21">
        <f>IF(SUMIFS('Daily NSE Equity Options'!$L:$L,'Daily NSE Equity Options'!$A:$A,$A252)=0,"",SUMIFS('Daily NSE Equity Options'!$L:$L,'Daily NSE Equity Options'!$A:$A,$A252))</f>
        <v>28537.475299999998</v>
      </c>
      <c r="Q252" s="8">
        <f>IF(SUMIFS('Daily BSE Equity Options'!$L:$L,'Daily BSE Equity Options'!$A:$A,$A252)=0,"",SUMIFS('Daily BSE Equity Options'!$L:$L,'Daily BSE Equity Options'!$A:$A,$A252))</f>
        <v>3121.4360999999999</v>
      </c>
      <c r="R252" s="8">
        <f t="shared" si="87"/>
        <v>31658.911399999997</v>
      </c>
      <c r="S252" s="23" t="str">
        <f t="shared" si="88"/>
        <v/>
      </c>
      <c r="T252" s="23" t="str">
        <f t="shared" si="89"/>
        <v/>
      </c>
      <c r="U252" s="23" t="str">
        <f t="shared" si="90"/>
        <v/>
      </c>
      <c r="V252" s="23">
        <f t="shared" si="102"/>
        <v>-0.60601557790971761</v>
      </c>
      <c r="W252" s="23">
        <f t="shared" si="103"/>
        <v>-4.7321070748432836E-3</v>
      </c>
      <c r="X252" s="23">
        <f t="shared" si="104"/>
        <v>-0.58106110351201368</v>
      </c>
      <c r="Y252" s="23">
        <f t="shared" si="91"/>
        <v>0.90140418725831495</v>
      </c>
      <c r="Z252" s="23">
        <f t="shared" si="92"/>
        <v>9.8595812741685121E-2</v>
      </c>
      <c r="AA252" s="24">
        <f>IF(SUMIFS('Daily NSE Equity Options'!$M:$M,'Daily NSE Equity Options'!$A:$A,$A252)=0,"",SUMIFS('Daily NSE Equity Options'!$M:$M,'Daily NSE Equity Options'!$A:$A,$A252))</f>
        <v>29639617</v>
      </c>
      <c r="AB252" s="9">
        <f>IF(SUMIFS('Daily BSE Equity Options'!$M:$M,'Daily BSE Equity Options'!$A:$A,$A252)=0,"",SUMIFS('Daily BSE Equity Options'!$M:$M,'Daily BSE Equity Options'!$A:$A,$A252))</f>
        <v>2501593</v>
      </c>
      <c r="AC252" s="9">
        <f t="shared" si="93"/>
        <v>32141210</v>
      </c>
      <c r="AD252" s="26" t="str">
        <f t="shared" si="94"/>
        <v/>
      </c>
      <c r="AE252" s="26" t="str">
        <f t="shared" si="95"/>
        <v/>
      </c>
      <c r="AF252" s="26" t="str">
        <f t="shared" si="96"/>
        <v/>
      </c>
      <c r="AG252" s="26">
        <f t="shared" si="105"/>
        <v>-0.61838574052341311</v>
      </c>
      <c r="AH252" s="26">
        <f t="shared" si="106"/>
        <v>-5.2611347639133887E-2</v>
      </c>
      <c r="AI252" s="26">
        <f t="shared" si="107"/>
        <v>-0.59978353263130657</v>
      </c>
      <c r="AJ252" s="26">
        <f t="shared" si="97"/>
        <v>0.92216867379915068</v>
      </c>
      <c r="AK252" s="26">
        <f t="shared" si="98"/>
        <v>7.7831326200849316E-2</v>
      </c>
      <c r="AL252" s="29">
        <v>19.987500000000001</v>
      </c>
      <c r="AM252" s="30">
        <v>23.305</v>
      </c>
      <c r="AN252" s="30">
        <v>19.987500000000001</v>
      </c>
      <c r="AO252" s="30">
        <v>21.215</v>
      </c>
      <c r="AP252" s="31">
        <v>6.1400000000000003E-2</v>
      </c>
    </row>
    <row r="253" spans="1:42" x14ac:dyDescent="0.2">
      <c r="A253" s="11">
        <v>44292</v>
      </c>
      <c r="B253" s="5" t="s">
        <v>242</v>
      </c>
      <c r="C253" s="10">
        <v>44287</v>
      </c>
      <c r="D253" s="5" t="s">
        <v>179</v>
      </c>
      <c r="E253" s="18">
        <f>IF(SUMIFS('Daily NSE Equity Options'!$K:$K,'Daily NSE Equity Options'!$A:$A,$A253)=0,"",SUMIFS('Daily NSE Equity Options'!$K:$K,'Daily NSE Equity Options'!$A:$A,$A253))</f>
        <v>223.09520000000001</v>
      </c>
      <c r="F253" s="7">
        <f>IF(SUMIFS('Daily BSE Equity Options'!$K:$K,'Daily BSE Equity Options'!$A:$A,$A253)=0,"",SUMIFS('Daily BSE Equity Options'!$K:$K,'Daily BSE Equity Options'!$A:$A,$A253))</f>
        <v>6.9099999999999995E-2</v>
      </c>
      <c r="G253" s="7">
        <f t="shared" si="81"/>
        <v>223.1643</v>
      </c>
      <c r="H253" s="20" t="str">
        <f t="shared" si="82"/>
        <v/>
      </c>
      <c r="I253" s="20" t="str">
        <f t="shared" si="83"/>
        <v/>
      </c>
      <c r="J253" s="20" t="str">
        <f t="shared" si="84"/>
        <v/>
      </c>
      <c r="K253" s="20">
        <f t="shared" si="99"/>
        <v>-2.69782729299618E-2</v>
      </c>
      <c r="L253" s="20">
        <f t="shared" si="100"/>
        <v>-0.27870563674321502</v>
      </c>
      <c r="M253" s="20">
        <f t="shared" si="101"/>
        <v>-2.7083407810561289E-2</v>
      </c>
      <c r="N253" s="20">
        <f t="shared" si="85"/>
        <v>0.99969036266105293</v>
      </c>
      <c r="O253" s="20">
        <f t="shared" si="86"/>
        <v>3.0963733894713444E-4</v>
      </c>
      <c r="P253" s="21">
        <f>IF(SUMIFS('Daily NSE Equity Options'!$L:$L,'Daily NSE Equity Options'!$A:$A,$A253)=0,"",SUMIFS('Daily NSE Equity Options'!$L:$L,'Daily NSE Equity Options'!$A:$A,$A253))</f>
        <v>33899.886299999998</v>
      </c>
      <c r="Q253" s="8">
        <f>IF(SUMIFS('Daily BSE Equity Options'!$L:$L,'Daily BSE Equity Options'!$A:$A,$A253)=0,"",SUMIFS('Daily BSE Equity Options'!$L:$L,'Daily BSE Equity Options'!$A:$A,$A253))</f>
        <v>3105.8072000000002</v>
      </c>
      <c r="R253" s="8">
        <f t="shared" si="87"/>
        <v>37005.693500000001</v>
      </c>
      <c r="S253" s="23" t="str">
        <f t="shared" si="88"/>
        <v/>
      </c>
      <c r="T253" s="23" t="str">
        <f t="shared" si="89"/>
        <v/>
      </c>
      <c r="U253" s="23" t="str">
        <f t="shared" si="90"/>
        <v/>
      </c>
      <c r="V253" s="23">
        <f t="shared" si="102"/>
        <v>0.18790768782548883</v>
      </c>
      <c r="W253" s="23">
        <f t="shared" si="103"/>
        <v>-5.0069581754371706E-3</v>
      </c>
      <c r="X253" s="23">
        <f t="shared" si="104"/>
        <v>0.16888711151325331</v>
      </c>
      <c r="Y253" s="23">
        <f t="shared" si="91"/>
        <v>0.91607217954177778</v>
      </c>
      <c r="Z253" s="23">
        <f t="shared" si="92"/>
        <v>8.3927820458222196E-2</v>
      </c>
      <c r="AA253" s="24">
        <f>IF(SUMIFS('Daily NSE Equity Options'!$M:$M,'Daily NSE Equity Options'!$A:$A,$A253)=0,"",SUMIFS('Daily NSE Equity Options'!$M:$M,'Daily NSE Equity Options'!$A:$A,$A253))</f>
        <v>35528709</v>
      </c>
      <c r="AB253" s="9">
        <f>IF(SUMIFS('Daily BSE Equity Options'!$M:$M,'Daily BSE Equity Options'!$A:$A,$A253)=0,"",SUMIFS('Daily BSE Equity Options'!$M:$M,'Daily BSE Equity Options'!$A:$A,$A253))</f>
        <v>2497919</v>
      </c>
      <c r="AC253" s="9">
        <f t="shared" si="93"/>
        <v>38026628</v>
      </c>
      <c r="AD253" s="26" t="str">
        <f t="shared" si="94"/>
        <v/>
      </c>
      <c r="AE253" s="26" t="str">
        <f t="shared" si="95"/>
        <v/>
      </c>
      <c r="AF253" s="26" t="str">
        <f t="shared" si="96"/>
        <v/>
      </c>
      <c r="AG253" s="26">
        <f t="shared" si="105"/>
        <v>0.19868988185643555</v>
      </c>
      <c r="AH253" s="26">
        <f t="shared" si="106"/>
        <v>-1.4686641671927125E-3</v>
      </c>
      <c r="AI253" s="26">
        <f t="shared" si="107"/>
        <v>0.18311127676898287</v>
      </c>
      <c r="AJ253" s="26">
        <f t="shared" si="97"/>
        <v>0.9343113199519032</v>
      </c>
      <c r="AK253" s="26">
        <f t="shared" si="98"/>
        <v>6.5688680048096817E-2</v>
      </c>
      <c r="AL253" s="29">
        <v>21.215</v>
      </c>
      <c r="AM253" s="30">
        <v>22.24</v>
      </c>
      <c r="AN253" s="30">
        <v>19.805</v>
      </c>
      <c r="AO253" s="30">
        <v>20.84</v>
      </c>
      <c r="AP253" s="31">
        <v>-1.77E-2</v>
      </c>
    </row>
    <row r="254" spans="1:42" x14ac:dyDescent="0.2">
      <c r="A254" s="11">
        <v>44293</v>
      </c>
      <c r="B254" s="5" t="s">
        <v>240</v>
      </c>
      <c r="C254" s="10">
        <v>44287</v>
      </c>
      <c r="D254" s="5" t="s">
        <v>179</v>
      </c>
      <c r="E254" s="18">
        <f>IF(SUMIFS('Daily NSE Equity Options'!$K:$K,'Daily NSE Equity Options'!$A:$A,$A254)=0,"",SUMIFS('Daily NSE Equity Options'!$K:$K,'Daily NSE Equity Options'!$A:$A,$A254))</f>
        <v>218.79220000000001</v>
      </c>
      <c r="F254" s="7">
        <f>IF(SUMIFS('Daily BSE Equity Options'!$K:$K,'Daily BSE Equity Options'!$A:$A,$A254)=0,"",SUMIFS('Daily BSE Equity Options'!$K:$K,'Daily BSE Equity Options'!$A:$A,$A254))</f>
        <v>5.8700000000000002E-2</v>
      </c>
      <c r="G254" s="7">
        <f t="shared" si="81"/>
        <v>218.8509</v>
      </c>
      <c r="H254" s="20">
        <f t="shared" si="82"/>
        <v>1.4722282485875708</v>
      </c>
      <c r="I254" s="20">
        <f t="shared" si="83"/>
        <v>-0.33143507972665143</v>
      </c>
      <c r="J254" s="20">
        <f t="shared" si="84"/>
        <v>1.470440625007055</v>
      </c>
      <c r="K254" s="20">
        <f t="shared" si="99"/>
        <v>-1.9287730081149146E-2</v>
      </c>
      <c r="L254" s="20">
        <f t="shared" si="100"/>
        <v>-0.15050651230101297</v>
      </c>
      <c r="M254" s="20">
        <f t="shared" si="101"/>
        <v>-1.9328360315695625E-2</v>
      </c>
      <c r="N254" s="20">
        <f t="shared" si="85"/>
        <v>0.99973178086085102</v>
      </c>
      <c r="O254" s="20">
        <f t="shared" si="86"/>
        <v>2.6821913914907365E-4</v>
      </c>
      <c r="P254" s="21">
        <f>IF(SUMIFS('Daily NSE Equity Options'!$L:$L,'Daily NSE Equity Options'!$A:$A,$A254)=0,"",SUMIFS('Daily NSE Equity Options'!$L:$L,'Daily NSE Equity Options'!$A:$A,$A254))</f>
        <v>42833.836900000002</v>
      </c>
      <c r="Q254" s="8">
        <f>IF(SUMIFS('Daily BSE Equity Options'!$L:$L,'Daily BSE Equity Options'!$A:$A,$A254)=0,"",SUMIFS('Daily BSE Equity Options'!$L:$L,'Daily BSE Equity Options'!$A:$A,$A254))</f>
        <v>3177.7109999999998</v>
      </c>
      <c r="R254" s="8">
        <f t="shared" si="87"/>
        <v>46011.547900000005</v>
      </c>
      <c r="S254" s="23">
        <f t="shared" si="88"/>
        <v>5.2196494392195243</v>
      </c>
      <c r="T254" s="23">
        <f t="shared" si="89"/>
        <v>51.779584501521406</v>
      </c>
      <c r="U254" s="23">
        <f t="shared" si="90"/>
        <v>5.6231642479543487</v>
      </c>
      <c r="V254" s="23">
        <f t="shared" si="102"/>
        <v>0.26353924968769005</v>
      </c>
      <c r="W254" s="23">
        <f t="shared" si="103"/>
        <v>2.3151404890812133E-2</v>
      </c>
      <c r="X254" s="23">
        <f t="shared" si="104"/>
        <v>0.24336402180923877</v>
      </c>
      <c r="Y254" s="23">
        <f t="shared" si="91"/>
        <v>0.9309366638369494</v>
      </c>
      <c r="Z254" s="23">
        <f t="shared" si="92"/>
        <v>6.9063336163050479E-2</v>
      </c>
      <c r="AA254" s="24">
        <f>IF(SUMIFS('Daily NSE Equity Options'!$M:$M,'Daily NSE Equity Options'!$A:$A,$A254)=0,"",SUMIFS('Daily NSE Equity Options'!$M:$M,'Daily NSE Equity Options'!$A:$A,$A254))</f>
        <v>45536298</v>
      </c>
      <c r="AB254" s="9">
        <f>IF(SUMIFS('Daily BSE Equity Options'!$M:$M,'Daily BSE Equity Options'!$A:$A,$A254)=0,"",SUMIFS('Daily BSE Equity Options'!$M:$M,'Daily BSE Equity Options'!$A:$A,$A254))</f>
        <v>2549379</v>
      </c>
      <c r="AC254" s="9">
        <f t="shared" si="93"/>
        <v>48085677</v>
      </c>
      <c r="AD254" s="26">
        <f t="shared" si="94"/>
        <v>2.3237550215298879</v>
      </c>
      <c r="AE254" s="26">
        <f t="shared" si="95"/>
        <v>36.038776696208046</v>
      </c>
      <c r="AF254" s="26">
        <f t="shared" si="96"/>
        <v>2.4922923357227678</v>
      </c>
      <c r="AG254" s="26">
        <f t="shared" si="105"/>
        <v>0.28167612282225063</v>
      </c>
      <c r="AH254" s="26">
        <f t="shared" si="106"/>
        <v>2.0601148395924751E-2</v>
      </c>
      <c r="AI254" s="26">
        <f t="shared" si="107"/>
        <v>0.26452645235859462</v>
      </c>
      <c r="AJ254" s="26">
        <f t="shared" si="97"/>
        <v>0.94698257029842792</v>
      </c>
      <c r="AK254" s="26">
        <f t="shared" si="98"/>
        <v>5.3017429701572048E-2</v>
      </c>
      <c r="AL254" s="29">
        <v>20.84</v>
      </c>
      <c r="AM254" s="30">
        <v>21.297499999999999</v>
      </c>
      <c r="AN254" s="30">
        <v>19.43</v>
      </c>
      <c r="AO254" s="30">
        <v>20.247499999999999</v>
      </c>
      <c r="AP254" s="31">
        <v>-2.8400000000000002E-2</v>
      </c>
    </row>
    <row r="255" spans="1:42" x14ac:dyDescent="0.2">
      <c r="A255" s="11">
        <v>44294</v>
      </c>
      <c r="B255" s="5" t="s">
        <v>243</v>
      </c>
      <c r="C255" s="10">
        <v>44287</v>
      </c>
      <c r="D255" s="5" t="s">
        <v>179</v>
      </c>
      <c r="E255" s="18">
        <f>IF(SUMIFS('Daily NSE Equity Options'!$K:$K,'Daily NSE Equity Options'!$A:$A,$A255)=0,"",SUMIFS('Daily NSE Equity Options'!$K:$K,'Daily NSE Equity Options'!$A:$A,$A255))</f>
        <v>208.1541</v>
      </c>
      <c r="F255" s="7">
        <f>IF(SUMIFS('Daily BSE Equity Options'!$K:$K,'Daily BSE Equity Options'!$A:$A,$A255)=0,"",SUMIFS('Daily BSE Equity Options'!$K:$K,'Daily BSE Equity Options'!$A:$A,$A255))</f>
        <v>5.04E-2</v>
      </c>
      <c r="G255" s="7">
        <f t="shared" si="81"/>
        <v>208.2045</v>
      </c>
      <c r="H255" s="20">
        <f t="shared" si="82"/>
        <v>0.86262650667096175</v>
      </c>
      <c r="I255" s="20">
        <f t="shared" si="83"/>
        <v>-0.4728033472803348</v>
      </c>
      <c r="J255" s="20">
        <f t="shared" si="84"/>
        <v>0.86148507893706294</v>
      </c>
      <c r="K255" s="20">
        <f t="shared" si="99"/>
        <v>-4.8621934419965651E-2</v>
      </c>
      <c r="L255" s="20">
        <f t="shared" si="100"/>
        <v>-0.141396933560477</v>
      </c>
      <c r="M255" s="20">
        <f t="shared" si="101"/>
        <v>-4.8646818450369667E-2</v>
      </c>
      <c r="N255" s="20">
        <f t="shared" si="85"/>
        <v>0.9997579303041001</v>
      </c>
      <c r="O255" s="20">
        <f t="shared" si="86"/>
        <v>2.4206969589994452E-4</v>
      </c>
      <c r="P255" s="21">
        <f>IF(SUMIFS('Daily NSE Equity Options'!$L:$L,'Daily NSE Equity Options'!$A:$A,$A255)=0,"",SUMIFS('Daily NSE Equity Options'!$L:$L,'Daily NSE Equity Options'!$A:$A,$A255))</f>
        <v>84041.475200000001</v>
      </c>
      <c r="Q255" s="8">
        <f>IF(SUMIFS('Daily BSE Equity Options'!$L:$L,'Daily BSE Equity Options'!$A:$A,$A255)=0,"",SUMIFS('Daily BSE Equity Options'!$L:$L,'Daily BSE Equity Options'!$A:$A,$A255))</f>
        <v>3216.212</v>
      </c>
      <c r="R255" s="8">
        <f t="shared" si="87"/>
        <v>87257.6872</v>
      </c>
      <c r="S255" s="23">
        <f t="shared" si="88"/>
        <v>6.8654325604062389</v>
      </c>
      <c r="T255" s="23">
        <f t="shared" si="89"/>
        <v>51.843294470221743</v>
      </c>
      <c r="U255" s="23">
        <f t="shared" si="90"/>
        <v>7.1201834640578561</v>
      </c>
      <c r="V255" s="23">
        <f t="shared" si="102"/>
        <v>0.96203472026574377</v>
      </c>
      <c r="W255" s="23">
        <f t="shared" si="103"/>
        <v>1.2115953905185384E-2</v>
      </c>
      <c r="X255" s="23">
        <f t="shared" si="104"/>
        <v>0.89643016117699426</v>
      </c>
      <c r="Y255" s="23">
        <f t="shared" si="91"/>
        <v>0.96314121880599191</v>
      </c>
      <c r="Z255" s="23">
        <f t="shared" si="92"/>
        <v>3.6858781194008088E-2</v>
      </c>
      <c r="AA255" s="24">
        <f>IF(SUMIFS('Daily NSE Equity Options'!$M:$M,'Daily NSE Equity Options'!$A:$A,$A255)=0,"",SUMIFS('Daily NSE Equity Options'!$M:$M,'Daily NSE Equity Options'!$A:$A,$A255))</f>
        <v>90779917</v>
      </c>
      <c r="AB255" s="9">
        <f>IF(SUMIFS('Daily BSE Equity Options'!$M:$M,'Daily BSE Equity Options'!$A:$A,$A255)=0,"",SUMIFS('Daily BSE Equity Options'!$M:$M,'Daily BSE Equity Options'!$A:$A,$A255))</f>
        <v>2640667</v>
      </c>
      <c r="AC255" s="9">
        <f t="shared" si="93"/>
        <v>93420584</v>
      </c>
      <c r="AD255" s="26">
        <f t="shared" si="94"/>
        <v>3.4011603113685593</v>
      </c>
      <c r="AE255" s="26">
        <f t="shared" si="95"/>
        <v>38.360655248997602</v>
      </c>
      <c r="AF255" s="26">
        <f t="shared" si="96"/>
        <v>3.5145004102506068</v>
      </c>
      <c r="AG255" s="26">
        <f t="shared" si="105"/>
        <v>0.99357262199926755</v>
      </c>
      <c r="AH255" s="26">
        <f t="shared" si="106"/>
        <v>3.5807935971858162E-2</v>
      </c>
      <c r="AI255" s="26">
        <f t="shared" si="107"/>
        <v>0.94279440008716109</v>
      </c>
      <c r="AJ255" s="26">
        <f t="shared" si="97"/>
        <v>0.97173356355811258</v>
      </c>
      <c r="AK255" s="26">
        <f t="shared" si="98"/>
        <v>2.8266436441887369E-2</v>
      </c>
      <c r="AL255" s="29">
        <v>20.247499999999999</v>
      </c>
      <c r="AM255" s="30">
        <v>20.585000000000001</v>
      </c>
      <c r="AN255" s="30">
        <v>19.170000000000002</v>
      </c>
      <c r="AO255" s="30">
        <v>20.3125</v>
      </c>
      <c r="AP255" s="31">
        <v>3.2000000000000002E-3</v>
      </c>
    </row>
    <row r="256" spans="1:42" x14ac:dyDescent="0.2">
      <c r="A256" s="11">
        <v>44295</v>
      </c>
      <c r="B256" s="5" t="s">
        <v>241</v>
      </c>
      <c r="C256" s="10">
        <v>44287</v>
      </c>
      <c r="D256" s="5" t="s">
        <v>179</v>
      </c>
      <c r="E256" s="18">
        <f>IF(SUMIFS('Daily NSE Equity Options'!$K:$K,'Daily NSE Equity Options'!$A:$A,$A256)=0,"",SUMIFS('Daily NSE Equity Options'!$K:$K,'Daily NSE Equity Options'!$A:$A,$A256))</f>
        <v>179.80199999999999</v>
      </c>
      <c r="F256" s="7">
        <f>IF(SUMIFS('Daily BSE Equity Options'!$K:$K,'Daily BSE Equity Options'!$A:$A,$A256)=0,"",SUMIFS('Daily BSE Equity Options'!$K:$K,'Daily BSE Equity Options'!$A:$A,$A256))</f>
        <v>2.5000000000000001E-2</v>
      </c>
      <c r="G256" s="7">
        <f t="shared" si="81"/>
        <v>179.827</v>
      </c>
      <c r="H256" s="20">
        <f t="shared" si="82"/>
        <v>1.051489766625668</v>
      </c>
      <c r="I256" s="20">
        <f t="shared" si="83"/>
        <v>-0.69097651421508033</v>
      </c>
      <c r="J256" s="20">
        <f t="shared" si="84"/>
        <v>1.0498828732808589</v>
      </c>
      <c r="K256" s="20">
        <f t="shared" si="99"/>
        <v>-0.13620726183149889</v>
      </c>
      <c r="L256" s="20">
        <f t="shared" si="100"/>
        <v>-0.50396825396825395</v>
      </c>
      <c r="M256" s="20">
        <f t="shared" si="101"/>
        <v>-0.13629628562302931</v>
      </c>
      <c r="N256" s="20">
        <f t="shared" si="85"/>
        <v>0.99986097749503688</v>
      </c>
      <c r="O256" s="20">
        <f t="shared" si="86"/>
        <v>1.3902250496310343E-4</v>
      </c>
      <c r="P256" s="21">
        <f>IF(SUMIFS('Daily NSE Equity Options'!$L:$L,'Daily NSE Equity Options'!$A:$A,$A256)=0,"",SUMIFS('Daily NSE Equity Options'!$L:$L,'Daily NSE Equity Options'!$A:$A,$A256))</f>
        <v>21372.426200000002</v>
      </c>
      <c r="Q256" s="8">
        <f>IF(SUMIFS('Daily BSE Equity Options'!$L:$L,'Daily BSE Equity Options'!$A:$A,$A256)=0,"",SUMIFS('Daily BSE Equity Options'!$L:$L,'Daily BSE Equity Options'!$A:$A,$A256))</f>
        <v>3179.0418</v>
      </c>
      <c r="R256" s="8">
        <f t="shared" si="87"/>
        <v>24551.468000000001</v>
      </c>
      <c r="S256" s="23">
        <f t="shared" si="88"/>
        <v>0.24918266290846236</v>
      </c>
      <c r="T256" s="23">
        <f t="shared" si="89"/>
        <v>51.866929750602417</v>
      </c>
      <c r="U256" s="23">
        <f t="shared" si="90"/>
        <v>0.42996649651956464</v>
      </c>
      <c r="V256" s="23">
        <f t="shared" si="102"/>
        <v>-0.74569191998190909</v>
      </c>
      <c r="W256" s="23">
        <f t="shared" si="103"/>
        <v>-1.1557136158934833E-2</v>
      </c>
      <c r="X256" s="23">
        <f t="shared" si="104"/>
        <v>-0.71863260661806772</v>
      </c>
      <c r="Y256" s="23">
        <f t="shared" si="91"/>
        <v>0.87051520503784141</v>
      </c>
      <c r="Z256" s="23">
        <f t="shared" si="92"/>
        <v>0.12948479496215867</v>
      </c>
      <c r="AA256" s="24">
        <f>IF(SUMIFS('Daily NSE Equity Options'!$M:$M,'Daily NSE Equity Options'!$A:$A,$A256)=0,"",SUMIFS('Daily NSE Equity Options'!$M:$M,'Daily NSE Equity Options'!$A:$A,$A256))</f>
        <v>22427838</v>
      </c>
      <c r="AB256" s="9">
        <f>IF(SUMIFS('Daily BSE Equity Options'!$M:$M,'Daily BSE Equity Options'!$A:$A,$A256)=0,"",SUMIFS('Daily BSE Equity Options'!$M:$M,'Daily BSE Equity Options'!$A:$A,$A256))</f>
        <v>2658768</v>
      </c>
      <c r="AC256" s="9">
        <f t="shared" si="93"/>
        <v>25086606</v>
      </c>
      <c r="AD256" s="26">
        <f t="shared" si="94"/>
        <v>-0.35569167549815173</v>
      </c>
      <c r="AE256" s="26">
        <f t="shared" si="95"/>
        <v>39.203347799132054</v>
      </c>
      <c r="AF256" s="26">
        <f t="shared" si="96"/>
        <v>-0.28067704530050963</v>
      </c>
      <c r="AG256" s="26">
        <f t="shared" si="105"/>
        <v>-0.7529427351205884</v>
      </c>
      <c r="AH256" s="26">
        <f t="shared" si="106"/>
        <v>6.8547075416931502E-3</v>
      </c>
      <c r="AI256" s="26">
        <f t="shared" si="107"/>
        <v>-0.73146596899886651</v>
      </c>
      <c r="AJ256" s="26">
        <f t="shared" si="97"/>
        <v>0.89401643251382834</v>
      </c>
      <c r="AK256" s="26">
        <f t="shared" si="98"/>
        <v>0.1059835674861717</v>
      </c>
      <c r="AL256" s="29">
        <v>20.3125</v>
      </c>
      <c r="AM256" s="30">
        <v>20.967500000000001</v>
      </c>
      <c r="AN256" s="30">
        <v>19.682500000000001</v>
      </c>
      <c r="AO256" s="30">
        <v>19.785</v>
      </c>
      <c r="AP256" s="31">
        <v>-2.5999999999999999E-2</v>
      </c>
    </row>
    <row r="257" spans="1:42" x14ac:dyDescent="0.2">
      <c r="A257" s="11">
        <v>44298</v>
      </c>
      <c r="B257" s="5" t="s">
        <v>244</v>
      </c>
      <c r="C257" s="10">
        <v>44287</v>
      </c>
      <c r="D257" s="5" t="s">
        <v>179</v>
      </c>
      <c r="E257" s="18">
        <f>IF(SUMIFS('Daily NSE Equity Options'!$K:$K,'Daily NSE Equity Options'!$A:$A,$A257)=0,"",SUMIFS('Daily NSE Equity Options'!$K:$K,'Daily NSE Equity Options'!$A:$A,$A257))</f>
        <v>277.05860000000001</v>
      </c>
      <c r="F257" s="7">
        <f>IF(SUMIFS('Daily BSE Equity Options'!$K:$K,'Daily BSE Equity Options'!$A:$A,$A257)=0,"",SUMIFS('Daily BSE Equity Options'!$K:$K,'Daily BSE Equity Options'!$A:$A,$A257))</f>
        <v>8.72E-2</v>
      </c>
      <c r="G257" s="7">
        <f t="shared" si="81"/>
        <v>277.14580000000001</v>
      </c>
      <c r="H257" s="20" t="str">
        <f t="shared" si="82"/>
        <v/>
      </c>
      <c r="I257" s="20" t="str">
        <f t="shared" si="83"/>
        <v/>
      </c>
      <c r="J257" s="20" t="str">
        <f t="shared" si="84"/>
        <v/>
      </c>
      <c r="K257" s="20">
        <f t="shared" si="99"/>
        <v>0.54090944483376169</v>
      </c>
      <c r="L257" s="20">
        <f t="shared" si="100"/>
        <v>2.488</v>
      </c>
      <c r="M257" s="20">
        <f t="shared" si="101"/>
        <v>0.54118013424013078</v>
      </c>
      <c r="N257" s="20">
        <f t="shared" si="85"/>
        <v>0.99968536416572074</v>
      </c>
      <c r="O257" s="20">
        <f t="shared" si="86"/>
        <v>3.1463583427928548E-4</v>
      </c>
      <c r="P257" s="21">
        <f>IF(SUMIFS('Daily NSE Equity Options'!$L:$L,'Daily NSE Equity Options'!$A:$A,$A257)=0,"",SUMIFS('Daily NSE Equity Options'!$L:$L,'Daily NSE Equity Options'!$A:$A,$A257))</f>
        <v>34056.8989</v>
      </c>
      <c r="Q257" s="8">
        <f>IF(SUMIFS('Daily BSE Equity Options'!$L:$L,'Daily BSE Equity Options'!$A:$A,$A257)=0,"",SUMIFS('Daily BSE Equity Options'!$L:$L,'Daily BSE Equity Options'!$A:$A,$A257))</f>
        <v>3086.203</v>
      </c>
      <c r="R257" s="8">
        <f t="shared" si="87"/>
        <v>37143.101900000001</v>
      </c>
      <c r="S257" s="23" t="str">
        <f t="shared" si="88"/>
        <v/>
      </c>
      <c r="T257" s="23" t="str">
        <f t="shared" si="89"/>
        <v/>
      </c>
      <c r="U257" s="23" t="str">
        <f t="shared" si="90"/>
        <v/>
      </c>
      <c r="V257" s="23">
        <f t="shared" si="102"/>
        <v>0.59349708738261997</v>
      </c>
      <c r="W257" s="23">
        <f t="shared" si="103"/>
        <v>-2.9203390782719496E-2</v>
      </c>
      <c r="X257" s="23">
        <f t="shared" si="104"/>
        <v>0.51286684364454294</v>
      </c>
      <c r="Y257" s="23">
        <f t="shared" si="91"/>
        <v>0.9169104667588357</v>
      </c>
      <c r="Z257" s="23">
        <f t="shared" si="92"/>
        <v>8.3089533241164221E-2</v>
      </c>
      <c r="AA257" s="24">
        <f>IF(SUMIFS('Daily NSE Equity Options'!$M:$M,'Daily NSE Equity Options'!$A:$A,$A257)=0,"",SUMIFS('Daily NSE Equity Options'!$M:$M,'Daily NSE Equity Options'!$A:$A,$A257))</f>
        <v>36248187</v>
      </c>
      <c r="AB257" s="9">
        <f>IF(SUMIFS('Daily BSE Equity Options'!$M:$M,'Daily BSE Equity Options'!$A:$A,$A257)=0,"",SUMIFS('Daily BSE Equity Options'!$M:$M,'Daily BSE Equity Options'!$A:$A,$A257))</f>
        <v>2471086</v>
      </c>
      <c r="AC257" s="9">
        <f t="shared" si="93"/>
        <v>38719273</v>
      </c>
      <c r="AD257" s="26" t="str">
        <f t="shared" si="94"/>
        <v/>
      </c>
      <c r="AE257" s="26" t="str">
        <f t="shared" si="95"/>
        <v/>
      </c>
      <c r="AF257" s="26" t="str">
        <f t="shared" si="96"/>
        <v/>
      </c>
      <c r="AG257" s="26">
        <f t="shared" si="105"/>
        <v>0.61621405505069182</v>
      </c>
      <c r="AH257" s="26">
        <f t="shared" si="106"/>
        <v>-7.0589837097482788E-2</v>
      </c>
      <c r="AI257" s="26">
        <f t="shared" si="107"/>
        <v>0.54342412839744036</v>
      </c>
      <c r="AJ257" s="26">
        <f t="shared" si="97"/>
        <v>0.93617943188137853</v>
      </c>
      <c r="AK257" s="26">
        <f t="shared" si="98"/>
        <v>6.382056811862144E-2</v>
      </c>
      <c r="AL257" s="29">
        <v>19.785</v>
      </c>
      <c r="AM257" s="30">
        <v>23.302499999999998</v>
      </c>
      <c r="AN257" s="30">
        <v>19.785</v>
      </c>
      <c r="AO257" s="30">
        <v>22.995000000000001</v>
      </c>
      <c r="AP257" s="31">
        <v>0.16220000000000001</v>
      </c>
    </row>
    <row r="258" spans="1:42" x14ac:dyDescent="0.2">
      <c r="A258" s="11">
        <v>44299</v>
      </c>
      <c r="B258" s="5" t="s">
        <v>242</v>
      </c>
      <c r="C258" s="10">
        <v>44287</v>
      </c>
      <c r="D258" s="5" t="s">
        <v>179</v>
      </c>
      <c r="E258" s="18">
        <f>IF(SUMIFS('Daily NSE Equity Options'!$K:$K,'Daily NSE Equity Options'!$A:$A,$A258)=0,"",SUMIFS('Daily NSE Equity Options'!$K:$K,'Daily NSE Equity Options'!$A:$A,$A258))</f>
        <v>225.3818</v>
      </c>
      <c r="F258" s="7">
        <f>IF(SUMIFS('Daily BSE Equity Options'!$K:$K,'Daily BSE Equity Options'!$A:$A,$A258)=0,"",SUMIFS('Daily BSE Equity Options'!$K:$K,'Daily BSE Equity Options'!$A:$A,$A258))</f>
        <v>5.3400000000000003E-2</v>
      </c>
      <c r="G258" s="7">
        <f t="shared" ref="G258:G321" si="108">IF(OR(E258="",F258=""),"",E258+F258)</f>
        <v>225.43520000000001</v>
      </c>
      <c r="H258" s="20">
        <f t="shared" ref="H258:H321" si="109">IFERROR(IF(OR(E258="",INDEX(E:E,MATCH(DATE(YEAR($A258)-1,MONTH($A258),DAY($A258)),$A:$A,0))=""),"",E258/INDEX(E:E,MATCH(DATE(YEAR($A258)-1,MONTH($A258),DAY($A258)),$A:$A,0))-1),"")</f>
        <v>2.1966963857677371</v>
      </c>
      <c r="I258" s="20">
        <f t="shared" ref="I258:I321" si="110">IFERROR(IF(OR(F258="",INDEX(F:F,MATCH(DATE(YEAR($A258)-1,MONTH($A258),DAY($A258)),$A:$A,0))=""),"",F258/INDEX(F:F,MATCH(DATE(YEAR($A258)-1,MONTH($A258),DAY($A258)),$A:$A,0))-1),"")</f>
        <v>-0.3776223776223776</v>
      </c>
      <c r="J258" s="20">
        <f t="shared" ref="J258:J321" si="111">IFERROR(IF(OR(G258="",INDEX(G:G,MATCH(DATE(YEAR($A258)-1,MONTH($A258),DAY($A258)),$A:$A,0))=""),"",G258/INDEX(G:G,MATCH(DATE(YEAR($A258)-1,MONTH($A258),DAY($A258)),$A:$A,0))-1),"")</f>
        <v>2.193567397266484</v>
      </c>
      <c r="K258" s="20">
        <f t="shared" si="99"/>
        <v>-0.18651938615152175</v>
      </c>
      <c r="L258" s="20">
        <f t="shared" si="100"/>
        <v>-0.38761467889908252</v>
      </c>
      <c r="M258" s="20">
        <f t="shared" si="101"/>
        <v>-0.18658265793672502</v>
      </c>
      <c r="N258" s="20">
        <f t="shared" ref="N258:N321" si="112">IF(G258="","",E258/G258)</f>
        <v>0.99976312483587293</v>
      </c>
      <c r="O258" s="20">
        <f t="shared" ref="O258:O321" si="113">IF(G258="","",F258/G258)</f>
        <v>2.3687516412698639E-4</v>
      </c>
      <c r="P258" s="21">
        <f>IF(SUMIFS('Daily NSE Equity Options'!$L:$L,'Daily NSE Equity Options'!$A:$A,$A258)=0,"",SUMIFS('Daily NSE Equity Options'!$L:$L,'Daily NSE Equity Options'!$A:$A,$A258))</f>
        <v>41850.351199999997</v>
      </c>
      <c r="Q258" s="8">
        <f>IF(SUMIFS('Daily BSE Equity Options'!$L:$L,'Daily BSE Equity Options'!$A:$A,$A258)=0,"",SUMIFS('Daily BSE Equity Options'!$L:$L,'Daily BSE Equity Options'!$A:$A,$A258))</f>
        <v>3179.1401000000001</v>
      </c>
      <c r="R258" s="8">
        <f t="shared" ref="R258:R321" si="114">IF(OR(P258="",Q258=""),"",P258+Q258)</f>
        <v>45029.491299999994</v>
      </c>
      <c r="S258" s="23">
        <f t="shared" ref="S258:S321" si="115">IFERROR(IF(OR(P258="",INDEX(P:P,MATCH(DATE(YEAR($A258)-1,MONTH($A258),DAY($A258)),$A:$A,0))=""),"",P258/INDEX(P:P,MATCH(DATE(YEAR($A258)-1,MONTH($A258),DAY($A258)),$A:$A,0))-1),"")</f>
        <v>6.4629666450453458</v>
      </c>
      <c r="T258" s="23">
        <f t="shared" ref="T258:T321" si="116">IFERROR(IF(OR(Q258="",INDEX(Q:Q,MATCH(DATE(YEAR($A258)-1,MONTH($A258),DAY($A258)),$A:$A,0))=""),"",Q258/INDEX(Q:Q,MATCH(DATE(YEAR($A258)-1,MONTH($A258),DAY($A258)),$A:$A,0))-1),"")</f>
        <v>51.413401346300645</v>
      </c>
      <c r="U258" s="23">
        <f t="shared" ref="U258:U321" si="117">IFERROR(IF(OR(R258="",INDEX(R:R,MATCH(DATE(YEAR($A258)-1,MONTH($A258),DAY($A258)),$A:$A,0))=""),"",R258/INDEX(R:R,MATCH(DATE(YEAR($A258)-1,MONTH($A258),DAY($A258)),$A:$A,0))-1),"")</f>
        <v>6.9439625352637488</v>
      </c>
      <c r="V258" s="23">
        <f t="shared" si="102"/>
        <v>0.22883622853870578</v>
      </c>
      <c r="W258" s="23">
        <f t="shared" si="103"/>
        <v>3.0113735227397687E-2</v>
      </c>
      <c r="X258" s="23">
        <f t="shared" si="104"/>
        <v>0.21232446932494864</v>
      </c>
      <c r="Y258" s="23">
        <f t="shared" ref="Y258:Y321" si="118">IF(R258="","",P258/R258)</f>
        <v>0.92939871163945398</v>
      </c>
      <c r="Z258" s="23">
        <f t="shared" ref="Z258:Z321" si="119">IF(R258="","",Q258/R258)</f>
        <v>7.0601288360546063E-2</v>
      </c>
      <c r="AA258" s="24">
        <f>IF(SUMIFS('Daily NSE Equity Options'!$M:$M,'Daily NSE Equity Options'!$A:$A,$A258)=0,"",SUMIFS('Daily NSE Equity Options'!$M:$M,'Daily NSE Equity Options'!$A:$A,$A258))</f>
        <v>46000947</v>
      </c>
      <c r="AB258" s="9">
        <f>IF(SUMIFS('Daily BSE Equity Options'!$M:$M,'Daily BSE Equity Options'!$A:$A,$A258)=0,"",SUMIFS('Daily BSE Equity Options'!$M:$M,'Daily BSE Equity Options'!$A:$A,$A258))</f>
        <v>2557798</v>
      </c>
      <c r="AC258" s="9">
        <f t="shared" ref="AC258:AC321" si="120">IF(OR(AA258="",AB258=""),"",AA258+AB258)</f>
        <v>48558745</v>
      </c>
      <c r="AD258" s="26">
        <f t="shared" ref="AD258:AD321" si="121">IFERROR(IF(OR(AA258="",INDEX(AA:AA,MATCH(DATE(YEAR($A258)-1,MONTH($A258),DAY($A258)),$A:$A,0))=""),"",AA258/INDEX(AA:AA,MATCH(DATE(YEAR($A258)-1,MONTH($A258),DAY($A258)),$A:$A,0))-1),"")</f>
        <v>3.3788498102569209</v>
      </c>
      <c r="AE258" s="26">
        <f t="shared" ref="AE258:AE321" si="122">IFERROR(IF(OR(AB258="",INDEX(AB:AB,MATCH(DATE(YEAR($A258)-1,MONTH($A258),DAY($A258)),$A:$A,0))=""),"",AB258/INDEX(AB:AB,MATCH(DATE(YEAR($A258)-1,MONTH($A258),DAY($A258)),$A:$A,0))-1),"")</f>
        <v>36.974879370499593</v>
      </c>
      <c r="AF258" s="26">
        <f t="shared" ref="AF258:AF321" si="123">IFERROR(IF(OR(AC258="",INDEX(AC:AC,MATCH(DATE(YEAR($A258)-1,MONTH($A258),DAY($A258)),$A:$A,0))=""),"",AC258/INDEX(AC:AC,MATCH(DATE(YEAR($A258)-1,MONTH($A258),DAY($A258)),$A:$A,0))-1),"")</f>
        <v>3.5928802085160969</v>
      </c>
      <c r="AG258" s="26">
        <f t="shared" si="105"/>
        <v>0.26905511163910067</v>
      </c>
      <c r="AH258" s="26">
        <f t="shared" si="106"/>
        <v>3.5090644356368106E-2</v>
      </c>
      <c r="AI258" s="26">
        <f t="shared" si="107"/>
        <v>0.25412336641754618</v>
      </c>
      <c r="AJ258" s="26">
        <f t="shared" ref="AJ258:AJ321" si="124">IF(AC258="","",AA258/AC258)</f>
        <v>0.94732569797674959</v>
      </c>
      <c r="AK258" s="26">
        <f t="shared" ref="AK258:AK321" si="125">IF(AC258="","",AB258/AC258)</f>
        <v>5.2674302023250394E-2</v>
      </c>
      <c r="AL258" s="29">
        <v>22.995000000000001</v>
      </c>
      <c r="AM258" s="30">
        <v>22.995000000000001</v>
      </c>
      <c r="AN258" s="30">
        <v>20.297499999999999</v>
      </c>
      <c r="AO258" s="30">
        <v>20.46</v>
      </c>
      <c r="AP258" s="31">
        <v>-0.11020000000000001</v>
      </c>
    </row>
    <row r="259" spans="1:42" x14ac:dyDescent="0.2">
      <c r="A259" s="11">
        <v>44301</v>
      </c>
      <c r="B259" s="5" t="s">
        <v>243</v>
      </c>
      <c r="C259" s="10">
        <v>44287</v>
      </c>
      <c r="D259" s="5" t="s">
        <v>179</v>
      </c>
      <c r="E259" s="18">
        <f>IF(SUMIFS('Daily NSE Equity Options'!$K:$K,'Daily NSE Equity Options'!$A:$A,$A259)=0,"",SUMIFS('Daily NSE Equity Options'!$K:$K,'Daily NSE Equity Options'!$A:$A,$A259))</f>
        <v>261.2441</v>
      </c>
      <c r="F259" s="7">
        <f>IF(SUMIFS('Daily BSE Equity Options'!$K:$K,'Daily BSE Equity Options'!$A:$A,$A259)=0,"",SUMIFS('Daily BSE Equity Options'!$K:$K,'Daily BSE Equity Options'!$A:$A,$A259))</f>
        <v>6.0999999999999999E-2</v>
      </c>
      <c r="G259" s="7">
        <f t="shared" si="108"/>
        <v>261.30509999999998</v>
      </c>
      <c r="H259" s="20">
        <f t="shared" si="109"/>
        <v>1.8389956954963003</v>
      </c>
      <c r="I259" s="20">
        <f t="shared" si="110"/>
        <v>-3.0206677265500748E-2</v>
      </c>
      <c r="J259" s="20">
        <f t="shared" si="111"/>
        <v>1.8377188790957701</v>
      </c>
      <c r="K259" s="20">
        <f t="shared" ref="K259:K322" si="126">IF(OR(E259="",E258=""),"",E259/E258-1)</f>
        <v>0.15911799444320707</v>
      </c>
      <c r="L259" s="20">
        <f t="shared" ref="L259:L322" si="127">IF(OR(F259="",F258=""),"",F259/F258-1)</f>
        <v>0.14232209737827706</v>
      </c>
      <c r="M259" s="20">
        <f t="shared" ref="M259:M322" si="128">IF(OR(G259="",G258=""),"",G259/G258-1)</f>
        <v>0.15911401591233298</v>
      </c>
      <c r="N259" s="20">
        <f t="shared" si="112"/>
        <v>0.99976655641240841</v>
      </c>
      <c r="O259" s="20">
        <f t="shared" si="113"/>
        <v>2.3344358759166966E-4</v>
      </c>
      <c r="P259" s="21">
        <f>IF(SUMIFS('Daily NSE Equity Options'!$L:$L,'Daily NSE Equity Options'!$A:$A,$A259)=0,"",SUMIFS('Daily NSE Equity Options'!$L:$L,'Daily NSE Equity Options'!$A:$A,$A259))</f>
        <v>91429.835600000006</v>
      </c>
      <c r="Q259" s="8">
        <f>IF(SUMIFS('Daily BSE Equity Options'!$L:$L,'Daily BSE Equity Options'!$A:$A,$A259)=0,"",SUMIFS('Daily BSE Equity Options'!$L:$L,'Daily BSE Equity Options'!$A:$A,$A259))</f>
        <v>3126.7496000000001</v>
      </c>
      <c r="R259" s="8">
        <f t="shared" si="114"/>
        <v>94556.585200000001</v>
      </c>
      <c r="S259" s="23">
        <f t="shared" si="115"/>
        <v>7.9611855688447442</v>
      </c>
      <c r="T259" s="23">
        <f t="shared" si="116"/>
        <v>52.394951066362246</v>
      </c>
      <c r="U259" s="23">
        <f t="shared" si="117"/>
        <v>8.2147556876956624</v>
      </c>
      <c r="V259" s="23">
        <f t="shared" ref="V259:V322" si="129">IF(OR(P259="",P258=""),"",P259/P258-1)</f>
        <v>1.1846850260123984</v>
      </c>
      <c r="W259" s="23">
        <f t="shared" ref="W259:W322" si="130">IF(OR(Q259="",Q258=""),"",Q259/Q258-1)</f>
        <v>-1.6479456190055863E-2</v>
      </c>
      <c r="X259" s="23">
        <f t="shared" ref="X259:X322" si="131">IF(OR(R259="",R258=""),"",R259/R258-1)</f>
        <v>1.0998812660359771</v>
      </c>
      <c r="Y259" s="23">
        <f t="shared" si="118"/>
        <v>0.96693250297283373</v>
      </c>
      <c r="Z259" s="23">
        <f t="shared" si="119"/>
        <v>3.3067497027166333E-2</v>
      </c>
      <c r="AA259" s="24">
        <f>IF(SUMIFS('Daily NSE Equity Options'!$M:$M,'Daily NSE Equity Options'!$A:$A,$A259)=0,"",SUMIFS('Daily NSE Equity Options'!$M:$M,'Daily NSE Equity Options'!$A:$A,$A259))</f>
        <v>102653726</v>
      </c>
      <c r="AB259" s="9">
        <f>IF(SUMIFS('Daily BSE Equity Options'!$M:$M,'Daily BSE Equity Options'!$A:$A,$A259)=0,"",SUMIFS('Daily BSE Equity Options'!$M:$M,'Daily BSE Equity Options'!$A:$A,$A259))</f>
        <v>2525526</v>
      </c>
      <c r="AC259" s="9">
        <f t="shared" si="120"/>
        <v>105179252</v>
      </c>
      <c r="AD259" s="26">
        <f t="shared" si="121"/>
        <v>4.2144546853667038</v>
      </c>
      <c r="AE259" s="26">
        <f t="shared" si="122"/>
        <v>38.25830470535201</v>
      </c>
      <c r="AF259" s="26">
        <f t="shared" si="123"/>
        <v>4.325340573849779</v>
      </c>
      <c r="AG259" s="26">
        <f t="shared" ref="AG259:AG322" si="132">IF(OR(AA259="",AA258=""),"",AA259/AA258-1)</f>
        <v>1.231556798167655</v>
      </c>
      <c r="AH259" s="26">
        <f t="shared" ref="AH259:AH322" si="133">IF(OR(AB259="",AB258=""),"",AB259/AB258-1)</f>
        <v>-1.2617102679726822E-2</v>
      </c>
      <c r="AI259" s="26">
        <f t="shared" ref="AI259:AI322" si="134">IF(OR(AC259="",AC258=""),"",AC259/AC258-1)</f>
        <v>1.1660208063449744</v>
      </c>
      <c r="AJ259" s="26">
        <f t="shared" si="124"/>
        <v>0.97598836318022109</v>
      </c>
      <c r="AK259" s="26">
        <f t="shared" si="125"/>
        <v>2.4011636819778866E-2</v>
      </c>
      <c r="AL259" s="29">
        <v>20.46</v>
      </c>
      <c r="AM259" s="30">
        <v>21.545000000000002</v>
      </c>
      <c r="AN259" s="30">
        <v>18.245000000000001</v>
      </c>
      <c r="AO259" s="30">
        <v>20.89</v>
      </c>
      <c r="AP259" s="31">
        <v>2.1000000000000001E-2</v>
      </c>
    </row>
    <row r="260" spans="1:42" x14ac:dyDescent="0.2">
      <c r="A260" s="11">
        <v>44302</v>
      </c>
      <c r="B260" s="5" t="s">
        <v>241</v>
      </c>
      <c r="C260" s="10">
        <v>44287</v>
      </c>
      <c r="D260" s="5" t="s">
        <v>179</v>
      </c>
      <c r="E260" s="18">
        <f>IF(SUMIFS('Daily NSE Equity Options'!$K:$K,'Daily NSE Equity Options'!$A:$A,$A260)=0,"",SUMIFS('Daily NSE Equity Options'!$K:$K,'Daily NSE Equity Options'!$A:$A,$A260))</f>
        <v>172.15049999999999</v>
      </c>
      <c r="F260" s="7">
        <f>IF(SUMIFS('Daily BSE Equity Options'!$K:$K,'Daily BSE Equity Options'!$A:$A,$A260)=0,"",SUMIFS('Daily BSE Equity Options'!$K:$K,'Daily BSE Equity Options'!$A:$A,$A260))</f>
        <v>2.6200000000000001E-2</v>
      </c>
      <c r="G260" s="7">
        <f t="shared" si="108"/>
        <v>172.17669999999998</v>
      </c>
      <c r="H260" s="20">
        <f t="shared" si="109"/>
        <v>1.1638663648281922</v>
      </c>
      <c r="I260" s="20">
        <f t="shared" si="110"/>
        <v>-0.58478605388272586</v>
      </c>
      <c r="J260" s="20">
        <f t="shared" si="111"/>
        <v>1.1624805325295147</v>
      </c>
      <c r="K260" s="20">
        <f t="shared" si="126"/>
        <v>-0.34103583583323038</v>
      </c>
      <c r="L260" s="20">
        <f t="shared" si="127"/>
        <v>-0.57049180327868854</v>
      </c>
      <c r="M260" s="20">
        <f t="shared" si="128"/>
        <v>-0.34108940085746509</v>
      </c>
      <c r="N260" s="20">
        <f t="shared" si="112"/>
        <v>0.99984783074597205</v>
      </c>
      <c r="O260" s="20">
        <f t="shared" si="113"/>
        <v>1.5216925402798407E-4</v>
      </c>
      <c r="P260" s="21">
        <f>IF(SUMIFS('Daily NSE Equity Options'!$L:$L,'Daily NSE Equity Options'!$A:$A,$A260)=0,"",SUMIFS('Daily NSE Equity Options'!$L:$L,'Daily NSE Equity Options'!$A:$A,$A260))</f>
        <v>20776.031800000001</v>
      </c>
      <c r="Q260" s="8">
        <f>IF(SUMIFS('Daily BSE Equity Options'!$L:$L,'Daily BSE Equity Options'!$A:$A,$A260)=0,"",SUMIFS('Daily BSE Equity Options'!$L:$L,'Daily BSE Equity Options'!$A:$A,$A260))</f>
        <v>3187.23</v>
      </c>
      <c r="R260" s="8">
        <f t="shared" si="114"/>
        <v>23963.2618</v>
      </c>
      <c r="S260" s="23">
        <f t="shared" si="115"/>
        <v>0.10558762898294183</v>
      </c>
      <c r="T260" s="23">
        <f t="shared" si="116"/>
        <v>50.694926250433866</v>
      </c>
      <c r="U260" s="23">
        <f t="shared" si="117"/>
        <v>0.2710245736865835</v>
      </c>
      <c r="V260" s="23">
        <f t="shared" si="129"/>
        <v>-0.77276529413337369</v>
      </c>
      <c r="W260" s="23">
        <f t="shared" si="130"/>
        <v>1.9342898452757495E-2</v>
      </c>
      <c r="X260" s="23">
        <f t="shared" si="131"/>
        <v>-0.74657225882983769</v>
      </c>
      <c r="Y260" s="23">
        <f t="shared" si="118"/>
        <v>0.86699515172012187</v>
      </c>
      <c r="Z260" s="23">
        <f t="shared" si="119"/>
        <v>0.13300484827987816</v>
      </c>
      <c r="AA260" s="24">
        <f>IF(SUMIFS('Daily NSE Equity Options'!$M:$M,'Daily NSE Equity Options'!$A:$A,$A260)=0,"",SUMIFS('Daily NSE Equity Options'!$M:$M,'Daily NSE Equity Options'!$A:$A,$A260))</f>
        <v>21910494</v>
      </c>
      <c r="AB260" s="9">
        <f>IF(SUMIFS('Daily BSE Equity Options'!$M:$M,'Daily BSE Equity Options'!$A:$A,$A260)=0,"",SUMIFS('Daily BSE Equity Options'!$M:$M,'Daily BSE Equity Options'!$A:$A,$A260))</f>
        <v>2704698</v>
      </c>
      <c r="AC260" s="9">
        <f t="shared" si="120"/>
        <v>24615192</v>
      </c>
      <c r="AD260" s="26">
        <f t="shared" si="121"/>
        <v>-0.44514231019147776</v>
      </c>
      <c r="AE260" s="26">
        <f t="shared" si="122"/>
        <v>37.56801848049281</v>
      </c>
      <c r="AF260" s="26">
        <f t="shared" si="123"/>
        <v>-0.3777540425385405</v>
      </c>
      <c r="AG260" s="26">
        <f t="shared" si="132"/>
        <v>-0.78655919415920672</v>
      </c>
      <c r="AH260" s="26">
        <f t="shared" si="133"/>
        <v>7.0944429002116838E-2</v>
      </c>
      <c r="AI260" s="26">
        <f t="shared" si="134"/>
        <v>-0.76596912858821242</v>
      </c>
      <c r="AJ260" s="26">
        <f t="shared" si="124"/>
        <v>0.89012078394513439</v>
      </c>
      <c r="AK260" s="26">
        <f t="shared" si="125"/>
        <v>0.10987921605486563</v>
      </c>
      <c r="AL260" s="29">
        <v>20.89</v>
      </c>
      <c r="AM260" s="30">
        <v>21.09</v>
      </c>
      <c r="AN260" s="30">
        <v>19.482500000000002</v>
      </c>
      <c r="AO260" s="30">
        <v>20.4025</v>
      </c>
      <c r="AP260" s="31">
        <v>-2.3300000000000001E-2</v>
      </c>
    </row>
    <row r="261" spans="1:42" x14ac:dyDescent="0.2">
      <c r="A261" s="11">
        <v>44305</v>
      </c>
      <c r="B261" s="5" t="s">
        <v>244</v>
      </c>
      <c r="C261" s="10">
        <v>44287</v>
      </c>
      <c r="D261" s="5" t="s">
        <v>179</v>
      </c>
      <c r="E261" s="18">
        <f>IF(SUMIFS('Daily NSE Equity Options'!$K:$K,'Daily NSE Equity Options'!$A:$A,$A261)=0,"",SUMIFS('Daily NSE Equity Options'!$K:$K,'Daily NSE Equity Options'!$A:$A,$A261))</f>
        <v>231.44120000000001</v>
      </c>
      <c r="F261" s="7">
        <f>IF(SUMIFS('Daily BSE Equity Options'!$K:$K,'Daily BSE Equity Options'!$A:$A,$A261)=0,"",SUMIFS('Daily BSE Equity Options'!$K:$K,'Daily BSE Equity Options'!$A:$A,$A261))</f>
        <v>8.6599999999999996E-2</v>
      </c>
      <c r="G261" s="7">
        <f t="shared" si="108"/>
        <v>231.52780000000001</v>
      </c>
      <c r="H261" s="20" t="str">
        <f t="shared" si="109"/>
        <v/>
      </c>
      <c r="I261" s="20" t="str">
        <f t="shared" si="110"/>
        <v/>
      </c>
      <c r="J261" s="20" t="str">
        <f t="shared" si="111"/>
        <v/>
      </c>
      <c r="K261" s="20">
        <f t="shared" si="126"/>
        <v>0.34441201158288837</v>
      </c>
      <c r="L261" s="20">
        <f t="shared" si="127"/>
        <v>2.3053435114503813</v>
      </c>
      <c r="M261" s="20">
        <f t="shared" si="128"/>
        <v>0.34471040506642336</v>
      </c>
      <c r="N261" s="20">
        <f t="shared" si="112"/>
        <v>0.99962596284333893</v>
      </c>
      <c r="O261" s="20">
        <f t="shared" si="113"/>
        <v>3.7403715666110073E-4</v>
      </c>
      <c r="P261" s="21">
        <f>IF(SUMIFS('Daily NSE Equity Options'!$L:$L,'Daily NSE Equity Options'!$A:$A,$A261)=0,"",SUMIFS('Daily NSE Equity Options'!$L:$L,'Daily NSE Equity Options'!$A:$A,$A261))</f>
        <v>29769.375199999999</v>
      </c>
      <c r="Q261" s="8">
        <f>IF(SUMIFS('Daily BSE Equity Options'!$L:$L,'Daily BSE Equity Options'!$A:$A,$A261)=0,"",SUMIFS('Daily BSE Equity Options'!$L:$L,'Daily BSE Equity Options'!$A:$A,$A261))</f>
        <v>3188.1143000000002</v>
      </c>
      <c r="R261" s="8">
        <f t="shared" si="114"/>
        <v>32957.489499999996</v>
      </c>
      <c r="S261" s="23" t="str">
        <f t="shared" si="115"/>
        <v/>
      </c>
      <c r="T261" s="23" t="str">
        <f t="shared" si="116"/>
        <v/>
      </c>
      <c r="U261" s="23" t="str">
        <f t="shared" si="117"/>
        <v/>
      </c>
      <c r="V261" s="23">
        <f t="shared" si="129"/>
        <v>0.43287108368788685</v>
      </c>
      <c r="W261" s="23">
        <f t="shared" si="130"/>
        <v>2.7745095270814701E-4</v>
      </c>
      <c r="X261" s="23">
        <f t="shared" si="131"/>
        <v>0.37533403319910286</v>
      </c>
      <c r="Y261" s="23">
        <f t="shared" si="118"/>
        <v>0.90326586313560087</v>
      </c>
      <c r="Z261" s="23">
        <f t="shared" si="119"/>
        <v>9.6734136864399231E-2</v>
      </c>
      <c r="AA261" s="24">
        <f>IF(SUMIFS('Daily NSE Equity Options'!$M:$M,'Daily NSE Equity Options'!$A:$A,$A261)=0,"",SUMIFS('Daily NSE Equity Options'!$M:$M,'Daily NSE Equity Options'!$A:$A,$A261))</f>
        <v>32489478</v>
      </c>
      <c r="AB261" s="9">
        <f>IF(SUMIFS('Daily BSE Equity Options'!$M:$M,'Daily BSE Equity Options'!$A:$A,$A261)=0,"",SUMIFS('Daily BSE Equity Options'!$M:$M,'Daily BSE Equity Options'!$A:$A,$A261))</f>
        <v>2577554</v>
      </c>
      <c r="AC261" s="9">
        <f t="shared" si="120"/>
        <v>35067032</v>
      </c>
      <c r="AD261" s="26" t="str">
        <f t="shared" si="121"/>
        <v/>
      </c>
      <c r="AE261" s="26" t="str">
        <f t="shared" si="122"/>
        <v/>
      </c>
      <c r="AF261" s="26" t="str">
        <f t="shared" si="123"/>
        <v/>
      </c>
      <c r="AG261" s="26">
        <f t="shared" si="132"/>
        <v>0.48282726989176972</v>
      </c>
      <c r="AH261" s="26">
        <f t="shared" si="133"/>
        <v>-4.7008575449088985E-2</v>
      </c>
      <c r="AI261" s="26">
        <f t="shared" si="134"/>
        <v>0.42460932256794903</v>
      </c>
      <c r="AJ261" s="26">
        <f t="shared" si="124"/>
        <v>0.92649637414423891</v>
      </c>
      <c r="AK261" s="26">
        <f t="shared" si="125"/>
        <v>7.3503625855761048E-2</v>
      </c>
      <c r="AL261" s="29">
        <v>20.4025</v>
      </c>
      <c r="AM261" s="30">
        <v>23.107500000000002</v>
      </c>
      <c r="AN261" s="30">
        <v>19.807500000000001</v>
      </c>
      <c r="AO261" s="30">
        <v>22.484999999999999</v>
      </c>
      <c r="AP261" s="31">
        <v>0.1021</v>
      </c>
    </row>
    <row r="262" spans="1:42" x14ac:dyDescent="0.2">
      <c r="A262" s="11">
        <v>44306</v>
      </c>
      <c r="B262" s="5" t="s">
        <v>242</v>
      </c>
      <c r="C262" s="10">
        <v>44287</v>
      </c>
      <c r="D262" s="5" t="s">
        <v>179</v>
      </c>
      <c r="E262" s="18">
        <f>IF(SUMIFS('Daily NSE Equity Options'!$K:$K,'Daily NSE Equity Options'!$A:$A,$A262)=0,"",SUMIFS('Daily NSE Equity Options'!$K:$K,'Daily NSE Equity Options'!$A:$A,$A262))</f>
        <v>226.7012</v>
      </c>
      <c r="F262" s="7">
        <f>IF(SUMIFS('Daily BSE Equity Options'!$K:$K,'Daily BSE Equity Options'!$A:$A,$A262)=0,"",SUMIFS('Daily BSE Equity Options'!$K:$K,'Daily BSE Equity Options'!$A:$A,$A262))</f>
        <v>6.4199999999999993E-2</v>
      </c>
      <c r="G262" s="7">
        <f t="shared" si="108"/>
        <v>226.7654</v>
      </c>
      <c r="H262" s="20">
        <f t="shared" si="109"/>
        <v>2.0585327485230209</v>
      </c>
      <c r="I262" s="20">
        <f t="shared" si="110"/>
        <v>-0.10833333333333339</v>
      </c>
      <c r="J262" s="20">
        <f t="shared" si="111"/>
        <v>2.0564299279311089</v>
      </c>
      <c r="K262" s="20">
        <f t="shared" si="126"/>
        <v>-2.0480363911006383E-2</v>
      </c>
      <c r="L262" s="20">
        <f t="shared" si="127"/>
        <v>-0.25866050808314089</v>
      </c>
      <c r="M262" s="20">
        <f t="shared" si="128"/>
        <v>-2.0569452134905686E-2</v>
      </c>
      <c r="N262" s="20">
        <f t="shared" si="112"/>
        <v>0.99971688802612746</v>
      </c>
      <c r="O262" s="20">
        <f t="shared" si="113"/>
        <v>2.8311197387255726E-4</v>
      </c>
      <c r="P262" s="21">
        <f>IF(SUMIFS('Daily NSE Equity Options'!$L:$L,'Daily NSE Equity Options'!$A:$A,$A262)=0,"",SUMIFS('Daily NSE Equity Options'!$L:$L,'Daily NSE Equity Options'!$A:$A,$A262))</f>
        <v>40692.909099999997</v>
      </c>
      <c r="Q262" s="8">
        <f>IF(SUMIFS('Daily BSE Equity Options'!$L:$L,'Daily BSE Equity Options'!$A:$A,$A262)=0,"",SUMIFS('Daily BSE Equity Options'!$L:$L,'Daily BSE Equity Options'!$A:$A,$A262))</f>
        <v>3209.3874000000001</v>
      </c>
      <c r="R262" s="8">
        <f t="shared" si="114"/>
        <v>43902.296499999997</v>
      </c>
      <c r="S262" s="23">
        <f t="shared" si="115"/>
        <v>5.0997903375075957</v>
      </c>
      <c r="T262" s="23">
        <f t="shared" si="116"/>
        <v>52.06579430351492</v>
      </c>
      <c r="U262" s="23">
        <f t="shared" si="117"/>
        <v>5.5217469422999965</v>
      </c>
      <c r="V262" s="23">
        <f t="shared" si="129"/>
        <v>0.36693863497679313</v>
      </c>
      <c r="W262" s="23">
        <f t="shared" si="130"/>
        <v>6.6726277662001454E-3</v>
      </c>
      <c r="X262" s="23">
        <f t="shared" si="131"/>
        <v>0.33208861372769305</v>
      </c>
      <c r="Y262" s="23">
        <f t="shared" si="118"/>
        <v>0.92689704967939435</v>
      </c>
      <c r="Z262" s="23">
        <f t="shared" si="119"/>
        <v>7.3102950320605667E-2</v>
      </c>
      <c r="AA262" s="24">
        <f>IF(SUMIFS('Daily NSE Equity Options'!$M:$M,'Daily NSE Equity Options'!$A:$A,$A262)=0,"",SUMIFS('Daily NSE Equity Options'!$M:$M,'Daily NSE Equity Options'!$A:$A,$A262))</f>
        <v>44547635</v>
      </c>
      <c r="AB262" s="9">
        <f>IF(SUMIFS('Daily BSE Equity Options'!$M:$M,'Daily BSE Equity Options'!$A:$A,$A262)=0,"",SUMIFS('Daily BSE Equity Options'!$M:$M,'Daily BSE Equity Options'!$A:$A,$A262))</f>
        <v>2590814</v>
      </c>
      <c r="AC262" s="9">
        <f t="shared" si="120"/>
        <v>47138449</v>
      </c>
      <c r="AD262" s="26">
        <f t="shared" si="121"/>
        <v>2.5388711013551539</v>
      </c>
      <c r="AE262" s="26">
        <f t="shared" si="122"/>
        <v>36.563272052427074</v>
      </c>
      <c r="AF262" s="26">
        <f t="shared" si="123"/>
        <v>2.7242798961907755</v>
      </c>
      <c r="AG262" s="26">
        <f t="shared" si="132"/>
        <v>0.37114037350800166</v>
      </c>
      <c r="AH262" s="26">
        <f t="shared" si="133"/>
        <v>5.1444121054302627E-3</v>
      </c>
      <c r="AI262" s="26">
        <f t="shared" si="134"/>
        <v>0.34423834329634739</v>
      </c>
      <c r="AJ262" s="26">
        <f t="shared" si="124"/>
        <v>0.94503820013255002</v>
      </c>
      <c r="AK262" s="26">
        <f t="shared" si="125"/>
        <v>5.4961799867450027E-2</v>
      </c>
      <c r="AL262" s="29">
        <v>22.484999999999999</v>
      </c>
      <c r="AM262" s="30">
        <v>22.745000000000001</v>
      </c>
      <c r="AN262" s="30">
        <v>21.237500000000001</v>
      </c>
      <c r="AO262" s="30">
        <v>22.425000000000001</v>
      </c>
      <c r="AP262" s="31">
        <v>-2.7000000000000001E-3</v>
      </c>
    </row>
    <row r="263" spans="1:42" x14ac:dyDescent="0.2">
      <c r="A263" s="11">
        <v>44308</v>
      </c>
      <c r="B263" s="5" t="s">
        <v>243</v>
      </c>
      <c r="C263" s="10">
        <v>44287</v>
      </c>
      <c r="D263" s="5" t="s">
        <v>179</v>
      </c>
      <c r="E263" s="18">
        <f>IF(SUMIFS('Daily NSE Equity Options'!$K:$K,'Daily NSE Equity Options'!$A:$A,$A263)=0,"",SUMIFS('Daily NSE Equity Options'!$K:$K,'Daily NSE Equity Options'!$A:$A,$A263))</f>
        <v>245.3295</v>
      </c>
      <c r="F263" s="7">
        <f>IF(SUMIFS('Daily BSE Equity Options'!$K:$K,'Daily BSE Equity Options'!$A:$A,$A263)=0,"",SUMIFS('Daily BSE Equity Options'!$K:$K,'Daily BSE Equity Options'!$A:$A,$A263))</f>
        <v>4.9799999999999997E-2</v>
      </c>
      <c r="G263" s="7">
        <f t="shared" si="108"/>
        <v>245.3793</v>
      </c>
      <c r="H263" s="20">
        <f t="shared" si="109"/>
        <v>1.8382627709358896</v>
      </c>
      <c r="I263" s="20">
        <f t="shared" si="110"/>
        <v>-0.36962025316455704</v>
      </c>
      <c r="J263" s="20">
        <f t="shared" si="111"/>
        <v>1.8362466841201868</v>
      </c>
      <c r="K263" s="20">
        <f t="shared" si="126"/>
        <v>8.2171157453070354E-2</v>
      </c>
      <c r="L263" s="20">
        <f t="shared" si="127"/>
        <v>-0.22429906542056066</v>
      </c>
      <c r="M263" s="20">
        <f t="shared" si="128"/>
        <v>8.2084392063339395E-2</v>
      </c>
      <c r="N263" s="20">
        <f t="shared" si="112"/>
        <v>0.99979704889532239</v>
      </c>
      <c r="O263" s="20">
        <f t="shared" si="113"/>
        <v>2.0295110467753391E-4</v>
      </c>
      <c r="P263" s="21">
        <f>IF(SUMIFS('Daily NSE Equity Options'!$L:$L,'Daily NSE Equity Options'!$A:$A,$A263)=0,"",SUMIFS('Daily NSE Equity Options'!$L:$L,'Daily NSE Equity Options'!$A:$A,$A263))</f>
        <v>87282.728900000002</v>
      </c>
      <c r="Q263" s="8">
        <f>IF(SUMIFS('Daily BSE Equity Options'!$L:$L,'Daily BSE Equity Options'!$A:$A,$A263)=0,"",SUMIFS('Daily BSE Equity Options'!$L:$L,'Daily BSE Equity Options'!$A:$A,$A263))</f>
        <v>3217.4775</v>
      </c>
      <c r="R263" s="8">
        <f t="shared" si="114"/>
        <v>90500.206399999995</v>
      </c>
      <c r="S263" s="23">
        <f t="shared" si="115"/>
        <v>7.5668611467215499</v>
      </c>
      <c r="T263" s="23">
        <f t="shared" si="116"/>
        <v>52.561422521424717</v>
      </c>
      <c r="U263" s="23">
        <f t="shared" si="117"/>
        <v>7.8305937202483467</v>
      </c>
      <c r="V263" s="23">
        <f t="shared" si="129"/>
        <v>1.144912487959727</v>
      </c>
      <c r="W263" s="23">
        <f t="shared" si="130"/>
        <v>2.5207614387716681E-3</v>
      </c>
      <c r="X263" s="23">
        <f t="shared" si="131"/>
        <v>1.0614002823291946</v>
      </c>
      <c r="Y263" s="23">
        <f t="shared" si="118"/>
        <v>0.96444784351342661</v>
      </c>
      <c r="Z263" s="23">
        <f t="shared" si="119"/>
        <v>3.5552156486573498E-2</v>
      </c>
      <c r="AA263" s="24">
        <f>IF(SUMIFS('Daily NSE Equity Options'!$M:$M,'Daily NSE Equity Options'!$A:$A,$A263)=0,"",SUMIFS('Daily NSE Equity Options'!$M:$M,'Daily NSE Equity Options'!$A:$A,$A263))</f>
        <v>98615054</v>
      </c>
      <c r="AB263" s="9">
        <f>IF(SUMIFS('Daily BSE Equity Options'!$M:$M,'Daily BSE Equity Options'!$A:$A,$A263)=0,"",SUMIFS('Daily BSE Equity Options'!$M:$M,'Daily BSE Equity Options'!$A:$A,$A263))</f>
        <v>2604195</v>
      </c>
      <c r="AC263" s="9">
        <f t="shared" si="120"/>
        <v>101219249</v>
      </c>
      <c r="AD263" s="26">
        <f t="shared" si="121"/>
        <v>3.9297467851684864</v>
      </c>
      <c r="AE263" s="26">
        <f t="shared" si="122"/>
        <v>30.836124694376529</v>
      </c>
      <c r="AF263" s="26">
        <f t="shared" si="123"/>
        <v>4.03932334359643</v>
      </c>
      <c r="AG263" s="26">
        <f t="shared" si="132"/>
        <v>1.2136989763878598</v>
      </c>
      <c r="AH263" s="26">
        <f t="shared" si="133"/>
        <v>5.164786047937131E-3</v>
      </c>
      <c r="AI263" s="26">
        <f t="shared" si="134"/>
        <v>1.1472757620854264</v>
      </c>
      <c r="AJ263" s="26">
        <f t="shared" si="124"/>
        <v>0.97427174153406337</v>
      </c>
      <c r="AK263" s="26">
        <f t="shared" si="125"/>
        <v>2.5728258465936651E-2</v>
      </c>
      <c r="AL263" s="29">
        <v>22.425000000000001</v>
      </c>
      <c r="AM263" s="30">
        <v>23.607500000000002</v>
      </c>
      <c r="AN263" s="30">
        <v>22.425000000000001</v>
      </c>
      <c r="AO263" s="30">
        <v>23.024999999999999</v>
      </c>
      <c r="AP263" s="31">
        <v>2.6800000000000001E-2</v>
      </c>
    </row>
    <row r="264" spans="1:42" x14ac:dyDescent="0.2">
      <c r="A264" s="11">
        <v>44309</v>
      </c>
      <c r="B264" s="5" t="s">
        <v>241</v>
      </c>
      <c r="C264" s="10">
        <v>44287</v>
      </c>
      <c r="D264" s="5" t="s">
        <v>179</v>
      </c>
      <c r="E264" s="18">
        <f>IF(SUMIFS('Daily NSE Equity Options'!$K:$K,'Daily NSE Equity Options'!$A:$A,$A264)=0,"",SUMIFS('Daily NSE Equity Options'!$K:$K,'Daily NSE Equity Options'!$A:$A,$A264))</f>
        <v>209.4863</v>
      </c>
      <c r="F264" s="7">
        <f>IF(SUMIFS('Daily BSE Equity Options'!$K:$K,'Daily BSE Equity Options'!$A:$A,$A264)=0,"",SUMIFS('Daily BSE Equity Options'!$K:$K,'Daily BSE Equity Options'!$A:$A,$A264))</f>
        <v>3.5499999999999997E-2</v>
      </c>
      <c r="G264" s="7">
        <f t="shared" si="108"/>
        <v>209.52180000000001</v>
      </c>
      <c r="H264" s="20">
        <f t="shared" si="109"/>
        <v>1.8078187116161497</v>
      </c>
      <c r="I264" s="20">
        <f t="shared" si="110"/>
        <v>-0.38474870017331031</v>
      </c>
      <c r="J264" s="20">
        <f t="shared" si="111"/>
        <v>1.8061243485982228</v>
      </c>
      <c r="K264" s="20">
        <f t="shared" si="126"/>
        <v>-0.14610228284816951</v>
      </c>
      <c r="L264" s="20">
        <f t="shared" si="127"/>
        <v>-0.28714859437751006</v>
      </c>
      <c r="M264" s="20">
        <f t="shared" si="128"/>
        <v>-0.14613090835290499</v>
      </c>
      <c r="N264" s="20">
        <f t="shared" si="112"/>
        <v>0.99983056655679736</v>
      </c>
      <c r="O264" s="20">
        <f t="shared" si="113"/>
        <v>1.6943344320256886E-4</v>
      </c>
      <c r="P264" s="21">
        <f>IF(SUMIFS('Daily NSE Equity Options'!$L:$L,'Daily NSE Equity Options'!$A:$A,$A264)=0,"",SUMIFS('Daily NSE Equity Options'!$L:$L,'Daily NSE Equity Options'!$A:$A,$A264))</f>
        <v>23196.5036</v>
      </c>
      <c r="Q264" s="8">
        <f>IF(SUMIFS('Daily BSE Equity Options'!$L:$L,'Daily BSE Equity Options'!$A:$A,$A264)=0,"",SUMIFS('Daily BSE Equity Options'!$L:$L,'Daily BSE Equity Options'!$A:$A,$A264))</f>
        <v>3211.5409</v>
      </c>
      <c r="R264" s="8">
        <f t="shared" si="114"/>
        <v>26408.0445</v>
      </c>
      <c r="S264" s="23">
        <f t="shared" si="115"/>
        <v>0.14181381495710044</v>
      </c>
      <c r="T264" s="23">
        <f t="shared" si="116"/>
        <v>52.78546546486195</v>
      </c>
      <c r="U264" s="23">
        <f t="shared" si="117"/>
        <v>0.29608780569784021</v>
      </c>
      <c r="V264" s="23">
        <f t="shared" si="129"/>
        <v>-0.73423718652774617</v>
      </c>
      <c r="W264" s="23">
        <f t="shared" si="130"/>
        <v>-1.8451100279645027E-3</v>
      </c>
      <c r="X264" s="23">
        <f t="shared" si="131"/>
        <v>-0.70819906881449946</v>
      </c>
      <c r="Y264" s="23">
        <f t="shared" si="118"/>
        <v>0.87838778066282042</v>
      </c>
      <c r="Z264" s="23">
        <f t="shared" si="119"/>
        <v>0.12161221933717963</v>
      </c>
      <c r="AA264" s="24">
        <f>IF(SUMIFS('Daily NSE Equity Options'!$M:$M,'Daily NSE Equity Options'!$A:$A,$A264)=0,"",SUMIFS('Daily NSE Equity Options'!$M:$M,'Daily NSE Equity Options'!$A:$A,$A264))</f>
        <v>25180801</v>
      </c>
      <c r="AB264" s="9">
        <f>IF(SUMIFS('Daily BSE Equity Options'!$M:$M,'Daily BSE Equity Options'!$A:$A,$A264)=0,"",SUMIFS('Daily BSE Equity Options'!$M:$M,'Daily BSE Equity Options'!$A:$A,$A264))</f>
        <v>2678405</v>
      </c>
      <c r="AC264" s="9">
        <f t="shared" si="120"/>
        <v>27859206</v>
      </c>
      <c r="AD264" s="26">
        <f t="shared" si="121"/>
        <v>-0.39604450516319956</v>
      </c>
      <c r="AE264" s="26">
        <f t="shared" si="122"/>
        <v>32.251458721291122</v>
      </c>
      <c r="AF264" s="26">
        <f t="shared" si="123"/>
        <v>-0.33309204908639867</v>
      </c>
      <c r="AG264" s="26">
        <f t="shared" si="132"/>
        <v>-0.74465560805756903</v>
      </c>
      <c r="AH264" s="26">
        <f t="shared" si="133"/>
        <v>2.8496329959930122E-2</v>
      </c>
      <c r="AI264" s="26">
        <f t="shared" si="134"/>
        <v>-0.72476375516281499</v>
      </c>
      <c r="AJ264" s="26">
        <f t="shared" si="124"/>
        <v>0.90385924853709043</v>
      </c>
      <c r="AK264" s="26">
        <f t="shared" si="125"/>
        <v>9.614075146290961E-2</v>
      </c>
      <c r="AL264" s="29">
        <v>23.024999999999999</v>
      </c>
      <c r="AM264" s="30">
        <v>23.052499999999998</v>
      </c>
      <c r="AN264" s="30">
        <v>20.21</v>
      </c>
      <c r="AO264" s="30">
        <v>22.69</v>
      </c>
      <c r="AP264" s="31">
        <v>-1.4500000000000001E-2</v>
      </c>
    </row>
    <row r="265" spans="1:42" x14ac:dyDescent="0.2">
      <c r="A265" s="11">
        <v>44312</v>
      </c>
      <c r="B265" s="5" t="s">
        <v>244</v>
      </c>
      <c r="C265" s="10">
        <v>44287</v>
      </c>
      <c r="D265" s="5" t="s">
        <v>179</v>
      </c>
      <c r="E265" s="18">
        <f>IF(SUMIFS('Daily NSE Equity Options'!$K:$K,'Daily NSE Equity Options'!$A:$A,$A265)=0,"",SUMIFS('Daily NSE Equity Options'!$K:$K,'Daily NSE Equity Options'!$A:$A,$A265))</f>
        <v>180.46960000000001</v>
      </c>
      <c r="F265" s="7">
        <f>IF(SUMIFS('Daily BSE Equity Options'!$K:$K,'Daily BSE Equity Options'!$A:$A,$A265)=0,"",SUMIFS('Daily BSE Equity Options'!$K:$K,'Daily BSE Equity Options'!$A:$A,$A265))</f>
        <v>8.4500000000000006E-2</v>
      </c>
      <c r="G265" s="7">
        <f t="shared" si="108"/>
        <v>180.55410000000001</v>
      </c>
      <c r="H265" s="20" t="str">
        <f t="shared" si="109"/>
        <v/>
      </c>
      <c r="I265" s="20" t="str">
        <f t="shared" si="110"/>
        <v/>
      </c>
      <c r="J265" s="20" t="str">
        <f t="shared" si="111"/>
        <v/>
      </c>
      <c r="K265" s="20">
        <f t="shared" si="126"/>
        <v>-0.13851359253564544</v>
      </c>
      <c r="L265" s="20">
        <f t="shared" si="127"/>
        <v>1.3802816901408455</v>
      </c>
      <c r="M265" s="20">
        <f t="shared" si="128"/>
        <v>-0.13825625782138184</v>
      </c>
      <c r="N265" s="20">
        <f t="shared" si="112"/>
        <v>0.99953199622716959</v>
      </c>
      <c r="O265" s="20">
        <f t="shared" si="113"/>
        <v>4.6800377283041483E-4</v>
      </c>
      <c r="P265" s="21">
        <f>IF(SUMIFS('Daily NSE Equity Options'!$L:$L,'Daily NSE Equity Options'!$A:$A,$A265)=0,"",SUMIFS('Daily NSE Equity Options'!$L:$L,'Daily NSE Equity Options'!$A:$A,$A265))</f>
        <v>24403.956999999999</v>
      </c>
      <c r="Q265" s="8">
        <f>IF(SUMIFS('Daily BSE Equity Options'!$L:$L,'Daily BSE Equity Options'!$A:$A,$A265)=0,"",SUMIFS('Daily BSE Equity Options'!$L:$L,'Daily BSE Equity Options'!$A:$A,$A265))</f>
        <v>3195.9996000000001</v>
      </c>
      <c r="R265" s="8">
        <f t="shared" si="114"/>
        <v>27599.956599999998</v>
      </c>
      <c r="S265" s="23" t="str">
        <f t="shared" si="115"/>
        <v/>
      </c>
      <c r="T265" s="23" t="str">
        <f t="shared" si="116"/>
        <v/>
      </c>
      <c r="U265" s="23" t="str">
        <f t="shared" si="117"/>
        <v/>
      </c>
      <c r="V265" s="23">
        <f t="shared" si="129"/>
        <v>5.2053249956170111E-2</v>
      </c>
      <c r="W265" s="23">
        <f t="shared" si="130"/>
        <v>-4.8392035113112852E-3</v>
      </c>
      <c r="X265" s="23">
        <f t="shared" si="131"/>
        <v>4.5134432426452431E-2</v>
      </c>
      <c r="Y265" s="23">
        <f t="shared" si="118"/>
        <v>0.88420273095646829</v>
      </c>
      <c r="Z265" s="23">
        <f t="shared" si="119"/>
        <v>0.11579726904353177</v>
      </c>
      <c r="AA265" s="24">
        <f>IF(SUMIFS('Daily NSE Equity Options'!$M:$M,'Daily NSE Equity Options'!$A:$A,$A265)=0,"",SUMIFS('Daily NSE Equity Options'!$M:$M,'Daily NSE Equity Options'!$A:$A,$A265))</f>
        <v>26589801</v>
      </c>
      <c r="AB265" s="9">
        <f>IF(SUMIFS('Daily BSE Equity Options'!$M:$M,'Daily BSE Equity Options'!$A:$A,$A265)=0,"",SUMIFS('Daily BSE Equity Options'!$M:$M,'Daily BSE Equity Options'!$A:$A,$A265))</f>
        <v>2590964</v>
      </c>
      <c r="AC265" s="9">
        <f t="shared" si="120"/>
        <v>29180765</v>
      </c>
      <c r="AD265" s="26" t="str">
        <f t="shared" si="121"/>
        <v/>
      </c>
      <c r="AE265" s="26" t="str">
        <f t="shared" si="122"/>
        <v/>
      </c>
      <c r="AF265" s="26" t="str">
        <f t="shared" si="123"/>
        <v/>
      </c>
      <c r="AG265" s="26">
        <f t="shared" si="132"/>
        <v>5.5955328823733552E-2</v>
      </c>
      <c r="AH265" s="26">
        <f t="shared" si="133"/>
        <v>-3.2646668446332794E-2</v>
      </c>
      <c r="AI265" s="26">
        <f t="shared" si="134"/>
        <v>4.7437066225074709E-2</v>
      </c>
      <c r="AJ265" s="26">
        <f t="shared" si="124"/>
        <v>0.91120986718477048</v>
      </c>
      <c r="AK265" s="26">
        <f t="shared" si="125"/>
        <v>8.8790132815229489E-2</v>
      </c>
      <c r="AL265" s="29">
        <v>22.69</v>
      </c>
      <c r="AM265" s="30">
        <v>23.555</v>
      </c>
      <c r="AN265" s="30">
        <v>22.6175</v>
      </c>
      <c r="AO265" s="30">
        <v>23.495000000000001</v>
      </c>
      <c r="AP265" s="31">
        <v>3.5499999999999997E-2</v>
      </c>
    </row>
    <row r="266" spans="1:42" x14ac:dyDescent="0.2">
      <c r="A266" s="11">
        <v>44313</v>
      </c>
      <c r="B266" s="5" t="s">
        <v>242</v>
      </c>
      <c r="C266" s="10">
        <v>44287</v>
      </c>
      <c r="D266" s="5" t="s">
        <v>179</v>
      </c>
      <c r="E266" s="18">
        <f>IF(SUMIFS('Daily NSE Equity Options'!$K:$K,'Daily NSE Equity Options'!$A:$A,$A266)=0,"",SUMIFS('Daily NSE Equity Options'!$K:$K,'Daily NSE Equity Options'!$A:$A,$A266))</f>
        <v>161.6318</v>
      </c>
      <c r="F266" s="7">
        <f>IF(SUMIFS('Daily BSE Equity Options'!$K:$K,'Daily BSE Equity Options'!$A:$A,$A266)=0,"",SUMIFS('Daily BSE Equity Options'!$K:$K,'Daily BSE Equity Options'!$A:$A,$A266))</f>
        <v>5.9799999999999999E-2</v>
      </c>
      <c r="G266" s="7">
        <f t="shared" si="108"/>
        <v>161.69159999999999</v>
      </c>
      <c r="H266" s="20">
        <f t="shared" si="109"/>
        <v>1.62468537577905</v>
      </c>
      <c r="I266" s="20">
        <f t="shared" si="110"/>
        <v>1.9603960396039604</v>
      </c>
      <c r="J266" s="20">
        <f t="shared" si="111"/>
        <v>1.6247954598581851</v>
      </c>
      <c r="K266" s="20">
        <f t="shared" si="126"/>
        <v>-0.10438212308333383</v>
      </c>
      <c r="L266" s="20">
        <f t="shared" si="127"/>
        <v>-0.29230769230769238</v>
      </c>
      <c r="M266" s="20">
        <f t="shared" si="128"/>
        <v>-0.10447007295874211</v>
      </c>
      <c r="N266" s="20">
        <f t="shared" si="112"/>
        <v>0.99963016013200445</v>
      </c>
      <c r="O266" s="20">
        <f t="shared" si="113"/>
        <v>3.6983986799561636E-4</v>
      </c>
      <c r="P266" s="21">
        <f>IF(SUMIFS('Daily NSE Equity Options'!$L:$L,'Daily NSE Equity Options'!$A:$A,$A266)=0,"",SUMIFS('Daily NSE Equity Options'!$L:$L,'Daily NSE Equity Options'!$A:$A,$A266))</f>
        <v>26177.1378</v>
      </c>
      <c r="Q266" s="8">
        <f>IF(SUMIFS('Daily BSE Equity Options'!$L:$L,'Daily BSE Equity Options'!$A:$A,$A266)=0,"",SUMIFS('Daily BSE Equity Options'!$L:$L,'Daily BSE Equity Options'!$A:$A,$A266))</f>
        <v>3207.7130999999999</v>
      </c>
      <c r="R266" s="8">
        <f t="shared" si="114"/>
        <v>29384.850900000001</v>
      </c>
      <c r="S266" s="23">
        <f t="shared" si="115"/>
        <v>3.2602971721065392</v>
      </c>
      <c r="T266" s="23">
        <f t="shared" si="116"/>
        <v>51.424834400827628</v>
      </c>
      <c r="U266" s="23">
        <f t="shared" si="117"/>
        <v>3.7351950438910579</v>
      </c>
      <c r="V266" s="23">
        <f t="shared" si="129"/>
        <v>7.2659560906454645E-2</v>
      </c>
      <c r="W266" s="23">
        <f t="shared" si="130"/>
        <v>3.6650505212829643E-3</v>
      </c>
      <c r="X266" s="23">
        <f t="shared" si="131"/>
        <v>6.467018502485633E-2</v>
      </c>
      <c r="Y266" s="23">
        <f t="shared" si="118"/>
        <v>0.89083786366940521</v>
      </c>
      <c r="Z266" s="23">
        <f t="shared" si="119"/>
        <v>0.10916213633059475</v>
      </c>
      <c r="AA266" s="24">
        <f>IF(SUMIFS('Daily NSE Equity Options'!$M:$M,'Daily NSE Equity Options'!$A:$A,$A266)=0,"",SUMIFS('Daily NSE Equity Options'!$M:$M,'Daily NSE Equity Options'!$A:$A,$A266))</f>
        <v>28240638</v>
      </c>
      <c r="AB266" s="9">
        <f>IF(SUMIFS('Daily BSE Equity Options'!$M:$M,'Daily BSE Equity Options'!$A:$A,$A266)=0,"",SUMIFS('Daily BSE Equity Options'!$M:$M,'Daily BSE Equity Options'!$A:$A,$A266))</f>
        <v>2600811</v>
      </c>
      <c r="AC266" s="9">
        <f t="shared" si="120"/>
        <v>30841449</v>
      </c>
      <c r="AD266" s="26">
        <f t="shared" si="121"/>
        <v>1.4195030500985171</v>
      </c>
      <c r="AE266" s="26">
        <f t="shared" si="122"/>
        <v>33.834467332779724</v>
      </c>
      <c r="AF266" s="26">
        <f t="shared" si="123"/>
        <v>1.6255317218115932</v>
      </c>
      <c r="AG266" s="26">
        <f t="shared" si="132"/>
        <v>6.2085346182169543E-2</v>
      </c>
      <c r="AH266" s="26">
        <f t="shared" si="133"/>
        <v>3.8005159469602923E-3</v>
      </c>
      <c r="AI266" s="26">
        <f t="shared" si="134"/>
        <v>5.6910228364472237E-2</v>
      </c>
      <c r="AJ266" s="26">
        <f t="shared" si="124"/>
        <v>0.91567156912763725</v>
      </c>
      <c r="AK266" s="26">
        <f t="shared" si="125"/>
        <v>8.4328430872362706E-2</v>
      </c>
      <c r="AL266" s="29">
        <v>23.495000000000001</v>
      </c>
      <c r="AM266" s="30">
        <v>23.625</v>
      </c>
      <c r="AN266" s="30">
        <v>22.32</v>
      </c>
      <c r="AO266" s="30">
        <v>23.0825</v>
      </c>
      <c r="AP266" s="31">
        <v>-1.7600000000000001E-2</v>
      </c>
    </row>
    <row r="267" spans="1:42" x14ac:dyDescent="0.2">
      <c r="A267" s="11">
        <v>44314</v>
      </c>
      <c r="B267" s="5" t="s">
        <v>240</v>
      </c>
      <c r="C267" s="10">
        <v>44287</v>
      </c>
      <c r="D267" s="5" t="s">
        <v>179</v>
      </c>
      <c r="E267" s="18">
        <f>IF(SUMIFS('Daily NSE Equity Options'!$K:$K,'Daily NSE Equity Options'!$A:$A,$A267)=0,"",SUMIFS('Daily NSE Equity Options'!$K:$K,'Daily NSE Equity Options'!$A:$A,$A267))</f>
        <v>196.30019999999999</v>
      </c>
      <c r="F267" s="7">
        <f>IF(SUMIFS('Daily BSE Equity Options'!$K:$K,'Daily BSE Equity Options'!$A:$A,$A267)=0,"",SUMIFS('Daily BSE Equity Options'!$K:$K,'Daily BSE Equity Options'!$A:$A,$A267))</f>
        <v>4.9099999999999998E-2</v>
      </c>
      <c r="G267" s="7">
        <f t="shared" si="108"/>
        <v>196.3493</v>
      </c>
      <c r="H267" s="20">
        <f t="shared" si="109"/>
        <v>2.0766899050819405</v>
      </c>
      <c r="I267" s="20">
        <f t="shared" si="110"/>
        <v>3.8137254901960782</v>
      </c>
      <c r="J267" s="20">
        <f t="shared" si="111"/>
        <v>2.0769675581311531</v>
      </c>
      <c r="K267" s="20">
        <f t="shared" si="126"/>
        <v>0.21448997041423778</v>
      </c>
      <c r="L267" s="20">
        <f t="shared" si="127"/>
        <v>-0.17892976588628762</v>
      </c>
      <c r="M267" s="20">
        <f t="shared" si="128"/>
        <v>0.21434446811089747</v>
      </c>
      <c r="N267" s="20">
        <f t="shared" si="112"/>
        <v>0.9997499354466759</v>
      </c>
      <c r="O267" s="20">
        <f t="shared" si="113"/>
        <v>2.5006455332410147E-4</v>
      </c>
      <c r="P267" s="21">
        <f>IF(SUMIFS('Daily NSE Equity Options'!$L:$L,'Daily NSE Equity Options'!$A:$A,$A267)=0,"",SUMIFS('Daily NSE Equity Options'!$L:$L,'Daily NSE Equity Options'!$A:$A,$A267))</f>
        <v>41737.3609</v>
      </c>
      <c r="Q267" s="8">
        <f>IF(SUMIFS('Daily BSE Equity Options'!$L:$L,'Daily BSE Equity Options'!$A:$A,$A267)=0,"",SUMIFS('Daily BSE Equity Options'!$L:$L,'Daily BSE Equity Options'!$A:$A,$A267))</f>
        <v>3209.2694000000001</v>
      </c>
      <c r="R267" s="8">
        <f t="shared" si="114"/>
        <v>44946.630299999997</v>
      </c>
      <c r="S267" s="23">
        <f t="shared" si="115"/>
        <v>4.3036871050661913</v>
      </c>
      <c r="T267" s="23">
        <f t="shared" si="116"/>
        <v>50.357102735988406</v>
      </c>
      <c r="U267" s="23">
        <f t="shared" si="117"/>
        <v>4.6665022732509289</v>
      </c>
      <c r="V267" s="23">
        <f t="shared" si="129"/>
        <v>0.59442033804016559</v>
      </c>
      <c r="W267" s="23">
        <f t="shared" si="130"/>
        <v>4.8517431312666837E-4</v>
      </c>
      <c r="X267" s="23">
        <f t="shared" si="131"/>
        <v>0.52958510672586034</v>
      </c>
      <c r="Y267" s="23">
        <f t="shared" si="118"/>
        <v>0.92859822018737637</v>
      </c>
      <c r="Z267" s="23">
        <f t="shared" si="119"/>
        <v>7.1401779812623689E-2</v>
      </c>
      <c r="AA267" s="24">
        <f>IF(SUMIFS('Daily NSE Equity Options'!$M:$M,'Daily NSE Equity Options'!$A:$A,$A267)=0,"",SUMIFS('Daily NSE Equity Options'!$M:$M,'Daily NSE Equity Options'!$A:$A,$A267))</f>
        <v>44790371</v>
      </c>
      <c r="AB267" s="9">
        <f>IF(SUMIFS('Daily BSE Equity Options'!$M:$M,'Daily BSE Equity Options'!$A:$A,$A267)=0,"",SUMIFS('Daily BSE Equity Options'!$M:$M,'Daily BSE Equity Options'!$A:$A,$A267))</f>
        <v>2602095</v>
      </c>
      <c r="AC267" s="9">
        <f t="shared" si="120"/>
        <v>47392466</v>
      </c>
      <c r="AD267" s="26">
        <f t="shared" si="121"/>
        <v>2.0257587961268175</v>
      </c>
      <c r="AE267" s="26">
        <f t="shared" si="122"/>
        <v>32.816278525757653</v>
      </c>
      <c r="AF267" s="26">
        <f t="shared" si="123"/>
        <v>2.1849841891471682</v>
      </c>
      <c r="AG267" s="26">
        <f t="shared" si="132"/>
        <v>0.58602546443887005</v>
      </c>
      <c r="AH267" s="26">
        <f t="shared" si="133"/>
        <v>4.9369215986860837E-4</v>
      </c>
      <c r="AI267" s="26">
        <f t="shared" si="134"/>
        <v>0.53664848885666827</v>
      </c>
      <c r="AJ267" s="26">
        <f t="shared" si="124"/>
        <v>0.94509475409023869</v>
      </c>
      <c r="AK267" s="26">
        <f t="shared" si="125"/>
        <v>5.4905245909761272E-2</v>
      </c>
      <c r="AL267" s="29">
        <v>23.0825</v>
      </c>
      <c r="AM267" s="30">
        <v>23.112500000000001</v>
      </c>
      <c r="AN267" s="30">
        <v>20.967500000000001</v>
      </c>
      <c r="AO267" s="30">
        <v>22.58</v>
      </c>
      <c r="AP267" s="31">
        <v>-2.18E-2</v>
      </c>
    </row>
    <row r="268" spans="1:42" x14ac:dyDescent="0.2">
      <c r="A268" s="11">
        <v>44315</v>
      </c>
      <c r="B268" s="5" t="s">
        <v>243</v>
      </c>
      <c r="C268" s="10">
        <v>44287</v>
      </c>
      <c r="D268" s="5" t="s">
        <v>179</v>
      </c>
      <c r="E268" s="18">
        <f>IF(SUMIFS('Daily NSE Equity Options'!$K:$K,'Daily NSE Equity Options'!$A:$A,$A268)=0,"",SUMIFS('Daily NSE Equity Options'!$K:$K,'Daily NSE Equity Options'!$A:$A,$A268))</f>
        <v>268.14569999999998</v>
      </c>
      <c r="F268" s="7">
        <f>IF(SUMIFS('Daily BSE Equity Options'!$K:$K,'Daily BSE Equity Options'!$A:$A,$A268)=0,"",SUMIFS('Daily BSE Equity Options'!$K:$K,'Daily BSE Equity Options'!$A:$A,$A268))</f>
        <v>5.6599999999999998E-2</v>
      </c>
      <c r="G268" s="7">
        <f t="shared" si="108"/>
        <v>268.20229999999998</v>
      </c>
      <c r="H268" s="20">
        <f t="shared" si="109"/>
        <v>2.8696534356983596</v>
      </c>
      <c r="I268" s="20">
        <f t="shared" si="110"/>
        <v>8.9298245614035086</v>
      </c>
      <c r="J268" s="20">
        <f t="shared" si="111"/>
        <v>2.8701518898935352</v>
      </c>
      <c r="K268" s="20">
        <f t="shared" si="126"/>
        <v>0.36599809883026091</v>
      </c>
      <c r="L268" s="20">
        <f t="shared" si="127"/>
        <v>0.15274949083503064</v>
      </c>
      <c r="M268" s="20">
        <f t="shared" si="128"/>
        <v>0.3659447729123555</v>
      </c>
      <c r="N268" s="20">
        <f t="shared" si="112"/>
        <v>0.99978896526987282</v>
      </c>
      <c r="O268" s="20">
        <f t="shared" si="113"/>
        <v>2.1103473012722113E-4</v>
      </c>
      <c r="P268" s="21">
        <f>IF(SUMIFS('Daily NSE Equity Options'!$L:$L,'Daily NSE Equity Options'!$A:$A,$A268)=0,"",SUMIFS('Daily NSE Equity Options'!$L:$L,'Daily NSE Equity Options'!$A:$A,$A268))</f>
        <v>97490.5861</v>
      </c>
      <c r="Q268" s="8">
        <f>IF(SUMIFS('Daily BSE Equity Options'!$L:$L,'Daily BSE Equity Options'!$A:$A,$A268)=0,"",SUMIFS('Daily BSE Equity Options'!$L:$L,'Daily BSE Equity Options'!$A:$A,$A268))</f>
        <v>3203.7251000000001</v>
      </c>
      <c r="R268" s="8">
        <f t="shared" si="114"/>
        <v>100694.3112</v>
      </c>
      <c r="S268" s="23">
        <f t="shared" si="115"/>
        <v>8.1055229526120289</v>
      </c>
      <c r="T268" s="23">
        <f t="shared" si="116"/>
        <v>47.710595615670222</v>
      </c>
      <c r="U268" s="23">
        <f t="shared" si="117"/>
        <v>8.3473278875218444</v>
      </c>
      <c r="V268" s="23">
        <f t="shared" si="129"/>
        <v>1.3358109855958813</v>
      </c>
      <c r="W268" s="23">
        <f t="shared" si="130"/>
        <v>-1.7275894631968436E-3</v>
      </c>
      <c r="X268" s="23">
        <f t="shared" si="131"/>
        <v>1.2403083507686228</v>
      </c>
      <c r="Y268" s="23">
        <f t="shared" si="118"/>
        <v>0.96818365345747559</v>
      </c>
      <c r="Z268" s="23">
        <f t="shared" si="119"/>
        <v>3.1816346542524444E-2</v>
      </c>
      <c r="AA268" s="24">
        <f>IF(SUMIFS('Daily NSE Equity Options'!$M:$M,'Daily NSE Equity Options'!$A:$A,$A268)=0,"",SUMIFS('Daily NSE Equity Options'!$M:$M,'Daily NSE Equity Options'!$A:$A,$A268))</f>
        <v>104469165</v>
      </c>
      <c r="AB268" s="9">
        <f>IF(SUMIFS('Daily BSE Equity Options'!$M:$M,'Daily BSE Equity Options'!$A:$A,$A268)=0,"",SUMIFS('Daily BSE Equity Options'!$M:$M,'Daily BSE Equity Options'!$A:$A,$A268))</f>
        <v>2601821</v>
      </c>
      <c r="AC268" s="9">
        <f t="shared" si="120"/>
        <v>107070986</v>
      </c>
      <c r="AD268" s="26">
        <f t="shared" si="121"/>
        <v>4.0573922024235589</v>
      </c>
      <c r="AE268" s="26">
        <f t="shared" si="122"/>
        <v>31.369815123541265</v>
      </c>
      <c r="AF268" s="26">
        <f t="shared" si="123"/>
        <v>4.1632564508525398</v>
      </c>
      <c r="AG268" s="26">
        <f t="shared" si="132"/>
        <v>1.3324023147743072</v>
      </c>
      <c r="AH268" s="26">
        <f t="shared" si="133"/>
        <v>-1.0529976807149843E-4</v>
      </c>
      <c r="AI268" s="26">
        <f t="shared" si="134"/>
        <v>1.2592406565212286</v>
      </c>
      <c r="AJ268" s="26">
        <f t="shared" si="124"/>
        <v>0.97570003698294139</v>
      </c>
      <c r="AK268" s="26">
        <f t="shared" si="125"/>
        <v>2.4299963017058609E-2</v>
      </c>
      <c r="AL268" s="29">
        <v>22.58</v>
      </c>
      <c r="AM268" s="30">
        <v>23.422499999999999</v>
      </c>
      <c r="AN268" s="30">
        <v>22.107500000000002</v>
      </c>
      <c r="AO268" s="30">
        <v>23.305</v>
      </c>
      <c r="AP268" s="31">
        <v>3.2099999999999997E-2</v>
      </c>
    </row>
    <row r="269" spans="1:42" x14ac:dyDescent="0.2">
      <c r="A269" s="11">
        <v>44316</v>
      </c>
      <c r="B269" s="5" t="s">
        <v>241</v>
      </c>
      <c r="C269" s="10">
        <v>44287</v>
      </c>
      <c r="D269" s="5" t="s">
        <v>179</v>
      </c>
      <c r="E269" s="18">
        <f>IF(SUMIFS('Daily NSE Equity Options'!$K:$K,'Daily NSE Equity Options'!$A:$A,$A269)=0,"",SUMIFS('Daily NSE Equity Options'!$K:$K,'Daily NSE Equity Options'!$A:$A,$A269))</f>
        <v>211.4384</v>
      </c>
      <c r="F269" s="7">
        <f>IF(SUMIFS('Daily BSE Equity Options'!$K:$K,'Daily BSE Equity Options'!$A:$A,$A269)=0,"",SUMIFS('Daily BSE Equity Options'!$K:$K,'Daily BSE Equity Options'!$A:$A,$A269))</f>
        <v>3.0499999999999999E-2</v>
      </c>
      <c r="G269" s="7">
        <f t="shared" si="108"/>
        <v>211.46889999999999</v>
      </c>
      <c r="H269" s="20">
        <f t="shared" si="109"/>
        <v>1.1291989664082687</v>
      </c>
      <c r="I269" s="20">
        <f t="shared" si="110"/>
        <v>15.052631578947366</v>
      </c>
      <c r="J269" s="20">
        <f t="shared" si="111"/>
        <v>1.1294653601339695</v>
      </c>
      <c r="K269" s="20">
        <f t="shared" si="126"/>
        <v>-0.21147943077215103</v>
      </c>
      <c r="L269" s="20">
        <f t="shared" si="127"/>
        <v>-0.46113074204946991</v>
      </c>
      <c r="M269" s="20">
        <f t="shared" si="128"/>
        <v>-0.21153211586925236</v>
      </c>
      <c r="N269" s="20">
        <f t="shared" si="112"/>
        <v>0.99985577075399745</v>
      </c>
      <c r="O269" s="20">
        <f t="shared" si="113"/>
        <v>1.4422924600260371E-4</v>
      </c>
      <c r="P269" s="21">
        <f>IF(SUMIFS('Daily NSE Equity Options'!$L:$L,'Daily NSE Equity Options'!$A:$A,$A269)=0,"",SUMIFS('Daily NSE Equity Options'!$L:$L,'Daily NSE Equity Options'!$A:$A,$A269))</f>
        <v>21323.786599999999</v>
      </c>
      <c r="Q269" s="8">
        <f>IF(SUMIFS('Daily BSE Equity Options'!$L:$L,'Daily BSE Equity Options'!$A:$A,$A269)=0,"",SUMIFS('Daily BSE Equity Options'!$L:$L,'Daily BSE Equity Options'!$A:$A,$A269))</f>
        <v>3219.3854999999999</v>
      </c>
      <c r="R269" s="8">
        <f t="shared" si="114"/>
        <v>24543.1721</v>
      </c>
      <c r="S269" s="23">
        <f t="shared" si="115"/>
        <v>-0.16078828145520607</v>
      </c>
      <c r="T269" s="23">
        <f t="shared" si="116"/>
        <v>45.158314527159746</v>
      </c>
      <c r="U269" s="23">
        <f t="shared" si="117"/>
        <v>-3.6731335648571228E-2</v>
      </c>
      <c r="V269" s="23">
        <f t="shared" si="129"/>
        <v>-0.7812733777379558</v>
      </c>
      <c r="W269" s="23">
        <f t="shared" si="130"/>
        <v>4.8881846947479435E-3</v>
      </c>
      <c r="X269" s="23">
        <f t="shared" si="131"/>
        <v>-0.75626058902918436</v>
      </c>
      <c r="Y269" s="23">
        <f t="shared" si="118"/>
        <v>0.8688276524777333</v>
      </c>
      <c r="Z269" s="23">
        <f t="shared" si="119"/>
        <v>0.1311723475222667</v>
      </c>
      <c r="AA269" s="24">
        <f>IF(SUMIFS('Daily NSE Equity Options'!$M:$M,'Daily NSE Equity Options'!$A:$A,$A269)=0,"",SUMIFS('Daily NSE Equity Options'!$M:$M,'Daily NSE Equity Options'!$A:$A,$A269))</f>
        <v>22711040</v>
      </c>
      <c r="AB269" s="9">
        <f>IF(SUMIFS('Daily BSE Equity Options'!$M:$M,'Daily BSE Equity Options'!$A:$A,$A269)=0,"",SUMIFS('Daily BSE Equity Options'!$M:$M,'Daily BSE Equity Options'!$A:$A,$A269))</f>
        <v>2681398</v>
      </c>
      <c r="AC269" s="9">
        <f t="shared" si="120"/>
        <v>25392438</v>
      </c>
      <c r="AD269" s="26">
        <f t="shared" si="121"/>
        <v>-0.53185729124130876</v>
      </c>
      <c r="AE269" s="26">
        <f t="shared" si="122"/>
        <v>31.448303402875261</v>
      </c>
      <c r="AF269" s="26">
        <f t="shared" si="123"/>
        <v>-0.47747568478581215</v>
      </c>
      <c r="AG269" s="26">
        <f t="shared" si="132"/>
        <v>-0.78260532665308469</v>
      </c>
      <c r="AH269" s="26">
        <f t="shared" si="133"/>
        <v>3.058511711605072E-2</v>
      </c>
      <c r="AI269" s="26">
        <f t="shared" si="134"/>
        <v>-0.76284482894366923</v>
      </c>
      <c r="AJ269" s="26">
        <f t="shared" si="124"/>
        <v>0.89440171124962475</v>
      </c>
      <c r="AK269" s="26">
        <f t="shared" si="125"/>
        <v>0.1055982887503752</v>
      </c>
      <c r="AL269" s="29">
        <v>23.305</v>
      </c>
      <c r="AM269" s="30">
        <v>23.765000000000001</v>
      </c>
      <c r="AN269" s="30">
        <v>22.5975</v>
      </c>
      <c r="AO269" s="30">
        <v>23.0275</v>
      </c>
      <c r="AP269" s="31">
        <v>-1.1900000000000001E-2</v>
      </c>
    </row>
    <row r="270" spans="1:42" x14ac:dyDescent="0.2">
      <c r="A270" s="11">
        <v>44319</v>
      </c>
      <c r="B270" s="5" t="s">
        <v>244</v>
      </c>
      <c r="C270" s="10">
        <v>44317</v>
      </c>
      <c r="D270" s="5" t="s">
        <v>179</v>
      </c>
      <c r="E270" s="18">
        <f>IF(SUMIFS('Daily NSE Equity Options'!$K:$K,'Daily NSE Equity Options'!$A:$A,$A270)=0,"",SUMIFS('Daily NSE Equity Options'!$K:$K,'Daily NSE Equity Options'!$A:$A,$A270))</f>
        <v>231.5617</v>
      </c>
      <c r="F270" s="7">
        <f>IF(SUMIFS('Daily BSE Equity Options'!$K:$K,'Daily BSE Equity Options'!$A:$A,$A270)=0,"",SUMIFS('Daily BSE Equity Options'!$K:$K,'Daily BSE Equity Options'!$A:$A,$A270))</f>
        <v>7.8700000000000006E-2</v>
      </c>
      <c r="G270" s="7">
        <f t="shared" si="108"/>
        <v>231.6404</v>
      </c>
      <c r="H270" s="20" t="str">
        <f t="shared" si="109"/>
        <v/>
      </c>
      <c r="I270" s="20" t="str">
        <f t="shared" si="110"/>
        <v/>
      </c>
      <c r="J270" s="20" t="str">
        <f t="shared" si="111"/>
        <v/>
      </c>
      <c r="K270" s="20">
        <f t="shared" si="126"/>
        <v>9.5173345995807734E-2</v>
      </c>
      <c r="L270" s="20">
        <f t="shared" si="127"/>
        <v>1.5803278688524593</v>
      </c>
      <c r="M270" s="20">
        <f t="shared" si="128"/>
        <v>9.5387548712836834E-2</v>
      </c>
      <c r="N270" s="20">
        <f t="shared" si="112"/>
        <v>0.99966024924840402</v>
      </c>
      <c r="O270" s="20">
        <f t="shared" si="113"/>
        <v>3.3975075159600835E-4</v>
      </c>
      <c r="P270" s="21">
        <f>IF(SUMIFS('Daily NSE Equity Options'!$L:$L,'Daily NSE Equity Options'!$A:$A,$A270)=0,"",SUMIFS('Daily NSE Equity Options'!$L:$L,'Daily NSE Equity Options'!$A:$A,$A270))</f>
        <v>29513.010399999999</v>
      </c>
      <c r="Q270" s="8">
        <f>IF(SUMIFS('Daily BSE Equity Options'!$L:$L,'Daily BSE Equity Options'!$A:$A,$A270)=0,"",SUMIFS('Daily BSE Equity Options'!$L:$L,'Daily BSE Equity Options'!$A:$A,$A270))</f>
        <v>2650.1604000000002</v>
      </c>
      <c r="R270" s="8">
        <f t="shared" si="114"/>
        <v>32163.1708</v>
      </c>
      <c r="S270" s="23" t="str">
        <f t="shared" si="115"/>
        <v/>
      </c>
      <c r="T270" s="23" t="str">
        <f t="shared" si="116"/>
        <v/>
      </c>
      <c r="U270" s="23" t="str">
        <f t="shared" si="117"/>
        <v/>
      </c>
      <c r="V270" s="23">
        <f t="shared" si="129"/>
        <v>0.38404172549729032</v>
      </c>
      <c r="W270" s="23">
        <f t="shared" si="130"/>
        <v>-0.17681172385226918</v>
      </c>
      <c r="X270" s="23">
        <f t="shared" si="131"/>
        <v>0.31047326193014801</v>
      </c>
      <c r="Y270" s="23">
        <f t="shared" si="118"/>
        <v>0.91760263885425131</v>
      </c>
      <c r="Z270" s="23">
        <f t="shared" si="119"/>
        <v>8.2397361145748735E-2</v>
      </c>
      <c r="AA270" s="24">
        <f>IF(SUMIFS('Daily NSE Equity Options'!$M:$M,'Daily NSE Equity Options'!$A:$A,$A270)=0,"",SUMIFS('Daily NSE Equity Options'!$M:$M,'Daily NSE Equity Options'!$A:$A,$A270))</f>
        <v>32168147</v>
      </c>
      <c r="AB270" s="9">
        <f>IF(SUMIFS('Daily BSE Equity Options'!$M:$M,'Daily BSE Equity Options'!$A:$A,$A270)=0,"",SUMIFS('Daily BSE Equity Options'!$M:$M,'Daily BSE Equity Options'!$A:$A,$A270))</f>
        <v>2149085</v>
      </c>
      <c r="AC270" s="9">
        <f t="shared" si="120"/>
        <v>34317232</v>
      </c>
      <c r="AD270" s="26" t="str">
        <f t="shared" si="121"/>
        <v/>
      </c>
      <c r="AE270" s="26" t="str">
        <f t="shared" si="122"/>
        <v/>
      </c>
      <c r="AF270" s="26" t="str">
        <f t="shared" si="123"/>
        <v/>
      </c>
      <c r="AG270" s="26">
        <f t="shared" si="132"/>
        <v>0.41641012476751404</v>
      </c>
      <c r="AH270" s="26">
        <f t="shared" si="133"/>
        <v>-0.19852069703938025</v>
      </c>
      <c r="AI270" s="26">
        <f t="shared" si="134"/>
        <v>0.35147448228484413</v>
      </c>
      <c r="AJ270" s="26">
        <f t="shared" si="124"/>
        <v>0.9373759223937409</v>
      </c>
      <c r="AK270" s="26">
        <f t="shared" si="125"/>
        <v>6.2624077606259154E-2</v>
      </c>
      <c r="AL270" s="29">
        <v>23.0275</v>
      </c>
      <c r="AM270" s="30">
        <v>24.54</v>
      </c>
      <c r="AN270" s="30">
        <v>21.84</v>
      </c>
      <c r="AO270" s="30">
        <v>23.692499999999999</v>
      </c>
      <c r="AP270" s="31">
        <v>2.8899999999999999E-2</v>
      </c>
    </row>
    <row r="271" spans="1:42" x14ac:dyDescent="0.2">
      <c r="A271" s="11">
        <v>44320</v>
      </c>
      <c r="B271" s="5" t="s">
        <v>242</v>
      </c>
      <c r="C271" s="10">
        <v>44317</v>
      </c>
      <c r="D271" s="5" t="s">
        <v>179</v>
      </c>
      <c r="E271" s="18">
        <f>IF(SUMIFS('Daily NSE Equity Options'!$K:$K,'Daily NSE Equity Options'!$A:$A,$A271)=0,"",SUMIFS('Daily NSE Equity Options'!$K:$K,'Daily NSE Equity Options'!$A:$A,$A271))</f>
        <v>232.5822</v>
      </c>
      <c r="F271" s="7">
        <f>IF(SUMIFS('Daily BSE Equity Options'!$K:$K,'Daily BSE Equity Options'!$A:$A,$A271)=0,"",SUMIFS('Daily BSE Equity Options'!$K:$K,'Daily BSE Equity Options'!$A:$A,$A271))</f>
        <v>9.0800000000000006E-2</v>
      </c>
      <c r="G271" s="7">
        <f t="shared" si="108"/>
        <v>232.673</v>
      </c>
      <c r="H271" s="20">
        <f t="shared" si="109"/>
        <v>1.562141082769219</v>
      </c>
      <c r="I271" s="20">
        <f t="shared" si="110"/>
        <v>1.0044150110375276</v>
      </c>
      <c r="J271" s="20">
        <f t="shared" si="111"/>
        <v>1.5618629007573075</v>
      </c>
      <c r="K271" s="20">
        <f t="shared" si="126"/>
        <v>4.4070327692360411E-3</v>
      </c>
      <c r="L271" s="20">
        <f t="shared" si="127"/>
        <v>0.15374841168996189</v>
      </c>
      <c r="M271" s="20">
        <f t="shared" si="128"/>
        <v>4.4577716149687419E-3</v>
      </c>
      <c r="N271" s="20">
        <f t="shared" si="112"/>
        <v>0.99960975274312014</v>
      </c>
      <c r="O271" s="20">
        <f t="shared" si="113"/>
        <v>3.9024725687982707E-4</v>
      </c>
      <c r="P271" s="21">
        <f>IF(SUMIFS('Daily NSE Equity Options'!$L:$L,'Daily NSE Equity Options'!$A:$A,$A271)=0,"",SUMIFS('Daily NSE Equity Options'!$L:$L,'Daily NSE Equity Options'!$A:$A,$A271))</f>
        <v>36252.152699999999</v>
      </c>
      <c r="Q271" s="8">
        <f>IF(SUMIFS('Daily BSE Equity Options'!$L:$L,'Daily BSE Equity Options'!$A:$A,$A271)=0,"",SUMIFS('Daily BSE Equity Options'!$L:$L,'Daily BSE Equity Options'!$A:$A,$A271))</f>
        <v>3280.4373000000001</v>
      </c>
      <c r="R271" s="8">
        <f t="shared" si="114"/>
        <v>39532.589999999997</v>
      </c>
      <c r="S271" s="23">
        <f t="shared" si="115"/>
        <v>4.7329883317763723</v>
      </c>
      <c r="T271" s="23">
        <f t="shared" si="116"/>
        <v>52.066482792089616</v>
      </c>
      <c r="U271" s="23">
        <f t="shared" si="117"/>
        <v>5.1912380880310058</v>
      </c>
      <c r="V271" s="23">
        <f t="shared" si="129"/>
        <v>0.2283447946740127</v>
      </c>
      <c r="W271" s="23">
        <f t="shared" si="130"/>
        <v>0.23782594442208094</v>
      </c>
      <c r="X271" s="23">
        <f t="shared" si="131"/>
        <v>0.22912601639388108</v>
      </c>
      <c r="Y271" s="23">
        <f t="shared" si="118"/>
        <v>0.91701941866191927</v>
      </c>
      <c r="Z271" s="23">
        <f t="shared" si="119"/>
        <v>8.2980581338080811E-2</v>
      </c>
      <c r="AA271" s="24">
        <f>IF(SUMIFS('Daily NSE Equity Options'!$M:$M,'Daily NSE Equity Options'!$A:$A,$A271)=0,"",SUMIFS('Daily NSE Equity Options'!$M:$M,'Daily NSE Equity Options'!$A:$A,$A271))</f>
        <v>39160005</v>
      </c>
      <c r="AB271" s="9">
        <f>IF(SUMIFS('Daily BSE Equity Options'!$M:$M,'Daily BSE Equity Options'!$A:$A,$A271)=0,"",SUMIFS('Daily BSE Equity Options'!$M:$M,'Daily BSE Equity Options'!$A:$A,$A271))</f>
        <v>2880447</v>
      </c>
      <c r="AC271" s="9">
        <f t="shared" si="120"/>
        <v>42040452</v>
      </c>
      <c r="AD271" s="26">
        <f t="shared" si="121"/>
        <v>2.3695646094570999</v>
      </c>
      <c r="AE271" s="26">
        <f t="shared" si="122"/>
        <v>42.766478256905827</v>
      </c>
      <c r="AF271" s="26">
        <f t="shared" si="123"/>
        <v>2.5970455602333948</v>
      </c>
      <c r="AG271" s="26">
        <f t="shared" si="132"/>
        <v>0.21735345837607611</v>
      </c>
      <c r="AH271" s="26">
        <f t="shared" si="133"/>
        <v>0.34031320306083757</v>
      </c>
      <c r="AI271" s="26">
        <f t="shared" si="134"/>
        <v>0.22505369896966054</v>
      </c>
      <c r="AJ271" s="26">
        <f t="shared" si="124"/>
        <v>0.93148391934511077</v>
      </c>
      <c r="AK271" s="26">
        <f t="shared" si="125"/>
        <v>6.8516080654889247E-2</v>
      </c>
      <c r="AL271" s="29">
        <v>23.692499999999999</v>
      </c>
      <c r="AM271" s="30">
        <v>23.692499999999999</v>
      </c>
      <c r="AN271" s="30">
        <v>22.177499999999998</v>
      </c>
      <c r="AO271" s="30">
        <v>23.01</v>
      </c>
      <c r="AP271" s="31">
        <v>-2.8799999999999999E-2</v>
      </c>
    </row>
    <row r="272" spans="1:42" x14ac:dyDescent="0.2">
      <c r="A272" s="11">
        <v>44321</v>
      </c>
      <c r="B272" s="5" t="s">
        <v>240</v>
      </c>
      <c r="C272" s="10">
        <v>44317</v>
      </c>
      <c r="D272" s="5" t="s">
        <v>179</v>
      </c>
      <c r="E272" s="18">
        <f>IF(SUMIFS('Daily NSE Equity Options'!$K:$K,'Daily NSE Equity Options'!$A:$A,$A272)=0,"",SUMIFS('Daily NSE Equity Options'!$K:$K,'Daily NSE Equity Options'!$A:$A,$A272))</f>
        <v>218.55189999999999</v>
      </c>
      <c r="F272" s="7">
        <f>IF(SUMIFS('Daily BSE Equity Options'!$K:$K,'Daily BSE Equity Options'!$A:$A,$A272)=0,"",SUMIFS('Daily BSE Equity Options'!$K:$K,'Daily BSE Equity Options'!$A:$A,$A272))</f>
        <v>6.3700000000000007E-2</v>
      </c>
      <c r="G272" s="7">
        <f t="shared" si="108"/>
        <v>218.6156</v>
      </c>
      <c r="H272" s="20">
        <f t="shared" si="109"/>
        <v>1.164512407089199</v>
      </c>
      <c r="I272" s="20">
        <f t="shared" si="110"/>
        <v>0.4282511210762332</v>
      </c>
      <c r="J272" s="20">
        <f t="shared" si="111"/>
        <v>1.164187334368822</v>
      </c>
      <c r="K272" s="20">
        <f t="shared" si="126"/>
        <v>-6.0324048873903524E-2</v>
      </c>
      <c r="L272" s="20">
        <f t="shared" si="127"/>
        <v>-0.29845814977973562</v>
      </c>
      <c r="M272" s="20">
        <f t="shared" si="128"/>
        <v>-6.0416980053551561E-2</v>
      </c>
      <c r="N272" s="20">
        <f t="shared" si="112"/>
        <v>0.99970862097672808</v>
      </c>
      <c r="O272" s="20">
        <f t="shared" si="113"/>
        <v>2.9137902327189827E-4</v>
      </c>
      <c r="P272" s="21">
        <f>IF(SUMIFS('Daily NSE Equity Options'!$L:$L,'Daily NSE Equity Options'!$A:$A,$A272)=0,"",SUMIFS('Daily NSE Equity Options'!$L:$L,'Daily NSE Equity Options'!$A:$A,$A272))</f>
        <v>43648.208200000001</v>
      </c>
      <c r="Q272" s="8">
        <f>IF(SUMIFS('Daily BSE Equity Options'!$L:$L,'Daily BSE Equity Options'!$A:$A,$A272)=0,"",SUMIFS('Daily BSE Equity Options'!$L:$L,'Daily BSE Equity Options'!$A:$A,$A272))</f>
        <v>3283.2462</v>
      </c>
      <c r="R272" s="8">
        <f t="shared" si="114"/>
        <v>46931.454400000002</v>
      </c>
      <c r="S272" s="23">
        <f t="shared" si="115"/>
        <v>3.6843157465740175</v>
      </c>
      <c r="T272" s="23">
        <f t="shared" si="116"/>
        <v>53.648088042902941</v>
      </c>
      <c r="U272" s="23">
        <f t="shared" si="117"/>
        <v>4.0044058199745276</v>
      </c>
      <c r="V272" s="23">
        <f t="shared" si="129"/>
        <v>0.20401700172690718</v>
      </c>
      <c r="W272" s="23">
        <f t="shared" si="130"/>
        <v>8.5625779221576437E-4</v>
      </c>
      <c r="X272" s="23">
        <f t="shared" si="131"/>
        <v>0.18715860509012949</v>
      </c>
      <c r="Y272" s="23">
        <f t="shared" si="118"/>
        <v>0.9300416694522895</v>
      </c>
      <c r="Z272" s="23">
        <f t="shared" si="119"/>
        <v>6.9958330547710446E-2</v>
      </c>
      <c r="AA272" s="24">
        <f>IF(SUMIFS('Daily NSE Equity Options'!$M:$M,'Daily NSE Equity Options'!$A:$A,$A272)=0,"",SUMIFS('Daily NSE Equity Options'!$M:$M,'Daily NSE Equity Options'!$A:$A,$A272))</f>
        <v>47512873</v>
      </c>
      <c r="AB272" s="9">
        <f>IF(SUMIFS('Daily BSE Equity Options'!$M:$M,'Daily BSE Equity Options'!$A:$A,$A272)=0,"",SUMIFS('Daily BSE Equity Options'!$M:$M,'Daily BSE Equity Options'!$A:$A,$A272))</f>
        <v>2729782</v>
      </c>
      <c r="AC272" s="9">
        <f t="shared" si="120"/>
        <v>50242655</v>
      </c>
      <c r="AD272" s="26">
        <f t="shared" si="121"/>
        <v>1.6617316220253686</v>
      </c>
      <c r="AE272" s="26">
        <f t="shared" si="122"/>
        <v>41.448560054736582</v>
      </c>
      <c r="AF272" s="26">
        <f t="shared" si="123"/>
        <v>1.8045537539904446</v>
      </c>
      <c r="AG272" s="26">
        <f t="shared" si="132"/>
        <v>0.21330099421590987</v>
      </c>
      <c r="AH272" s="26">
        <f t="shared" si="133"/>
        <v>-5.230611776574956E-2</v>
      </c>
      <c r="AI272" s="26">
        <f t="shared" si="134"/>
        <v>0.19510263590886234</v>
      </c>
      <c r="AJ272" s="26">
        <f t="shared" si="124"/>
        <v>0.94566803844263403</v>
      </c>
      <c r="AK272" s="26">
        <f t="shared" si="125"/>
        <v>5.433196155736595E-2</v>
      </c>
      <c r="AL272" s="29">
        <v>23.01</v>
      </c>
      <c r="AM272" s="30">
        <v>23.19</v>
      </c>
      <c r="AN272" s="30">
        <v>21.135000000000002</v>
      </c>
      <c r="AO272" s="30">
        <v>21.962499999999999</v>
      </c>
      <c r="AP272" s="31">
        <v>-4.5499999999999999E-2</v>
      </c>
    </row>
    <row r="273" spans="1:42" x14ac:dyDescent="0.2">
      <c r="A273" s="11">
        <v>44322</v>
      </c>
      <c r="B273" s="5" t="s">
        <v>243</v>
      </c>
      <c r="C273" s="10">
        <v>44317</v>
      </c>
      <c r="D273" s="5" t="s">
        <v>179</v>
      </c>
      <c r="E273" s="18">
        <f>IF(SUMIFS('Daily NSE Equity Options'!$K:$K,'Daily NSE Equity Options'!$A:$A,$A273)=0,"",SUMIFS('Daily NSE Equity Options'!$K:$K,'Daily NSE Equity Options'!$A:$A,$A273))</f>
        <v>196.8</v>
      </c>
      <c r="F273" s="7">
        <f>IF(SUMIFS('Daily BSE Equity Options'!$K:$K,'Daily BSE Equity Options'!$A:$A,$A273)=0,"",SUMIFS('Daily BSE Equity Options'!$K:$K,'Daily BSE Equity Options'!$A:$A,$A273))</f>
        <v>5.8000000000000003E-2</v>
      </c>
      <c r="G273" s="7">
        <f t="shared" si="108"/>
        <v>196.858</v>
      </c>
      <c r="H273" s="20">
        <f t="shared" si="109"/>
        <v>0.78331620697341897</v>
      </c>
      <c r="I273" s="20">
        <f t="shared" si="110"/>
        <v>0.35514018691588789</v>
      </c>
      <c r="J273" s="20">
        <f t="shared" si="111"/>
        <v>0.78315020969392846</v>
      </c>
      <c r="K273" s="20">
        <f t="shared" si="126"/>
        <v>-9.9527389146468082E-2</v>
      </c>
      <c r="L273" s="20">
        <f t="shared" si="127"/>
        <v>-8.9481946624803799E-2</v>
      </c>
      <c r="M273" s="20">
        <f t="shared" si="128"/>
        <v>-9.9524462115237911E-2</v>
      </c>
      <c r="N273" s="20">
        <f t="shared" si="112"/>
        <v>0.9997053713844497</v>
      </c>
      <c r="O273" s="20">
        <f t="shared" si="113"/>
        <v>2.9462861555029516E-4</v>
      </c>
      <c r="P273" s="21">
        <f>IF(SUMIFS('Daily NSE Equity Options'!$L:$L,'Daily NSE Equity Options'!$A:$A,$A273)=0,"",SUMIFS('Daily NSE Equity Options'!$L:$L,'Daily NSE Equity Options'!$A:$A,$A273))</f>
        <v>78796.218200000003</v>
      </c>
      <c r="Q273" s="8">
        <f>IF(SUMIFS('Daily BSE Equity Options'!$L:$L,'Daily BSE Equity Options'!$A:$A,$A273)=0,"",SUMIFS('Daily BSE Equity Options'!$L:$L,'Daily BSE Equity Options'!$A:$A,$A273))</f>
        <v>3302.0882999999999</v>
      </c>
      <c r="R273" s="8">
        <f t="shared" si="114"/>
        <v>82098.306500000006</v>
      </c>
      <c r="S273" s="23">
        <f t="shared" si="115"/>
        <v>4.6706364898330541</v>
      </c>
      <c r="T273" s="23">
        <f t="shared" si="116"/>
        <v>53.573026242940976</v>
      </c>
      <c r="U273" s="23">
        <f t="shared" si="117"/>
        <v>4.8826581043014796</v>
      </c>
      <c r="V273" s="23">
        <f t="shared" si="129"/>
        <v>0.80525665197867169</v>
      </c>
      <c r="W273" s="23">
        <f t="shared" si="130"/>
        <v>5.7388629582515449E-3</v>
      </c>
      <c r="X273" s="23">
        <f t="shared" si="131"/>
        <v>0.74932372221560639</v>
      </c>
      <c r="Y273" s="23">
        <f t="shared" si="118"/>
        <v>0.95977885000587682</v>
      </c>
      <c r="Z273" s="23">
        <f t="shared" si="119"/>
        <v>4.0221149994123198E-2</v>
      </c>
      <c r="AA273" s="24">
        <f>IF(SUMIFS('Daily NSE Equity Options'!$M:$M,'Daily NSE Equity Options'!$A:$A,$A273)=0,"",SUMIFS('Daily NSE Equity Options'!$M:$M,'Daily NSE Equity Options'!$A:$A,$A273))</f>
        <v>86843267</v>
      </c>
      <c r="AB273" s="9">
        <f>IF(SUMIFS('Daily BSE Equity Options'!$M:$M,'Daily BSE Equity Options'!$A:$A,$A273)=0,"",SUMIFS('Daily BSE Equity Options'!$M:$M,'Daily BSE Equity Options'!$A:$A,$A273))</f>
        <v>2776655</v>
      </c>
      <c r="AC273" s="9">
        <f t="shared" si="120"/>
        <v>89619922</v>
      </c>
      <c r="AD273" s="26">
        <f t="shared" si="121"/>
        <v>2.1498359473799873</v>
      </c>
      <c r="AE273" s="26">
        <f t="shared" si="122"/>
        <v>41.584120606097784</v>
      </c>
      <c r="AF273" s="26">
        <f t="shared" si="123"/>
        <v>2.2428768909576449</v>
      </c>
      <c r="AG273" s="26">
        <f t="shared" si="132"/>
        <v>0.82778395657109605</v>
      </c>
      <c r="AH273" s="26">
        <f t="shared" si="133"/>
        <v>1.7170968231162709E-2</v>
      </c>
      <c r="AI273" s="26">
        <f t="shared" si="134"/>
        <v>0.78374176285070929</v>
      </c>
      <c r="AJ273" s="26">
        <f t="shared" si="124"/>
        <v>0.96901743565454124</v>
      </c>
      <c r="AK273" s="26">
        <f t="shared" si="125"/>
        <v>3.0982564345458815E-2</v>
      </c>
      <c r="AL273" s="29">
        <v>21.962499999999999</v>
      </c>
      <c r="AM273" s="30">
        <v>22.612500000000001</v>
      </c>
      <c r="AN273" s="30">
        <v>20.122499999999999</v>
      </c>
      <c r="AO273" s="30">
        <v>22.035</v>
      </c>
      <c r="AP273" s="31">
        <v>3.3E-3</v>
      </c>
    </row>
    <row r="274" spans="1:42" x14ac:dyDescent="0.2">
      <c r="A274" s="11">
        <v>44323</v>
      </c>
      <c r="B274" s="5" t="s">
        <v>241</v>
      </c>
      <c r="C274" s="10">
        <v>44317</v>
      </c>
      <c r="D274" s="5" t="s">
        <v>179</v>
      </c>
      <c r="E274" s="18">
        <f>IF(SUMIFS('Daily NSE Equity Options'!$K:$K,'Daily NSE Equity Options'!$A:$A,$A274)=0,"",SUMIFS('Daily NSE Equity Options'!$K:$K,'Daily NSE Equity Options'!$A:$A,$A274))</f>
        <v>167.6712</v>
      </c>
      <c r="F274" s="7">
        <f>IF(SUMIFS('Daily BSE Equity Options'!$K:$K,'Daily BSE Equity Options'!$A:$A,$A274)=0,"",SUMIFS('Daily BSE Equity Options'!$K:$K,'Daily BSE Equity Options'!$A:$A,$A274))</f>
        <v>3.4000000000000002E-2</v>
      </c>
      <c r="G274" s="7">
        <f t="shared" si="108"/>
        <v>167.70519999999999</v>
      </c>
      <c r="H274" s="20">
        <f t="shared" si="109"/>
        <v>1.2518412669420735</v>
      </c>
      <c r="I274" s="20">
        <f t="shared" si="110"/>
        <v>-0.15211970074812953</v>
      </c>
      <c r="J274" s="20">
        <f t="shared" si="111"/>
        <v>1.2510855748412411</v>
      </c>
      <c r="K274" s="20">
        <f t="shared" si="126"/>
        <v>-0.1480121951219513</v>
      </c>
      <c r="L274" s="20">
        <f t="shared" si="127"/>
        <v>-0.4137931034482758</v>
      </c>
      <c r="M274" s="20">
        <f t="shared" si="128"/>
        <v>-0.1480905017830112</v>
      </c>
      <c r="N274" s="20">
        <f t="shared" si="112"/>
        <v>0.99979726329296892</v>
      </c>
      <c r="O274" s="20">
        <f t="shared" si="113"/>
        <v>2.0273670703114754E-4</v>
      </c>
      <c r="P274" s="21">
        <f>IF(SUMIFS('Daily NSE Equity Options'!$L:$L,'Daily NSE Equity Options'!$A:$A,$A274)=0,"",SUMIFS('Daily NSE Equity Options'!$L:$L,'Daily NSE Equity Options'!$A:$A,$A274))</f>
        <v>19535.173200000001</v>
      </c>
      <c r="Q274" s="8">
        <f>IF(SUMIFS('Daily BSE Equity Options'!$L:$L,'Daily BSE Equity Options'!$A:$A,$A274)=0,"",SUMIFS('Daily BSE Equity Options'!$L:$L,'Daily BSE Equity Options'!$A:$A,$A274))</f>
        <v>3361.2766000000001</v>
      </c>
      <c r="R274" s="8">
        <f t="shared" si="114"/>
        <v>22896.449800000002</v>
      </c>
      <c r="S274" s="23">
        <f t="shared" si="115"/>
        <v>-0.11464832695329086</v>
      </c>
      <c r="T274" s="23">
        <f t="shared" si="116"/>
        <v>54.903785544048262</v>
      </c>
      <c r="U274" s="23">
        <f t="shared" si="117"/>
        <v>3.4867778215884382E-2</v>
      </c>
      <c r="V274" s="23">
        <f t="shared" si="129"/>
        <v>-0.75207981237860988</v>
      </c>
      <c r="W274" s="23">
        <f t="shared" si="130"/>
        <v>1.792450553184799E-2</v>
      </c>
      <c r="X274" s="23">
        <f t="shared" si="131"/>
        <v>-0.72110935321181069</v>
      </c>
      <c r="Y274" s="23">
        <f t="shared" si="118"/>
        <v>0.85319660343150661</v>
      </c>
      <c r="Z274" s="23">
        <f t="shared" si="119"/>
        <v>0.14680339656849334</v>
      </c>
      <c r="AA274" s="24">
        <f>IF(SUMIFS('Daily NSE Equity Options'!$M:$M,'Daily NSE Equity Options'!$A:$A,$A274)=0,"",SUMIFS('Daily NSE Equity Options'!$M:$M,'Daily NSE Equity Options'!$A:$A,$A274))</f>
        <v>20697964</v>
      </c>
      <c r="AB274" s="9">
        <f>IF(SUMIFS('Daily BSE Equity Options'!$M:$M,'Daily BSE Equity Options'!$A:$A,$A274)=0,"",SUMIFS('Daily BSE Equity Options'!$M:$M,'Daily BSE Equity Options'!$A:$A,$A274))</f>
        <v>2844422</v>
      </c>
      <c r="AC274" s="9">
        <f t="shared" si="120"/>
        <v>23542386</v>
      </c>
      <c r="AD274" s="26">
        <f t="shared" si="121"/>
        <v>-0.55524834828880865</v>
      </c>
      <c r="AE274" s="26">
        <f t="shared" si="122"/>
        <v>42.346875952453523</v>
      </c>
      <c r="AF274" s="26">
        <f t="shared" si="123"/>
        <v>-0.49484054661467924</v>
      </c>
      <c r="AG274" s="26">
        <f t="shared" si="132"/>
        <v>-0.7616629968561639</v>
      </c>
      <c r="AH274" s="26">
        <f t="shared" si="133"/>
        <v>2.4405984899096289E-2</v>
      </c>
      <c r="AI274" s="26">
        <f t="shared" si="134"/>
        <v>-0.73730856404896228</v>
      </c>
      <c r="AJ274" s="26">
        <f t="shared" si="124"/>
        <v>0.87917868647638353</v>
      </c>
      <c r="AK274" s="26">
        <f t="shared" si="125"/>
        <v>0.12082131352361651</v>
      </c>
      <c r="AL274" s="29">
        <v>22.035</v>
      </c>
      <c r="AM274" s="30">
        <v>22.035</v>
      </c>
      <c r="AN274" s="30">
        <v>20.309999999999999</v>
      </c>
      <c r="AO274" s="30">
        <v>20.822500000000002</v>
      </c>
      <c r="AP274" s="31">
        <v>-5.5E-2</v>
      </c>
    </row>
    <row r="275" spans="1:42" x14ac:dyDescent="0.2">
      <c r="A275" s="11">
        <v>44326</v>
      </c>
      <c r="B275" s="5" t="s">
        <v>244</v>
      </c>
      <c r="C275" s="10">
        <v>44317</v>
      </c>
      <c r="D275" s="5" t="s">
        <v>179</v>
      </c>
      <c r="E275" s="18">
        <f>IF(SUMIFS('Daily NSE Equity Options'!$K:$K,'Daily NSE Equity Options'!$A:$A,$A275)=0,"",SUMIFS('Daily NSE Equity Options'!$K:$K,'Daily NSE Equity Options'!$A:$A,$A275))</f>
        <v>155.03829999999999</v>
      </c>
      <c r="F275" s="7">
        <f>IF(SUMIFS('Daily BSE Equity Options'!$K:$K,'Daily BSE Equity Options'!$A:$A,$A275)=0,"",SUMIFS('Daily BSE Equity Options'!$K:$K,'Daily BSE Equity Options'!$A:$A,$A275))</f>
        <v>8.8499999999999995E-2</v>
      </c>
      <c r="G275" s="7">
        <f t="shared" si="108"/>
        <v>155.1268</v>
      </c>
      <c r="H275" s="20" t="str">
        <f t="shared" si="109"/>
        <v/>
      </c>
      <c r="I275" s="20" t="str">
        <f t="shared" si="110"/>
        <v/>
      </c>
      <c r="J275" s="20" t="str">
        <f t="shared" si="111"/>
        <v/>
      </c>
      <c r="K275" s="20">
        <f t="shared" si="126"/>
        <v>-7.5343290916985217E-2</v>
      </c>
      <c r="L275" s="20">
        <f t="shared" si="127"/>
        <v>1.6029411764705879</v>
      </c>
      <c r="M275" s="20">
        <f t="shared" si="128"/>
        <v>-7.5003041050605401E-2</v>
      </c>
      <c r="N275" s="20">
        <f t="shared" si="112"/>
        <v>0.99942949896471778</v>
      </c>
      <c r="O275" s="20">
        <f t="shared" si="113"/>
        <v>5.7050103528210466E-4</v>
      </c>
      <c r="P275" s="21">
        <f>IF(SUMIFS('Daily NSE Equity Options'!$L:$L,'Daily NSE Equity Options'!$A:$A,$A275)=0,"",SUMIFS('Daily NSE Equity Options'!$L:$L,'Daily NSE Equity Options'!$A:$A,$A275))</f>
        <v>24893.858400000001</v>
      </c>
      <c r="Q275" s="8">
        <f>IF(SUMIFS('Daily BSE Equity Options'!$L:$L,'Daily BSE Equity Options'!$A:$A,$A275)=0,"",SUMIFS('Daily BSE Equity Options'!$L:$L,'Daily BSE Equity Options'!$A:$A,$A275))</f>
        <v>3323.8505</v>
      </c>
      <c r="R275" s="8">
        <f t="shared" si="114"/>
        <v>28217.708900000001</v>
      </c>
      <c r="S275" s="23" t="str">
        <f t="shared" si="115"/>
        <v/>
      </c>
      <c r="T275" s="23" t="str">
        <f t="shared" si="116"/>
        <v/>
      </c>
      <c r="U275" s="23" t="str">
        <f t="shared" si="117"/>
        <v/>
      </c>
      <c r="V275" s="23">
        <f t="shared" si="129"/>
        <v>0.27430958226671875</v>
      </c>
      <c r="W275" s="23">
        <f t="shared" si="130"/>
        <v>-1.1134489794740521E-2</v>
      </c>
      <c r="X275" s="23">
        <f t="shared" si="131"/>
        <v>0.23240542295775479</v>
      </c>
      <c r="Y275" s="23">
        <f t="shared" si="118"/>
        <v>0.88220693211559775</v>
      </c>
      <c r="Z275" s="23">
        <f t="shared" si="119"/>
        <v>0.11779306788440219</v>
      </c>
      <c r="AA275" s="24">
        <f>IF(SUMIFS('Daily NSE Equity Options'!$M:$M,'Daily NSE Equity Options'!$A:$A,$A275)=0,"",SUMIFS('Daily NSE Equity Options'!$M:$M,'Daily NSE Equity Options'!$A:$A,$A275))</f>
        <v>26394226</v>
      </c>
      <c r="AB275" s="9">
        <f>IF(SUMIFS('Daily BSE Equity Options'!$M:$M,'Daily BSE Equity Options'!$A:$A,$A275)=0,"",SUMIFS('Daily BSE Equity Options'!$M:$M,'Daily BSE Equity Options'!$A:$A,$A275))</f>
        <v>2903930</v>
      </c>
      <c r="AC275" s="9">
        <f t="shared" si="120"/>
        <v>29298156</v>
      </c>
      <c r="AD275" s="26" t="str">
        <f t="shared" si="121"/>
        <v/>
      </c>
      <c r="AE275" s="26" t="str">
        <f t="shared" si="122"/>
        <v/>
      </c>
      <c r="AF275" s="26" t="str">
        <f t="shared" si="123"/>
        <v/>
      </c>
      <c r="AG275" s="26">
        <f t="shared" si="132"/>
        <v>0.27520880797744174</v>
      </c>
      <c r="AH275" s="26">
        <f t="shared" si="133"/>
        <v>2.0920946329342049E-2</v>
      </c>
      <c r="AI275" s="26">
        <f t="shared" si="134"/>
        <v>0.24448541452000661</v>
      </c>
      <c r="AJ275" s="26">
        <f t="shared" si="124"/>
        <v>0.90088352318145892</v>
      </c>
      <c r="AK275" s="26">
        <f t="shared" si="125"/>
        <v>9.9116476818541077E-2</v>
      </c>
      <c r="AL275" s="29">
        <v>20.822500000000002</v>
      </c>
      <c r="AM275" s="30">
        <v>21.147500000000001</v>
      </c>
      <c r="AN275" s="30">
        <v>20.135000000000002</v>
      </c>
      <c r="AO275" s="30">
        <v>20.225000000000001</v>
      </c>
      <c r="AP275" s="31">
        <v>-2.87E-2</v>
      </c>
    </row>
    <row r="276" spans="1:42" x14ac:dyDescent="0.2">
      <c r="A276" s="11">
        <v>44327</v>
      </c>
      <c r="B276" s="5" t="s">
        <v>242</v>
      </c>
      <c r="C276" s="10">
        <v>44317</v>
      </c>
      <c r="D276" s="5" t="s">
        <v>179</v>
      </c>
      <c r="E276" s="18">
        <f>IF(SUMIFS('Daily NSE Equity Options'!$K:$K,'Daily NSE Equity Options'!$A:$A,$A276)=0,"",SUMIFS('Daily NSE Equity Options'!$K:$K,'Daily NSE Equity Options'!$A:$A,$A276))</f>
        <v>191.42779999999999</v>
      </c>
      <c r="F276" s="7">
        <f>IF(SUMIFS('Daily BSE Equity Options'!$K:$K,'Daily BSE Equity Options'!$A:$A,$A276)=0,"",SUMIFS('Daily BSE Equity Options'!$K:$K,'Daily BSE Equity Options'!$A:$A,$A276))</f>
        <v>7.3800000000000004E-2</v>
      </c>
      <c r="G276" s="7">
        <f t="shared" si="108"/>
        <v>191.5016</v>
      </c>
      <c r="H276" s="20">
        <f t="shared" si="109"/>
        <v>1.4751557091635989</v>
      </c>
      <c r="I276" s="20">
        <f t="shared" si="110"/>
        <v>1.7132352941176472</v>
      </c>
      <c r="J276" s="20">
        <f t="shared" si="111"/>
        <v>1.4752394111693765</v>
      </c>
      <c r="K276" s="20">
        <f t="shared" si="126"/>
        <v>0.23471297092395882</v>
      </c>
      <c r="L276" s="20">
        <f t="shared" si="127"/>
        <v>-0.16610169491525417</v>
      </c>
      <c r="M276" s="20">
        <f t="shared" si="128"/>
        <v>0.2344843057421413</v>
      </c>
      <c r="N276" s="20">
        <f t="shared" si="112"/>
        <v>0.99961462462976802</v>
      </c>
      <c r="O276" s="20">
        <f t="shared" si="113"/>
        <v>3.8537537023189367E-4</v>
      </c>
      <c r="P276" s="21">
        <f>IF(SUMIFS('Daily NSE Equity Options'!$L:$L,'Daily NSE Equity Options'!$A:$A,$A276)=0,"",SUMIFS('Daily NSE Equity Options'!$L:$L,'Daily NSE Equity Options'!$A:$A,$A276))</f>
        <v>41745.692900000002</v>
      </c>
      <c r="Q276" s="8">
        <f>IF(SUMIFS('Daily BSE Equity Options'!$L:$L,'Daily BSE Equity Options'!$A:$A,$A276)=0,"",SUMIFS('Daily BSE Equity Options'!$L:$L,'Daily BSE Equity Options'!$A:$A,$A276))</f>
        <v>3262.0659999999998</v>
      </c>
      <c r="R276" s="8">
        <f t="shared" si="114"/>
        <v>45007.758900000001</v>
      </c>
      <c r="S276" s="23">
        <f t="shared" si="115"/>
        <v>4.5316227799854065</v>
      </c>
      <c r="T276" s="23">
        <f t="shared" si="116"/>
        <v>53.356895287609142</v>
      </c>
      <c r="U276" s="23">
        <f t="shared" si="117"/>
        <v>4.9168205706005246</v>
      </c>
      <c r="V276" s="23">
        <f t="shared" si="129"/>
        <v>0.67694747150967971</v>
      </c>
      <c r="W276" s="23">
        <f t="shared" si="130"/>
        <v>-1.8588230728187161E-2</v>
      </c>
      <c r="X276" s="23">
        <f t="shared" si="131"/>
        <v>0.59501818731994915</v>
      </c>
      <c r="Y276" s="23">
        <f t="shared" si="118"/>
        <v>0.92752214107688002</v>
      </c>
      <c r="Z276" s="23">
        <f t="shared" si="119"/>
        <v>7.2477858923120031E-2</v>
      </c>
      <c r="AA276" s="24">
        <f>IF(SUMIFS('Daily NSE Equity Options'!$M:$M,'Daily NSE Equity Options'!$A:$A,$A276)=0,"",SUMIFS('Daily NSE Equity Options'!$M:$M,'Daily NSE Equity Options'!$A:$A,$A276))</f>
        <v>45021314</v>
      </c>
      <c r="AB276" s="9">
        <f>IF(SUMIFS('Daily BSE Equity Options'!$M:$M,'Daily BSE Equity Options'!$A:$A,$A276)=0,"",SUMIFS('Daily BSE Equity Options'!$M:$M,'Daily BSE Equity Options'!$A:$A,$A276))</f>
        <v>2791275</v>
      </c>
      <c r="AC276" s="9">
        <f t="shared" si="120"/>
        <v>47812589</v>
      </c>
      <c r="AD276" s="26">
        <f t="shared" si="121"/>
        <v>2.0610081505292155</v>
      </c>
      <c r="AE276" s="26">
        <f t="shared" si="122"/>
        <v>41.141358173802764</v>
      </c>
      <c r="AF276" s="26">
        <f t="shared" si="123"/>
        <v>2.2362135360212823</v>
      </c>
      <c r="AG276" s="26">
        <f t="shared" si="132"/>
        <v>0.70572586595265197</v>
      </c>
      <c r="AH276" s="26">
        <f t="shared" si="133"/>
        <v>-3.8793979193713302E-2</v>
      </c>
      <c r="AI276" s="26">
        <f t="shared" si="134"/>
        <v>0.63193168198025851</v>
      </c>
      <c r="AJ276" s="26">
        <f t="shared" si="124"/>
        <v>0.94162050082667559</v>
      </c>
      <c r="AK276" s="26">
        <f t="shared" si="125"/>
        <v>5.8379499173324412E-2</v>
      </c>
      <c r="AL276" s="29">
        <v>20.225000000000001</v>
      </c>
      <c r="AM276" s="30">
        <v>21.1175</v>
      </c>
      <c r="AN276" s="30">
        <v>19.7225</v>
      </c>
      <c r="AO276" s="30">
        <v>19.829999999999998</v>
      </c>
      <c r="AP276" s="31">
        <v>-1.95E-2</v>
      </c>
    </row>
    <row r="277" spans="1:42" x14ac:dyDescent="0.2">
      <c r="A277" s="11">
        <v>44328</v>
      </c>
      <c r="B277" s="5" t="s">
        <v>240</v>
      </c>
      <c r="C277" s="10">
        <v>44317</v>
      </c>
      <c r="D277" s="5" t="s">
        <v>179</v>
      </c>
      <c r="E277" s="18">
        <f>IF(SUMIFS('Daily NSE Equity Options'!$K:$K,'Daily NSE Equity Options'!$A:$A,$A277)=0,"",SUMIFS('Daily NSE Equity Options'!$K:$K,'Daily NSE Equity Options'!$A:$A,$A277))</f>
        <v>202.32599999999999</v>
      </c>
      <c r="F277" s="7">
        <f>IF(SUMIFS('Daily BSE Equity Options'!$K:$K,'Daily BSE Equity Options'!$A:$A,$A277)=0,"",SUMIFS('Daily BSE Equity Options'!$K:$K,'Daily BSE Equity Options'!$A:$A,$A277))</f>
        <v>5.3100000000000001E-2</v>
      </c>
      <c r="G277" s="7">
        <f t="shared" si="108"/>
        <v>202.37909999999999</v>
      </c>
      <c r="H277" s="20">
        <f t="shared" si="109"/>
        <v>1.0905204034609524</v>
      </c>
      <c r="I277" s="20">
        <f t="shared" si="110"/>
        <v>0.39736842105263159</v>
      </c>
      <c r="J277" s="20">
        <f t="shared" si="111"/>
        <v>1.0902483562382383</v>
      </c>
      <c r="K277" s="20">
        <f t="shared" si="126"/>
        <v>5.6931124946324463E-2</v>
      </c>
      <c r="L277" s="20">
        <f t="shared" si="127"/>
        <v>-0.28048780487804881</v>
      </c>
      <c r="M277" s="20">
        <f t="shared" si="128"/>
        <v>5.6801092001319997E-2</v>
      </c>
      <c r="N277" s="20">
        <f t="shared" si="112"/>
        <v>0.99973762112787334</v>
      </c>
      <c r="O277" s="20">
        <f t="shared" si="113"/>
        <v>2.6237887212661785E-4</v>
      </c>
      <c r="P277" s="21">
        <f>IF(SUMIFS('Daily NSE Equity Options'!$L:$L,'Daily NSE Equity Options'!$A:$A,$A277)=0,"",SUMIFS('Daily NSE Equity Options'!$L:$L,'Daily NSE Equity Options'!$A:$A,$A277))</f>
        <v>78953.284299999999</v>
      </c>
      <c r="Q277" s="8">
        <f>IF(SUMIFS('Daily BSE Equity Options'!$L:$L,'Daily BSE Equity Options'!$A:$A,$A277)=0,"",SUMIFS('Daily BSE Equity Options'!$L:$L,'Daily BSE Equity Options'!$A:$A,$A277))</f>
        <v>3249.2309</v>
      </c>
      <c r="R277" s="8">
        <f t="shared" si="114"/>
        <v>82202.515199999994</v>
      </c>
      <c r="S277" s="23">
        <f t="shared" si="115"/>
        <v>7.0073031173035929</v>
      </c>
      <c r="T277" s="23">
        <f t="shared" si="116"/>
        <v>52.836214666799222</v>
      </c>
      <c r="U277" s="23">
        <f t="shared" si="117"/>
        <v>7.2861151146281919</v>
      </c>
      <c r="V277" s="23">
        <f t="shared" si="129"/>
        <v>0.89129174329742633</v>
      </c>
      <c r="W277" s="23">
        <f t="shared" si="130"/>
        <v>-3.9346536826661005E-3</v>
      </c>
      <c r="X277" s="23">
        <f t="shared" si="131"/>
        <v>0.82640765079285017</v>
      </c>
      <c r="Y277" s="23">
        <f t="shared" si="118"/>
        <v>0.96047285302530505</v>
      </c>
      <c r="Z277" s="23">
        <f t="shared" si="119"/>
        <v>3.9527146974695004E-2</v>
      </c>
      <c r="AA277" s="24">
        <f>IF(SUMIFS('Daily NSE Equity Options'!$M:$M,'Daily NSE Equity Options'!$A:$A,$A277)=0,"",SUMIFS('Daily NSE Equity Options'!$M:$M,'Daily NSE Equity Options'!$A:$A,$A277))</f>
        <v>86379923</v>
      </c>
      <c r="AB277" s="9">
        <f>IF(SUMIFS('Daily BSE Equity Options'!$M:$M,'Daily BSE Equity Options'!$A:$A,$A277)=0,"",SUMIFS('Daily BSE Equity Options'!$M:$M,'Daily BSE Equity Options'!$A:$A,$A277))</f>
        <v>2719358</v>
      </c>
      <c r="AC277" s="9">
        <f t="shared" si="120"/>
        <v>89099281</v>
      </c>
      <c r="AD277" s="26">
        <f t="shared" si="121"/>
        <v>3.3833814484048954</v>
      </c>
      <c r="AE277" s="26">
        <f t="shared" si="122"/>
        <v>37.511818271940633</v>
      </c>
      <c r="AF277" s="26">
        <f t="shared" si="123"/>
        <v>3.5052332169733278</v>
      </c>
      <c r="AG277" s="26">
        <f t="shared" si="132"/>
        <v>0.91864508885724661</v>
      </c>
      <c r="AH277" s="26">
        <f t="shared" si="133"/>
        <v>-2.5764928213809046E-2</v>
      </c>
      <c r="AI277" s="26">
        <f t="shared" si="134"/>
        <v>0.86351090504636763</v>
      </c>
      <c r="AJ277" s="26">
        <f t="shared" si="124"/>
        <v>0.96947946190497314</v>
      </c>
      <c r="AK277" s="26">
        <f t="shared" si="125"/>
        <v>3.0520538095026827E-2</v>
      </c>
      <c r="AL277" s="29">
        <v>19.829999999999998</v>
      </c>
      <c r="AM277" s="30">
        <v>20.905000000000001</v>
      </c>
      <c r="AN277" s="30">
        <v>18.36</v>
      </c>
      <c r="AO277" s="30">
        <v>20.079999999999998</v>
      </c>
      <c r="AP277" s="31">
        <v>1.26E-2</v>
      </c>
    </row>
    <row r="278" spans="1:42" x14ac:dyDescent="0.2">
      <c r="A278" s="11">
        <v>44330</v>
      </c>
      <c r="B278" s="5" t="s">
        <v>241</v>
      </c>
      <c r="C278" s="10">
        <v>44317</v>
      </c>
      <c r="D278" s="5" t="s">
        <v>179</v>
      </c>
      <c r="E278" s="18">
        <f>IF(SUMIFS('Daily NSE Equity Options'!$K:$K,'Daily NSE Equity Options'!$A:$A,$A278)=0,"",SUMIFS('Daily NSE Equity Options'!$K:$K,'Daily NSE Equity Options'!$A:$A,$A278))</f>
        <v>189.75190000000001</v>
      </c>
      <c r="F278" s="7">
        <f>IF(SUMIFS('Daily BSE Equity Options'!$K:$K,'Daily BSE Equity Options'!$A:$A,$A278)=0,"",SUMIFS('Daily BSE Equity Options'!$K:$K,'Daily BSE Equity Options'!$A:$A,$A278))</f>
        <v>5.2900000000000003E-2</v>
      </c>
      <c r="G278" s="7">
        <f t="shared" si="108"/>
        <v>189.8048</v>
      </c>
      <c r="H278" s="20">
        <f t="shared" si="109"/>
        <v>1.4381524963990233</v>
      </c>
      <c r="I278" s="20">
        <f t="shared" si="110"/>
        <v>0.29656862745098045</v>
      </c>
      <c r="J278" s="20">
        <f t="shared" si="111"/>
        <v>1.4375543395203865</v>
      </c>
      <c r="K278" s="20">
        <f t="shared" si="126"/>
        <v>-6.214772199321883E-2</v>
      </c>
      <c r="L278" s="20">
        <f t="shared" si="127"/>
        <v>-3.7664783427494575E-3</v>
      </c>
      <c r="M278" s="20">
        <f t="shared" si="128"/>
        <v>-6.213240398835651E-2</v>
      </c>
      <c r="N278" s="20">
        <f t="shared" si="112"/>
        <v>0.99972129261219955</v>
      </c>
      <c r="O278" s="20">
        <f t="shared" si="113"/>
        <v>2.7870738780051929E-4</v>
      </c>
      <c r="P278" s="21">
        <f>IF(SUMIFS('Daily NSE Equity Options'!$L:$L,'Daily NSE Equity Options'!$A:$A,$A278)=0,"",SUMIFS('Daily NSE Equity Options'!$L:$L,'Daily NSE Equity Options'!$A:$A,$A278))</f>
        <v>24300.558799999999</v>
      </c>
      <c r="Q278" s="8">
        <f>IF(SUMIFS('Daily BSE Equity Options'!$L:$L,'Daily BSE Equity Options'!$A:$A,$A278)=0,"",SUMIFS('Daily BSE Equity Options'!$L:$L,'Daily BSE Equity Options'!$A:$A,$A278))</f>
        <v>3272.2217000000001</v>
      </c>
      <c r="R278" s="8">
        <f t="shared" si="114"/>
        <v>27572.780500000001</v>
      </c>
      <c r="S278" s="23">
        <f t="shared" si="115"/>
        <v>5.3554498847832477E-2</v>
      </c>
      <c r="T278" s="23">
        <f t="shared" si="116"/>
        <v>53.319659163912412</v>
      </c>
      <c r="U278" s="23">
        <f t="shared" si="117"/>
        <v>0.19230820472798404</v>
      </c>
      <c r="V278" s="23">
        <f t="shared" si="129"/>
        <v>-0.69221598549764196</v>
      </c>
      <c r="W278" s="23">
        <f t="shared" si="130"/>
        <v>7.0757667606817787E-3</v>
      </c>
      <c r="X278" s="23">
        <f t="shared" si="131"/>
        <v>-0.66457497762793505</v>
      </c>
      <c r="Y278" s="23">
        <f t="shared" si="118"/>
        <v>0.88132420304872761</v>
      </c>
      <c r="Z278" s="23">
        <f t="shared" si="119"/>
        <v>0.11867579695127228</v>
      </c>
      <c r="AA278" s="24">
        <f>IF(SUMIFS('Daily NSE Equity Options'!$M:$M,'Daily NSE Equity Options'!$A:$A,$A278)=0,"",SUMIFS('Daily NSE Equity Options'!$M:$M,'Daily NSE Equity Options'!$A:$A,$A278))</f>
        <v>25943819</v>
      </c>
      <c r="AB278" s="9">
        <f>IF(SUMIFS('Daily BSE Equity Options'!$M:$M,'Daily BSE Equity Options'!$A:$A,$A278)=0,"",SUMIFS('Daily BSE Equity Options'!$M:$M,'Daily BSE Equity Options'!$A:$A,$A278))</f>
        <v>2786416</v>
      </c>
      <c r="AC278" s="9">
        <f t="shared" si="120"/>
        <v>28730235</v>
      </c>
      <c r="AD278" s="26">
        <f t="shared" si="121"/>
        <v>-0.46618555954787511</v>
      </c>
      <c r="AE278" s="26">
        <f t="shared" si="122"/>
        <v>39.15413658438171</v>
      </c>
      <c r="AF278" s="26">
        <f t="shared" si="123"/>
        <v>-0.40969570874275218</v>
      </c>
      <c r="AG278" s="26">
        <f t="shared" si="132"/>
        <v>-0.69965452504513115</v>
      </c>
      <c r="AH278" s="26">
        <f t="shared" si="133"/>
        <v>2.4659496837121209E-2</v>
      </c>
      <c r="AI278" s="26">
        <f t="shared" si="134"/>
        <v>-0.67754807134751172</v>
      </c>
      <c r="AJ278" s="26">
        <f t="shared" si="124"/>
        <v>0.90301450719076959</v>
      </c>
      <c r="AK278" s="26">
        <f t="shared" si="125"/>
        <v>9.6985492809230411E-2</v>
      </c>
      <c r="AL278" s="29">
        <v>20.079999999999998</v>
      </c>
      <c r="AM278" s="30">
        <v>21.1525</v>
      </c>
      <c r="AN278" s="30">
        <v>18.227499999999999</v>
      </c>
      <c r="AO278" s="30">
        <v>20.267499999999998</v>
      </c>
      <c r="AP278" s="31">
        <v>9.2999999999999992E-3</v>
      </c>
    </row>
    <row r="279" spans="1:42" x14ac:dyDescent="0.2">
      <c r="A279" s="11">
        <v>44333</v>
      </c>
      <c r="B279" s="5" t="s">
        <v>244</v>
      </c>
      <c r="C279" s="10">
        <v>44317</v>
      </c>
      <c r="D279" s="5" t="s">
        <v>179</v>
      </c>
      <c r="E279" s="18">
        <f>IF(SUMIFS('Daily NSE Equity Options'!$K:$K,'Daily NSE Equity Options'!$A:$A,$A279)=0,"",SUMIFS('Daily NSE Equity Options'!$K:$K,'Daily NSE Equity Options'!$A:$A,$A279))</f>
        <v>201.4485</v>
      </c>
      <c r="F279" s="7">
        <f>IF(SUMIFS('Daily BSE Equity Options'!$K:$K,'Daily BSE Equity Options'!$A:$A,$A279)=0,"",SUMIFS('Daily BSE Equity Options'!$K:$K,'Daily BSE Equity Options'!$A:$A,$A279))</f>
        <v>8.5300000000000001E-2</v>
      </c>
      <c r="G279" s="7">
        <f t="shared" si="108"/>
        <v>201.53379999999999</v>
      </c>
      <c r="H279" s="20" t="str">
        <f t="shared" si="109"/>
        <v/>
      </c>
      <c r="I279" s="20" t="str">
        <f t="shared" si="110"/>
        <v/>
      </c>
      <c r="J279" s="20" t="str">
        <f t="shared" si="111"/>
        <v/>
      </c>
      <c r="K279" s="20">
        <f t="shared" si="126"/>
        <v>6.1641543510236207E-2</v>
      </c>
      <c r="L279" s="20">
        <f t="shared" si="127"/>
        <v>0.61247637051039683</v>
      </c>
      <c r="M279" s="20">
        <f t="shared" si="128"/>
        <v>6.1795065245978886E-2</v>
      </c>
      <c r="N279" s="20">
        <f t="shared" si="112"/>
        <v>0.99957674593542134</v>
      </c>
      <c r="O279" s="20">
        <f t="shared" si="113"/>
        <v>4.2325406457874564E-4</v>
      </c>
      <c r="P279" s="21">
        <f>IF(SUMIFS('Daily NSE Equity Options'!$L:$L,'Daily NSE Equity Options'!$A:$A,$A279)=0,"",SUMIFS('Daily NSE Equity Options'!$L:$L,'Daily NSE Equity Options'!$A:$A,$A279))</f>
        <v>32011.403600000001</v>
      </c>
      <c r="Q279" s="8">
        <f>IF(SUMIFS('Daily BSE Equity Options'!$L:$L,'Daily BSE Equity Options'!$A:$A,$A279)=0,"",SUMIFS('Daily BSE Equity Options'!$L:$L,'Daily BSE Equity Options'!$A:$A,$A279))</f>
        <v>3275.0203000000001</v>
      </c>
      <c r="R279" s="8">
        <f t="shared" si="114"/>
        <v>35286.423900000002</v>
      </c>
      <c r="S279" s="23" t="str">
        <f t="shared" si="115"/>
        <v/>
      </c>
      <c r="T279" s="23" t="str">
        <f t="shared" si="116"/>
        <v/>
      </c>
      <c r="U279" s="23" t="str">
        <f t="shared" si="117"/>
        <v/>
      </c>
      <c r="V279" s="23">
        <f t="shared" si="129"/>
        <v>0.31731141919254968</v>
      </c>
      <c r="W279" s="23">
        <f t="shared" si="130"/>
        <v>8.5525989880208542E-4</v>
      </c>
      <c r="X279" s="23">
        <f t="shared" si="131"/>
        <v>0.27975573228822537</v>
      </c>
      <c r="Y279" s="23">
        <f t="shared" si="118"/>
        <v>0.90718752602187036</v>
      </c>
      <c r="Z279" s="23">
        <f t="shared" si="119"/>
        <v>9.2812473978129584E-2</v>
      </c>
      <c r="AA279" s="24">
        <f>IF(SUMIFS('Daily NSE Equity Options'!$M:$M,'Daily NSE Equity Options'!$A:$A,$A279)=0,"",SUMIFS('Daily NSE Equity Options'!$M:$M,'Daily NSE Equity Options'!$A:$A,$A279))</f>
        <v>34721312</v>
      </c>
      <c r="AB279" s="9">
        <f>IF(SUMIFS('Daily BSE Equity Options'!$M:$M,'Daily BSE Equity Options'!$A:$A,$A279)=0,"",SUMIFS('Daily BSE Equity Options'!$M:$M,'Daily BSE Equity Options'!$A:$A,$A279))</f>
        <v>2791657</v>
      </c>
      <c r="AC279" s="9">
        <f t="shared" si="120"/>
        <v>37512969</v>
      </c>
      <c r="AD279" s="26" t="str">
        <f t="shared" si="121"/>
        <v/>
      </c>
      <c r="AE279" s="26" t="str">
        <f t="shared" si="122"/>
        <v/>
      </c>
      <c r="AF279" s="26" t="str">
        <f t="shared" si="123"/>
        <v/>
      </c>
      <c r="AG279" s="26">
        <f t="shared" si="132"/>
        <v>0.3383269440786647</v>
      </c>
      <c r="AH279" s="26">
        <f t="shared" si="133"/>
        <v>1.8809108187722856E-3</v>
      </c>
      <c r="AI279" s="26">
        <f t="shared" si="134"/>
        <v>0.30569655973924337</v>
      </c>
      <c r="AJ279" s="26">
        <f t="shared" si="124"/>
        <v>0.92558155021000865</v>
      </c>
      <c r="AK279" s="26">
        <f t="shared" si="125"/>
        <v>7.4418449789991292E-2</v>
      </c>
      <c r="AL279" s="29">
        <v>20.267499999999998</v>
      </c>
      <c r="AM279" s="30">
        <v>20.425000000000001</v>
      </c>
      <c r="AN279" s="30">
        <v>18.362500000000001</v>
      </c>
      <c r="AO279" s="30">
        <v>19.607500000000002</v>
      </c>
      <c r="AP279" s="31">
        <v>-3.2599999999999997E-2</v>
      </c>
    </row>
    <row r="280" spans="1:42" x14ac:dyDescent="0.2">
      <c r="A280" s="11">
        <v>44334</v>
      </c>
      <c r="B280" s="5" t="s">
        <v>242</v>
      </c>
      <c r="C280" s="10">
        <v>44317</v>
      </c>
      <c r="D280" s="5" t="s">
        <v>179</v>
      </c>
      <c r="E280" s="18">
        <f>IF(SUMIFS('Daily NSE Equity Options'!$K:$K,'Daily NSE Equity Options'!$A:$A,$A280)=0,"",SUMIFS('Daily NSE Equity Options'!$K:$K,'Daily NSE Equity Options'!$A:$A,$A280))</f>
        <v>201.48169999999999</v>
      </c>
      <c r="F280" s="7">
        <f>IF(SUMIFS('Daily BSE Equity Options'!$K:$K,'Daily BSE Equity Options'!$A:$A,$A280)=0,"",SUMIFS('Daily BSE Equity Options'!$K:$K,'Daily BSE Equity Options'!$A:$A,$A280))</f>
        <v>0.08</v>
      </c>
      <c r="G280" s="7">
        <f t="shared" si="108"/>
        <v>201.5617</v>
      </c>
      <c r="H280" s="20">
        <f t="shared" si="109"/>
        <v>1.1009562043795618</v>
      </c>
      <c r="I280" s="20">
        <f t="shared" si="110"/>
        <v>1.5559105431309903</v>
      </c>
      <c r="J280" s="20">
        <f t="shared" si="111"/>
        <v>1.1011046446780144</v>
      </c>
      <c r="K280" s="20">
        <f t="shared" si="126"/>
        <v>1.6480638972238282E-4</v>
      </c>
      <c r="L280" s="20">
        <f t="shared" si="127"/>
        <v>-6.2133645955451344E-2</v>
      </c>
      <c r="M280" s="20">
        <f t="shared" si="128"/>
        <v>1.3843831655035999E-4</v>
      </c>
      <c r="N280" s="20">
        <f t="shared" si="112"/>
        <v>0.99960309919989754</v>
      </c>
      <c r="O280" s="20">
        <f t="shared" si="113"/>
        <v>3.969008001024004E-4</v>
      </c>
      <c r="P280" s="21">
        <f>IF(SUMIFS('Daily NSE Equity Options'!$L:$L,'Daily NSE Equity Options'!$A:$A,$A280)=0,"",SUMIFS('Daily NSE Equity Options'!$L:$L,'Daily NSE Equity Options'!$A:$A,$A280))</f>
        <v>35419.325100000002</v>
      </c>
      <c r="Q280" s="8">
        <f>IF(SUMIFS('Daily BSE Equity Options'!$L:$L,'Daily BSE Equity Options'!$A:$A,$A280)=0,"",SUMIFS('Daily BSE Equity Options'!$L:$L,'Daily BSE Equity Options'!$A:$A,$A280))</f>
        <v>3246.2352999999998</v>
      </c>
      <c r="R280" s="8">
        <f t="shared" si="114"/>
        <v>38665.560400000002</v>
      </c>
      <c r="S280" s="23">
        <f t="shared" si="115"/>
        <v>3.3451315020467352</v>
      </c>
      <c r="T280" s="23">
        <f t="shared" si="116"/>
        <v>52.936000917144625</v>
      </c>
      <c r="U280" s="23">
        <f t="shared" si="117"/>
        <v>3.7086033454650327</v>
      </c>
      <c r="V280" s="23">
        <f t="shared" si="129"/>
        <v>0.10645960866270787</v>
      </c>
      <c r="W280" s="23">
        <f t="shared" si="130"/>
        <v>-8.7892584971153154E-3</v>
      </c>
      <c r="X280" s="23">
        <f t="shared" si="131"/>
        <v>9.5763076178427831E-2</v>
      </c>
      <c r="Y280" s="23">
        <f t="shared" si="118"/>
        <v>0.91604323676115662</v>
      </c>
      <c r="Z280" s="23">
        <f t="shared" si="119"/>
        <v>8.3956763238843407E-2</v>
      </c>
      <c r="AA280" s="24">
        <f>IF(SUMIFS('Daily NSE Equity Options'!$M:$M,'Daily NSE Equity Options'!$A:$A,$A280)=0,"",SUMIFS('Daily NSE Equity Options'!$M:$M,'Daily NSE Equity Options'!$A:$A,$A280))</f>
        <v>37535394</v>
      </c>
      <c r="AB280" s="9">
        <f>IF(SUMIFS('Daily BSE Equity Options'!$M:$M,'Daily BSE Equity Options'!$A:$A,$A280)=0,"",SUMIFS('Daily BSE Equity Options'!$M:$M,'Daily BSE Equity Options'!$A:$A,$A280))</f>
        <v>2877219</v>
      </c>
      <c r="AC280" s="9">
        <f t="shared" si="120"/>
        <v>40412613</v>
      </c>
      <c r="AD280" s="26">
        <f t="shared" si="121"/>
        <v>1.2962409031488362</v>
      </c>
      <c r="AE280" s="26">
        <f t="shared" si="122"/>
        <v>39.461524398818732</v>
      </c>
      <c r="AF280" s="26">
        <f t="shared" si="123"/>
        <v>1.4615476121516937</v>
      </c>
      <c r="AG280" s="26">
        <f t="shared" si="132"/>
        <v>8.104768621646552E-2</v>
      </c>
      <c r="AH280" s="26">
        <f t="shared" si="133"/>
        <v>3.0649180755372152E-2</v>
      </c>
      <c r="AI280" s="26">
        <f t="shared" si="134"/>
        <v>7.7297107568318646E-2</v>
      </c>
      <c r="AJ280" s="26">
        <f t="shared" si="124"/>
        <v>0.92880393554358887</v>
      </c>
      <c r="AK280" s="26">
        <f t="shared" si="125"/>
        <v>7.1196064456411176E-2</v>
      </c>
      <c r="AL280" s="29">
        <v>19.607500000000002</v>
      </c>
      <c r="AM280" s="30">
        <v>19.607500000000002</v>
      </c>
      <c r="AN280" s="30">
        <v>18.305</v>
      </c>
      <c r="AO280" s="30">
        <v>19.239999999999998</v>
      </c>
      <c r="AP280" s="31">
        <v>-1.8700000000000001E-2</v>
      </c>
    </row>
    <row r="281" spans="1:42" x14ac:dyDescent="0.2">
      <c r="A281" s="11">
        <v>44335</v>
      </c>
      <c r="B281" s="5" t="s">
        <v>240</v>
      </c>
      <c r="C281" s="10">
        <v>44317</v>
      </c>
      <c r="D281" s="5" t="s">
        <v>179</v>
      </c>
      <c r="E281" s="18">
        <f>IF(SUMIFS('Daily NSE Equity Options'!$K:$K,'Daily NSE Equity Options'!$A:$A,$A281)=0,"",SUMIFS('Daily NSE Equity Options'!$K:$K,'Daily NSE Equity Options'!$A:$A,$A281))</f>
        <v>177.92590000000001</v>
      </c>
      <c r="F281" s="7">
        <f>IF(SUMIFS('Daily BSE Equity Options'!$K:$K,'Daily BSE Equity Options'!$A:$A,$A281)=0,"",SUMIFS('Daily BSE Equity Options'!$K:$K,'Daily BSE Equity Options'!$A:$A,$A281))</f>
        <v>5.3199999999999997E-2</v>
      </c>
      <c r="G281" s="7">
        <f t="shared" si="108"/>
        <v>177.97910000000002</v>
      </c>
      <c r="H281" s="20">
        <f t="shared" si="109"/>
        <v>0.8447628388830597</v>
      </c>
      <c r="I281" s="20">
        <f t="shared" si="110"/>
        <v>0.54202898550724621</v>
      </c>
      <c r="J281" s="20">
        <f t="shared" si="111"/>
        <v>0.84465458932441462</v>
      </c>
      <c r="K281" s="20">
        <f t="shared" si="126"/>
        <v>-0.11691285114231209</v>
      </c>
      <c r="L281" s="20">
        <f t="shared" si="127"/>
        <v>-0.33500000000000008</v>
      </c>
      <c r="M281" s="20">
        <f t="shared" si="128"/>
        <v>-0.11699941010618575</v>
      </c>
      <c r="N281" s="20">
        <f t="shared" si="112"/>
        <v>0.9997010884985934</v>
      </c>
      <c r="O281" s="20">
        <f t="shared" si="113"/>
        <v>2.9891150140662581E-4</v>
      </c>
      <c r="P281" s="21">
        <f>IF(SUMIFS('Daily NSE Equity Options'!$L:$L,'Daily NSE Equity Options'!$A:$A,$A281)=0,"",SUMIFS('Daily NSE Equity Options'!$L:$L,'Daily NSE Equity Options'!$A:$A,$A281))</f>
        <v>41928.636700000003</v>
      </c>
      <c r="Q281" s="8">
        <f>IF(SUMIFS('Daily BSE Equity Options'!$L:$L,'Daily BSE Equity Options'!$A:$A,$A281)=0,"",SUMIFS('Daily BSE Equity Options'!$L:$L,'Daily BSE Equity Options'!$A:$A,$A281))</f>
        <v>3252.5207999999998</v>
      </c>
      <c r="R281" s="8">
        <f t="shared" si="114"/>
        <v>45181.157500000001</v>
      </c>
      <c r="S281" s="23">
        <f t="shared" si="115"/>
        <v>3.2074134104629906</v>
      </c>
      <c r="T281" s="23">
        <f t="shared" si="116"/>
        <v>53.217083647965431</v>
      </c>
      <c r="U281" s="23">
        <f t="shared" si="117"/>
        <v>3.506664540735219</v>
      </c>
      <c r="V281" s="23">
        <f t="shared" si="129"/>
        <v>0.18377853281004497</v>
      </c>
      <c r="W281" s="23">
        <f t="shared" si="130"/>
        <v>1.9362428841802615E-3</v>
      </c>
      <c r="X281" s="23">
        <f t="shared" si="131"/>
        <v>0.16851164272793007</v>
      </c>
      <c r="Y281" s="23">
        <f t="shared" si="118"/>
        <v>0.92801156544074825</v>
      </c>
      <c r="Z281" s="23">
        <f t="shared" si="119"/>
        <v>7.1988434559251829E-2</v>
      </c>
      <c r="AA281" s="24">
        <f>IF(SUMIFS('Daily NSE Equity Options'!$M:$M,'Daily NSE Equity Options'!$A:$A,$A281)=0,"",SUMIFS('Daily NSE Equity Options'!$M:$M,'Daily NSE Equity Options'!$A:$A,$A281))</f>
        <v>44444705</v>
      </c>
      <c r="AB281" s="9">
        <f>IF(SUMIFS('Daily BSE Equity Options'!$M:$M,'Daily BSE Equity Options'!$A:$A,$A281)=0,"",SUMIFS('Daily BSE Equity Options'!$M:$M,'Daily BSE Equity Options'!$A:$A,$A281))</f>
        <v>2699110</v>
      </c>
      <c r="AC281" s="9">
        <f t="shared" si="120"/>
        <v>47143815</v>
      </c>
      <c r="AD281" s="26">
        <f t="shared" si="121"/>
        <v>1.1570191772386544</v>
      </c>
      <c r="AE281" s="26">
        <f t="shared" si="122"/>
        <v>36.726573856647654</v>
      </c>
      <c r="AF281" s="26">
        <f t="shared" si="123"/>
        <v>1.2800971318225263</v>
      </c>
      <c r="AG281" s="26">
        <f t="shared" si="132"/>
        <v>0.18407455640401693</v>
      </c>
      <c r="AH281" s="26">
        <f t="shared" si="133"/>
        <v>-6.1903178034066975E-2</v>
      </c>
      <c r="AI281" s="26">
        <f t="shared" si="134"/>
        <v>0.16656190976812124</v>
      </c>
      <c r="AJ281" s="26">
        <f t="shared" si="124"/>
        <v>0.94274731478561924</v>
      </c>
      <c r="AK281" s="26">
        <f t="shared" si="125"/>
        <v>5.7252685214380719E-2</v>
      </c>
      <c r="AL281" s="29">
        <v>19.239999999999998</v>
      </c>
      <c r="AM281" s="30">
        <v>19.567499999999999</v>
      </c>
      <c r="AN281" s="30">
        <v>17.23</v>
      </c>
      <c r="AO281" s="30">
        <v>19.317499999999999</v>
      </c>
      <c r="AP281" s="31">
        <v>4.0000000000000001E-3</v>
      </c>
    </row>
    <row r="282" spans="1:42" x14ac:dyDescent="0.2">
      <c r="A282" s="11">
        <v>44336</v>
      </c>
      <c r="B282" s="5" t="s">
        <v>243</v>
      </c>
      <c r="C282" s="10">
        <v>44317</v>
      </c>
      <c r="D282" s="5" t="s">
        <v>179</v>
      </c>
      <c r="E282" s="18">
        <f>IF(SUMIFS('Daily NSE Equity Options'!$K:$K,'Daily NSE Equity Options'!$A:$A,$A282)=0,"",SUMIFS('Daily NSE Equity Options'!$K:$K,'Daily NSE Equity Options'!$A:$A,$A282))</f>
        <v>170.50239999999999</v>
      </c>
      <c r="F282" s="7">
        <f>IF(SUMIFS('Daily BSE Equity Options'!$K:$K,'Daily BSE Equity Options'!$A:$A,$A282)=0,"",SUMIFS('Daily BSE Equity Options'!$K:$K,'Daily BSE Equity Options'!$A:$A,$A282))</f>
        <v>5.45E-2</v>
      </c>
      <c r="G282" s="7">
        <f t="shared" si="108"/>
        <v>170.55689999999998</v>
      </c>
      <c r="H282" s="20">
        <f t="shared" si="109"/>
        <v>1.1916264338562312</v>
      </c>
      <c r="I282" s="20">
        <f t="shared" si="110"/>
        <v>0.98905109489051091</v>
      </c>
      <c r="J282" s="20">
        <f t="shared" si="111"/>
        <v>1.1915551123937673</v>
      </c>
      <c r="K282" s="20">
        <f t="shared" si="126"/>
        <v>-4.1722424897106092E-2</v>
      </c>
      <c r="L282" s="20">
        <f t="shared" si="127"/>
        <v>2.4436090225564033E-2</v>
      </c>
      <c r="M282" s="20">
        <f t="shared" si="128"/>
        <v>-4.1702649356020083E-2</v>
      </c>
      <c r="N282" s="20">
        <f t="shared" si="112"/>
        <v>0.99968045854491971</v>
      </c>
      <c r="O282" s="20">
        <f t="shared" si="113"/>
        <v>3.1954145508038669E-4</v>
      </c>
      <c r="P282" s="21">
        <f>IF(SUMIFS('Daily NSE Equity Options'!$L:$L,'Daily NSE Equity Options'!$A:$A,$A282)=0,"",SUMIFS('Daily NSE Equity Options'!$L:$L,'Daily NSE Equity Options'!$A:$A,$A282))</f>
        <v>80746.213499999998</v>
      </c>
      <c r="Q282" s="8">
        <f>IF(SUMIFS('Daily BSE Equity Options'!$L:$L,'Daily BSE Equity Options'!$A:$A,$A282)=0,"",SUMIFS('Daily BSE Equity Options'!$L:$L,'Daily BSE Equity Options'!$A:$A,$A282))</f>
        <v>3293.5518999999999</v>
      </c>
      <c r="R282" s="8">
        <f t="shared" si="114"/>
        <v>84039.765400000004</v>
      </c>
      <c r="S282" s="23">
        <f t="shared" si="115"/>
        <v>6.106346842652532</v>
      </c>
      <c r="T282" s="23">
        <f t="shared" si="116"/>
        <v>53.480838133173648</v>
      </c>
      <c r="U282" s="23">
        <f t="shared" si="117"/>
        <v>6.3570645608641785</v>
      </c>
      <c r="V282" s="23">
        <f t="shared" si="129"/>
        <v>0.92580107189604832</v>
      </c>
      <c r="W282" s="23">
        <f t="shared" si="130"/>
        <v>1.2615169132815351E-2</v>
      </c>
      <c r="X282" s="23">
        <f t="shared" si="131"/>
        <v>0.86006224829454636</v>
      </c>
      <c r="Y282" s="23">
        <f t="shared" si="118"/>
        <v>0.96080960145088645</v>
      </c>
      <c r="Z282" s="23">
        <f t="shared" si="119"/>
        <v>3.9190398549113513E-2</v>
      </c>
      <c r="AA282" s="24">
        <f>IF(SUMIFS('Daily NSE Equity Options'!$M:$M,'Daily NSE Equity Options'!$A:$A,$A282)=0,"",SUMIFS('Daily NSE Equity Options'!$M:$M,'Daily NSE Equity Options'!$A:$A,$A282))</f>
        <v>86412101</v>
      </c>
      <c r="AB282" s="9">
        <f>IF(SUMIFS('Daily BSE Equity Options'!$M:$M,'Daily BSE Equity Options'!$A:$A,$A282)=0,"",SUMIFS('Daily BSE Equity Options'!$M:$M,'Daily BSE Equity Options'!$A:$A,$A282))</f>
        <v>2732000</v>
      </c>
      <c r="AC282" s="9">
        <f t="shared" si="120"/>
        <v>89144101</v>
      </c>
      <c r="AD282" s="26">
        <f t="shared" si="121"/>
        <v>2.6022164618915524</v>
      </c>
      <c r="AE282" s="26">
        <f t="shared" si="122"/>
        <v>36.492966637847033</v>
      </c>
      <c r="AF282" s="26">
        <f t="shared" si="123"/>
        <v>2.7048501921683137</v>
      </c>
      <c r="AG282" s="26">
        <f t="shared" si="132"/>
        <v>0.94426087427062466</v>
      </c>
      <c r="AH282" s="26">
        <f t="shared" si="133"/>
        <v>1.2185498182734289E-2</v>
      </c>
      <c r="AI282" s="26">
        <f t="shared" si="134"/>
        <v>0.89089705616738901</v>
      </c>
      <c r="AJ282" s="26">
        <f t="shared" si="124"/>
        <v>0.96935299173637968</v>
      </c>
      <c r="AK282" s="26">
        <f t="shared" si="125"/>
        <v>3.0647008263620271E-2</v>
      </c>
      <c r="AL282" s="29">
        <v>19.317499999999999</v>
      </c>
      <c r="AM282" s="30">
        <v>19.837499999999999</v>
      </c>
      <c r="AN282" s="30">
        <v>18.092500000000001</v>
      </c>
      <c r="AO282" s="30">
        <v>19.6525</v>
      </c>
      <c r="AP282" s="31">
        <v>1.7299999999999999E-2</v>
      </c>
    </row>
    <row r="283" spans="1:42" x14ac:dyDescent="0.2">
      <c r="A283" s="11">
        <v>44337</v>
      </c>
      <c r="B283" s="5" t="s">
        <v>241</v>
      </c>
      <c r="C283" s="10">
        <v>44317</v>
      </c>
      <c r="D283" s="5" t="s">
        <v>179</v>
      </c>
      <c r="E283" s="18">
        <f>IF(SUMIFS('Daily NSE Equity Options'!$K:$K,'Daily NSE Equity Options'!$A:$A,$A283)=0,"",SUMIFS('Daily NSE Equity Options'!$K:$K,'Daily NSE Equity Options'!$A:$A,$A283))</f>
        <v>204.3817</v>
      </c>
      <c r="F283" s="7">
        <f>IF(SUMIFS('Daily BSE Equity Options'!$K:$K,'Daily BSE Equity Options'!$A:$A,$A283)=0,"",SUMIFS('Daily BSE Equity Options'!$K:$K,'Daily BSE Equity Options'!$A:$A,$A283))</f>
        <v>4.19E-2</v>
      </c>
      <c r="G283" s="7">
        <f t="shared" si="108"/>
        <v>204.42359999999999</v>
      </c>
      <c r="H283" s="20">
        <f t="shared" si="109"/>
        <v>2.0042789819815319</v>
      </c>
      <c r="I283" s="20">
        <f t="shared" si="110"/>
        <v>0.73140495867768607</v>
      </c>
      <c r="J283" s="20">
        <f t="shared" si="111"/>
        <v>2.0038263506841592</v>
      </c>
      <c r="K283" s="20">
        <f t="shared" si="126"/>
        <v>0.19870277485830123</v>
      </c>
      <c r="L283" s="20">
        <f t="shared" si="127"/>
        <v>-0.23119266055045873</v>
      </c>
      <c r="M283" s="20">
        <f t="shared" si="128"/>
        <v>0.19856540544533829</v>
      </c>
      <c r="N283" s="20">
        <f t="shared" si="112"/>
        <v>0.99979503345014964</v>
      </c>
      <c r="O283" s="20">
        <f t="shared" si="113"/>
        <v>2.0496654985040867E-4</v>
      </c>
      <c r="P283" s="21">
        <f>IF(SUMIFS('Daily NSE Equity Options'!$L:$L,'Daily NSE Equity Options'!$A:$A,$A283)=0,"",SUMIFS('Daily NSE Equity Options'!$L:$L,'Daily NSE Equity Options'!$A:$A,$A283))</f>
        <v>27071.3105</v>
      </c>
      <c r="Q283" s="8">
        <f>IF(SUMIFS('Daily BSE Equity Options'!$L:$L,'Daily BSE Equity Options'!$A:$A,$A283)=0,"",SUMIFS('Daily BSE Equity Options'!$L:$L,'Daily BSE Equity Options'!$A:$A,$A283))</f>
        <v>3254.8404999999998</v>
      </c>
      <c r="R283" s="8">
        <f t="shared" si="114"/>
        <v>30326.150999999998</v>
      </c>
      <c r="S283" s="23">
        <f t="shared" si="115"/>
        <v>0.19598936364089026</v>
      </c>
      <c r="T283" s="23">
        <f t="shared" si="116"/>
        <v>52.760184792141871</v>
      </c>
      <c r="U283" s="23">
        <f t="shared" si="117"/>
        <v>0.33621161263715194</v>
      </c>
      <c r="V283" s="23">
        <f t="shared" si="129"/>
        <v>-0.66473585166937887</v>
      </c>
      <c r="W283" s="23">
        <f t="shared" si="130"/>
        <v>-1.175369363391543E-2</v>
      </c>
      <c r="X283" s="23">
        <f t="shared" si="131"/>
        <v>-0.63914522065050883</v>
      </c>
      <c r="Y283" s="23">
        <f t="shared" si="118"/>
        <v>0.89267215282282286</v>
      </c>
      <c r="Z283" s="23">
        <f t="shared" si="119"/>
        <v>0.10732784717717722</v>
      </c>
      <c r="AA283" s="24">
        <f>IF(SUMIFS('Daily NSE Equity Options'!$M:$M,'Daily NSE Equity Options'!$A:$A,$A283)=0,"",SUMIFS('Daily NSE Equity Options'!$M:$M,'Daily NSE Equity Options'!$A:$A,$A283))</f>
        <v>28731914</v>
      </c>
      <c r="AB283" s="9">
        <f>IF(SUMIFS('Daily BSE Equity Options'!$M:$M,'Daily BSE Equity Options'!$A:$A,$A283)=0,"",SUMIFS('Daily BSE Equity Options'!$M:$M,'Daily BSE Equity Options'!$A:$A,$A283))</f>
        <v>2730743</v>
      </c>
      <c r="AC283" s="9">
        <f t="shared" si="120"/>
        <v>31462657</v>
      </c>
      <c r="AD283" s="26">
        <f t="shared" si="121"/>
        <v>-0.43276424865745544</v>
      </c>
      <c r="AE283" s="26">
        <f t="shared" si="122"/>
        <v>36.177751153830442</v>
      </c>
      <c r="AF283" s="26">
        <f t="shared" si="123"/>
        <v>-0.37975235954134723</v>
      </c>
      <c r="AG283" s="26">
        <f t="shared" si="132"/>
        <v>-0.66750126813835942</v>
      </c>
      <c r="AH283" s="26">
        <f t="shared" si="133"/>
        <v>-4.6010248901906525E-4</v>
      </c>
      <c r="AI283" s="26">
        <f t="shared" si="134"/>
        <v>-0.64705845202252921</v>
      </c>
      <c r="AJ283" s="26">
        <f t="shared" si="124"/>
        <v>0.91320685344534003</v>
      </c>
      <c r="AK283" s="26">
        <f t="shared" si="125"/>
        <v>8.6793146554660028E-2</v>
      </c>
      <c r="AL283" s="29">
        <v>19.6525</v>
      </c>
      <c r="AM283" s="30">
        <v>19.6525</v>
      </c>
      <c r="AN283" s="30">
        <v>17.13</v>
      </c>
      <c r="AO283" s="30">
        <v>19.079999999999998</v>
      </c>
      <c r="AP283" s="31">
        <v>-2.9100000000000001E-2</v>
      </c>
    </row>
    <row r="284" spans="1:42" x14ac:dyDescent="0.2">
      <c r="A284" s="11">
        <v>44340</v>
      </c>
      <c r="B284" s="5" t="s">
        <v>244</v>
      </c>
      <c r="C284" s="10">
        <v>44317</v>
      </c>
      <c r="D284" s="5" t="s">
        <v>179</v>
      </c>
      <c r="E284" s="18">
        <f>IF(SUMIFS('Daily NSE Equity Options'!$K:$K,'Daily NSE Equity Options'!$A:$A,$A284)=0,"",SUMIFS('Daily NSE Equity Options'!$K:$K,'Daily NSE Equity Options'!$A:$A,$A284))</f>
        <v>207.0154</v>
      </c>
      <c r="F284" s="7">
        <f>IF(SUMIFS('Daily BSE Equity Options'!$K:$K,'Daily BSE Equity Options'!$A:$A,$A284)=0,"",SUMIFS('Daily BSE Equity Options'!$K:$K,'Daily BSE Equity Options'!$A:$A,$A284))</f>
        <v>0.1047</v>
      </c>
      <c r="G284" s="7">
        <f t="shared" si="108"/>
        <v>207.12010000000001</v>
      </c>
      <c r="H284" s="20" t="str">
        <f t="shared" si="109"/>
        <v/>
      </c>
      <c r="I284" s="20" t="str">
        <f t="shared" si="110"/>
        <v/>
      </c>
      <c r="J284" s="20" t="str">
        <f t="shared" si="111"/>
        <v/>
      </c>
      <c r="K284" s="20">
        <f t="shared" si="126"/>
        <v>1.2886183058463674E-2</v>
      </c>
      <c r="L284" s="20">
        <f t="shared" si="127"/>
        <v>1.4988066825775657</v>
      </c>
      <c r="M284" s="20">
        <f t="shared" si="128"/>
        <v>1.319074705660217E-2</v>
      </c>
      <c r="N284" s="20">
        <f t="shared" si="112"/>
        <v>0.99949449618844333</v>
      </c>
      <c r="O284" s="20">
        <f t="shared" si="113"/>
        <v>5.0550381155667649E-4</v>
      </c>
      <c r="P284" s="21">
        <f>IF(SUMIFS('Daily NSE Equity Options'!$L:$L,'Daily NSE Equity Options'!$A:$A,$A284)=0,"",SUMIFS('Daily NSE Equity Options'!$L:$L,'Daily NSE Equity Options'!$A:$A,$A284))</f>
        <v>33533.228799999997</v>
      </c>
      <c r="Q284" s="8">
        <f>IF(SUMIFS('Daily BSE Equity Options'!$L:$L,'Daily BSE Equity Options'!$A:$A,$A284)=0,"",SUMIFS('Daily BSE Equity Options'!$L:$L,'Daily BSE Equity Options'!$A:$A,$A284))</f>
        <v>3256.0549999999998</v>
      </c>
      <c r="R284" s="8">
        <f t="shared" si="114"/>
        <v>36789.283799999997</v>
      </c>
      <c r="S284" s="23" t="str">
        <f t="shared" si="115"/>
        <v/>
      </c>
      <c r="T284" s="23" t="str">
        <f t="shared" si="116"/>
        <v/>
      </c>
      <c r="U284" s="23" t="str">
        <f t="shared" si="117"/>
        <v/>
      </c>
      <c r="V284" s="23">
        <f t="shared" si="129"/>
        <v>0.23869987010787663</v>
      </c>
      <c r="W284" s="23">
        <f t="shared" si="130"/>
        <v>3.7313656383464178E-4</v>
      </c>
      <c r="X284" s="23">
        <f t="shared" si="131"/>
        <v>0.21312077487182601</v>
      </c>
      <c r="Y284" s="23">
        <f t="shared" si="118"/>
        <v>0.91149447165916286</v>
      </c>
      <c r="Z284" s="23">
        <f t="shared" si="119"/>
        <v>8.8505528340837122E-2</v>
      </c>
      <c r="AA284" s="24">
        <f>IF(SUMIFS('Daily NSE Equity Options'!$M:$M,'Daily NSE Equity Options'!$A:$A,$A284)=0,"",SUMIFS('Daily NSE Equity Options'!$M:$M,'Daily NSE Equity Options'!$A:$A,$A284))</f>
        <v>35399733</v>
      </c>
      <c r="AB284" s="9">
        <f>IF(SUMIFS('Daily BSE Equity Options'!$M:$M,'Daily BSE Equity Options'!$A:$A,$A284)=0,"",SUMIFS('Daily BSE Equity Options'!$M:$M,'Daily BSE Equity Options'!$A:$A,$A284))</f>
        <v>2852079</v>
      </c>
      <c r="AC284" s="9">
        <f t="shared" si="120"/>
        <v>38251812</v>
      </c>
      <c r="AD284" s="26" t="str">
        <f t="shared" si="121"/>
        <v/>
      </c>
      <c r="AE284" s="26" t="str">
        <f t="shared" si="122"/>
        <v/>
      </c>
      <c r="AF284" s="26" t="str">
        <f t="shared" si="123"/>
        <v/>
      </c>
      <c r="AG284" s="26">
        <f t="shared" si="132"/>
        <v>0.23207012940383986</v>
      </c>
      <c r="AH284" s="26">
        <f t="shared" si="133"/>
        <v>4.4433328218730139E-2</v>
      </c>
      <c r="AI284" s="26">
        <f t="shared" si="134"/>
        <v>0.21578454101953315</v>
      </c>
      <c r="AJ284" s="26">
        <f t="shared" si="124"/>
        <v>0.92543937526410514</v>
      </c>
      <c r="AK284" s="26">
        <f t="shared" si="125"/>
        <v>7.4560624735894865E-2</v>
      </c>
      <c r="AL284" s="29">
        <v>19.079999999999998</v>
      </c>
      <c r="AM284" s="30">
        <v>19.885000000000002</v>
      </c>
      <c r="AN284" s="30">
        <v>18.72</v>
      </c>
      <c r="AO284" s="30">
        <v>19.13</v>
      </c>
      <c r="AP284" s="31">
        <v>2.5999999999999999E-3</v>
      </c>
    </row>
    <row r="285" spans="1:42" x14ac:dyDescent="0.2">
      <c r="A285" s="11">
        <v>44341</v>
      </c>
      <c r="B285" s="5" t="s">
        <v>242</v>
      </c>
      <c r="C285" s="10">
        <v>44317</v>
      </c>
      <c r="D285" s="5" t="s">
        <v>179</v>
      </c>
      <c r="E285" s="18">
        <f>IF(SUMIFS('Daily NSE Equity Options'!$K:$K,'Daily NSE Equity Options'!$A:$A,$A285)=0,"",SUMIFS('Daily NSE Equity Options'!$K:$K,'Daily NSE Equity Options'!$A:$A,$A285))</f>
        <v>192.0368</v>
      </c>
      <c r="F285" s="7">
        <f>IF(SUMIFS('Daily BSE Equity Options'!$K:$K,'Daily BSE Equity Options'!$A:$A,$A285)=0,"",SUMIFS('Daily BSE Equity Options'!$K:$K,'Daily BSE Equity Options'!$A:$A,$A285))</f>
        <v>8.6599999999999996E-2</v>
      </c>
      <c r="G285" s="7">
        <f t="shared" si="108"/>
        <v>192.1234</v>
      </c>
      <c r="H285" s="20" t="str">
        <f t="shared" si="109"/>
        <v/>
      </c>
      <c r="I285" s="20" t="str">
        <f t="shared" si="110"/>
        <v/>
      </c>
      <c r="J285" s="20" t="str">
        <f t="shared" si="111"/>
        <v/>
      </c>
      <c r="K285" s="20">
        <f t="shared" si="126"/>
        <v>-7.2355003540799379E-2</v>
      </c>
      <c r="L285" s="20">
        <f t="shared" si="127"/>
        <v>-0.17287488061127032</v>
      </c>
      <c r="M285" s="20">
        <f t="shared" si="128"/>
        <v>-7.2405816721795691E-2</v>
      </c>
      <c r="N285" s="20">
        <f t="shared" si="112"/>
        <v>0.99954924803537726</v>
      </c>
      <c r="O285" s="20">
        <f t="shared" si="113"/>
        <v>4.5075196462273726E-4</v>
      </c>
      <c r="P285" s="21">
        <f>IF(SUMIFS('Daily NSE Equity Options'!$L:$L,'Daily NSE Equity Options'!$A:$A,$A285)=0,"",SUMIFS('Daily NSE Equity Options'!$L:$L,'Daily NSE Equity Options'!$A:$A,$A285))</f>
        <v>36229.462599999999</v>
      </c>
      <c r="Q285" s="8">
        <f>IF(SUMIFS('Daily BSE Equity Options'!$L:$L,'Daily BSE Equity Options'!$A:$A,$A285)=0,"",SUMIFS('Daily BSE Equity Options'!$L:$L,'Daily BSE Equity Options'!$A:$A,$A285))</f>
        <v>3269.0511000000001</v>
      </c>
      <c r="R285" s="8">
        <f t="shared" si="114"/>
        <v>39498.513699999996</v>
      </c>
      <c r="S285" s="23" t="str">
        <f t="shared" si="115"/>
        <v/>
      </c>
      <c r="T285" s="23" t="str">
        <f t="shared" si="116"/>
        <v/>
      </c>
      <c r="U285" s="23" t="str">
        <f t="shared" si="117"/>
        <v/>
      </c>
      <c r="V285" s="23">
        <f t="shared" si="129"/>
        <v>8.0404837126808459E-2</v>
      </c>
      <c r="W285" s="23">
        <f t="shared" si="130"/>
        <v>3.9913637822457382E-3</v>
      </c>
      <c r="X285" s="23">
        <f t="shared" si="131"/>
        <v>7.3641822296089288E-2</v>
      </c>
      <c r="Y285" s="23">
        <f t="shared" si="118"/>
        <v>0.91723609843071141</v>
      </c>
      <c r="Z285" s="23">
        <f t="shared" si="119"/>
        <v>8.2763901569288686E-2</v>
      </c>
      <c r="AA285" s="24">
        <f>IF(SUMIFS('Daily NSE Equity Options'!$M:$M,'Daily NSE Equity Options'!$A:$A,$A285)=0,"",SUMIFS('Daily NSE Equity Options'!$M:$M,'Daily NSE Equity Options'!$A:$A,$A285))</f>
        <v>38064914</v>
      </c>
      <c r="AB285" s="9">
        <f>IF(SUMIFS('Daily BSE Equity Options'!$M:$M,'Daily BSE Equity Options'!$A:$A,$A285)=0,"",SUMIFS('Daily BSE Equity Options'!$M:$M,'Daily BSE Equity Options'!$A:$A,$A285))</f>
        <v>2802092</v>
      </c>
      <c r="AC285" s="9">
        <f t="shared" si="120"/>
        <v>40867006</v>
      </c>
      <c r="AD285" s="26" t="str">
        <f t="shared" si="121"/>
        <v/>
      </c>
      <c r="AE285" s="26" t="str">
        <f t="shared" si="122"/>
        <v/>
      </c>
      <c r="AF285" s="26" t="str">
        <f t="shared" si="123"/>
        <v/>
      </c>
      <c r="AG285" s="26">
        <f t="shared" si="132"/>
        <v>7.5288166721483529E-2</v>
      </c>
      <c r="AH285" s="26">
        <f t="shared" si="133"/>
        <v>-1.7526513115520337E-2</v>
      </c>
      <c r="AI285" s="26">
        <f t="shared" si="134"/>
        <v>6.8367846208174488E-2</v>
      </c>
      <c r="AJ285" s="26">
        <f t="shared" si="124"/>
        <v>0.93143388091606216</v>
      </c>
      <c r="AK285" s="26">
        <f t="shared" si="125"/>
        <v>6.8566119083937782E-2</v>
      </c>
      <c r="AL285" s="29">
        <v>19.13</v>
      </c>
      <c r="AM285" s="30">
        <v>21.05</v>
      </c>
      <c r="AN285" s="30">
        <v>17.6875</v>
      </c>
      <c r="AO285" s="30">
        <v>18.842500000000001</v>
      </c>
      <c r="AP285" s="31">
        <v>-1.4999999999999999E-2</v>
      </c>
    </row>
    <row r="286" spans="1:42" x14ac:dyDescent="0.2">
      <c r="A286" s="11">
        <v>44342</v>
      </c>
      <c r="B286" s="5" t="s">
        <v>240</v>
      </c>
      <c r="C286" s="10">
        <v>44317</v>
      </c>
      <c r="D286" s="5" t="s">
        <v>179</v>
      </c>
      <c r="E286" s="18">
        <f>IF(SUMIFS('Daily NSE Equity Options'!$K:$K,'Daily NSE Equity Options'!$A:$A,$A286)=0,"",SUMIFS('Daily NSE Equity Options'!$K:$K,'Daily NSE Equity Options'!$A:$A,$A286))</f>
        <v>168.85149999999999</v>
      </c>
      <c r="F286" s="7">
        <f>IF(SUMIFS('Daily BSE Equity Options'!$K:$K,'Daily BSE Equity Options'!$A:$A,$A286)=0,"",SUMIFS('Daily BSE Equity Options'!$K:$K,'Daily BSE Equity Options'!$A:$A,$A286))</f>
        <v>6.1899999999999997E-2</v>
      </c>
      <c r="G286" s="7">
        <f t="shared" si="108"/>
        <v>168.9134</v>
      </c>
      <c r="H286" s="20">
        <f t="shared" si="109"/>
        <v>1.7160735110789398</v>
      </c>
      <c r="I286" s="20">
        <f t="shared" si="110"/>
        <v>2.6627218934911245</v>
      </c>
      <c r="J286" s="20">
        <f t="shared" si="111"/>
        <v>1.7163307839265154</v>
      </c>
      <c r="K286" s="20">
        <f t="shared" si="126"/>
        <v>-0.12073363022087436</v>
      </c>
      <c r="L286" s="20">
        <f t="shared" si="127"/>
        <v>-0.28521939953810627</v>
      </c>
      <c r="M286" s="20">
        <f t="shared" si="128"/>
        <v>-0.12080777250454655</v>
      </c>
      <c r="N286" s="20">
        <f t="shared" si="112"/>
        <v>0.99963354002701976</v>
      </c>
      <c r="O286" s="20">
        <f t="shared" si="113"/>
        <v>3.664599729802372E-4</v>
      </c>
      <c r="P286" s="21">
        <f>IF(SUMIFS('Daily NSE Equity Options'!$L:$L,'Daily NSE Equity Options'!$A:$A,$A286)=0,"",SUMIFS('Daily NSE Equity Options'!$L:$L,'Daily NSE Equity Options'!$A:$A,$A286))</f>
        <v>41086.373</v>
      </c>
      <c r="Q286" s="8">
        <f>IF(SUMIFS('Daily BSE Equity Options'!$L:$L,'Daily BSE Equity Options'!$A:$A,$A286)=0,"",SUMIFS('Daily BSE Equity Options'!$L:$L,'Daily BSE Equity Options'!$A:$A,$A286))</f>
        <v>3201.6325000000002</v>
      </c>
      <c r="R286" s="8">
        <f t="shared" si="114"/>
        <v>44288.005499999999</v>
      </c>
      <c r="S286" s="23">
        <f t="shared" si="115"/>
        <v>4.1134065517319316</v>
      </c>
      <c r="T286" s="23">
        <f t="shared" si="116"/>
        <v>48.353148281459312</v>
      </c>
      <c r="U286" s="23">
        <f t="shared" si="117"/>
        <v>4.4677214901934299</v>
      </c>
      <c r="V286" s="23">
        <f t="shared" si="129"/>
        <v>0.13405968654914591</v>
      </c>
      <c r="W286" s="23">
        <f t="shared" si="130"/>
        <v>-2.0623293407680321E-2</v>
      </c>
      <c r="X286" s="23">
        <f t="shared" si="131"/>
        <v>0.12125751962155484</v>
      </c>
      <c r="Y286" s="23">
        <f t="shared" si="118"/>
        <v>0.9277088127167975</v>
      </c>
      <c r="Z286" s="23">
        <f t="shared" si="119"/>
        <v>7.2291187283202454E-2</v>
      </c>
      <c r="AA286" s="24">
        <f>IF(SUMIFS('Daily NSE Equity Options'!$M:$M,'Daily NSE Equity Options'!$A:$A,$A286)=0,"",SUMIFS('Daily NSE Equity Options'!$M:$M,'Daily NSE Equity Options'!$A:$A,$A286))</f>
        <v>42927185</v>
      </c>
      <c r="AB286" s="9">
        <f>IF(SUMIFS('Daily BSE Equity Options'!$M:$M,'Daily BSE Equity Options'!$A:$A,$A286)=0,"",SUMIFS('Daily BSE Equity Options'!$M:$M,'Daily BSE Equity Options'!$A:$A,$A286))</f>
        <v>2758711</v>
      </c>
      <c r="AC286" s="9">
        <f t="shared" si="120"/>
        <v>45685896</v>
      </c>
      <c r="AD286" s="26">
        <f t="shared" si="121"/>
        <v>1.6237251896396825</v>
      </c>
      <c r="AE286" s="26">
        <f t="shared" si="122"/>
        <v>32.683483718147521</v>
      </c>
      <c r="AF286" s="26">
        <f t="shared" si="123"/>
        <v>1.7784302921718949</v>
      </c>
      <c r="AG286" s="26">
        <f t="shared" si="132"/>
        <v>0.12773629279708865</v>
      </c>
      <c r="AH286" s="26">
        <f t="shared" si="133"/>
        <v>-1.5481647283529631E-2</v>
      </c>
      <c r="AI286" s="26">
        <f t="shared" si="134"/>
        <v>0.11791639446256474</v>
      </c>
      <c r="AJ286" s="26">
        <f t="shared" si="124"/>
        <v>0.93961569671305123</v>
      </c>
      <c r="AK286" s="26">
        <f t="shared" si="125"/>
        <v>6.0384303286948778E-2</v>
      </c>
      <c r="AL286" s="29">
        <v>18.842500000000001</v>
      </c>
      <c r="AM286" s="30">
        <v>21.302499999999998</v>
      </c>
      <c r="AN286" s="30">
        <v>17.23</v>
      </c>
      <c r="AO286" s="30">
        <v>20.872499999999999</v>
      </c>
      <c r="AP286" s="31">
        <v>0.1077</v>
      </c>
    </row>
    <row r="287" spans="1:42" x14ac:dyDescent="0.2">
      <c r="A287" s="11">
        <v>44343</v>
      </c>
      <c r="B287" s="5" t="s">
        <v>243</v>
      </c>
      <c r="C287" s="10">
        <v>44317</v>
      </c>
      <c r="D287" s="5" t="s">
        <v>179</v>
      </c>
      <c r="E287" s="18">
        <f>IF(SUMIFS('Daily NSE Equity Options'!$K:$K,'Daily NSE Equity Options'!$A:$A,$A287)=0,"",SUMIFS('Daily NSE Equity Options'!$K:$K,'Daily NSE Equity Options'!$A:$A,$A287))</f>
        <v>198.964</v>
      </c>
      <c r="F287" s="7">
        <f>IF(SUMIFS('Daily BSE Equity Options'!$K:$K,'Daily BSE Equity Options'!$A:$A,$A287)=0,"",SUMIFS('Daily BSE Equity Options'!$K:$K,'Daily BSE Equity Options'!$A:$A,$A287))</f>
        <v>5.6800000000000003E-2</v>
      </c>
      <c r="G287" s="7">
        <f t="shared" si="108"/>
        <v>199.02080000000001</v>
      </c>
      <c r="H287" s="20">
        <f t="shared" si="109"/>
        <v>0.95158602411576676</v>
      </c>
      <c r="I287" s="20">
        <f t="shared" si="110"/>
        <v>3.5079365079365079</v>
      </c>
      <c r="J287" s="20">
        <f t="shared" si="111"/>
        <v>0.95190192472722801</v>
      </c>
      <c r="K287" s="20">
        <f t="shared" si="126"/>
        <v>0.17833717793445736</v>
      </c>
      <c r="L287" s="20">
        <f t="shared" si="127"/>
        <v>-8.2390953150242252E-2</v>
      </c>
      <c r="M287" s="20">
        <f t="shared" si="128"/>
        <v>0.17824163151058481</v>
      </c>
      <c r="N287" s="20">
        <f t="shared" si="112"/>
        <v>0.99971460269479362</v>
      </c>
      <c r="O287" s="20">
        <f t="shared" si="113"/>
        <v>2.8539730520628999E-4</v>
      </c>
      <c r="P287" s="21">
        <f>IF(SUMIFS('Daily NSE Equity Options'!$L:$L,'Daily NSE Equity Options'!$A:$A,$A287)=0,"",SUMIFS('Daily NSE Equity Options'!$L:$L,'Daily NSE Equity Options'!$A:$A,$A287))</f>
        <v>85614.214600000007</v>
      </c>
      <c r="Q287" s="8">
        <f>IF(SUMIFS('Daily BSE Equity Options'!$L:$L,'Daily BSE Equity Options'!$A:$A,$A287)=0,"",SUMIFS('Daily BSE Equity Options'!$L:$L,'Daily BSE Equity Options'!$A:$A,$A287))</f>
        <v>3310.0466999999999</v>
      </c>
      <c r="R287" s="8">
        <f t="shared" si="114"/>
        <v>88924.261300000013</v>
      </c>
      <c r="S287" s="23">
        <f t="shared" si="115"/>
        <v>4.4536887062495287</v>
      </c>
      <c r="T287" s="23">
        <f t="shared" si="116"/>
        <v>50.552096474260132</v>
      </c>
      <c r="U287" s="23">
        <f t="shared" si="117"/>
        <v>4.6414670501741506</v>
      </c>
      <c r="V287" s="23">
        <f t="shared" si="129"/>
        <v>1.08376180102342</v>
      </c>
      <c r="W287" s="23">
        <f t="shared" si="130"/>
        <v>3.3862162506158811E-2</v>
      </c>
      <c r="X287" s="23">
        <f t="shared" si="131"/>
        <v>1.0078633096268019</v>
      </c>
      <c r="Y287" s="23">
        <f t="shared" si="118"/>
        <v>0.96277678721633642</v>
      </c>
      <c r="Z287" s="23">
        <f t="shared" si="119"/>
        <v>3.722321278366357E-2</v>
      </c>
      <c r="AA287" s="24">
        <f>IF(SUMIFS('Daily NSE Equity Options'!$M:$M,'Daily NSE Equity Options'!$A:$A,$A287)=0,"",SUMIFS('Daily NSE Equity Options'!$M:$M,'Daily NSE Equity Options'!$A:$A,$A287))</f>
        <v>90530994</v>
      </c>
      <c r="AB287" s="9">
        <f>IF(SUMIFS('Daily BSE Equity Options'!$M:$M,'Daily BSE Equity Options'!$A:$A,$A287)=0,"",SUMIFS('Daily BSE Equity Options'!$M:$M,'Daily BSE Equity Options'!$A:$A,$A287))</f>
        <v>2793806</v>
      </c>
      <c r="AC287" s="9">
        <f t="shared" si="120"/>
        <v>93324800</v>
      </c>
      <c r="AD287" s="26">
        <f t="shared" si="121"/>
        <v>1.7241472373830384</v>
      </c>
      <c r="AE287" s="26">
        <f t="shared" si="122"/>
        <v>33.467177418359917</v>
      </c>
      <c r="AF287" s="26">
        <f t="shared" si="123"/>
        <v>1.8013822483388284</v>
      </c>
      <c r="AG287" s="26">
        <f t="shared" si="132"/>
        <v>1.1089431790134854</v>
      </c>
      <c r="AH287" s="26">
        <f t="shared" si="133"/>
        <v>1.2721521029205318E-2</v>
      </c>
      <c r="AI287" s="26">
        <f t="shared" si="134"/>
        <v>1.0427485979480409</v>
      </c>
      <c r="AJ287" s="26">
        <f t="shared" si="124"/>
        <v>0.97006362724591966</v>
      </c>
      <c r="AK287" s="26">
        <f t="shared" si="125"/>
        <v>2.9936372754080374E-2</v>
      </c>
      <c r="AL287" s="29">
        <v>20.872499999999999</v>
      </c>
      <c r="AM287" s="30">
        <v>21.322500000000002</v>
      </c>
      <c r="AN287" s="30">
        <v>18.352499999999999</v>
      </c>
      <c r="AO287" s="30">
        <v>19.91</v>
      </c>
      <c r="AP287" s="31">
        <v>-4.6100000000000002E-2</v>
      </c>
    </row>
    <row r="288" spans="1:42" x14ac:dyDescent="0.2">
      <c r="A288" s="11">
        <v>44344</v>
      </c>
      <c r="B288" s="5" t="s">
        <v>241</v>
      </c>
      <c r="C288" s="10">
        <v>44317</v>
      </c>
      <c r="D288" s="5" t="s">
        <v>179</v>
      </c>
      <c r="E288" s="18">
        <f>IF(SUMIFS('Daily NSE Equity Options'!$K:$K,'Daily NSE Equity Options'!$A:$A,$A288)=0,"",SUMIFS('Daily NSE Equity Options'!$K:$K,'Daily NSE Equity Options'!$A:$A,$A288))</f>
        <v>184.1728</v>
      </c>
      <c r="F288" s="7">
        <f>IF(SUMIFS('Daily BSE Equity Options'!$K:$K,'Daily BSE Equity Options'!$A:$A,$A288)=0,"",SUMIFS('Daily BSE Equity Options'!$K:$K,'Daily BSE Equity Options'!$A:$A,$A288))</f>
        <v>2.8899999999999999E-2</v>
      </c>
      <c r="G288" s="7">
        <f t="shared" si="108"/>
        <v>184.20169999999999</v>
      </c>
      <c r="H288" s="20">
        <f t="shared" si="109"/>
        <v>0.86929828033668577</v>
      </c>
      <c r="I288" s="20">
        <f t="shared" si="110"/>
        <v>31.111111111111107</v>
      </c>
      <c r="J288" s="20">
        <f t="shared" si="111"/>
        <v>0.86957452855083939</v>
      </c>
      <c r="K288" s="20">
        <f t="shared" si="126"/>
        <v>-7.4341086829778247E-2</v>
      </c>
      <c r="L288" s="20">
        <f t="shared" si="127"/>
        <v>-0.49119718309859162</v>
      </c>
      <c r="M288" s="20">
        <f t="shared" si="128"/>
        <v>-7.4460056436312261E-2</v>
      </c>
      <c r="N288" s="20">
        <f t="shared" si="112"/>
        <v>0.99984310676828714</v>
      </c>
      <c r="O288" s="20">
        <f t="shared" si="113"/>
        <v>1.5689323171284522E-4</v>
      </c>
      <c r="P288" s="21">
        <f>IF(SUMIFS('Daily NSE Equity Options'!$L:$L,'Daily NSE Equity Options'!$A:$A,$A288)=0,"",SUMIFS('Daily NSE Equity Options'!$L:$L,'Daily NSE Equity Options'!$A:$A,$A288))</f>
        <v>21901.834699999999</v>
      </c>
      <c r="Q288" s="8">
        <f>IF(SUMIFS('Daily BSE Equity Options'!$L:$L,'Daily BSE Equity Options'!$A:$A,$A288)=0,"",SUMIFS('Daily BSE Equity Options'!$L:$L,'Daily BSE Equity Options'!$A:$A,$A288))</f>
        <v>3237.4964</v>
      </c>
      <c r="R288" s="8">
        <f t="shared" si="114"/>
        <v>25139.331099999999</v>
      </c>
      <c r="S288" s="23">
        <f t="shared" si="115"/>
        <v>-0.21392697404715566</v>
      </c>
      <c r="T288" s="23">
        <f t="shared" si="116"/>
        <v>53.699820567493319</v>
      </c>
      <c r="U288" s="23">
        <f t="shared" si="117"/>
        <v>-9.9643419939530853E-2</v>
      </c>
      <c r="V288" s="23">
        <f t="shared" si="129"/>
        <v>-0.74417992616847539</v>
      </c>
      <c r="W288" s="23">
        <f t="shared" si="130"/>
        <v>-2.191821039866293E-2</v>
      </c>
      <c r="X288" s="23">
        <f t="shared" si="131"/>
        <v>-0.71729502463688166</v>
      </c>
      <c r="Y288" s="23">
        <f t="shared" si="118"/>
        <v>0.87121787818769769</v>
      </c>
      <c r="Z288" s="23">
        <f t="shared" si="119"/>
        <v>0.12878212181230231</v>
      </c>
      <c r="AA288" s="24">
        <f>IF(SUMIFS('Daily NSE Equity Options'!$M:$M,'Daily NSE Equity Options'!$A:$A,$A288)=0,"",SUMIFS('Daily NSE Equity Options'!$M:$M,'Daily NSE Equity Options'!$A:$A,$A288))</f>
        <v>22800833</v>
      </c>
      <c r="AB288" s="9">
        <f>IF(SUMIFS('Daily BSE Equity Options'!$M:$M,'Daily BSE Equity Options'!$A:$A,$A288)=0,"",SUMIFS('Daily BSE Equity Options'!$M:$M,'Daily BSE Equity Options'!$A:$A,$A288))</f>
        <v>2651355</v>
      </c>
      <c r="AC288" s="9">
        <f t="shared" si="120"/>
        <v>25452188</v>
      </c>
      <c r="AD288" s="26">
        <f t="shared" si="121"/>
        <v>-0.61651813678486689</v>
      </c>
      <c r="AE288" s="26">
        <f t="shared" si="122"/>
        <v>34.802995111675266</v>
      </c>
      <c r="AF288" s="26">
        <f t="shared" si="123"/>
        <v>-0.57245812087560433</v>
      </c>
      <c r="AG288" s="26">
        <f t="shared" si="132"/>
        <v>-0.74814334856413933</v>
      </c>
      <c r="AH288" s="26">
        <f t="shared" si="133"/>
        <v>-5.0988150215154571E-2</v>
      </c>
      <c r="AI288" s="26">
        <f t="shared" si="134"/>
        <v>-0.72727305067891923</v>
      </c>
      <c r="AJ288" s="26">
        <f t="shared" si="124"/>
        <v>0.89582997736776104</v>
      </c>
      <c r="AK288" s="26">
        <f t="shared" si="125"/>
        <v>0.10417002263223893</v>
      </c>
      <c r="AL288" s="29">
        <v>19.91</v>
      </c>
      <c r="AM288" s="30">
        <v>19.91</v>
      </c>
      <c r="AN288" s="30">
        <v>17.355</v>
      </c>
      <c r="AO288" s="30">
        <v>17.4025</v>
      </c>
      <c r="AP288" s="31">
        <v>-0.12590000000000001</v>
      </c>
    </row>
    <row r="289" spans="1:42" x14ac:dyDescent="0.2">
      <c r="A289" s="11">
        <v>44347</v>
      </c>
      <c r="B289" s="5" t="s">
        <v>244</v>
      </c>
      <c r="C289" s="10">
        <v>44317</v>
      </c>
      <c r="D289" s="5" t="s">
        <v>179</v>
      </c>
      <c r="E289" s="18">
        <f>IF(SUMIFS('Daily NSE Equity Options'!$K:$K,'Daily NSE Equity Options'!$A:$A,$A289)=0,"",SUMIFS('Daily NSE Equity Options'!$K:$K,'Daily NSE Equity Options'!$A:$A,$A289))</f>
        <v>189.05430000000001</v>
      </c>
      <c r="F289" s="7">
        <f>IF(SUMIFS('Daily BSE Equity Options'!$K:$K,'Daily BSE Equity Options'!$A:$A,$A289)=0,"",SUMIFS('Daily BSE Equity Options'!$K:$K,'Daily BSE Equity Options'!$A:$A,$A289))</f>
        <v>9.74E-2</v>
      </c>
      <c r="G289" s="7">
        <f t="shared" si="108"/>
        <v>189.15170000000001</v>
      </c>
      <c r="H289" s="20" t="str">
        <f t="shared" si="109"/>
        <v/>
      </c>
      <c r="I289" s="20" t="str">
        <f t="shared" si="110"/>
        <v/>
      </c>
      <c r="J289" s="20" t="str">
        <f t="shared" si="111"/>
        <v/>
      </c>
      <c r="K289" s="20">
        <f t="shared" si="126"/>
        <v>2.6504999652500416E-2</v>
      </c>
      <c r="L289" s="20">
        <f t="shared" si="127"/>
        <v>2.3702422145328721</v>
      </c>
      <c r="M289" s="20">
        <f t="shared" si="128"/>
        <v>2.6872716158428567E-2</v>
      </c>
      <c r="N289" s="20">
        <f t="shared" si="112"/>
        <v>0.99948506939139325</v>
      </c>
      <c r="O289" s="20">
        <f t="shared" si="113"/>
        <v>5.1493060860674262E-4</v>
      </c>
      <c r="P289" s="21">
        <f>IF(SUMIFS('Daily NSE Equity Options'!$L:$L,'Daily NSE Equity Options'!$A:$A,$A289)=0,"",SUMIFS('Daily NSE Equity Options'!$L:$L,'Daily NSE Equity Options'!$A:$A,$A289))</f>
        <v>29883.9012</v>
      </c>
      <c r="Q289" s="8">
        <f>IF(SUMIFS('Daily BSE Equity Options'!$L:$L,'Daily BSE Equity Options'!$A:$A,$A289)=0,"",SUMIFS('Daily BSE Equity Options'!$L:$L,'Daily BSE Equity Options'!$A:$A,$A289))</f>
        <v>3213.4757</v>
      </c>
      <c r="R289" s="8">
        <f t="shared" si="114"/>
        <v>33097.376900000003</v>
      </c>
      <c r="S289" s="23" t="str">
        <f t="shared" si="115"/>
        <v/>
      </c>
      <c r="T289" s="23" t="str">
        <f t="shared" si="116"/>
        <v/>
      </c>
      <c r="U289" s="23" t="str">
        <f t="shared" si="117"/>
        <v/>
      </c>
      <c r="V289" s="23">
        <f t="shared" si="129"/>
        <v>0.36444739033666429</v>
      </c>
      <c r="W289" s="23">
        <f t="shared" si="130"/>
        <v>-7.4195294858088179E-3</v>
      </c>
      <c r="X289" s="23">
        <f t="shared" si="131"/>
        <v>0.31655757937012119</v>
      </c>
      <c r="Y289" s="23">
        <f t="shared" si="118"/>
        <v>0.90290844770843448</v>
      </c>
      <c r="Z289" s="23">
        <f t="shared" si="119"/>
        <v>9.7091552291565422E-2</v>
      </c>
      <c r="AA289" s="24">
        <f>IF(SUMIFS('Daily NSE Equity Options'!$M:$M,'Daily NSE Equity Options'!$A:$A,$A289)=0,"",SUMIFS('Daily NSE Equity Options'!$M:$M,'Daily NSE Equity Options'!$A:$A,$A289))</f>
        <v>30570242</v>
      </c>
      <c r="AB289" s="9">
        <f>IF(SUMIFS('Daily BSE Equity Options'!$M:$M,'Daily BSE Equity Options'!$A:$A,$A289)=0,"",SUMIFS('Daily BSE Equity Options'!$M:$M,'Daily BSE Equity Options'!$A:$A,$A289))</f>
        <v>2739213</v>
      </c>
      <c r="AC289" s="9">
        <f t="shared" si="120"/>
        <v>33309455</v>
      </c>
      <c r="AD289" s="26" t="str">
        <f t="shared" si="121"/>
        <v/>
      </c>
      <c r="AE289" s="26" t="str">
        <f t="shared" si="122"/>
        <v/>
      </c>
      <c r="AF289" s="26" t="str">
        <f t="shared" si="123"/>
        <v/>
      </c>
      <c r="AG289" s="26">
        <f t="shared" si="132"/>
        <v>0.34075110326013092</v>
      </c>
      <c r="AH289" s="26">
        <f t="shared" si="133"/>
        <v>3.3137018618781822E-2</v>
      </c>
      <c r="AI289" s="26">
        <f t="shared" si="134"/>
        <v>0.30870693710104602</v>
      </c>
      <c r="AJ289" s="26">
        <f t="shared" si="124"/>
        <v>0.91776470074337757</v>
      </c>
      <c r="AK289" s="26">
        <f t="shared" si="125"/>
        <v>8.2235299256622485E-2</v>
      </c>
      <c r="AL289" s="29">
        <v>17.4025</v>
      </c>
      <c r="AM289" s="30">
        <v>17.989999999999998</v>
      </c>
      <c r="AN289" s="30">
        <v>16.432500000000001</v>
      </c>
      <c r="AO289" s="30">
        <v>16.885000000000002</v>
      </c>
      <c r="AP289" s="31">
        <v>-2.9700000000000001E-2</v>
      </c>
    </row>
    <row r="290" spans="1:42" x14ac:dyDescent="0.2">
      <c r="A290" s="11">
        <v>44348</v>
      </c>
      <c r="B290" s="5" t="s">
        <v>242</v>
      </c>
      <c r="C290" s="10">
        <v>44348</v>
      </c>
      <c r="D290" s="5" t="s">
        <v>179</v>
      </c>
      <c r="E290" s="18">
        <f>IF(SUMIFS('Daily NSE Equity Options'!$K:$K,'Daily NSE Equity Options'!$A:$A,$A290)=0,"",SUMIFS('Daily NSE Equity Options'!$K:$K,'Daily NSE Equity Options'!$A:$A,$A290))</f>
        <v>200.2243</v>
      </c>
      <c r="F290" s="7">
        <f>IF(SUMIFS('Daily BSE Equity Options'!$K:$K,'Daily BSE Equity Options'!$A:$A,$A290)=0,"",SUMIFS('Daily BSE Equity Options'!$K:$K,'Daily BSE Equity Options'!$A:$A,$A290))</f>
        <v>6.1499999999999999E-2</v>
      </c>
      <c r="G290" s="7">
        <f t="shared" si="108"/>
        <v>200.28579999999999</v>
      </c>
      <c r="H290" s="20">
        <f t="shared" si="109"/>
        <v>0.89186229443139986</v>
      </c>
      <c r="I290" s="20" t="str">
        <f t="shared" si="110"/>
        <v/>
      </c>
      <c r="J290" s="20" t="str">
        <f t="shared" si="111"/>
        <v/>
      </c>
      <c r="K290" s="20">
        <f t="shared" si="126"/>
        <v>5.9083554301594843E-2</v>
      </c>
      <c r="L290" s="20">
        <f t="shared" si="127"/>
        <v>-0.36858316221765919</v>
      </c>
      <c r="M290" s="20">
        <f t="shared" si="128"/>
        <v>5.886333561897672E-2</v>
      </c>
      <c r="N290" s="20">
        <f t="shared" si="112"/>
        <v>0.9996929387904685</v>
      </c>
      <c r="O290" s="20">
        <f t="shared" si="113"/>
        <v>3.0706120953157939E-4</v>
      </c>
      <c r="P290" s="21">
        <f>IF(SUMIFS('Daily NSE Equity Options'!$L:$L,'Daily NSE Equity Options'!$A:$A,$A290)=0,"",SUMIFS('Daily NSE Equity Options'!$L:$L,'Daily NSE Equity Options'!$A:$A,$A290))</f>
        <v>38425.054700000001</v>
      </c>
      <c r="Q290" s="8">
        <f>IF(SUMIFS('Daily BSE Equity Options'!$L:$L,'Daily BSE Equity Options'!$A:$A,$A290)=0,"",SUMIFS('Daily BSE Equity Options'!$L:$L,'Daily BSE Equity Options'!$A:$A,$A290))</f>
        <v>3160.3751999999999</v>
      </c>
      <c r="R290" s="8">
        <f t="shared" si="114"/>
        <v>41585.429900000003</v>
      </c>
      <c r="S290" s="23">
        <f t="shared" si="115"/>
        <v>2.8148448312460492</v>
      </c>
      <c r="T290" s="23" t="str">
        <f t="shared" si="116"/>
        <v/>
      </c>
      <c r="U290" s="23" t="str">
        <f t="shared" si="117"/>
        <v/>
      </c>
      <c r="V290" s="23">
        <f t="shared" si="129"/>
        <v>0.28581119455715509</v>
      </c>
      <c r="W290" s="23">
        <f t="shared" si="130"/>
        <v>-1.6524319757575845E-2</v>
      </c>
      <c r="X290" s="23">
        <f t="shared" si="131"/>
        <v>0.256456970159469</v>
      </c>
      <c r="Y290" s="23">
        <f t="shared" si="118"/>
        <v>0.92400282484515084</v>
      </c>
      <c r="Z290" s="23">
        <f t="shared" si="119"/>
        <v>7.599717515484912E-2</v>
      </c>
      <c r="AA290" s="24">
        <f>IF(SUMIFS('Daily NSE Equity Options'!$M:$M,'Daily NSE Equity Options'!$A:$A,$A290)=0,"",SUMIFS('Daily NSE Equity Options'!$M:$M,'Daily NSE Equity Options'!$A:$A,$A290))</f>
        <v>38787246</v>
      </c>
      <c r="AB290" s="9">
        <f>IF(SUMIFS('Daily BSE Equity Options'!$M:$M,'Daily BSE Equity Options'!$A:$A,$A290)=0,"",SUMIFS('Daily BSE Equity Options'!$M:$M,'Daily BSE Equity Options'!$A:$A,$A290))</f>
        <v>2678903</v>
      </c>
      <c r="AC290" s="9">
        <f t="shared" si="120"/>
        <v>41466149</v>
      </c>
      <c r="AD290" s="26">
        <f t="shared" si="121"/>
        <v>1.1273215859987622</v>
      </c>
      <c r="AE290" s="26" t="str">
        <f t="shared" si="122"/>
        <v/>
      </c>
      <c r="AF290" s="26" t="str">
        <f t="shared" si="123"/>
        <v/>
      </c>
      <c r="AG290" s="26">
        <f t="shared" si="132"/>
        <v>0.26879093727815428</v>
      </c>
      <c r="AH290" s="26">
        <f t="shared" si="133"/>
        <v>-2.201727284442645E-2</v>
      </c>
      <c r="AI290" s="26">
        <f t="shared" si="134"/>
        <v>0.24487623709244111</v>
      </c>
      <c r="AJ290" s="26">
        <f t="shared" si="124"/>
        <v>0.93539542338498805</v>
      </c>
      <c r="AK290" s="26">
        <f t="shared" si="125"/>
        <v>6.4604576615011927E-2</v>
      </c>
      <c r="AL290" s="29">
        <v>16.885000000000002</v>
      </c>
      <c r="AM290" s="30">
        <v>17.962499999999999</v>
      </c>
      <c r="AN290" s="30">
        <v>15.31</v>
      </c>
      <c r="AO290" s="30">
        <v>17.387499999999999</v>
      </c>
      <c r="AP290" s="31">
        <v>2.98E-2</v>
      </c>
    </row>
    <row r="291" spans="1:42" x14ac:dyDescent="0.2">
      <c r="A291" s="11">
        <v>44349</v>
      </c>
      <c r="B291" s="5" t="s">
        <v>240</v>
      </c>
      <c r="C291" s="10">
        <v>44348</v>
      </c>
      <c r="D291" s="5" t="s">
        <v>179</v>
      </c>
      <c r="E291" s="18">
        <f>IF(SUMIFS('Daily NSE Equity Options'!$K:$K,'Daily NSE Equity Options'!$A:$A,$A291)=0,"",SUMIFS('Daily NSE Equity Options'!$K:$K,'Daily NSE Equity Options'!$A:$A,$A291))</f>
        <v>173.0341</v>
      </c>
      <c r="F291" s="7">
        <f>IF(SUMIFS('Daily BSE Equity Options'!$K:$K,'Daily BSE Equity Options'!$A:$A,$A291)=0,"",SUMIFS('Daily BSE Equity Options'!$K:$K,'Daily BSE Equity Options'!$A:$A,$A291))</f>
        <v>4.7399999999999998E-2</v>
      </c>
      <c r="G291" s="7">
        <f t="shared" si="108"/>
        <v>173.08150000000001</v>
      </c>
      <c r="H291" s="20">
        <f t="shared" si="109"/>
        <v>0.77064440801524303</v>
      </c>
      <c r="I291" s="20" t="str">
        <f t="shared" si="110"/>
        <v/>
      </c>
      <c r="J291" s="20" t="str">
        <f t="shared" si="111"/>
        <v/>
      </c>
      <c r="K291" s="20">
        <f t="shared" si="126"/>
        <v>-0.13579870175598074</v>
      </c>
      <c r="L291" s="20">
        <f t="shared" si="127"/>
        <v>-0.22926829268292681</v>
      </c>
      <c r="M291" s="20">
        <f t="shared" si="128"/>
        <v>-0.13582740264162507</v>
      </c>
      <c r="N291" s="20">
        <f t="shared" si="112"/>
        <v>0.99972614057539366</v>
      </c>
      <c r="O291" s="20">
        <f t="shared" si="113"/>
        <v>2.7385942460632704E-4</v>
      </c>
      <c r="P291" s="21">
        <f>IF(SUMIFS('Daily NSE Equity Options'!$L:$L,'Daily NSE Equity Options'!$A:$A,$A291)=0,"",SUMIFS('Daily NSE Equity Options'!$L:$L,'Daily NSE Equity Options'!$A:$A,$A291))</f>
        <v>42351.030200000001</v>
      </c>
      <c r="Q291" s="8">
        <f>IF(SUMIFS('Daily BSE Equity Options'!$L:$L,'Daily BSE Equity Options'!$A:$A,$A291)=0,"",SUMIFS('Daily BSE Equity Options'!$L:$L,'Daily BSE Equity Options'!$A:$A,$A291))</f>
        <v>3320.2719999999999</v>
      </c>
      <c r="R291" s="8">
        <f t="shared" si="114"/>
        <v>45671.302199999998</v>
      </c>
      <c r="S291" s="23">
        <f t="shared" si="115"/>
        <v>2.870528992024528</v>
      </c>
      <c r="T291" s="23" t="str">
        <f t="shared" si="116"/>
        <v/>
      </c>
      <c r="U291" s="23" t="str">
        <f t="shared" si="117"/>
        <v/>
      </c>
      <c r="V291" s="23">
        <f t="shared" si="129"/>
        <v>0.10217228135787138</v>
      </c>
      <c r="W291" s="23">
        <f t="shared" si="130"/>
        <v>5.0594245898398338E-2</v>
      </c>
      <c r="X291" s="23">
        <f t="shared" si="131"/>
        <v>9.8252496362914776E-2</v>
      </c>
      <c r="Y291" s="23">
        <f t="shared" si="118"/>
        <v>0.92730069343194688</v>
      </c>
      <c r="Z291" s="23">
        <f t="shared" si="119"/>
        <v>7.2699306568053151E-2</v>
      </c>
      <c r="AA291" s="24">
        <f>IF(SUMIFS('Daily NSE Equity Options'!$M:$M,'Daily NSE Equity Options'!$A:$A,$A291)=0,"",SUMIFS('Daily NSE Equity Options'!$M:$M,'Daily NSE Equity Options'!$A:$A,$A291))</f>
        <v>42650622</v>
      </c>
      <c r="AB291" s="9">
        <f>IF(SUMIFS('Daily BSE Equity Options'!$M:$M,'Daily BSE Equity Options'!$A:$A,$A291)=0,"",SUMIFS('Daily BSE Equity Options'!$M:$M,'Daily BSE Equity Options'!$A:$A,$A291))</f>
        <v>2672679</v>
      </c>
      <c r="AC291" s="9">
        <f t="shared" si="120"/>
        <v>45323301</v>
      </c>
      <c r="AD291" s="26">
        <f t="shared" si="121"/>
        <v>1.0861910595421551</v>
      </c>
      <c r="AE291" s="26" t="str">
        <f t="shared" si="122"/>
        <v/>
      </c>
      <c r="AF291" s="26" t="str">
        <f t="shared" si="123"/>
        <v/>
      </c>
      <c r="AG291" s="26">
        <f t="shared" si="132"/>
        <v>9.9604287450570705E-2</v>
      </c>
      <c r="AH291" s="26">
        <f t="shared" si="133"/>
        <v>-2.3233390682678712E-3</v>
      </c>
      <c r="AI291" s="26">
        <f t="shared" si="134"/>
        <v>9.3019296293948006E-2</v>
      </c>
      <c r="AJ291" s="26">
        <f t="shared" si="124"/>
        <v>0.94103079561658587</v>
      </c>
      <c r="AK291" s="26">
        <f t="shared" si="125"/>
        <v>5.8969204383414173E-2</v>
      </c>
      <c r="AL291" s="29">
        <v>17.387499999999999</v>
      </c>
      <c r="AM291" s="30">
        <v>17.647500000000001</v>
      </c>
      <c r="AN291" s="30">
        <v>15.1675</v>
      </c>
      <c r="AO291" s="30">
        <v>17.21</v>
      </c>
      <c r="AP291" s="31">
        <v>-1.0200000000000001E-2</v>
      </c>
    </row>
    <row r="292" spans="1:42" x14ac:dyDescent="0.2">
      <c r="A292" s="11">
        <v>44350</v>
      </c>
      <c r="B292" s="5" t="s">
        <v>243</v>
      </c>
      <c r="C292" s="10">
        <v>44348</v>
      </c>
      <c r="D292" s="5" t="s">
        <v>179</v>
      </c>
      <c r="E292" s="18">
        <f>IF(SUMIFS('Daily NSE Equity Options'!$K:$K,'Daily NSE Equity Options'!$A:$A,$A292)=0,"",SUMIFS('Daily NSE Equity Options'!$K:$K,'Daily NSE Equity Options'!$A:$A,$A292))</f>
        <v>185.0104</v>
      </c>
      <c r="F292" s="7">
        <f>IF(SUMIFS('Daily BSE Equity Options'!$K:$K,'Daily BSE Equity Options'!$A:$A,$A292)=0,"",SUMIFS('Daily BSE Equity Options'!$K:$K,'Daily BSE Equity Options'!$A:$A,$A292))</f>
        <v>2.8400000000000002E-2</v>
      </c>
      <c r="G292" s="7">
        <f t="shared" si="108"/>
        <v>185.03880000000001</v>
      </c>
      <c r="H292" s="20">
        <f t="shared" si="109"/>
        <v>0.57247824789873469</v>
      </c>
      <c r="I292" s="20" t="str">
        <f t="shared" si="110"/>
        <v/>
      </c>
      <c r="J292" s="20" t="str">
        <f t="shared" si="111"/>
        <v/>
      </c>
      <c r="K292" s="20">
        <f t="shared" si="126"/>
        <v>6.921352496415456E-2</v>
      </c>
      <c r="L292" s="20">
        <f t="shared" si="127"/>
        <v>-0.40084388185654007</v>
      </c>
      <c r="M292" s="20">
        <f t="shared" si="128"/>
        <v>6.9084795313190561E-2</v>
      </c>
      <c r="N292" s="20">
        <f t="shared" si="112"/>
        <v>0.9998465186760831</v>
      </c>
      <c r="O292" s="20">
        <f t="shared" si="113"/>
        <v>1.5348132391692986E-4</v>
      </c>
      <c r="P292" s="21">
        <f>IF(SUMIFS('Daily NSE Equity Options'!$L:$L,'Daily NSE Equity Options'!$A:$A,$A292)=0,"",SUMIFS('Daily NSE Equity Options'!$L:$L,'Daily NSE Equity Options'!$A:$A,$A292))</f>
        <v>79850.069900000002</v>
      </c>
      <c r="Q292" s="8">
        <f>IF(SUMIFS('Daily BSE Equity Options'!$L:$L,'Daily BSE Equity Options'!$A:$A,$A292)=0,"",SUMIFS('Daily BSE Equity Options'!$L:$L,'Daily BSE Equity Options'!$A:$A,$A292))</f>
        <v>3040.1118000000001</v>
      </c>
      <c r="R292" s="8">
        <f t="shared" si="114"/>
        <v>82890.181700000001</v>
      </c>
      <c r="S292" s="23">
        <f t="shared" si="115"/>
        <v>3.8971151595148159</v>
      </c>
      <c r="T292" s="23" t="str">
        <f t="shared" si="116"/>
        <v/>
      </c>
      <c r="U292" s="23" t="str">
        <f t="shared" si="117"/>
        <v/>
      </c>
      <c r="V292" s="23">
        <f t="shared" si="129"/>
        <v>0.88543394394217123</v>
      </c>
      <c r="W292" s="23">
        <f t="shared" si="130"/>
        <v>-8.4378689456767297E-2</v>
      </c>
      <c r="X292" s="23">
        <f t="shared" si="131"/>
        <v>0.81492923799313099</v>
      </c>
      <c r="Y292" s="23">
        <f t="shared" si="118"/>
        <v>0.96332362002772642</v>
      </c>
      <c r="Z292" s="23">
        <f t="shared" si="119"/>
        <v>3.6676379972273604E-2</v>
      </c>
      <c r="AA292" s="24">
        <f>IF(SUMIFS('Daily NSE Equity Options'!$M:$M,'Daily NSE Equity Options'!$A:$A,$A292)=0,"",SUMIFS('Daily NSE Equity Options'!$M:$M,'Daily NSE Equity Options'!$A:$A,$A292))</f>
        <v>82055645</v>
      </c>
      <c r="AB292" s="9">
        <f>IF(SUMIFS('Daily BSE Equity Options'!$M:$M,'Daily BSE Equity Options'!$A:$A,$A292)=0,"",SUMIFS('Daily BSE Equity Options'!$M:$M,'Daily BSE Equity Options'!$A:$A,$A292))</f>
        <v>2393849</v>
      </c>
      <c r="AC292" s="9">
        <f t="shared" si="120"/>
        <v>84449494</v>
      </c>
      <c r="AD292" s="26">
        <f t="shared" si="121"/>
        <v>1.6930897871144928</v>
      </c>
      <c r="AE292" s="26" t="str">
        <f t="shared" si="122"/>
        <v/>
      </c>
      <c r="AF292" s="26" t="str">
        <f t="shared" si="123"/>
        <v/>
      </c>
      <c r="AG292" s="26">
        <f t="shared" si="132"/>
        <v>0.92390265726957033</v>
      </c>
      <c r="AH292" s="26">
        <f t="shared" si="133"/>
        <v>-0.10432603391578266</v>
      </c>
      <c r="AI292" s="26">
        <f t="shared" si="134"/>
        <v>0.86326882942617078</v>
      </c>
      <c r="AJ292" s="26">
        <f t="shared" si="124"/>
        <v>0.971653483205003</v>
      </c>
      <c r="AK292" s="26">
        <f t="shared" si="125"/>
        <v>2.8346516794997018E-2</v>
      </c>
      <c r="AL292" s="29">
        <v>17.21</v>
      </c>
      <c r="AM292" s="30">
        <v>17.21</v>
      </c>
      <c r="AN292" s="30">
        <v>14.147500000000001</v>
      </c>
      <c r="AO292" s="30">
        <v>15.744999999999999</v>
      </c>
      <c r="AP292" s="31">
        <v>-8.5099999999999995E-2</v>
      </c>
    </row>
    <row r="293" spans="1:42" x14ac:dyDescent="0.2">
      <c r="A293" s="11">
        <v>44351</v>
      </c>
      <c r="B293" s="5" t="s">
        <v>241</v>
      </c>
      <c r="C293" s="10">
        <v>44348</v>
      </c>
      <c r="D293" s="5" t="s">
        <v>179</v>
      </c>
      <c r="E293" s="18">
        <f>IF(SUMIFS('Daily NSE Equity Options'!$K:$K,'Daily NSE Equity Options'!$A:$A,$A293)=0,"",SUMIFS('Daily NSE Equity Options'!$K:$K,'Daily NSE Equity Options'!$A:$A,$A293))</f>
        <v>193.20009999999999</v>
      </c>
      <c r="F293" s="7">
        <f>IF(SUMIFS('Daily BSE Equity Options'!$K:$K,'Daily BSE Equity Options'!$A:$A,$A293)=0,"",SUMIFS('Daily BSE Equity Options'!$K:$K,'Daily BSE Equity Options'!$A:$A,$A293))</f>
        <v>2.24E-2</v>
      </c>
      <c r="G293" s="7">
        <f t="shared" si="108"/>
        <v>193.2225</v>
      </c>
      <c r="H293" s="20">
        <f t="shared" si="109"/>
        <v>1.3332246428006411</v>
      </c>
      <c r="I293" s="20" t="str">
        <f t="shared" si="110"/>
        <v/>
      </c>
      <c r="J293" s="20" t="str">
        <f t="shared" si="111"/>
        <v/>
      </c>
      <c r="K293" s="20">
        <f t="shared" si="126"/>
        <v>4.4266160172617308E-2</v>
      </c>
      <c r="L293" s="20">
        <f t="shared" si="127"/>
        <v>-0.21126760563380287</v>
      </c>
      <c r="M293" s="20">
        <f t="shared" si="128"/>
        <v>4.4226940511935764E-2</v>
      </c>
      <c r="N293" s="20">
        <f t="shared" si="112"/>
        <v>0.99988407147200764</v>
      </c>
      <c r="O293" s="20">
        <f t="shared" si="113"/>
        <v>1.1592852799234043E-4</v>
      </c>
      <c r="P293" s="21">
        <f>IF(SUMIFS('Daily NSE Equity Options'!$L:$L,'Daily NSE Equity Options'!$A:$A,$A293)=0,"",SUMIFS('Daily NSE Equity Options'!$L:$L,'Daily NSE Equity Options'!$A:$A,$A293))</f>
        <v>25840.219400000002</v>
      </c>
      <c r="Q293" s="8">
        <f>IF(SUMIFS('Daily BSE Equity Options'!$L:$L,'Daily BSE Equity Options'!$A:$A,$A293)=0,"",SUMIFS('Daily BSE Equity Options'!$L:$L,'Daily BSE Equity Options'!$A:$A,$A293))</f>
        <v>2986.8339999999998</v>
      </c>
      <c r="R293" s="8">
        <f t="shared" si="114"/>
        <v>28827.053400000001</v>
      </c>
      <c r="S293" s="23">
        <f t="shared" si="115"/>
        <v>0.21300726691743388</v>
      </c>
      <c r="T293" s="23" t="str">
        <f t="shared" si="116"/>
        <v/>
      </c>
      <c r="U293" s="23" t="str">
        <f t="shared" si="117"/>
        <v/>
      </c>
      <c r="V293" s="23">
        <f t="shared" si="129"/>
        <v>-0.67639077295284866</v>
      </c>
      <c r="W293" s="23">
        <f t="shared" si="130"/>
        <v>-1.7524947602256091E-2</v>
      </c>
      <c r="X293" s="23">
        <f t="shared" si="131"/>
        <v>-0.65222595959154472</v>
      </c>
      <c r="Y293" s="23">
        <f t="shared" si="118"/>
        <v>0.89638781464913797</v>
      </c>
      <c r="Z293" s="23">
        <f t="shared" si="119"/>
        <v>0.10361218535086211</v>
      </c>
      <c r="AA293" s="24">
        <f>IF(SUMIFS('Daily NSE Equity Options'!$M:$M,'Daily NSE Equity Options'!$A:$A,$A293)=0,"",SUMIFS('Daily NSE Equity Options'!$M:$M,'Daily NSE Equity Options'!$A:$A,$A293))</f>
        <v>26253524</v>
      </c>
      <c r="AB293" s="9">
        <f>IF(SUMIFS('Daily BSE Equity Options'!$M:$M,'Daily BSE Equity Options'!$A:$A,$A293)=0,"",SUMIFS('Daily BSE Equity Options'!$M:$M,'Daily BSE Equity Options'!$A:$A,$A293))</f>
        <v>2350398</v>
      </c>
      <c r="AC293" s="9">
        <f t="shared" si="120"/>
        <v>28603922</v>
      </c>
      <c r="AD293" s="26">
        <f t="shared" si="121"/>
        <v>-0.24274959394472517</v>
      </c>
      <c r="AE293" s="26" t="str">
        <f t="shared" si="122"/>
        <v/>
      </c>
      <c r="AF293" s="26" t="str">
        <f t="shared" si="123"/>
        <v/>
      </c>
      <c r="AG293" s="26">
        <f t="shared" si="132"/>
        <v>-0.6800521889749328</v>
      </c>
      <c r="AH293" s="26">
        <f t="shared" si="133"/>
        <v>-1.8151103097981514E-2</v>
      </c>
      <c r="AI293" s="26">
        <f t="shared" si="134"/>
        <v>-0.66128959872749504</v>
      </c>
      <c r="AJ293" s="26">
        <f t="shared" si="124"/>
        <v>0.91782952002176488</v>
      </c>
      <c r="AK293" s="26">
        <f t="shared" si="125"/>
        <v>8.217047997823515E-2</v>
      </c>
      <c r="AL293" s="29">
        <v>15.744999999999999</v>
      </c>
      <c r="AM293" s="30">
        <v>16.3825</v>
      </c>
      <c r="AN293" s="30">
        <v>14.942500000000001</v>
      </c>
      <c r="AO293" s="30">
        <v>15.94</v>
      </c>
      <c r="AP293" s="31">
        <v>1.24E-2</v>
      </c>
    </row>
    <row r="294" spans="1:42" x14ac:dyDescent="0.2">
      <c r="A294" s="11">
        <v>44354</v>
      </c>
      <c r="B294" s="5" t="s">
        <v>244</v>
      </c>
      <c r="C294" s="10">
        <v>44348</v>
      </c>
      <c r="D294" s="5" t="s">
        <v>179</v>
      </c>
      <c r="E294" s="18">
        <f>IF(SUMIFS('Daily NSE Equity Options'!$K:$K,'Daily NSE Equity Options'!$A:$A,$A294)=0,"",SUMIFS('Daily NSE Equity Options'!$K:$K,'Daily NSE Equity Options'!$A:$A,$A294))</f>
        <v>153.3312</v>
      </c>
      <c r="F294" s="7">
        <f>IF(SUMIFS('Daily BSE Equity Options'!$K:$K,'Daily BSE Equity Options'!$A:$A,$A294)=0,"",SUMIFS('Daily BSE Equity Options'!$K:$K,'Daily BSE Equity Options'!$A:$A,$A294))</f>
        <v>5.8799999999999998E-2</v>
      </c>
      <c r="G294" s="7">
        <f t="shared" si="108"/>
        <v>153.38999999999999</v>
      </c>
      <c r="H294" s="20" t="str">
        <f t="shared" si="109"/>
        <v/>
      </c>
      <c r="I294" s="20" t="str">
        <f t="shared" si="110"/>
        <v/>
      </c>
      <c r="J294" s="20" t="str">
        <f t="shared" si="111"/>
        <v/>
      </c>
      <c r="K294" s="20">
        <f t="shared" si="126"/>
        <v>-0.20636065923361324</v>
      </c>
      <c r="L294" s="20">
        <f t="shared" si="127"/>
        <v>1.625</v>
      </c>
      <c r="M294" s="20">
        <f t="shared" si="128"/>
        <v>-0.2061483522881653</v>
      </c>
      <c r="N294" s="20">
        <f t="shared" si="112"/>
        <v>0.99961666340700184</v>
      </c>
      <c r="O294" s="20">
        <f t="shared" si="113"/>
        <v>3.8333659299823978E-4</v>
      </c>
      <c r="P294" s="21">
        <f>IF(SUMIFS('Daily NSE Equity Options'!$L:$L,'Daily NSE Equity Options'!$A:$A,$A294)=0,"",SUMIFS('Daily NSE Equity Options'!$L:$L,'Daily NSE Equity Options'!$A:$A,$A294))</f>
        <v>25362.804899999999</v>
      </c>
      <c r="Q294" s="8">
        <f>IF(SUMIFS('Daily BSE Equity Options'!$L:$L,'Daily BSE Equity Options'!$A:$A,$A294)=0,"",SUMIFS('Daily BSE Equity Options'!$L:$L,'Daily BSE Equity Options'!$A:$A,$A294))</f>
        <v>2985.5331000000001</v>
      </c>
      <c r="R294" s="8">
        <f t="shared" si="114"/>
        <v>28348.338</v>
      </c>
      <c r="S294" s="23" t="str">
        <f t="shared" si="115"/>
        <v/>
      </c>
      <c r="T294" s="23" t="str">
        <f t="shared" si="116"/>
        <v/>
      </c>
      <c r="U294" s="23" t="str">
        <f t="shared" si="117"/>
        <v/>
      </c>
      <c r="V294" s="23">
        <f t="shared" si="129"/>
        <v>-1.8475636472343626E-2</v>
      </c>
      <c r="W294" s="23">
        <f t="shared" si="130"/>
        <v>-4.3554479425367276E-4</v>
      </c>
      <c r="X294" s="23">
        <f t="shared" si="131"/>
        <v>-1.6606463149646866E-2</v>
      </c>
      <c r="Y294" s="23">
        <f t="shared" si="118"/>
        <v>0.89468401639630513</v>
      </c>
      <c r="Z294" s="23">
        <f t="shared" si="119"/>
        <v>0.10531598360369486</v>
      </c>
      <c r="AA294" s="24">
        <f>IF(SUMIFS('Daily NSE Equity Options'!$M:$M,'Daily NSE Equity Options'!$A:$A,$A294)=0,"",SUMIFS('Daily NSE Equity Options'!$M:$M,'Daily NSE Equity Options'!$A:$A,$A294))</f>
        <v>25696590</v>
      </c>
      <c r="AB294" s="9">
        <f>IF(SUMIFS('Daily BSE Equity Options'!$M:$M,'Daily BSE Equity Options'!$A:$A,$A294)=0,"",SUMIFS('Daily BSE Equity Options'!$M:$M,'Daily BSE Equity Options'!$A:$A,$A294))</f>
        <v>2600167</v>
      </c>
      <c r="AC294" s="9">
        <f t="shared" si="120"/>
        <v>28296757</v>
      </c>
      <c r="AD294" s="26" t="str">
        <f t="shared" si="121"/>
        <v/>
      </c>
      <c r="AE294" s="26" t="str">
        <f t="shared" si="122"/>
        <v/>
      </c>
      <c r="AF294" s="26" t="str">
        <f t="shared" si="123"/>
        <v/>
      </c>
      <c r="AG294" s="26">
        <f t="shared" si="132"/>
        <v>-2.1213685446570874E-2</v>
      </c>
      <c r="AH294" s="26">
        <f t="shared" si="133"/>
        <v>0.10626668334469302</v>
      </c>
      <c r="AI294" s="26">
        <f t="shared" si="134"/>
        <v>-1.0738562355190329E-2</v>
      </c>
      <c r="AJ294" s="26">
        <f t="shared" si="124"/>
        <v>0.90811077750005065</v>
      </c>
      <c r="AK294" s="26">
        <f t="shared" si="125"/>
        <v>9.188922249994938E-2</v>
      </c>
      <c r="AL294" s="29">
        <v>15.94</v>
      </c>
      <c r="AM294" s="30">
        <v>15.94</v>
      </c>
      <c r="AN294" s="30">
        <v>14.7425</v>
      </c>
      <c r="AO294" s="30">
        <v>15.567500000000001</v>
      </c>
      <c r="AP294" s="31">
        <v>-2.3400000000000001E-2</v>
      </c>
    </row>
    <row r="295" spans="1:42" x14ac:dyDescent="0.2">
      <c r="A295" s="11">
        <v>44355</v>
      </c>
      <c r="B295" s="5" t="s">
        <v>242</v>
      </c>
      <c r="C295" s="10">
        <v>44348</v>
      </c>
      <c r="D295" s="5" t="s">
        <v>179</v>
      </c>
      <c r="E295" s="18">
        <f>IF(SUMIFS('Daily NSE Equity Options'!$K:$K,'Daily NSE Equity Options'!$A:$A,$A295)=0,"",SUMIFS('Daily NSE Equity Options'!$K:$K,'Daily NSE Equity Options'!$A:$A,$A295))</f>
        <v>165.74889999999999</v>
      </c>
      <c r="F295" s="7">
        <f>IF(SUMIFS('Daily BSE Equity Options'!$K:$K,'Daily BSE Equity Options'!$A:$A,$A295)=0,"",SUMIFS('Daily BSE Equity Options'!$K:$K,'Daily BSE Equity Options'!$A:$A,$A295))</f>
        <v>3.7699999999999997E-2</v>
      </c>
      <c r="G295" s="7">
        <f t="shared" si="108"/>
        <v>165.78659999999999</v>
      </c>
      <c r="H295" s="20">
        <f t="shared" si="109"/>
        <v>0.52683610744944342</v>
      </c>
      <c r="I295" s="20" t="str">
        <f t="shared" si="110"/>
        <v/>
      </c>
      <c r="J295" s="20" t="str">
        <f t="shared" si="111"/>
        <v/>
      </c>
      <c r="K295" s="20">
        <f t="shared" si="126"/>
        <v>8.0986126763502808E-2</v>
      </c>
      <c r="L295" s="20">
        <f t="shared" si="127"/>
        <v>-0.358843537414966</v>
      </c>
      <c r="M295" s="20">
        <f t="shared" si="128"/>
        <v>8.0817523958537141E-2</v>
      </c>
      <c r="N295" s="20">
        <f t="shared" si="112"/>
        <v>0.99977259923298989</v>
      </c>
      <c r="O295" s="20">
        <f t="shared" si="113"/>
        <v>2.2740076701012024E-4</v>
      </c>
      <c r="P295" s="21">
        <f>IF(SUMIFS('Daily NSE Equity Options'!$L:$L,'Daily NSE Equity Options'!$A:$A,$A295)=0,"",SUMIFS('Daily NSE Equity Options'!$L:$L,'Daily NSE Equity Options'!$A:$A,$A295))</f>
        <v>33031.061900000001</v>
      </c>
      <c r="Q295" s="8">
        <f>IF(SUMIFS('Daily BSE Equity Options'!$L:$L,'Daily BSE Equity Options'!$A:$A,$A295)=0,"",SUMIFS('Daily BSE Equity Options'!$L:$L,'Daily BSE Equity Options'!$A:$A,$A295))</f>
        <v>2994.4153000000001</v>
      </c>
      <c r="R295" s="8">
        <f t="shared" si="114"/>
        <v>36025.477200000001</v>
      </c>
      <c r="S295" s="23">
        <f t="shared" si="115"/>
        <v>2.1492191550955728</v>
      </c>
      <c r="T295" s="23" t="str">
        <f t="shared" si="116"/>
        <v/>
      </c>
      <c r="U295" s="23" t="str">
        <f t="shared" si="117"/>
        <v/>
      </c>
      <c r="V295" s="23">
        <f t="shared" si="129"/>
        <v>0.30234262457304162</v>
      </c>
      <c r="W295" s="23">
        <f t="shared" si="130"/>
        <v>2.9750800619159357E-3</v>
      </c>
      <c r="X295" s="23">
        <f t="shared" si="131"/>
        <v>0.27081443716382947</v>
      </c>
      <c r="Y295" s="23">
        <f t="shared" si="118"/>
        <v>0.91688062080687716</v>
      </c>
      <c r="Z295" s="23">
        <f t="shared" si="119"/>
        <v>8.3119379193122803E-2</v>
      </c>
      <c r="AA295" s="24">
        <f>IF(SUMIFS('Daily NSE Equity Options'!$M:$M,'Daily NSE Equity Options'!$A:$A,$A295)=0,"",SUMIFS('Daily NSE Equity Options'!$M:$M,'Daily NSE Equity Options'!$A:$A,$A295))</f>
        <v>33814812</v>
      </c>
      <c r="AB295" s="9">
        <f>IF(SUMIFS('Daily BSE Equity Options'!$M:$M,'Daily BSE Equity Options'!$A:$A,$A295)=0,"",SUMIFS('Daily BSE Equity Options'!$M:$M,'Daily BSE Equity Options'!$A:$A,$A295))</f>
        <v>2549225</v>
      </c>
      <c r="AC295" s="9">
        <f t="shared" si="120"/>
        <v>36364037</v>
      </c>
      <c r="AD295" s="26">
        <f t="shared" si="121"/>
        <v>0.82037780411204708</v>
      </c>
      <c r="AE295" s="26" t="str">
        <f t="shared" si="122"/>
        <v/>
      </c>
      <c r="AF295" s="26" t="str">
        <f t="shared" si="123"/>
        <v/>
      </c>
      <c r="AG295" s="26">
        <f t="shared" si="132"/>
        <v>0.31592604310533035</v>
      </c>
      <c r="AH295" s="26">
        <f t="shared" si="133"/>
        <v>-1.9591818525502402E-2</v>
      </c>
      <c r="AI295" s="26">
        <f t="shared" si="134"/>
        <v>0.28509556766522759</v>
      </c>
      <c r="AJ295" s="26">
        <f t="shared" si="124"/>
        <v>0.92989708485886757</v>
      </c>
      <c r="AK295" s="26">
        <f t="shared" si="125"/>
        <v>7.0102915141132427E-2</v>
      </c>
      <c r="AL295" s="29">
        <v>15.567500000000001</v>
      </c>
      <c r="AM295" s="30">
        <v>15.6</v>
      </c>
      <c r="AN295" s="30">
        <v>13.567500000000001</v>
      </c>
      <c r="AO295" s="30">
        <v>15.225</v>
      </c>
      <c r="AP295" s="31">
        <v>-2.1999999999999999E-2</v>
      </c>
    </row>
    <row r="296" spans="1:42" x14ac:dyDescent="0.2">
      <c r="A296" s="11">
        <v>44356</v>
      </c>
      <c r="B296" s="5" t="s">
        <v>240</v>
      </c>
      <c r="C296" s="10">
        <v>44348</v>
      </c>
      <c r="D296" s="5" t="s">
        <v>179</v>
      </c>
      <c r="E296" s="18">
        <f>IF(SUMIFS('Daily NSE Equity Options'!$K:$K,'Daily NSE Equity Options'!$A:$A,$A296)=0,"",SUMIFS('Daily NSE Equity Options'!$K:$K,'Daily NSE Equity Options'!$A:$A,$A296))</f>
        <v>230.22579999999999</v>
      </c>
      <c r="F296" s="7">
        <f>IF(SUMIFS('Daily BSE Equity Options'!$K:$K,'Daily BSE Equity Options'!$A:$A,$A296)=0,"",SUMIFS('Daily BSE Equity Options'!$K:$K,'Daily BSE Equity Options'!$A:$A,$A296))</f>
        <v>2.92E-2</v>
      </c>
      <c r="G296" s="7">
        <f t="shared" si="108"/>
        <v>230.255</v>
      </c>
      <c r="H296" s="20">
        <f t="shared" si="109"/>
        <v>0.94163764094692715</v>
      </c>
      <c r="I296" s="20" t="str">
        <f t="shared" si="110"/>
        <v/>
      </c>
      <c r="J296" s="20" t="str">
        <f t="shared" si="111"/>
        <v/>
      </c>
      <c r="K296" s="20">
        <f t="shared" si="126"/>
        <v>0.38900348659930772</v>
      </c>
      <c r="L296" s="20">
        <f t="shared" si="127"/>
        <v>-0.22546419098143233</v>
      </c>
      <c r="M296" s="20">
        <f t="shared" si="128"/>
        <v>0.38886375617812297</v>
      </c>
      <c r="N296" s="20">
        <f t="shared" si="112"/>
        <v>0.99987318407852166</v>
      </c>
      <c r="O296" s="20">
        <f t="shared" si="113"/>
        <v>1.2681592147836094E-4</v>
      </c>
      <c r="P296" s="21">
        <f>IF(SUMIFS('Daily NSE Equity Options'!$L:$L,'Daily NSE Equity Options'!$A:$A,$A296)=0,"",SUMIFS('Daily NSE Equity Options'!$L:$L,'Daily NSE Equity Options'!$A:$A,$A296))</f>
        <v>58204.878700000001</v>
      </c>
      <c r="Q296" s="8">
        <f>IF(SUMIFS('Daily BSE Equity Options'!$L:$L,'Daily BSE Equity Options'!$A:$A,$A296)=0,"",SUMIFS('Daily BSE Equity Options'!$L:$L,'Daily BSE Equity Options'!$A:$A,$A296))</f>
        <v>2991.7912000000001</v>
      </c>
      <c r="R296" s="8">
        <f t="shared" si="114"/>
        <v>61196.669900000001</v>
      </c>
      <c r="S296" s="23">
        <f t="shared" si="115"/>
        <v>3.1985251716373</v>
      </c>
      <c r="T296" s="23" t="str">
        <f t="shared" si="116"/>
        <v/>
      </c>
      <c r="U296" s="23" t="str">
        <f t="shared" si="117"/>
        <v/>
      </c>
      <c r="V296" s="23">
        <f t="shared" si="129"/>
        <v>0.76212556763123618</v>
      </c>
      <c r="W296" s="23">
        <f t="shared" si="130"/>
        <v>-8.7633134922870948E-4</v>
      </c>
      <c r="X296" s="23">
        <f t="shared" si="131"/>
        <v>0.69870532346480618</v>
      </c>
      <c r="Y296" s="23">
        <f t="shared" si="118"/>
        <v>0.95111186270611103</v>
      </c>
      <c r="Z296" s="23">
        <f t="shared" si="119"/>
        <v>4.8888137293888932E-2</v>
      </c>
      <c r="AA296" s="24">
        <f>IF(SUMIFS('Daily NSE Equity Options'!$M:$M,'Daily NSE Equity Options'!$A:$A,$A296)=0,"",SUMIFS('Daily NSE Equity Options'!$M:$M,'Daily NSE Equity Options'!$A:$A,$A296))</f>
        <v>59939818</v>
      </c>
      <c r="AB296" s="9">
        <f>IF(SUMIFS('Daily BSE Equity Options'!$M:$M,'Daily BSE Equity Options'!$A:$A,$A296)=0,"",SUMIFS('Daily BSE Equity Options'!$M:$M,'Daily BSE Equity Options'!$A:$A,$A296))</f>
        <v>2559834</v>
      </c>
      <c r="AC296" s="9">
        <f t="shared" si="120"/>
        <v>62499652</v>
      </c>
      <c r="AD296" s="26">
        <f t="shared" si="121"/>
        <v>1.4927034140949789</v>
      </c>
      <c r="AE296" s="26" t="str">
        <f t="shared" si="122"/>
        <v/>
      </c>
      <c r="AF296" s="26" t="str">
        <f t="shared" si="123"/>
        <v/>
      </c>
      <c r="AG296" s="26">
        <f t="shared" si="132"/>
        <v>0.77259060319483663</v>
      </c>
      <c r="AH296" s="26">
        <f t="shared" si="133"/>
        <v>4.1616569741784737E-3</v>
      </c>
      <c r="AI296" s="26">
        <f t="shared" si="134"/>
        <v>0.7187214939859401</v>
      </c>
      <c r="AJ296" s="26">
        <f t="shared" si="124"/>
        <v>0.9590424279482388</v>
      </c>
      <c r="AK296" s="26">
        <f t="shared" si="125"/>
        <v>4.0957572051761183E-2</v>
      </c>
      <c r="AL296" s="29">
        <v>15.225</v>
      </c>
      <c r="AM296" s="30">
        <v>15.7425</v>
      </c>
      <c r="AN296" s="30">
        <v>11.945</v>
      </c>
      <c r="AO296" s="30">
        <v>14.7525</v>
      </c>
      <c r="AP296" s="31">
        <v>-3.1E-2</v>
      </c>
    </row>
    <row r="297" spans="1:42" x14ac:dyDescent="0.2">
      <c r="A297" s="11">
        <v>44357</v>
      </c>
      <c r="B297" s="5" t="s">
        <v>243</v>
      </c>
      <c r="C297" s="10">
        <v>44348</v>
      </c>
      <c r="D297" s="5" t="s">
        <v>179</v>
      </c>
      <c r="E297" s="18">
        <f>IF(SUMIFS('Daily NSE Equity Options'!$K:$K,'Daily NSE Equity Options'!$A:$A,$A297)=0,"",SUMIFS('Daily NSE Equity Options'!$K:$K,'Daily NSE Equity Options'!$A:$A,$A297))</f>
        <v>188.92349999999999</v>
      </c>
      <c r="F297" s="7">
        <f>IF(SUMIFS('Daily BSE Equity Options'!$K:$K,'Daily BSE Equity Options'!$A:$A,$A297)=0,"",SUMIFS('Daily BSE Equity Options'!$K:$K,'Daily BSE Equity Options'!$A:$A,$A297))</f>
        <v>2.3699999999999999E-2</v>
      </c>
      <c r="G297" s="7">
        <f t="shared" si="108"/>
        <v>188.94719999999998</v>
      </c>
      <c r="H297" s="20">
        <f t="shared" si="109"/>
        <v>0.77269784375175932</v>
      </c>
      <c r="I297" s="20" t="str">
        <f t="shared" si="110"/>
        <v/>
      </c>
      <c r="J297" s="20" t="str">
        <f t="shared" si="111"/>
        <v/>
      </c>
      <c r="K297" s="20">
        <f t="shared" si="126"/>
        <v>-0.17939909428048462</v>
      </c>
      <c r="L297" s="20">
        <f t="shared" si="127"/>
        <v>-0.18835616438356173</v>
      </c>
      <c r="M297" s="20">
        <f t="shared" si="128"/>
        <v>-0.17940023017958362</v>
      </c>
      <c r="N297" s="20">
        <f t="shared" si="112"/>
        <v>0.99987456813331987</v>
      </c>
      <c r="O297" s="20">
        <f t="shared" si="113"/>
        <v>1.2543186668021543E-4</v>
      </c>
      <c r="P297" s="21">
        <f>IF(SUMIFS('Daily NSE Equity Options'!$L:$L,'Daily NSE Equity Options'!$A:$A,$A297)=0,"",SUMIFS('Daily NSE Equity Options'!$L:$L,'Daily NSE Equity Options'!$A:$A,$A297))</f>
        <v>82603.827300000004</v>
      </c>
      <c r="Q297" s="8">
        <f>IF(SUMIFS('Daily BSE Equity Options'!$L:$L,'Daily BSE Equity Options'!$A:$A,$A297)=0,"",SUMIFS('Daily BSE Equity Options'!$L:$L,'Daily BSE Equity Options'!$A:$A,$A297))</f>
        <v>3010.0922999999998</v>
      </c>
      <c r="R297" s="8">
        <f t="shared" si="114"/>
        <v>85613.919600000008</v>
      </c>
      <c r="S297" s="23">
        <f t="shared" si="115"/>
        <v>4.2127758598119565</v>
      </c>
      <c r="T297" s="23" t="str">
        <f t="shared" si="116"/>
        <v/>
      </c>
      <c r="U297" s="23" t="str">
        <f t="shared" si="117"/>
        <v/>
      </c>
      <c r="V297" s="23">
        <f t="shared" si="129"/>
        <v>0.41919078168270452</v>
      </c>
      <c r="W297" s="23">
        <f t="shared" si="130"/>
        <v>6.1171046963437448E-3</v>
      </c>
      <c r="X297" s="23">
        <f t="shared" si="131"/>
        <v>0.39899637904970398</v>
      </c>
      <c r="Y297" s="23">
        <f t="shared" si="118"/>
        <v>0.96484108759342446</v>
      </c>
      <c r="Z297" s="23">
        <f t="shared" si="119"/>
        <v>3.5158912406575524E-2</v>
      </c>
      <c r="AA297" s="24">
        <f>IF(SUMIFS('Daily NSE Equity Options'!$M:$M,'Daily NSE Equity Options'!$A:$A,$A297)=0,"",SUMIFS('Daily NSE Equity Options'!$M:$M,'Daily NSE Equity Options'!$A:$A,$A297))</f>
        <v>86450686</v>
      </c>
      <c r="AB297" s="9">
        <f>IF(SUMIFS('Daily BSE Equity Options'!$M:$M,'Daily BSE Equity Options'!$A:$A,$A297)=0,"",SUMIFS('Daily BSE Equity Options'!$M:$M,'Daily BSE Equity Options'!$A:$A,$A297))</f>
        <v>2515757</v>
      </c>
      <c r="AC297" s="9">
        <f t="shared" si="120"/>
        <v>88966443</v>
      </c>
      <c r="AD297" s="26">
        <f t="shared" si="121"/>
        <v>2.0605388544803738</v>
      </c>
      <c r="AE297" s="26" t="str">
        <f t="shared" si="122"/>
        <v/>
      </c>
      <c r="AF297" s="26" t="str">
        <f t="shared" si="123"/>
        <v/>
      </c>
      <c r="AG297" s="26">
        <f t="shared" si="132"/>
        <v>0.44229143305039731</v>
      </c>
      <c r="AH297" s="26">
        <f t="shared" si="133"/>
        <v>-1.7218694649731248E-2</v>
      </c>
      <c r="AI297" s="26">
        <f t="shared" si="134"/>
        <v>0.42347101388660535</v>
      </c>
      <c r="AJ297" s="26">
        <f t="shared" si="124"/>
        <v>0.97172240549169764</v>
      </c>
      <c r="AK297" s="26">
        <f t="shared" si="125"/>
        <v>2.8277594508302417E-2</v>
      </c>
      <c r="AL297" s="29">
        <v>14.7525</v>
      </c>
      <c r="AM297" s="30">
        <v>15.2</v>
      </c>
      <c r="AN297" s="30">
        <v>14.1775</v>
      </c>
      <c r="AO297" s="30">
        <v>15.0025</v>
      </c>
      <c r="AP297" s="31">
        <v>1.6899999999999998E-2</v>
      </c>
    </row>
    <row r="298" spans="1:42" x14ac:dyDescent="0.2">
      <c r="A298" s="11">
        <v>44358</v>
      </c>
      <c r="B298" s="5" t="s">
        <v>241</v>
      </c>
      <c r="C298" s="10">
        <v>44348</v>
      </c>
      <c r="D298" s="5" t="s">
        <v>179</v>
      </c>
      <c r="E298" s="18">
        <f>IF(SUMIFS('Daily NSE Equity Options'!$K:$K,'Daily NSE Equity Options'!$A:$A,$A298)=0,"",SUMIFS('Daily NSE Equity Options'!$K:$K,'Daily NSE Equity Options'!$A:$A,$A298))</f>
        <v>154.6054</v>
      </c>
      <c r="F298" s="7">
        <f>IF(SUMIFS('Daily BSE Equity Options'!$K:$K,'Daily BSE Equity Options'!$A:$A,$A298)=0,"",SUMIFS('Daily BSE Equity Options'!$K:$K,'Daily BSE Equity Options'!$A:$A,$A298))</f>
        <v>2.1299999999999999E-2</v>
      </c>
      <c r="G298" s="7">
        <f t="shared" si="108"/>
        <v>154.6267</v>
      </c>
      <c r="H298" s="20">
        <f t="shared" si="109"/>
        <v>0.43373784472030108</v>
      </c>
      <c r="I298" s="20" t="str">
        <f t="shared" si="110"/>
        <v/>
      </c>
      <c r="J298" s="20" t="str">
        <f t="shared" si="111"/>
        <v/>
      </c>
      <c r="K298" s="20">
        <f t="shared" si="126"/>
        <v>-0.18165077399053053</v>
      </c>
      <c r="L298" s="20">
        <f t="shared" si="127"/>
        <v>-0.10126582278481011</v>
      </c>
      <c r="M298" s="20">
        <f t="shared" si="128"/>
        <v>-0.18164069115604775</v>
      </c>
      <c r="N298" s="20">
        <f t="shared" si="112"/>
        <v>0.99986224888715858</v>
      </c>
      <c r="O298" s="20">
        <f t="shared" si="113"/>
        <v>1.3775111284144331E-4</v>
      </c>
      <c r="P298" s="21">
        <f>IF(SUMIFS('Daily NSE Equity Options'!$L:$L,'Daily NSE Equity Options'!$A:$A,$A298)=0,"",SUMIFS('Daily NSE Equity Options'!$L:$L,'Daily NSE Equity Options'!$A:$A,$A298))</f>
        <v>22353.023099999999</v>
      </c>
      <c r="Q298" s="8">
        <f>IF(SUMIFS('Daily BSE Equity Options'!$L:$L,'Daily BSE Equity Options'!$A:$A,$A298)=0,"",SUMIFS('Daily BSE Equity Options'!$L:$L,'Daily BSE Equity Options'!$A:$A,$A298))</f>
        <v>3008.6120000000001</v>
      </c>
      <c r="R298" s="8">
        <f t="shared" si="114"/>
        <v>25361.6351</v>
      </c>
      <c r="S298" s="23">
        <f t="shared" si="115"/>
        <v>-0.27281337316978993</v>
      </c>
      <c r="T298" s="23" t="str">
        <f t="shared" si="116"/>
        <v/>
      </c>
      <c r="U298" s="23" t="str">
        <f t="shared" si="117"/>
        <v/>
      </c>
      <c r="V298" s="23">
        <f t="shared" si="129"/>
        <v>-0.72939482551070611</v>
      </c>
      <c r="W298" s="23">
        <f t="shared" si="130"/>
        <v>-4.9177893980190124E-4</v>
      </c>
      <c r="X298" s="23">
        <f t="shared" si="131"/>
        <v>-0.70376738714343368</v>
      </c>
      <c r="Y298" s="23">
        <f t="shared" si="118"/>
        <v>0.88137152876235492</v>
      </c>
      <c r="Z298" s="23">
        <f t="shared" si="119"/>
        <v>0.11862847123764508</v>
      </c>
      <c r="AA298" s="24">
        <f>IF(SUMIFS('Daily NSE Equity Options'!$M:$M,'Daily NSE Equity Options'!$A:$A,$A298)=0,"",SUMIFS('Daily NSE Equity Options'!$M:$M,'Daily NSE Equity Options'!$A:$A,$A298))</f>
        <v>22823394</v>
      </c>
      <c r="AB298" s="9">
        <f>IF(SUMIFS('Daily BSE Equity Options'!$M:$M,'Daily BSE Equity Options'!$A:$A,$A298)=0,"",SUMIFS('Daily BSE Equity Options'!$M:$M,'Daily BSE Equity Options'!$A:$A,$A298))</f>
        <v>2413884</v>
      </c>
      <c r="AC298" s="9">
        <f t="shared" si="120"/>
        <v>25237278</v>
      </c>
      <c r="AD298" s="26">
        <f t="shared" si="121"/>
        <v>-0.61194598798983102</v>
      </c>
      <c r="AE298" s="26" t="str">
        <f t="shared" si="122"/>
        <v/>
      </c>
      <c r="AF298" s="26" t="str">
        <f t="shared" si="123"/>
        <v/>
      </c>
      <c r="AG298" s="26">
        <f t="shared" si="132"/>
        <v>-0.73599522391297167</v>
      </c>
      <c r="AH298" s="26">
        <f t="shared" si="133"/>
        <v>-4.0493974577035852E-2</v>
      </c>
      <c r="AI298" s="26">
        <f t="shared" si="134"/>
        <v>-0.71632812160423232</v>
      </c>
      <c r="AJ298" s="26">
        <f t="shared" si="124"/>
        <v>0.90435244244644764</v>
      </c>
      <c r="AK298" s="26">
        <f t="shared" si="125"/>
        <v>9.5647557553552323E-2</v>
      </c>
      <c r="AL298" s="29">
        <v>15.0025</v>
      </c>
      <c r="AM298" s="30">
        <v>15.0025</v>
      </c>
      <c r="AN298" s="30">
        <v>13.9375</v>
      </c>
      <c r="AO298" s="30">
        <v>14.102499999999999</v>
      </c>
      <c r="AP298" s="31">
        <v>-0.06</v>
      </c>
    </row>
    <row r="299" spans="1:42" x14ac:dyDescent="0.2">
      <c r="A299" s="11">
        <v>44361</v>
      </c>
      <c r="B299" s="5" t="s">
        <v>244</v>
      </c>
      <c r="C299" s="10">
        <v>44348</v>
      </c>
      <c r="D299" s="5" t="s">
        <v>179</v>
      </c>
      <c r="E299" s="18">
        <f>IF(SUMIFS('Daily NSE Equity Options'!$K:$K,'Daily NSE Equity Options'!$A:$A,$A299)=0,"",SUMIFS('Daily NSE Equity Options'!$K:$K,'Daily NSE Equity Options'!$A:$A,$A299))</f>
        <v>197.78190000000001</v>
      </c>
      <c r="F299" s="7">
        <f>IF(SUMIFS('Daily BSE Equity Options'!$K:$K,'Daily BSE Equity Options'!$A:$A,$A299)=0,"",SUMIFS('Daily BSE Equity Options'!$K:$K,'Daily BSE Equity Options'!$A:$A,$A299))</f>
        <v>6.1199999999999997E-2</v>
      </c>
      <c r="G299" s="7">
        <f t="shared" si="108"/>
        <v>197.84310000000002</v>
      </c>
      <c r="H299" s="20" t="str">
        <f t="shared" si="109"/>
        <v/>
      </c>
      <c r="I299" s="20" t="str">
        <f t="shared" si="110"/>
        <v/>
      </c>
      <c r="J299" s="20" t="str">
        <f t="shared" si="111"/>
        <v/>
      </c>
      <c r="K299" s="20">
        <f t="shared" si="126"/>
        <v>0.27926902941294429</v>
      </c>
      <c r="L299" s="20">
        <f t="shared" si="127"/>
        <v>1.8732394366197185</v>
      </c>
      <c r="M299" s="20">
        <f t="shared" si="128"/>
        <v>0.27948860061037339</v>
      </c>
      <c r="N299" s="20">
        <f t="shared" si="112"/>
        <v>0.9996906639655363</v>
      </c>
      <c r="O299" s="20">
        <f t="shared" si="113"/>
        <v>3.0933603446367346E-4</v>
      </c>
      <c r="P299" s="21">
        <f>IF(SUMIFS('Daily NSE Equity Options'!$L:$L,'Daily NSE Equity Options'!$A:$A,$A299)=0,"",SUMIFS('Daily NSE Equity Options'!$L:$L,'Daily NSE Equity Options'!$A:$A,$A299))</f>
        <v>33223.976699999999</v>
      </c>
      <c r="Q299" s="8">
        <f>IF(SUMIFS('Daily BSE Equity Options'!$L:$L,'Daily BSE Equity Options'!$A:$A,$A299)=0,"",SUMIFS('Daily BSE Equity Options'!$L:$L,'Daily BSE Equity Options'!$A:$A,$A299))</f>
        <v>3010.1675</v>
      </c>
      <c r="R299" s="8">
        <f t="shared" si="114"/>
        <v>36234.144200000002</v>
      </c>
      <c r="S299" s="23" t="str">
        <f t="shared" si="115"/>
        <v/>
      </c>
      <c r="T299" s="23" t="str">
        <f t="shared" si="116"/>
        <v/>
      </c>
      <c r="U299" s="23" t="str">
        <f t="shared" si="117"/>
        <v/>
      </c>
      <c r="V299" s="23">
        <f t="shared" si="129"/>
        <v>0.48633035233610089</v>
      </c>
      <c r="W299" s="23">
        <f t="shared" si="130"/>
        <v>5.1701581991969725E-4</v>
      </c>
      <c r="X299" s="23">
        <f t="shared" si="131"/>
        <v>0.42869905891832683</v>
      </c>
      <c r="Y299" s="23">
        <f t="shared" si="118"/>
        <v>0.91692455923934857</v>
      </c>
      <c r="Z299" s="23">
        <f t="shared" si="119"/>
        <v>8.3075440760651376E-2</v>
      </c>
      <c r="AA299" s="24">
        <f>IF(SUMIFS('Daily NSE Equity Options'!$M:$M,'Daily NSE Equity Options'!$A:$A,$A299)=0,"",SUMIFS('Daily NSE Equity Options'!$M:$M,'Daily NSE Equity Options'!$A:$A,$A299))</f>
        <v>33712315</v>
      </c>
      <c r="AB299" s="9">
        <f>IF(SUMIFS('Daily BSE Equity Options'!$M:$M,'Daily BSE Equity Options'!$A:$A,$A299)=0,"",SUMIFS('Daily BSE Equity Options'!$M:$M,'Daily BSE Equity Options'!$A:$A,$A299))</f>
        <v>2562143</v>
      </c>
      <c r="AC299" s="9">
        <f t="shared" si="120"/>
        <v>36274458</v>
      </c>
      <c r="AD299" s="26" t="str">
        <f t="shared" si="121"/>
        <v/>
      </c>
      <c r="AE299" s="26" t="str">
        <f t="shared" si="122"/>
        <v/>
      </c>
      <c r="AF299" s="26" t="str">
        <f t="shared" si="123"/>
        <v/>
      </c>
      <c r="AG299" s="26">
        <f t="shared" si="132"/>
        <v>0.47709473008265113</v>
      </c>
      <c r="AH299" s="26">
        <f t="shared" si="133"/>
        <v>6.1419272839954298E-2</v>
      </c>
      <c r="AI299" s="26">
        <f t="shared" si="134"/>
        <v>0.43733638786243123</v>
      </c>
      <c r="AJ299" s="26">
        <f t="shared" si="124"/>
        <v>0.92936784885938195</v>
      </c>
      <c r="AK299" s="26">
        <f t="shared" si="125"/>
        <v>7.0632151140618007E-2</v>
      </c>
      <c r="AL299" s="29">
        <v>14.102499999999999</v>
      </c>
      <c r="AM299" s="30">
        <v>15.307499999999999</v>
      </c>
      <c r="AN299" s="30">
        <v>13.74</v>
      </c>
      <c r="AO299" s="30">
        <v>14.715</v>
      </c>
      <c r="AP299" s="31">
        <v>4.3400000000000001E-2</v>
      </c>
    </row>
    <row r="300" spans="1:42" x14ac:dyDescent="0.2">
      <c r="A300" s="11">
        <v>44362</v>
      </c>
      <c r="B300" s="5" t="s">
        <v>242</v>
      </c>
      <c r="C300" s="10">
        <v>44348</v>
      </c>
      <c r="D300" s="5" t="s">
        <v>179</v>
      </c>
      <c r="E300" s="18">
        <f>IF(SUMIFS('Daily NSE Equity Options'!$K:$K,'Daily NSE Equity Options'!$A:$A,$A300)=0,"",SUMIFS('Daily NSE Equity Options'!$K:$K,'Daily NSE Equity Options'!$A:$A,$A300))</f>
        <v>150.40219999999999</v>
      </c>
      <c r="F300" s="7">
        <f>IF(SUMIFS('Daily BSE Equity Options'!$K:$K,'Daily BSE Equity Options'!$A:$A,$A300)=0,"",SUMIFS('Daily BSE Equity Options'!$K:$K,'Daily BSE Equity Options'!$A:$A,$A300))</f>
        <v>4.8300000000000003E-2</v>
      </c>
      <c r="G300" s="7">
        <f t="shared" si="108"/>
        <v>150.45050000000001</v>
      </c>
      <c r="H300" s="20">
        <f t="shared" si="109"/>
        <v>0.33674803468028291</v>
      </c>
      <c r="I300" s="20" t="str">
        <f t="shared" si="110"/>
        <v/>
      </c>
      <c r="J300" s="20" t="str">
        <f t="shared" si="111"/>
        <v/>
      </c>
      <c r="K300" s="20">
        <f t="shared" si="126"/>
        <v>-0.23955528792068437</v>
      </c>
      <c r="L300" s="20">
        <f t="shared" si="127"/>
        <v>-0.21078431372549011</v>
      </c>
      <c r="M300" s="20">
        <f t="shared" si="128"/>
        <v>-0.23954638802161921</v>
      </c>
      <c r="N300" s="20">
        <f t="shared" si="112"/>
        <v>0.99967896417758662</v>
      </c>
      <c r="O300" s="20">
        <f t="shared" si="113"/>
        <v>3.2103582241335189E-4</v>
      </c>
      <c r="P300" s="21">
        <f>IF(SUMIFS('Daily NSE Equity Options'!$L:$L,'Daily NSE Equity Options'!$A:$A,$A300)=0,"",SUMIFS('Daily NSE Equity Options'!$L:$L,'Daily NSE Equity Options'!$A:$A,$A300))</f>
        <v>29568.1584</v>
      </c>
      <c r="Q300" s="8">
        <f>IF(SUMIFS('Daily BSE Equity Options'!$L:$L,'Daily BSE Equity Options'!$A:$A,$A300)=0,"",SUMIFS('Daily BSE Equity Options'!$L:$L,'Daily BSE Equity Options'!$A:$A,$A300))</f>
        <v>3006.6898000000001</v>
      </c>
      <c r="R300" s="8">
        <f t="shared" si="114"/>
        <v>32574.8482</v>
      </c>
      <c r="S300" s="23">
        <f t="shared" si="115"/>
        <v>1.6632734611625688</v>
      </c>
      <c r="T300" s="23" t="str">
        <f t="shared" si="116"/>
        <v/>
      </c>
      <c r="U300" s="23" t="str">
        <f t="shared" si="117"/>
        <v/>
      </c>
      <c r="V300" s="23">
        <f t="shared" si="129"/>
        <v>-0.1100355424942252</v>
      </c>
      <c r="W300" s="23">
        <f t="shared" si="130"/>
        <v>-1.1553177688616856E-3</v>
      </c>
      <c r="X300" s="23">
        <f t="shared" si="131"/>
        <v>-0.100990269835047</v>
      </c>
      <c r="Y300" s="23">
        <f t="shared" si="118"/>
        <v>0.90769903879398584</v>
      </c>
      <c r="Z300" s="23">
        <f t="shared" si="119"/>
        <v>9.2300961206014151E-2</v>
      </c>
      <c r="AA300" s="24">
        <f>IF(SUMIFS('Daily NSE Equity Options'!$M:$M,'Daily NSE Equity Options'!$A:$A,$A300)=0,"",SUMIFS('Daily NSE Equity Options'!$M:$M,'Daily NSE Equity Options'!$A:$A,$A300))</f>
        <v>30523128</v>
      </c>
      <c r="AB300" s="9">
        <f>IF(SUMIFS('Daily BSE Equity Options'!$M:$M,'Daily BSE Equity Options'!$A:$A,$A300)=0,"",SUMIFS('Daily BSE Equity Options'!$M:$M,'Daily BSE Equity Options'!$A:$A,$A300))</f>
        <v>2535151</v>
      </c>
      <c r="AC300" s="9">
        <f t="shared" si="120"/>
        <v>33058279</v>
      </c>
      <c r="AD300" s="26">
        <f t="shared" si="121"/>
        <v>0.56705826615790067</v>
      </c>
      <c r="AE300" s="26" t="str">
        <f t="shared" si="122"/>
        <v/>
      </c>
      <c r="AF300" s="26" t="str">
        <f t="shared" si="123"/>
        <v/>
      </c>
      <c r="AG300" s="26">
        <f t="shared" si="132"/>
        <v>-9.4600059355164468E-2</v>
      </c>
      <c r="AH300" s="26">
        <f t="shared" si="133"/>
        <v>-1.053493111040249E-2</v>
      </c>
      <c r="AI300" s="26">
        <f t="shared" si="134"/>
        <v>-8.8662358511324979E-2</v>
      </c>
      <c r="AJ300" s="26">
        <f t="shared" si="124"/>
        <v>0.92331267456481925</v>
      </c>
      <c r="AK300" s="26">
        <f t="shared" si="125"/>
        <v>7.6687325435180698E-2</v>
      </c>
      <c r="AL300" s="29">
        <v>14.715</v>
      </c>
      <c r="AM300" s="30">
        <v>15.1625</v>
      </c>
      <c r="AN300" s="30">
        <v>13.2775</v>
      </c>
      <c r="AO300" s="30">
        <v>14.605</v>
      </c>
      <c r="AP300" s="31">
        <v>-7.4999999999999997E-3</v>
      </c>
    </row>
    <row r="301" spans="1:42" x14ac:dyDescent="0.2">
      <c r="A301" s="11">
        <v>44363</v>
      </c>
      <c r="B301" s="5" t="s">
        <v>240</v>
      </c>
      <c r="C301" s="10">
        <v>44348</v>
      </c>
      <c r="D301" s="5" t="s">
        <v>179</v>
      </c>
      <c r="E301" s="18">
        <f>IF(SUMIFS('Daily NSE Equity Options'!$K:$K,'Daily NSE Equity Options'!$A:$A,$A301)=0,"",SUMIFS('Daily NSE Equity Options'!$K:$K,'Daily NSE Equity Options'!$A:$A,$A301))</f>
        <v>172.7347</v>
      </c>
      <c r="F301" s="7">
        <f>IF(SUMIFS('Daily BSE Equity Options'!$K:$K,'Daily BSE Equity Options'!$A:$A,$A301)=0,"",SUMIFS('Daily BSE Equity Options'!$K:$K,'Daily BSE Equity Options'!$A:$A,$A301))</f>
        <v>3.6200000000000003E-2</v>
      </c>
      <c r="G301" s="7">
        <f t="shared" si="108"/>
        <v>172.77090000000001</v>
      </c>
      <c r="H301" s="20">
        <f t="shared" si="109"/>
        <v>0.25856262696032561</v>
      </c>
      <c r="I301" s="20" t="str">
        <f t="shared" si="110"/>
        <v/>
      </c>
      <c r="J301" s="20" t="str">
        <f t="shared" si="111"/>
        <v/>
      </c>
      <c r="K301" s="20">
        <f t="shared" si="126"/>
        <v>0.14848519503039181</v>
      </c>
      <c r="L301" s="20">
        <f t="shared" si="127"/>
        <v>-0.25051759834368525</v>
      </c>
      <c r="M301" s="20">
        <f t="shared" si="128"/>
        <v>0.14835710084047582</v>
      </c>
      <c r="N301" s="20">
        <f t="shared" si="112"/>
        <v>0.9997904739744945</v>
      </c>
      <c r="O301" s="20">
        <f t="shared" si="113"/>
        <v>2.0952602550545259E-4</v>
      </c>
      <c r="P301" s="21">
        <f>IF(SUMIFS('Daily NSE Equity Options'!$L:$L,'Daily NSE Equity Options'!$A:$A,$A301)=0,"",SUMIFS('Daily NSE Equity Options'!$L:$L,'Daily NSE Equity Options'!$A:$A,$A301))</f>
        <v>43408.12</v>
      </c>
      <c r="Q301" s="8">
        <f>IF(SUMIFS('Daily BSE Equity Options'!$L:$L,'Daily BSE Equity Options'!$A:$A,$A301)=0,"",SUMIFS('Daily BSE Equity Options'!$L:$L,'Daily BSE Equity Options'!$A:$A,$A301))</f>
        <v>3022.2887999999998</v>
      </c>
      <c r="R301" s="8">
        <f t="shared" si="114"/>
        <v>46430.408800000005</v>
      </c>
      <c r="S301" s="23">
        <f t="shared" si="115"/>
        <v>1.7338211913445654</v>
      </c>
      <c r="T301" s="23" t="str">
        <f t="shared" si="116"/>
        <v/>
      </c>
      <c r="U301" s="23" t="str">
        <f t="shared" si="117"/>
        <v/>
      </c>
      <c r="V301" s="23">
        <f t="shared" si="129"/>
        <v>0.46806978685557921</v>
      </c>
      <c r="W301" s="23">
        <f t="shared" si="130"/>
        <v>5.1880975549920549E-3</v>
      </c>
      <c r="X301" s="23">
        <f t="shared" si="131"/>
        <v>0.42534536200847151</v>
      </c>
      <c r="Y301" s="23">
        <f t="shared" si="118"/>
        <v>0.93490712491852968</v>
      </c>
      <c r="Z301" s="23">
        <f t="shared" si="119"/>
        <v>6.5092875081470297E-2</v>
      </c>
      <c r="AA301" s="24">
        <f>IF(SUMIFS('Daily NSE Equity Options'!$M:$M,'Daily NSE Equity Options'!$A:$A,$A301)=0,"",SUMIFS('Daily NSE Equity Options'!$M:$M,'Daily NSE Equity Options'!$A:$A,$A301))</f>
        <v>44247659</v>
      </c>
      <c r="AB301" s="9">
        <f>IF(SUMIFS('Daily BSE Equity Options'!$M:$M,'Daily BSE Equity Options'!$A:$A,$A301)=0,"",SUMIFS('Daily BSE Equity Options'!$M:$M,'Daily BSE Equity Options'!$A:$A,$A301))</f>
        <v>2579461</v>
      </c>
      <c r="AC301" s="9">
        <f t="shared" si="120"/>
        <v>46827120</v>
      </c>
      <c r="AD301" s="26">
        <f t="shared" si="121"/>
        <v>0.57983614679250239</v>
      </c>
      <c r="AE301" s="26" t="str">
        <f t="shared" si="122"/>
        <v/>
      </c>
      <c r="AF301" s="26" t="str">
        <f t="shared" si="123"/>
        <v/>
      </c>
      <c r="AG301" s="26">
        <f t="shared" si="132"/>
        <v>0.44964366037451997</v>
      </c>
      <c r="AH301" s="26">
        <f t="shared" si="133"/>
        <v>1.7478248830148591E-2</v>
      </c>
      <c r="AI301" s="26">
        <f t="shared" si="134"/>
        <v>0.41650205081758784</v>
      </c>
      <c r="AJ301" s="26">
        <f t="shared" si="124"/>
        <v>0.94491523288214185</v>
      </c>
      <c r="AK301" s="26">
        <f t="shared" si="125"/>
        <v>5.5084767117858195E-2</v>
      </c>
      <c r="AL301" s="29">
        <v>14.605</v>
      </c>
      <c r="AM301" s="30">
        <v>15.3225</v>
      </c>
      <c r="AN301" s="30">
        <v>13.6175</v>
      </c>
      <c r="AO301" s="30">
        <v>14.865</v>
      </c>
      <c r="AP301" s="31">
        <v>1.78E-2</v>
      </c>
    </row>
    <row r="302" spans="1:42" x14ac:dyDescent="0.2">
      <c r="A302" s="11">
        <v>44364</v>
      </c>
      <c r="B302" s="5" t="s">
        <v>243</v>
      </c>
      <c r="C302" s="10">
        <v>44348</v>
      </c>
      <c r="D302" s="5" t="s">
        <v>179</v>
      </c>
      <c r="E302" s="18">
        <f>IF(SUMIFS('Daily NSE Equity Options'!$K:$K,'Daily NSE Equity Options'!$A:$A,$A302)=0,"",SUMIFS('Daily NSE Equity Options'!$K:$K,'Daily NSE Equity Options'!$A:$A,$A302))</f>
        <v>199.99279999999999</v>
      </c>
      <c r="F302" s="7">
        <f>IF(SUMIFS('Daily BSE Equity Options'!$K:$K,'Daily BSE Equity Options'!$A:$A,$A302)=0,"",SUMIFS('Daily BSE Equity Options'!$K:$K,'Daily BSE Equity Options'!$A:$A,$A302))</f>
        <v>2.2700000000000001E-2</v>
      </c>
      <c r="G302" s="7">
        <f t="shared" si="108"/>
        <v>200.01549999999997</v>
      </c>
      <c r="H302" s="20">
        <f t="shared" si="109"/>
        <v>0.79690310569944267</v>
      </c>
      <c r="I302" s="20" t="str">
        <f t="shared" si="110"/>
        <v/>
      </c>
      <c r="J302" s="20" t="str">
        <f t="shared" si="111"/>
        <v/>
      </c>
      <c r="K302" s="20">
        <f t="shared" si="126"/>
        <v>0.15780326709109405</v>
      </c>
      <c r="L302" s="20">
        <f t="shared" si="127"/>
        <v>-0.3729281767955801</v>
      </c>
      <c r="M302" s="20">
        <f t="shared" si="128"/>
        <v>0.15769206504104538</v>
      </c>
      <c r="N302" s="20">
        <f t="shared" si="112"/>
        <v>0.9998865087955684</v>
      </c>
      <c r="O302" s="20">
        <f t="shared" si="113"/>
        <v>1.1349120443165657E-4</v>
      </c>
      <c r="P302" s="21">
        <f>IF(SUMIFS('Daily NSE Equity Options'!$L:$L,'Daily NSE Equity Options'!$A:$A,$A302)=0,"",SUMIFS('Daily NSE Equity Options'!$L:$L,'Daily NSE Equity Options'!$A:$A,$A302))</f>
        <v>93518.850200000001</v>
      </c>
      <c r="Q302" s="8">
        <f>IF(SUMIFS('Daily BSE Equity Options'!$L:$L,'Daily BSE Equity Options'!$A:$A,$A302)=0,"",SUMIFS('Daily BSE Equity Options'!$L:$L,'Daily BSE Equity Options'!$A:$A,$A302))</f>
        <v>3005.9940000000001</v>
      </c>
      <c r="R302" s="8">
        <f t="shared" si="114"/>
        <v>96524.844200000007</v>
      </c>
      <c r="S302" s="23">
        <f t="shared" si="115"/>
        <v>4.9155337297734265</v>
      </c>
      <c r="T302" s="23" t="str">
        <f t="shared" si="116"/>
        <v/>
      </c>
      <c r="U302" s="23" t="str">
        <f t="shared" si="117"/>
        <v/>
      </c>
      <c r="V302" s="23">
        <f t="shared" si="129"/>
        <v>1.1544091335906739</v>
      </c>
      <c r="W302" s="23">
        <f t="shared" si="130"/>
        <v>-5.3915429921851388E-3</v>
      </c>
      <c r="X302" s="23">
        <f t="shared" si="131"/>
        <v>1.0789143730304609</v>
      </c>
      <c r="Y302" s="23">
        <f t="shared" si="118"/>
        <v>0.96885782075160287</v>
      </c>
      <c r="Z302" s="23">
        <f t="shared" si="119"/>
        <v>3.1142179248397066E-2</v>
      </c>
      <c r="AA302" s="24">
        <f>IF(SUMIFS('Daily NSE Equity Options'!$M:$M,'Daily NSE Equity Options'!$A:$A,$A302)=0,"",SUMIFS('Daily NSE Equity Options'!$M:$M,'Daily NSE Equity Options'!$A:$A,$A302))</f>
        <v>96674140</v>
      </c>
      <c r="AB302" s="9">
        <f>IF(SUMIFS('Daily BSE Equity Options'!$M:$M,'Daily BSE Equity Options'!$A:$A,$A302)=0,"",SUMIFS('Daily BSE Equity Options'!$M:$M,'Daily BSE Equity Options'!$A:$A,$A302))</f>
        <v>2317246</v>
      </c>
      <c r="AC302" s="9">
        <f t="shared" si="120"/>
        <v>98991386</v>
      </c>
      <c r="AD302" s="26">
        <f t="shared" si="121"/>
        <v>2.3502836494757378</v>
      </c>
      <c r="AE302" s="26" t="str">
        <f t="shared" si="122"/>
        <v/>
      </c>
      <c r="AF302" s="26" t="str">
        <f t="shared" si="123"/>
        <v/>
      </c>
      <c r="AG302" s="26">
        <f t="shared" si="132"/>
        <v>1.1848419144615088</v>
      </c>
      <c r="AH302" s="26">
        <f t="shared" si="133"/>
        <v>-0.10165495814823333</v>
      </c>
      <c r="AI302" s="26">
        <f t="shared" si="134"/>
        <v>1.1139755338359483</v>
      </c>
      <c r="AJ302" s="26">
        <f t="shared" si="124"/>
        <v>0.97659143796612768</v>
      </c>
      <c r="AK302" s="26">
        <f t="shared" si="125"/>
        <v>2.3408562033872322E-2</v>
      </c>
      <c r="AL302" s="29">
        <v>14.865</v>
      </c>
      <c r="AM302" s="30">
        <v>16.05</v>
      </c>
      <c r="AN302" s="30">
        <v>14.5275</v>
      </c>
      <c r="AO302" s="30">
        <v>15.2875</v>
      </c>
      <c r="AP302" s="31">
        <v>2.8400000000000002E-2</v>
      </c>
    </row>
    <row r="303" spans="1:42" x14ac:dyDescent="0.2">
      <c r="A303" s="11">
        <v>44365</v>
      </c>
      <c r="B303" s="5" t="s">
        <v>241</v>
      </c>
      <c r="C303" s="10">
        <v>44348</v>
      </c>
      <c r="D303" s="5" t="s">
        <v>179</v>
      </c>
      <c r="E303" s="18">
        <f>IF(SUMIFS('Daily NSE Equity Options'!$K:$K,'Daily NSE Equity Options'!$A:$A,$A303)=0,"",SUMIFS('Daily NSE Equity Options'!$K:$K,'Daily NSE Equity Options'!$A:$A,$A303))</f>
        <v>238.0171</v>
      </c>
      <c r="F303" s="7">
        <f>IF(SUMIFS('Daily BSE Equity Options'!$K:$K,'Daily BSE Equity Options'!$A:$A,$A303)=0,"",SUMIFS('Daily BSE Equity Options'!$K:$K,'Daily BSE Equity Options'!$A:$A,$A303))</f>
        <v>2.5899999999999999E-2</v>
      </c>
      <c r="G303" s="7">
        <f t="shared" si="108"/>
        <v>238.04300000000001</v>
      </c>
      <c r="H303" s="20">
        <f t="shared" si="109"/>
        <v>1.1948064282921576</v>
      </c>
      <c r="I303" s="20" t="str">
        <f t="shared" si="110"/>
        <v/>
      </c>
      <c r="J303" s="20" t="str">
        <f t="shared" si="111"/>
        <v/>
      </c>
      <c r="K303" s="20">
        <f t="shared" si="126"/>
        <v>0.19012834462040651</v>
      </c>
      <c r="L303" s="20">
        <f t="shared" si="127"/>
        <v>0.1409691629955947</v>
      </c>
      <c r="M303" s="20">
        <f t="shared" si="128"/>
        <v>0.19012276548567497</v>
      </c>
      <c r="N303" s="20">
        <f t="shared" si="112"/>
        <v>0.99989119612843058</v>
      </c>
      <c r="O303" s="20">
        <f t="shared" si="113"/>
        <v>1.0880387156942233E-4</v>
      </c>
      <c r="P303" s="21">
        <f>IF(SUMIFS('Daily NSE Equity Options'!$L:$L,'Daily NSE Equity Options'!$A:$A,$A303)=0,"",SUMIFS('Daily NSE Equity Options'!$L:$L,'Daily NSE Equity Options'!$A:$A,$A303))</f>
        <v>37819.483</v>
      </c>
      <c r="Q303" s="8">
        <f>IF(SUMIFS('Daily BSE Equity Options'!$L:$L,'Daily BSE Equity Options'!$A:$A,$A303)=0,"",SUMIFS('Daily BSE Equity Options'!$L:$L,'Daily BSE Equity Options'!$A:$A,$A303))</f>
        <v>3026.7212</v>
      </c>
      <c r="R303" s="8">
        <f t="shared" si="114"/>
        <v>40846.2042</v>
      </c>
      <c r="S303" s="23">
        <f t="shared" si="115"/>
        <v>0.14810077735317373</v>
      </c>
      <c r="T303" s="23" t="str">
        <f t="shared" si="116"/>
        <v/>
      </c>
      <c r="U303" s="23" t="str">
        <f t="shared" si="117"/>
        <v/>
      </c>
      <c r="V303" s="23">
        <f t="shared" si="129"/>
        <v>-0.59559508142883477</v>
      </c>
      <c r="W303" s="23">
        <f t="shared" si="130"/>
        <v>6.8952898774914395E-3</v>
      </c>
      <c r="X303" s="23">
        <f t="shared" si="131"/>
        <v>-0.57683221829017994</v>
      </c>
      <c r="Y303" s="23">
        <f t="shared" si="118"/>
        <v>0.92589957232794717</v>
      </c>
      <c r="Z303" s="23">
        <f t="shared" si="119"/>
        <v>7.4100427672052813E-2</v>
      </c>
      <c r="AA303" s="24">
        <f>IF(SUMIFS('Daily NSE Equity Options'!$M:$M,'Daily NSE Equity Options'!$A:$A,$A303)=0,"",SUMIFS('Daily NSE Equity Options'!$M:$M,'Daily NSE Equity Options'!$A:$A,$A303))</f>
        <v>38531922</v>
      </c>
      <c r="AB303" s="9">
        <f>IF(SUMIFS('Daily BSE Equity Options'!$M:$M,'Daily BSE Equity Options'!$A:$A,$A303)=0,"",SUMIFS('Daily BSE Equity Options'!$M:$M,'Daily BSE Equity Options'!$A:$A,$A303))</f>
        <v>2374482</v>
      </c>
      <c r="AC303" s="9">
        <f t="shared" si="120"/>
        <v>40906404</v>
      </c>
      <c r="AD303" s="26">
        <f t="shared" si="121"/>
        <v>-0.39636230948939266</v>
      </c>
      <c r="AE303" s="26" t="str">
        <f t="shared" si="122"/>
        <v/>
      </c>
      <c r="AF303" s="26" t="str">
        <f t="shared" si="123"/>
        <v/>
      </c>
      <c r="AG303" s="26">
        <f t="shared" si="132"/>
        <v>-0.60142472433682892</v>
      </c>
      <c r="AH303" s="26">
        <f t="shared" si="133"/>
        <v>2.4700010270812811E-2</v>
      </c>
      <c r="AI303" s="26">
        <f t="shared" si="134"/>
        <v>-0.58676804464582411</v>
      </c>
      <c r="AJ303" s="26">
        <f t="shared" si="124"/>
        <v>0.94195329415902707</v>
      </c>
      <c r="AK303" s="26">
        <f t="shared" si="125"/>
        <v>5.8046705840972969E-2</v>
      </c>
      <c r="AL303" s="29">
        <v>15.2875</v>
      </c>
      <c r="AM303" s="30">
        <v>16.62</v>
      </c>
      <c r="AN303" s="30">
        <v>10.6</v>
      </c>
      <c r="AO303" s="30">
        <v>14.797499999999999</v>
      </c>
      <c r="AP303" s="31">
        <v>-3.2099999999999997E-2</v>
      </c>
    </row>
    <row r="304" spans="1:42" x14ac:dyDescent="0.2">
      <c r="A304" s="11">
        <v>44368</v>
      </c>
      <c r="B304" s="5" t="s">
        <v>244</v>
      </c>
      <c r="C304" s="10">
        <v>44348</v>
      </c>
      <c r="D304" s="5" t="s">
        <v>179</v>
      </c>
      <c r="E304" s="18">
        <f>IF(SUMIFS('Daily NSE Equity Options'!$K:$K,'Daily NSE Equity Options'!$A:$A,$A304)=0,"",SUMIFS('Daily NSE Equity Options'!$K:$K,'Daily NSE Equity Options'!$A:$A,$A304))</f>
        <v>197.7242</v>
      </c>
      <c r="F304" s="7">
        <f>IF(SUMIFS('Daily BSE Equity Options'!$K:$K,'Daily BSE Equity Options'!$A:$A,$A304)=0,"",SUMIFS('Daily BSE Equity Options'!$K:$K,'Daily BSE Equity Options'!$A:$A,$A304))</f>
        <v>4.8800000000000003E-2</v>
      </c>
      <c r="G304" s="7">
        <f t="shared" si="108"/>
        <v>197.773</v>
      </c>
      <c r="H304" s="20" t="str">
        <f t="shared" si="109"/>
        <v/>
      </c>
      <c r="I304" s="20" t="str">
        <f t="shared" si="110"/>
        <v/>
      </c>
      <c r="J304" s="20" t="str">
        <f t="shared" si="111"/>
        <v/>
      </c>
      <c r="K304" s="20">
        <f t="shared" si="126"/>
        <v>-0.16928573619290377</v>
      </c>
      <c r="L304" s="20">
        <f t="shared" si="127"/>
        <v>0.8841698841698844</v>
      </c>
      <c r="M304" s="20">
        <f t="shared" si="128"/>
        <v>-0.16917111614288183</v>
      </c>
      <c r="N304" s="20">
        <f t="shared" si="112"/>
        <v>0.99975325246621127</v>
      </c>
      <c r="O304" s="20">
        <f t="shared" si="113"/>
        <v>2.4674753378873762E-4</v>
      </c>
      <c r="P304" s="21">
        <f>IF(SUMIFS('Daily NSE Equity Options'!$L:$L,'Daily NSE Equity Options'!$A:$A,$A304)=0,"",SUMIFS('Daily NSE Equity Options'!$L:$L,'Daily NSE Equity Options'!$A:$A,$A304))</f>
        <v>35898.982100000001</v>
      </c>
      <c r="Q304" s="8">
        <f>IF(SUMIFS('Daily BSE Equity Options'!$L:$L,'Daily BSE Equity Options'!$A:$A,$A304)=0,"",SUMIFS('Daily BSE Equity Options'!$L:$L,'Daily BSE Equity Options'!$A:$A,$A304))</f>
        <v>3023.0457999999999</v>
      </c>
      <c r="R304" s="8">
        <f t="shared" si="114"/>
        <v>38922.027900000001</v>
      </c>
      <c r="S304" s="23" t="str">
        <f t="shared" si="115"/>
        <v/>
      </c>
      <c r="T304" s="23" t="str">
        <f t="shared" si="116"/>
        <v/>
      </c>
      <c r="U304" s="23" t="str">
        <f t="shared" si="117"/>
        <v/>
      </c>
      <c r="V304" s="23">
        <f t="shared" si="129"/>
        <v>-5.0780728546712228E-2</v>
      </c>
      <c r="W304" s="23">
        <f t="shared" si="130"/>
        <v>-1.2143173279389741E-3</v>
      </c>
      <c r="X304" s="23">
        <f t="shared" si="131"/>
        <v>-4.7107836277232362E-2</v>
      </c>
      <c r="Y304" s="23">
        <f t="shared" si="118"/>
        <v>0.92233072213588341</v>
      </c>
      <c r="Z304" s="23">
        <f t="shared" si="119"/>
        <v>7.7669277864116634E-2</v>
      </c>
      <c r="AA304" s="24">
        <f>IF(SUMIFS('Daily NSE Equity Options'!$M:$M,'Daily NSE Equity Options'!$A:$A,$A304)=0,"",SUMIFS('Daily NSE Equity Options'!$M:$M,'Daily NSE Equity Options'!$A:$A,$A304))</f>
        <v>37145453</v>
      </c>
      <c r="AB304" s="9">
        <f>IF(SUMIFS('Daily BSE Equity Options'!$M:$M,'Daily BSE Equity Options'!$A:$A,$A304)=0,"",SUMIFS('Daily BSE Equity Options'!$M:$M,'Daily BSE Equity Options'!$A:$A,$A304))</f>
        <v>2376414</v>
      </c>
      <c r="AC304" s="9">
        <f t="shared" si="120"/>
        <v>39521867</v>
      </c>
      <c r="AD304" s="26" t="str">
        <f t="shared" si="121"/>
        <v/>
      </c>
      <c r="AE304" s="26" t="str">
        <f t="shared" si="122"/>
        <v/>
      </c>
      <c r="AF304" s="26" t="str">
        <f t="shared" si="123"/>
        <v/>
      </c>
      <c r="AG304" s="26">
        <f t="shared" si="132"/>
        <v>-3.5982347311924956E-2</v>
      </c>
      <c r="AH304" s="26">
        <f t="shared" si="133"/>
        <v>8.1365114580789211E-4</v>
      </c>
      <c r="AI304" s="26">
        <f t="shared" si="134"/>
        <v>-3.3846460813323986E-2</v>
      </c>
      <c r="AJ304" s="26">
        <f t="shared" si="124"/>
        <v>0.93987090741436885</v>
      </c>
      <c r="AK304" s="26">
        <f t="shared" si="125"/>
        <v>6.0129092585631136E-2</v>
      </c>
      <c r="AL304" s="29">
        <v>14.797499999999999</v>
      </c>
      <c r="AM304" s="30">
        <v>16.46</v>
      </c>
      <c r="AN304" s="30">
        <v>14.375</v>
      </c>
      <c r="AO304" s="30">
        <v>15.06</v>
      </c>
      <c r="AP304" s="31">
        <v>1.77E-2</v>
      </c>
    </row>
    <row r="305" spans="1:42" x14ac:dyDescent="0.2">
      <c r="A305" s="11">
        <v>44369</v>
      </c>
      <c r="B305" s="5" t="s">
        <v>242</v>
      </c>
      <c r="C305" s="10">
        <v>44348</v>
      </c>
      <c r="D305" s="5" t="s">
        <v>179</v>
      </c>
      <c r="E305" s="18">
        <f>IF(SUMIFS('Daily NSE Equity Options'!$K:$K,'Daily NSE Equity Options'!$A:$A,$A305)=0,"",SUMIFS('Daily NSE Equity Options'!$K:$K,'Daily NSE Equity Options'!$A:$A,$A305))</f>
        <v>194.64160000000001</v>
      </c>
      <c r="F305" s="7">
        <f>IF(SUMIFS('Daily BSE Equity Options'!$K:$K,'Daily BSE Equity Options'!$A:$A,$A305)=0,"",SUMIFS('Daily BSE Equity Options'!$K:$K,'Daily BSE Equity Options'!$A:$A,$A305))</f>
        <v>3.5700000000000003E-2</v>
      </c>
      <c r="G305" s="7">
        <f t="shared" si="108"/>
        <v>194.6773</v>
      </c>
      <c r="H305" s="20">
        <f t="shared" si="109"/>
        <v>0.79271572463287598</v>
      </c>
      <c r="I305" s="20" t="str">
        <f t="shared" si="110"/>
        <v/>
      </c>
      <c r="J305" s="20" t="str">
        <f t="shared" si="111"/>
        <v/>
      </c>
      <c r="K305" s="20">
        <f t="shared" si="126"/>
        <v>-1.5590403197989877E-2</v>
      </c>
      <c r="L305" s="20">
        <f t="shared" si="127"/>
        <v>-0.26844262295081966</v>
      </c>
      <c r="M305" s="20">
        <f t="shared" si="128"/>
        <v>-1.5652793859626923E-2</v>
      </c>
      <c r="N305" s="20">
        <f t="shared" si="112"/>
        <v>0.9998166196058812</v>
      </c>
      <c r="O305" s="20">
        <f t="shared" si="113"/>
        <v>1.833803941188829E-4</v>
      </c>
      <c r="P305" s="21">
        <f>IF(SUMIFS('Daily NSE Equity Options'!$L:$L,'Daily NSE Equity Options'!$A:$A,$A305)=0,"",SUMIFS('Daily NSE Equity Options'!$L:$L,'Daily NSE Equity Options'!$A:$A,$A305))</f>
        <v>42505.948199999999</v>
      </c>
      <c r="Q305" s="8">
        <f>IF(SUMIFS('Daily BSE Equity Options'!$L:$L,'Daily BSE Equity Options'!$A:$A,$A305)=0,"",SUMIFS('Daily BSE Equity Options'!$L:$L,'Daily BSE Equity Options'!$A:$A,$A305))</f>
        <v>2989.5630000000001</v>
      </c>
      <c r="R305" s="8">
        <f t="shared" si="114"/>
        <v>45495.511200000001</v>
      </c>
      <c r="S305" s="23">
        <f t="shared" si="115"/>
        <v>2.7818842027392061</v>
      </c>
      <c r="T305" s="23" t="str">
        <f t="shared" si="116"/>
        <v/>
      </c>
      <c r="U305" s="23" t="str">
        <f t="shared" si="117"/>
        <v/>
      </c>
      <c r="V305" s="23">
        <f t="shared" si="129"/>
        <v>0.18404327124361552</v>
      </c>
      <c r="W305" s="23">
        <f t="shared" si="130"/>
        <v>-1.1075849396658066E-2</v>
      </c>
      <c r="X305" s="23">
        <f t="shared" si="131"/>
        <v>0.16888851004600403</v>
      </c>
      <c r="Y305" s="23">
        <f t="shared" si="118"/>
        <v>0.93428883595003975</v>
      </c>
      <c r="Z305" s="23">
        <f t="shared" si="119"/>
        <v>6.5711164049960163E-2</v>
      </c>
      <c r="AA305" s="24">
        <f>IF(SUMIFS('Daily NSE Equity Options'!$M:$M,'Daily NSE Equity Options'!$A:$A,$A305)=0,"",SUMIFS('Daily NSE Equity Options'!$M:$M,'Daily NSE Equity Options'!$A:$A,$A305))</f>
        <v>43847246</v>
      </c>
      <c r="AB305" s="9">
        <f>IF(SUMIFS('Daily BSE Equity Options'!$M:$M,'Daily BSE Equity Options'!$A:$A,$A305)=0,"",SUMIFS('Daily BSE Equity Options'!$M:$M,'Daily BSE Equity Options'!$A:$A,$A305))</f>
        <v>2470735</v>
      </c>
      <c r="AC305" s="9">
        <f t="shared" si="120"/>
        <v>46317981</v>
      </c>
      <c r="AD305" s="26">
        <f t="shared" si="121"/>
        <v>1.2604762124968727</v>
      </c>
      <c r="AE305" s="26" t="str">
        <f t="shared" si="122"/>
        <v/>
      </c>
      <c r="AF305" s="26" t="str">
        <f t="shared" si="123"/>
        <v/>
      </c>
      <c r="AG305" s="26">
        <f t="shared" si="132"/>
        <v>0.18042027916579717</v>
      </c>
      <c r="AH305" s="26">
        <f t="shared" si="133"/>
        <v>3.9690474807840825E-2</v>
      </c>
      <c r="AI305" s="26">
        <f t="shared" si="134"/>
        <v>0.17195832372999997</v>
      </c>
      <c r="AJ305" s="26">
        <f t="shared" si="124"/>
        <v>0.94665710925525881</v>
      </c>
      <c r="AK305" s="26">
        <f t="shared" si="125"/>
        <v>5.3342890744741224E-2</v>
      </c>
      <c r="AL305" s="29">
        <v>15.06</v>
      </c>
      <c r="AM305" s="30">
        <v>15.112500000000001</v>
      </c>
      <c r="AN305" s="30">
        <v>14.425000000000001</v>
      </c>
      <c r="AO305" s="30">
        <v>14.737500000000001</v>
      </c>
      <c r="AP305" s="31">
        <v>-2.1399999999999999E-2</v>
      </c>
    </row>
    <row r="306" spans="1:42" x14ac:dyDescent="0.2">
      <c r="A306" s="11">
        <v>44370</v>
      </c>
      <c r="B306" s="5" t="s">
        <v>240</v>
      </c>
      <c r="C306" s="10">
        <v>44348</v>
      </c>
      <c r="D306" s="5" t="s">
        <v>179</v>
      </c>
      <c r="E306" s="18">
        <f>IF(SUMIFS('Daily NSE Equity Options'!$K:$K,'Daily NSE Equity Options'!$A:$A,$A306)=0,"",SUMIFS('Daily NSE Equity Options'!$K:$K,'Daily NSE Equity Options'!$A:$A,$A306))</f>
        <v>191.3852</v>
      </c>
      <c r="F306" s="7">
        <f>IF(SUMIFS('Daily BSE Equity Options'!$K:$K,'Daily BSE Equity Options'!$A:$A,$A306)=0,"",SUMIFS('Daily BSE Equity Options'!$K:$K,'Daily BSE Equity Options'!$A:$A,$A306))</f>
        <v>3.2300000000000002E-2</v>
      </c>
      <c r="G306" s="7">
        <f t="shared" si="108"/>
        <v>191.41749999999999</v>
      </c>
      <c r="H306" s="20">
        <f t="shared" si="109"/>
        <v>0.94647491965339081</v>
      </c>
      <c r="I306" s="20" t="str">
        <f t="shared" si="110"/>
        <v/>
      </c>
      <c r="J306" s="20" t="str">
        <f t="shared" si="111"/>
        <v/>
      </c>
      <c r="K306" s="20">
        <f t="shared" si="126"/>
        <v>-1.6730236496206419E-2</v>
      </c>
      <c r="L306" s="20">
        <f t="shared" si="127"/>
        <v>-9.5238095238095233E-2</v>
      </c>
      <c r="M306" s="20">
        <f t="shared" si="128"/>
        <v>-1.6744633298283906E-2</v>
      </c>
      <c r="N306" s="20">
        <f t="shared" si="112"/>
        <v>0.99983125889743629</v>
      </c>
      <c r="O306" s="20">
        <f t="shared" si="113"/>
        <v>1.687411025637677E-4</v>
      </c>
      <c r="P306" s="21">
        <f>IF(SUMIFS('Daily NSE Equity Options'!$L:$L,'Daily NSE Equity Options'!$A:$A,$A306)=0,"",SUMIFS('Daily NSE Equity Options'!$L:$L,'Daily NSE Equity Options'!$A:$A,$A306))</f>
        <v>50963.615299999998</v>
      </c>
      <c r="Q306" s="8">
        <f>IF(SUMIFS('Daily BSE Equity Options'!$L:$L,'Daily BSE Equity Options'!$A:$A,$A306)=0,"",SUMIFS('Daily BSE Equity Options'!$L:$L,'Daily BSE Equity Options'!$A:$A,$A306))</f>
        <v>3012.0473999999999</v>
      </c>
      <c r="R306" s="8">
        <f t="shared" si="114"/>
        <v>53975.662700000001</v>
      </c>
      <c r="S306" s="23">
        <f t="shared" si="115"/>
        <v>3.167588440322306</v>
      </c>
      <c r="T306" s="23" t="str">
        <f t="shared" si="116"/>
        <v/>
      </c>
      <c r="U306" s="23" t="str">
        <f t="shared" si="117"/>
        <v/>
      </c>
      <c r="V306" s="23">
        <f t="shared" si="129"/>
        <v>0.19897608354023255</v>
      </c>
      <c r="W306" s="23">
        <f t="shared" si="130"/>
        <v>7.5209654387613512E-3</v>
      </c>
      <c r="X306" s="23">
        <f t="shared" si="131"/>
        <v>0.18639534486646236</v>
      </c>
      <c r="Y306" s="23">
        <f t="shared" si="118"/>
        <v>0.94419619418586587</v>
      </c>
      <c r="Z306" s="23">
        <f t="shared" si="119"/>
        <v>5.5803805814134078E-2</v>
      </c>
      <c r="AA306" s="24">
        <f>IF(SUMIFS('Daily NSE Equity Options'!$M:$M,'Daily NSE Equity Options'!$A:$A,$A306)=0,"",SUMIFS('Daily NSE Equity Options'!$M:$M,'Daily NSE Equity Options'!$A:$A,$A306))</f>
        <v>52197053</v>
      </c>
      <c r="AB306" s="9">
        <f>IF(SUMIFS('Daily BSE Equity Options'!$M:$M,'Daily BSE Equity Options'!$A:$A,$A306)=0,"",SUMIFS('Daily BSE Equity Options'!$M:$M,'Daily BSE Equity Options'!$A:$A,$A306))</f>
        <v>2604038</v>
      </c>
      <c r="AC306" s="9">
        <f t="shared" si="120"/>
        <v>54801091</v>
      </c>
      <c r="AD306" s="26">
        <f t="shared" si="121"/>
        <v>1.5114358819479583</v>
      </c>
      <c r="AE306" s="26" t="str">
        <f t="shared" si="122"/>
        <v/>
      </c>
      <c r="AF306" s="26" t="str">
        <f t="shared" si="123"/>
        <v/>
      </c>
      <c r="AG306" s="26">
        <f t="shared" si="132"/>
        <v>0.1904294513730691</v>
      </c>
      <c r="AH306" s="26">
        <f t="shared" si="133"/>
        <v>5.3952771138952471E-2</v>
      </c>
      <c r="AI306" s="26">
        <f t="shared" si="134"/>
        <v>0.18314939073013559</v>
      </c>
      <c r="AJ306" s="26">
        <f t="shared" si="124"/>
        <v>0.95248200441848863</v>
      </c>
      <c r="AK306" s="26">
        <f t="shared" si="125"/>
        <v>4.7517995581511326E-2</v>
      </c>
      <c r="AL306" s="29">
        <v>14.737500000000001</v>
      </c>
      <c r="AM306" s="30">
        <v>15.535</v>
      </c>
      <c r="AN306" s="30">
        <v>13.625</v>
      </c>
      <c r="AO306" s="30">
        <v>15.365</v>
      </c>
      <c r="AP306" s="31">
        <v>4.2599999999999999E-2</v>
      </c>
    </row>
    <row r="307" spans="1:42" x14ac:dyDescent="0.2">
      <c r="A307" s="11">
        <v>44371</v>
      </c>
      <c r="B307" s="5" t="s">
        <v>243</v>
      </c>
      <c r="C307" s="10">
        <v>44348</v>
      </c>
      <c r="D307" s="5" t="s">
        <v>179</v>
      </c>
      <c r="E307" s="18">
        <f>IF(SUMIFS('Daily NSE Equity Options'!$K:$K,'Daily NSE Equity Options'!$A:$A,$A307)=0,"",SUMIFS('Daily NSE Equity Options'!$K:$K,'Daily NSE Equity Options'!$A:$A,$A307))</f>
        <v>174.5812</v>
      </c>
      <c r="F307" s="7">
        <f>IF(SUMIFS('Daily BSE Equity Options'!$K:$K,'Daily BSE Equity Options'!$A:$A,$A307)=0,"",SUMIFS('Daily BSE Equity Options'!$K:$K,'Daily BSE Equity Options'!$A:$A,$A307))</f>
        <v>2.3300000000000001E-2</v>
      </c>
      <c r="G307" s="7">
        <f t="shared" si="108"/>
        <v>174.6045</v>
      </c>
      <c r="H307" s="20">
        <f t="shared" si="109"/>
        <v>0.33228936533919429</v>
      </c>
      <c r="I307" s="20" t="str">
        <f t="shared" si="110"/>
        <v/>
      </c>
      <c r="J307" s="20" t="str">
        <f t="shared" si="111"/>
        <v/>
      </c>
      <c r="K307" s="20">
        <f t="shared" si="126"/>
        <v>-8.7801982598445405E-2</v>
      </c>
      <c r="L307" s="20">
        <f t="shared" si="127"/>
        <v>-0.27863777089783281</v>
      </c>
      <c r="M307" s="20">
        <f t="shared" si="128"/>
        <v>-8.7834184439771645E-2</v>
      </c>
      <c r="N307" s="20">
        <f t="shared" si="112"/>
        <v>0.99986655555841919</v>
      </c>
      <c r="O307" s="20">
        <f t="shared" si="113"/>
        <v>1.3344444158082982E-4</v>
      </c>
      <c r="P307" s="21">
        <f>IF(SUMIFS('Daily NSE Equity Options'!$L:$L,'Daily NSE Equity Options'!$A:$A,$A307)=0,"",SUMIFS('Daily NSE Equity Options'!$L:$L,'Daily NSE Equity Options'!$A:$A,$A307))</f>
        <v>79196.431899999996</v>
      </c>
      <c r="Q307" s="8">
        <f>IF(SUMIFS('Daily BSE Equity Options'!$L:$L,'Daily BSE Equity Options'!$A:$A,$A307)=0,"",SUMIFS('Daily BSE Equity Options'!$L:$L,'Daily BSE Equity Options'!$A:$A,$A307))</f>
        <v>3005.7401</v>
      </c>
      <c r="R307" s="8">
        <f t="shared" si="114"/>
        <v>82202.171999999991</v>
      </c>
      <c r="S307" s="23">
        <f t="shared" si="115"/>
        <v>2.813322202489049</v>
      </c>
      <c r="T307" s="23" t="str">
        <f t="shared" si="116"/>
        <v/>
      </c>
      <c r="U307" s="23" t="str">
        <f t="shared" si="117"/>
        <v/>
      </c>
      <c r="V307" s="23">
        <f t="shared" si="129"/>
        <v>0.55397986257069953</v>
      </c>
      <c r="W307" s="23">
        <f t="shared" si="130"/>
        <v>-2.0940241511471225E-3</v>
      </c>
      <c r="X307" s="23">
        <f t="shared" si="131"/>
        <v>0.52294882337776261</v>
      </c>
      <c r="Y307" s="23">
        <f t="shared" si="118"/>
        <v>0.96343478491054957</v>
      </c>
      <c r="Z307" s="23">
        <f t="shared" si="119"/>
        <v>3.6565215089450438E-2</v>
      </c>
      <c r="AA307" s="24">
        <f>IF(SUMIFS('Daily NSE Equity Options'!$M:$M,'Daily NSE Equity Options'!$A:$A,$A307)=0,"",SUMIFS('Daily NSE Equity Options'!$M:$M,'Daily NSE Equity Options'!$A:$A,$A307))</f>
        <v>82028345</v>
      </c>
      <c r="AB307" s="9">
        <f>IF(SUMIFS('Daily BSE Equity Options'!$M:$M,'Daily BSE Equity Options'!$A:$A,$A307)=0,"",SUMIFS('Daily BSE Equity Options'!$M:$M,'Daily BSE Equity Options'!$A:$A,$A307))</f>
        <v>2506812</v>
      </c>
      <c r="AC307" s="9">
        <f t="shared" si="120"/>
        <v>84535157</v>
      </c>
      <c r="AD307" s="26">
        <f t="shared" si="121"/>
        <v>1.310296028035725</v>
      </c>
      <c r="AE307" s="26" t="str">
        <f t="shared" si="122"/>
        <v/>
      </c>
      <c r="AF307" s="26" t="str">
        <f t="shared" si="123"/>
        <v/>
      </c>
      <c r="AG307" s="26">
        <f t="shared" si="132"/>
        <v>0.57151295495552201</v>
      </c>
      <c r="AH307" s="26">
        <f t="shared" si="133"/>
        <v>-3.7336628728152244E-2</v>
      </c>
      <c r="AI307" s="26">
        <f t="shared" si="134"/>
        <v>0.5425816431282362</v>
      </c>
      <c r="AJ307" s="26">
        <f t="shared" si="124"/>
        <v>0.97034592364925754</v>
      </c>
      <c r="AK307" s="26">
        <f t="shared" si="125"/>
        <v>2.965407635074245E-2</v>
      </c>
      <c r="AL307" s="29">
        <v>15.365</v>
      </c>
      <c r="AM307" s="30">
        <v>15.637499999999999</v>
      </c>
      <c r="AN307" s="30">
        <v>14.925000000000001</v>
      </c>
      <c r="AO307" s="30">
        <v>15.0975</v>
      </c>
      <c r="AP307" s="31">
        <v>-1.7399999999999999E-2</v>
      </c>
    </row>
    <row r="308" spans="1:42" x14ac:dyDescent="0.2">
      <c r="A308" s="11">
        <v>44372</v>
      </c>
      <c r="B308" s="5" t="s">
        <v>241</v>
      </c>
      <c r="C308" s="10">
        <v>44348</v>
      </c>
      <c r="D308" s="5" t="s">
        <v>179</v>
      </c>
      <c r="E308" s="18">
        <f>IF(SUMIFS('Daily NSE Equity Options'!$K:$K,'Daily NSE Equity Options'!$A:$A,$A308)=0,"",SUMIFS('Daily NSE Equity Options'!$K:$K,'Daily NSE Equity Options'!$A:$A,$A308))</f>
        <v>162.57220000000001</v>
      </c>
      <c r="F308" s="7">
        <f>IF(SUMIFS('Daily BSE Equity Options'!$K:$K,'Daily BSE Equity Options'!$A:$A,$A308)=0,"",SUMIFS('Daily BSE Equity Options'!$K:$K,'Daily BSE Equity Options'!$A:$A,$A308))</f>
        <v>2.2200000000000001E-2</v>
      </c>
      <c r="G308" s="7">
        <f t="shared" si="108"/>
        <v>162.59440000000001</v>
      </c>
      <c r="H308" s="20">
        <f t="shared" si="109"/>
        <v>0.20922680301183205</v>
      </c>
      <c r="I308" s="20" t="str">
        <f t="shared" si="110"/>
        <v/>
      </c>
      <c r="J308" s="20" t="str">
        <f t="shared" si="111"/>
        <v/>
      </c>
      <c r="K308" s="20">
        <f t="shared" si="126"/>
        <v>-6.878747539826735E-2</v>
      </c>
      <c r="L308" s="20">
        <f t="shared" si="127"/>
        <v>-4.7210300429184504E-2</v>
      </c>
      <c r="M308" s="20">
        <f t="shared" si="128"/>
        <v>-6.8784596044202728E-2</v>
      </c>
      <c r="N308" s="20">
        <f t="shared" si="112"/>
        <v>0.99986346393233716</v>
      </c>
      <c r="O308" s="20">
        <f t="shared" si="113"/>
        <v>1.3653606766284693E-4</v>
      </c>
      <c r="P308" s="21">
        <f>IF(SUMIFS('Daily NSE Equity Options'!$L:$L,'Daily NSE Equity Options'!$A:$A,$A308)=0,"",SUMIFS('Daily NSE Equity Options'!$L:$L,'Daily NSE Equity Options'!$A:$A,$A308))</f>
        <v>24830.729899999998</v>
      </c>
      <c r="Q308" s="8">
        <f>IF(SUMIFS('Daily BSE Equity Options'!$L:$L,'Daily BSE Equity Options'!$A:$A,$A308)=0,"",SUMIFS('Daily BSE Equity Options'!$L:$L,'Daily BSE Equity Options'!$A:$A,$A308))</f>
        <v>3042.9690000000001</v>
      </c>
      <c r="R308" s="8">
        <f t="shared" si="114"/>
        <v>27873.698899999999</v>
      </c>
      <c r="S308" s="23">
        <f t="shared" si="115"/>
        <v>-0.37994246244954033</v>
      </c>
      <c r="T308" s="23" t="str">
        <f t="shared" si="116"/>
        <v/>
      </c>
      <c r="U308" s="23" t="str">
        <f t="shared" si="117"/>
        <v/>
      </c>
      <c r="V308" s="23">
        <f t="shared" si="129"/>
        <v>-0.6864665578450132</v>
      </c>
      <c r="W308" s="23">
        <f t="shared" si="130"/>
        <v>1.2385934499127282E-2</v>
      </c>
      <c r="X308" s="23">
        <f t="shared" si="131"/>
        <v>-0.66091286614665123</v>
      </c>
      <c r="Y308" s="23">
        <f t="shared" si="118"/>
        <v>0.89083009718527162</v>
      </c>
      <c r="Z308" s="23">
        <f t="shared" si="119"/>
        <v>0.10916990281472834</v>
      </c>
      <c r="AA308" s="24">
        <f>IF(SUMIFS('Daily NSE Equity Options'!$M:$M,'Daily NSE Equity Options'!$A:$A,$A308)=0,"",SUMIFS('Daily NSE Equity Options'!$M:$M,'Daily NSE Equity Options'!$A:$A,$A308))</f>
        <v>25995613</v>
      </c>
      <c r="AB308" s="9">
        <f>IF(SUMIFS('Daily BSE Equity Options'!$M:$M,'Daily BSE Equity Options'!$A:$A,$A308)=0,"",SUMIFS('Daily BSE Equity Options'!$M:$M,'Daily BSE Equity Options'!$A:$A,$A308))</f>
        <v>2506169</v>
      </c>
      <c r="AC308" s="9">
        <f t="shared" si="120"/>
        <v>28501782</v>
      </c>
      <c r="AD308" s="26">
        <f t="shared" si="121"/>
        <v>-0.64457925944451433</v>
      </c>
      <c r="AE308" s="26" t="str">
        <f t="shared" si="122"/>
        <v/>
      </c>
      <c r="AF308" s="26" t="str">
        <f t="shared" si="123"/>
        <v/>
      </c>
      <c r="AG308" s="26">
        <f t="shared" si="132"/>
        <v>-0.68308987582280245</v>
      </c>
      <c r="AH308" s="26">
        <f t="shared" si="133"/>
        <v>-2.565010858412986E-4</v>
      </c>
      <c r="AI308" s="26">
        <f t="shared" si="134"/>
        <v>-0.6628410827935175</v>
      </c>
      <c r="AJ308" s="26">
        <f t="shared" si="124"/>
        <v>0.91206974356901616</v>
      </c>
      <c r="AK308" s="26">
        <f t="shared" si="125"/>
        <v>8.7930256430983858E-2</v>
      </c>
      <c r="AL308" s="29">
        <v>15.0975</v>
      </c>
      <c r="AM308" s="30">
        <v>15.2675</v>
      </c>
      <c r="AN308" s="30">
        <v>13.275</v>
      </c>
      <c r="AO308" s="30">
        <v>13.3675</v>
      </c>
      <c r="AP308" s="31">
        <v>-0.11459999999999999</v>
      </c>
    </row>
    <row r="309" spans="1:42" x14ac:dyDescent="0.2">
      <c r="A309" s="11">
        <v>44375</v>
      </c>
      <c r="B309" s="5" t="s">
        <v>244</v>
      </c>
      <c r="C309" s="10">
        <v>44348</v>
      </c>
      <c r="D309" s="5" t="s">
        <v>179</v>
      </c>
      <c r="E309" s="18">
        <f>IF(SUMIFS('Daily NSE Equity Options'!$K:$K,'Daily NSE Equity Options'!$A:$A,$A309)=0,"",SUMIFS('Daily NSE Equity Options'!$K:$K,'Daily NSE Equity Options'!$A:$A,$A309))</f>
        <v>153.89879999999999</v>
      </c>
      <c r="F309" s="7">
        <f>IF(SUMIFS('Daily BSE Equity Options'!$K:$K,'Daily BSE Equity Options'!$A:$A,$A309)=0,"",SUMIFS('Daily BSE Equity Options'!$K:$K,'Daily BSE Equity Options'!$A:$A,$A309))</f>
        <v>5.57E-2</v>
      </c>
      <c r="G309" s="7">
        <f t="shared" si="108"/>
        <v>153.9545</v>
      </c>
      <c r="H309" s="20" t="str">
        <f t="shared" si="109"/>
        <v/>
      </c>
      <c r="I309" s="20" t="str">
        <f t="shared" si="110"/>
        <v/>
      </c>
      <c r="J309" s="20" t="str">
        <f t="shared" si="111"/>
        <v/>
      </c>
      <c r="K309" s="20">
        <f t="shared" si="126"/>
        <v>-5.3351064942222637E-2</v>
      </c>
      <c r="L309" s="20">
        <f t="shared" si="127"/>
        <v>1.5090090090090089</v>
      </c>
      <c r="M309" s="20">
        <f t="shared" si="128"/>
        <v>-5.3137746441451972E-2</v>
      </c>
      <c r="N309" s="20">
        <f t="shared" si="112"/>
        <v>0.99963820479427368</v>
      </c>
      <c r="O309" s="20">
        <f t="shared" si="113"/>
        <v>3.6179520572636719E-4</v>
      </c>
      <c r="P309" s="21">
        <f>IF(SUMIFS('Daily NSE Equity Options'!$L:$L,'Daily NSE Equity Options'!$A:$A,$A309)=0,"",SUMIFS('Daily NSE Equity Options'!$L:$L,'Daily NSE Equity Options'!$A:$A,$A309))</f>
        <v>28860.5952</v>
      </c>
      <c r="Q309" s="8">
        <f>IF(SUMIFS('Daily BSE Equity Options'!$L:$L,'Daily BSE Equity Options'!$A:$A,$A309)=0,"",SUMIFS('Daily BSE Equity Options'!$L:$L,'Daily BSE Equity Options'!$A:$A,$A309))</f>
        <v>3019.4490999999998</v>
      </c>
      <c r="R309" s="8">
        <f t="shared" si="114"/>
        <v>31880.044300000001</v>
      </c>
      <c r="S309" s="23" t="str">
        <f t="shared" si="115"/>
        <v/>
      </c>
      <c r="T309" s="23" t="str">
        <f t="shared" si="116"/>
        <v/>
      </c>
      <c r="U309" s="23" t="str">
        <f t="shared" si="117"/>
        <v/>
      </c>
      <c r="V309" s="23">
        <f t="shared" si="129"/>
        <v>0.16229346927091348</v>
      </c>
      <c r="W309" s="23">
        <f t="shared" si="130"/>
        <v>-7.729260468969712E-3</v>
      </c>
      <c r="X309" s="23">
        <f t="shared" si="131"/>
        <v>0.1437321043889157</v>
      </c>
      <c r="Y309" s="23">
        <f t="shared" si="118"/>
        <v>0.90528717364423483</v>
      </c>
      <c r="Z309" s="23">
        <f t="shared" si="119"/>
        <v>9.4712826355765126E-2</v>
      </c>
      <c r="AA309" s="24">
        <f>IF(SUMIFS('Daily NSE Equity Options'!$M:$M,'Daily NSE Equity Options'!$A:$A,$A309)=0,"",SUMIFS('Daily NSE Equity Options'!$M:$M,'Daily NSE Equity Options'!$A:$A,$A309))</f>
        <v>29640921</v>
      </c>
      <c r="AB309" s="9">
        <f>IF(SUMIFS('Daily BSE Equity Options'!$M:$M,'Daily BSE Equity Options'!$A:$A,$A309)=0,"",SUMIFS('Daily BSE Equity Options'!$M:$M,'Daily BSE Equity Options'!$A:$A,$A309))</f>
        <v>3828648</v>
      </c>
      <c r="AC309" s="9">
        <f t="shared" si="120"/>
        <v>33469569</v>
      </c>
      <c r="AD309" s="26" t="str">
        <f t="shared" si="121"/>
        <v/>
      </c>
      <c r="AE309" s="26" t="str">
        <f t="shared" si="122"/>
        <v/>
      </c>
      <c r="AF309" s="26" t="str">
        <f t="shared" si="123"/>
        <v/>
      </c>
      <c r="AG309" s="26">
        <f t="shared" si="132"/>
        <v>0.14022781459317768</v>
      </c>
      <c r="AH309" s="26">
        <f t="shared" si="133"/>
        <v>0.52768947345530171</v>
      </c>
      <c r="AI309" s="26">
        <f t="shared" si="134"/>
        <v>0.17429741761409856</v>
      </c>
      <c r="AJ309" s="26">
        <f t="shared" si="124"/>
        <v>0.88560808775278821</v>
      </c>
      <c r="AK309" s="26">
        <f t="shared" si="125"/>
        <v>0.11439191224721179</v>
      </c>
      <c r="AL309" s="29">
        <v>13.3675</v>
      </c>
      <c r="AM309" s="30">
        <v>13.77</v>
      </c>
      <c r="AN309" s="30">
        <v>13.1175</v>
      </c>
      <c r="AO309" s="30">
        <v>13.4025</v>
      </c>
      <c r="AP309" s="31">
        <v>2.5999999999999999E-3</v>
      </c>
    </row>
    <row r="310" spans="1:42" x14ac:dyDescent="0.2">
      <c r="A310" s="11">
        <v>44376</v>
      </c>
      <c r="B310" s="5" t="s">
        <v>242</v>
      </c>
      <c r="C310" s="10">
        <v>44348</v>
      </c>
      <c r="D310" s="5" t="s">
        <v>179</v>
      </c>
      <c r="E310" s="18">
        <f>IF(SUMIFS('Daily NSE Equity Options'!$K:$K,'Daily NSE Equity Options'!$A:$A,$A310)=0,"",SUMIFS('Daily NSE Equity Options'!$K:$K,'Daily NSE Equity Options'!$A:$A,$A310))</f>
        <v>146.42339999999999</v>
      </c>
      <c r="F310" s="7">
        <f>IF(SUMIFS('Daily BSE Equity Options'!$K:$K,'Daily BSE Equity Options'!$A:$A,$A310)=0,"",SUMIFS('Daily BSE Equity Options'!$K:$K,'Daily BSE Equity Options'!$A:$A,$A310))</f>
        <v>3.44E-2</v>
      </c>
      <c r="G310" s="7">
        <f t="shared" si="108"/>
        <v>146.45779999999999</v>
      </c>
      <c r="H310" s="20">
        <f t="shared" si="109"/>
        <v>0.68868175857785885</v>
      </c>
      <c r="I310" s="20" t="str">
        <f t="shared" si="110"/>
        <v/>
      </c>
      <c r="J310" s="20" t="str">
        <f t="shared" si="111"/>
        <v/>
      </c>
      <c r="K310" s="20">
        <f t="shared" si="126"/>
        <v>-4.8573478155775174E-2</v>
      </c>
      <c r="L310" s="20">
        <f t="shared" si="127"/>
        <v>-0.38240574506283664</v>
      </c>
      <c r="M310" s="20">
        <f t="shared" si="128"/>
        <v>-4.8694257069458846E-2</v>
      </c>
      <c r="N310" s="20">
        <f t="shared" si="112"/>
        <v>0.99976512005506024</v>
      </c>
      <c r="O310" s="20">
        <f t="shared" si="113"/>
        <v>2.3487994493977106E-4</v>
      </c>
      <c r="P310" s="21">
        <f>IF(SUMIFS('Daily NSE Equity Options'!$L:$L,'Daily NSE Equity Options'!$A:$A,$A310)=0,"",SUMIFS('Daily NSE Equity Options'!$L:$L,'Daily NSE Equity Options'!$A:$A,$A310))</f>
        <v>33929.038999999997</v>
      </c>
      <c r="Q310" s="8">
        <f>IF(SUMIFS('Daily BSE Equity Options'!$L:$L,'Daily BSE Equity Options'!$A:$A,$A310)=0,"",SUMIFS('Daily BSE Equity Options'!$L:$L,'Daily BSE Equity Options'!$A:$A,$A310))</f>
        <v>3031.7871</v>
      </c>
      <c r="R310" s="8">
        <f t="shared" si="114"/>
        <v>36960.826099999998</v>
      </c>
      <c r="S310" s="23">
        <f t="shared" si="115"/>
        <v>2.8675102112912696</v>
      </c>
      <c r="T310" s="23">
        <f t="shared" si="116"/>
        <v>891701.08823529421</v>
      </c>
      <c r="U310" s="23">
        <f t="shared" si="117"/>
        <v>3.2130965442095665</v>
      </c>
      <c r="V310" s="23">
        <f t="shared" si="129"/>
        <v>0.17561813139598725</v>
      </c>
      <c r="W310" s="23">
        <f t="shared" si="130"/>
        <v>4.0861758524097791E-3</v>
      </c>
      <c r="X310" s="23">
        <f t="shared" si="131"/>
        <v>0.15937185507612339</v>
      </c>
      <c r="Y310" s="23">
        <f t="shared" si="118"/>
        <v>0.91797296164871156</v>
      </c>
      <c r="Z310" s="23">
        <f t="shared" si="119"/>
        <v>8.202703835128837E-2</v>
      </c>
      <c r="AA310" s="24">
        <f>IF(SUMIFS('Daily NSE Equity Options'!$M:$M,'Daily NSE Equity Options'!$A:$A,$A310)=0,"",SUMIFS('Daily NSE Equity Options'!$M:$M,'Daily NSE Equity Options'!$A:$A,$A310))</f>
        <v>34586225</v>
      </c>
      <c r="AB310" s="9">
        <f>IF(SUMIFS('Daily BSE Equity Options'!$M:$M,'Daily BSE Equity Options'!$A:$A,$A310)=0,"",SUMIFS('Daily BSE Equity Options'!$M:$M,'Daily BSE Equity Options'!$A:$A,$A310))</f>
        <v>3857319</v>
      </c>
      <c r="AC310" s="9">
        <f t="shared" si="120"/>
        <v>38443544</v>
      </c>
      <c r="AD310" s="26">
        <f t="shared" si="121"/>
        <v>1.3391253124162001</v>
      </c>
      <c r="AE310" s="26">
        <f t="shared" si="122"/>
        <v>964328.75</v>
      </c>
      <c r="AF310" s="26">
        <f t="shared" si="123"/>
        <v>1.6000016637394547</v>
      </c>
      <c r="AG310" s="26">
        <f t="shared" si="132"/>
        <v>0.16684042982335123</v>
      </c>
      <c r="AH310" s="26">
        <f t="shared" si="133"/>
        <v>7.4885442589656126E-3</v>
      </c>
      <c r="AI310" s="26">
        <f t="shared" si="134"/>
        <v>0.14861186291344231</v>
      </c>
      <c r="AJ310" s="26">
        <f t="shared" si="124"/>
        <v>0.89966276262146905</v>
      </c>
      <c r="AK310" s="26">
        <f t="shared" si="125"/>
        <v>0.10033723737853097</v>
      </c>
      <c r="AL310" s="29">
        <v>13.4025</v>
      </c>
      <c r="AM310" s="30">
        <v>13.4025</v>
      </c>
      <c r="AN310" s="30">
        <v>12.9025</v>
      </c>
      <c r="AO310" s="30">
        <v>13.0025</v>
      </c>
      <c r="AP310" s="31">
        <v>-2.98E-2</v>
      </c>
    </row>
    <row r="311" spans="1:42" x14ac:dyDescent="0.2">
      <c r="A311" s="11">
        <v>44377</v>
      </c>
      <c r="B311" s="5" t="s">
        <v>240</v>
      </c>
      <c r="C311" s="10">
        <v>44348</v>
      </c>
      <c r="D311" s="5" t="s">
        <v>179</v>
      </c>
      <c r="E311" s="18">
        <f>IF(SUMIFS('Daily NSE Equity Options'!$K:$K,'Daily NSE Equity Options'!$A:$A,$A311)=0,"",SUMIFS('Daily NSE Equity Options'!$K:$K,'Daily NSE Equity Options'!$A:$A,$A311))</f>
        <v>167.4204</v>
      </c>
      <c r="F311" s="7">
        <f>IF(SUMIFS('Daily BSE Equity Options'!$K:$K,'Daily BSE Equity Options'!$A:$A,$A311)=0,"",SUMIFS('Daily BSE Equity Options'!$K:$K,'Daily BSE Equity Options'!$A:$A,$A311))</f>
        <v>2.7199999999999998E-2</v>
      </c>
      <c r="G311" s="7">
        <f t="shared" si="108"/>
        <v>167.44759999999999</v>
      </c>
      <c r="H311" s="20">
        <f t="shared" si="109"/>
        <v>0.99162998739025965</v>
      </c>
      <c r="I311" s="20">
        <f t="shared" si="110"/>
        <v>271</v>
      </c>
      <c r="J311" s="20">
        <f t="shared" si="111"/>
        <v>0.99195118846662167</v>
      </c>
      <c r="K311" s="20">
        <f t="shared" si="126"/>
        <v>0.14339921078188334</v>
      </c>
      <c r="L311" s="20">
        <f t="shared" si="127"/>
        <v>-0.20930232558139539</v>
      </c>
      <c r="M311" s="20">
        <f t="shared" si="128"/>
        <v>0.14331636826444205</v>
      </c>
      <c r="N311" s="20">
        <f t="shared" si="112"/>
        <v>0.99983756112359934</v>
      </c>
      <c r="O311" s="20">
        <f t="shared" si="113"/>
        <v>1.624388764007367E-4</v>
      </c>
      <c r="P311" s="21">
        <f>IF(SUMIFS('Daily NSE Equity Options'!$L:$L,'Daily NSE Equity Options'!$A:$A,$A311)=0,"",SUMIFS('Daily NSE Equity Options'!$L:$L,'Daily NSE Equity Options'!$A:$A,$A311))</f>
        <v>48785.078000000001</v>
      </c>
      <c r="Q311" s="8">
        <f>IF(SUMIFS('Daily BSE Equity Options'!$L:$L,'Daily BSE Equity Options'!$A:$A,$A311)=0,"",SUMIFS('Daily BSE Equity Options'!$L:$L,'Daily BSE Equity Options'!$A:$A,$A311))</f>
        <v>3018.6941999999999</v>
      </c>
      <c r="R311" s="8">
        <f t="shared" si="114"/>
        <v>51803.772199999999</v>
      </c>
      <c r="S311" s="23">
        <f t="shared" si="115"/>
        <v>3.8587131112619328</v>
      </c>
      <c r="T311" s="23">
        <f t="shared" si="116"/>
        <v>42042.09470752089</v>
      </c>
      <c r="U311" s="23">
        <f t="shared" si="117"/>
        <v>4.1593207936043113</v>
      </c>
      <c r="V311" s="23">
        <f t="shared" si="129"/>
        <v>0.43785616798636728</v>
      </c>
      <c r="W311" s="23">
        <f t="shared" si="130"/>
        <v>-4.3185420242733974E-3</v>
      </c>
      <c r="X311" s="23">
        <f t="shared" si="131"/>
        <v>0.4015858860903545</v>
      </c>
      <c r="Y311" s="23">
        <f t="shared" si="118"/>
        <v>0.94172829367819666</v>
      </c>
      <c r="Z311" s="23">
        <f t="shared" si="119"/>
        <v>5.8271706321803333E-2</v>
      </c>
      <c r="AA311" s="24">
        <f>IF(SUMIFS('Daily NSE Equity Options'!$M:$M,'Daily NSE Equity Options'!$A:$A,$A311)=0,"",SUMIFS('Daily NSE Equity Options'!$M:$M,'Daily NSE Equity Options'!$A:$A,$A311))</f>
        <v>50488864</v>
      </c>
      <c r="AB311" s="9">
        <f>IF(SUMIFS('Daily BSE Equity Options'!$M:$M,'Daily BSE Equity Options'!$A:$A,$A311)=0,"",SUMIFS('Daily BSE Equity Options'!$M:$M,'Daily BSE Equity Options'!$A:$A,$A311))</f>
        <v>3716079</v>
      </c>
      <c r="AC311" s="9">
        <f t="shared" si="120"/>
        <v>54204943</v>
      </c>
      <c r="AD311" s="26">
        <f t="shared" si="121"/>
        <v>1.9885829891166726</v>
      </c>
      <c r="AE311" s="26">
        <f t="shared" si="122"/>
        <v>44238.035714285717</v>
      </c>
      <c r="AF311" s="26">
        <f t="shared" si="123"/>
        <v>2.2085325806241958</v>
      </c>
      <c r="AG311" s="26">
        <f t="shared" si="132"/>
        <v>0.45979689890989839</v>
      </c>
      <c r="AH311" s="26">
        <f t="shared" si="133"/>
        <v>-3.6616105642286789E-2</v>
      </c>
      <c r="AI311" s="26">
        <f t="shared" si="134"/>
        <v>0.409988189434356</v>
      </c>
      <c r="AJ311" s="26">
        <f t="shared" si="124"/>
        <v>0.93144390909146424</v>
      </c>
      <c r="AK311" s="26">
        <f t="shared" si="125"/>
        <v>6.8556090908535774E-2</v>
      </c>
      <c r="AL311" s="29">
        <v>13.0025</v>
      </c>
      <c r="AM311" s="30">
        <v>13.14</v>
      </c>
      <c r="AN311" s="30">
        <v>12.6</v>
      </c>
      <c r="AO311" s="30">
        <v>13.045</v>
      </c>
      <c r="AP311" s="31">
        <v>3.3E-3</v>
      </c>
    </row>
    <row r="312" spans="1:42" x14ac:dyDescent="0.2">
      <c r="A312" s="11">
        <v>44378</v>
      </c>
      <c r="B312" s="5" t="s">
        <v>243</v>
      </c>
      <c r="C312" s="10">
        <v>44378</v>
      </c>
      <c r="D312" s="5" t="s">
        <v>180</v>
      </c>
      <c r="E312" s="18">
        <f>IF(SUMIFS('Daily NSE Equity Options'!$K:$K,'Daily NSE Equity Options'!$A:$A,$A312)=0,"",SUMIFS('Daily NSE Equity Options'!$K:$K,'Daily NSE Equity Options'!$A:$A,$A312))</f>
        <v>159.96199999999999</v>
      </c>
      <c r="F312" s="7">
        <f>IF(SUMIFS('Daily BSE Equity Options'!$K:$K,'Daily BSE Equity Options'!$A:$A,$A312)=0,"",SUMIFS('Daily BSE Equity Options'!$K:$K,'Daily BSE Equity Options'!$A:$A,$A312))</f>
        <v>2.63E-2</v>
      </c>
      <c r="G312" s="7">
        <f t="shared" si="108"/>
        <v>159.98829999999998</v>
      </c>
      <c r="H312" s="20">
        <f t="shared" si="109"/>
        <v>0.59891967318314565</v>
      </c>
      <c r="I312" s="20">
        <f t="shared" si="110"/>
        <v>-0.52951699463327362</v>
      </c>
      <c r="J312" s="20">
        <f t="shared" si="111"/>
        <v>0.59828950536315273</v>
      </c>
      <c r="K312" s="20">
        <f t="shared" si="126"/>
        <v>-4.4548931910328826E-2</v>
      </c>
      <c r="L312" s="20">
        <f t="shared" si="127"/>
        <v>-3.308823529411753E-2</v>
      </c>
      <c r="M312" s="20">
        <f t="shared" si="128"/>
        <v>-4.4547070247647702E-2</v>
      </c>
      <c r="N312" s="20">
        <f t="shared" si="112"/>
        <v>0.99983561297919921</v>
      </c>
      <c r="O312" s="20">
        <f t="shared" si="113"/>
        <v>1.6438702080089608E-4</v>
      </c>
      <c r="P312" s="21">
        <f>IF(SUMIFS('Daily NSE Equity Options'!$L:$L,'Daily NSE Equity Options'!$A:$A,$A312)=0,"",SUMIFS('Daily NSE Equity Options'!$L:$L,'Daily NSE Equity Options'!$A:$A,$A312))</f>
        <v>83491.414399999994</v>
      </c>
      <c r="Q312" s="8">
        <f>IF(SUMIFS('Daily BSE Equity Options'!$L:$L,'Daily BSE Equity Options'!$A:$A,$A312)=0,"",SUMIFS('Daily BSE Equity Options'!$L:$L,'Daily BSE Equity Options'!$A:$A,$A312))</f>
        <v>3016.4009999999998</v>
      </c>
      <c r="R312" s="8">
        <f t="shared" si="114"/>
        <v>86507.815399999992</v>
      </c>
      <c r="S312" s="23">
        <f t="shared" si="115"/>
        <v>4.2992535598778208</v>
      </c>
      <c r="T312" s="23">
        <f t="shared" si="116"/>
        <v>80.728451592625902</v>
      </c>
      <c r="U312" s="23">
        <f t="shared" si="117"/>
        <v>4.477874274779138</v>
      </c>
      <c r="V312" s="23">
        <f t="shared" si="129"/>
        <v>0.71141295295253992</v>
      </c>
      <c r="W312" s="23">
        <f t="shared" si="130"/>
        <v>-7.5966621594203421E-4</v>
      </c>
      <c r="X312" s="23">
        <f t="shared" si="131"/>
        <v>0.66991343923792468</v>
      </c>
      <c r="Y312" s="23">
        <f t="shared" si="118"/>
        <v>0.96513146256147397</v>
      </c>
      <c r="Z312" s="23">
        <f t="shared" si="119"/>
        <v>3.4868537438526047E-2</v>
      </c>
      <c r="AA312" s="24">
        <f>IF(SUMIFS('Daily NSE Equity Options'!$M:$M,'Daily NSE Equity Options'!$A:$A,$A312)=0,"",SUMIFS('Daily NSE Equity Options'!$M:$M,'Daily NSE Equity Options'!$A:$A,$A312))</f>
        <v>87474397</v>
      </c>
      <c r="AB312" s="9">
        <f>IF(SUMIFS('Daily BSE Equity Options'!$M:$M,'Daily BSE Equity Options'!$A:$A,$A312)=0,"",SUMIFS('Daily BSE Equity Options'!$M:$M,'Daily BSE Equity Options'!$A:$A,$A312))</f>
        <v>3721000</v>
      </c>
      <c r="AC312" s="9">
        <f t="shared" si="120"/>
        <v>91195397</v>
      </c>
      <c r="AD312" s="26">
        <f t="shared" si="121"/>
        <v>2.1719810482661899</v>
      </c>
      <c r="AE312" s="26">
        <f t="shared" si="122"/>
        <v>81.880434782608702</v>
      </c>
      <c r="AF312" s="26">
        <f t="shared" si="123"/>
        <v>2.3015363526369401</v>
      </c>
      <c r="AG312" s="26">
        <f t="shared" si="132"/>
        <v>0.73254832986537388</v>
      </c>
      <c r="AH312" s="26">
        <f t="shared" si="133"/>
        <v>1.3242452595867427E-3</v>
      </c>
      <c r="AI312" s="26">
        <f t="shared" si="134"/>
        <v>0.68241846504662873</v>
      </c>
      <c r="AJ312" s="26">
        <f t="shared" si="124"/>
        <v>0.95919750204059095</v>
      </c>
      <c r="AK312" s="26">
        <f t="shared" si="125"/>
        <v>4.0802497959409073E-2</v>
      </c>
      <c r="AL312" s="29">
        <v>13.045</v>
      </c>
      <c r="AM312" s="30">
        <v>13.282500000000001</v>
      </c>
      <c r="AN312" s="30">
        <v>12.33</v>
      </c>
      <c r="AO312" s="30">
        <v>12.84</v>
      </c>
      <c r="AP312" s="31">
        <v>-1.5699999999999999E-2</v>
      </c>
    </row>
    <row r="313" spans="1:42" x14ac:dyDescent="0.2">
      <c r="A313" s="11">
        <v>44379</v>
      </c>
      <c r="B313" s="5" t="s">
        <v>241</v>
      </c>
      <c r="C313" s="10">
        <v>44378</v>
      </c>
      <c r="D313" s="5" t="s">
        <v>180</v>
      </c>
      <c r="E313" s="18">
        <f>IF(SUMIFS('Daily NSE Equity Options'!$K:$K,'Daily NSE Equity Options'!$A:$A,$A313)=0,"",SUMIFS('Daily NSE Equity Options'!$K:$K,'Daily NSE Equity Options'!$A:$A,$A313))</f>
        <v>136.6283</v>
      </c>
      <c r="F313" s="7">
        <f>IF(SUMIFS('Daily BSE Equity Options'!$K:$K,'Daily BSE Equity Options'!$A:$A,$A313)=0,"",SUMIFS('Daily BSE Equity Options'!$K:$K,'Daily BSE Equity Options'!$A:$A,$A313))</f>
        <v>2.1000000000000001E-2</v>
      </c>
      <c r="G313" s="7">
        <f t="shared" si="108"/>
        <v>136.64929999999998</v>
      </c>
      <c r="H313" s="20">
        <f t="shared" si="109"/>
        <v>0.33018056917210004</v>
      </c>
      <c r="I313" s="20">
        <f t="shared" si="110"/>
        <v>0.14754098360655754</v>
      </c>
      <c r="J313" s="20">
        <f t="shared" si="111"/>
        <v>0.33014803508922186</v>
      </c>
      <c r="K313" s="20">
        <f t="shared" si="126"/>
        <v>-0.14587026918893231</v>
      </c>
      <c r="L313" s="20">
        <f t="shared" si="127"/>
        <v>-0.20152091254752846</v>
      </c>
      <c r="M313" s="20">
        <f t="shared" si="128"/>
        <v>-0.14587941743239974</v>
      </c>
      <c r="N313" s="20">
        <f t="shared" si="112"/>
        <v>0.99984632193505574</v>
      </c>
      <c r="O313" s="20">
        <f t="shared" si="113"/>
        <v>1.5367806494435027E-4</v>
      </c>
      <c r="P313" s="21">
        <f>IF(SUMIFS('Daily NSE Equity Options'!$L:$L,'Daily NSE Equity Options'!$A:$A,$A313)=0,"",SUMIFS('Daily NSE Equity Options'!$L:$L,'Daily NSE Equity Options'!$A:$A,$A313))</f>
        <v>25276.294300000001</v>
      </c>
      <c r="Q313" s="8">
        <f>IF(SUMIFS('Daily BSE Equity Options'!$L:$L,'Daily BSE Equity Options'!$A:$A,$A313)=0,"",SUMIFS('Daily BSE Equity Options'!$L:$L,'Daily BSE Equity Options'!$A:$A,$A313))</f>
        <v>3019.8229000000001</v>
      </c>
      <c r="R313" s="8">
        <f t="shared" si="114"/>
        <v>28296.117200000001</v>
      </c>
      <c r="S313" s="23">
        <f t="shared" si="115"/>
        <v>-0.25122825530450499</v>
      </c>
      <c r="T313" s="23">
        <f t="shared" si="116"/>
        <v>113.40846596527386</v>
      </c>
      <c r="U313" s="23">
        <f t="shared" si="117"/>
        <v>-0.16242551024417495</v>
      </c>
      <c r="V313" s="23">
        <f t="shared" si="129"/>
        <v>-0.6972587602971545</v>
      </c>
      <c r="W313" s="23">
        <f t="shared" si="130"/>
        <v>1.134431396886626E-3</v>
      </c>
      <c r="X313" s="23">
        <f t="shared" si="131"/>
        <v>-0.67290681114575923</v>
      </c>
      <c r="Y313" s="23">
        <f t="shared" si="118"/>
        <v>0.89327783459986521</v>
      </c>
      <c r="Z313" s="23">
        <f t="shared" si="119"/>
        <v>0.10672216540013484</v>
      </c>
      <c r="AA313" s="24">
        <f>IF(SUMIFS('Daily NSE Equity Options'!$M:$M,'Daily NSE Equity Options'!$A:$A,$A313)=0,"",SUMIFS('Daily NSE Equity Options'!$M:$M,'Daily NSE Equity Options'!$A:$A,$A313))</f>
        <v>25981918</v>
      </c>
      <c r="AB313" s="9">
        <f>IF(SUMIFS('Daily BSE Equity Options'!$M:$M,'Daily BSE Equity Options'!$A:$A,$A313)=0,"",SUMIFS('Daily BSE Equity Options'!$M:$M,'Daily BSE Equity Options'!$A:$A,$A313))</f>
        <v>3604984</v>
      </c>
      <c r="AC313" s="9">
        <f t="shared" si="120"/>
        <v>29586902</v>
      </c>
      <c r="AD313" s="26">
        <f t="shared" si="121"/>
        <v>-0.5803124264177475</v>
      </c>
      <c r="AE313" s="26">
        <f t="shared" si="122"/>
        <v>113.22998193859121</v>
      </c>
      <c r="AF313" s="26">
        <f t="shared" si="123"/>
        <v>-0.52232439749096371</v>
      </c>
      <c r="AG313" s="26">
        <f t="shared" si="132"/>
        <v>-0.70297688362458788</v>
      </c>
      <c r="AH313" s="26">
        <f t="shared" si="133"/>
        <v>-3.1178715399086232E-2</v>
      </c>
      <c r="AI313" s="26">
        <f t="shared" si="134"/>
        <v>-0.67556584023643218</v>
      </c>
      <c r="AJ313" s="26">
        <f t="shared" si="124"/>
        <v>0.87815608406719969</v>
      </c>
      <c r="AK313" s="26">
        <f t="shared" si="125"/>
        <v>0.12184391593280026</v>
      </c>
      <c r="AL313" s="29">
        <v>12.84</v>
      </c>
      <c r="AM313" s="30">
        <v>13.02</v>
      </c>
      <c r="AN313" s="30">
        <v>12.022500000000001</v>
      </c>
      <c r="AO313" s="30">
        <v>12.09</v>
      </c>
      <c r="AP313" s="31">
        <v>-5.8400000000000001E-2</v>
      </c>
    </row>
    <row r="314" spans="1:42" x14ac:dyDescent="0.2">
      <c r="A314" s="11">
        <v>44382</v>
      </c>
      <c r="B314" s="5" t="s">
        <v>244</v>
      </c>
      <c r="C314" s="10">
        <v>44378</v>
      </c>
      <c r="D314" s="5" t="s">
        <v>180</v>
      </c>
      <c r="E314" s="18">
        <f>IF(SUMIFS('Daily NSE Equity Options'!$K:$K,'Daily NSE Equity Options'!$A:$A,$A314)=0,"",SUMIFS('Daily NSE Equity Options'!$K:$K,'Daily NSE Equity Options'!$A:$A,$A314))</f>
        <v>122.3626</v>
      </c>
      <c r="F314" s="7">
        <f>IF(SUMIFS('Daily BSE Equity Options'!$K:$K,'Daily BSE Equity Options'!$A:$A,$A314)=0,"",SUMIFS('Daily BSE Equity Options'!$K:$K,'Daily BSE Equity Options'!$A:$A,$A314))</f>
        <v>4.6100000000000002E-2</v>
      </c>
      <c r="G314" s="7">
        <f t="shared" si="108"/>
        <v>122.4087</v>
      </c>
      <c r="H314" s="20" t="str">
        <f t="shared" si="109"/>
        <v/>
      </c>
      <c r="I314" s="20" t="str">
        <f t="shared" si="110"/>
        <v/>
      </c>
      <c r="J314" s="20" t="str">
        <f t="shared" si="111"/>
        <v/>
      </c>
      <c r="K314" s="20">
        <f t="shared" si="126"/>
        <v>-0.10441248262622016</v>
      </c>
      <c r="L314" s="20">
        <f t="shared" si="127"/>
        <v>1.195238095238095</v>
      </c>
      <c r="M314" s="20">
        <f t="shared" si="128"/>
        <v>-0.10421275484031012</v>
      </c>
      <c r="N314" s="20">
        <f t="shared" si="112"/>
        <v>0.9996233927817223</v>
      </c>
      <c r="O314" s="20">
        <f t="shared" si="113"/>
        <v>3.7660721827778581E-4</v>
      </c>
      <c r="P314" s="21">
        <f>IF(SUMIFS('Daily NSE Equity Options'!$L:$L,'Daily NSE Equity Options'!$A:$A,$A314)=0,"",SUMIFS('Daily NSE Equity Options'!$L:$L,'Daily NSE Equity Options'!$A:$A,$A314))</f>
        <v>26495.109700000001</v>
      </c>
      <c r="Q314" s="8">
        <f>IF(SUMIFS('Daily BSE Equity Options'!$L:$L,'Daily BSE Equity Options'!$A:$A,$A314)=0,"",SUMIFS('Daily BSE Equity Options'!$L:$L,'Daily BSE Equity Options'!$A:$A,$A314))</f>
        <v>3039.1352999999999</v>
      </c>
      <c r="R314" s="8">
        <f t="shared" si="114"/>
        <v>29534.245000000003</v>
      </c>
      <c r="S314" s="23" t="str">
        <f t="shared" si="115"/>
        <v/>
      </c>
      <c r="T314" s="23" t="str">
        <f t="shared" si="116"/>
        <v/>
      </c>
      <c r="U314" s="23" t="str">
        <f t="shared" si="117"/>
        <v/>
      </c>
      <c r="V314" s="23">
        <f t="shared" si="129"/>
        <v>4.8219702838323109E-2</v>
      </c>
      <c r="W314" s="23">
        <f t="shared" si="130"/>
        <v>6.3952094674160076E-3</v>
      </c>
      <c r="X314" s="23">
        <f t="shared" si="131"/>
        <v>4.37561023390165E-2</v>
      </c>
      <c r="Y314" s="23">
        <f t="shared" si="118"/>
        <v>0.89709791802702243</v>
      </c>
      <c r="Z314" s="23">
        <f t="shared" si="119"/>
        <v>0.10290208197297745</v>
      </c>
      <c r="AA314" s="24">
        <f>IF(SUMIFS('Daily NSE Equity Options'!$M:$M,'Daily NSE Equity Options'!$A:$A,$A314)=0,"",SUMIFS('Daily NSE Equity Options'!$M:$M,'Daily NSE Equity Options'!$A:$A,$A314))</f>
        <v>27430593</v>
      </c>
      <c r="AB314" s="9">
        <f>IF(SUMIFS('Daily BSE Equity Options'!$M:$M,'Daily BSE Equity Options'!$A:$A,$A314)=0,"",SUMIFS('Daily BSE Equity Options'!$M:$M,'Daily BSE Equity Options'!$A:$A,$A314))</f>
        <v>3638927</v>
      </c>
      <c r="AC314" s="9">
        <f t="shared" si="120"/>
        <v>31069520</v>
      </c>
      <c r="AD314" s="26" t="str">
        <f t="shared" si="121"/>
        <v/>
      </c>
      <c r="AE314" s="26" t="str">
        <f t="shared" si="122"/>
        <v/>
      </c>
      <c r="AF314" s="26" t="str">
        <f t="shared" si="123"/>
        <v/>
      </c>
      <c r="AG314" s="26">
        <f t="shared" si="132"/>
        <v>5.5757046111838182E-2</v>
      </c>
      <c r="AH314" s="26">
        <f t="shared" si="133"/>
        <v>9.4155757695457698E-3</v>
      </c>
      <c r="AI314" s="26">
        <f t="shared" si="134"/>
        <v>5.0110619895249675E-2</v>
      </c>
      <c r="AJ314" s="26">
        <f t="shared" si="124"/>
        <v>0.88287791378817571</v>
      </c>
      <c r="AK314" s="26">
        <f t="shared" si="125"/>
        <v>0.11712208621182432</v>
      </c>
      <c r="AL314" s="29">
        <v>12.09</v>
      </c>
      <c r="AM314" s="30">
        <v>12.6225</v>
      </c>
      <c r="AN314" s="30">
        <v>11.987500000000001</v>
      </c>
      <c r="AO314" s="30">
        <v>12.067500000000001</v>
      </c>
      <c r="AP314" s="31">
        <v>-1.9E-3</v>
      </c>
    </row>
    <row r="315" spans="1:42" x14ac:dyDescent="0.2">
      <c r="A315" s="11">
        <v>44383</v>
      </c>
      <c r="B315" s="5" t="s">
        <v>242</v>
      </c>
      <c r="C315" s="10">
        <v>44378</v>
      </c>
      <c r="D315" s="5" t="s">
        <v>180</v>
      </c>
      <c r="E315" s="18">
        <f>IF(SUMIFS('Daily NSE Equity Options'!$K:$K,'Daily NSE Equity Options'!$A:$A,$A315)=0,"",SUMIFS('Daily NSE Equity Options'!$K:$K,'Daily NSE Equity Options'!$A:$A,$A315))</f>
        <v>192.3595</v>
      </c>
      <c r="F315" s="7">
        <f>IF(SUMIFS('Daily BSE Equity Options'!$K:$K,'Daily BSE Equity Options'!$A:$A,$A315)=0,"",SUMIFS('Daily BSE Equity Options'!$K:$K,'Daily BSE Equity Options'!$A:$A,$A315))</f>
        <v>3.32E-2</v>
      </c>
      <c r="G315" s="7">
        <f t="shared" si="108"/>
        <v>192.39269999999999</v>
      </c>
      <c r="H315" s="20">
        <f t="shared" si="109"/>
        <v>1.4151627313658084</v>
      </c>
      <c r="I315" s="20">
        <f t="shared" si="110"/>
        <v>1.2281879194630871</v>
      </c>
      <c r="J315" s="20">
        <f t="shared" si="111"/>
        <v>1.4151277593316718</v>
      </c>
      <c r="K315" s="20">
        <f t="shared" si="126"/>
        <v>0.57204488953323973</v>
      </c>
      <c r="L315" s="20">
        <f t="shared" si="127"/>
        <v>-0.27982646420824298</v>
      </c>
      <c r="M315" s="20">
        <f t="shared" si="128"/>
        <v>0.57172406863237657</v>
      </c>
      <c r="N315" s="20">
        <f t="shared" si="112"/>
        <v>0.99982743628006676</v>
      </c>
      <c r="O315" s="20">
        <f t="shared" si="113"/>
        <v>1.7256371993324072E-4</v>
      </c>
      <c r="P315" s="21">
        <f>IF(SUMIFS('Daily NSE Equity Options'!$L:$L,'Daily NSE Equity Options'!$A:$A,$A315)=0,"",SUMIFS('Daily NSE Equity Options'!$L:$L,'Daily NSE Equity Options'!$A:$A,$A315))</f>
        <v>46133.832399999999</v>
      </c>
      <c r="Q315" s="8">
        <f>IF(SUMIFS('Daily BSE Equity Options'!$L:$L,'Daily BSE Equity Options'!$A:$A,$A315)=0,"",SUMIFS('Daily BSE Equity Options'!$L:$L,'Daily BSE Equity Options'!$A:$A,$A315))</f>
        <v>2991.6095</v>
      </c>
      <c r="R315" s="8">
        <f t="shared" si="114"/>
        <v>49125.441899999998</v>
      </c>
      <c r="S315" s="23">
        <f t="shared" si="115"/>
        <v>3.8421667073348287</v>
      </c>
      <c r="T315" s="23">
        <f t="shared" si="116"/>
        <v>105.45918294722608</v>
      </c>
      <c r="U315" s="23">
        <f t="shared" si="117"/>
        <v>4.1410002683865779</v>
      </c>
      <c r="V315" s="23">
        <f t="shared" si="129"/>
        <v>0.74122066005259812</v>
      </c>
      <c r="W315" s="23">
        <f t="shared" si="130"/>
        <v>-1.5637934908656392E-2</v>
      </c>
      <c r="X315" s="23">
        <f t="shared" si="131"/>
        <v>0.6633383348719426</v>
      </c>
      <c r="Y315" s="23">
        <f t="shared" si="118"/>
        <v>0.9391026444893924</v>
      </c>
      <c r="Z315" s="23">
        <f t="shared" si="119"/>
        <v>6.0897355510607633E-2</v>
      </c>
      <c r="AA315" s="24">
        <f>IF(SUMIFS('Daily NSE Equity Options'!$M:$M,'Daily NSE Equity Options'!$A:$A,$A315)=0,"",SUMIFS('Daily NSE Equity Options'!$M:$M,'Daily NSE Equity Options'!$A:$A,$A315))</f>
        <v>47513604</v>
      </c>
      <c r="AB315" s="9">
        <f>IF(SUMIFS('Daily BSE Equity Options'!$M:$M,'Daily BSE Equity Options'!$A:$A,$A315)=0,"",SUMIFS('Daily BSE Equity Options'!$M:$M,'Daily BSE Equity Options'!$A:$A,$A315))</f>
        <v>3665712</v>
      </c>
      <c r="AC315" s="9">
        <f t="shared" si="120"/>
        <v>51179316</v>
      </c>
      <c r="AD315" s="26">
        <f t="shared" si="121"/>
        <v>2.0878171360657043</v>
      </c>
      <c r="AE315" s="26">
        <f t="shared" si="122"/>
        <v>107.67809072042692</v>
      </c>
      <c r="AF315" s="26">
        <f t="shared" si="123"/>
        <v>2.3187697613884186</v>
      </c>
      <c r="AG315" s="26">
        <f t="shared" si="132"/>
        <v>0.73213914843182581</v>
      </c>
      <c r="AH315" s="26">
        <f t="shared" si="133"/>
        <v>7.3606862682322749E-3</v>
      </c>
      <c r="AI315" s="26">
        <f t="shared" si="134"/>
        <v>0.64725158290182794</v>
      </c>
      <c r="AJ315" s="26">
        <f t="shared" si="124"/>
        <v>0.92837512717051551</v>
      </c>
      <c r="AK315" s="26">
        <f t="shared" si="125"/>
        <v>7.1624872829484473E-2</v>
      </c>
      <c r="AL315" s="29">
        <v>12.067500000000001</v>
      </c>
      <c r="AM315" s="30">
        <v>12.36</v>
      </c>
      <c r="AN315" s="30">
        <v>11.29</v>
      </c>
      <c r="AO315" s="30">
        <v>12.275</v>
      </c>
      <c r="AP315" s="31">
        <v>1.72E-2</v>
      </c>
    </row>
    <row r="316" spans="1:42" x14ac:dyDescent="0.2">
      <c r="A316" s="11">
        <v>44384</v>
      </c>
      <c r="B316" s="5" t="s">
        <v>240</v>
      </c>
      <c r="C316" s="10">
        <v>44378</v>
      </c>
      <c r="D316" s="5" t="s">
        <v>180</v>
      </c>
      <c r="E316" s="18">
        <f>IF(SUMIFS('Daily NSE Equity Options'!$K:$K,'Daily NSE Equity Options'!$A:$A,$A316)=0,"",SUMIFS('Daily NSE Equity Options'!$K:$K,'Daily NSE Equity Options'!$A:$A,$A316))</f>
        <v>160.762</v>
      </c>
      <c r="F316" s="7">
        <f>IF(SUMIFS('Daily BSE Equity Options'!$K:$K,'Daily BSE Equity Options'!$A:$A,$A316)=0,"",SUMIFS('Daily BSE Equity Options'!$K:$K,'Daily BSE Equity Options'!$A:$A,$A316))</f>
        <v>2.92E-2</v>
      </c>
      <c r="G316" s="7">
        <f t="shared" si="108"/>
        <v>160.7912</v>
      </c>
      <c r="H316" s="20">
        <f t="shared" si="109"/>
        <v>0.55089597954803082</v>
      </c>
      <c r="I316" s="20">
        <f t="shared" si="110"/>
        <v>0.3153153153153152</v>
      </c>
      <c r="J316" s="20">
        <f t="shared" si="111"/>
        <v>0.55084553678299608</v>
      </c>
      <c r="K316" s="20">
        <f t="shared" si="126"/>
        <v>-0.16426274761579229</v>
      </c>
      <c r="L316" s="20">
        <f t="shared" si="127"/>
        <v>-0.12048192771084343</v>
      </c>
      <c r="M316" s="20">
        <f t="shared" si="128"/>
        <v>-0.16425519263464772</v>
      </c>
      <c r="N316" s="20">
        <f t="shared" si="112"/>
        <v>0.9998183980217823</v>
      </c>
      <c r="O316" s="20">
        <f t="shared" si="113"/>
        <v>1.8160197821771341E-4</v>
      </c>
      <c r="P316" s="21">
        <f>IF(SUMIFS('Daily NSE Equity Options'!$L:$L,'Daily NSE Equity Options'!$A:$A,$A316)=0,"",SUMIFS('Daily NSE Equity Options'!$L:$L,'Daily NSE Equity Options'!$A:$A,$A316))</f>
        <v>45786.836900000002</v>
      </c>
      <c r="Q316" s="8">
        <f>IF(SUMIFS('Daily BSE Equity Options'!$L:$L,'Daily BSE Equity Options'!$A:$A,$A316)=0,"",SUMIFS('Daily BSE Equity Options'!$L:$L,'Daily BSE Equity Options'!$A:$A,$A316))</f>
        <v>3047.8332999999998</v>
      </c>
      <c r="R316" s="8">
        <f t="shared" si="114"/>
        <v>48834.6702</v>
      </c>
      <c r="S316" s="23">
        <f t="shared" si="115"/>
        <v>2.3561640503991836</v>
      </c>
      <c r="T316" s="23">
        <f t="shared" si="116"/>
        <v>97.538756494440719</v>
      </c>
      <c r="U316" s="23">
        <f t="shared" si="117"/>
        <v>2.571472309709522</v>
      </c>
      <c r="V316" s="23">
        <f t="shared" si="129"/>
        <v>-7.5214973902753002E-3</v>
      </c>
      <c r="W316" s="23">
        <f t="shared" si="130"/>
        <v>1.8793829876526225E-2</v>
      </c>
      <c r="X316" s="23">
        <f t="shared" si="131"/>
        <v>-5.9189635503308358E-3</v>
      </c>
      <c r="Y316" s="23">
        <f t="shared" si="118"/>
        <v>0.93758873997678804</v>
      </c>
      <c r="Z316" s="23">
        <f t="shared" si="119"/>
        <v>6.2411260023211949E-2</v>
      </c>
      <c r="AA316" s="24">
        <f>IF(SUMIFS('Daily NSE Equity Options'!$M:$M,'Daily NSE Equity Options'!$A:$A,$A316)=0,"",SUMIFS('Daily NSE Equity Options'!$M:$M,'Daily NSE Equity Options'!$A:$A,$A316))</f>
        <v>46709608</v>
      </c>
      <c r="AB316" s="9">
        <f>IF(SUMIFS('Daily BSE Equity Options'!$M:$M,'Daily BSE Equity Options'!$A:$A,$A316)=0,"",SUMIFS('Daily BSE Equity Options'!$M:$M,'Daily BSE Equity Options'!$A:$A,$A316))</f>
        <v>3705353</v>
      </c>
      <c r="AC316" s="9">
        <f t="shared" si="120"/>
        <v>50414961</v>
      </c>
      <c r="AD316" s="26">
        <f t="shared" si="121"/>
        <v>1.0314801607835884</v>
      </c>
      <c r="AE316" s="26">
        <f t="shared" si="122"/>
        <v>100.23638698396219</v>
      </c>
      <c r="AF316" s="26">
        <f t="shared" si="123"/>
        <v>1.1891474823916024</v>
      </c>
      <c r="AG316" s="26">
        <f t="shared" si="132"/>
        <v>-1.6921385294199065E-2</v>
      </c>
      <c r="AH316" s="26">
        <f t="shared" si="133"/>
        <v>1.081399738986577E-2</v>
      </c>
      <c r="AI316" s="26">
        <f t="shared" si="134"/>
        <v>-1.4934842036575913E-2</v>
      </c>
      <c r="AJ316" s="26">
        <f t="shared" si="124"/>
        <v>0.92650290853145756</v>
      </c>
      <c r="AK316" s="26">
        <f t="shared" si="125"/>
        <v>7.3497091468542441E-2</v>
      </c>
      <c r="AL316" s="29">
        <v>12.275</v>
      </c>
      <c r="AM316" s="30">
        <v>12.585000000000001</v>
      </c>
      <c r="AN316" s="30">
        <v>11.147500000000001</v>
      </c>
      <c r="AO316" s="30">
        <v>12.2125</v>
      </c>
      <c r="AP316" s="31">
        <v>-5.1000000000000004E-3</v>
      </c>
    </row>
    <row r="317" spans="1:42" x14ac:dyDescent="0.2">
      <c r="A317" s="11">
        <v>44385</v>
      </c>
      <c r="B317" s="5" t="s">
        <v>243</v>
      </c>
      <c r="C317" s="10">
        <v>44378</v>
      </c>
      <c r="D317" s="5" t="s">
        <v>180</v>
      </c>
      <c r="E317" s="18">
        <f>IF(SUMIFS('Daily NSE Equity Options'!$K:$K,'Daily NSE Equity Options'!$A:$A,$A317)=0,"",SUMIFS('Daily NSE Equity Options'!$K:$K,'Daily NSE Equity Options'!$A:$A,$A317))</f>
        <v>205.1498</v>
      </c>
      <c r="F317" s="7">
        <f>IF(SUMIFS('Daily BSE Equity Options'!$K:$K,'Daily BSE Equity Options'!$A:$A,$A317)=0,"",SUMIFS('Daily BSE Equity Options'!$K:$K,'Daily BSE Equity Options'!$A:$A,$A317))</f>
        <v>2.4E-2</v>
      </c>
      <c r="G317" s="7">
        <f t="shared" si="108"/>
        <v>205.1738</v>
      </c>
      <c r="H317" s="20">
        <f t="shared" si="109"/>
        <v>0.78461273474443849</v>
      </c>
      <c r="I317" s="20">
        <f t="shared" si="110"/>
        <v>-0.34782608695652173</v>
      </c>
      <c r="J317" s="20">
        <f t="shared" si="111"/>
        <v>0.78425032785003412</v>
      </c>
      <c r="K317" s="20">
        <f t="shared" si="126"/>
        <v>0.27610878192607702</v>
      </c>
      <c r="L317" s="20">
        <f t="shared" si="127"/>
        <v>-0.17808219178082196</v>
      </c>
      <c r="M317" s="20">
        <f t="shared" si="128"/>
        <v>0.27602629994676331</v>
      </c>
      <c r="N317" s="20">
        <f t="shared" si="112"/>
        <v>0.9998830260003958</v>
      </c>
      <c r="O317" s="20">
        <f t="shared" si="113"/>
        <v>1.1697399960423797E-4</v>
      </c>
      <c r="P317" s="21">
        <f>IF(SUMIFS('Daily NSE Equity Options'!$L:$L,'Daily NSE Equity Options'!$A:$A,$A317)=0,"",SUMIFS('Daily NSE Equity Options'!$L:$L,'Daily NSE Equity Options'!$A:$A,$A317))</f>
        <v>104122.2142</v>
      </c>
      <c r="Q317" s="8">
        <f>IF(SUMIFS('Daily BSE Equity Options'!$L:$L,'Daily BSE Equity Options'!$A:$A,$A317)=0,"",SUMIFS('Daily BSE Equity Options'!$L:$L,'Daily BSE Equity Options'!$A:$A,$A317))</f>
        <v>3024.1525000000001</v>
      </c>
      <c r="R317" s="8">
        <f t="shared" si="114"/>
        <v>107146.3667</v>
      </c>
      <c r="S317" s="23">
        <f t="shared" si="115"/>
        <v>4.6342170586936682</v>
      </c>
      <c r="T317" s="23">
        <f t="shared" si="116"/>
        <v>46.014811095184641</v>
      </c>
      <c r="U317" s="23">
        <f t="shared" si="117"/>
        <v>4.7777484497745588</v>
      </c>
      <c r="V317" s="23">
        <f t="shared" si="129"/>
        <v>1.274064365429008</v>
      </c>
      <c r="W317" s="23">
        <f t="shared" si="130"/>
        <v>-7.7697162768054495E-3</v>
      </c>
      <c r="X317" s="23">
        <f t="shared" si="131"/>
        <v>1.1940634852490515</v>
      </c>
      <c r="Y317" s="23">
        <f t="shared" si="118"/>
        <v>0.97177550118458667</v>
      </c>
      <c r="Z317" s="23">
        <f t="shared" si="119"/>
        <v>2.8224498815413404E-2</v>
      </c>
      <c r="AA317" s="24">
        <f>IF(SUMIFS('Daily NSE Equity Options'!$M:$M,'Daily NSE Equity Options'!$A:$A,$A317)=0,"",SUMIFS('Daily NSE Equity Options'!$M:$M,'Daily NSE Equity Options'!$A:$A,$A317))</f>
        <v>106935506</v>
      </c>
      <c r="AB317" s="9">
        <f>IF(SUMIFS('Daily BSE Equity Options'!$M:$M,'Daily BSE Equity Options'!$A:$A,$A317)=0,"",SUMIFS('Daily BSE Equity Options'!$M:$M,'Daily BSE Equity Options'!$A:$A,$A317))</f>
        <v>3695871</v>
      </c>
      <c r="AC317" s="9">
        <f t="shared" si="120"/>
        <v>110631377</v>
      </c>
      <c r="AD317" s="26">
        <f t="shared" si="121"/>
        <v>2.4186700220103314</v>
      </c>
      <c r="AE317" s="26">
        <f t="shared" si="122"/>
        <v>47.470439344262296</v>
      </c>
      <c r="AF317" s="26">
        <f t="shared" si="123"/>
        <v>2.5282243592364435</v>
      </c>
      <c r="AG317" s="26">
        <f t="shared" si="132"/>
        <v>1.2893685170725475</v>
      </c>
      <c r="AH317" s="26">
        <f t="shared" si="133"/>
        <v>-2.5590004515089193E-3</v>
      </c>
      <c r="AI317" s="26">
        <f t="shared" si="134"/>
        <v>1.1944156021463548</v>
      </c>
      <c r="AJ317" s="26">
        <f t="shared" si="124"/>
        <v>0.96659292236776551</v>
      </c>
      <c r="AK317" s="26">
        <f t="shared" si="125"/>
        <v>3.340707763223448E-2</v>
      </c>
      <c r="AL317" s="29">
        <v>12.2125</v>
      </c>
      <c r="AM317" s="30">
        <v>14.0075</v>
      </c>
      <c r="AN317" s="30">
        <v>12.055</v>
      </c>
      <c r="AO317" s="30">
        <v>13.56</v>
      </c>
      <c r="AP317" s="31">
        <v>0.1103</v>
      </c>
    </row>
    <row r="318" spans="1:42" x14ac:dyDescent="0.2">
      <c r="A318" s="11">
        <v>44386</v>
      </c>
      <c r="B318" s="5" t="s">
        <v>241</v>
      </c>
      <c r="C318" s="10">
        <v>44378</v>
      </c>
      <c r="D318" s="5" t="s">
        <v>180</v>
      </c>
      <c r="E318" s="18">
        <f>IF(SUMIFS('Daily NSE Equity Options'!$K:$K,'Daily NSE Equity Options'!$A:$A,$A318)=0,"",SUMIFS('Daily NSE Equity Options'!$K:$K,'Daily NSE Equity Options'!$A:$A,$A318))</f>
        <v>178.82550000000001</v>
      </c>
      <c r="F318" s="7">
        <f>IF(SUMIFS('Daily BSE Equity Options'!$K:$K,'Daily BSE Equity Options'!$A:$A,$A318)=0,"",SUMIFS('Daily BSE Equity Options'!$K:$K,'Daily BSE Equity Options'!$A:$A,$A318))</f>
        <v>2.0500000000000001E-2</v>
      </c>
      <c r="G318" s="7">
        <f t="shared" si="108"/>
        <v>178.846</v>
      </c>
      <c r="H318" s="20">
        <f t="shared" si="109"/>
        <v>0.99954267542702269</v>
      </c>
      <c r="I318" s="20">
        <f t="shared" si="110"/>
        <v>-0.59566074950690329</v>
      </c>
      <c r="J318" s="20">
        <f t="shared" si="111"/>
        <v>0.99863886129236645</v>
      </c>
      <c r="K318" s="20">
        <f t="shared" si="126"/>
        <v>-0.12831745388004279</v>
      </c>
      <c r="L318" s="20">
        <f t="shared" si="127"/>
        <v>-0.14583333333333337</v>
      </c>
      <c r="M318" s="20">
        <f t="shared" si="128"/>
        <v>-0.12831950278251902</v>
      </c>
      <c r="N318" s="20">
        <f t="shared" si="112"/>
        <v>0.9998853762454849</v>
      </c>
      <c r="O318" s="20">
        <f t="shared" si="113"/>
        <v>1.1462375451505765E-4</v>
      </c>
      <c r="P318" s="21">
        <f>IF(SUMIFS('Daily NSE Equity Options'!$L:$L,'Daily NSE Equity Options'!$A:$A,$A318)=0,"",SUMIFS('Daily NSE Equity Options'!$L:$L,'Daily NSE Equity Options'!$A:$A,$A318))</f>
        <v>32599.558400000002</v>
      </c>
      <c r="Q318" s="8">
        <f>IF(SUMIFS('Daily BSE Equity Options'!$L:$L,'Daily BSE Equity Options'!$A:$A,$A318)=0,"",SUMIFS('Daily BSE Equity Options'!$L:$L,'Daily BSE Equity Options'!$A:$A,$A318))</f>
        <v>3000.5378000000001</v>
      </c>
      <c r="R318" s="8">
        <f t="shared" si="114"/>
        <v>35600.0962</v>
      </c>
      <c r="S318" s="23">
        <f t="shared" si="115"/>
        <v>2.5083678305391821E-2</v>
      </c>
      <c r="T318" s="23">
        <f t="shared" si="116"/>
        <v>22.219843216764815</v>
      </c>
      <c r="U318" s="23">
        <f t="shared" si="117"/>
        <v>0.11490444073381312</v>
      </c>
      <c r="V318" s="23">
        <f t="shared" si="129"/>
        <v>-0.68691063045026945</v>
      </c>
      <c r="W318" s="23">
        <f t="shared" si="130"/>
        <v>-7.8087001234230513E-3</v>
      </c>
      <c r="X318" s="23">
        <f t="shared" si="131"/>
        <v>-0.66774331882221438</v>
      </c>
      <c r="Y318" s="23">
        <f t="shared" si="118"/>
        <v>0.9157154580947453</v>
      </c>
      <c r="Z318" s="23">
        <f t="shared" si="119"/>
        <v>8.4284541905254737E-2</v>
      </c>
      <c r="AA318" s="24">
        <f>IF(SUMIFS('Daily NSE Equity Options'!$M:$M,'Daily NSE Equity Options'!$A:$A,$A318)=0,"",SUMIFS('Daily NSE Equity Options'!$M:$M,'Daily NSE Equity Options'!$A:$A,$A318))</f>
        <v>33534703</v>
      </c>
      <c r="AB318" s="9">
        <f>IF(SUMIFS('Daily BSE Equity Options'!$M:$M,'Daily BSE Equity Options'!$A:$A,$A318)=0,"",SUMIFS('Daily BSE Equity Options'!$M:$M,'Daily BSE Equity Options'!$A:$A,$A318))</f>
        <v>3638513</v>
      </c>
      <c r="AC318" s="9">
        <f t="shared" si="120"/>
        <v>37173216</v>
      </c>
      <c r="AD318" s="26">
        <f t="shared" si="121"/>
        <v>-0.40634771185422325</v>
      </c>
      <c r="AE318" s="26">
        <f t="shared" si="122"/>
        <v>22.573132491091673</v>
      </c>
      <c r="AF318" s="26">
        <f t="shared" si="123"/>
        <v>-0.34372967207718297</v>
      </c>
      <c r="AG318" s="26">
        <f t="shared" si="132"/>
        <v>-0.68640254061172157</v>
      </c>
      <c r="AH318" s="26">
        <f t="shared" si="133"/>
        <v>-1.5519481064138918E-2</v>
      </c>
      <c r="AI318" s="26">
        <f t="shared" si="134"/>
        <v>-0.66399029815926447</v>
      </c>
      <c r="AJ318" s="26">
        <f t="shared" si="124"/>
        <v>0.90212003717945743</v>
      </c>
      <c r="AK318" s="26">
        <f t="shared" si="125"/>
        <v>9.7879962820542621E-2</v>
      </c>
      <c r="AL318" s="29">
        <v>13.56</v>
      </c>
      <c r="AM318" s="30">
        <v>14.0025</v>
      </c>
      <c r="AN318" s="30">
        <v>12.175000000000001</v>
      </c>
      <c r="AO318" s="30">
        <v>12.942500000000001</v>
      </c>
      <c r="AP318" s="31">
        <v>-4.5499999999999999E-2</v>
      </c>
    </row>
    <row r="319" spans="1:42" x14ac:dyDescent="0.2">
      <c r="A319" s="11">
        <v>44389</v>
      </c>
      <c r="B319" s="5" t="s">
        <v>244</v>
      </c>
      <c r="C319" s="10">
        <v>44378</v>
      </c>
      <c r="D319" s="5" t="s">
        <v>180</v>
      </c>
      <c r="E319" s="18">
        <f>IF(SUMIFS('Daily NSE Equity Options'!$K:$K,'Daily NSE Equity Options'!$A:$A,$A319)=0,"",SUMIFS('Daily NSE Equity Options'!$K:$K,'Daily NSE Equity Options'!$A:$A,$A319))</f>
        <v>154.97139999999999</v>
      </c>
      <c r="F319" s="7">
        <f>IF(SUMIFS('Daily BSE Equity Options'!$K:$K,'Daily BSE Equity Options'!$A:$A,$A319)=0,"",SUMIFS('Daily BSE Equity Options'!$K:$K,'Daily BSE Equity Options'!$A:$A,$A319))</f>
        <v>4.9200000000000001E-2</v>
      </c>
      <c r="G319" s="7">
        <f t="shared" si="108"/>
        <v>155.0206</v>
      </c>
      <c r="H319" s="20" t="str">
        <f t="shared" si="109"/>
        <v/>
      </c>
      <c r="I319" s="20" t="str">
        <f t="shared" si="110"/>
        <v/>
      </c>
      <c r="J319" s="20" t="str">
        <f t="shared" si="111"/>
        <v/>
      </c>
      <c r="K319" s="20">
        <f t="shared" si="126"/>
        <v>-0.13339316820028468</v>
      </c>
      <c r="L319" s="20">
        <f t="shared" si="127"/>
        <v>1.4</v>
      </c>
      <c r="M319" s="20">
        <f t="shared" si="128"/>
        <v>-0.13321740491819778</v>
      </c>
      <c r="N319" s="20">
        <f t="shared" si="112"/>
        <v>0.99968262282561149</v>
      </c>
      <c r="O319" s="20">
        <f t="shared" si="113"/>
        <v>3.1737717438843613E-4</v>
      </c>
      <c r="P319" s="21">
        <f>IF(SUMIFS('Daily NSE Equity Options'!$L:$L,'Daily NSE Equity Options'!$A:$A,$A319)=0,"",SUMIFS('Daily NSE Equity Options'!$L:$L,'Daily NSE Equity Options'!$A:$A,$A319))</f>
        <v>36415.115599999997</v>
      </c>
      <c r="Q319" s="8">
        <f>IF(SUMIFS('Daily BSE Equity Options'!$L:$L,'Daily BSE Equity Options'!$A:$A,$A319)=0,"",SUMIFS('Daily BSE Equity Options'!$L:$L,'Daily BSE Equity Options'!$A:$A,$A319))</f>
        <v>3021.1846</v>
      </c>
      <c r="R319" s="8">
        <f t="shared" si="114"/>
        <v>39436.300199999998</v>
      </c>
      <c r="S319" s="23" t="str">
        <f t="shared" si="115"/>
        <v/>
      </c>
      <c r="T319" s="23" t="str">
        <f t="shared" si="116"/>
        <v/>
      </c>
      <c r="U319" s="23" t="str">
        <f t="shared" si="117"/>
        <v/>
      </c>
      <c r="V319" s="23">
        <f t="shared" si="129"/>
        <v>0.117043217370699</v>
      </c>
      <c r="W319" s="23">
        <f t="shared" si="130"/>
        <v>6.8810331267947777E-3</v>
      </c>
      <c r="X319" s="23">
        <f t="shared" si="131"/>
        <v>0.10775824813641921</v>
      </c>
      <c r="Y319" s="23">
        <f t="shared" si="118"/>
        <v>0.92339076980654489</v>
      </c>
      <c r="Z319" s="23">
        <f t="shared" si="119"/>
        <v>7.6609230193455127E-2</v>
      </c>
      <c r="AA319" s="24">
        <f>IF(SUMIFS('Daily NSE Equity Options'!$M:$M,'Daily NSE Equity Options'!$A:$A,$A319)=0,"",SUMIFS('Daily NSE Equity Options'!$M:$M,'Daily NSE Equity Options'!$A:$A,$A319))</f>
        <v>37062285</v>
      </c>
      <c r="AB319" s="9">
        <f>IF(SUMIFS('Daily BSE Equity Options'!$M:$M,'Daily BSE Equity Options'!$A:$A,$A319)=0,"",SUMIFS('Daily BSE Equity Options'!$M:$M,'Daily BSE Equity Options'!$A:$A,$A319))</f>
        <v>3567353</v>
      </c>
      <c r="AC319" s="9">
        <f t="shared" si="120"/>
        <v>40629638</v>
      </c>
      <c r="AD319" s="26" t="str">
        <f t="shared" si="121"/>
        <v/>
      </c>
      <c r="AE319" s="26" t="str">
        <f t="shared" si="122"/>
        <v/>
      </c>
      <c r="AF319" s="26" t="str">
        <f t="shared" si="123"/>
        <v/>
      </c>
      <c r="AG319" s="26">
        <f t="shared" si="132"/>
        <v>0.10519198574682465</v>
      </c>
      <c r="AH319" s="26">
        <f t="shared" si="133"/>
        <v>-1.9557440086101163E-2</v>
      </c>
      <c r="AI319" s="26">
        <f t="shared" si="134"/>
        <v>9.2981516584413892E-2</v>
      </c>
      <c r="AJ319" s="26">
        <f t="shared" si="124"/>
        <v>0.91219825783335795</v>
      </c>
      <c r="AK319" s="26">
        <f t="shared" si="125"/>
        <v>8.7801742166641994E-2</v>
      </c>
      <c r="AL319" s="29">
        <v>12.942500000000001</v>
      </c>
      <c r="AM319" s="30">
        <v>13.6075</v>
      </c>
      <c r="AN319" s="30">
        <v>11.81</v>
      </c>
      <c r="AO319" s="30">
        <v>12.9925</v>
      </c>
      <c r="AP319" s="31">
        <v>3.8999999999999998E-3</v>
      </c>
    </row>
    <row r="320" spans="1:42" x14ac:dyDescent="0.2">
      <c r="A320" s="11">
        <v>44390</v>
      </c>
      <c r="B320" s="5" t="s">
        <v>242</v>
      </c>
      <c r="C320" s="10">
        <v>44378</v>
      </c>
      <c r="D320" s="5" t="s">
        <v>180</v>
      </c>
      <c r="E320" s="18">
        <f>IF(SUMIFS('Daily NSE Equity Options'!$K:$K,'Daily NSE Equity Options'!$A:$A,$A320)=0,"",SUMIFS('Daily NSE Equity Options'!$K:$K,'Daily NSE Equity Options'!$A:$A,$A320))</f>
        <v>147.82130000000001</v>
      </c>
      <c r="F320" s="7">
        <f>IF(SUMIFS('Daily BSE Equity Options'!$K:$K,'Daily BSE Equity Options'!$A:$A,$A320)=0,"",SUMIFS('Daily BSE Equity Options'!$K:$K,'Daily BSE Equity Options'!$A:$A,$A320))</f>
        <v>3.0499999999999999E-2</v>
      </c>
      <c r="G320" s="7">
        <f t="shared" si="108"/>
        <v>147.8518</v>
      </c>
      <c r="H320" s="20">
        <f t="shared" si="109"/>
        <v>0.60798721627683849</v>
      </c>
      <c r="I320" s="20">
        <f t="shared" si="110"/>
        <v>4.4520547945205546E-2</v>
      </c>
      <c r="J320" s="20">
        <f t="shared" si="111"/>
        <v>0.60780829634204947</v>
      </c>
      <c r="K320" s="20">
        <f t="shared" si="126"/>
        <v>-4.6138190659695821E-2</v>
      </c>
      <c r="L320" s="20">
        <f t="shared" si="127"/>
        <v>-0.38008130081300817</v>
      </c>
      <c r="M320" s="20">
        <f t="shared" si="128"/>
        <v>-4.6244176580402918E-2</v>
      </c>
      <c r="N320" s="20">
        <f t="shared" si="112"/>
        <v>0.99979371235250436</v>
      </c>
      <c r="O320" s="20">
        <f t="shared" si="113"/>
        <v>2.0628764749566796E-4</v>
      </c>
      <c r="P320" s="21">
        <f>IF(SUMIFS('Daily NSE Equity Options'!$L:$L,'Daily NSE Equity Options'!$A:$A,$A320)=0,"",SUMIFS('Daily NSE Equity Options'!$L:$L,'Daily NSE Equity Options'!$A:$A,$A320))</f>
        <v>38436.677799999998</v>
      </c>
      <c r="Q320" s="8">
        <f>IF(SUMIFS('Daily BSE Equity Options'!$L:$L,'Daily BSE Equity Options'!$A:$A,$A320)=0,"",SUMIFS('Daily BSE Equity Options'!$L:$L,'Daily BSE Equity Options'!$A:$A,$A320))</f>
        <v>3044.5077999999999</v>
      </c>
      <c r="R320" s="8">
        <f t="shared" si="114"/>
        <v>41481.185599999997</v>
      </c>
      <c r="S320" s="23">
        <f t="shared" si="115"/>
        <v>2.5296759601376246</v>
      </c>
      <c r="T320" s="23">
        <f t="shared" si="116"/>
        <v>14.099021454987474</v>
      </c>
      <c r="U320" s="23">
        <f t="shared" si="117"/>
        <v>2.7400044161084995</v>
      </c>
      <c r="V320" s="23">
        <f t="shared" si="129"/>
        <v>5.5514369972232025E-2</v>
      </c>
      <c r="W320" s="23">
        <f t="shared" si="130"/>
        <v>7.7198857693103751E-3</v>
      </c>
      <c r="X320" s="23">
        <f t="shared" si="131"/>
        <v>5.1852871329953087E-2</v>
      </c>
      <c r="Y320" s="23">
        <f t="shared" si="118"/>
        <v>0.92660509202032071</v>
      </c>
      <c r="Z320" s="23">
        <f t="shared" si="119"/>
        <v>7.3394907979679347E-2</v>
      </c>
      <c r="AA320" s="24">
        <f>IF(SUMIFS('Daily NSE Equity Options'!$M:$M,'Daily NSE Equity Options'!$A:$A,$A320)=0,"",SUMIFS('Daily NSE Equity Options'!$M:$M,'Daily NSE Equity Options'!$A:$A,$A320))</f>
        <v>39331713</v>
      </c>
      <c r="AB320" s="9">
        <f>IF(SUMIFS('Daily BSE Equity Options'!$M:$M,'Daily BSE Equity Options'!$A:$A,$A320)=0,"",SUMIFS('Daily BSE Equity Options'!$M:$M,'Daily BSE Equity Options'!$A:$A,$A320))</f>
        <v>3694093</v>
      </c>
      <c r="AC320" s="9">
        <f t="shared" si="120"/>
        <v>43025806</v>
      </c>
      <c r="AD320" s="26">
        <f t="shared" si="121"/>
        <v>1.2178359701763957</v>
      </c>
      <c r="AE320" s="26">
        <f t="shared" si="122"/>
        <v>14.552504167999865</v>
      </c>
      <c r="AF320" s="26">
        <f t="shared" si="123"/>
        <v>1.3940734035585418</v>
      </c>
      <c r="AG320" s="26">
        <f t="shared" si="132"/>
        <v>6.1232813896930471E-2</v>
      </c>
      <c r="AH320" s="26">
        <f t="shared" si="133"/>
        <v>3.5527742839018162E-2</v>
      </c>
      <c r="AI320" s="26">
        <f t="shared" si="134"/>
        <v>5.8975863875528445E-2</v>
      </c>
      <c r="AJ320" s="26">
        <f t="shared" si="124"/>
        <v>0.91414238701304051</v>
      </c>
      <c r="AK320" s="26">
        <f t="shared" si="125"/>
        <v>8.58576129869595E-2</v>
      </c>
      <c r="AL320" s="29">
        <v>12.9925</v>
      </c>
      <c r="AM320" s="30">
        <v>12.9925</v>
      </c>
      <c r="AN320" s="30">
        <v>10.672499999999999</v>
      </c>
      <c r="AO320" s="30">
        <v>12.6225</v>
      </c>
      <c r="AP320" s="31">
        <v>-2.8500000000000001E-2</v>
      </c>
    </row>
    <row r="321" spans="1:42" x14ac:dyDescent="0.2">
      <c r="A321" s="11">
        <v>44391</v>
      </c>
      <c r="B321" s="5" t="s">
        <v>240</v>
      </c>
      <c r="C321" s="10">
        <v>44378</v>
      </c>
      <c r="D321" s="5" t="s">
        <v>180</v>
      </c>
      <c r="E321" s="18">
        <f>IF(SUMIFS('Daily NSE Equity Options'!$K:$K,'Daily NSE Equity Options'!$A:$A,$A321)=0,"",SUMIFS('Daily NSE Equity Options'!$K:$K,'Daily NSE Equity Options'!$A:$A,$A321))</f>
        <v>154.88489999999999</v>
      </c>
      <c r="F321" s="7">
        <f>IF(SUMIFS('Daily BSE Equity Options'!$K:$K,'Daily BSE Equity Options'!$A:$A,$A321)=0,"",SUMIFS('Daily BSE Equity Options'!$K:$K,'Daily BSE Equity Options'!$A:$A,$A321))</f>
        <v>2.5999999999999999E-2</v>
      </c>
      <c r="G321" s="7">
        <f t="shared" si="108"/>
        <v>154.9109</v>
      </c>
      <c r="H321" s="20">
        <f t="shared" si="109"/>
        <v>0.38223815902553837</v>
      </c>
      <c r="I321" s="20">
        <f t="shared" si="110"/>
        <v>-0.53571428571428581</v>
      </c>
      <c r="J321" s="20">
        <f t="shared" si="111"/>
        <v>0.38177963191409825</v>
      </c>
      <c r="K321" s="20">
        <f t="shared" si="126"/>
        <v>4.7784723852380973E-2</v>
      </c>
      <c r="L321" s="20">
        <f t="shared" si="127"/>
        <v>-0.14754098360655743</v>
      </c>
      <c r="M321" s="20">
        <f t="shared" si="128"/>
        <v>4.7744430571694085E-2</v>
      </c>
      <c r="N321" s="20">
        <f t="shared" si="112"/>
        <v>0.99983216158449784</v>
      </c>
      <c r="O321" s="20">
        <f t="shared" si="113"/>
        <v>1.6783841550207249E-4</v>
      </c>
      <c r="P321" s="21">
        <f>IF(SUMIFS('Daily NSE Equity Options'!$L:$L,'Daily NSE Equity Options'!$A:$A,$A321)=0,"",SUMIFS('Daily NSE Equity Options'!$L:$L,'Daily NSE Equity Options'!$A:$A,$A321))</f>
        <v>47298.0988</v>
      </c>
      <c r="Q321" s="8">
        <f>IF(SUMIFS('Daily BSE Equity Options'!$L:$L,'Daily BSE Equity Options'!$A:$A,$A321)=0,"",SUMIFS('Daily BSE Equity Options'!$L:$L,'Daily BSE Equity Options'!$A:$A,$A321))</f>
        <v>3007.5232999999998</v>
      </c>
      <c r="R321" s="8">
        <f t="shared" si="114"/>
        <v>50305.622100000001</v>
      </c>
      <c r="S321" s="23">
        <f t="shared" si="115"/>
        <v>2.33195967011428</v>
      </c>
      <c r="T321" s="23">
        <f t="shared" si="116"/>
        <v>10.688403755339412</v>
      </c>
      <c r="U321" s="23">
        <f t="shared" si="117"/>
        <v>2.4807345782047419</v>
      </c>
      <c r="V321" s="23">
        <f t="shared" si="129"/>
        <v>0.23054596565575203</v>
      </c>
      <c r="W321" s="23">
        <f t="shared" si="130"/>
        <v>-1.2147940629352316E-2</v>
      </c>
      <c r="X321" s="23">
        <f t="shared" si="131"/>
        <v>0.21273346873672772</v>
      </c>
      <c r="Y321" s="23">
        <f t="shared" si="118"/>
        <v>0.94021496654943459</v>
      </c>
      <c r="Z321" s="23">
        <f t="shared" si="119"/>
        <v>5.9785033450565357E-2</v>
      </c>
      <c r="AA321" s="24">
        <f>IF(SUMIFS('Daily NSE Equity Options'!$M:$M,'Daily NSE Equity Options'!$A:$A,$A321)=0,"",SUMIFS('Daily NSE Equity Options'!$M:$M,'Daily NSE Equity Options'!$A:$A,$A321))</f>
        <v>47894475</v>
      </c>
      <c r="AB321" s="9">
        <f>IF(SUMIFS('Daily BSE Equity Options'!$M:$M,'Daily BSE Equity Options'!$A:$A,$A321)=0,"",SUMIFS('Daily BSE Equity Options'!$M:$M,'Daily BSE Equity Options'!$A:$A,$A321))</f>
        <v>3662002</v>
      </c>
      <c r="AC321" s="9">
        <f t="shared" si="120"/>
        <v>51556477</v>
      </c>
      <c r="AD321" s="26">
        <f t="shared" si="121"/>
        <v>1.02827345516772</v>
      </c>
      <c r="AE321" s="26">
        <f t="shared" si="122"/>
        <v>10.940402360689948</v>
      </c>
      <c r="AF321" s="26">
        <f t="shared" si="123"/>
        <v>1.1553611101553836</v>
      </c>
      <c r="AG321" s="26">
        <f t="shared" si="132"/>
        <v>0.21770630737593355</v>
      </c>
      <c r="AH321" s="26">
        <f t="shared" si="133"/>
        <v>-8.6871121003180285E-3</v>
      </c>
      <c r="AI321" s="26">
        <f t="shared" si="134"/>
        <v>0.19826870878374714</v>
      </c>
      <c r="AJ321" s="26">
        <f t="shared" si="124"/>
        <v>0.92897105828235704</v>
      </c>
      <c r="AK321" s="26">
        <f t="shared" si="125"/>
        <v>7.1028941717642971E-2</v>
      </c>
      <c r="AL321" s="29">
        <v>12.6225</v>
      </c>
      <c r="AM321" s="30">
        <v>12.96</v>
      </c>
      <c r="AN321" s="30">
        <v>10.484999999999999</v>
      </c>
      <c r="AO321" s="30">
        <v>12.59</v>
      </c>
      <c r="AP321" s="31">
        <v>-2.5999999999999999E-3</v>
      </c>
    </row>
    <row r="322" spans="1:42" x14ac:dyDescent="0.2">
      <c r="A322" s="11">
        <v>44392</v>
      </c>
      <c r="B322" s="5" t="s">
        <v>243</v>
      </c>
      <c r="C322" s="10">
        <v>44378</v>
      </c>
      <c r="D322" s="5" t="s">
        <v>180</v>
      </c>
      <c r="E322" s="18">
        <f>IF(SUMIFS('Daily NSE Equity Options'!$K:$K,'Daily NSE Equity Options'!$A:$A,$A322)=0,"",SUMIFS('Daily NSE Equity Options'!$K:$K,'Daily NSE Equity Options'!$A:$A,$A322))</f>
        <v>178.53989999999999</v>
      </c>
      <c r="F322" s="7">
        <f>IF(SUMIFS('Daily BSE Equity Options'!$K:$K,'Daily BSE Equity Options'!$A:$A,$A322)=0,"",SUMIFS('Daily BSE Equity Options'!$K:$K,'Daily BSE Equity Options'!$A:$A,$A322))</f>
        <v>2.0500000000000001E-2</v>
      </c>
      <c r="G322" s="7">
        <f t="shared" ref="G322:G385" si="135">IF(OR(E322="",F322=""),"",E322+F322)</f>
        <v>178.56039999999999</v>
      </c>
      <c r="H322" s="20">
        <f t="shared" ref="H322:H385" si="136">IFERROR(IF(OR(E322="",INDEX(E:E,MATCH(DATE(YEAR($A322)-1,MONTH($A322),DAY($A322)),$A:$A,0))=""),"",E322/INDEX(E:E,MATCH(DATE(YEAR($A322)-1,MONTH($A322),DAY($A322)),$A:$A,0))-1),"")</f>
        <v>0.43661941231660029</v>
      </c>
      <c r="I322" s="20">
        <f t="shared" ref="I322:I385" si="137">IFERROR(IF(OR(F322="",INDEX(F:F,MATCH(DATE(YEAR($A322)-1,MONTH($A322),DAY($A322)),$A:$A,0))=""),"",F322/INDEX(F:F,MATCH(DATE(YEAR($A322)-1,MONTH($A322),DAY($A322)),$A:$A,0))-1),"")</f>
        <v>-0.67041800643086813</v>
      </c>
      <c r="J322" s="20">
        <f t="shared" ref="J322:J385" si="138">IFERROR(IF(OR(G322="",INDEX(G:G,MATCH(DATE(YEAR($A322)-1,MONTH($A322),DAY($A322)),$A:$A,0))=""),"",G322/INDEX(G:G,MATCH(DATE(YEAR($A322)-1,MONTH($A322),DAY($A322)),$A:$A,0))-1),"")</f>
        <v>0.43606562650796188</v>
      </c>
      <c r="K322" s="20">
        <f t="shared" si="126"/>
        <v>0.15272631483120702</v>
      </c>
      <c r="L322" s="20">
        <f t="shared" si="127"/>
        <v>-0.21153846153846145</v>
      </c>
      <c r="M322" s="20">
        <f t="shared" si="128"/>
        <v>0.15266517720831785</v>
      </c>
      <c r="N322" s="20">
        <f t="shared" ref="N322:N385" si="139">IF(G322="","",E322/G322)</f>
        <v>0.99988519290951405</v>
      </c>
      <c r="O322" s="20">
        <f t="shared" ref="O322:O385" si="140">IF(G322="","",F322/G322)</f>
        <v>1.1480709048590843E-4</v>
      </c>
      <c r="P322" s="21">
        <f>IF(SUMIFS('Daily NSE Equity Options'!$L:$L,'Daily NSE Equity Options'!$A:$A,$A322)=0,"",SUMIFS('Daily NSE Equity Options'!$L:$L,'Daily NSE Equity Options'!$A:$A,$A322))</f>
        <v>92484.175900000002</v>
      </c>
      <c r="Q322" s="8">
        <f>IF(SUMIFS('Daily BSE Equity Options'!$L:$L,'Daily BSE Equity Options'!$A:$A,$A322)=0,"",SUMIFS('Daily BSE Equity Options'!$L:$L,'Daily BSE Equity Options'!$A:$A,$A322))</f>
        <v>3011.8535999999999</v>
      </c>
      <c r="R322" s="8">
        <f t="shared" ref="R322:R385" si="141">IF(OR(P322="",Q322=""),"",P322+Q322)</f>
        <v>95496.029500000004</v>
      </c>
      <c r="S322" s="23">
        <f t="shared" ref="S322:S385" si="142">IFERROR(IF(OR(P322="",INDEX(P:P,MATCH(DATE(YEAR($A322)-1,MONTH($A322),DAY($A322)),$A:$A,0))=""),"",P322/INDEX(P:P,MATCH(DATE(YEAR($A322)-1,MONTH($A322),DAY($A322)),$A:$A,0))-1),"")</f>
        <v>3.5242199154917015</v>
      </c>
      <c r="T322" s="23">
        <f t="shared" ref="T322:T385" si="143">IFERROR(IF(OR(Q322="",INDEX(Q:Q,MATCH(DATE(YEAR($A322)-1,MONTH($A322),DAY($A322)),$A:$A,0))=""),"",Q322/INDEX(Q:Q,MATCH(DATE(YEAR($A322)-1,MONTH($A322),DAY($A322)),$A:$A,0))-1),"")</f>
        <v>7.9143356410509114</v>
      </c>
      <c r="U322" s="23">
        <f t="shared" ref="U322:U385" si="144">IFERROR(IF(OR(R322="",INDEX(R:R,MATCH(DATE(YEAR($A322)-1,MONTH($A322),DAY($A322)),$A:$A,0))=""),"",R322/INDEX(R:R,MATCH(DATE(YEAR($A322)-1,MONTH($A322),DAY($A322)),$A:$A,0))-1),"")</f>
        <v>3.5956001155983444</v>
      </c>
      <c r="V322" s="23">
        <f t="shared" si="129"/>
        <v>0.95534658361363145</v>
      </c>
      <c r="W322" s="23">
        <f t="shared" si="130"/>
        <v>1.4398225942255927E-3</v>
      </c>
      <c r="X322" s="23">
        <f t="shared" si="131"/>
        <v>0.8983172359973659</v>
      </c>
      <c r="Y322" s="23">
        <f t="shared" ref="Y322:Y385" si="145">IF(R322="","",P322/R322)</f>
        <v>0.96846095470388116</v>
      </c>
      <c r="Z322" s="23">
        <f t="shared" ref="Z322:Z385" si="146">IF(R322="","",Q322/R322)</f>
        <v>3.1539045296118826E-2</v>
      </c>
      <c r="AA322" s="24">
        <f>IF(SUMIFS('Daily NSE Equity Options'!$M:$M,'Daily NSE Equity Options'!$A:$A,$A322)=0,"",SUMIFS('Daily NSE Equity Options'!$M:$M,'Daily NSE Equity Options'!$A:$A,$A322))</f>
        <v>94917691</v>
      </c>
      <c r="AB322" s="9">
        <f>IF(SUMIFS('Daily BSE Equity Options'!$M:$M,'Daily BSE Equity Options'!$A:$A,$A322)=0,"",SUMIFS('Daily BSE Equity Options'!$M:$M,'Daily BSE Equity Options'!$A:$A,$A322))</f>
        <v>3549317</v>
      </c>
      <c r="AC322" s="9">
        <f t="shared" ref="AC322:AC385" si="147">IF(OR(AA322="",AB322=""),"",AA322+AB322)</f>
        <v>98467008</v>
      </c>
      <c r="AD322" s="26">
        <f t="shared" ref="AD322:AD385" si="148">IFERROR(IF(OR(AA322="",INDEX(AA:AA,MATCH(DATE(YEAR($A322)-1,MONTH($A322),DAY($A322)),$A:$A,0))=""),"",AA322/INDEX(AA:AA,MATCH(DATE(YEAR($A322)-1,MONTH($A322),DAY($A322)),$A:$A,0))-1),"")</f>
        <v>1.8014647601721663</v>
      </c>
      <c r="AE322" s="26">
        <f t="shared" ref="AE322:AE385" si="149">IFERROR(IF(OR(AB322="",INDEX(AB:AB,MATCH(DATE(YEAR($A322)-1,MONTH($A322),DAY($A322)),$A:$A,0))=""),"",AB322/INDEX(AB:AB,MATCH(DATE(YEAR($A322)-1,MONTH($A322),DAY($A322)),$A:$A,0))-1),"")</f>
        <v>7.8497742249970699</v>
      </c>
      <c r="AF322" s="26">
        <f t="shared" ref="AF322:AF385" si="150">IFERROR(IF(OR(AC322="",INDEX(AC:AC,MATCH(DATE(YEAR($A322)-1,MONTH($A322),DAY($A322)),$A:$A,0))=""),"",AC322/INDEX(AC:AC,MATCH(DATE(YEAR($A322)-1,MONTH($A322),DAY($A322)),$A:$A,0))-1),"")</f>
        <v>1.8722224980350042</v>
      </c>
      <c r="AG322" s="26">
        <f t="shared" si="132"/>
        <v>0.98180877856997073</v>
      </c>
      <c r="AH322" s="26">
        <f t="shared" si="133"/>
        <v>-3.0771419567766523E-2</v>
      </c>
      <c r="AI322" s="26">
        <f t="shared" si="134"/>
        <v>0.90988627869200611</v>
      </c>
      <c r="AJ322" s="26">
        <f t="shared" ref="AJ322:AJ385" si="151">IF(AC322="","",AA322/AC322)</f>
        <v>0.96395425156007586</v>
      </c>
      <c r="AK322" s="26">
        <f t="shared" ref="AK322:AK385" si="152">IF(AC322="","",AB322/AC322)</f>
        <v>3.6045748439924162E-2</v>
      </c>
      <c r="AL322" s="29">
        <v>12.59</v>
      </c>
      <c r="AM322" s="30">
        <v>12.945</v>
      </c>
      <c r="AN322" s="30">
        <v>11.0825</v>
      </c>
      <c r="AO322" s="30">
        <v>12.27</v>
      </c>
      <c r="AP322" s="31">
        <v>-2.5399999999999999E-2</v>
      </c>
    </row>
    <row r="323" spans="1:42" x14ac:dyDescent="0.2">
      <c r="A323" s="11">
        <v>44393</v>
      </c>
      <c r="B323" s="5" t="s">
        <v>241</v>
      </c>
      <c r="C323" s="10">
        <v>44378</v>
      </c>
      <c r="D323" s="5" t="s">
        <v>180</v>
      </c>
      <c r="E323" s="18">
        <f>IF(SUMIFS('Daily NSE Equity Options'!$K:$K,'Daily NSE Equity Options'!$A:$A,$A323)=0,"",SUMIFS('Daily NSE Equity Options'!$K:$K,'Daily NSE Equity Options'!$A:$A,$A323))</f>
        <v>142.60589999999999</v>
      </c>
      <c r="F323" s="7">
        <f>IF(SUMIFS('Daily BSE Equity Options'!$K:$K,'Daily BSE Equity Options'!$A:$A,$A323)=0,"",SUMIFS('Daily BSE Equity Options'!$K:$K,'Daily BSE Equity Options'!$A:$A,$A323))</f>
        <v>1.89E-2</v>
      </c>
      <c r="G323" s="7">
        <f t="shared" si="135"/>
        <v>142.62479999999999</v>
      </c>
      <c r="H323" s="20">
        <f t="shared" si="136"/>
        <v>0.34038179562373116</v>
      </c>
      <c r="I323" s="20">
        <f t="shared" si="137"/>
        <v>-0.6791171477079796</v>
      </c>
      <c r="J323" s="20">
        <f t="shared" si="138"/>
        <v>0.33981769999126366</v>
      </c>
      <c r="K323" s="20">
        <f t="shared" ref="K323:K386" si="153">IF(OR(E323="",E322=""),"",E323/E322-1)</f>
        <v>-0.2012659355135743</v>
      </c>
      <c r="L323" s="20">
        <f t="shared" ref="L323:L386" si="154">IF(OR(F323="",F322=""),"",F323/F322-1)</f>
        <v>-7.8048780487804947E-2</v>
      </c>
      <c r="M323" s="20">
        <f t="shared" ref="M323:M386" si="155">IF(OR(G323="",G322=""),"",G323/G322-1)</f>
        <v>-0.2012517893105078</v>
      </c>
      <c r="N323" s="20">
        <f t="shared" si="139"/>
        <v>0.999867484476753</v>
      </c>
      <c r="O323" s="20">
        <f t="shared" si="140"/>
        <v>1.3251552324700894E-4</v>
      </c>
      <c r="P323" s="21">
        <f>IF(SUMIFS('Daily NSE Equity Options'!$L:$L,'Daily NSE Equity Options'!$A:$A,$A323)=0,"",SUMIFS('Daily NSE Equity Options'!$L:$L,'Daily NSE Equity Options'!$A:$A,$A323))</f>
        <v>27549.470600000001</v>
      </c>
      <c r="Q323" s="8">
        <f>IF(SUMIFS('Daily BSE Equity Options'!$L:$L,'Daily BSE Equity Options'!$A:$A,$A323)=0,"",SUMIFS('Daily BSE Equity Options'!$L:$L,'Daily BSE Equity Options'!$A:$A,$A323))</f>
        <v>2999.3227000000002</v>
      </c>
      <c r="R323" s="8">
        <f t="shared" si="141"/>
        <v>30548.793300000001</v>
      </c>
      <c r="S323" s="23">
        <f t="shared" si="142"/>
        <v>-0.22500080884183093</v>
      </c>
      <c r="T323" s="23">
        <f t="shared" si="143"/>
        <v>7.3536447941141407</v>
      </c>
      <c r="U323" s="23">
        <f t="shared" si="144"/>
        <v>-0.14921947049188156</v>
      </c>
      <c r="V323" s="23">
        <f t="shared" ref="V323:V386" si="156">IF(OR(P323="",P322=""),"",P323/P322-1)</f>
        <v>-0.70211692614541643</v>
      </c>
      <c r="W323" s="23">
        <f t="shared" ref="W323:W386" si="157">IF(OR(Q323="",Q322=""),"",Q323/Q322-1)</f>
        <v>-4.1605275900528094E-3</v>
      </c>
      <c r="X323" s="23">
        <f t="shared" ref="X323:X386" si="158">IF(OR(R323="",R322=""),"",R323/R322-1)</f>
        <v>-0.68010404767666288</v>
      </c>
      <c r="Y323" s="23">
        <f t="shared" si="145"/>
        <v>0.90181861946082165</v>
      </c>
      <c r="Z323" s="23">
        <f t="shared" si="146"/>
        <v>9.8181380539178284E-2</v>
      </c>
      <c r="AA323" s="24">
        <f>IF(SUMIFS('Daily NSE Equity Options'!$M:$M,'Daily NSE Equity Options'!$A:$A,$A323)=0,"",SUMIFS('Daily NSE Equity Options'!$M:$M,'Daily NSE Equity Options'!$A:$A,$A323))</f>
        <v>28396822</v>
      </c>
      <c r="AB323" s="9">
        <f>IF(SUMIFS('Daily BSE Equity Options'!$M:$M,'Daily BSE Equity Options'!$A:$A,$A323)=0,"",SUMIFS('Daily BSE Equity Options'!$M:$M,'Daily BSE Equity Options'!$A:$A,$A323))</f>
        <v>3510500</v>
      </c>
      <c r="AC323" s="9">
        <f t="shared" si="147"/>
        <v>31907322</v>
      </c>
      <c r="AD323" s="26">
        <f t="shared" si="148"/>
        <v>-0.56673515814494713</v>
      </c>
      <c r="AE323" s="26">
        <f t="shared" si="149"/>
        <v>7.2099866928288616</v>
      </c>
      <c r="AF323" s="26">
        <f t="shared" si="150"/>
        <v>-0.516329105473601</v>
      </c>
      <c r="AG323" s="26">
        <f t="shared" ref="AG323:AG386" si="159">IF(OR(AA323="",AA322=""),"",AA323/AA322-1)</f>
        <v>-0.70082687746797379</v>
      </c>
      <c r="AH323" s="26">
        <f t="shared" ref="AH323:AH386" si="160">IF(OR(AB323="",AB322=""),"",AB323/AB322-1)</f>
        <v>-1.0936470312457258E-2</v>
      </c>
      <c r="AI323" s="26">
        <f t="shared" ref="AI323:AI386" si="161">IF(OR(AC323="",AC322=""),"",AC323/AC322-1)</f>
        <v>-0.6759592614005292</v>
      </c>
      <c r="AJ323" s="26">
        <f t="shared" si="151"/>
        <v>0.88997823132884668</v>
      </c>
      <c r="AK323" s="26">
        <f t="shared" si="152"/>
        <v>0.11002176867115329</v>
      </c>
      <c r="AL323" s="29">
        <v>12.27</v>
      </c>
      <c r="AM323" s="30">
        <v>12.37</v>
      </c>
      <c r="AN323" s="30">
        <v>11.625</v>
      </c>
      <c r="AO323" s="30">
        <v>11.705</v>
      </c>
      <c r="AP323" s="31">
        <v>-4.5999999999999999E-2</v>
      </c>
    </row>
    <row r="324" spans="1:42" x14ac:dyDescent="0.2">
      <c r="A324" s="11">
        <v>44396</v>
      </c>
      <c r="B324" s="5" t="s">
        <v>244</v>
      </c>
      <c r="C324" s="10">
        <v>44378</v>
      </c>
      <c r="D324" s="5" t="s">
        <v>180</v>
      </c>
      <c r="E324" s="18">
        <f>IF(SUMIFS('Daily NSE Equity Options'!$K:$K,'Daily NSE Equity Options'!$A:$A,$A324)=0,"",SUMIFS('Daily NSE Equity Options'!$K:$K,'Daily NSE Equity Options'!$A:$A,$A324))</f>
        <v>185.58760000000001</v>
      </c>
      <c r="F324" s="7">
        <f>IF(SUMIFS('Daily BSE Equity Options'!$K:$K,'Daily BSE Equity Options'!$A:$A,$A324)=0,"",SUMIFS('Daily BSE Equity Options'!$K:$K,'Daily BSE Equity Options'!$A:$A,$A324))</f>
        <v>3.8699999999999998E-2</v>
      </c>
      <c r="G324" s="7">
        <f t="shared" si="135"/>
        <v>185.62630000000001</v>
      </c>
      <c r="H324" s="20" t="str">
        <f t="shared" si="136"/>
        <v/>
      </c>
      <c r="I324" s="20" t="str">
        <f t="shared" si="137"/>
        <v/>
      </c>
      <c r="J324" s="20" t="str">
        <f t="shared" si="138"/>
        <v/>
      </c>
      <c r="K324" s="20">
        <f t="shared" si="153"/>
        <v>0.30140197565458382</v>
      </c>
      <c r="L324" s="20">
        <f t="shared" si="154"/>
        <v>1.0476190476190474</v>
      </c>
      <c r="M324" s="20">
        <f t="shared" si="155"/>
        <v>0.30150086100033113</v>
      </c>
      <c r="N324" s="20">
        <f t="shared" si="139"/>
        <v>0.99979151661160082</v>
      </c>
      <c r="O324" s="20">
        <f t="shared" si="140"/>
        <v>2.084833883991654E-4</v>
      </c>
      <c r="P324" s="21">
        <f>IF(SUMIFS('Daily NSE Equity Options'!$L:$L,'Daily NSE Equity Options'!$A:$A,$A324)=0,"",SUMIFS('Daily NSE Equity Options'!$L:$L,'Daily NSE Equity Options'!$A:$A,$A324))</f>
        <v>43425.2552</v>
      </c>
      <c r="Q324" s="8">
        <f>IF(SUMIFS('Daily BSE Equity Options'!$L:$L,'Daily BSE Equity Options'!$A:$A,$A324)=0,"",SUMIFS('Daily BSE Equity Options'!$L:$L,'Daily BSE Equity Options'!$A:$A,$A324))</f>
        <v>3137.6019999999999</v>
      </c>
      <c r="R324" s="8">
        <f t="shared" si="141"/>
        <v>46562.857199999999</v>
      </c>
      <c r="S324" s="23" t="str">
        <f t="shared" si="142"/>
        <v/>
      </c>
      <c r="T324" s="23" t="str">
        <f t="shared" si="143"/>
        <v/>
      </c>
      <c r="U324" s="23" t="str">
        <f t="shared" si="144"/>
        <v/>
      </c>
      <c r="V324" s="23">
        <f t="shared" si="156"/>
        <v>0.57626459798468854</v>
      </c>
      <c r="W324" s="23">
        <f t="shared" si="157"/>
        <v>4.6103508635466195E-2</v>
      </c>
      <c r="X324" s="23">
        <f t="shared" si="158"/>
        <v>0.52421265032422726</v>
      </c>
      <c r="Y324" s="23">
        <f t="shared" si="145"/>
        <v>0.93261577599237189</v>
      </c>
      <c r="Z324" s="23">
        <f t="shared" si="146"/>
        <v>6.7384224007628127E-2</v>
      </c>
      <c r="AA324" s="24">
        <f>IF(SUMIFS('Daily NSE Equity Options'!$M:$M,'Daily NSE Equity Options'!$A:$A,$A324)=0,"",SUMIFS('Daily NSE Equity Options'!$M:$M,'Daily NSE Equity Options'!$A:$A,$A324))</f>
        <v>45129024</v>
      </c>
      <c r="AB324" s="9">
        <f>IF(SUMIFS('Daily BSE Equity Options'!$M:$M,'Daily BSE Equity Options'!$A:$A,$A324)=0,"",SUMIFS('Daily BSE Equity Options'!$M:$M,'Daily BSE Equity Options'!$A:$A,$A324))</f>
        <v>3741064</v>
      </c>
      <c r="AC324" s="9">
        <f t="shared" si="147"/>
        <v>48870088</v>
      </c>
      <c r="AD324" s="26" t="str">
        <f t="shared" si="148"/>
        <v/>
      </c>
      <c r="AE324" s="26" t="str">
        <f t="shared" si="149"/>
        <v/>
      </c>
      <c r="AF324" s="26" t="str">
        <f t="shared" si="150"/>
        <v/>
      </c>
      <c r="AG324" s="26">
        <f t="shared" si="159"/>
        <v>0.58922797769412361</v>
      </c>
      <c r="AH324" s="26">
        <f t="shared" si="160"/>
        <v>6.5678393391254808E-2</v>
      </c>
      <c r="AI324" s="26">
        <f t="shared" si="161"/>
        <v>0.53162612644207496</v>
      </c>
      <c r="AJ324" s="26">
        <f t="shared" si="151"/>
        <v>0.92344879755485609</v>
      </c>
      <c r="AK324" s="26">
        <f t="shared" si="152"/>
        <v>7.6551202445143948E-2</v>
      </c>
      <c r="AL324" s="29">
        <v>11.705</v>
      </c>
      <c r="AM324" s="30">
        <v>13.1975</v>
      </c>
      <c r="AN324" s="30">
        <v>11.705</v>
      </c>
      <c r="AO324" s="30">
        <v>12.68</v>
      </c>
      <c r="AP324" s="31">
        <v>8.3299999999999999E-2</v>
      </c>
    </row>
    <row r="325" spans="1:42" x14ac:dyDescent="0.2">
      <c r="A325" s="11">
        <v>44397</v>
      </c>
      <c r="B325" s="5" t="s">
        <v>242</v>
      </c>
      <c r="C325" s="10">
        <v>44378</v>
      </c>
      <c r="D325" s="5" t="s">
        <v>180</v>
      </c>
      <c r="E325" s="18">
        <f>IF(SUMIFS('Daily NSE Equity Options'!$K:$K,'Daily NSE Equity Options'!$A:$A,$A325)=0,"",SUMIFS('Daily NSE Equity Options'!$K:$K,'Daily NSE Equity Options'!$A:$A,$A325))</f>
        <v>217.1191</v>
      </c>
      <c r="F325" s="7">
        <f>IF(SUMIFS('Daily BSE Equity Options'!$K:$K,'Daily BSE Equity Options'!$A:$A,$A325)=0,"",SUMIFS('Daily BSE Equity Options'!$K:$K,'Daily BSE Equity Options'!$A:$A,$A325))</f>
        <v>2.5999999999999999E-2</v>
      </c>
      <c r="G325" s="7">
        <f t="shared" si="135"/>
        <v>217.14510000000001</v>
      </c>
      <c r="H325" s="20">
        <f t="shared" si="136"/>
        <v>1.3314902829112825</v>
      </c>
      <c r="I325" s="20">
        <f t="shared" si="137"/>
        <v>-0.29729729729729726</v>
      </c>
      <c r="J325" s="20">
        <f t="shared" si="138"/>
        <v>1.3308433947033973</v>
      </c>
      <c r="K325" s="20">
        <f t="shared" si="153"/>
        <v>0.16990089855141188</v>
      </c>
      <c r="L325" s="20">
        <f t="shared" si="154"/>
        <v>-0.32816537467700257</v>
      </c>
      <c r="M325" s="20">
        <f t="shared" si="155"/>
        <v>0.16979706000712191</v>
      </c>
      <c r="N325" s="20">
        <f t="shared" si="139"/>
        <v>0.99988026439463751</v>
      </c>
      <c r="O325" s="20">
        <f t="shared" si="140"/>
        <v>1.1973560536249724E-4</v>
      </c>
      <c r="P325" s="21">
        <f>IF(SUMIFS('Daily NSE Equity Options'!$L:$L,'Daily NSE Equity Options'!$A:$A,$A325)=0,"",SUMIFS('Daily NSE Equity Options'!$L:$L,'Daily NSE Equity Options'!$A:$A,$A325))</f>
        <v>56076.1054</v>
      </c>
      <c r="Q325" s="8">
        <f>IF(SUMIFS('Daily BSE Equity Options'!$L:$L,'Daily BSE Equity Options'!$A:$A,$A325)=0,"",SUMIFS('Daily BSE Equity Options'!$L:$L,'Daily BSE Equity Options'!$A:$A,$A325))</f>
        <v>3105.8038000000001</v>
      </c>
      <c r="R325" s="8">
        <f t="shared" si="141"/>
        <v>59181.909200000002</v>
      </c>
      <c r="S325" s="23">
        <f t="shared" si="142"/>
        <v>4.1033722528290104</v>
      </c>
      <c r="T325" s="23">
        <f t="shared" si="143"/>
        <v>8.7954736123674255</v>
      </c>
      <c r="U325" s="23">
        <f t="shared" si="144"/>
        <v>4.2349677416798199</v>
      </c>
      <c r="V325" s="23">
        <f t="shared" si="156"/>
        <v>0.29132471741927723</v>
      </c>
      <c r="W325" s="23">
        <f t="shared" si="157"/>
        <v>-1.0134554988172395E-2</v>
      </c>
      <c r="X325" s="23">
        <f t="shared" si="158"/>
        <v>0.27101111827819713</v>
      </c>
      <c r="Y325" s="23">
        <f t="shared" si="145"/>
        <v>0.94752106104748646</v>
      </c>
      <c r="Z325" s="23">
        <f t="shared" si="146"/>
        <v>5.247893895251355E-2</v>
      </c>
      <c r="AA325" s="24">
        <f>IF(SUMIFS('Daily NSE Equity Options'!$M:$M,'Daily NSE Equity Options'!$A:$A,$A325)=0,"",SUMIFS('Daily NSE Equity Options'!$M:$M,'Daily NSE Equity Options'!$A:$A,$A325))</f>
        <v>58636433</v>
      </c>
      <c r="AB325" s="9">
        <f>IF(SUMIFS('Daily BSE Equity Options'!$M:$M,'Daily BSE Equity Options'!$A:$A,$A325)=0,"",SUMIFS('Daily BSE Equity Options'!$M:$M,'Daily BSE Equity Options'!$A:$A,$A325))</f>
        <v>3618866</v>
      </c>
      <c r="AC325" s="9">
        <f t="shared" si="147"/>
        <v>62255299</v>
      </c>
      <c r="AD325" s="26">
        <f t="shared" si="148"/>
        <v>2.3195327892304727</v>
      </c>
      <c r="AE325" s="26">
        <f t="shared" si="149"/>
        <v>8.4275182226946139</v>
      </c>
      <c r="AF325" s="26">
        <f t="shared" si="150"/>
        <v>2.4494437698208391</v>
      </c>
      <c r="AG325" s="26">
        <f t="shared" si="159"/>
        <v>0.29930647292527301</v>
      </c>
      <c r="AH325" s="26">
        <f t="shared" si="160"/>
        <v>-3.2663969394803205E-2</v>
      </c>
      <c r="AI325" s="26">
        <f t="shared" si="161"/>
        <v>0.27389373638942494</v>
      </c>
      <c r="AJ325" s="26">
        <f t="shared" si="151"/>
        <v>0.94187055466555547</v>
      </c>
      <c r="AK325" s="26">
        <f t="shared" si="152"/>
        <v>5.8129445334444543E-2</v>
      </c>
      <c r="AL325" s="29">
        <v>12.68</v>
      </c>
      <c r="AM325" s="30">
        <v>14.092499999999999</v>
      </c>
      <c r="AN325" s="30">
        <v>11.7875</v>
      </c>
      <c r="AO325" s="30">
        <v>13.205</v>
      </c>
      <c r="AP325" s="31">
        <v>4.1399999999999999E-2</v>
      </c>
    </row>
    <row r="326" spans="1:42" x14ac:dyDescent="0.2">
      <c r="A326" s="11">
        <v>44399</v>
      </c>
      <c r="B326" s="5" t="s">
        <v>243</v>
      </c>
      <c r="C326" s="10">
        <v>44378</v>
      </c>
      <c r="D326" s="5" t="s">
        <v>180</v>
      </c>
      <c r="E326" s="18">
        <f>IF(SUMIFS('Daily NSE Equity Options'!$K:$K,'Daily NSE Equity Options'!$A:$A,$A326)=0,"",SUMIFS('Daily NSE Equity Options'!$K:$K,'Daily NSE Equity Options'!$A:$A,$A326))</f>
        <v>201.01220000000001</v>
      </c>
      <c r="F326" s="7">
        <f>IF(SUMIFS('Daily BSE Equity Options'!$K:$K,'Daily BSE Equity Options'!$A:$A,$A326)=0,"",SUMIFS('Daily BSE Equity Options'!$K:$K,'Daily BSE Equity Options'!$A:$A,$A326))</f>
        <v>2.2499999999999999E-2</v>
      </c>
      <c r="G326" s="7">
        <f t="shared" si="135"/>
        <v>201.03470000000002</v>
      </c>
      <c r="H326" s="20">
        <f t="shared" si="136"/>
        <v>0.86928275974943836</v>
      </c>
      <c r="I326" s="20">
        <f t="shared" si="137"/>
        <v>-0.55000000000000004</v>
      </c>
      <c r="J326" s="20">
        <f t="shared" si="138"/>
        <v>0.86862314610668467</v>
      </c>
      <c r="K326" s="20">
        <f t="shared" si="153"/>
        <v>-7.4184629542034752E-2</v>
      </c>
      <c r="L326" s="20">
        <f t="shared" si="154"/>
        <v>-0.13461538461538458</v>
      </c>
      <c r="M326" s="20">
        <f t="shared" si="155"/>
        <v>-7.4191865255075928E-2</v>
      </c>
      <c r="N326" s="20">
        <f t="shared" si="139"/>
        <v>0.99988807902317356</v>
      </c>
      <c r="O326" s="20">
        <f t="shared" si="140"/>
        <v>1.1192097682638867E-4</v>
      </c>
      <c r="P326" s="21">
        <f>IF(SUMIFS('Daily NSE Equity Options'!$L:$L,'Daily NSE Equity Options'!$A:$A,$A326)=0,"",SUMIFS('Daily NSE Equity Options'!$L:$L,'Daily NSE Equity Options'!$A:$A,$A326))</f>
        <v>100223.54610000001</v>
      </c>
      <c r="Q326" s="8">
        <f>IF(SUMIFS('Daily BSE Equity Options'!$L:$L,'Daily BSE Equity Options'!$A:$A,$A326)=0,"",SUMIFS('Daily BSE Equity Options'!$L:$L,'Daily BSE Equity Options'!$A:$A,$A326))</f>
        <v>3021.6984000000002</v>
      </c>
      <c r="R326" s="8">
        <f t="shared" si="141"/>
        <v>103245.2445</v>
      </c>
      <c r="S326" s="23">
        <f t="shared" si="142"/>
        <v>4.2931961212776306</v>
      </c>
      <c r="T326" s="23">
        <f t="shared" si="143"/>
        <v>7.4211039101287675</v>
      </c>
      <c r="U326" s="23">
        <f t="shared" si="144"/>
        <v>4.351370396957698</v>
      </c>
      <c r="V326" s="23">
        <f t="shared" si="156"/>
        <v>0.7872772259251799</v>
      </c>
      <c r="W326" s="23">
        <f t="shared" si="157"/>
        <v>-2.7080075051746588E-2</v>
      </c>
      <c r="X326" s="23">
        <f t="shared" si="158"/>
        <v>0.7445406188416781</v>
      </c>
      <c r="Y326" s="23">
        <f t="shared" si="145"/>
        <v>0.97073280794061179</v>
      </c>
      <c r="Z326" s="23">
        <f t="shared" si="146"/>
        <v>2.9267192059388266E-2</v>
      </c>
      <c r="AA326" s="24">
        <f>IF(SUMIFS('Daily NSE Equity Options'!$M:$M,'Daily NSE Equity Options'!$A:$A,$A326)=0,"",SUMIFS('Daily NSE Equity Options'!$M:$M,'Daily NSE Equity Options'!$A:$A,$A326))</f>
        <v>106802368</v>
      </c>
      <c r="AB326" s="9">
        <f>IF(SUMIFS('Daily BSE Equity Options'!$M:$M,'Daily BSE Equity Options'!$A:$A,$A326)=0,"",SUMIFS('Daily BSE Equity Options'!$M:$M,'Daily BSE Equity Options'!$A:$A,$A326))</f>
        <v>3506752</v>
      </c>
      <c r="AC326" s="9">
        <f t="shared" si="147"/>
        <v>110309120</v>
      </c>
      <c r="AD326" s="26">
        <f t="shared" si="148"/>
        <v>2.4598423415901114</v>
      </c>
      <c r="AE326" s="26">
        <f t="shared" si="149"/>
        <v>7.3759933312155006</v>
      </c>
      <c r="AF326" s="26">
        <f t="shared" si="150"/>
        <v>2.5256261144516028</v>
      </c>
      <c r="AG326" s="26">
        <f t="shared" si="159"/>
        <v>0.82143357867624722</v>
      </c>
      <c r="AH326" s="26">
        <f t="shared" si="160"/>
        <v>-3.0980423149130187E-2</v>
      </c>
      <c r="AI326" s="26">
        <f t="shared" si="161"/>
        <v>0.7718832255548238</v>
      </c>
      <c r="AJ326" s="26">
        <f t="shared" si="151"/>
        <v>0.96820977268244002</v>
      </c>
      <c r="AK326" s="26">
        <f t="shared" si="152"/>
        <v>3.1790227317559962E-2</v>
      </c>
      <c r="AL326" s="29">
        <v>13.205</v>
      </c>
      <c r="AM326" s="30">
        <v>13.205</v>
      </c>
      <c r="AN326" s="30">
        <v>11.717499999999999</v>
      </c>
      <c r="AO326" s="30">
        <v>11.885</v>
      </c>
      <c r="AP326" s="31">
        <v>-0.1</v>
      </c>
    </row>
    <row r="327" spans="1:42" x14ac:dyDescent="0.2">
      <c r="A327" s="11">
        <v>44400</v>
      </c>
      <c r="B327" s="5" t="s">
        <v>241</v>
      </c>
      <c r="C327" s="10">
        <v>44378</v>
      </c>
      <c r="D327" s="5" t="s">
        <v>180</v>
      </c>
      <c r="E327" s="18">
        <f>IF(SUMIFS('Daily NSE Equity Options'!$K:$K,'Daily NSE Equity Options'!$A:$A,$A327)=0,"",SUMIFS('Daily NSE Equity Options'!$K:$K,'Daily NSE Equity Options'!$A:$A,$A327))</f>
        <v>179.91839999999999</v>
      </c>
      <c r="F327" s="7">
        <f>IF(SUMIFS('Daily BSE Equity Options'!$K:$K,'Daily BSE Equity Options'!$A:$A,$A327)=0,"",SUMIFS('Daily BSE Equity Options'!$K:$K,'Daily BSE Equity Options'!$A:$A,$A327))</f>
        <v>1.8499999999999999E-2</v>
      </c>
      <c r="G327" s="7">
        <f t="shared" si="135"/>
        <v>179.93689999999998</v>
      </c>
      <c r="H327" s="20">
        <f t="shared" si="136"/>
        <v>0.9800975970522785</v>
      </c>
      <c r="I327" s="20">
        <f t="shared" si="137"/>
        <v>-0.61776859504132231</v>
      </c>
      <c r="J327" s="20">
        <f t="shared" si="138"/>
        <v>0.97924691844183021</v>
      </c>
      <c r="K327" s="20">
        <f t="shared" si="153"/>
        <v>-0.10493790924132973</v>
      </c>
      <c r="L327" s="20">
        <f t="shared" si="154"/>
        <v>-0.17777777777777781</v>
      </c>
      <c r="M327" s="20">
        <f t="shared" si="155"/>
        <v>-0.10494606155056829</v>
      </c>
      <c r="N327" s="20">
        <f t="shared" si="139"/>
        <v>0.99989718618026657</v>
      </c>
      <c r="O327" s="20">
        <f t="shared" si="140"/>
        <v>1.0281381973347325E-4</v>
      </c>
      <c r="P327" s="21">
        <f>IF(SUMIFS('Daily NSE Equity Options'!$L:$L,'Daily NSE Equity Options'!$A:$A,$A327)=0,"",SUMIFS('Daily NSE Equity Options'!$L:$L,'Daily NSE Equity Options'!$A:$A,$A327))</f>
        <v>34063.902600000001</v>
      </c>
      <c r="Q327" s="8">
        <f>IF(SUMIFS('Daily BSE Equity Options'!$L:$L,'Daily BSE Equity Options'!$A:$A,$A327)=0,"",SUMIFS('Daily BSE Equity Options'!$L:$L,'Daily BSE Equity Options'!$A:$A,$A327))</f>
        <v>3048.2237</v>
      </c>
      <c r="R327" s="8">
        <f t="shared" si="141"/>
        <v>37112.126300000004</v>
      </c>
      <c r="S327" s="23">
        <f t="shared" si="142"/>
        <v>6.8048099386106564E-3</v>
      </c>
      <c r="T327" s="23">
        <f t="shared" si="143"/>
        <v>6.9775402138755567</v>
      </c>
      <c r="U327" s="23">
        <f t="shared" si="144"/>
        <v>8.464969704205072E-2</v>
      </c>
      <c r="V327" s="23">
        <f t="shared" si="156"/>
        <v>-0.66012076078397708</v>
      </c>
      <c r="W327" s="23">
        <f t="shared" si="157"/>
        <v>8.7782751581031437E-3</v>
      </c>
      <c r="X327" s="23">
        <f t="shared" si="158"/>
        <v>-0.64054396423072046</v>
      </c>
      <c r="Y327" s="23">
        <f t="shared" si="145"/>
        <v>0.91786448247779318</v>
      </c>
      <c r="Z327" s="23">
        <f t="shared" si="146"/>
        <v>8.2135517522206741E-2</v>
      </c>
      <c r="AA327" s="24">
        <f>IF(SUMIFS('Daily NSE Equity Options'!$M:$M,'Daily NSE Equity Options'!$A:$A,$A327)=0,"",SUMIFS('Daily NSE Equity Options'!$M:$M,'Daily NSE Equity Options'!$A:$A,$A327))</f>
        <v>40432363</v>
      </c>
      <c r="AB327" s="9">
        <f>IF(SUMIFS('Daily BSE Equity Options'!$M:$M,'Daily BSE Equity Options'!$A:$A,$A327)=0,"",SUMIFS('Daily BSE Equity Options'!$M:$M,'Daily BSE Equity Options'!$A:$A,$A327))</f>
        <v>3656764</v>
      </c>
      <c r="AC327" s="9">
        <f t="shared" si="147"/>
        <v>44089127</v>
      </c>
      <c r="AD327" s="26">
        <f t="shared" si="148"/>
        <v>-0.30698616022719383</v>
      </c>
      <c r="AE327" s="26">
        <f t="shared" si="149"/>
        <v>7.1659740288741745</v>
      </c>
      <c r="AF327" s="26">
        <f t="shared" si="150"/>
        <v>-0.25006500189026826</v>
      </c>
      <c r="AG327" s="26">
        <f t="shared" si="159"/>
        <v>-0.62142821589873365</v>
      </c>
      <c r="AH327" s="26">
        <f t="shared" si="160"/>
        <v>4.2778046465789421E-2</v>
      </c>
      <c r="AI327" s="26">
        <f t="shared" si="161"/>
        <v>-0.60031294783241851</v>
      </c>
      <c r="AJ327" s="26">
        <f t="shared" si="151"/>
        <v>0.91705973221016601</v>
      </c>
      <c r="AK327" s="26">
        <f t="shared" si="152"/>
        <v>8.2940267789833988E-2</v>
      </c>
      <c r="AL327" s="29">
        <v>11.885</v>
      </c>
      <c r="AM327" s="30">
        <v>12.115</v>
      </c>
      <c r="AN327" s="30">
        <v>11.567500000000001</v>
      </c>
      <c r="AO327" s="30">
        <v>11.762499999999999</v>
      </c>
      <c r="AP327" s="31">
        <v>-1.03E-2</v>
      </c>
    </row>
    <row r="328" spans="1:42" x14ac:dyDescent="0.2">
      <c r="A328" s="11">
        <v>44403</v>
      </c>
      <c r="B328" s="5" t="s">
        <v>244</v>
      </c>
      <c r="C328" s="10">
        <v>44378</v>
      </c>
      <c r="D328" s="5" t="s">
        <v>180</v>
      </c>
      <c r="E328" s="18">
        <f>IF(SUMIFS('Daily NSE Equity Options'!$K:$K,'Daily NSE Equity Options'!$A:$A,$A328)=0,"",SUMIFS('Daily NSE Equity Options'!$K:$K,'Daily NSE Equity Options'!$A:$A,$A328))</f>
        <v>159.19929999999999</v>
      </c>
      <c r="F328" s="7">
        <f>IF(SUMIFS('Daily BSE Equity Options'!$K:$K,'Daily BSE Equity Options'!$A:$A,$A328)=0,"",SUMIFS('Daily BSE Equity Options'!$K:$K,'Daily BSE Equity Options'!$A:$A,$A328))</f>
        <v>3.5099999999999999E-2</v>
      </c>
      <c r="G328" s="7">
        <f t="shared" si="135"/>
        <v>159.23439999999999</v>
      </c>
      <c r="H328" s="20" t="str">
        <f t="shared" si="136"/>
        <v/>
      </c>
      <c r="I328" s="20" t="str">
        <f t="shared" si="137"/>
        <v/>
      </c>
      <c r="J328" s="20" t="str">
        <f t="shared" si="138"/>
        <v/>
      </c>
      <c r="K328" s="20">
        <f t="shared" si="153"/>
        <v>-0.11515831621446171</v>
      </c>
      <c r="L328" s="20">
        <f t="shared" si="154"/>
        <v>0.89729729729729746</v>
      </c>
      <c r="M328" s="20">
        <f t="shared" si="155"/>
        <v>-0.11505422178552582</v>
      </c>
      <c r="N328" s="20">
        <f t="shared" si="139"/>
        <v>0.99977957024361575</v>
      </c>
      <c r="O328" s="20">
        <f t="shared" si="140"/>
        <v>2.2042975638429888E-4</v>
      </c>
      <c r="P328" s="21">
        <f>IF(SUMIFS('Daily NSE Equity Options'!$L:$L,'Daily NSE Equity Options'!$A:$A,$A328)=0,"",SUMIFS('Daily NSE Equity Options'!$L:$L,'Daily NSE Equity Options'!$A:$A,$A328))</f>
        <v>34532.314299999998</v>
      </c>
      <c r="Q328" s="8">
        <f>IF(SUMIFS('Daily BSE Equity Options'!$L:$L,'Daily BSE Equity Options'!$A:$A,$A328)=0,"",SUMIFS('Daily BSE Equity Options'!$L:$L,'Daily BSE Equity Options'!$A:$A,$A328))</f>
        <v>3014.3087999999998</v>
      </c>
      <c r="R328" s="8">
        <f t="shared" si="141"/>
        <v>37546.623099999997</v>
      </c>
      <c r="S328" s="23" t="str">
        <f t="shared" si="142"/>
        <v/>
      </c>
      <c r="T328" s="23" t="str">
        <f t="shared" si="143"/>
        <v/>
      </c>
      <c r="U328" s="23" t="str">
        <f t="shared" si="144"/>
        <v/>
      </c>
      <c r="V328" s="23">
        <f t="shared" si="156"/>
        <v>1.3750969919694267E-2</v>
      </c>
      <c r="W328" s="23">
        <f t="shared" si="157"/>
        <v>-1.1126119123081479E-2</v>
      </c>
      <c r="X328" s="23">
        <f t="shared" si="158"/>
        <v>1.1707677336719735E-2</v>
      </c>
      <c r="Y328" s="23">
        <f t="shared" si="145"/>
        <v>0.91971824491454734</v>
      </c>
      <c r="Z328" s="23">
        <f t="shared" si="146"/>
        <v>8.0281755085452683E-2</v>
      </c>
      <c r="AA328" s="24">
        <f>IF(SUMIFS('Daily NSE Equity Options'!$M:$M,'Daily NSE Equity Options'!$A:$A,$A328)=0,"",SUMIFS('Daily NSE Equity Options'!$M:$M,'Daily NSE Equity Options'!$A:$A,$A328))</f>
        <v>41000319</v>
      </c>
      <c r="AB328" s="9">
        <f>IF(SUMIFS('Daily BSE Equity Options'!$M:$M,'Daily BSE Equity Options'!$A:$A,$A328)=0,"",SUMIFS('Daily BSE Equity Options'!$M:$M,'Daily BSE Equity Options'!$A:$A,$A328))</f>
        <v>3526188</v>
      </c>
      <c r="AC328" s="9">
        <f t="shared" si="147"/>
        <v>44526507</v>
      </c>
      <c r="AD328" s="26" t="str">
        <f t="shared" si="148"/>
        <v/>
      </c>
      <c r="AE328" s="26" t="str">
        <f t="shared" si="149"/>
        <v/>
      </c>
      <c r="AF328" s="26" t="str">
        <f t="shared" si="150"/>
        <v/>
      </c>
      <c r="AG328" s="26">
        <f t="shared" si="159"/>
        <v>1.4047064229216533E-2</v>
      </c>
      <c r="AH328" s="26">
        <f t="shared" si="160"/>
        <v>-3.570807413330479E-2</v>
      </c>
      <c r="AI328" s="26">
        <f t="shared" si="161"/>
        <v>9.9203597295087764E-3</v>
      </c>
      <c r="AJ328" s="26">
        <f t="shared" si="151"/>
        <v>0.92080699256287946</v>
      </c>
      <c r="AK328" s="26">
        <f t="shared" si="152"/>
        <v>7.9193007437120544E-2</v>
      </c>
      <c r="AL328" s="29">
        <v>11.762499999999999</v>
      </c>
      <c r="AM328" s="30">
        <v>12.54</v>
      </c>
      <c r="AN328" s="30">
        <v>10.395</v>
      </c>
      <c r="AO328" s="30">
        <v>12.45</v>
      </c>
      <c r="AP328" s="31">
        <v>5.8400000000000001E-2</v>
      </c>
    </row>
    <row r="329" spans="1:42" x14ac:dyDescent="0.2">
      <c r="A329" s="11">
        <v>44404</v>
      </c>
      <c r="B329" s="5" t="s">
        <v>242</v>
      </c>
      <c r="C329" s="10">
        <v>44378</v>
      </c>
      <c r="D329" s="5" t="s">
        <v>180</v>
      </c>
      <c r="E329" s="18">
        <f>IF(SUMIFS('Daily NSE Equity Options'!$K:$K,'Daily NSE Equity Options'!$A:$A,$A329)=0,"",SUMIFS('Daily NSE Equity Options'!$K:$K,'Daily NSE Equity Options'!$A:$A,$A329))</f>
        <v>189.10659999999999</v>
      </c>
      <c r="F329" s="7">
        <f>IF(SUMIFS('Daily BSE Equity Options'!$K:$K,'Daily BSE Equity Options'!$A:$A,$A329)=0,"",SUMIFS('Daily BSE Equity Options'!$K:$K,'Daily BSE Equity Options'!$A:$A,$A329))</f>
        <v>2.6800000000000001E-2</v>
      </c>
      <c r="G329" s="7">
        <f t="shared" si="135"/>
        <v>189.13339999999999</v>
      </c>
      <c r="H329" s="20">
        <f t="shared" si="136"/>
        <v>1.0032160505924161</v>
      </c>
      <c r="I329" s="20">
        <f t="shared" si="137"/>
        <v>0.6855345911949684</v>
      </c>
      <c r="J329" s="20">
        <f t="shared" si="138"/>
        <v>1.0031625526650809</v>
      </c>
      <c r="K329" s="20">
        <f t="shared" si="153"/>
        <v>0.18786075064400398</v>
      </c>
      <c r="L329" s="20">
        <f t="shared" si="154"/>
        <v>-0.23646723646723644</v>
      </c>
      <c r="M329" s="20">
        <f t="shared" si="155"/>
        <v>0.18776721612917813</v>
      </c>
      <c r="N329" s="20">
        <f t="shared" si="139"/>
        <v>0.99985830107215323</v>
      </c>
      <c r="O329" s="20">
        <f t="shared" si="140"/>
        <v>1.4169892784669447E-4</v>
      </c>
      <c r="P329" s="21">
        <f>IF(SUMIFS('Daily NSE Equity Options'!$L:$L,'Daily NSE Equity Options'!$A:$A,$A329)=0,"",SUMIFS('Daily NSE Equity Options'!$L:$L,'Daily NSE Equity Options'!$A:$A,$A329))</f>
        <v>46577.806499999999</v>
      </c>
      <c r="Q329" s="8">
        <f>IF(SUMIFS('Daily BSE Equity Options'!$L:$L,'Daily BSE Equity Options'!$A:$A,$A329)=0,"",SUMIFS('Daily BSE Equity Options'!$L:$L,'Daily BSE Equity Options'!$A:$A,$A329))</f>
        <v>3002.9167000000002</v>
      </c>
      <c r="R329" s="8">
        <f t="shared" si="141"/>
        <v>49580.7232</v>
      </c>
      <c r="S329" s="23">
        <f t="shared" si="142"/>
        <v>2.9450039283773424</v>
      </c>
      <c r="T329" s="23">
        <f t="shared" si="143"/>
        <v>6.3859534600696115</v>
      </c>
      <c r="U329" s="23">
        <f t="shared" si="144"/>
        <v>3.0595499618098376</v>
      </c>
      <c r="V329" s="23">
        <f t="shared" si="156"/>
        <v>0.34881798234994066</v>
      </c>
      <c r="W329" s="23">
        <f t="shared" si="157"/>
        <v>-3.7793407231533349E-3</v>
      </c>
      <c r="X329" s="23">
        <f t="shared" si="158"/>
        <v>0.32051085041520033</v>
      </c>
      <c r="Y329" s="23">
        <f t="shared" si="145"/>
        <v>0.93943378583069959</v>
      </c>
      <c r="Z329" s="23">
        <f t="shared" si="146"/>
        <v>6.0566214169300379E-2</v>
      </c>
      <c r="AA329" s="24">
        <f>IF(SUMIFS('Daily NSE Equity Options'!$M:$M,'Daily NSE Equity Options'!$A:$A,$A329)=0,"",SUMIFS('Daily NSE Equity Options'!$M:$M,'Daily NSE Equity Options'!$A:$A,$A329))</f>
        <v>55593957</v>
      </c>
      <c r="AB329" s="9">
        <f>IF(SUMIFS('Daily BSE Equity Options'!$M:$M,'Daily BSE Equity Options'!$A:$A,$A329)=0,"",SUMIFS('Daily BSE Equity Options'!$M:$M,'Daily BSE Equity Options'!$A:$A,$A329))</f>
        <v>3488562</v>
      </c>
      <c r="AC329" s="9">
        <f t="shared" si="147"/>
        <v>59082519</v>
      </c>
      <c r="AD329" s="26">
        <f t="shared" si="148"/>
        <v>2.2454092024357224</v>
      </c>
      <c r="AE329" s="26">
        <f t="shared" si="149"/>
        <v>6.5335684314864526</v>
      </c>
      <c r="AF329" s="26">
        <f t="shared" si="150"/>
        <v>2.3582780952917961</v>
      </c>
      <c r="AG329" s="26">
        <f t="shared" si="159"/>
        <v>0.35593962086002295</v>
      </c>
      <c r="AH329" s="26">
        <f t="shared" si="160"/>
        <v>-1.0670446385728671E-2</v>
      </c>
      <c r="AI329" s="26">
        <f t="shared" si="161"/>
        <v>0.32690666707810689</v>
      </c>
      <c r="AJ329" s="26">
        <f t="shared" si="151"/>
        <v>0.94095441326731522</v>
      </c>
      <c r="AK329" s="26">
        <f t="shared" si="152"/>
        <v>5.904558673268484E-2</v>
      </c>
      <c r="AL329" s="29">
        <v>12.45</v>
      </c>
      <c r="AM329" s="30">
        <v>13.525</v>
      </c>
      <c r="AN329" s="30">
        <v>12.102499999999999</v>
      </c>
      <c r="AO329" s="30">
        <v>13.2325</v>
      </c>
      <c r="AP329" s="31">
        <v>6.2899999999999998E-2</v>
      </c>
    </row>
    <row r="330" spans="1:42" x14ac:dyDescent="0.2">
      <c r="A330" s="11">
        <v>44405</v>
      </c>
      <c r="B330" s="5" t="s">
        <v>240</v>
      </c>
      <c r="C330" s="10">
        <v>44378</v>
      </c>
      <c r="D330" s="5" t="s">
        <v>180</v>
      </c>
      <c r="E330" s="18">
        <f>IF(SUMIFS('Daily NSE Equity Options'!$K:$K,'Daily NSE Equity Options'!$A:$A,$A330)=0,"",SUMIFS('Daily NSE Equity Options'!$K:$K,'Daily NSE Equity Options'!$A:$A,$A330))</f>
        <v>241.21459999999999</v>
      </c>
      <c r="F330" s="7">
        <f>IF(SUMIFS('Daily BSE Equity Options'!$K:$K,'Daily BSE Equity Options'!$A:$A,$A330)=0,"",SUMIFS('Daily BSE Equity Options'!$K:$K,'Daily BSE Equity Options'!$A:$A,$A330))</f>
        <v>2.2800000000000001E-2</v>
      </c>
      <c r="G330" s="7">
        <f t="shared" si="135"/>
        <v>241.23739999999998</v>
      </c>
      <c r="H330" s="20">
        <f t="shared" si="136"/>
        <v>1.2848025309381614</v>
      </c>
      <c r="I330" s="20">
        <f t="shared" si="137"/>
        <v>-0.56653992395437269</v>
      </c>
      <c r="J330" s="20">
        <f t="shared" si="138"/>
        <v>1.283880593906241</v>
      </c>
      <c r="K330" s="20">
        <f t="shared" si="153"/>
        <v>0.27554828863720249</v>
      </c>
      <c r="L330" s="20">
        <f t="shared" si="154"/>
        <v>-0.14925373134328357</v>
      </c>
      <c r="M330" s="20">
        <f t="shared" si="155"/>
        <v>0.27548809464642399</v>
      </c>
      <c r="N330" s="20">
        <f t="shared" si="139"/>
        <v>0.99990548729177153</v>
      </c>
      <c r="O330" s="20">
        <f t="shared" si="140"/>
        <v>9.4512708228491944E-5</v>
      </c>
      <c r="P330" s="21">
        <f>IF(SUMIFS('Daily NSE Equity Options'!$L:$L,'Daily NSE Equity Options'!$A:$A,$A330)=0,"",SUMIFS('Daily NSE Equity Options'!$L:$L,'Daily NSE Equity Options'!$A:$A,$A330))</f>
        <v>67273.319000000003</v>
      </c>
      <c r="Q330" s="8">
        <f>IF(SUMIFS('Daily BSE Equity Options'!$L:$L,'Daily BSE Equity Options'!$A:$A,$A330)=0,"",SUMIFS('Daily BSE Equity Options'!$L:$L,'Daily BSE Equity Options'!$A:$A,$A330))</f>
        <v>3011.9038</v>
      </c>
      <c r="R330" s="8">
        <f t="shared" si="141"/>
        <v>70285.222800000003</v>
      </c>
      <c r="S330" s="23">
        <f t="shared" si="142"/>
        <v>3.2140106806338826</v>
      </c>
      <c r="T330" s="23">
        <f t="shared" si="143"/>
        <v>6.3070107573211338</v>
      </c>
      <c r="U330" s="23">
        <f t="shared" si="144"/>
        <v>3.2918614571850853</v>
      </c>
      <c r="V330" s="23">
        <f t="shared" si="156"/>
        <v>0.44432132071311692</v>
      </c>
      <c r="W330" s="23">
        <f t="shared" si="157"/>
        <v>2.9927903095012809E-3</v>
      </c>
      <c r="X330" s="23">
        <f t="shared" si="158"/>
        <v>0.41759172242166898</v>
      </c>
      <c r="Y330" s="23">
        <f t="shared" si="145"/>
        <v>0.95714741050803076</v>
      </c>
      <c r="Z330" s="23">
        <f t="shared" si="146"/>
        <v>4.2852589491969281E-2</v>
      </c>
      <c r="AA330" s="24">
        <f>IF(SUMIFS('Daily NSE Equity Options'!$M:$M,'Daily NSE Equity Options'!$A:$A,$A330)=0,"",SUMIFS('Daily NSE Equity Options'!$M:$M,'Daily NSE Equity Options'!$A:$A,$A330))</f>
        <v>81205313</v>
      </c>
      <c r="AB330" s="9">
        <f>IF(SUMIFS('Daily BSE Equity Options'!$M:$M,'Daily BSE Equity Options'!$A:$A,$A330)=0,"",SUMIFS('Daily BSE Equity Options'!$M:$M,'Daily BSE Equity Options'!$A:$A,$A330))</f>
        <v>3458290</v>
      </c>
      <c r="AC330" s="9">
        <f t="shared" si="147"/>
        <v>84663603</v>
      </c>
      <c r="AD330" s="26">
        <f t="shared" si="148"/>
        <v>2.4507177533251778</v>
      </c>
      <c r="AE330" s="26">
        <f t="shared" si="149"/>
        <v>5.9689446501008581</v>
      </c>
      <c r="AF330" s="26">
        <f t="shared" si="150"/>
        <v>2.5233752431789114</v>
      </c>
      <c r="AG330" s="26">
        <f t="shared" si="159"/>
        <v>0.46068596987978383</v>
      </c>
      <c r="AH330" s="26">
        <f t="shared" si="160"/>
        <v>-8.6775009301827133E-3</v>
      </c>
      <c r="AI330" s="26">
        <f t="shared" si="161"/>
        <v>0.43297212835491994</v>
      </c>
      <c r="AJ330" s="26">
        <f t="shared" si="151"/>
        <v>0.95915257705250268</v>
      </c>
      <c r="AK330" s="26">
        <f t="shared" si="152"/>
        <v>4.0847422947497283E-2</v>
      </c>
      <c r="AL330" s="29">
        <v>13.2325</v>
      </c>
      <c r="AM330" s="30">
        <v>15.98</v>
      </c>
      <c r="AN330" s="30">
        <v>11.355</v>
      </c>
      <c r="AO330" s="30">
        <v>13.692500000000001</v>
      </c>
      <c r="AP330" s="31">
        <v>3.4799999999999998E-2</v>
      </c>
    </row>
    <row r="331" spans="1:42" x14ac:dyDescent="0.2">
      <c r="A331" s="11">
        <v>44406</v>
      </c>
      <c r="B331" s="5" t="s">
        <v>243</v>
      </c>
      <c r="C331" s="10">
        <v>44378</v>
      </c>
      <c r="D331" s="5" t="s">
        <v>180</v>
      </c>
      <c r="E331" s="18">
        <f>IF(SUMIFS('Daily NSE Equity Options'!$K:$K,'Daily NSE Equity Options'!$A:$A,$A331)=0,"",SUMIFS('Daily NSE Equity Options'!$K:$K,'Daily NSE Equity Options'!$A:$A,$A331))</f>
        <v>210.27430000000001</v>
      </c>
      <c r="F331" s="7">
        <f>IF(SUMIFS('Daily BSE Equity Options'!$K:$K,'Daily BSE Equity Options'!$A:$A,$A331)=0,"",SUMIFS('Daily BSE Equity Options'!$K:$K,'Daily BSE Equity Options'!$A:$A,$A331))</f>
        <v>2.23E-2</v>
      </c>
      <c r="G331" s="7">
        <f t="shared" si="135"/>
        <v>210.29660000000001</v>
      </c>
      <c r="H331" s="20">
        <f t="shared" si="136"/>
        <v>0.93300931782079211</v>
      </c>
      <c r="I331" s="20">
        <f t="shared" si="137"/>
        <v>-0.46650717703349276</v>
      </c>
      <c r="J331" s="20">
        <f t="shared" si="138"/>
        <v>0.93247174759654716</v>
      </c>
      <c r="K331" s="20">
        <f t="shared" si="153"/>
        <v>-0.1282687698008329</v>
      </c>
      <c r="L331" s="20">
        <f t="shared" si="154"/>
        <v>-2.1929824561403577E-2</v>
      </c>
      <c r="M331" s="20">
        <f t="shared" si="155"/>
        <v>-0.12825871941912814</v>
      </c>
      <c r="N331" s="20">
        <f t="shared" si="139"/>
        <v>0.9998939592936833</v>
      </c>
      <c r="O331" s="20">
        <f t="shared" si="140"/>
        <v>1.0604070631669747E-4</v>
      </c>
      <c r="P331" s="21">
        <f>IF(SUMIFS('Daily NSE Equity Options'!$L:$L,'Daily NSE Equity Options'!$A:$A,$A331)=0,"",SUMIFS('Daily NSE Equity Options'!$L:$L,'Daily NSE Equity Options'!$A:$A,$A331))</f>
        <v>94277.115900000004</v>
      </c>
      <c r="Q331" s="8">
        <f>IF(SUMIFS('Daily BSE Equity Options'!$L:$L,'Daily BSE Equity Options'!$A:$A,$A331)=0,"",SUMIFS('Daily BSE Equity Options'!$L:$L,'Daily BSE Equity Options'!$A:$A,$A331))</f>
        <v>3018.8141999999998</v>
      </c>
      <c r="R331" s="8">
        <f t="shared" si="141"/>
        <v>97295.930099999998</v>
      </c>
      <c r="S331" s="23">
        <f t="shared" si="142"/>
        <v>3.4862675754837378</v>
      </c>
      <c r="T331" s="23">
        <f t="shared" si="143"/>
        <v>6.1173151429432986</v>
      </c>
      <c r="U331" s="23">
        <f t="shared" si="144"/>
        <v>3.538321014339358</v>
      </c>
      <c r="V331" s="23">
        <f t="shared" si="156"/>
        <v>0.40140426102657423</v>
      </c>
      <c r="W331" s="23">
        <f t="shared" si="157"/>
        <v>2.2943627880809281E-3</v>
      </c>
      <c r="X331" s="23">
        <f t="shared" si="158"/>
        <v>0.38430136839517837</v>
      </c>
      <c r="Y331" s="23">
        <f t="shared" si="145"/>
        <v>0.96897286251442094</v>
      </c>
      <c r="Z331" s="23">
        <f t="shared" si="146"/>
        <v>3.102713748557916E-2</v>
      </c>
      <c r="AA331" s="24">
        <f>IF(SUMIFS('Daily NSE Equity Options'!$M:$M,'Daily NSE Equity Options'!$A:$A,$A331)=0,"",SUMIFS('Daily NSE Equity Options'!$M:$M,'Daily NSE Equity Options'!$A:$A,$A331))</f>
        <v>112355430</v>
      </c>
      <c r="AB331" s="9">
        <f>IF(SUMIFS('Daily BSE Equity Options'!$M:$M,'Daily BSE Equity Options'!$A:$A,$A331)=0,"",SUMIFS('Daily BSE Equity Options'!$M:$M,'Daily BSE Equity Options'!$A:$A,$A331))</f>
        <v>3488776</v>
      </c>
      <c r="AC331" s="9">
        <f t="shared" si="147"/>
        <v>115844206</v>
      </c>
      <c r="AD331" s="26">
        <f t="shared" si="148"/>
        <v>2.6491813773102044</v>
      </c>
      <c r="AE331" s="26">
        <f t="shared" si="149"/>
        <v>6.0241219283851937</v>
      </c>
      <c r="AF331" s="26">
        <f t="shared" si="150"/>
        <v>2.7027608603236604</v>
      </c>
      <c r="AG331" s="26">
        <f t="shared" si="159"/>
        <v>0.38359703139128354</v>
      </c>
      <c r="AH331" s="26">
        <f t="shared" si="160"/>
        <v>8.8153393729271112E-3</v>
      </c>
      <c r="AI331" s="26">
        <f t="shared" si="161"/>
        <v>0.36828816510443096</v>
      </c>
      <c r="AJ331" s="26">
        <f t="shared" si="151"/>
        <v>0.96988389734398972</v>
      </c>
      <c r="AK331" s="26">
        <f t="shared" si="152"/>
        <v>3.0116102656010262E-2</v>
      </c>
      <c r="AL331" s="29">
        <v>13.692500000000001</v>
      </c>
      <c r="AM331" s="30">
        <v>13.692500000000001</v>
      </c>
      <c r="AN331" s="30">
        <v>12.435</v>
      </c>
      <c r="AO331" s="30">
        <v>12.945</v>
      </c>
      <c r="AP331" s="31">
        <v>-5.4600000000000003E-2</v>
      </c>
    </row>
    <row r="332" spans="1:42" x14ac:dyDescent="0.2">
      <c r="A332" s="11">
        <v>44407</v>
      </c>
      <c r="B332" s="5" t="s">
        <v>241</v>
      </c>
      <c r="C332" s="10">
        <v>44378</v>
      </c>
      <c r="D332" s="5" t="s">
        <v>180</v>
      </c>
      <c r="E332" s="18">
        <f>IF(SUMIFS('Daily NSE Equity Options'!$K:$K,'Daily NSE Equity Options'!$A:$A,$A332)=0,"",SUMIFS('Daily NSE Equity Options'!$K:$K,'Daily NSE Equity Options'!$A:$A,$A332))</f>
        <v>172.5402</v>
      </c>
      <c r="F332" s="7">
        <f>IF(SUMIFS('Daily BSE Equity Options'!$K:$K,'Daily BSE Equity Options'!$A:$A,$A332)=0,"",SUMIFS('Daily BSE Equity Options'!$K:$K,'Daily BSE Equity Options'!$A:$A,$A332))</f>
        <v>2.2100000000000002E-2</v>
      </c>
      <c r="G332" s="7">
        <f t="shared" si="135"/>
        <v>172.56229999999999</v>
      </c>
      <c r="H332" s="20">
        <f t="shared" si="136"/>
        <v>0.45536241468080574</v>
      </c>
      <c r="I332" s="20">
        <f t="shared" si="137"/>
        <v>-0.3844011142061281</v>
      </c>
      <c r="J332" s="20">
        <f t="shared" si="138"/>
        <v>0.45510819988413931</v>
      </c>
      <c r="K332" s="20">
        <f t="shared" si="153"/>
        <v>-0.17945179225421271</v>
      </c>
      <c r="L332" s="20">
        <f t="shared" si="154"/>
        <v>-8.9686098654707669E-3</v>
      </c>
      <c r="M332" s="20">
        <f t="shared" si="155"/>
        <v>-0.17943371409713715</v>
      </c>
      <c r="N332" s="20">
        <f t="shared" si="139"/>
        <v>0.99987193031154553</v>
      </c>
      <c r="O332" s="20">
        <f t="shared" si="140"/>
        <v>1.2806968845454657E-4</v>
      </c>
      <c r="P332" s="21">
        <f>IF(SUMIFS('Daily NSE Equity Options'!$L:$L,'Daily NSE Equity Options'!$A:$A,$A332)=0,"",SUMIFS('Daily NSE Equity Options'!$L:$L,'Daily NSE Equity Options'!$A:$A,$A332))</f>
        <v>27837.562099999999</v>
      </c>
      <c r="Q332" s="8">
        <f>IF(SUMIFS('Daily BSE Equity Options'!$L:$L,'Daily BSE Equity Options'!$A:$A,$A332)=0,"",SUMIFS('Daily BSE Equity Options'!$L:$L,'Daily BSE Equity Options'!$A:$A,$A332))</f>
        <v>3012.9625999999998</v>
      </c>
      <c r="R332" s="8">
        <f t="shared" si="141"/>
        <v>30850.524699999998</v>
      </c>
      <c r="S332" s="23">
        <f t="shared" si="142"/>
        <v>-0.30991301794953197</v>
      </c>
      <c r="T332" s="23">
        <f t="shared" si="143"/>
        <v>4.7156369855815425</v>
      </c>
      <c r="U332" s="23">
        <f t="shared" si="144"/>
        <v>-0.24508737463387209</v>
      </c>
      <c r="V332" s="23">
        <f t="shared" si="156"/>
        <v>-0.70472620174839273</v>
      </c>
      <c r="W332" s="23">
        <f t="shared" si="157"/>
        <v>-1.9383769958416508E-3</v>
      </c>
      <c r="X332" s="23">
        <f t="shared" si="158"/>
        <v>-0.68292070728660415</v>
      </c>
      <c r="Y332" s="23">
        <f t="shared" si="145"/>
        <v>0.90233674696625177</v>
      </c>
      <c r="Z332" s="23">
        <f t="shared" si="146"/>
        <v>9.7663253033748246E-2</v>
      </c>
      <c r="AA332" s="24">
        <f>IF(SUMIFS('Daily NSE Equity Options'!$M:$M,'Daily NSE Equity Options'!$A:$A,$A332)=0,"",SUMIFS('Daily NSE Equity Options'!$M:$M,'Daily NSE Equity Options'!$A:$A,$A332))</f>
        <v>33362567</v>
      </c>
      <c r="AB332" s="9">
        <f>IF(SUMIFS('Daily BSE Equity Options'!$M:$M,'Daily BSE Equity Options'!$A:$A,$A332)=0,"",SUMIFS('Daily BSE Equity Options'!$M:$M,'Daily BSE Equity Options'!$A:$A,$A332))</f>
        <v>3659738</v>
      </c>
      <c r="AC332" s="9">
        <f t="shared" si="147"/>
        <v>37022305</v>
      </c>
      <c r="AD332" s="26">
        <f t="shared" si="148"/>
        <v>-0.45083930761629742</v>
      </c>
      <c r="AE332" s="26">
        <f t="shared" si="149"/>
        <v>4.7071314621126943</v>
      </c>
      <c r="AF332" s="26">
        <f t="shared" si="150"/>
        <v>-0.39696386135931916</v>
      </c>
      <c r="AG332" s="26">
        <f t="shared" si="159"/>
        <v>-0.70306226410241135</v>
      </c>
      <c r="AH332" s="26">
        <f t="shared" si="160"/>
        <v>4.90034327225366E-2</v>
      </c>
      <c r="AI332" s="26">
        <f t="shared" si="161"/>
        <v>-0.68041297637276743</v>
      </c>
      <c r="AJ332" s="26">
        <f t="shared" si="151"/>
        <v>0.90114775403638425</v>
      </c>
      <c r="AK332" s="26">
        <f t="shared" si="152"/>
        <v>9.885224596361572E-2</v>
      </c>
      <c r="AL332" s="29">
        <v>12.945</v>
      </c>
      <c r="AM332" s="30">
        <v>13.32</v>
      </c>
      <c r="AN332" s="30">
        <v>12.175000000000001</v>
      </c>
      <c r="AO332" s="30">
        <v>12.8025</v>
      </c>
      <c r="AP332" s="31">
        <v>-1.0999999999999999E-2</v>
      </c>
    </row>
    <row r="333" spans="1:42" x14ac:dyDescent="0.2">
      <c r="A333" s="11">
        <v>44410</v>
      </c>
      <c r="B333" s="5" t="s">
        <v>244</v>
      </c>
      <c r="C333" s="10">
        <v>44409</v>
      </c>
      <c r="D333" s="5" t="s">
        <v>180</v>
      </c>
      <c r="E333" s="18">
        <f>IF(SUMIFS('Daily NSE Equity Options'!$K:$K,'Daily NSE Equity Options'!$A:$A,$A333)=0,"",SUMIFS('Daily NSE Equity Options'!$K:$K,'Daily NSE Equity Options'!$A:$A,$A333))</f>
        <v>144.56059999999999</v>
      </c>
      <c r="F333" s="7">
        <f>IF(SUMIFS('Daily BSE Equity Options'!$K:$K,'Daily BSE Equity Options'!$A:$A,$A333)=0,"",SUMIFS('Daily BSE Equity Options'!$K:$K,'Daily BSE Equity Options'!$A:$A,$A333))</f>
        <v>6.0600000000000001E-2</v>
      </c>
      <c r="G333" s="7">
        <f t="shared" si="135"/>
        <v>144.62119999999999</v>
      </c>
      <c r="H333" s="20" t="str">
        <f t="shared" si="136"/>
        <v/>
      </c>
      <c r="I333" s="20" t="str">
        <f t="shared" si="137"/>
        <v/>
      </c>
      <c r="J333" s="20" t="str">
        <f t="shared" si="138"/>
        <v/>
      </c>
      <c r="K333" s="20">
        <f t="shared" si="153"/>
        <v>-0.16216278872981493</v>
      </c>
      <c r="L333" s="20">
        <f t="shared" si="154"/>
        <v>1.7420814479638009</v>
      </c>
      <c r="M333" s="20">
        <f t="shared" si="155"/>
        <v>-0.1619189127636802</v>
      </c>
      <c r="N333" s="20">
        <f t="shared" si="139"/>
        <v>0.99958097429699111</v>
      </c>
      <c r="O333" s="20">
        <f t="shared" si="140"/>
        <v>4.1902570300896415E-4</v>
      </c>
      <c r="P333" s="21">
        <f>IF(SUMIFS('Daily NSE Equity Options'!$L:$L,'Daily NSE Equity Options'!$A:$A,$A333)=0,"",SUMIFS('Daily NSE Equity Options'!$L:$L,'Daily NSE Equity Options'!$A:$A,$A333))</f>
        <v>27828.5141</v>
      </c>
      <c r="Q333" s="8">
        <f>IF(SUMIFS('Daily BSE Equity Options'!$L:$L,'Daily BSE Equity Options'!$A:$A,$A333)=0,"",SUMIFS('Daily BSE Equity Options'!$L:$L,'Daily BSE Equity Options'!$A:$A,$A333))</f>
        <v>3026.8276999999998</v>
      </c>
      <c r="R333" s="8">
        <f t="shared" si="141"/>
        <v>30855.341800000002</v>
      </c>
      <c r="S333" s="23" t="str">
        <f t="shared" si="142"/>
        <v/>
      </c>
      <c r="T333" s="23" t="str">
        <f t="shared" si="143"/>
        <v/>
      </c>
      <c r="U333" s="23" t="str">
        <f t="shared" si="144"/>
        <v/>
      </c>
      <c r="V333" s="23">
        <f t="shared" si="156"/>
        <v>-3.2502846217263848E-4</v>
      </c>
      <c r="W333" s="23">
        <f t="shared" si="157"/>
        <v>4.6018161659224788E-3</v>
      </c>
      <c r="X333" s="23">
        <f t="shared" si="158"/>
        <v>1.5614321139900689E-4</v>
      </c>
      <c r="Y333" s="23">
        <f t="shared" si="145"/>
        <v>0.90190263586708996</v>
      </c>
      <c r="Z333" s="23">
        <f t="shared" si="146"/>
        <v>9.8097364132910037E-2</v>
      </c>
      <c r="AA333" s="24">
        <f>IF(SUMIFS('Daily NSE Equity Options'!$M:$M,'Daily NSE Equity Options'!$A:$A,$A333)=0,"",SUMIFS('Daily NSE Equity Options'!$M:$M,'Daily NSE Equity Options'!$A:$A,$A333))</f>
        <v>33245471</v>
      </c>
      <c r="AB333" s="9">
        <f>IF(SUMIFS('Daily BSE Equity Options'!$M:$M,'Daily BSE Equity Options'!$A:$A,$A333)=0,"",SUMIFS('Daily BSE Equity Options'!$M:$M,'Daily BSE Equity Options'!$A:$A,$A333))</f>
        <v>3614178</v>
      </c>
      <c r="AC333" s="9">
        <f t="shared" si="147"/>
        <v>36859649</v>
      </c>
      <c r="AD333" s="26" t="str">
        <f t="shared" si="148"/>
        <v/>
      </c>
      <c r="AE333" s="26" t="str">
        <f t="shared" si="149"/>
        <v/>
      </c>
      <c r="AF333" s="26" t="str">
        <f t="shared" si="150"/>
        <v/>
      </c>
      <c r="AG333" s="26">
        <f t="shared" si="159"/>
        <v>-3.5098018686631205E-3</v>
      </c>
      <c r="AH333" s="26">
        <f t="shared" si="160"/>
        <v>-1.2448978588084691E-2</v>
      </c>
      <c r="AI333" s="26">
        <f t="shared" si="161"/>
        <v>-4.3934595644437024E-3</v>
      </c>
      <c r="AJ333" s="26">
        <f t="shared" si="151"/>
        <v>0.90194757416165305</v>
      </c>
      <c r="AK333" s="26">
        <f t="shared" si="152"/>
        <v>9.8052425838346974E-2</v>
      </c>
      <c r="AL333" s="29">
        <v>12.8025</v>
      </c>
      <c r="AM333" s="30">
        <v>13.09</v>
      </c>
      <c r="AN333" s="30">
        <v>11.5175</v>
      </c>
      <c r="AO333" s="30">
        <v>12.805</v>
      </c>
      <c r="AP333" s="31">
        <v>2.0000000000000001E-4</v>
      </c>
    </row>
    <row r="334" spans="1:42" x14ac:dyDescent="0.2">
      <c r="A334" s="11">
        <v>44411</v>
      </c>
      <c r="B334" s="5" t="s">
        <v>242</v>
      </c>
      <c r="C334" s="10">
        <v>44409</v>
      </c>
      <c r="D334" s="5" t="s">
        <v>180</v>
      </c>
      <c r="E334" s="18">
        <f>IF(SUMIFS('Daily NSE Equity Options'!$K:$K,'Daily NSE Equity Options'!$A:$A,$A334)=0,"",SUMIFS('Daily NSE Equity Options'!$K:$K,'Daily NSE Equity Options'!$A:$A,$A334))</f>
        <v>203.96430000000001</v>
      </c>
      <c r="F334" s="7">
        <f>IF(SUMIFS('Daily BSE Equity Options'!$K:$K,'Daily BSE Equity Options'!$A:$A,$A334)=0,"",SUMIFS('Daily BSE Equity Options'!$K:$K,'Daily BSE Equity Options'!$A:$A,$A334))</f>
        <v>4.1500000000000002E-2</v>
      </c>
      <c r="G334" s="7">
        <f t="shared" si="135"/>
        <v>204.00580000000002</v>
      </c>
      <c r="H334" s="20">
        <f t="shared" si="136"/>
        <v>1.4016510708646401</v>
      </c>
      <c r="I334" s="20">
        <f t="shared" si="137"/>
        <v>-8.9912280701754388E-2</v>
      </c>
      <c r="J334" s="20">
        <f t="shared" si="138"/>
        <v>1.4008506301465307</v>
      </c>
      <c r="K334" s="20">
        <f t="shared" si="153"/>
        <v>0.41092593694270785</v>
      </c>
      <c r="L334" s="20">
        <f t="shared" si="154"/>
        <v>-0.31518151815181517</v>
      </c>
      <c r="M334" s="20">
        <f t="shared" si="155"/>
        <v>0.410621679255877</v>
      </c>
      <c r="N334" s="20">
        <f t="shared" si="139"/>
        <v>0.99979657441111958</v>
      </c>
      <c r="O334" s="20">
        <f t="shared" si="140"/>
        <v>2.0342558888031614E-4</v>
      </c>
      <c r="P334" s="21">
        <f>IF(SUMIFS('Daily NSE Equity Options'!$L:$L,'Daily NSE Equity Options'!$A:$A,$A334)=0,"",SUMIFS('Daily NSE Equity Options'!$L:$L,'Daily NSE Equity Options'!$A:$A,$A334))</f>
        <v>46155.815199999997</v>
      </c>
      <c r="Q334" s="8">
        <f>IF(SUMIFS('Daily BSE Equity Options'!$L:$L,'Daily BSE Equity Options'!$A:$A,$A334)=0,"",SUMIFS('Daily BSE Equity Options'!$L:$L,'Daily BSE Equity Options'!$A:$A,$A334))</f>
        <v>2929.3272000000002</v>
      </c>
      <c r="R334" s="8">
        <f t="shared" si="141"/>
        <v>49085.142399999997</v>
      </c>
      <c r="S334" s="23">
        <f t="shared" si="142"/>
        <v>3.6348512850055128</v>
      </c>
      <c r="T334" s="23">
        <f t="shared" si="143"/>
        <v>3.8694297469143502</v>
      </c>
      <c r="U334" s="23">
        <f t="shared" si="144"/>
        <v>3.6482145945617113</v>
      </c>
      <c r="V334" s="23">
        <f t="shared" si="156"/>
        <v>0.65857993833741912</v>
      </c>
      <c r="W334" s="23">
        <f t="shared" si="157"/>
        <v>-3.2212107745676954E-2</v>
      </c>
      <c r="X334" s="23">
        <f t="shared" si="158"/>
        <v>0.59081505945268753</v>
      </c>
      <c r="Y334" s="23">
        <f t="shared" si="145"/>
        <v>0.94032150958983463</v>
      </c>
      <c r="Z334" s="23">
        <f t="shared" si="146"/>
        <v>5.9678490410165347E-2</v>
      </c>
      <c r="AA334" s="24">
        <f>IF(SUMIFS('Daily NSE Equity Options'!$M:$M,'Daily NSE Equity Options'!$A:$A,$A334)=0,"",SUMIFS('Daily NSE Equity Options'!$M:$M,'Daily NSE Equity Options'!$A:$A,$A334))</f>
        <v>55115448</v>
      </c>
      <c r="AB334" s="9">
        <f>IF(SUMIFS('Daily BSE Equity Options'!$M:$M,'Daily BSE Equity Options'!$A:$A,$A334)=0,"",SUMIFS('Daily BSE Equity Options'!$M:$M,'Daily BSE Equity Options'!$A:$A,$A334))</f>
        <v>3429186</v>
      </c>
      <c r="AC334" s="9">
        <f t="shared" si="147"/>
        <v>58544634</v>
      </c>
      <c r="AD334" s="26">
        <f t="shared" si="148"/>
        <v>2.8059913820874232</v>
      </c>
      <c r="AE334" s="26">
        <f t="shared" si="149"/>
        <v>3.8549415357432588</v>
      </c>
      <c r="AF334" s="26">
        <f t="shared" si="150"/>
        <v>2.8547749796840334</v>
      </c>
      <c r="AG334" s="26">
        <f t="shared" si="159"/>
        <v>0.65783327298927419</v>
      </c>
      <c r="AH334" s="26">
        <f t="shared" si="160"/>
        <v>-5.1185082749106381E-2</v>
      </c>
      <c r="AI334" s="26">
        <f t="shared" si="161"/>
        <v>0.58831230324521</v>
      </c>
      <c r="AJ334" s="26">
        <f t="shared" si="151"/>
        <v>0.94142612626120437</v>
      </c>
      <c r="AK334" s="26">
        <f t="shared" si="152"/>
        <v>5.85738737387956E-2</v>
      </c>
      <c r="AL334" s="29">
        <v>12.805</v>
      </c>
      <c r="AM334" s="30">
        <v>13.904999999999999</v>
      </c>
      <c r="AN334" s="30">
        <v>11.9625</v>
      </c>
      <c r="AO334" s="30">
        <v>13.7475</v>
      </c>
      <c r="AP334" s="31">
        <v>7.3599999999999999E-2</v>
      </c>
    </row>
    <row r="335" spans="1:42" x14ac:dyDescent="0.2">
      <c r="A335" s="11">
        <v>44412</v>
      </c>
      <c r="B335" s="5" t="s">
        <v>240</v>
      </c>
      <c r="C335" s="10">
        <v>44409</v>
      </c>
      <c r="D335" s="5" t="s">
        <v>180</v>
      </c>
      <c r="E335" s="18">
        <f>IF(SUMIFS('Daily NSE Equity Options'!$K:$K,'Daily NSE Equity Options'!$A:$A,$A335)=0,"",SUMIFS('Daily NSE Equity Options'!$K:$K,'Daily NSE Equity Options'!$A:$A,$A335))</f>
        <v>290.61900000000003</v>
      </c>
      <c r="F335" s="7">
        <f>IF(SUMIFS('Daily BSE Equity Options'!$K:$K,'Daily BSE Equity Options'!$A:$A,$A335)=0,"",SUMIFS('Daily BSE Equity Options'!$K:$K,'Daily BSE Equity Options'!$A:$A,$A335))</f>
        <v>3.8899999999999997E-2</v>
      </c>
      <c r="G335" s="7">
        <f t="shared" si="135"/>
        <v>290.65790000000004</v>
      </c>
      <c r="H335" s="20">
        <f t="shared" si="136"/>
        <v>1.9618883096632169</v>
      </c>
      <c r="I335" s="20">
        <f t="shared" si="137"/>
        <v>-5.1219512195122108E-2</v>
      </c>
      <c r="J335" s="20">
        <f t="shared" si="138"/>
        <v>1.9610474681771186</v>
      </c>
      <c r="K335" s="20">
        <f t="shared" si="153"/>
        <v>0.424852290327278</v>
      </c>
      <c r="L335" s="20">
        <f t="shared" si="154"/>
        <v>-6.2650602409638712E-2</v>
      </c>
      <c r="M335" s="20">
        <f t="shared" si="155"/>
        <v>0.42475311976424202</v>
      </c>
      <c r="N335" s="20">
        <f t="shared" si="139"/>
        <v>0.99986616568825404</v>
      </c>
      <c r="O335" s="20">
        <f t="shared" si="140"/>
        <v>1.338343117458703E-4</v>
      </c>
      <c r="P335" s="21">
        <f>IF(SUMIFS('Daily NSE Equity Options'!$L:$L,'Daily NSE Equity Options'!$A:$A,$A335)=0,"",SUMIFS('Daily NSE Equity Options'!$L:$L,'Daily NSE Equity Options'!$A:$A,$A335))</f>
        <v>70601.593200000003</v>
      </c>
      <c r="Q335" s="8">
        <f>IF(SUMIFS('Daily BSE Equity Options'!$L:$L,'Daily BSE Equity Options'!$A:$A,$A335)=0,"",SUMIFS('Daily BSE Equity Options'!$L:$L,'Daily BSE Equity Options'!$A:$A,$A335))</f>
        <v>3002.2188999999998</v>
      </c>
      <c r="R335" s="8">
        <f t="shared" si="141"/>
        <v>73603.81210000001</v>
      </c>
      <c r="S335" s="23">
        <f t="shared" si="142"/>
        <v>4.2135787148474355</v>
      </c>
      <c r="T335" s="23">
        <f t="shared" si="143"/>
        <v>3.8293350255685148</v>
      </c>
      <c r="U335" s="23">
        <f t="shared" si="144"/>
        <v>4.1967135638008681</v>
      </c>
      <c r="V335" s="23">
        <f t="shared" si="156"/>
        <v>0.52963592765229728</v>
      </c>
      <c r="W335" s="23">
        <f t="shared" si="157"/>
        <v>2.4883427156925153E-2</v>
      </c>
      <c r="X335" s="23">
        <f t="shared" si="158"/>
        <v>0.49951306039197751</v>
      </c>
      <c r="Y335" s="23">
        <f t="shared" si="145"/>
        <v>0.95921109499164092</v>
      </c>
      <c r="Z335" s="23">
        <f t="shared" si="146"/>
        <v>4.0788905008358925E-2</v>
      </c>
      <c r="AA335" s="24">
        <f>IF(SUMIFS('Daily NSE Equity Options'!$M:$M,'Daily NSE Equity Options'!$A:$A,$A335)=0,"",SUMIFS('Daily NSE Equity Options'!$M:$M,'Daily NSE Equity Options'!$A:$A,$A335))</f>
        <v>81936449</v>
      </c>
      <c r="AB335" s="9">
        <f>IF(SUMIFS('Daily BSE Equity Options'!$M:$M,'Daily BSE Equity Options'!$A:$A,$A335)=0,"",SUMIFS('Daily BSE Equity Options'!$M:$M,'Daily BSE Equity Options'!$A:$A,$A335))</f>
        <v>3586986</v>
      </c>
      <c r="AC335" s="9">
        <f t="shared" si="147"/>
        <v>85523435</v>
      </c>
      <c r="AD335" s="26">
        <f t="shared" si="148"/>
        <v>3.1338883397148019</v>
      </c>
      <c r="AE335" s="26">
        <f t="shared" si="149"/>
        <v>3.9628868147467635</v>
      </c>
      <c r="AF335" s="26">
        <f t="shared" si="150"/>
        <v>3.1630542798709174</v>
      </c>
      <c r="AG335" s="26">
        <f t="shared" si="159"/>
        <v>0.48663309422795575</v>
      </c>
      <c r="AH335" s="26">
        <f t="shared" si="160"/>
        <v>4.6016751497294006E-2</v>
      </c>
      <c r="AI335" s="26">
        <f t="shared" si="161"/>
        <v>0.46082448820160016</v>
      </c>
      <c r="AJ335" s="26">
        <f t="shared" si="151"/>
        <v>0.95805844327931866</v>
      </c>
      <c r="AK335" s="26">
        <f t="shared" si="152"/>
        <v>4.1941556720681297E-2</v>
      </c>
      <c r="AL335" s="29">
        <v>13.7475</v>
      </c>
      <c r="AM335" s="30">
        <v>14.057499999999999</v>
      </c>
      <c r="AN335" s="30">
        <v>12.65</v>
      </c>
      <c r="AO335" s="30">
        <v>13.2125</v>
      </c>
      <c r="AP335" s="31">
        <v>-3.8899999999999997E-2</v>
      </c>
    </row>
    <row r="336" spans="1:42" x14ac:dyDescent="0.2">
      <c r="A336" s="11">
        <v>44413</v>
      </c>
      <c r="B336" s="5" t="s">
        <v>243</v>
      </c>
      <c r="C336" s="10">
        <v>44409</v>
      </c>
      <c r="D336" s="5" t="s">
        <v>180</v>
      </c>
      <c r="E336" s="18">
        <f>IF(SUMIFS('Daily NSE Equity Options'!$K:$K,'Daily NSE Equity Options'!$A:$A,$A336)=0,"",SUMIFS('Daily NSE Equity Options'!$K:$K,'Daily NSE Equity Options'!$A:$A,$A336))</f>
        <v>247.39320000000001</v>
      </c>
      <c r="F336" s="7">
        <f>IF(SUMIFS('Daily BSE Equity Options'!$K:$K,'Daily BSE Equity Options'!$A:$A,$A336)=0,"",SUMIFS('Daily BSE Equity Options'!$K:$K,'Daily BSE Equity Options'!$A:$A,$A336))</f>
        <v>2.2700000000000001E-2</v>
      </c>
      <c r="G336" s="7">
        <f t="shared" si="135"/>
        <v>247.41589999999999</v>
      </c>
      <c r="H336" s="20">
        <f t="shared" si="136"/>
        <v>1.1711194560994427</v>
      </c>
      <c r="I336" s="20">
        <f t="shared" si="137"/>
        <v>-0.33431085043988262</v>
      </c>
      <c r="J336" s="20">
        <f t="shared" si="138"/>
        <v>1.1706690740769985</v>
      </c>
      <c r="K336" s="20">
        <f t="shared" si="153"/>
        <v>-0.1487370061833535</v>
      </c>
      <c r="L336" s="20">
        <f t="shared" si="154"/>
        <v>-0.41645244215938293</v>
      </c>
      <c r="M336" s="20">
        <f t="shared" si="155"/>
        <v>-0.14877283569447119</v>
      </c>
      <c r="N336" s="20">
        <f t="shared" si="139"/>
        <v>0.99990825165237973</v>
      </c>
      <c r="O336" s="20">
        <f t="shared" si="140"/>
        <v>9.1748347620342914E-5</v>
      </c>
      <c r="P336" s="21">
        <f>IF(SUMIFS('Daily NSE Equity Options'!$L:$L,'Daily NSE Equity Options'!$A:$A,$A336)=0,"",SUMIFS('Daily NSE Equity Options'!$L:$L,'Daily NSE Equity Options'!$A:$A,$A336))</f>
        <v>111256.768</v>
      </c>
      <c r="Q336" s="8">
        <f>IF(SUMIFS('Daily BSE Equity Options'!$L:$L,'Daily BSE Equity Options'!$A:$A,$A336)=0,"",SUMIFS('Daily BSE Equity Options'!$L:$L,'Daily BSE Equity Options'!$A:$A,$A336))</f>
        <v>3015.4223000000002</v>
      </c>
      <c r="R336" s="8">
        <f t="shared" si="141"/>
        <v>114272.1903</v>
      </c>
      <c r="S336" s="23">
        <f t="shared" si="142"/>
        <v>4.3539393578446992</v>
      </c>
      <c r="T336" s="23">
        <f t="shared" si="143"/>
        <v>3.8214981198790756</v>
      </c>
      <c r="U336" s="23">
        <f t="shared" si="144"/>
        <v>4.3383830329509827</v>
      </c>
      <c r="V336" s="23">
        <f t="shared" si="156"/>
        <v>0.57583933955756672</v>
      </c>
      <c r="W336" s="23">
        <f t="shared" si="157"/>
        <v>4.397880514309005E-3</v>
      </c>
      <c r="X336" s="23">
        <f t="shared" si="158"/>
        <v>0.55253086816681307</v>
      </c>
      <c r="Y336" s="23">
        <f t="shared" si="145"/>
        <v>0.97361193224630083</v>
      </c>
      <c r="Z336" s="23">
        <f t="shared" si="146"/>
        <v>2.6388067753699125E-2</v>
      </c>
      <c r="AA336" s="24">
        <f>IF(SUMIFS('Daily NSE Equity Options'!$M:$M,'Daily NSE Equity Options'!$A:$A,$A336)=0,"",SUMIFS('Daily NSE Equity Options'!$M:$M,'Daily NSE Equity Options'!$A:$A,$A336))</f>
        <v>128105971</v>
      </c>
      <c r="AB336" s="9">
        <f>IF(SUMIFS('Daily BSE Equity Options'!$M:$M,'Daily BSE Equity Options'!$A:$A,$A336)=0,"",SUMIFS('Daily BSE Equity Options'!$M:$M,'Daily BSE Equity Options'!$A:$A,$A336))</f>
        <v>3570377</v>
      </c>
      <c r="AC336" s="9">
        <f t="shared" si="147"/>
        <v>131676348</v>
      </c>
      <c r="AD336" s="26">
        <f t="shared" si="148"/>
        <v>3.2015257944769075</v>
      </c>
      <c r="AE336" s="26">
        <f t="shared" si="149"/>
        <v>3.8826402858709672</v>
      </c>
      <c r="AF336" s="26">
        <f t="shared" si="150"/>
        <v>3.2174781394819689</v>
      </c>
      <c r="AG336" s="26">
        <f t="shared" si="159"/>
        <v>0.56347965482370377</v>
      </c>
      <c r="AH336" s="26">
        <f t="shared" si="160"/>
        <v>-4.6303498257311837E-3</v>
      </c>
      <c r="AI336" s="26">
        <f t="shared" si="161"/>
        <v>0.53965223684011288</v>
      </c>
      <c r="AJ336" s="26">
        <f t="shared" si="151"/>
        <v>0.97288520638497655</v>
      </c>
      <c r="AK336" s="26">
        <f t="shared" si="152"/>
        <v>2.7114793615023405E-2</v>
      </c>
      <c r="AL336" s="29">
        <v>13.2125</v>
      </c>
      <c r="AM336" s="30">
        <v>13.4175</v>
      </c>
      <c r="AN336" s="30">
        <v>11.202500000000001</v>
      </c>
      <c r="AO336" s="30">
        <v>12.8725</v>
      </c>
      <c r="AP336" s="31">
        <v>-2.5700000000000001E-2</v>
      </c>
    </row>
    <row r="337" spans="1:42" x14ac:dyDescent="0.2">
      <c r="A337" s="11">
        <v>44414</v>
      </c>
      <c r="B337" s="5" t="s">
        <v>241</v>
      </c>
      <c r="C337" s="10">
        <v>44409</v>
      </c>
      <c r="D337" s="5" t="s">
        <v>180</v>
      </c>
      <c r="E337" s="18">
        <f>IF(SUMIFS('Daily NSE Equity Options'!$K:$K,'Daily NSE Equity Options'!$A:$A,$A337)=0,"",SUMIFS('Daily NSE Equity Options'!$K:$K,'Daily NSE Equity Options'!$A:$A,$A337))</f>
        <v>183.34819999999999</v>
      </c>
      <c r="F337" s="7">
        <f>IF(SUMIFS('Daily BSE Equity Options'!$K:$K,'Daily BSE Equity Options'!$A:$A,$A337)=0,"",SUMIFS('Daily BSE Equity Options'!$K:$K,'Daily BSE Equity Options'!$A:$A,$A337))</f>
        <v>2.0199999999999999E-2</v>
      </c>
      <c r="G337" s="7">
        <f t="shared" si="135"/>
        <v>183.36839999999998</v>
      </c>
      <c r="H337" s="20">
        <f t="shared" si="136"/>
        <v>0.65668549412361044</v>
      </c>
      <c r="I337" s="20">
        <f t="shared" si="137"/>
        <v>-0.42937853107344637</v>
      </c>
      <c r="J337" s="20">
        <f t="shared" si="138"/>
        <v>0.65633821137036374</v>
      </c>
      <c r="K337" s="20">
        <f t="shared" si="153"/>
        <v>-0.25887938714564518</v>
      </c>
      <c r="L337" s="20">
        <f t="shared" si="154"/>
        <v>-0.11013215859030845</v>
      </c>
      <c r="M337" s="20">
        <f t="shared" si="155"/>
        <v>-0.25886573983321204</v>
      </c>
      <c r="N337" s="20">
        <f t="shared" si="139"/>
        <v>0.9998898392525648</v>
      </c>
      <c r="O337" s="20">
        <f t="shared" si="140"/>
        <v>1.1016074743521785E-4</v>
      </c>
      <c r="P337" s="21">
        <f>IF(SUMIFS('Daily NSE Equity Options'!$L:$L,'Daily NSE Equity Options'!$A:$A,$A337)=0,"",SUMIFS('Daily NSE Equity Options'!$L:$L,'Daily NSE Equity Options'!$A:$A,$A337))</f>
        <v>30584.830399999999</v>
      </c>
      <c r="Q337" s="8">
        <f>IF(SUMIFS('Daily BSE Equity Options'!$L:$L,'Daily BSE Equity Options'!$A:$A,$A337)=0,"",SUMIFS('Daily BSE Equity Options'!$L:$L,'Daily BSE Equity Options'!$A:$A,$A337))</f>
        <v>3166.0844999999999</v>
      </c>
      <c r="R337" s="8">
        <f t="shared" si="141"/>
        <v>33750.914899999996</v>
      </c>
      <c r="S337" s="23">
        <f t="shared" si="142"/>
        <v>-0.21488249527678038</v>
      </c>
      <c r="T337" s="23">
        <f t="shared" si="143"/>
        <v>3.836738463174246</v>
      </c>
      <c r="U337" s="23">
        <f t="shared" si="144"/>
        <v>-0.14792637536165765</v>
      </c>
      <c r="V337" s="23">
        <f t="shared" si="156"/>
        <v>-0.72509690017240125</v>
      </c>
      <c r="W337" s="23">
        <f t="shared" si="157"/>
        <v>4.9963880680991002E-2</v>
      </c>
      <c r="X337" s="23">
        <f t="shared" si="158"/>
        <v>-0.70464454377400698</v>
      </c>
      <c r="Y337" s="23">
        <f t="shared" si="145"/>
        <v>0.90619263183292265</v>
      </c>
      <c r="Z337" s="23">
        <f t="shared" si="146"/>
        <v>9.3807368167077465E-2</v>
      </c>
      <c r="AA337" s="24">
        <f>IF(SUMIFS('Daily NSE Equity Options'!$M:$M,'Daily NSE Equity Options'!$A:$A,$A337)=0,"",SUMIFS('Daily NSE Equity Options'!$M:$M,'Daily NSE Equity Options'!$A:$A,$A337))</f>
        <v>35367232</v>
      </c>
      <c r="AB337" s="9">
        <f>IF(SUMIFS('Daily BSE Equity Options'!$M:$M,'Daily BSE Equity Options'!$A:$A,$A337)=0,"",SUMIFS('Daily BSE Equity Options'!$M:$M,'Daily BSE Equity Options'!$A:$A,$A337))</f>
        <v>3652400</v>
      </c>
      <c r="AC337" s="9">
        <f t="shared" si="147"/>
        <v>39019632</v>
      </c>
      <c r="AD337" s="26">
        <f t="shared" si="148"/>
        <v>-0.40696790616944678</v>
      </c>
      <c r="AE337" s="26">
        <f t="shared" si="149"/>
        <v>3.6919721081758805</v>
      </c>
      <c r="AF337" s="26">
        <f t="shared" si="150"/>
        <v>-0.3541550607551005</v>
      </c>
      <c r="AG337" s="26">
        <f t="shared" si="159"/>
        <v>-0.7239220644914357</v>
      </c>
      <c r="AH337" s="26">
        <f t="shared" si="160"/>
        <v>2.2973204230253508E-2</v>
      </c>
      <c r="AI337" s="26">
        <f t="shared" si="161"/>
        <v>-0.70367015342800965</v>
      </c>
      <c r="AJ337" s="26">
        <f t="shared" si="151"/>
        <v>0.9063958368443864</v>
      </c>
      <c r="AK337" s="26">
        <f t="shared" si="152"/>
        <v>9.3604163155613568E-2</v>
      </c>
      <c r="AL337" s="29">
        <v>12.8725</v>
      </c>
      <c r="AM337" s="30">
        <v>13.1625</v>
      </c>
      <c r="AN337" s="30">
        <v>11.64</v>
      </c>
      <c r="AO337" s="30">
        <v>12.6075</v>
      </c>
      <c r="AP337" s="31">
        <v>-2.06E-2</v>
      </c>
    </row>
    <row r="338" spans="1:42" x14ac:dyDescent="0.2">
      <c r="A338" s="11">
        <v>44417</v>
      </c>
      <c r="B338" s="5" t="s">
        <v>244</v>
      </c>
      <c r="C338" s="10">
        <v>44409</v>
      </c>
      <c r="D338" s="5" t="s">
        <v>180</v>
      </c>
      <c r="E338" s="18">
        <f>IF(SUMIFS('Daily NSE Equity Options'!$K:$K,'Daily NSE Equity Options'!$A:$A,$A338)=0,"",SUMIFS('Daily NSE Equity Options'!$K:$K,'Daily NSE Equity Options'!$A:$A,$A338))</f>
        <v>194.566</v>
      </c>
      <c r="F338" s="7">
        <f>IF(SUMIFS('Daily BSE Equity Options'!$K:$K,'Daily BSE Equity Options'!$A:$A,$A338)=0,"",SUMIFS('Daily BSE Equity Options'!$K:$K,'Daily BSE Equity Options'!$A:$A,$A338))</f>
        <v>3.85E-2</v>
      </c>
      <c r="G338" s="7">
        <f t="shared" si="135"/>
        <v>194.6045</v>
      </c>
      <c r="H338" s="20" t="str">
        <f t="shared" si="136"/>
        <v/>
      </c>
      <c r="I338" s="20" t="str">
        <f t="shared" si="137"/>
        <v/>
      </c>
      <c r="J338" s="20" t="str">
        <f t="shared" si="138"/>
        <v/>
      </c>
      <c r="K338" s="20">
        <f t="shared" si="153"/>
        <v>6.1183038611777985E-2</v>
      </c>
      <c r="L338" s="20">
        <f t="shared" si="154"/>
        <v>0.90594059405940608</v>
      </c>
      <c r="M338" s="20">
        <f t="shared" si="155"/>
        <v>6.1276097735487811E-2</v>
      </c>
      <c r="N338" s="20">
        <f t="shared" si="139"/>
        <v>0.99980216284823831</v>
      </c>
      <c r="O338" s="20">
        <f t="shared" si="140"/>
        <v>1.978371517616499E-4</v>
      </c>
      <c r="P338" s="21">
        <f>IF(SUMIFS('Daily NSE Equity Options'!$L:$L,'Daily NSE Equity Options'!$A:$A,$A338)=0,"",SUMIFS('Daily NSE Equity Options'!$L:$L,'Daily NSE Equity Options'!$A:$A,$A338))</f>
        <v>40694.32</v>
      </c>
      <c r="Q338" s="8">
        <f>IF(SUMIFS('Daily BSE Equity Options'!$L:$L,'Daily BSE Equity Options'!$A:$A,$A338)=0,"",SUMIFS('Daily BSE Equity Options'!$L:$L,'Daily BSE Equity Options'!$A:$A,$A338))</f>
        <v>3048.9092999999998</v>
      </c>
      <c r="R338" s="8">
        <f t="shared" si="141"/>
        <v>43743.229299999999</v>
      </c>
      <c r="S338" s="23" t="str">
        <f t="shared" si="142"/>
        <v/>
      </c>
      <c r="T338" s="23" t="str">
        <f t="shared" si="143"/>
        <v/>
      </c>
      <c r="U338" s="23" t="str">
        <f t="shared" si="144"/>
        <v/>
      </c>
      <c r="V338" s="23">
        <f t="shared" si="156"/>
        <v>0.33053933822042714</v>
      </c>
      <c r="W338" s="23">
        <f t="shared" si="157"/>
        <v>-3.7009498640987015E-2</v>
      </c>
      <c r="X338" s="23">
        <f t="shared" si="158"/>
        <v>0.29606054916158753</v>
      </c>
      <c r="Y338" s="23">
        <f t="shared" si="145"/>
        <v>0.93029985785708791</v>
      </c>
      <c r="Z338" s="23">
        <f t="shared" si="146"/>
        <v>6.9700142142912161E-2</v>
      </c>
      <c r="AA338" s="24">
        <f>IF(SUMIFS('Daily NSE Equity Options'!$M:$M,'Daily NSE Equity Options'!$A:$A,$A338)=0,"",SUMIFS('Daily NSE Equity Options'!$M:$M,'Daily NSE Equity Options'!$A:$A,$A338))</f>
        <v>47091330</v>
      </c>
      <c r="AB338" s="9">
        <f>IF(SUMIFS('Daily BSE Equity Options'!$M:$M,'Daily BSE Equity Options'!$A:$A,$A338)=0,"",SUMIFS('Daily BSE Equity Options'!$M:$M,'Daily BSE Equity Options'!$A:$A,$A338))</f>
        <v>3468027</v>
      </c>
      <c r="AC338" s="9">
        <f t="shared" si="147"/>
        <v>50559357</v>
      </c>
      <c r="AD338" s="26" t="str">
        <f t="shared" si="148"/>
        <v/>
      </c>
      <c r="AE338" s="26" t="str">
        <f t="shared" si="149"/>
        <v/>
      </c>
      <c r="AF338" s="26" t="str">
        <f t="shared" si="150"/>
        <v/>
      </c>
      <c r="AG338" s="26">
        <f t="shared" si="159"/>
        <v>0.33149605827224482</v>
      </c>
      <c r="AH338" s="26">
        <f t="shared" si="160"/>
        <v>-5.0479958383528589E-2</v>
      </c>
      <c r="AI338" s="26">
        <f t="shared" si="161"/>
        <v>0.29574151288766637</v>
      </c>
      <c r="AJ338" s="26">
        <f t="shared" si="151"/>
        <v>0.93140682149102494</v>
      </c>
      <c r="AK338" s="26">
        <f t="shared" si="152"/>
        <v>6.8593178508975103E-2</v>
      </c>
      <c r="AL338" s="29">
        <v>12.6075</v>
      </c>
      <c r="AM338" s="30">
        <v>13.11</v>
      </c>
      <c r="AN338" s="30">
        <v>12.03</v>
      </c>
      <c r="AO338" s="30">
        <v>12.605</v>
      </c>
      <c r="AP338" s="31">
        <v>-2.0000000000000001E-4</v>
      </c>
    </row>
    <row r="339" spans="1:42" x14ac:dyDescent="0.2">
      <c r="A339" s="11">
        <v>44418</v>
      </c>
      <c r="B339" s="5" t="s">
        <v>242</v>
      </c>
      <c r="C339" s="10">
        <v>44409</v>
      </c>
      <c r="D339" s="5" t="s">
        <v>180</v>
      </c>
      <c r="E339" s="18">
        <f>IF(SUMIFS('Daily NSE Equity Options'!$K:$K,'Daily NSE Equity Options'!$A:$A,$A339)=0,"",SUMIFS('Daily NSE Equity Options'!$K:$K,'Daily NSE Equity Options'!$A:$A,$A339))</f>
        <v>202.35929999999999</v>
      </c>
      <c r="F339" s="7">
        <f>IF(SUMIFS('Daily BSE Equity Options'!$K:$K,'Daily BSE Equity Options'!$A:$A,$A339)=0,"",SUMIFS('Daily BSE Equity Options'!$K:$K,'Daily BSE Equity Options'!$A:$A,$A339))</f>
        <v>3.85E-2</v>
      </c>
      <c r="G339" s="7">
        <f t="shared" si="135"/>
        <v>202.39779999999999</v>
      </c>
      <c r="H339" s="20">
        <f t="shared" si="136"/>
        <v>1.5745490770344488</v>
      </c>
      <c r="I339" s="20">
        <f t="shared" si="137"/>
        <v>-8.7677725118483485E-2</v>
      </c>
      <c r="J339" s="20">
        <f t="shared" si="138"/>
        <v>1.5736571124117997</v>
      </c>
      <c r="K339" s="20">
        <f t="shared" si="153"/>
        <v>4.0054788606436853E-2</v>
      </c>
      <c r="L339" s="20">
        <f t="shared" si="154"/>
        <v>0</v>
      </c>
      <c r="M339" s="20">
        <f t="shared" si="155"/>
        <v>4.0046864281144456E-2</v>
      </c>
      <c r="N339" s="20">
        <f t="shared" si="139"/>
        <v>0.99980978054109282</v>
      </c>
      <c r="O339" s="20">
        <f t="shared" si="140"/>
        <v>1.9021945890716204E-4</v>
      </c>
      <c r="P339" s="21">
        <f>IF(SUMIFS('Daily NSE Equity Options'!$L:$L,'Daily NSE Equity Options'!$A:$A,$A339)=0,"",SUMIFS('Daily NSE Equity Options'!$L:$L,'Daily NSE Equity Options'!$A:$A,$A339))</f>
        <v>47573.676800000001</v>
      </c>
      <c r="Q339" s="8">
        <f>IF(SUMIFS('Daily BSE Equity Options'!$L:$L,'Daily BSE Equity Options'!$A:$A,$A339)=0,"",SUMIFS('Daily BSE Equity Options'!$L:$L,'Daily BSE Equity Options'!$A:$A,$A339))</f>
        <v>3020.1803</v>
      </c>
      <c r="R339" s="8">
        <f t="shared" si="141"/>
        <v>50593.857100000001</v>
      </c>
      <c r="S339" s="23">
        <f t="shared" si="142"/>
        <v>3.9252462753749633</v>
      </c>
      <c r="T339" s="23">
        <f t="shared" si="143"/>
        <v>3.208858840235961</v>
      </c>
      <c r="U339" s="23">
        <f t="shared" si="144"/>
        <v>3.875706251331466</v>
      </c>
      <c r="V339" s="23">
        <f t="shared" si="156"/>
        <v>0.16904955777612218</v>
      </c>
      <c r="W339" s="23">
        <f t="shared" si="157"/>
        <v>-9.4227138865691229E-3</v>
      </c>
      <c r="X339" s="23">
        <f t="shared" si="158"/>
        <v>0.15661001507266414</v>
      </c>
      <c r="Y339" s="23">
        <f t="shared" si="145"/>
        <v>0.94030539529669499</v>
      </c>
      <c r="Z339" s="23">
        <f t="shared" si="146"/>
        <v>5.9694604703304975E-2</v>
      </c>
      <c r="AA339" s="24">
        <f>IF(SUMIFS('Daily NSE Equity Options'!$M:$M,'Daily NSE Equity Options'!$A:$A,$A339)=0,"",SUMIFS('Daily NSE Equity Options'!$M:$M,'Daily NSE Equity Options'!$A:$A,$A339))</f>
        <v>55253173</v>
      </c>
      <c r="AB339" s="9">
        <f>IF(SUMIFS('Daily BSE Equity Options'!$M:$M,'Daily BSE Equity Options'!$A:$A,$A339)=0,"",SUMIFS('Daily BSE Equity Options'!$M:$M,'Daily BSE Equity Options'!$A:$A,$A339))</f>
        <v>3546919</v>
      </c>
      <c r="AC339" s="9">
        <f t="shared" si="147"/>
        <v>58800092</v>
      </c>
      <c r="AD339" s="26">
        <f t="shared" si="148"/>
        <v>3.0224654717560515</v>
      </c>
      <c r="AE339" s="26">
        <f t="shared" si="149"/>
        <v>3.114087039227968</v>
      </c>
      <c r="AF339" s="26">
        <f t="shared" si="150"/>
        <v>3.0278764233006532</v>
      </c>
      <c r="AG339" s="26">
        <f t="shared" si="159"/>
        <v>0.17331944117951226</v>
      </c>
      <c r="AH339" s="26">
        <f t="shared" si="160"/>
        <v>2.2748381140054619E-2</v>
      </c>
      <c r="AI339" s="26">
        <f t="shared" si="161"/>
        <v>0.16299129357994002</v>
      </c>
      <c r="AJ339" s="26">
        <f t="shared" si="151"/>
        <v>0.93967834268014405</v>
      </c>
      <c r="AK339" s="26">
        <f t="shared" si="152"/>
        <v>6.0321657319855893E-2</v>
      </c>
      <c r="AL339" s="29">
        <v>12.605</v>
      </c>
      <c r="AM339" s="30">
        <v>13.067500000000001</v>
      </c>
      <c r="AN339" s="30">
        <v>9.9824999999999999</v>
      </c>
      <c r="AO339" s="30">
        <v>12.705</v>
      </c>
      <c r="AP339" s="31">
        <v>7.9000000000000008E-3</v>
      </c>
    </row>
    <row r="340" spans="1:42" x14ac:dyDescent="0.2">
      <c r="A340" s="11">
        <v>44419</v>
      </c>
      <c r="B340" s="5" t="s">
        <v>240</v>
      </c>
      <c r="C340" s="10">
        <v>44409</v>
      </c>
      <c r="D340" s="5" t="s">
        <v>180</v>
      </c>
      <c r="E340" s="18">
        <f>IF(SUMIFS('Daily NSE Equity Options'!$K:$K,'Daily NSE Equity Options'!$A:$A,$A340)=0,"",SUMIFS('Daily NSE Equity Options'!$K:$K,'Daily NSE Equity Options'!$A:$A,$A340))</f>
        <v>228.67099999999999</v>
      </c>
      <c r="F340" s="7">
        <f>IF(SUMIFS('Daily BSE Equity Options'!$K:$K,'Daily BSE Equity Options'!$A:$A,$A340)=0,"",SUMIFS('Daily BSE Equity Options'!$K:$K,'Daily BSE Equity Options'!$A:$A,$A340))</f>
        <v>4.2200000000000001E-2</v>
      </c>
      <c r="G340" s="7">
        <f t="shared" si="135"/>
        <v>228.7132</v>
      </c>
      <c r="H340" s="20">
        <f t="shared" si="136"/>
        <v>1.7490343498556786</v>
      </c>
      <c r="I340" s="20">
        <f t="shared" si="137"/>
        <v>1.4423076923077094E-2</v>
      </c>
      <c r="J340" s="20">
        <f t="shared" si="138"/>
        <v>1.7481672932895478</v>
      </c>
      <c r="K340" s="20">
        <f t="shared" si="153"/>
        <v>0.13002466405052804</v>
      </c>
      <c r="L340" s="20">
        <f t="shared" si="154"/>
        <v>9.6103896103896247E-2</v>
      </c>
      <c r="M340" s="20">
        <f t="shared" si="155"/>
        <v>0.13001821166040339</v>
      </c>
      <c r="N340" s="20">
        <f t="shared" si="139"/>
        <v>0.99981548944267318</v>
      </c>
      <c r="O340" s="20">
        <f t="shared" si="140"/>
        <v>1.8451055732681806E-4</v>
      </c>
      <c r="P340" s="21">
        <f>IF(SUMIFS('Daily NSE Equity Options'!$L:$L,'Daily NSE Equity Options'!$A:$A,$A340)=0,"",SUMIFS('Daily NSE Equity Options'!$L:$L,'Daily NSE Equity Options'!$A:$A,$A340))</f>
        <v>62910.566599999998</v>
      </c>
      <c r="Q340" s="8">
        <f>IF(SUMIFS('Daily BSE Equity Options'!$L:$L,'Daily BSE Equity Options'!$A:$A,$A340)=0,"",SUMIFS('Daily BSE Equity Options'!$L:$L,'Daily BSE Equity Options'!$A:$A,$A340))</f>
        <v>3011.6727999999998</v>
      </c>
      <c r="R340" s="8">
        <f t="shared" si="141"/>
        <v>65922.239399999991</v>
      </c>
      <c r="S340" s="23">
        <f t="shared" si="142"/>
        <v>3.8928112689287131</v>
      </c>
      <c r="T340" s="23">
        <f t="shared" si="143"/>
        <v>3.5719714381657175</v>
      </c>
      <c r="U340" s="23">
        <f t="shared" si="144"/>
        <v>3.8771751502931986</v>
      </c>
      <c r="V340" s="23">
        <f t="shared" si="156"/>
        <v>0.32238184709742668</v>
      </c>
      <c r="W340" s="23">
        <f t="shared" si="157"/>
        <v>-2.816884806513098E-3</v>
      </c>
      <c r="X340" s="23">
        <f t="shared" si="158"/>
        <v>0.3029692373464048</v>
      </c>
      <c r="Y340" s="23">
        <f t="shared" si="145"/>
        <v>0.95431476801438886</v>
      </c>
      <c r="Z340" s="23">
        <f t="shared" si="146"/>
        <v>4.5685231985611217E-2</v>
      </c>
      <c r="AA340" s="24">
        <f>IF(SUMIFS('Daily NSE Equity Options'!$M:$M,'Daily NSE Equity Options'!$A:$A,$A340)=0,"",SUMIFS('Daily NSE Equity Options'!$M:$M,'Daily NSE Equity Options'!$A:$A,$A340))</f>
        <v>72818692</v>
      </c>
      <c r="AB340" s="9">
        <f>IF(SUMIFS('Daily BSE Equity Options'!$M:$M,'Daily BSE Equity Options'!$A:$A,$A340)=0,"",SUMIFS('Daily BSE Equity Options'!$M:$M,'Daily BSE Equity Options'!$A:$A,$A340))</f>
        <v>3465000</v>
      </c>
      <c r="AC340" s="9">
        <f t="shared" si="147"/>
        <v>76283692</v>
      </c>
      <c r="AD340" s="26">
        <f t="shared" si="148"/>
        <v>2.9552510866408372</v>
      </c>
      <c r="AE340" s="26">
        <f t="shared" si="149"/>
        <v>3.3111975424307687</v>
      </c>
      <c r="AF340" s="26">
        <f t="shared" si="150"/>
        <v>2.9701400379861767</v>
      </c>
      <c r="AG340" s="26">
        <f t="shared" si="159"/>
        <v>0.31790968819111987</v>
      </c>
      <c r="AH340" s="26">
        <f t="shared" si="160"/>
        <v>-2.3095819216621516E-2</v>
      </c>
      <c r="AI340" s="26">
        <f t="shared" si="161"/>
        <v>0.29733967082908652</v>
      </c>
      <c r="AJ340" s="26">
        <f t="shared" si="151"/>
        <v>0.95457744756244889</v>
      </c>
      <c r="AK340" s="26">
        <f t="shared" si="152"/>
        <v>4.5422552437551132E-2</v>
      </c>
      <c r="AL340" s="29">
        <v>12.705</v>
      </c>
      <c r="AM340" s="30">
        <v>13.327500000000001</v>
      </c>
      <c r="AN340" s="30">
        <v>10.4725</v>
      </c>
      <c r="AO340" s="30">
        <v>12.7125</v>
      </c>
      <c r="AP340" s="31">
        <v>5.9999999999999995E-4</v>
      </c>
    </row>
    <row r="341" spans="1:42" x14ac:dyDescent="0.2">
      <c r="A341" s="11">
        <v>44420</v>
      </c>
      <c r="B341" s="5" t="s">
        <v>243</v>
      </c>
      <c r="C341" s="10">
        <v>44409</v>
      </c>
      <c r="D341" s="5" t="s">
        <v>180</v>
      </c>
      <c r="E341" s="18">
        <f>IF(SUMIFS('Daily NSE Equity Options'!$K:$K,'Daily NSE Equity Options'!$A:$A,$A341)=0,"",SUMIFS('Daily NSE Equity Options'!$K:$K,'Daily NSE Equity Options'!$A:$A,$A341))</f>
        <v>187.4573</v>
      </c>
      <c r="F341" s="7">
        <f>IF(SUMIFS('Daily BSE Equity Options'!$K:$K,'Daily BSE Equity Options'!$A:$A,$A341)=0,"",SUMIFS('Daily BSE Equity Options'!$K:$K,'Daily BSE Equity Options'!$A:$A,$A341))</f>
        <v>2.7E-2</v>
      </c>
      <c r="G341" s="7">
        <f t="shared" si="135"/>
        <v>187.48429999999999</v>
      </c>
      <c r="H341" s="20">
        <f t="shared" si="136"/>
        <v>1.3101123401654293</v>
      </c>
      <c r="I341" s="20">
        <f t="shared" si="137"/>
        <v>-0.35714285714285721</v>
      </c>
      <c r="J341" s="20">
        <f t="shared" si="138"/>
        <v>1.3092498435737125</v>
      </c>
      <c r="K341" s="20">
        <f t="shared" si="153"/>
        <v>-0.18023142418583904</v>
      </c>
      <c r="L341" s="20">
        <f t="shared" si="154"/>
        <v>-0.3601895734597157</v>
      </c>
      <c r="M341" s="20">
        <f t="shared" si="155"/>
        <v>-0.18026462836425716</v>
      </c>
      <c r="N341" s="20">
        <f t="shared" si="139"/>
        <v>0.99985598794139041</v>
      </c>
      <c r="O341" s="20">
        <f t="shared" si="140"/>
        <v>1.4401205860970758E-4</v>
      </c>
      <c r="P341" s="21">
        <f>IF(SUMIFS('Daily NSE Equity Options'!$L:$L,'Daily NSE Equity Options'!$A:$A,$A341)=0,"",SUMIFS('Daily NSE Equity Options'!$L:$L,'Daily NSE Equity Options'!$A:$A,$A341))</f>
        <v>94466.683399999994</v>
      </c>
      <c r="Q341" s="8">
        <f>IF(SUMIFS('Daily BSE Equity Options'!$L:$L,'Daily BSE Equity Options'!$A:$A,$A341)=0,"",SUMIFS('Daily BSE Equity Options'!$L:$L,'Daily BSE Equity Options'!$A:$A,$A341))</f>
        <v>3059.6986000000002</v>
      </c>
      <c r="R341" s="8">
        <f t="shared" si="141"/>
        <v>97526.381999999998</v>
      </c>
      <c r="S341" s="23">
        <f t="shared" si="142"/>
        <v>4.9502379129982188</v>
      </c>
      <c r="T341" s="23">
        <f t="shared" si="143"/>
        <v>3.7816083727021406</v>
      </c>
      <c r="U341" s="23">
        <f t="shared" si="144"/>
        <v>4.9049610397069499</v>
      </c>
      <c r="V341" s="23">
        <f t="shared" si="156"/>
        <v>0.50160280705530957</v>
      </c>
      <c r="W341" s="23">
        <f t="shared" si="157"/>
        <v>1.5946553025282251E-2</v>
      </c>
      <c r="X341" s="23">
        <f t="shared" si="158"/>
        <v>0.47941548842468507</v>
      </c>
      <c r="Y341" s="23">
        <f t="shared" si="145"/>
        <v>0.96862696495805611</v>
      </c>
      <c r="Z341" s="23">
        <f t="shared" si="146"/>
        <v>3.1373035041943831E-2</v>
      </c>
      <c r="AA341" s="24">
        <f>IF(SUMIFS('Daily NSE Equity Options'!$M:$M,'Daily NSE Equity Options'!$A:$A,$A341)=0,"",SUMIFS('Daily NSE Equity Options'!$M:$M,'Daily NSE Equity Options'!$A:$A,$A341))</f>
        <v>108653626</v>
      </c>
      <c r="AB341" s="9">
        <f>IF(SUMIFS('Daily BSE Equity Options'!$M:$M,'Daily BSE Equity Options'!$A:$A,$A341)=0,"",SUMIFS('Daily BSE Equity Options'!$M:$M,'Daily BSE Equity Options'!$A:$A,$A341))</f>
        <v>3546165</v>
      </c>
      <c r="AC341" s="9">
        <f t="shared" si="147"/>
        <v>112199791</v>
      </c>
      <c r="AD341" s="26">
        <f t="shared" si="148"/>
        <v>3.6770893332991834</v>
      </c>
      <c r="AE341" s="26">
        <f t="shared" si="149"/>
        <v>3.5585331615928668</v>
      </c>
      <c r="AF341" s="26">
        <f t="shared" si="150"/>
        <v>3.6732479754531573</v>
      </c>
      <c r="AG341" s="26">
        <f t="shared" si="159"/>
        <v>0.49211175064775947</v>
      </c>
      <c r="AH341" s="26">
        <f t="shared" si="160"/>
        <v>2.3424242424242347E-2</v>
      </c>
      <c r="AI341" s="26">
        <f t="shared" si="161"/>
        <v>0.47082276772865161</v>
      </c>
      <c r="AJ341" s="26">
        <f t="shared" si="151"/>
        <v>0.96839419246333536</v>
      </c>
      <c r="AK341" s="26">
        <f t="shared" si="152"/>
        <v>3.1605807536664664E-2</v>
      </c>
      <c r="AL341" s="29">
        <v>12.7125</v>
      </c>
      <c r="AM341" s="30">
        <v>12.817500000000001</v>
      </c>
      <c r="AN341" s="30">
        <v>11.362500000000001</v>
      </c>
      <c r="AO341" s="30">
        <v>12.3725</v>
      </c>
      <c r="AP341" s="31">
        <v>-2.6700000000000002E-2</v>
      </c>
    </row>
    <row r="342" spans="1:42" x14ac:dyDescent="0.2">
      <c r="A342" s="11">
        <v>44421</v>
      </c>
      <c r="B342" s="5" t="s">
        <v>241</v>
      </c>
      <c r="C342" s="10">
        <v>44409</v>
      </c>
      <c r="D342" s="5" t="s">
        <v>180</v>
      </c>
      <c r="E342" s="18">
        <f>IF(SUMIFS('Daily NSE Equity Options'!$K:$K,'Daily NSE Equity Options'!$A:$A,$A342)=0,"",SUMIFS('Daily NSE Equity Options'!$K:$K,'Daily NSE Equity Options'!$A:$A,$A342))</f>
        <v>176.3913</v>
      </c>
      <c r="F342" s="7">
        <f>IF(SUMIFS('Daily BSE Equity Options'!$K:$K,'Daily BSE Equity Options'!$A:$A,$A342)=0,"",SUMIFS('Daily BSE Equity Options'!$K:$K,'Daily BSE Equity Options'!$A:$A,$A342))</f>
        <v>2.12E-2</v>
      </c>
      <c r="G342" s="7">
        <f t="shared" si="135"/>
        <v>176.41249999999999</v>
      </c>
      <c r="H342" s="20">
        <f t="shared" si="136"/>
        <v>1.160763066278919</v>
      </c>
      <c r="I342" s="20">
        <f t="shared" si="137"/>
        <v>-0.54603854389721618</v>
      </c>
      <c r="J342" s="20">
        <f t="shared" si="138"/>
        <v>1.1597872197158443</v>
      </c>
      <c r="K342" s="20">
        <f t="shared" si="153"/>
        <v>-5.903211024590671E-2</v>
      </c>
      <c r="L342" s="20">
        <f t="shared" si="154"/>
        <v>-0.21481481481481479</v>
      </c>
      <c r="M342" s="20">
        <f t="shared" si="155"/>
        <v>-5.905454483388739E-2</v>
      </c>
      <c r="N342" s="20">
        <f t="shared" si="139"/>
        <v>0.99987982710975698</v>
      </c>
      <c r="O342" s="20">
        <f t="shared" si="140"/>
        <v>1.2017289024303833E-4</v>
      </c>
      <c r="P342" s="21">
        <f>IF(SUMIFS('Daily NSE Equity Options'!$L:$L,'Daily NSE Equity Options'!$A:$A,$A342)=0,"",SUMIFS('Daily NSE Equity Options'!$L:$L,'Daily NSE Equity Options'!$A:$A,$A342))</f>
        <v>34267.363100000002</v>
      </c>
      <c r="Q342" s="8">
        <f>IF(SUMIFS('Daily BSE Equity Options'!$L:$L,'Daily BSE Equity Options'!$A:$A,$A342)=0,"",SUMIFS('Daily BSE Equity Options'!$L:$L,'Daily BSE Equity Options'!$A:$A,$A342))</f>
        <v>3010.8814000000002</v>
      </c>
      <c r="R342" s="8">
        <f t="shared" si="141"/>
        <v>37278.244500000001</v>
      </c>
      <c r="S342" s="23">
        <f t="shared" si="142"/>
        <v>4.0753095866731481E-2</v>
      </c>
      <c r="T342" s="23">
        <f t="shared" si="143"/>
        <v>3.2589706068529551</v>
      </c>
      <c r="U342" s="23">
        <f t="shared" si="144"/>
        <v>0.1083995916485021</v>
      </c>
      <c r="V342" s="23">
        <f t="shared" si="156"/>
        <v>-0.63725451273755629</v>
      </c>
      <c r="W342" s="23">
        <f t="shared" si="157"/>
        <v>-1.5954904839319828E-2</v>
      </c>
      <c r="X342" s="23">
        <f t="shared" si="158"/>
        <v>-0.61776245836741894</v>
      </c>
      <c r="Y342" s="23">
        <f t="shared" si="145"/>
        <v>0.9192322106262274</v>
      </c>
      <c r="Z342" s="23">
        <f t="shared" si="146"/>
        <v>8.0767789373772686E-2</v>
      </c>
      <c r="AA342" s="24">
        <f>IF(SUMIFS('Daily NSE Equity Options'!$M:$M,'Daily NSE Equity Options'!$A:$A,$A342)=0,"",SUMIFS('Daily NSE Equity Options'!$M:$M,'Daily NSE Equity Options'!$A:$A,$A342))</f>
        <v>39609107</v>
      </c>
      <c r="AB342" s="9">
        <f>IF(SUMIFS('Daily BSE Equity Options'!$M:$M,'Daily BSE Equity Options'!$A:$A,$A342)=0,"",SUMIFS('Daily BSE Equity Options'!$M:$M,'Daily BSE Equity Options'!$A:$A,$A342))</f>
        <v>3541114</v>
      </c>
      <c r="AC342" s="9">
        <f t="shared" si="147"/>
        <v>43150221</v>
      </c>
      <c r="AD342" s="26">
        <f t="shared" si="148"/>
        <v>-0.20615413371034752</v>
      </c>
      <c r="AE342" s="26">
        <f t="shared" si="149"/>
        <v>3.1027805552304999</v>
      </c>
      <c r="AF342" s="26">
        <f t="shared" si="150"/>
        <v>-0.14988857391475119</v>
      </c>
      <c r="AG342" s="26">
        <f t="shared" si="159"/>
        <v>-0.63545526773308048</v>
      </c>
      <c r="AH342" s="26">
        <f t="shared" si="160"/>
        <v>-1.4243556066906304E-3</v>
      </c>
      <c r="AI342" s="26">
        <f t="shared" si="161"/>
        <v>-0.61541620875211789</v>
      </c>
      <c r="AJ342" s="26">
        <f t="shared" si="151"/>
        <v>0.91793520594019673</v>
      </c>
      <c r="AK342" s="26">
        <f t="shared" si="152"/>
        <v>8.2064794059803312E-2</v>
      </c>
      <c r="AL342" s="29">
        <v>12.3725</v>
      </c>
      <c r="AM342" s="30">
        <v>13.1625</v>
      </c>
      <c r="AN342" s="30">
        <v>11.395</v>
      </c>
      <c r="AO342" s="30">
        <v>12.99</v>
      </c>
      <c r="AP342" s="31">
        <v>4.99E-2</v>
      </c>
    </row>
    <row r="343" spans="1:42" x14ac:dyDescent="0.2">
      <c r="A343" s="11">
        <v>44424</v>
      </c>
      <c r="B343" s="5" t="s">
        <v>244</v>
      </c>
      <c r="C343" s="10">
        <v>44409</v>
      </c>
      <c r="D343" s="5" t="s">
        <v>180</v>
      </c>
      <c r="E343" s="18">
        <f>IF(SUMIFS('Daily NSE Equity Options'!$K:$K,'Daily NSE Equity Options'!$A:$A,$A343)=0,"",SUMIFS('Daily NSE Equity Options'!$K:$K,'Daily NSE Equity Options'!$A:$A,$A343))</f>
        <v>153.0284</v>
      </c>
      <c r="F343" s="7">
        <f>IF(SUMIFS('Daily BSE Equity Options'!$K:$K,'Daily BSE Equity Options'!$A:$A,$A343)=0,"",SUMIFS('Daily BSE Equity Options'!$K:$K,'Daily BSE Equity Options'!$A:$A,$A343))</f>
        <v>5.1200000000000002E-2</v>
      </c>
      <c r="G343" s="7">
        <f t="shared" si="135"/>
        <v>153.0796</v>
      </c>
      <c r="H343" s="20" t="str">
        <f t="shared" si="136"/>
        <v/>
      </c>
      <c r="I343" s="20" t="str">
        <f t="shared" si="137"/>
        <v/>
      </c>
      <c r="J343" s="20" t="str">
        <f t="shared" si="138"/>
        <v/>
      </c>
      <c r="K343" s="20">
        <f t="shared" si="153"/>
        <v>-0.1324492761264302</v>
      </c>
      <c r="L343" s="20">
        <f t="shared" si="154"/>
        <v>1.4150943396226414</v>
      </c>
      <c r="M343" s="20">
        <f t="shared" si="155"/>
        <v>-0.13226330333734848</v>
      </c>
      <c r="N343" s="20">
        <f t="shared" si="139"/>
        <v>0.99966553348715315</v>
      </c>
      <c r="O343" s="20">
        <f t="shared" si="140"/>
        <v>3.3446651284691105E-4</v>
      </c>
      <c r="P343" s="21">
        <f>IF(SUMIFS('Daily NSE Equity Options'!$L:$L,'Daily NSE Equity Options'!$A:$A,$A343)=0,"",SUMIFS('Daily NSE Equity Options'!$L:$L,'Daily NSE Equity Options'!$A:$A,$A343))</f>
        <v>34427.3554</v>
      </c>
      <c r="Q343" s="8">
        <f>IF(SUMIFS('Daily BSE Equity Options'!$L:$L,'Daily BSE Equity Options'!$A:$A,$A343)=0,"",SUMIFS('Daily BSE Equity Options'!$L:$L,'Daily BSE Equity Options'!$A:$A,$A343))</f>
        <v>3175.4254999999998</v>
      </c>
      <c r="R343" s="8">
        <f t="shared" si="141"/>
        <v>37602.780899999998</v>
      </c>
      <c r="S343" s="23" t="str">
        <f t="shared" si="142"/>
        <v/>
      </c>
      <c r="T343" s="23" t="str">
        <f t="shared" si="143"/>
        <v/>
      </c>
      <c r="U343" s="23" t="str">
        <f t="shared" si="144"/>
        <v/>
      </c>
      <c r="V343" s="23">
        <f t="shared" si="156"/>
        <v>4.6689411009859239E-3</v>
      </c>
      <c r="W343" s="23">
        <f t="shared" si="157"/>
        <v>5.4649811181536334E-2</v>
      </c>
      <c r="X343" s="23">
        <f t="shared" si="158"/>
        <v>8.7057854883696439E-3</v>
      </c>
      <c r="Y343" s="23">
        <f t="shared" si="145"/>
        <v>0.91555343982551041</v>
      </c>
      <c r="Z343" s="23">
        <f t="shared" si="146"/>
        <v>8.4446560174489649E-2</v>
      </c>
      <c r="AA343" s="24">
        <f>IF(SUMIFS('Daily NSE Equity Options'!$M:$M,'Daily NSE Equity Options'!$A:$A,$A343)=0,"",SUMIFS('Daily NSE Equity Options'!$M:$M,'Daily NSE Equity Options'!$A:$A,$A343))</f>
        <v>39769782</v>
      </c>
      <c r="AB343" s="9">
        <f>IF(SUMIFS('Daily BSE Equity Options'!$M:$M,'Daily BSE Equity Options'!$A:$A,$A343)=0,"",SUMIFS('Daily BSE Equity Options'!$M:$M,'Daily BSE Equity Options'!$A:$A,$A343))</f>
        <v>3701099</v>
      </c>
      <c r="AC343" s="9">
        <f t="shared" si="147"/>
        <v>43470881</v>
      </c>
      <c r="AD343" s="26" t="str">
        <f t="shared" si="148"/>
        <v/>
      </c>
      <c r="AE343" s="26" t="str">
        <f t="shared" si="149"/>
        <v/>
      </c>
      <c r="AF343" s="26" t="str">
        <f t="shared" si="150"/>
        <v/>
      </c>
      <c r="AG343" s="26">
        <f t="shared" si="159"/>
        <v>4.0565165985690932E-3</v>
      </c>
      <c r="AH343" s="26">
        <f t="shared" si="160"/>
        <v>4.517928538872229E-2</v>
      </c>
      <c r="AI343" s="26">
        <f t="shared" si="161"/>
        <v>7.4312481505018901E-3</v>
      </c>
      <c r="AJ343" s="26">
        <f t="shared" si="151"/>
        <v>0.91486027163792705</v>
      </c>
      <c r="AK343" s="26">
        <f t="shared" si="152"/>
        <v>8.5139728362072994E-2</v>
      </c>
      <c r="AL343" s="29">
        <v>12.99</v>
      </c>
      <c r="AM343" s="30">
        <v>13.657500000000001</v>
      </c>
      <c r="AN343" s="30">
        <v>11.375</v>
      </c>
      <c r="AO343" s="30">
        <v>13.4575</v>
      </c>
      <c r="AP343" s="31">
        <v>3.5999999999999997E-2</v>
      </c>
    </row>
    <row r="344" spans="1:42" x14ac:dyDescent="0.2">
      <c r="A344" s="11">
        <v>44425</v>
      </c>
      <c r="B344" s="5" t="s">
        <v>242</v>
      </c>
      <c r="C344" s="10">
        <v>44409</v>
      </c>
      <c r="D344" s="5" t="s">
        <v>180</v>
      </c>
      <c r="E344" s="18">
        <f>IF(SUMIFS('Daily NSE Equity Options'!$K:$K,'Daily NSE Equity Options'!$A:$A,$A344)=0,"",SUMIFS('Daily NSE Equity Options'!$K:$K,'Daily NSE Equity Options'!$A:$A,$A344))</f>
        <v>191.3974</v>
      </c>
      <c r="F344" s="7">
        <f>IF(SUMIFS('Daily BSE Equity Options'!$K:$K,'Daily BSE Equity Options'!$A:$A,$A344)=0,"",SUMIFS('Daily BSE Equity Options'!$K:$K,'Daily BSE Equity Options'!$A:$A,$A344))</f>
        <v>3.8399999999999997E-2</v>
      </c>
      <c r="G344" s="7">
        <f t="shared" si="135"/>
        <v>191.4358</v>
      </c>
      <c r="H344" s="20">
        <f t="shared" si="136"/>
        <v>1.2818600392475723</v>
      </c>
      <c r="I344" s="20">
        <f t="shared" si="137"/>
        <v>-0.22267206477732804</v>
      </c>
      <c r="J344" s="20">
        <f t="shared" si="138"/>
        <v>1.2809744635827243</v>
      </c>
      <c r="K344" s="20">
        <f t="shared" si="153"/>
        <v>0.25073123681617271</v>
      </c>
      <c r="L344" s="20">
        <f t="shared" si="154"/>
        <v>-0.25000000000000011</v>
      </c>
      <c r="M344" s="20">
        <f t="shared" si="155"/>
        <v>0.25056375898552119</v>
      </c>
      <c r="N344" s="20">
        <f t="shared" si="139"/>
        <v>0.99979941055957144</v>
      </c>
      <c r="O344" s="20">
        <f t="shared" si="140"/>
        <v>2.0058944042859275E-4</v>
      </c>
      <c r="P344" s="21">
        <f>IF(SUMIFS('Daily NSE Equity Options'!$L:$L,'Daily NSE Equity Options'!$A:$A,$A344)=0,"",SUMIFS('Daily NSE Equity Options'!$L:$L,'Daily NSE Equity Options'!$A:$A,$A344))</f>
        <v>53527.417200000004</v>
      </c>
      <c r="Q344" s="8">
        <f>IF(SUMIFS('Daily BSE Equity Options'!$L:$L,'Daily BSE Equity Options'!$A:$A,$A344)=0,"",SUMIFS('Daily BSE Equity Options'!$L:$L,'Daily BSE Equity Options'!$A:$A,$A344))</f>
        <v>3025.9013</v>
      </c>
      <c r="R344" s="8">
        <f t="shared" si="141"/>
        <v>56553.318500000001</v>
      </c>
      <c r="S344" s="23">
        <f t="shared" si="142"/>
        <v>3.5937768767258556</v>
      </c>
      <c r="T344" s="23">
        <f t="shared" si="143"/>
        <v>2.4336912840631357</v>
      </c>
      <c r="U344" s="23">
        <f t="shared" si="144"/>
        <v>3.5122098299716393</v>
      </c>
      <c r="V344" s="23">
        <f t="shared" si="156"/>
        <v>0.55479317473220746</v>
      </c>
      <c r="W344" s="23">
        <f t="shared" si="157"/>
        <v>-4.7087925696886912E-2</v>
      </c>
      <c r="X344" s="23">
        <f t="shared" si="158"/>
        <v>0.5039663861669339</v>
      </c>
      <c r="Y344" s="23">
        <f t="shared" si="145"/>
        <v>0.94649471719329792</v>
      </c>
      <c r="Z344" s="23">
        <f t="shared" si="146"/>
        <v>5.3505282806702137E-2</v>
      </c>
      <c r="AA344" s="24">
        <f>IF(SUMIFS('Daily NSE Equity Options'!$M:$M,'Daily NSE Equity Options'!$A:$A,$A344)=0,"",SUMIFS('Daily NSE Equity Options'!$M:$M,'Daily NSE Equity Options'!$A:$A,$A344))</f>
        <v>61781469</v>
      </c>
      <c r="AB344" s="9">
        <f>IF(SUMIFS('Daily BSE Equity Options'!$M:$M,'Daily BSE Equity Options'!$A:$A,$A344)=0,"",SUMIFS('Daily BSE Equity Options'!$M:$M,'Daily BSE Equity Options'!$A:$A,$A344))</f>
        <v>3384534</v>
      </c>
      <c r="AC344" s="9">
        <f t="shared" si="147"/>
        <v>65166003</v>
      </c>
      <c r="AD344" s="26">
        <f t="shared" si="148"/>
        <v>2.665798280391062</v>
      </c>
      <c r="AE344" s="26">
        <f t="shared" si="149"/>
        <v>2.2051482620685476</v>
      </c>
      <c r="AF344" s="26">
        <f t="shared" si="150"/>
        <v>2.6386376667827505</v>
      </c>
      <c r="AG344" s="26">
        <f t="shared" si="159"/>
        <v>0.55347768816032228</v>
      </c>
      <c r="AH344" s="26">
        <f t="shared" si="160"/>
        <v>-8.5532702583746123E-2</v>
      </c>
      <c r="AI344" s="26">
        <f t="shared" si="161"/>
        <v>0.4990725170718302</v>
      </c>
      <c r="AJ344" s="26">
        <f t="shared" si="151"/>
        <v>0.94806288794480764</v>
      </c>
      <c r="AK344" s="26">
        <f t="shared" si="152"/>
        <v>5.1937112055192337E-2</v>
      </c>
      <c r="AL344" s="29">
        <v>13.4575</v>
      </c>
      <c r="AM344" s="30">
        <v>13.61</v>
      </c>
      <c r="AN344" s="30">
        <v>12.0275</v>
      </c>
      <c r="AO344" s="30">
        <v>13.4125</v>
      </c>
      <c r="AP344" s="31">
        <v>-3.3E-3</v>
      </c>
    </row>
    <row r="345" spans="1:42" x14ac:dyDescent="0.2">
      <c r="A345" s="11">
        <v>44426</v>
      </c>
      <c r="B345" s="5" t="s">
        <v>240</v>
      </c>
      <c r="C345" s="10">
        <v>44409</v>
      </c>
      <c r="D345" s="5" t="s">
        <v>180</v>
      </c>
      <c r="E345" s="18">
        <f>IF(SUMIFS('Daily NSE Equity Options'!$K:$K,'Daily NSE Equity Options'!$A:$A,$A345)=0,"",SUMIFS('Daily NSE Equity Options'!$K:$K,'Daily NSE Equity Options'!$A:$A,$A345))</f>
        <v>228.66919999999999</v>
      </c>
      <c r="F345" s="7">
        <f>IF(SUMIFS('Daily BSE Equity Options'!$K:$K,'Daily BSE Equity Options'!$A:$A,$A345)=0,"",SUMIFS('Daily BSE Equity Options'!$K:$K,'Daily BSE Equity Options'!$A:$A,$A345))</f>
        <v>2.1299999999999999E-2</v>
      </c>
      <c r="G345" s="7">
        <f t="shared" si="135"/>
        <v>228.69049999999999</v>
      </c>
      <c r="H345" s="20">
        <f t="shared" si="136"/>
        <v>1.6739587754963625</v>
      </c>
      <c r="I345" s="20">
        <f t="shared" si="137"/>
        <v>-0.60408921933085502</v>
      </c>
      <c r="J345" s="20">
        <f t="shared" si="138"/>
        <v>1.6725265247882164</v>
      </c>
      <c r="K345" s="20">
        <f t="shared" si="153"/>
        <v>0.19473514269263847</v>
      </c>
      <c r="L345" s="20">
        <f t="shared" si="154"/>
        <v>-0.4453125</v>
      </c>
      <c r="M345" s="20">
        <f t="shared" si="155"/>
        <v>0.19460675589414311</v>
      </c>
      <c r="N345" s="20">
        <f t="shared" si="139"/>
        <v>0.99990686101958759</v>
      </c>
      <c r="O345" s="20">
        <f t="shared" si="140"/>
        <v>9.3138980412391423E-5</v>
      </c>
      <c r="P345" s="21">
        <f>IF(SUMIFS('Daily NSE Equity Options'!$L:$L,'Daily NSE Equity Options'!$A:$A,$A345)=0,"",SUMIFS('Daily NSE Equity Options'!$L:$L,'Daily NSE Equity Options'!$A:$A,$A345))</f>
        <v>112862.4687</v>
      </c>
      <c r="Q345" s="8">
        <f>IF(SUMIFS('Daily BSE Equity Options'!$L:$L,'Daily BSE Equity Options'!$A:$A,$A345)=0,"",SUMIFS('Daily BSE Equity Options'!$L:$L,'Daily BSE Equity Options'!$A:$A,$A345))</f>
        <v>3023.9459000000002</v>
      </c>
      <c r="R345" s="8">
        <f t="shared" si="141"/>
        <v>115886.4146</v>
      </c>
      <c r="S345" s="23">
        <f t="shared" si="142"/>
        <v>7.0183442788159009</v>
      </c>
      <c r="T345" s="23">
        <f t="shared" si="143"/>
        <v>2.7392752353658674</v>
      </c>
      <c r="U345" s="23">
        <f t="shared" si="144"/>
        <v>6.7858515004399322</v>
      </c>
      <c r="V345" s="23">
        <f t="shared" si="156"/>
        <v>1.108498309909113</v>
      </c>
      <c r="W345" s="23">
        <f t="shared" si="157"/>
        <v>-6.4622068142139444E-4</v>
      </c>
      <c r="X345" s="23">
        <f t="shared" si="158"/>
        <v>1.0491532181263596</v>
      </c>
      <c r="Y345" s="23">
        <f t="shared" si="145"/>
        <v>0.97390594997319035</v>
      </c>
      <c r="Z345" s="23">
        <f t="shared" si="146"/>
        <v>2.6094050026809614E-2</v>
      </c>
      <c r="AA345" s="24">
        <f>IF(SUMIFS('Daily NSE Equity Options'!$M:$M,'Daily NSE Equity Options'!$A:$A,$A345)=0,"",SUMIFS('Daily NSE Equity Options'!$M:$M,'Daily NSE Equity Options'!$A:$A,$A345))</f>
        <v>129427439</v>
      </c>
      <c r="AB345" s="9">
        <f>IF(SUMIFS('Daily BSE Equity Options'!$M:$M,'Daily BSE Equity Options'!$A:$A,$A345)=0,"",SUMIFS('Daily BSE Equity Options'!$M:$M,'Daily BSE Equity Options'!$A:$A,$A345))</f>
        <v>3326274</v>
      </c>
      <c r="AC345" s="9">
        <f t="shared" si="147"/>
        <v>132753713</v>
      </c>
      <c r="AD345" s="26">
        <f t="shared" si="148"/>
        <v>5.2863859287858785</v>
      </c>
      <c r="AE345" s="26">
        <f t="shared" si="149"/>
        <v>2.5857766566411176</v>
      </c>
      <c r="AF345" s="26">
        <f t="shared" si="150"/>
        <v>5.1699540796291759</v>
      </c>
      <c r="AG345" s="26">
        <f t="shared" si="159"/>
        <v>1.0949233013543269</v>
      </c>
      <c r="AH345" s="26">
        <f t="shared" si="160"/>
        <v>-1.7213595726915387E-2</v>
      </c>
      <c r="AI345" s="26">
        <f t="shared" si="161"/>
        <v>1.0371621227099044</v>
      </c>
      <c r="AJ345" s="26">
        <f t="shared" si="151"/>
        <v>0.97494402284627624</v>
      </c>
      <c r="AK345" s="26">
        <f t="shared" si="152"/>
        <v>2.5055977153723753E-2</v>
      </c>
      <c r="AL345" s="29">
        <v>13.4125</v>
      </c>
      <c r="AM345" s="30">
        <v>13.4125</v>
      </c>
      <c r="AN345" s="30">
        <v>11.12</v>
      </c>
      <c r="AO345" s="30">
        <v>12.904999999999999</v>
      </c>
      <c r="AP345" s="31">
        <v>-3.78E-2</v>
      </c>
    </row>
    <row r="346" spans="1:42" x14ac:dyDescent="0.2">
      <c r="A346" s="11">
        <v>44428</v>
      </c>
      <c r="B346" s="5" t="s">
        <v>241</v>
      </c>
      <c r="C346" s="10">
        <v>44409</v>
      </c>
      <c r="D346" s="5" t="s">
        <v>180</v>
      </c>
      <c r="E346" s="18">
        <f>IF(SUMIFS('Daily NSE Equity Options'!$K:$K,'Daily NSE Equity Options'!$A:$A,$A346)=0,"",SUMIFS('Daily NSE Equity Options'!$K:$K,'Daily NSE Equity Options'!$A:$A,$A346))</f>
        <v>221.1927</v>
      </c>
      <c r="F346" s="7">
        <f>IF(SUMIFS('Daily BSE Equity Options'!$K:$K,'Daily BSE Equity Options'!$A:$A,$A346)=0,"",SUMIFS('Daily BSE Equity Options'!$K:$K,'Daily BSE Equity Options'!$A:$A,$A346))</f>
        <v>1.9199999999999998E-2</v>
      </c>
      <c r="G346" s="7">
        <f t="shared" si="135"/>
        <v>221.21190000000001</v>
      </c>
      <c r="H346" s="20">
        <f t="shared" si="136"/>
        <v>1.7239675182014325</v>
      </c>
      <c r="I346" s="20">
        <f t="shared" si="137"/>
        <v>-0.59235668789808926</v>
      </c>
      <c r="J346" s="20">
        <f t="shared" si="138"/>
        <v>1.7226247546138747</v>
      </c>
      <c r="K346" s="20">
        <f t="shared" si="153"/>
        <v>-3.2695701913506459E-2</v>
      </c>
      <c r="L346" s="20">
        <f t="shared" si="154"/>
        <v>-9.8591549295774739E-2</v>
      </c>
      <c r="M346" s="20">
        <f t="shared" si="155"/>
        <v>-3.270183938554494E-2</v>
      </c>
      <c r="N346" s="20">
        <f t="shared" si="139"/>
        <v>0.99991320539265738</v>
      </c>
      <c r="O346" s="20">
        <f t="shared" si="140"/>
        <v>8.6794607342552534E-5</v>
      </c>
      <c r="P346" s="21">
        <f>IF(SUMIFS('Daily NSE Equity Options'!$L:$L,'Daily NSE Equity Options'!$A:$A,$A346)=0,"",SUMIFS('Daily NSE Equity Options'!$L:$L,'Daily NSE Equity Options'!$A:$A,$A346))</f>
        <v>39990.340700000001</v>
      </c>
      <c r="Q346" s="8">
        <f>IF(SUMIFS('Daily BSE Equity Options'!$L:$L,'Daily BSE Equity Options'!$A:$A,$A346)=0,"",SUMIFS('Daily BSE Equity Options'!$L:$L,'Daily BSE Equity Options'!$A:$A,$A346))</f>
        <v>3010.9942000000001</v>
      </c>
      <c r="R346" s="8">
        <f t="shared" si="141"/>
        <v>43001.334900000002</v>
      </c>
      <c r="S346" s="23">
        <f t="shared" si="142"/>
        <v>0.17267716164588243</v>
      </c>
      <c r="T346" s="23">
        <f t="shared" si="143"/>
        <v>1.9883621381826875</v>
      </c>
      <c r="U346" s="23">
        <f t="shared" si="144"/>
        <v>0.22478400472403326</v>
      </c>
      <c r="V346" s="23">
        <f t="shared" si="156"/>
        <v>-0.64567193008777413</v>
      </c>
      <c r="W346" s="23">
        <f t="shared" si="157"/>
        <v>-4.2830462013225823E-3</v>
      </c>
      <c r="X346" s="23">
        <f t="shared" si="158"/>
        <v>-0.62893549646500158</v>
      </c>
      <c r="Y346" s="23">
        <f t="shared" si="145"/>
        <v>0.92997905281307902</v>
      </c>
      <c r="Z346" s="23">
        <f t="shared" si="146"/>
        <v>7.0020947186920937E-2</v>
      </c>
      <c r="AA346" s="24">
        <f>IF(SUMIFS('Daily NSE Equity Options'!$M:$M,'Daily NSE Equity Options'!$A:$A,$A346)=0,"",SUMIFS('Daily NSE Equity Options'!$M:$M,'Daily NSE Equity Options'!$A:$A,$A346))</f>
        <v>46564035</v>
      </c>
      <c r="AB346" s="9">
        <f>IF(SUMIFS('Daily BSE Equity Options'!$M:$M,'Daily BSE Equity Options'!$A:$A,$A346)=0,"",SUMIFS('Daily BSE Equity Options'!$M:$M,'Daily BSE Equity Options'!$A:$A,$A346))</f>
        <v>3421774</v>
      </c>
      <c r="AC346" s="9">
        <f t="shared" si="147"/>
        <v>49985809</v>
      </c>
      <c r="AD346" s="26">
        <f t="shared" si="148"/>
        <v>-9.9144470350395086E-2</v>
      </c>
      <c r="AE346" s="26">
        <f t="shared" si="149"/>
        <v>2.0427425973861988</v>
      </c>
      <c r="AF346" s="26">
        <f t="shared" si="150"/>
        <v>-5.3536602016793111E-2</v>
      </c>
      <c r="AG346" s="26">
        <f t="shared" si="159"/>
        <v>-0.64023057738166322</v>
      </c>
      <c r="AH346" s="26">
        <f t="shared" si="160"/>
        <v>2.8710803740160884E-2</v>
      </c>
      <c r="AI346" s="26">
        <f t="shared" si="161"/>
        <v>-0.62346959741909447</v>
      </c>
      <c r="AJ346" s="26">
        <f t="shared" si="151"/>
        <v>0.93154509112776385</v>
      </c>
      <c r="AK346" s="26">
        <f t="shared" si="152"/>
        <v>6.8454908872236112E-2</v>
      </c>
      <c r="AL346" s="29">
        <v>12.904999999999999</v>
      </c>
      <c r="AM346" s="30">
        <v>14.14</v>
      </c>
      <c r="AN346" s="30">
        <v>12.3475</v>
      </c>
      <c r="AO346" s="30">
        <v>14.015000000000001</v>
      </c>
      <c r="AP346" s="31">
        <v>8.5999999999999993E-2</v>
      </c>
    </row>
    <row r="347" spans="1:42" x14ac:dyDescent="0.2">
      <c r="A347" s="11">
        <v>44431</v>
      </c>
      <c r="B347" s="5" t="s">
        <v>244</v>
      </c>
      <c r="C347" s="10">
        <v>44409</v>
      </c>
      <c r="D347" s="5" t="s">
        <v>180</v>
      </c>
      <c r="E347" s="18">
        <f>IF(SUMIFS('Daily NSE Equity Options'!$K:$K,'Daily NSE Equity Options'!$A:$A,$A347)=0,"",SUMIFS('Daily NSE Equity Options'!$K:$K,'Daily NSE Equity Options'!$A:$A,$A347))</f>
        <v>207.2252</v>
      </c>
      <c r="F347" s="7">
        <f>IF(SUMIFS('Daily BSE Equity Options'!$K:$K,'Daily BSE Equity Options'!$A:$A,$A347)=0,"",SUMIFS('Daily BSE Equity Options'!$K:$K,'Daily BSE Equity Options'!$A:$A,$A347))</f>
        <v>4.4900000000000002E-2</v>
      </c>
      <c r="G347" s="7">
        <f t="shared" si="135"/>
        <v>207.27010000000001</v>
      </c>
      <c r="H347" s="20" t="str">
        <f t="shared" si="136"/>
        <v/>
      </c>
      <c r="I347" s="20" t="str">
        <f t="shared" si="137"/>
        <v/>
      </c>
      <c r="J347" s="20" t="str">
        <f t="shared" si="138"/>
        <v/>
      </c>
      <c r="K347" s="20">
        <f t="shared" si="153"/>
        <v>-6.3146297323555478E-2</v>
      </c>
      <c r="L347" s="20">
        <f t="shared" si="154"/>
        <v>1.338541666666667</v>
      </c>
      <c r="M347" s="20">
        <f t="shared" si="155"/>
        <v>-6.3024638367104147E-2</v>
      </c>
      <c r="N347" s="20">
        <f t="shared" si="139"/>
        <v>0.99978337444715848</v>
      </c>
      <c r="O347" s="20">
        <f t="shared" si="140"/>
        <v>2.1662555284143734E-4</v>
      </c>
      <c r="P347" s="21">
        <f>IF(SUMIFS('Daily NSE Equity Options'!$L:$L,'Daily NSE Equity Options'!$A:$A,$A347)=0,"",SUMIFS('Daily NSE Equity Options'!$L:$L,'Daily NSE Equity Options'!$A:$A,$A347))</f>
        <v>43661.309200000003</v>
      </c>
      <c r="Q347" s="8">
        <f>IF(SUMIFS('Daily BSE Equity Options'!$L:$L,'Daily BSE Equity Options'!$A:$A,$A347)=0,"",SUMIFS('Daily BSE Equity Options'!$L:$L,'Daily BSE Equity Options'!$A:$A,$A347))</f>
        <v>3016.8759</v>
      </c>
      <c r="R347" s="8">
        <f t="shared" si="141"/>
        <v>46678.185100000002</v>
      </c>
      <c r="S347" s="23" t="str">
        <f t="shared" si="142"/>
        <v/>
      </c>
      <c r="T347" s="23" t="str">
        <f t="shared" si="143"/>
        <v/>
      </c>
      <c r="U347" s="23" t="str">
        <f t="shared" si="144"/>
        <v/>
      </c>
      <c r="V347" s="23">
        <f t="shared" si="156"/>
        <v>9.1796379719265575E-2</v>
      </c>
      <c r="W347" s="23">
        <f t="shared" si="157"/>
        <v>1.953407947447916E-3</v>
      </c>
      <c r="X347" s="23">
        <f t="shared" si="158"/>
        <v>8.5505489737715212E-2</v>
      </c>
      <c r="Y347" s="23">
        <f t="shared" si="145"/>
        <v>0.93536861183576736</v>
      </c>
      <c r="Z347" s="23">
        <f t="shared" si="146"/>
        <v>6.4631388164232625E-2</v>
      </c>
      <c r="AA347" s="24">
        <f>IF(SUMIFS('Daily NSE Equity Options'!$M:$M,'Daily NSE Equity Options'!$A:$A,$A347)=0,"",SUMIFS('Daily NSE Equity Options'!$M:$M,'Daily NSE Equity Options'!$A:$A,$A347))</f>
        <v>50809748</v>
      </c>
      <c r="AB347" s="9">
        <f>IF(SUMIFS('Daily BSE Equity Options'!$M:$M,'Daily BSE Equity Options'!$A:$A,$A347)=0,"",SUMIFS('Daily BSE Equity Options'!$M:$M,'Daily BSE Equity Options'!$A:$A,$A347))</f>
        <v>3359614</v>
      </c>
      <c r="AC347" s="9">
        <f t="shared" si="147"/>
        <v>54169362</v>
      </c>
      <c r="AD347" s="26" t="str">
        <f t="shared" si="148"/>
        <v/>
      </c>
      <c r="AE347" s="26" t="str">
        <f t="shared" si="149"/>
        <v/>
      </c>
      <c r="AF347" s="26" t="str">
        <f t="shared" si="150"/>
        <v/>
      </c>
      <c r="AG347" s="26">
        <f t="shared" si="159"/>
        <v>9.1180092103272381E-2</v>
      </c>
      <c r="AH347" s="26">
        <f t="shared" si="160"/>
        <v>-1.816601563984066E-2</v>
      </c>
      <c r="AI347" s="26">
        <f t="shared" si="161"/>
        <v>8.3694814262183836E-2</v>
      </c>
      <c r="AJ347" s="26">
        <f t="shared" si="151"/>
        <v>0.9379794430659899</v>
      </c>
      <c r="AK347" s="26">
        <f t="shared" si="152"/>
        <v>6.202055693401004E-2</v>
      </c>
      <c r="AL347" s="29">
        <v>14.015000000000001</v>
      </c>
      <c r="AM347" s="30">
        <v>14.44</v>
      </c>
      <c r="AN347" s="30">
        <v>12.725</v>
      </c>
      <c r="AO347" s="30">
        <v>13.685</v>
      </c>
      <c r="AP347" s="31">
        <v>-2.35E-2</v>
      </c>
    </row>
    <row r="348" spans="1:42" x14ac:dyDescent="0.2">
      <c r="A348" s="11">
        <v>44432</v>
      </c>
      <c r="B348" s="5" t="s">
        <v>242</v>
      </c>
      <c r="C348" s="10">
        <v>44409</v>
      </c>
      <c r="D348" s="5" t="s">
        <v>180</v>
      </c>
      <c r="E348" s="18">
        <f>IF(SUMIFS('Daily NSE Equity Options'!$K:$K,'Daily NSE Equity Options'!$A:$A,$A348)=0,"",SUMIFS('Daily NSE Equity Options'!$K:$K,'Daily NSE Equity Options'!$A:$A,$A348))</f>
        <v>206.70310000000001</v>
      </c>
      <c r="F348" s="7">
        <f>IF(SUMIFS('Daily BSE Equity Options'!$K:$K,'Daily BSE Equity Options'!$A:$A,$A348)=0,"",SUMIFS('Daily BSE Equity Options'!$K:$K,'Daily BSE Equity Options'!$A:$A,$A348))</f>
        <v>4.1700000000000001E-2</v>
      </c>
      <c r="G348" s="7">
        <f t="shared" si="135"/>
        <v>206.7448</v>
      </c>
      <c r="H348" s="20">
        <f t="shared" si="136"/>
        <v>1.7999444625054184</v>
      </c>
      <c r="I348" s="20">
        <f t="shared" si="137"/>
        <v>-0.41514726507713884</v>
      </c>
      <c r="J348" s="20">
        <f t="shared" si="138"/>
        <v>1.7978071677089074</v>
      </c>
      <c r="K348" s="20">
        <f t="shared" si="153"/>
        <v>-2.5194812213957807E-3</v>
      </c>
      <c r="L348" s="20">
        <f t="shared" si="154"/>
        <v>-7.1269487750556859E-2</v>
      </c>
      <c r="M348" s="20">
        <f t="shared" si="155"/>
        <v>-2.5343742295681482E-3</v>
      </c>
      <c r="N348" s="20">
        <f t="shared" si="139"/>
        <v>0.99979830206128528</v>
      </c>
      <c r="O348" s="20">
        <f t="shared" si="140"/>
        <v>2.0169793871478267E-4</v>
      </c>
      <c r="P348" s="21">
        <f>IF(SUMIFS('Daily NSE Equity Options'!$L:$L,'Daily NSE Equity Options'!$A:$A,$A348)=0,"",SUMIFS('Daily NSE Equity Options'!$L:$L,'Daily NSE Equity Options'!$A:$A,$A348))</f>
        <v>49267.206599999998</v>
      </c>
      <c r="Q348" s="8">
        <f>IF(SUMIFS('Daily BSE Equity Options'!$L:$L,'Daily BSE Equity Options'!$A:$A,$A348)=0,"",SUMIFS('Daily BSE Equity Options'!$L:$L,'Daily BSE Equity Options'!$A:$A,$A348))</f>
        <v>3029.3063999999999</v>
      </c>
      <c r="R348" s="8">
        <f t="shared" si="141"/>
        <v>52296.512999999999</v>
      </c>
      <c r="S348" s="23">
        <f t="shared" si="142"/>
        <v>3.0948715429463967</v>
      </c>
      <c r="T348" s="23">
        <f t="shared" si="143"/>
        <v>1.8140106650342287</v>
      </c>
      <c r="U348" s="23">
        <f t="shared" si="144"/>
        <v>2.9896790724663895</v>
      </c>
      <c r="V348" s="23">
        <f t="shared" si="156"/>
        <v>0.12839508257347432</v>
      </c>
      <c r="W348" s="23">
        <f t="shared" si="157"/>
        <v>4.1203219529182267E-3</v>
      </c>
      <c r="X348" s="23">
        <f t="shared" si="158"/>
        <v>0.12036303228079004</v>
      </c>
      <c r="Y348" s="23">
        <f t="shared" si="145"/>
        <v>0.94207440943529064</v>
      </c>
      <c r="Z348" s="23">
        <f t="shared" si="146"/>
        <v>5.7925590564709355E-2</v>
      </c>
      <c r="AA348" s="24">
        <f>IF(SUMIFS('Daily NSE Equity Options'!$M:$M,'Daily NSE Equity Options'!$A:$A,$A348)=0,"",SUMIFS('Daily NSE Equity Options'!$M:$M,'Daily NSE Equity Options'!$A:$A,$A348))</f>
        <v>56847301</v>
      </c>
      <c r="AB348" s="9">
        <f>IF(SUMIFS('Daily BSE Equity Options'!$M:$M,'Daily BSE Equity Options'!$A:$A,$A348)=0,"",SUMIFS('Daily BSE Equity Options'!$M:$M,'Daily BSE Equity Options'!$A:$A,$A348))</f>
        <v>3368337</v>
      </c>
      <c r="AC348" s="9">
        <f t="shared" si="147"/>
        <v>60215638</v>
      </c>
      <c r="AD348" s="26">
        <f t="shared" si="148"/>
        <v>2.2633991859427329</v>
      </c>
      <c r="AE348" s="26">
        <f t="shared" si="149"/>
        <v>1.7410191372024384</v>
      </c>
      <c r="AF348" s="26">
        <f t="shared" si="150"/>
        <v>2.2289764304109463</v>
      </c>
      <c r="AG348" s="26">
        <f t="shared" si="159"/>
        <v>0.11882666688289811</v>
      </c>
      <c r="AH348" s="26">
        <f t="shared" si="160"/>
        <v>2.5964292326439153E-3</v>
      </c>
      <c r="AI348" s="26">
        <f t="shared" si="161"/>
        <v>0.111618002811257</v>
      </c>
      <c r="AJ348" s="26">
        <f t="shared" si="151"/>
        <v>0.94406208898758159</v>
      </c>
      <c r="AK348" s="26">
        <f t="shared" si="152"/>
        <v>5.59379110124184E-2</v>
      </c>
      <c r="AL348" s="29">
        <v>13.685</v>
      </c>
      <c r="AM348" s="30">
        <v>14.5075</v>
      </c>
      <c r="AN348" s="30">
        <v>13.0975</v>
      </c>
      <c r="AO348" s="30">
        <v>13.1875</v>
      </c>
      <c r="AP348" s="31">
        <v>-3.6400000000000002E-2</v>
      </c>
    </row>
    <row r="349" spans="1:42" x14ac:dyDescent="0.2">
      <c r="A349" s="11">
        <v>44433</v>
      </c>
      <c r="B349" s="5" t="s">
        <v>240</v>
      </c>
      <c r="C349" s="10">
        <v>44409</v>
      </c>
      <c r="D349" s="5" t="s">
        <v>180</v>
      </c>
      <c r="E349" s="18">
        <f>IF(SUMIFS('Daily NSE Equity Options'!$K:$K,'Daily NSE Equity Options'!$A:$A,$A349)=0,"",SUMIFS('Daily NSE Equity Options'!$K:$K,'Daily NSE Equity Options'!$A:$A,$A349))</f>
        <v>199.3475</v>
      </c>
      <c r="F349" s="7">
        <f>IF(SUMIFS('Daily BSE Equity Options'!$K:$K,'Daily BSE Equity Options'!$A:$A,$A349)=0,"",SUMIFS('Daily BSE Equity Options'!$K:$K,'Daily BSE Equity Options'!$A:$A,$A349))</f>
        <v>3.4099999999999998E-2</v>
      </c>
      <c r="G349" s="7">
        <f t="shared" si="135"/>
        <v>199.38159999999999</v>
      </c>
      <c r="H349" s="20">
        <f t="shared" si="136"/>
        <v>1.2770964742542659</v>
      </c>
      <c r="I349" s="20">
        <f t="shared" si="137"/>
        <v>-0.61381653454133644</v>
      </c>
      <c r="J349" s="20">
        <f t="shared" si="138"/>
        <v>1.2751911667878155</v>
      </c>
      <c r="K349" s="20">
        <f t="shared" si="153"/>
        <v>-3.5585339552237083E-2</v>
      </c>
      <c r="L349" s="20">
        <f t="shared" si="154"/>
        <v>-0.18225419664268594</v>
      </c>
      <c r="M349" s="20">
        <f t="shared" si="155"/>
        <v>-3.5614922358385814E-2</v>
      </c>
      <c r="N349" s="20">
        <f t="shared" si="139"/>
        <v>0.99982897117888514</v>
      </c>
      <c r="O349" s="20">
        <f t="shared" si="140"/>
        <v>1.7102882111488723E-4</v>
      </c>
      <c r="P349" s="21">
        <f>IF(SUMIFS('Daily NSE Equity Options'!$L:$L,'Daily NSE Equity Options'!$A:$A,$A349)=0,"",SUMIFS('Daily NSE Equity Options'!$L:$L,'Daily NSE Equity Options'!$A:$A,$A349))</f>
        <v>58619.068099999997</v>
      </c>
      <c r="Q349" s="8">
        <f>IF(SUMIFS('Daily BSE Equity Options'!$L:$L,'Daily BSE Equity Options'!$A:$A,$A349)=0,"",SUMIFS('Daily BSE Equity Options'!$L:$L,'Daily BSE Equity Options'!$A:$A,$A349))</f>
        <v>3053.7157999999999</v>
      </c>
      <c r="R349" s="8">
        <f t="shared" si="141"/>
        <v>61672.783899999995</v>
      </c>
      <c r="S349" s="23">
        <f t="shared" si="142"/>
        <v>2.6706832837588044</v>
      </c>
      <c r="T349" s="23">
        <f t="shared" si="143"/>
        <v>1.6727858210483002</v>
      </c>
      <c r="U349" s="23">
        <f t="shared" si="144"/>
        <v>2.6040565656243588</v>
      </c>
      <c r="V349" s="23">
        <f t="shared" si="156"/>
        <v>0.1898191950667647</v>
      </c>
      <c r="W349" s="23">
        <f t="shared" si="157"/>
        <v>8.057752097972104E-3</v>
      </c>
      <c r="X349" s="23">
        <f t="shared" si="158"/>
        <v>0.17929055614090372</v>
      </c>
      <c r="Y349" s="23">
        <f t="shared" si="145"/>
        <v>0.95048519611257576</v>
      </c>
      <c r="Z349" s="23">
        <f t="shared" si="146"/>
        <v>4.9514803887424325E-2</v>
      </c>
      <c r="AA349" s="24">
        <f>IF(SUMIFS('Daily NSE Equity Options'!$M:$M,'Daily NSE Equity Options'!$A:$A,$A349)=0,"",SUMIFS('Daily NSE Equity Options'!$M:$M,'Daily NSE Equity Options'!$A:$A,$A349))</f>
        <v>67499686</v>
      </c>
      <c r="AB349" s="9">
        <f>IF(SUMIFS('Daily BSE Equity Options'!$M:$M,'Daily BSE Equity Options'!$A:$A,$A349)=0,"",SUMIFS('Daily BSE Equity Options'!$M:$M,'Daily BSE Equity Options'!$A:$A,$A349))</f>
        <v>3475255</v>
      </c>
      <c r="AC349" s="9">
        <f t="shared" si="147"/>
        <v>70974941</v>
      </c>
      <c r="AD349" s="26">
        <f t="shared" si="148"/>
        <v>1.9043070686946253</v>
      </c>
      <c r="AE349" s="26">
        <f t="shared" si="149"/>
        <v>1.647036869185039</v>
      </c>
      <c r="AF349" s="26">
        <f t="shared" si="150"/>
        <v>1.8905510810181312</v>
      </c>
      <c r="AG349" s="26">
        <f t="shared" si="159"/>
        <v>0.18738594115488438</v>
      </c>
      <c r="AH349" s="26">
        <f t="shared" si="160"/>
        <v>3.1742073313923092E-2</v>
      </c>
      <c r="AI349" s="26">
        <f t="shared" si="161"/>
        <v>0.178679548325968</v>
      </c>
      <c r="AJ349" s="26">
        <f t="shared" si="151"/>
        <v>0.95103546475649769</v>
      </c>
      <c r="AK349" s="26">
        <f t="shared" si="152"/>
        <v>4.8964535243502354E-2</v>
      </c>
      <c r="AL349" s="29">
        <v>13.1875</v>
      </c>
      <c r="AM349" s="30">
        <v>13.9725</v>
      </c>
      <c r="AN349" s="30">
        <v>12.265000000000001</v>
      </c>
      <c r="AO349" s="30">
        <v>13.4975</v>
      </c>
      <c r="AP349" s="31">
        <v>2.35E-2</v>
      </c>
    </row>
    <row r="350" spans="1:42" x14ac:dyDescent="0.2">
      <c r="A350" s="11">
        <v>44434</v>
      </c>
      <c r="B350" s="5" t="s">
        <v>243</v>
      </c>
      <c r="C350" s="10">
        <v>44409</v>
      </c>
      <c r="D350" s="5" t="s">
        <v>180</v>
      </c>
      <c r="E350" s="18">
        <f>IF(SUMIFS('Daily NSE Equity Options'!$K:$K,'Daily NSE Equity Options'!$A:$A,$A350)=0,"",SUMIFS('Daily NSE Equity Options'!$K:$K,'Daily NSE Equity Options'!$A:$A,$A350))</f>
        <v>198.88220000000001</v>
      </c>
      <c r="F350" s="7">
        <f>IF(SUMIFS('Daily BSE Equity Options'!$K:$K,'Daily BSE Equity Options'!$A:$A,$A350)=0,"",SUMIFS('Daily BSE Equity Options'!$K:$K,'Daily BSE Equity Options'!$A:$A,$A350))</f>
        <v>2.6200000000000001E-2</v>
      </c>
      <c r="G350" s="7">
        <f t="shared" si="135"/>
        <v>198.9084</v>
      </c>
      <c r="H350" s="20">
        <f t="shared" si="136"/>
        <v>1.4470972417552268</v>
      </c>
      <c r="I350" s="20">
        <f t="shared" si="137"/>
        <v>-0.70462232243517475</v>
      </c>
      <c r="J350" s="20">
        <f t="shared" si="138"/>
        <v>1.4447514423301469</v>
      </c>
      <c r="K350" s="20">
        <f t="shared" si="153"/>
        <v>-2.3341150503517483E-3</v>
      </c>
      <c r="L350" s="20">
        <f t="shared" si="154"/>
        <v>-0.23167155425219932</v>
      </c>
      <c r="M350" s="20">
        <f t="shared" si="155"/>
        <v>-2.373338362215982E-3</v>
      </c>
      <c r="N350" s="20">
        <f t="shared" si="139"/>
        <v>0.99986828107812442</v>
      </c>
      <c r="O350" s="20">
        <f t="shared" si="140"/>
        <v>1.3171892187559701E-4</v>
      </c>
      <c r="P350" s="21">
        <f>IF(SUMIFS('Daily NSE Equity Options'!$L:$L,'Daily NSE Equity Options'!$A:$A,$A350)=0,"",SUMIFS('Daily NSE Equity Options'!$L:$L,'Daily NSE Equity Options'!$A:$A,$A350))</f>
        <v>98410.698699999994</v>
      </c>
      <c r="Q350" s="8">
        <f>IF(SUMIFS('Daily BSE Equity Options'!$L:$L,'Daily BSE Equity Options'!$A:$A,$A350)=0,"",SUMIFS('Daily BSE Equity Options'!$L:$L,'Daily BSE Equity Options'!$A:$A,$A350))</f>
        <v>3030.3634999999999</v>
      </c>
      <c r="R350" s="8">
        <f t="shared" si="141"/>
        <v>101441.0622</v>
      </c>
      <c r="S350" s="23">
        <f t="shared" si="142"/>
        <v>4.7621675580524157</v>
      </c>
      <c r="T350" s="23">
        <f t="shared" si="143"/>
        <v>1.6811064828987154</v>
      </c>
      <c r="U350" s="23">
        <f t="shared" si="144"/>
        <v>4.5709207637191085</v>
      </c>
      <c r="V350" s="23">
        <f t="shared" si="156"/>
        <v>0.67881718167402938</v>
      </c>
      <c r="W350" s="23">
        <f t="shared" si="157"/>
        <v>-7.6471752872353527E-3</v>
      </c>
      <c r="X350" s="23">
        <f t="shared" si="158"/>
        <v>0.64482703366338567</v>
      </c>
      <c r="Y350" s="23">
        <f t="shared" si="145"/>
        <v>0.97012685559201484</v>
      </c>
      <c r="Z350" s="23">
        <f t="shared" si="146"/>
        <v>2.9873144407985112E-2</v>
      </c>
      <c r="AA350" s="24">
        <f>IF(SUMIFS('Daily NSE Equity Options'!$M:$M,'Daily NSE Equity Options'!$A:$A,$A350)=0,"",SUMIFS('Daily NSE Equity Options'!$M:$M,'Daily NSE Equity Options'!$A:$A,$A350))</f>
        <v>113038358</v>
      </c>
      <c r="AB350" s="9">
        <f>IF(SUMIFS('Daily BSE Equity Options'!$M:$M,'Daily BSE Equity Options'!$A:$A,$A350)=0,"",SUMIFS('Daily BSE Equity Options'!$M:$M,'Daily BSE Equity Options'!$A:$A,$A350))</f>
        <v>3392052</v>
      </c>
      <c r="AC350" s="9">
        <f t="shared" si="147"/>
        <v>116430410</v>
      </c>
      <c r="AD350" s="26">
        <f t="shared" si="148"/>
        <v>3.6143842209933528</v>
      </c>
      <c r="AE350" s="26">
        <f t="shared" si="149"/>
        <v>1.6082996791963606</v>
      </c>
      <c r="AF350" s="26">
        <f t="shared" si="150"/>
        <v>3.5132547658414763</v>
      </c>
      <c r="AG350" s="26">
        <f t="shared" si="159"/>
        <v>0.67465013096505366</v>
      </c>
      <c r="AH350" s="26">
        <f t="shared" si="160"/>
        <v>-2.3941552490392759E-2</v>
      </c>
      <c r="AI350" s="26">
        <f t="shared" si="161"/>
        <v>0.6404439138596818</v>
      </c>
      <c r="AJ350" s="26">
        <f t="shared" si="151"/>
        <v>0.97086627110563295</v>
      </c>
      <c r="AK350" s="26">
        <f t="shared" si="152"/>
        <v>2.9133728894367029E-2</v>
      </c>
      <c r="AL350" s="29">
        <v>13.4975</v>
      </c>
      <c r="AM350" s="30">
        <v>14.195</v>
      </c>
      <c r="AN350" s="30">
        <v>12.112500000000001</v>
      </c>
      <c r="AO350" s="30">
        <v>13.5375</v>
      </c>
      <c r="AP350" s="31">
        <v>3.0000000000000001E-3</v>
      </c>
    </row>
    <row r="351" spans="1:42" x14ac:dyDescent="0.2">
      <c r="A351" s="11">
        <v>44435</v>
      </c>
      <c r="B351" s="5" t="s">
        <v>241</v>
      </c>
      <c r="C351" s="10">
        <v>44409</v>
      </c>
      <c r="D351" s="5" t="s">
        <v>180</v>
      </c>
      <c r="E351" s="18">
        <f>IF(SUMIFS('Daily NSE Equity Options'!$K:$K,'Daily NSE Equity Options'!$A:$A,$A351)=0,"",SUMIFS('Daily NSE Equity Options'!$K:$K,'Daily NSE Equity Options'!$A:$A,$A351))</f>
        <v>160.97370000000001</v>
      </c>
      <c r="F351" s="7">
        <f>IF(SUMIFS('Daily BSE Equity Options'!$K:$K,'Daily BSE Equity Options'!$A:$A,$A351)=0,"",SUMIFS('Daily BSE Equity Options'!$K:$K,'Daily BSE Equity Options'!$A:$A,$A351))</f>
        <v>1.95E-2</v>
      </c>
      <c r="G351" s="7">
        <f t="shared" si="135"/>
        <v>160.9932</v>
      </c>
      <c r="H351" s="20">
        <f t="shared" si="136"/>
        <v>0.85124059134374885</v>
      </c>
      <c r="I351" s="20">
        <f t="shared" si="137"/>
        <v>-0.70632530120481929</v>
      </c>
      <c r="J351" s="20">
        <f t="shared" si="138"/>
        <v>0.85005211391746127</v>
      </c>
      <c r="K351" s="20">
        <f t="shared" si="153"/>
        <v>-0.19060780703351032</v>
      </c>
      <c r="L351" s="20">
        <f t="shared" si="154"/>
        <v>-0.25572519083969469</v>
      </c>
      <c r="M351" s="20">
        <f t="shared" si="155"/>
        <v>-0.19061638422510063</v>
      </c>
      <c r="N351" s="20">
        <f t="shared" si="139"/>
        <v>0.9998788768718182</v>
      </c>
      <c r="O351" s="20">
        <f t="shared" si="140"/>
        <v>1.2112312818181141E-4</v>
      </c>
      <c r="P351" s="21">
        <f>IF(SUMIFS('Daily NSE Equity Options'!$L:$L,'Daily NSE Equity Options'!$A:$A,$A351)=0,"",SUMIFS('Daily NSE Equity Options'!$L:$L,'Daily NSE Equity Options'!$A:$A,$A351))</f>
        <v>28192.541799999999</v>
      </c>
      <c r="Q351" s="8">
        <f>IF(SUMIFS('Daily BSE Equity Options'!$L:$L,'Daily BSE Equity Options'!$A:$A,$A351)=0,"",SUMIFS('Daily BSE Equity Options'!$L:$L,'Daily BSE Equity Options'!$A:$A,$A351))</f>
        <v>3007.1948000000002</v>
      </c>
      <c r="R351" s="8">
        <f t="shared" si="141"/>
        <v>31199.7366</v>
      </c>
      <c r="S351" s="23">
        <f t="shared" si="142"/>
        <v>-0.16554133777177571</v>
      </c>
      <c r="T351" s="23">
        <f t="shared" si="143"/>
        <v>1.729605643373211</v>
      </c>
      <c r="U351" s="23">
        <f t="shared" si="144"/>
        <v>-0.10569474830457637</v>
      </c>
      <c r="V351" s="23">
        <f t="shared" si="156"/>
        <v>-0.71352157669418115</v>
      </c>
      <c r="W351" s="23">
        <f t="shared" si="157"/>
        <v>-7.6455184336795545E-3</v>
      </c>
      <c r="X351" s="23">
        <f t="shared" si="158"/>
        <v>-0.69243483927162586</v>
      </c>
      <c r="Y351" s="23">
        <f t="shared" si="145"/>
        <v>0.90361473756800881</v>
      </c>
      <c r="Z351" s="23">
        <f t="shared" si="146"/>
        <v>9.6385262431991178E-2</v>
      </c>
      <c r="AA351" s="24">
        <f>IF(SUMIFS('Daily NSE Equity Options'!$M:$M,'Daily NSE Equity Options'!$A:$A,$A351)=0,"",SUMIFS('Daily NSE Equity Options'!$M:$M,'Daily NSE Equity Options'!$A:$A,$A351))</f>
        <v>32504771</v>
      </c>
      <c r="AB351" s="9">
        <f>IF(SUMIFS('Daily BSE Equity Options'!$M:$M,'Daily BSE Equity Options'!$A:$A,$A351)=0,"",SUMIFS('Daily BSE Equity Options'!$M:$M,'Daily BSE Equity Options'!$A:$A,$A351))</f>
        <v>3560790</v>
      </c>
      <c r="AC351" s="9">
        <f t="shared" si="147"/>
        <v>36065561</v>
      </c>
      <c r="AD351" s="26">
        <f t="shared" si="148"/>
        <v>-0.34318322948765767</v>
      </c>
      <c r="AE351" s="26">
        <f t="shared" si="149"/>
        <v>1.832502597210445</v>
      </c>
      <c r="AF351" s="26">
        <f t="shared" si="150"/>
        <v>-0.289284930471707</v>
      </c>
      <c r="AG351" s="26">
        <f t="shared" si="159"/>
        <v>-0.71244477029646869</v>
      </c>
      <c r="AH351" s="26">
        <f t="shared" si="160"/>
        <v>4.9745110039586704E-2</v>
      </c>
      <c r="AI351" s="26">
        <f t="shared" si="161"/>
        <v>-0.69023933695672812</v>
      </c>
      <c r="AJ351" s="26">
        <f t="shared" si="151"/>
        <v>0.90126896958569425</v>
      </c>
      <c r="AK351" s="26">
        <f t="shared" si="152"/>
        <v>9.8731030414305768E-2</v>
      </c>
      <c r="AL351" s="29">
        <v>13.5375</v>
      </c>
      <c r="AM351" s="30">
        <v>13.76</v>
      </c>
      <c r="AN351" s="30">
        <v>12.94</v>
      </c>
      <c r="AO351" s="30">
        <v>13.404999999999999</v>
      </c>
      <c r="AP351" s="31">
        <v>-9.7999999999999997E-3</v>
      </c>
    </row>
    <row r="352" spans="1:42" x14ac:dyDescent="0.2">
      <c r="A352" s="11">
        <v>44438</v>
      </c>
      <c r="B352" s="5" t="s">
        <v>244</v>
      </c>
      <c r="C352" s="10">
        <v>44409</v>
      </c>
      <c r="D352" s="5" t="s">
        <v>180</v>
      </c>
      <c r="E352" s="18">
        <f>IF(SUMIFS('Daily NSE Equity Options'!$K:$K,'Daily NSE Equity Options'!$A:$A,$A352)=0,"",SUMIFS('Daily NSE Equity Options'!$K:$K,'Daily NSE Equity Options'!$A:$A,$A352))</f>
        <v>215.8717</v>
      </c>
      <c r="F352" s="7">
        <f>IF(SUMIFS('Daily BSE Equity Options'!$K:$K,'Daily BSE Equity Options'!$A:$A,$A352)=0,"",SUMIFS('Daily BSE Equity Options'!$K:$K,'Daily BSE Equity Options'!$A:$A,$A352))</f>
        <v>5.6500000000000002E-2</v>
      </c>
      <c r="G352" s="7">
        <f t="shared" si="135"/>
        <v>215.9282</v>
      </c>
      <c r="H352" s="20" t="str">
        <f t="shared" si="136"/>
        <v/>
      </c>
      <c r="I352" s="20" t="str">
        <f t="shared" si="137"/>
        <v/>
      </c>
      <c r="J352" s="20" t="str">
        <f t="shared" si="138"/>
        <v/>
      </c>
      <c r="K352" s="20">
        <f t="shared" si="153"/>
        <v>0.34103707624288937</v>
      </c>
      <c r="L352" s="20">
        <f t="shared" si="154"/>
        <v>1.8974358974358974</v>
      </c>
      <c r="M352" s="20">
        <f t="shared" si="155"/>
        <v>0.34122559213681081</v>
      </c>
      <c r="N352" s="20">
        <f t="shared" si="139"/>
        <v>0.99973833894785391</v>
      </c>
      <c r="O352" s="20">
        <f t="shared" si="140"/>
        <v>2.6166105214603743E-4</v>
      </c>
      <c r="P352" s="21">
        <f>IF(SUMIFS('Daily NSE Equity Options'!$L:$L,'Daily NSE Equity Options'!$A:$A,$A352)=0,"",SUMIFS('Daily NSE Equity Options'!$L:$L,'Daily NSE Equity Options'!$A:$A,$A352))</f>
        <v>43146.0357</v>
      </c>
      <c r="Q352" s="8">
        <f>IF(SUMIFS('Daily BSE Equity Options'!$L:$L,'Daily BSE Equity Options'!$A:$A,$A352)=0,"",SUMIFS('Daily BSE Equity Options'!$L:$L,'Daily BSE Equity Options'!$A:$A,$A352))</f>
        <v>3020.9962999999998</v>
      </c>
      <c r="R352" s="8">
        <f t="shared" si="141"/>
        <v>46167.031999999999</v>
      </c>
      <c r="S352" s="23" t="str">
        <f t="shared" si="142"/>
        <v/>
      </c>
      <c r="T352" s="23" t="str">
        <f t="shared" si="143"/>
        <v/>
      </c>
      <c r="U352" s="23" t="str">
        <f t="shared" si="144"/>
        <v/>
      </c>
      <c r="V352" s="23">
        <f t="shared" si="156"/>
        <v>0.53040602036103035</v>
      </c>
      <c r="W352" s="23">
        <f t="shared" si="157"/>
        <v>4.5894931715098064E-3</v>
      </c>
      <c r="X352" s="23">
        <f t="shared" si="158"/>
        <v>0.47972505639679008</v>
      </c>
      <c r="Y352" s="23">
        <f t="shared" si="145"/>
        <v>0.93456377485994768</v>
      </c>
      <c r="Z352" s="23">
        <f t="shared" si="146"/>
        <v>6.5436225140052318E-2</v>
      </c>
      <c r="AA352" s="24">
        <f>IF(SUMIFS('Daily NSE Equity Options'!$M:$M,'Daily NSE Equity Options'!$A:$A,$A352)=0,"",SUMIFS('Daily NSE Equity Options'!$M:$M,'Daily NSE Equity Options'!$A:$A,$A352))</f>
        <v>49102889</v>
      </c>
      <c r="AB352" s="9">
        <f>IF(SUMIFS('Daily BSE Equity Options'!$M:$M,'Daily BSE Equity Options'!$A:$A,$A352)=0,"",SUMIFS('Daily BSE Equity Options'!$M:$M,'Daily BSE Equity Options'!$A:$A,$A352))</f>
        <v>3647664</v>
      </c>
      <c r="AC352" s="9">
        <f t="shared" si="147"/>
        <v>52750553</v>
      </c>
      <c r="AD352" s="26" t="str">
        <f t="shared" si="148"/>
        <v/>
      </c>
      <c r="AE352" s="26" t="str">
        <f t="shared" si="149"/>
        <v/>
      </c>
      <c r="AF352" s="26" t="str">
        <f t="shared" si="150"/>
        <v/>
      </c>
      <c r="AG352" s="26">
        <f t="shared" si="159"/>
        <v>0.51063636165903148</v>
      </c>
      <c r="AH352" s="26">
        <f t="shared" si="160"/>
        <v>2.4397394960107066E-2</v>
      </c>
      <c r="AI352" s="26">
        <f t="shared" si="161"/>
        <v>0.46262948744925936</v>
      </c>
      <c r="AJ352" s="26">
        <f t="shared" si="151"/>
        <v>0.93085069648464158</v>
      </c>
      <c r="AK352" s="26">
        <f t="shared" si="152"/>
        <v>6.9149303515358404E-2</v>
      </c>
      <c r="AL352" s="29">
        <v>13.404999999999999</v>
      </c>
      <c r="AM352" s="30">
        <v>13.685</v>
      </c>
      <c r="AN352" s="30">
        <v>12.4025</v>
      </c>
      <c r="AO352" s="30">
        <v>13.317500000000001</v>
      </c>
      <c r="AP352" s="31">
        <v>-6.4999999999999997E-3</v>
      </c>
    </row>
    <row r="353" spans="1:42" x14ac:dyDescent="0.2">
      <c r="A353" s="11">
        <v>44439</v>
      </c>
      <c r="B353" s="5" t="s">
        <v>242</v>
      </c>
      <c r="C353" s="10">
        <v>44409</v>
      </c>
      <c r="D353" s="5" t="s">
        <v>180</v>
      </c>
      <c r="E353" s="18">
        <f>IF(SUMIFS('Daily NSE Equity Options'!$K:$K,'Daily NSE Equity Options'!$A:$A,$A353)=0,"",SUMIFS('Daily NSE Equity Options'!$K:$K,'Daily NSE Equity Options'!$A:$A,$A353))</f>
        <v>251.3972</v>
      </c>
      <c r="F353" s="7">
        <f>IF(SUMIFS('Daily BSE Equity Options'!$K:$K,'Daily BSE Equity Options'!$A:$A,$A353)=0,"",SUMIFS('Daily BSE Equity Options'!$K:$K,'Daily BSE Equity Options'!$A:$A,$A353))</f>
        <v>3.9800000000000002E-2</v>
      </c>
      <c r="G353" s="7">
        <f t="shared" si="135"/>
        <v>251.43700000000001</v>
      </c>
      <c r="H353" s="20">
        <f t="shared" si="136"/>
        <v>0.32746089913508136</v>
      </c>
      <c r="I353" s="20">
        <f t="shared" si="137"/>
        <v>-0.54147465437788012</v>
      </c>
      <c r="J353" s="20">
        <f t="shared" si="138"/>
        <v>0.32706281984157815</v>
      </c>
      <c r="K353" s="20">
        <f t="shared" si="153"/>
        <v>0.16456765754844183</v>
      </c>
      <c r="L353" s="20">
        <f t="shared" si="154"/>
        <v>-0.29557522123893809</v>
      </c>
      <c r="M353" s="20">
        <f t="shared" si="155"/>
        <v>0.16444725607864097</v>
      </c>
      <c r="N353" s="20">
        <f t="shared" si="139"/>
        <v>0.99984170985177201</v>
      </c>
      <c r="O353" s="20">
        <f t="shared" si="140"/>
        <v>1.5829014822798553E-4</v>
      </c>
      <c r="P353" s="21">
        <f>IF(SUMIFS('Daily NSE Equity Options'!$L:$L,'Daily NSE Equity Options'!$A:$A,$A353)=0,"",SUMIFS('Daily NSE Equity Options'!$L:$L,'Daily NSE Equity Options'!$A:$A,$A353))</f>
        <v>54608.742200000001</v>
      </c>
      <c r="Q353" s="8">
        <f>IF(SUMIFS('Daily BSE Equity Options'!$L:$L,'Daily BSE Equity Options'!$A:$A,$A353)=0,"",SUMIFS('Daily BSE Equity Options'!$L:$L,'Daily BSE Equity Options'!$A:$A,$A353))</f>
        <v>3023.1709000000001</v>
      </c>
      <c r="R353" s="8">
        <f t="shared" si="141"/>
        <v>57631.913099999998</v>
      </c>
      <c r="S353" s="23">
        <f t="shared" si="142"/>
        <v>1.481130928160209</v>
      </c>
      <c r="T353" s="23">
        <f t="shared" si="143"/>
        <v>1.0906640633158093</v>
      </c>
      <c r="U353" s="23">
        <f t="shared" si="144"/>
        <v>1.4570587639752191</v>
      </c>
      <c r="V353" s="23">
        <f t="shared" si="156"/>
        <v>0.26567229906593703</v>
      </c>
      <c r="W353" s="23">
        <f t="shared" si="157"/>
        <v>7.1982875318332695E-4</v>
      </c>
      <c r="X353" s="23">
        <f t="shared" si="158"/>
        <v>0.24833480956713871</v>
      </c>
      <c r="Y353" s="23">
        <f t="shared" si="145"/>
        <v>0.94754345748067836</v>
      </c>
      <c r="Z353" s="23">
        <f t="shared" si="146"/>
        <v>5.2456542519321643E-2</v>
      </c>
      <c r="AA353" s="24">
        <f>IF(SUMIFS('Daily NSE Equity Options'!$M:$M,'Daily NSE Equity Options'!$A:$A,$A353)=0,"",SUMIFS('Daily NSE Equity Options'!$M:$M,'Daily NSE Equity Options'!$A:$A,$A353))</f>
        <v>61784137</v>
      </c>
      <c r="AB353" s="9">
        <f>IF(SUMIFS('Daily BSE Equity Options'!$M:$M,'Daily BSE Equity Options'!$A:$A,$A353)=0,"",SUMIFS('Daily BSE Equity Options'!$M:$M,'Daily BSE Equity Options'!$A:$A,$A353))</f>
        <v>3513730</v>
      </c>
      <c r="AC353" s="9">
        <f t="shared" si="147"/>
        <v>65297867</v>
      </c>
      <c r="AD353" s="26">
        <f t="shared" si="148"/>
        <v>1.0201661401823605</v>
      </c>
      <c r="AE353" s="26">
        <f t="shared" si="149"/>
        <v>1.2014390021715351</v>
      </c>
      <c r="AF353" s="26">
        <f t="shared" si="150"/>
        <v>1.0291572069270667</v>
      </c>
      <c r="AG353" s="26">
        <f t="shared" si="159"/>
        <v>0.25825869431022674</v>
      </c>
      <c r="AH353" s="26">
        <f t="shared" si="160"/>
        <v>-3.6717745932739465E-2</v>
      </c>
      <c r="AI353" s="26">
        <f t="shared" si="161"/>
        <v>0.23786127891398601</v>
      </c>
      <c r="AJ353" s="26">
        <f t="shared" si="151"/>
        <v>0.94618920706858622</v>
      </c>
      <c r="AK353" s="26">
        <f t="shared" si="152"/>
        <v>5.3810792931413824E-2</v>
      </c>
      <c r="AL353" s="29">
        <v>13.317500000000001</v>
      </c>
      <c r="AM353" s="30">
        <v>14.765000000000001</v>
      </c>
      <c r="AN353" s="30">
        <v>12.635</v>
      </c>
      <c r="AO353" s="30">
        <v>14.52</v>
      </c>
      <c r="AP353" s="31">
        <v>9.0300000000000005E-2</v>
      </c>
    </row>
    <row r="354" spans="1:42" x14ac:dyDescent="0.2">
      <c r="A354" s="11">
        <v>44440</v>
      </c>
      <c r="B354" s="5" t="s">
        <v>240</v>
      </c>
      <c r="C354" s="10">
        <v>44440</v>
      </c>
      <c r="D354" s="5" t="s">
        <v>180</v>
      </c>
      <c r="E354" s="18">
        <f>IF(SUMIFS('Daily NSE Equity Options'!$K:$K,'Daily NSE Equity Options'!$A:$A,$A354)=0,"",SUMIFS('Daily NSE Equity Options'!$K:$K,'Daily NSE Equity Options'!$A:$A,$A354))</f>
        <v>267.60090000000002</v>
      </c>
      <c r="F354" s="7">
        <f>IF(SUMIFS('Daily BSE Equity Options'!$K:$K,'Daily BSE Equity Options'!$A:$A,$A354)=0,"",SUMIFS('Daily BSE Equity Options'!$K:$K,'Daily BSE Equity Options'!$A:$A,$A354))</f>
        <v>4.3E-3</v>
      </c>
      <c r="G354" s="7">
        <f t="shared" si="135"/>
        <v>267.60520000000002</v>
      </c>
      <c r="H354" s="20">
        <f t="shared" si="136"/>
        <v>0.90379940453111285</v>
      </c>
      <c r="I354" s="20">
        <f t="shared" si="137"/>
        <v>-0.95410885805763068</v>
      </c>
      <c r="J354" s="20">
        <f t="shared" si="138"/>
        <v>0.90256172541079183</v>
      </c>
      <c r="K354" s="20">
        <f t="shared" si="153"/>
        <v>6.4454576264174834E-2</v>
      </c>
      <c r="L354" s="20">
        <f t="shared" si="154"/>
        <v>-0.89195979899497491</v>
      </c>
      <c r="M354" s="20">
        <f t="shared" si="155"/>
        <v>6.4303185290947695E-2</v>
      </c>
      <c r="N354" s="20">
        <f t="shared" si="139"/>
        <v>0.99998393155289955</v>
      </c>
      <c r="O354" s="20">
        <f t="shared" si="140"/>
        <v>1.6068447100430036E-5</v>
      </c>
      <c r="P354" s="21">
        <f>IF(SUMIFS('Daily NSE Equity Options'!$L:$L,'Daily NSE Equity Options'!$A:$A,$A354)=0,"",SUMIFS('Daily NSE Equity Options'!$L:$L,'Daily NSE Equity Options'!$A:$A,$A354))</f>
        <v>70477.445399999997</v>
      </c>
      <c r="Q354" s="8">
        <f>IF(SUMIFS('Daily BSE Equity Options'!$L:$L,'Daily BSE Equity Options'!$A:$A,$A354)=0,"",SUMIFS('Daily BSE Equity Options'!$L:$L,'Daily BSE Equity Options'!$A:$A,$A354))</f>
        <v>388.92270000000002</v>
      </c>
      <c r="R354" s="8">
        <f t="shared" si="141"/>
        <v>70866.368099999992</v>
      </c>
      <c r="S354" s="23">
        <f t="shared" si="142"/>
        <v>2.736626635913666</v>
      </c>
      <c r="T354" s="23">
        <f t="shared" si="143"/>
        <v>-0.68798965877254636</v>
      </c>
      <c r="U354" s="23">
        <f t="shared" si="144"/>
        <v>2.5243302300463699</v>
      </c>
      <c r="V354" s="23">
        <f t="shared" si="156"/>
        <v>0.29058906249629746</v>
      </c>
      <c r="W354" s="23">
        <f t="shared" si="157"/>
        <v>-0.8713527243861735</v>
      </c>
      <c r="X354" s="23">
        <f t="shared" si="158"/>
        <v>0.22963761374772051</v>
      </c>
      <c r="Y354" s="23">
        <f t="shared" si="145"/>
        <v>0.99451188609734897</v>
      </c>
      <c r="Z354" s="23">
        <f t="shared" si="146"/>
        <v>5.4881139026510947E-3</v>
      </c>
      <c r="AA354" s="24">
        <f>IF(SUMIFS('Daily NSE Equity Options'!$M:$M,'Daily NSE Equity Options'!$A:$A,$A354)=0,"",SUMIFS('Daily NSE Equity Options'!$M:$M,'Daily NSE Equity Options'!$A:$A,$A354))</f>
        <v>79133737</v>
      </c>
      <c r="AB354" s="9">
        <f>IF(SUMIFS('Daily BSE Equity Options'!$M:$M,'Daily BSE Equity Options'!$A:$A,$A354)=0,"",SUMIFS('Daily BSE Equity Options'!$M:$M,'Daily BSE Equity Options'!$A:$A,$A354))</f>
        <v>410475</v>
      </c>
      <c r="AC354" s="9">
        <f t="shared" si="147"/>
        <v>79544212</v>
      </c>
      <c r="AD354" s="26">
        <f t="shared" si="148"/>
        <v>1.9891466953905326</v>
      </c>
      <c r="AE354" s="26">
        <f t="shared" si="149"/>
        <v>-0.71773450436523878</v>
      </c>
      <c r="AF354" s="26">
        <f t="shared" si="150"/>
        <v>1.8481984183274189</v>
      </c>
      <c r="AG354" s="26">
        <f t="shared" si="159"/>
        <v>0.28080994317360131</v>
      </c>
      <c r="AH354" s="26">
        <f t="shared" si="160"/>
        <v>-0.88317969792784301</v>
      </c>
      <c r="AI354" s="26">
        <f t="shared" si="161"/>
        <v>0.21817473762198092</v>
      </c>
      <c r="AJ354" s="26">
        <f t="shared" si="151"/>
        <v>0.99483966224971843</v>
      </c>
      <c r="AK354" s="26">
        <f t="shared" si="152"/>
        <v>5.160337750281567E-3</v>
      </c>
      <c r="AL354" s="29">
        <v>14.52</v>
      </c>
      <c r="AM354" s="30">
        <v>15.63</v>
      </c>
      <c r="AN354" s="30">
        <v>13.9</v>
      </c>
      <c r="AO354" s="30">
        <v>14.185</v>
      </c>
      <c r="AP354" s="31">
        <v>-2.3099999999999999E-2</v>
      </c>
    </row>
    <row r="355" spans="1:42" x14ac:dyDescent="0.2">
      <c r="A355" s="11">
        <v>44441</v>
      </c>
      <c r="B355" s="5" t="s">
        <v>243</v>
      </c>
      <c r="C355" s="10">
        <v>44440</v>
      </c>
      <c r="D355" s="5" t="s">
        <v>180</v>
      </c>
      <c r="E355" s="18">
        <f>IF(SUMIFS('Daily NSE Equity Options'!$K:$K,'Daily NSE Equity Options'!$A:$A,$A355)=0,"",SUMIFS('Daily NSE Equity Options'!$K:$K,'Daily NSE Equity Options'!$A:$A,$A355))</f>
        <v>222.65520000000001</v>
      </c>
      <c r="F355" s="7">
        <f>IF(SUMIFS('Daily BSE Equity Options'!$K:$K,'Daily BSE Equity Options'!$A:$A,$A355)=0,"",SUMIFS('Daily BSE Equity Options'!$K:$K,'Daily BSE Equity Options'!$A:$A,$A355))</f>
        <v>1.2E-2</v>
      </c>
      <c r="G355" s="7">
        <f t="shared" si="135"/>
        <v>222.66720000000001</v>
      </c>
      <c r="H355" s="20">
        <f t="shared" si="136"/>
        <v>1.1702936480551154</v>
      </c>
      <c r="I355" s="20">
        <f t="shared" si="137"/>
        <v>-0.84063745019920322</v>
      </c>
      <c r="J355" s="20">
        <f t="shared" si="138"/>
        <v>1.1688187595879902</v>
      </c>
      <c r="K355" s="20">
        <f t="shared" si="153"/>
        <v>-0.16795795529835666</v>
      </c>
      <c r="L355" s="20">
        <f t="shared" si="154"/>
        <v>1.7906976744186047</v>
      </c>
      <c r="M355" s="20">
        <f t="shared" si="155"/>
        <v>-0.16792648274398259</v>
      </c>
      <c r="N355" s="20">
        <f t="shared" si="139"/>
        <v>0.99994610791351402</v>
      </c>
      <c r="O355" s="20">
        <f t="shared" si="140"/>
        <v>5.389208648602039E-5</v>
      </c>
      <c r="P355" s="21">
        <f>IF(SUMIFS('Daily NSE Equity Options'!$L:$L,'Daily NSE Equity Options'!$A:$A,$A355)=0,"",SUMIFS('Daily NSE Equity Options'!$L:$L,'Daily NSE Equity Options'!$A:$A,$A355))</f>
        <v>103698.4777</v>
      </c>
      <c r="Q355" s="8">
        <f>IF(SUMIFS('Daily BSE Equity Options'!$L:$L,'Daily BSE Equity Options'!$A:$A,$A355)=0,"",SUMIFS('Daily BSE Equity Options'!$L:$L,'Daily BSE Equity Options'!$A:$A,$A355))</f>
        <v>1366.6258</v>
      </c>
      <c r="R355" s="8">
        <f t="shared" si="141"/>
        <v>105065.1035</v>
      </c>
      <c r="S355" s="23">
        <f t="shared" si="142"/>
        <v>4.385064519810201</v>
      </c>
      <c r="T355" s="23">
        <f t="shared" si="143"/>
        <v>0.43874005555246742</v>
      </c>
      <c r="U355" s="23">
        <f t="shared" si="144"/>
        <v>4.1995543595588778</v>
      </c>
      <c r="V355" s="23">
        <f t="shared" si="156"/>
        <v>0.47137111896510375</v>
      </c>
      <c r="W355" s="23">
        <f t="shared" si="157"/>
        <v>2.5138751222286588</v>
      </c>
      <c r="X355" s="23">
        <f t="shared" si="158"/>
        <v>0.48258061358163507</v>
      </c>
      <c r="Y355" s="23">
        <f t="shared" si="145"/>
        <v>0.98699258122369815</v>
      </c>
      <c r="Z355" s="23">
        <f t="shared" si="146"/>
        <v>1.3007418776301877E-2</v>
      </c>
      <c r="AA355" s="24">
        <f>IF(SUMIFS('Daily NSE Equity Options'!$M:$M,'Daily NSE Equity Options'!$A:$A,$A355)=0,"",SUMIFS('Daily NSE Equity Options'!$M:$M,'Daily NSE Equity Options'!$A:$A,$A355))</f>
        <v>115964186</v>
      </c>
      <c r="AB355" s="9">
        <f>IF(SUMIFS('Daily BSE Equity Options'!$M:$M,'Daily BSE Equity Options'!$A:$A,$A355)=0,"",SUMIFS('Daily BSE Equity Options'!$M:$M,'Daily BSE Equity Options'!$A:$A,$A355))</f>
        <v>1518520</v>
      </c>
      <c r="AC355" s="9">
        <f t="shared" si="147"/>
        <v>117482706</v>
      </c>
      <c r="AD355" s="26">
        <f t="shared" si="148"/>
        <v>3.2312035767047451</v>
      </c>
      <c r="AE355" s="26">
        <f t="shared" si="149"/>
        <v>0.45133480902080869</v>
      </c>
      <c r="AF355" s="26">
        <f t="shared" si="150"/>
        <v>3.1289811565977033</v>
      </c>
      <c r="AG355" s="26">
        <f t="shared" si="159"/>
        <v>0.46542031750629942</v>
      </c>
      <c r="AH355" s="26">
        <f t="shared" si="160"/>
        <v>2.6994214020342286</v>
      </c>
      <c r="AI355" s="26">
        <f t="shared" si="161"/>
        <v>0.476948517636959</v>
      </c>
      <c r="AJ355" s="26">
        <f t="shared" si="151"/>
        <v>0.9870745231217265</v>
      </c>
      <c r="AK355" s="26">
        <f t="shared" si="152"/>
        <v>1.2925476878273471E-2</v>
      </c>
      <c r="AL355" s="29">
        <v>14.185</v>
      </c>
      <c r="AM355" s="30">
        <v>14.385</v>
      </c>
      <c r="AN355" s="30">
        <v>13.61</v>
      </c>
      <c r="AO355" s="30">
        <v>14.24</v>
      </c>
      <c r="AP355" s="31">
        <v>3.8999999999999998E-3</v>
      </c>
    </row>
    <row r="356" spans="1:42" x14ac:dyDescent="0.2">
      <c r="A356" s="11">
        <v>44442</v>
      </c>
      <c r="B356" s="5" t="s">
        <v>241</v>
      </c>
      <c r="C356" s="10">
        <v>44440</v>
      </c>
      <c r="D356" s="5" t="s">
        <v>180</v>
      </c>
      <c r="E356" s="18">
        <f>IF(SUMIFS('Daily NSE Equity Options'!$K:$K,'Daily NSE Equity Options'!$A:$A,$A356)=0,"",SUMIFS('Daily NSE Equity Options'!$K:$K,'Daily NSE Equity Options'!$A:$A,$A356))</f>
        <v>233.33029999999999</v>
      </c>
      <c r="F356" s="7">
        <f>IF(SUMIFS('Daily BSE Equity Options'!$K:$K,'Daily BSE Equity Options'!$A:$A,$A356)=0,"",SUMIFS('Daily BSE Equity Options'!$K:$K,'Daily BSE Equity Options'!$A:$A,$A356))</f>
        <v>1.12E-2</v>
      </c>
      <c r="G356" s="7">
        <f t="shared" si="135"/>
        <v>233.3415</v>
      </c>
      <c r="H356" s="20">
        <f t="shared" si="136"/>
        <v>1.6158134706429044</v>
      </c>
      <c r="I356" s="20">
        <f t="shared" si="137"/>
        <v>-0.88198103266596417</v>
      </c>
      <c r="J356" s="20">
        <f t="shared" si="138"/>
        <v>1.6131588849518672</v>
      </c>
      <c r="K356" s="20">
        <f t="shared" si="153"/>
        <v>4.7944534868262556E-2</v>
      </c>
      <c r="L356" s="20">
        <f t="shared" si="154"/>
        <v>-6.6666666666666652E-2</v>
      </c>
      <c r="M356" s="20">
        <f t="shared" si="155"/>
        <v>4.7938358231477185E-2</v>
      </c>
      <c r="N356" s="20">
        <f t="shared" si="139"/>
        <v>0.99995200167994114</v>
      </c>
      <c r="O356" s="20">
        <f t="shared" si="140"/>
        <v>4.7998320058797943E-5</v>
      </c>
      <c r="P356" s="21">
        <f>IF(SUMIFS('Daily NSE Equity Options'!$L:$L,'Daily NSE Equity Options'!$A:$A,$A356)=0,"",SUMIFS('Daily NSE Equity Options'!$L:$L,'Daily NSE Equity Options'!$A:$A,$A356))</f>
        <v>38608.973400000003</v>
      </c>
      <c r="Q356" s="8">
        <f>IF(SUMIFS('Daily BSE Equity Options'!$L:$L,'Daily BSE Equity Options'!$A:$A,$A356)=0,"",SUMIFS('Daily BSE Equity Options'!$L:$L,'Daily BSE Equity Options'!$A:$A,$A356))</f>
        <v>1723.2475999999999</v>
      </c>
      <c r="R356" s="8">
        <f t="shared" si="141"/>
        <v>40332.221000000005</v>
      </c>
      <c r="S356" s="23">
        <f t="shared" si="142"/>
        <v>0.10047469116391694</v>
      </c>
      <c r="T356" s="23">
        <f t="shared" si="143"/>
        <v>0.60611432474227578</v>
      </c>
      <c r="U356" s="23">
        <f t="shared" si="144"/>
        <v>0.11547919612690438</v>
      </c>
      <c r="V356" s="23">
        <f t="shared" si="156"/>
        <v>-0.62768042254491063</v>
      </c>
      <c r="W356" s="23">
        <f t="shared" si="157"/>
        <v>0.26095058354671763</v>
      </c>
      <c r="X356" s="23">
        <f t="shared" si="158"/>
        <v>-0.61612162691107031</v>
      </c>
      <c r="Y356" s="23">
        <f t="shared" si="145"/>
        <v>0.9572736745640662</v>
      </c>
      <c r="Z356" s="23">
        <f t="shared" si="146"/>
        <v>4.2726325435933708E-2</v>
      </c>
      <c r="AA356" s="24">
        <f>IF(SUMIFS('Daily NSE Equity Options'!$M:$M,'Daily NSE Equity Options'!$A:$A,$A356)=0,"",SUMIFS('Daily NSE Equity Options'!$M:$M,'Daily NSE Equity Options'!$A:$A,$A356))</f>
        <v>43132147</v>
      </c>
      <c r="AB356" s="9">
        <f>IF(SUMIFS('Daily BSE Equity Options'!$M:$M,'Daily BSE Equity Options'!$A:$A,$A356)=0,"",SUMIFS('Daily BSE Equity Options'!$M:$M,'Daily BSE Equity Options'!$A:$A,$A356))</f>
        <v>1954666</v>
      </c>
      <c r="AC356" s="9">
        <f t="shared" si="147"/>
        <v>45086813</v>
      </c>
      <c r="AD356" s="26">
        <f t="shared" si="148"/>
        <v>-0.16255871650658871</v>
      </c>
      <c r="AE356" s="26">
        <f t="shared" si="149"/>
        <v>0.63394812603027373</v>
      </c>
      <c r="AF356" s="26">
        <f t="shared" si="150"/>
        <v>-0.1444784332795721</v>
      </c>
      <c r="AG356" s="26">
        <f t="shared" si="159"/>
        <v>-0.62805631214450985</v>
      </c>
      <c r="AH356" s="26">
        <f t="shared" si="160"/>
        <v>0.28721781734847096</v>
      </c>
      <c r="AI356" s="26">
        <f t="shared" si="161"/>
        <v>-0.61622595754646647</v>
      </c>
      <c r="AJ356" s="26">
        <f t="shared" si="151"/>
        <v>0.95664661416631958</v>
      </c>
      <c r="AK356" s="26">
        <f t="shared" si="152"/>
        <v>4.3353385833680459E-2</v>
      </c>
      <c r="AL356" s="29">
        <v>14.24</v>
      </c>
      <c r="AM356" s="30">
        <v>14.645</v>
      </c>
      <c r="AN356" s="30">
        <v>13.58</v>
      </c>
      <c r="AO356" s="30">
        <v>14.5425</v>
      </c>
      <c r="AP356" s="31">
        <v>2.12E-2</v>
      </c>
    </row>
    <row r="357" spans="1:42" x14ac:dyDescent="0.2">
      <c r="A357" s="11">
        <v>44445</v>
      </c>
      <c r="B357" s="5" t="s">
        <v>244</v>
      </c>
      <c r="C357" s="10">
        <v>44440</v>
      </c>
      <c r="D357" s="5" t="s">
        <v>180</v>
      </c>
      <c r="E357" s="18">
        <f>IF(SUMIFS('Daily NSE Equity Options'!$K:$K,'Daily NSE Equity Options'!$A:$A,$A357)=0,"",SUMIFS('Daily NSE Equity Options'!$K:$K,'Daily NSE Equity Options'!$A:$A,$A357))</f>
        <v>188.57079999999999</v>
      </c>
      <c r="F357" s="7">
        <f>IF(SUMIFS('Daily BSE Equity Options'!$K:$K,'Daily BSE Equity Options'!$A:$A,$A357)=0,"",SUMIFS('Daily BSE Equity Options'!$K:$K,'Daily BSE Equity Options'!$A:$A,$A357))</f>
        <v>2.9000000000000001E-2</v>
      </c>
      <c r="G357" s="7">
        <f t="shared" si="135"/>
        <v>188.59979999999999</v>
      </c>
      <c r="H357" s="20" t="str">
        <f t="shared" si="136"/>
        <v/>
      </c>
      <c r="I357" s="20" t="str">
        <f t="shared" si="137"/>
        <v/>
      </c>
      <c r="J357" s="20" t="str">
        <f t="shared" si="138"/>
        <v/>
      </c>
      <c r="K357" s="20">
        <f t="shared" si="153"/>
        <v>-0.19182892234741911</v>
      </c>
      <c r="L357" s="20">
        <f t="shared" si="154"/>
        <v>1.5892857142857144</v>
      </c>
      <c r="M357" s="20">
        <f t="shared" si="155"/>
        <v>-0.19174343183702858</v>
      </c>
      <c r="N357" s="20">
        <f t="shared" si="139"/>
        <v>0.99984623525581684</v>
      </c>
      <c r="O357" s="20">
        <f t="shared" si="140"/>
        <v>1.5376474418318578E-4</v>
      </c>
      <c r="P357" s="21">
        <f>IF(SUMIFS('Daily NSE Equity Options'!$L:$L,'Daily NSE Equity Options'!$A:$A,$A357)=0,"",SUMIFS('Daily NSE Equity Options'!$L:$L,'Daily NSE Equity Options'!$A:$A,$A357))</f>
        <v>34276.567799999997</v>
      </c>
      <c r="Q357" s="8">
        <f>IF(SUMIFS('Daily BSE Equity Options'!$L:$L,'Daily BSE Equity Options'!$A:$A,$A357)=0,"",SUMIFS('Daily BSE Equity Options'!$L:$L,'Daily BSE Equity Options'!$A:$A,$A357))</f>
        <v>1741.1658</v>
      </c>
      <c r="R357" s="8">
        <f t="shared" si="141"/>
        <v>36017.7336</v>
      </c>
      <c r="S357" s="23" t="str">
        <f t="shared" si="142"/>
        <v/>
      </c>
      <c r="T357" s="23" t="str">
        <f t="shared" si="143"/>
        <v/>
      </c>
      <c r="U357" s="23" t="str">
        <f t="shared" si="144"/>
        <v/>
      </c>
      <c r="V357" s="23">
        <f t="shared" si="156"/>
        <v>-0.11221240086119477</v>
      </c>
      <c r="W357" s="23">
        <f t="shared" si="157"/>
        <v>1.0397925405496E-2</v>
      </c>
      <c r="X357" s="23">
        <f t="shared" si="158"/>
        <v>-0.10697371215931806</v>
      </c>
      <c r="Y357" s="23">
        <f t="shared" si="145"/>
        <v>0.95165809655497025</v>
      </c>
      <c r="Z357" s="23">
        <f t="shared" si="146"/>
        <v>4.8341903445029644E-2</v>
      </c>
      <c r="AA357" s="24">
        <f>IF(SUMIFS('Daily NSE Equity Options'!$M:$M,'Daily NSE Equity Options'!$A:$A,$A357)=0,"",SUMIFS('Daily NSE Equity Options'!$M:$M,'Daily NSE Equity Options'!$A:$A,$A357))</f>
        <v>38147873</v>
      </c>
      <c r="AB357" s="9">
        <f>IF(SUMIFS('Daily BSE Equity Options'!$M:$M,'Daily BSE Equity Options'!$A:$A,$A357)=0,"",SUMIFS('Daily BSE Equity Options'!$M:$M,'Daily BSE Equity Options'!$A:$A,$A357))</f>
        <v>2001938</v>
      </c>
      <c r="AC357" s="9">
        <f t="shared" si="147"/>
        <v>40149811</v>
      </c>
      <c r="AD357" s="26" t="str">
        <f t="shared" si="148"/>
        <v/>
      </c>
      <c r="AE357" s="26" t="str">
        <f t="shared" si="149"/>
        <v/>
      </c>
      <c r="AF357" s="26" t="str">
        <f t="shared" si="150"/>
        <v/>
      </c>
      <c r="AG357" s="26">
        <f t="shared" si="159"/>
        <v>-0.11555821693735768</v>
      </c>
      <c r="AH357" s="26">
        <f t="shared" si="160"/>
        <v>2.4184182873186577E-2</v>
      </c>
      <c r="AI357" s="26">
        <f t="shared" si="161"/>
        <v>-0.1094999107610467</v>
      </c>
      <c r="AJ357" s="26">
        <f t="shared" si="151"/>
        <v>0.95013829579421927</v>
      </c>
      <c r="AK357" s="26">
        <f t="shared" si="152"/>
        <v>4.9861704205780698E-2</v>
      </c>
      <c r="AL357" s="29">
        <v>14.5425</v>
      </c>
      <c r="AM357" s="30">
        <v>15.28</v>
      </c>
      <c r="AN357" s="30">
        <v>14.055</v>
      </c>
      <c r="AO357" s="30">
        <v>15.105</v>
      </c>
      <c r="AP357" s="31">
        <v>3.8699999999999998E-2</v>
      </c>
    </row>
    <row r="358" spans="1:42" x14ac:dyDescent="0.2">
      <c r="A358" s="11">
        <v>44446</v>
      </c>
      <c r="B358" s="5" t="s">
        <v>242</v>
      </c>
      <c r="C358" s="10">
        <v>44440</v>
      </c>
      <c r="D358" s="5" t="s">
        <v>180</v>
      </c>
      <c r="E358" s="18">
        <f>IF(SUMIFS('Daily NSE Equity Options'!$K:$K,'Daily NSE Equity Options'!$A:$A,$A358)=0,"",SUMIFS('Daily NSE Equity Options'!$K:$K,'Daily NSE Equity Options'!$A:$A,$A358))</f>
        <v>241.92160000000001</v>
      </c>
      <c r="F358" s="7">
        <f>IF(SUMIFS('Daily BSE Equity Options'!$K:$K,'Daily BSE Equity Options'!$A:$A,$A358)=0,"",SUMIFS('Daily BSE Equity Options'!$K:$K,'Daily BSE Equity Options'!$A:$A,$A358))</f>
        <v>1.7999999999999999E-2</v>
      </c>
      <c r="G358" s="7">
        <f t="shared" si="135"/>
        <v>241.93960000000001</v>
      </c>
      <c r="H358" s="20">
        <f t="shared" si="136"/>
        <v>1.6569141692365816</v>
      </c>
      <c r="I358" s="20">
        <f t="shared" si="137"/>
        <v>-0.67093235831809872</v>
      </c>
      <c r="J358" s="20">
        <f t="shared" si="138"/>
        <v>1.6555165665477243</v>
      </c>
      <c r="K358" s="20">
        <f t="shared" si="153"/>
        <v>0.28292185216374977</v>
      </c>
      <c r="L358" s="20">
        <f t="shared" si="154"/>
        <v>-0.3793103448275863</v>
      </c>
      <c r="M358" s="20">
        <f t="shared" si="155"/>
        <v>0.28282002419938945</v>
      </c>
      <c r="N358" s="20">
        <f t="shared" si="139"/>
        <v>0.99992560126577046</v>
      </c>
      <c r="O358" s="20">
        <f t="shared" si="140"/>
        <v>7.4398734229534961E-5</v>
      </c>
      <c r="P358" s="21">
        <f>IF(SUMIFS('Daily NSE Equity Options'!$L:$L,'Daily NSE Equity Options'!$A:$A,$A358)=0,"",SUMIFS('Daily NSE Equity Options'!$L:$L,'Daily NSE Equity Options'!$A:$A,$A358))</f>
        <v>53760.971899999997</v>
      </c>
      <c r="Q358" s="8">
        <f>IF(SUMIFS('Daily BSE Equity Options'!$L:$L,'Daily BSE Equity Options'!$A:$A,$A358)=0,"",SUMIFS('Daily BSE Equity Options'!$L:$L,'Daily BSE Equity Options'!$A:$A,$A358))</f>
        <v>1757.5951</v>
      </c>
      <c r="R358" s="8">
        <f t="shared" si="141"/>
        <v>55518.566999999995</v>
      </c>
      <c r="S358" s="23">
        <f t="shared" si="142"/>
        <v>3.2847661059322162</v>
      </c>
      <c r="T358" s="23">
        <f t="shared" si="143"/>
        <v>0.6595105582121501</v>
      </c>
      <c r="U358" s="23">
        <f t="shared" si="144"/>
        <v>3.0804152270680332</v>
      </c>
      <c r="V358" s="23">
        <f t="shared" si="156"/>
        <v>0.56844676554809559</v>
      </c>
      <c r="W358" s="23">
        <f t="shared" si="157"/>
        <v>9.4358044478015657E-3</v>
      </c>
      <c r="X358" s="23">
        <f t="shared" si="158"/>
        <v>0.54142311164187173</v>
      </c>
      <c r="Y358" s="23">
        <f t="shared" si="145"/>
        <v>0.96834221063378678</v>
      </c>
      <c r="Z358" s="23">
        <f t="shared" si="146"/>
        <v>3.1657789366213294E-2</v>
      </c>
      <c r="AA358" s="24">
        <f>IF(SUMIFS('Daily NSE Equity Options'!$M:$M,'Daily NSE Equity Options'!$A:$A,$A358)=0,"",SUMIFS('Daily NSE Equity Options'!$M:$M,'Daily NSE Equity Options'!$A:$A,$A358))</f>
        <v>59879605</v>
      </c>
      <c r="AB358" s="9">
        <f>IF(SUMIFS('Daily BSE Equity Options'!$M:$M,'Daily BSE Equity Options'!$A:$A,$A358)=0,"",SUMIFS('Daily BSE Equity Options'!$M:$M,'Daily BSE Equity Options'!$A:$A,$A358))</f>
        <v>1966328</v>
      </c>
      <c r="AC358" s="9">
        <f t="shared" si="147"/>
        <v>61845933</v>
      </c>
      <c r="AD358" s="26">
        <f t="shared" si="148"/>
        <v>2.3666038788277732</v>
      </c>
      <c r="AE358" s="26">
        <f t="shared" si="149"/>
        <v>0.69981120201384517</v>
      </c>
      <c r="AF358" s="26">
        <f t="shared" si="150"/>
        <v>2.2648186454783512</v>
      </c>
      <c r="AG358" s="26">
        <f t="shared" si="159"/>
        <v>0.56967086998533323</v>
      </c>
      <c r="AH358" s="26">
        <f t="shared" si="160"/>
        <v>-1.7787763657016398E-2</v>
      </c>
      <c r="AI358" s="26">
        <f t="shared" si="161"/>
        <v>0.54037918136152618</v>
      </c>
      <c r="AJ358" s="26">
        <f t="shared" si="151"/>
        <v>0.96820602577052239</v>
      </c>
      <c r="AK358" s="26">
        <f t="shared" si="152"/>
        <v>3.1793974229477627E-2</v>
      </c>
      <c r="AL358" s="29">
        <v>15.105</v>
      </c>
      <c r="AM358" s="30">
        <v>15.23</v>
      </c>
      <c r="AN358" s="30">
        <v>14.585000000000001</v>
      </c>
      <c r="AO358" s="30">
        <v>14.895</v>
      </c>
      <c r="AP358" s="31">
        <v>-1.3899999999999999E-2</v>
      </c>
    </row>
    <row r="359" spans="1:42" x14ac:dyDescent="0.2">
      <c r="A359" s="11">
        <v>44447</v>
      </c>
      <c r="B359" s="5" t="s">
        <v>240</v>
      </c>
      <c r="C359" s="10">
        <v>44440</v>
      </c>
      <c r="D359" s="5" t="s">
        <v>180</v>
      </c>
      <c r="E359" s="18">
        <f>IF(SUMIFS('Daily NSE Equity Options'!$K:$K,'Daily NSE Equity Options'!$A:$A,$A359)=0,"",SUMIFS('Daily NSE Equity Options'!$K:$K,'Daily NSE Equity Options'!$A:$A,$A359))</f>
        <v>225.40629999999999</v>
      </c>
      <c r="F359" s="7">
        <f>IF(SUMIFS('Daily BSE Equity Options'!$K:$K,'Daily BSE Equity Options'!$A:$A,$A359)=0,"",SUMIFS('Daily BSE Equity Options'!$K:$K,'Daily BSE Equity Options'!$A:$A,$A359))</f>
        <v>1.44E-2</v>
      </c>
      <c r="G359" s="7">
        <f t="shared" si="135"/>
        <v>225.42069999999998</v>
      </c>
      <c r="H359" s="20">
        <f t="shared" si="136"/>
        <v>1.5143006613519066</v>
      </c>
      <c r="I359" s="20">
        <f t="shared" si="137"/>
        <v>-0.83892617449664431</v>
      </c>
      <c r="J359" s="20">
        <f t="shared" si="138"/>
        <v>1.5119563267293743</v>
      </c>
      <c r="K359" s="20">
        <f t="shared" si="153"/>
        <v>-6.826715762461899E-2</v>
      </c>
      <c r="L359" s="20">
        <f t="shared" si="154"/>
        <v>-0.19999999999999996</v>
      </c>
      <c r="M359" s="20">
        <f t="shared" si="155"/>
        <v>-6.8276958381348174E-2</v>
      </c>
      <c r="N359" s="20">
        <f t="shared" si="139"/>
        <v>0.99993611944244698</v>
      </c>
      <c r="O359" s="20">
        <f t="shared" si="140"/>
        <v>6.3880557553055244E-5</v>
      </c>
      <c r="P359" s="21">
        <f>IF(SUMIFS('Daily NSE Equity Options'!$L:$L,'Daily NSE Equity Options'!$A:$A,$A359)=0,"",SUMIFS('Daily NSE Equity Options'!$L:$L,'Daily NSE Equity Options'!$A:$A,$A359))</f>
        <v>62247.589099999997</v>
      </c>
      <c r="Q359" s="8">
        <f>IF(SUMIFS('Daily BSE Equity Options'!$L:$L,'Daily BSE Equity Options'!$A:$A,$A359)=0,"",SUMIFS('Daily BSE Equity Options'!$L:$L,'Daily BSE Equity Options'!$A:$A,$A359))</f>
        <v>1746.9639999999999</v>
      </c>
      <c r="R359" s="8">
        <f t="shared" si="141"/>
        <v>63994.553099999997</v>
      </c>
      <c r="S359" s="23">
        <f t="shared" si="142"/>
        <v>3.2932099905989887</v>
      </c>
      <c r="T359" s="23">
        <f t="shared" si="143"/>
        <v>0.68115420976617691</v>
      </c>
      <c r="U359" s="23">
        <f t="shared" si="144"/>
        <v>3.1185242455183522</v>
      </c>
      <c r="V359" s="23">
        <f t="shared" si="156"/>
        <v>0.15785832919437981</v>
      </c>
      <c r="W359" s="23">
        <f t="shared" si="157"/>
        <v>-6.0486627437684737E-3</v>
      </c>
      <c r="X359" s="23">
        <f t="shared" si="158"/>
        <v>0.15266939616795239</v>
      </c>
      <c r="Y359" s="23">
        <f t="shared" si="145"/>
        <v>0.97270136417282049</v>
      </c>
      <c r="Z359" s="23">
        <f t="shared" si="146"/>
        <v>2.7298635827179486E-2</v>
      </c>
      <c r="AA359" s="24">
        <f>IF(SUMIFS('Daily NSE Equity Options'!$M:$M,'Daily NSE Equity Options'!$A:$A,$A359)=0,"",SUMIFS('Daily NSE Equity Options'!$M:$M,'Daily NSE Equity Options'!$A:$A,$A359))</f>
        <v>69407922</v>
      </c>
      <c r="AB359" s="9">
        <f>IF(SUMIFS('Daily BSE Equity Options'!$M:$M,'Daily BSE Equity Options'!$A:$A,$A359)=0,"",SUMIFS('Daily BSE Equity Options'!$M:$M,'Daily BSE Equity Options'!$A:$A,$A359))</f>
        <v>1970877</v>
      </c>
      <c r="AC359" s="9">
        <f t="shared" si="147"/>
        <v>71378799</v>
      </c>
      <c r="AD359" s="26">
        <f t="shared" si="148"/>
        <v>2.4092451515654019</v>
      </c>
      <c r="AE359" s="26">
        <f t="shared" si="149"/>
        <v>0.75824849321814347</v>
      </c>
      <c r="AF359" s="26">
        <f t="shared" si="150"/>
        <v>2.3230866976156244</v>
      </c>
      <c r="AG359" s="26">
        <f t="shared" si="159"/>
        <v>0.15912458006361274</v>
      </c>
      <c r="AH359" s="26">
        <f t="shared" si="160"/>
        <v>2.3134492312575361E-3</v>
      </c>
      <c r="AI359" s="26">
        <f t="shared" si="161"/>
        <v>0.15413893101103349</v>
      </c>
      <c r="AJ359" s="26">
        <f t="shared" si="151"/>
        <v>0.97238848190763194</v>
      </c>
      <c r="AK359" s="26">
        <f t="shared" si="152"/>
        <v>2.7611518092368014E-2</v>
      </c>
      <c r="AL359" s="29">
        <v>14.895</v>
      </c>
      <c r="AM359" s="30">
        <v>15.0625</v>
      </c>
      <c r="AN359" s="30">
        <v>12.484999999999999</v>
      </c>
      <c r="AO359" s="30">
        <v>14.41</v>
      </c>
      <c r="AP359" s="31">
        <v>-3.2599999999999997E-2</v>
      </c>
    </row>
    <row r="360" spans="1:42" x14ac:dyDescent="0.2">
      <c r="A360" s="11">
        <v>44448</v>
      </c>
      <c r="B360" s="5" t="s">
        <v>243</v>
      </c>
      <c r="C360" s="10">
        <v>44440</v>
      </c>
      <c r="D360" s="5" t="s">
        <v>180</v>
      </c>
      <c r="E360" s="18">
        <f>IF(SUMIFS('Daily NSE Equity Options'!$K:$K,'Daily NSE Equity Options'!$A:$A,$A360)=0,"",SUMIFS('Daily NSE Equity Options'!$K:$K,'Daily NSE Equity Options'!$A:$A,$A360))</f>
        <v>187.3383</v>
      </c>
      <c r="F360" s="7">
        <f>IF(SUMIFS('Daily BSE Equity Options'!$K:$K,'Daily BSE Equity Options'!$A:$A,$A360)=0,"",SUMIFS('Daily BSE Equity Options'!$K:$K,'Daily BSE Equity Options'!$A:$A,$A360))</f>
        <v>1.15E-2</v>
      </c>
      <c r="G360" s="7">
        <f t="shared" si="135"/>
        <v>187.34980000000002</v>
      </c>
      <c r="H360" s="20">
        <f t="shared" si="136"/>
        <v>0.78377336141591036</v>
      </c>
      <c r="I360" s="20">
        <f t="shared" si="137"/>
        <v>-0.81421647819063003</v>
      </c>
      <c r="J360" s="20">
        <f t="shared" si="138"/>
        <v>0.78283207483430184</v>
      </c>
      <c r="K360" s="20">
        <f t="shared" si="153"/>
        <v>-0.16888614027203319</v>
      </c>
      <c r="L360" s="20">
        <f t="shared" si="154"/>
        <v>-0.20138888888888884</v>
      </c>
      <c r="M360" s="20">
        <f t="shared" si="155"/>
        <v>-0.16888821656573672</v>
      </c>
      <c r="N360" s="20">
        <f t="shared" si="139"/>
        <v>0.99993861749518809</v>
      </c>
      <c r="O360" s="20">
        <f t="shared" si="140"/>
        <v>6.1382504811854607E-5</v>
      </c>
      <c r="P360" s="21">
        <f>IF(SUMIFS('Daily NSE Equity Options'!$L:$L,'Daily NSE Equity Options'!$A:$A,$A360)=0,"",SUMIFS('Daily NSE Equity Options'!$L:$L,'Daily NSE Equity Options'!$A:$A,$A360))</f>
        <v>97640.528900000005</v>
      </c>
      <c r="Q360" s="8">
        <f>IF(SUMIFS('Daily BSE Equity Options'!$L:$L,'Daily BSE Equity Options'!$A:$A,$A360)=0,"",SUMIFS('Daily BSE Equity Options'!$L:$L,'Daily BSE Equity Options'!$A:$A,$A360))</f>
        <v>1812.9692</v>
      </c>
      <c r="R360" s="8">
        <f t="shared" si="141"/>
        <v>99453.498100000012</v>
      </c>
      <c r="S360" s="23">
        <f t="shared" si="142"/>
        <v>3.8619109448237694</v>
      </c>
      <c r="T360" s="23">
        <f t="shared" si="143"/>
        <v>1.5620849083427877</v>
      </c>
      <c r="U360" s="23">
        <f t="shared" si="144"/>
        <v>3.7836347256308738</v>
      </c>
      <c r="V360" s="23">
        <f t="shared" si="156"/>
        <v>0.5685833027708378</v>
      </c>
      <c r="W360" s="23">
        <f t="shared" si="157"/>
        <v>3.778280491183561E-2</v>
      </c>
      <c r="X360" s="23">
        <f t="shared" si="158"/>
        <v>0.55409317328289953</v>
      </c>
      <c r="Y360" s="23">
        <f t="shared" si="145"/>
        <v>0.98177068444413007</v>
      </c>
      <c r="Z360" s="23">
        <f t="shared" si="146"/>
        <v>1.8229315555869822E-2</v>
      </c>
      <c r="AA360" s="24">
        <f>IF(SUMIFS('Daily NSE Equity Options'!$M:$M,'Daily NSE Equity Options'!$A:$A,$A360)=0,"",SUMIFS('Daily NSE Equity Options'!$M:$M,'Daily NSE Equity Options'!$A:$A,$A360))</f>
        <v>108590936</v>
      </c>
      <c r="AB360" s="9">
        <f>IF(SUMIFS('Daily BSE Equity Options'!$M:$M,'Daily BSE Equity Options'!$A:$A,$A360)=0,"",SUMIFS('Daily BSE Equity Options'!$M:$M,'Daily BSE Equity Options'!$A:$A,$A360))</f>
        <v>2065036</v>
      </c>
      <c r="AC360" s="9">
        <f t="shared" si="147"/>
        <v>110655972</v>
      </c>
      <c r="AD360" s="26">
        <f t="shared" si="148"/>
        <v>2.6683606268407098</v>
      </c>
      <c r="AE360" s="26">
        <f t="shared" si="149"/>
        <v>1.7083433883473753</v>
      </c>
      <c r="AF360" s="26">
        <f t="shared" si="150"/>
        <v>2.6442539852286746</v>
      </c>
      <c r="AG360" s="26">
        <f t="shared" si="159"/>
        <v>0.5645323022348947</v>
      </c>
      <c r="AH360" s="26">
        <f t="shared" si="160"/>
        <v>4.7775178258206985E-2</v>
      </c>
      <c r="AI360" s="26">
        <f t="shared" si="161"/>
        <v>0.55026385355685226</v>
      </c>
      <c r="AJ360" s="26">
        <f t="shared" si="151"/>
        <v>0.98133823269836717</v>
      </c>
      <c r="AK360" s="26">
        <f t="shared" si="152"/>
        <v>1.866176730163285E-2</v>
      </c>
      <c r="AL360" s="29">
        <v>14.41</v>
      </c>
      <c r="AM360" s="30">
        <v>14.41</v>
      </c>
      <c r="AN360" s="30">
        <v>13.637499999999999</v>
      </c>
      <c r="AO360" s="30">
        <v>13.942500000000001</v>
      </c>
      <c r="AP360" s="31">
        <v>-3.2399999999999998E-2</v>
      </c>
    </row>
    <row r="361" spans="1:42" x14ac:dyDescent="0.2">
      <c r="A361" s="11">
        <v>44452</v>
      </c>
      <c r="B361" s="5" t="s">
        <v>244</v>
      </c>
      <c r="C361" s="10">
        <v>44440</v>
      </c>
      <c r="D361" s="5" t="s">
        <v>180</v>
      </c>
      <c r="E361" s="18">
        <f>IF(SUMIFS('Daily NSE Equity Options'!$K:$K,'Daily NSE Equity Options'!$A:$A,$A361)=0,"",SUMIFS('Daily NSE Equity Options'!$K:$K,'Daily NSE Equity Options'!$A:$A,$A361))</f>
        <v>164.7397</v>
      </c>
      <c r="F361" s="7">
        <f>IF(SUMIFS('Daily BSE Equity Options'!$K:$K,'Daily BSE Equity Options'!$A:$A,$A361)=0,"",SUMIFS('Daily BSE Equity Options'!$K:$K,'Daily BSE Equity Options'!$A:$A,$A361))</f>
        <v>2.3400000000000001E-2</v>
      </c>
      <c r="G361" s="7">
        <f t="shared" si="135"/>
        <v>164.76310000000001</v>
      </c>
      <c r="H361" s="20" t="str">
        <f t="shared" si="136"/>
        <v/>
      </c>
      <c r="I361" s="20" t="str">
        <f t="shared" si="137"/>
        <v/>
      </c>
      <c r="J361" s="20" t="str">
        <f t="shared" si="138"/>
        <v/>
      </c>
      <c r="K361" s="20">
        <f t="shared" si="153"/>
        <v>-0.12062989789060752</v>
      </c>
      <c r="L361" s="20">
        <f t="shared" si="154"/>
        <v>1.0347826086956524</v>
      </c>
      <c r="M361" s="20">
        <f t="shared" si="155"/>
        <v>-0.12055897577686236</v>
      </c>
      <c r="N361" s="20">
        <f t="shared" si="139"/>
        <v>0.99985797790888853</v>
      </c>
      <c r="O361" s="20">
        <f t="shared" si="140"/>
        <v>1.4202209111141998E-4</v>
      </c>
      <c r="P361" s="21">
        <f>IF(SUMIFS('Daily NSE Equity Options'!$L:$L,'Daily NSE Equity Options'!$A:$A,$A361)=0,"",SUMIFS('Daily NSE Equity Options'!$L:$L,'Daily NSE Equity Options'!$A:$A,$A361))</f>
        <v>33404.325499999999</v>
      </c>
      <c r="Q361" s="8">
        <f>IF(SUMIFS('Daily BSE Equity Options'!$L:$L,'Daily BSE Equity Options'!$A:$A,$A361)=0,"",SUMIFS('Daily BSE Equity Options'!$L:$L,'Daily BSE Equity Options'!$A:$A,$A361))</f>
        <v>1714.624</v>
      </c>
      <c r="R361" s="8">
        <f t="shared" si="141"/>
        <v>35118.949500000002</v>
      </c>
      <c r="S361" s="23" t="str">
        <f t="shared" si="142"/>
        <v/>
      </c>
      <c r="T361" s="23" t="str">
        <f t="shared" si="143"/>
        <v/>
      </c>
      <c r="U361" s="23" t="str">
        <f t="shared" si="144"/>
        <v/>
      </c>
      <c r="V361" s="23">
        <f t="shared" si="156"/>
        <v>-0.65788463175766354</v>
      </c>
      <c r="W361" s="23">
        <f t="shared" si="157"/>
        <v>-5.4245378244704878E-2</v>
      </c>
      <c r="X361" s="23">
        <f t="shared" si="158"/>
        <v>-0.64688070132346609</v>
      </c>
      <c r="Y361" s="23">
        <f t="shared" si="145"/>
        <v>0.95117667172817899</v>
      </c>
      <c r="Z361" s="23">
        <f t="shared" si="146"/>
        <v>4.8823328271820884E-2</v>
      </c>
      <c r="AA361" s="24">
        <f>IF(SUMIFS('Daily NSE Equity Options'!$M:$M,'Daily NSE Equity Options'!$A:$A,$A361)=0,"",SUMIFS('Daily NSE Equity Options'!$M:$M,'Daily NSE Equity Options'!$A:$A,$A361))</f>
        <v>37306352</v>
      </c>
      <c r="AB361" s="9">
        <f>IF(SUMIFS('Daily BSE Equity Options'!$M:$M,'Daily BSE Equity Options'!$A:$A,$A361)=0,"",SUMIFS('Daily BSE Equity Options'!$M:$M,'Daily BSE Equity Options'!$A:$A,$A361))</f>
        <v>1926754</v>
      </c>
      <c r="AC361" s="9">
        <f t="shared" si="147"/>
        <v>39233106</v>
      </c>
      <c r="AD361" s="26" t="str">
        <f t="shared" si="148"/>
        <v/>
      </c>
      <c r="AE361" s="26" t="str">
        <f t="shared" si="149"/>
        <v/>
      </c>
      <c r="AF361" s="26" t="str">
        <f t="shared" si="150"/>
        <v/>
      </c>
      <c r="AG361" s="26">
        <f t="shared" si="159"/>
        <v>-0.6564505899461075</v>
      </c>
      <c r="AH361" s="26">
        <f t="shared" si="160"/>
        <v>-6.6963481508312661E-2</v>
      </c>
      <c r="AI361" s="26">
        <f t="shared" si="161"/>
        <v>-0.64544971870112899</v>
      </c>
      <c r="AJ361" s="26">
        <f t="shared" si="151"/>
        <v>0.95088958799234502</v>
      </c>
      <c r="AK361" s="26">
        <f t="shared" si="152"/>
        <v>4.9110412007654966E-2</v>
      </c>
      <c r="AL361" s="29">
        <v>13.942500000000001</v>
      </c>
      <c r="AM361" s="30">
        <v>14.7775</v>
      </c>
      <c r="AN361" s="30">
        <v>11.9175</v>
      </c>
      <c r="AO361" s="30">
        <v>14.025</v>
      </c>
      <c r="AP361" s="31">
        <v>5.8999999999999999E-3</v>
      </c>
    </row>
    <row r="362" spans="1:42" x14ac:dyDescent="0.2">
      <c r="A362" s="11">
        <v>44453</v>
      </c>
      <c r="B362" s="5" t="s">
        <v>242</v>
      </c>
      <c r="C362" s="10">
        <v>44440</v>
      </c>
      <c r="D362" s="5" t="s">
        <v>180</v>
      </c>
      <c r="E362" s="18">
        <f>IF(SUMIFS('Daily NSE Equity Options'!$K:$K,'Daily NSE Equity Options'!$A:$A,$A362)=0,"",SUMIFS('Daily NSE Equity Options'!$K:$K,'Daily NSE Equity Options'!$A:$A,$A362))</f>
        <v>175.4896</v>
      </c>
      <c r="F362" s="7">
        <f>IF(SUMIFS('Daily BSE Equity Options'!$K:$K,'Daily BSE Equity Options'!$A:$A,$A362)=0,"",SUMIFS('Daily BSE Equity Options'!$K:$K,'Daily BSE Equity Options'!$A:$A,$A362))</f>
        <v>1.7999999999999999E-2</v>
      </c>
      <c r="G362" s="7">
        <f t="shared" si="135"/>
        <v>175.5076</v>
      </c>
      <c r="H362" s="20">
        <f t="shared" si="136"/>
        <v>0.61138744549193369</v>
      </c>
      <c r="I362" s="20">
        <f t="shared" si="137"/>
        <v>-0.69949916527545919</v>
      </c>
      <c r="J362" s="20">
        <f t="shared" si="138"/>
        <v>0.6106668330797369</v>
      </c>
      <c r="K362" s="20">
        <f t="shared" si="153"/>
        <v>6.525385198589051E-2</v>
      </c>
      <c r="L362" s="20">
        <f t="shared" si="154"/>
        <v>-0.23076923076923084</v>
      </c>
      <c r="M362" s="20">
        <f t="shared" si="155"/>
        <v>6.5211810168660289E-2</v>
      </c>
      <c r="N362" s="20">
        <f t="shared" si="139"/>
        <v>0.99989744033876593</v>
      </c>
      <c r="O362" s="20">
        <f t="shared" si="140"/>
        <v>1.0255966123404342E-4</v>
      </c>
      <c r="P362" s="21">
        <f>IF(SUMIFS('Daily NSE Equity Options'!$L:$L,'Daily NSE Equity Options'!$A:$A,$A362)=0,"",SUMIFS('Daily NSE Equity Options'!$L:$L,'Daily NSE Equity Options'!$A:$A,$A362))</f>
        <v>37365.743499999997</v>
      </c>
      <c r="Q362" s="8">
        <f>IF(SUMIFS('Daily BSE Equity Options'!$L:$L,'Daily BSE Equity Options'!$A:$A,$A362)=0,"",SUMIFS('Daily BSE Equity Options'!$L:$L,'Daily BSE Equity Options'!$A:$A,$A362))</f>
        <v>1741.8281999999999</v>
      </c>
      <c r="R362" s="8">
        <f t="shared" si="141"/>
        <v>39107.5717</v>
      </c>
      <c r="S362" s="23">
        <f t="shared" si="142"/>
        <v>1.5625697787445221</v>
      </c>
      <c r="T362" s="23">
        <f t="shared" si="143"/>
        <v>7.5291204552967672E-2</v>
      </c>
      <c r="U362" s="23">
        <f t="shared" si="144"/>
        <v>1.413865403864881</v>
      </c>
      <c r="V362" s="23">
        <f t="shared" si="156"/>
        <v>0.11858997122992343</v>
      </c>
      <c r="W362" s="23">
        <f t="shared" si="157"/>
        <v>1.5865985778806158E-2</v>
      </c>
      <c r="X362" s="23">
        <f t="shared" si="158"/>
        <v>0.11357464436685372</v>
      </c>
      <c r="Y362" s="23">
        <f t="shared" si="145"/>
        <v>0.95546058923418142</v>
      </c>
      <c r="Z362" s="23">
        <f t="shared" si="146"/>
        <v>4.4539410765818528E-2</v>
      </c>
      <c r="AA362" s="24">
        <f>IF(SUMIFS('Daily NSE Equity Options'!$M:$M,'Daily NSE Equity Options'!$A:$A,$A362)=0,"",SUMIFS('Daily NSE Equity Options'!$M:$M,'Daily NSE Equity Options'!$A:$A,$A362))</f>
        <v>41646675</v>
      </c>
      <c r="AB362" s="9">
        <f>IF(SUMIFS('Daily BSE Equity Options'!$M:$M,'Daily BSE Equity Options'!$A:$A,$A362)=0,"",SUMIFS('Daily BSE Equity Options'!$M:$M,'Daily BSE Equity Options'!$A:$A,$A362))</f>
        <v>1965235</v>
      </c>
      <c r="AC362" s="9">
        <f t="shared" si="147"/>
        <v>43611910</v>
      </c>
      <c r="AD362" s="26">
        <f t="shared" si="148"/>
        <v>0.97857979553391528</v>
      </c>
      <c r="AE362" s="26">
        <f t="shared" si="149"/>
        <v>9.6921062384739409E-2</v>
      </c>
      <c r="AF362" s="26">
        <f t="shared" si="150"/>
        <v>0.90942272198464091</v>
      </c>
      <c r="AG362" s="26">
        <f t="shared" si="159"/>
        <v>0.11634273434186215</v>
      </c>
      <c r="AH362" s="26">
        <f t="shared" si="160"/>
        <v>1.9971932068131082E-2</v>
      </c>
      <c r="AI362" s="26">
        <f t="shared" si="161"/>
        <v>0.11160992453669105</v>
      </c>
      <c r="AJ362" s="26">
        <f t="shared" si="151"/>
        <v>0.95493811208910595</v>
      </c>
      <c r="AK362" s="26">
        <f t="shared" si="152"/>
        <v>4.5061887910894063E-2</v>
      </c>
      <c r="AL362" s="29">
        <v>14.025</v>
      </c>
      <c r="AM362" s="30">
        <v>14.025</v>
      </c>
      <c r="AN362" s="30">
        <v>10.8725</v>
      </c>
      <c r="AO362" s="30">
        <v>13.574999999999999</v>
      </c>
      <c r="AP362" s="31">
        <v>-3.2099999999999997E-2</v>
      </c>
    </row>
    <row r="363" spans="1:42" x14ac:dyDescent="0.2">
      <c r="A363" s="11">
        <v>44454</v>
      </c>
      <c r="B363" s="5" t="s">
        <v>240</v>
      </c>
      <c r="C363" s="10">
        <v>44440</v>
      </c>
      <c r="D363" s="5" t="s">
        <v>180</v>
      </c>
      <c r="E363" s="18">
        <f>IF(SUMIFS('Daily NSE Equity Options'!$K:$K,'Daily NSE Equity Options'!$A:$A,$A363)=0,"",SUMIFS('Daily NSE Equity Options'!$K:$K,'Daily NSE Equity Options'!$A:$A,$A363))</f>
        <v>222.98820000000001</v>
      </c>
      <c r="F363" s="7">
        <f>IF(SUMIFS('Daily BSE Equity Options'!$K:$K,'Daily BSE Equity Options'!$A:$A,$A363)=0,"",SUMIFS('Daily BSE Equity Options'!$K:$K,'Daily BSE Equity Options'!$A:$A,$A363))</f>
        <v>1.04E-2</v>
      </c>
      <c r="G363" s="7">
        <f t="shared" si="135"/>
        <v>222.99860000000001</v>
      </c>
      <c r="H363" s="20">
        <f t="shared" si="136"/>
        <v>1.229902069118622</v>
      </c>
      <c r="I363" s="20">
        <f t="shared" si="137"/>
        <v>-0.91633145615446498</v>
      </c>
      <c r="J363" s="20">
        <f t="shared" si="138"/>
        <v>1.2272375888154019</v>
      </c>
      <c r="K363" s="20">
        <f t="shared" si="153"/>
        <v>0.27066333275590138</v>
      </c>
      <c r="L363" s="20">
        <f t="shared" si="154"/>
        <v>-0.42222222222222217</v>
      </c>
      <c r="M363" s="20">
        <f t="shared" si="155"/>
        <v>0.27059227064810876</v>
      </c>
      <c r="N363" s="20">
        <f t="shared" si="139"/>
        <v>0.99995336293591075</v>
      </c>
      <c r="O363" s="20">
        <f t="shared" si="140"/>
        <v>4.6637064089191589E-5</v>
      </c>
      <c r="P363" s="21">
        <f>IF(SUMIFS('Daily NSE Equity Options'!$L:$L,'Daily NSE Equity Options'!$A:$A,$A363)=0,"",SUMIFS('Daily NSE Equity Options'!$L:$L,'Daily NSE Equity Options'!$A:$A,$A363))</f>
        <v>58377.398200000003</v>
      </c>
      <c r="Q363" s="8">
        <f>IF(SUMIFS('Daily BSE Equity Options'!$L:$L,'Daily BSE Equity Options'!$A:$A,$A363)=0,"",SUMIFS('Daily BSE Equity Options'!$L:$L,'Daily BSE Equity Options'!$A:$A,$A363))</f>
        <v>1669.3909000000001</v>
      </c>
      <c r="R363" s="8">
        <f t="shared" si="141"/>
        <v>60046.789100000002</v>
      </c>
      <c r="S363" s="23">
        <f t="shared" si="142"/>
        <v>2.9098382592313521</v>
      </c>
      <c r="T363" s="23">
        <f t="shared" si="143"/>
        <v>0.16345105969475937</v>
      </c>
      <c r="U363" s="23">
        <f t="shared" si="144"/>
        <v>2.6690498842589636</v>
      </c>
      <c r="V363" s="23">
        <f t="shared" si="156"/>
        <v>0.56232400942323024</v>
      </c>
      <c r="W363" s="23">
        <f t="shared" si="157"/>
        <v>-4.1586937219181497E-2</v>
      </c>
      <c r="X363" s="23">
        <f t="shared" si="158"/>
        <v>0.53542617170474949</v>
      </c>
      <c r="Y363" s="23">
        <f t="shared" si="145"/>
        <v>0.97219849845393314</v>
      </c>
      <c r="Z363" s="23">
        <f t="shared" si="146"/>
        <v>2.7801501546066851E-2</v>
      </c>
      <c r="AA363" s="24">
        <f>IF(SUMIFS('Daily NSE Equity Options'!$M:$M,'Daily NSE Equity Options'!$A:$A,$A363)=0,"",SUMIFS('Daily NSE Equity Options'!$M:$M,'Daily NSE Equity Options'!$A:$A,$A363))</f>
        <v>64777349</v>
      </c>
      <c r="AB363" s="9">
        <f>IF(SUMIFS('Daily BSE Equity Options'!$M:$M,'Daily BSE Equity Options'!$A:$A,$A363)=0,"",SUMIFS('Daily BSE Equity Options'!$M:$M,'Daily BSE Equity Options'!$A:$A,$A363))</f>
        <v>1871101</v>
      </c>
      <c r="AC363" s="9">
        <f t="shared" si="147"/>
        <v>66648450</v>
      </c>
      <c r="AD363" s="26">
        <f t="shared" si="148"/>
        <v>1.9170772229855459</v>
      </c>
      <c r="AE363" s="26">
        <f t="shared" si="149"/>
        <v>0.16075207215009191</v>
      </c>
      <c r="AF363" s="26">
        <f t="shared" si="150"/>
        <v>1.7982124107993944</v>
      </c>
      <c r="AG363" s="26">
        <f t="shared" si="159"/>
        <v>0.55540265819540213</v>
      </c>
      <c r="AH363" s="26">
        <f t="shared" si="160"/>
        <v>-4.7899615058758838E-2</v>
      </c>
      <c r="AI363" s="26">
        <f t="shared" si="161"/>
        <v>0.52821671878163556</v>
      </c>
      <c r="AJ363" s="26">
        <f t="shared" si="151"/>
        <v>0.97192581372860132</v>
      </c>
      <c r="AK363" s="26">
        <f t="shared" si="152"/>
        <v>2.8074186271398658E-2</v>
      </c>
      <c r="AL363" s="29">
        <v>13.574999999999999</v>
      </c>
      <c r="AM363" s="30">
        <v>13.875</v>
      </c>
      <c r="AN363" s="30">
        <v>12.37</v>
      </c>
      <c r="AO363" s="30">
        <v>13.73</v>
      </c>
      <c r="AP363" s="31">
        <v>1.14E-2</v>
      </c>
    </row>
    <row r="364" spans="1:42" x14ac:dyDescent="0.2">
      <c r="A364" s="11">
        <v>44455</v>
      </c>
      <c r="B364" s="5" t="s">
        <v>243</v>
      </c>
      <c r="C364" s="10">
        <v>44440</v>
      </c>
      <c r="D364" s="5" t="s">
        <v>180</v>
      </c>
      <c r="E364" s="18">
        <f>IF(SUMIFS('Daily NSE Equity Options'!$K:$K,'Daily NSE Equity Options'!$A:$A,$A364)=0,"",SUMIFS('Daily NSE Equity Options'!$K:$K,'Daily NSE Equity Options'!$A:$A,$A364))</f>
        <v>294.71730000000002</v>
      </c>
      <c r="F364" s="7">
        <f>IF(SUMIFS('Daily BSE Equity Options'!$K:$K,'Daily BSE Equity Options'!$A:$A,$A364)=0,"",SUMIFS('Daily BSE Equity Options'!$K:$K,'Daily BSE Equity Options'!$A:$A,$A364))</f>
        <v>9.7999999999999997E-3</v>
      </c>
      <c r="G364" s="7">
        <f t="shared" si="135"/>
        <v>294.72710000000001</v>
      </c>
      <c r="H364" s="20">
        <f t="shared" si="136"/>
        <v>2.0926967530164355</v>
      </c>
      <c r="I364" s="20">
        <f t="shared" si="137"/>
        <v>-0.86019971469329526</v>
      </c>
      <c r="J364" s="20">
        <f t="shared" si="138"/>
        <v>2.0905261590504662</v>
      </c>
      <c r="K364" s="20">
        <f t="shared" si="153"/>
        <v>0.32167217816906901</v>
      </c>
      <c r="L364" s="20">
        <f t="shared" si="154"/>
        <v>-5.7692307692307709E-2</v>
      </c>
      <c r="M364" s="20">
        <f t="shared" si="155"/>
        <v>0.32165448572322863</v>
      </c>
      <c r="N364" s="20">
        <f t="shared" si="139"/>
        <v>0.99996674890093251</v>
      </c>
      <c r="O364" s="20">
        <f t="shared" si="140"/>
        <v>3.3251099067578106E-5</v>
      </c>
      <c r="P364" s="21">
        <f>IF(SUMIFS('Daily NSE Equity Options'!$L:$L,'Daily NSE Equity Options'!$A:$A,$A364)=0,"",SUMIFS('Daily NSE Equity Options'!$L:$L,'Daily NSE Equity Options'!$A:$A,$A364))</f>
        <v>123989.7069</v>
      </c>
      <c r="Q364" s="8">
        <f>IF(SUMIFS('Daily BSE Equity Options'!$L:$L,'Daily BSE Equity Options'!$A:$A,$A364)=0,"",SUMIFS('Daily BSE Equity Options'!$L:$L,'Daily BSE Equity Options'!$A:$A,$A364))</f>
        <v>1732.1955</v>
      </c>
      <c r="R364" s="8">
        <f t="shared" si="141"/>
        <v>125721.90240000001</v>
      </c>
      <c r="S364" s="23">
        <f t="shared" si="142"/>
        <v>5.8716155121464455</v>
      </c>
      <c r="T364" s="23">
        <f t="shared" si="143"/>
        <v>0.99335236777665381</v>
      </c>
      <c r="U364" s="23">
        <f t="shared" si="144"/>
        <v>5.6474732716213731</v>
      </c>
      <c r="V364" s="23">
        <f t="shared" si="156"/>
        <v>1.1239334181220841</v>
      </c>
      <c r="W364" s="23">
        <f t="shared" si="157"/>
        <v>3.7621266534997755E-2</v>
      </c>
      <c r="X364" s="23">
        <f t="shared" si="158"/>
        <v>1.0937323091602247</v>
      </c>
      <c r="Y364" s="23">
        <f t="shared" si="145"/>
        <v>0.98622200693011464</v>
      </c>
      <c r="Z364" s="23">
        <f t="shared" si="146"/>
        <v>1.3777993069885331E-2</v>
      </c>
      <c r="AA364" s="24">
        <f>IF(SUMIFS('Daily NSE Equity Options'!$M:$M,'Daily NSE Equity Options'!$A:$A,$A364)=0,"",SUMIFS('Daily NSE Equity Options'!$M:$M,'Daily NSE Equity Options'!$A:$A,$A364))</f>
        <v>135474130</v>
      </c>
      <c r="AB364" s="9">
        <f>IF(SUMIFS('Daily BSE Equity Options'!$M:$M,'Daily BSE Equity Options'!$A:$A,$A364)=0,"",SUMIFS('Daily BSE Equity Options'!$M:$M,'Daily BSE Equity Options'!$A:$A,$A364))</f>
        <v>1896356</v>
      </c>
      <c r="AC364" s="9">
        <f t="shared" si="147"/>
        <v>137370486</v>
      </c>
      <c r="AD364" s="26">
        <f t="shared" si="148"/>
        <v>4.0405634483859174</v>
      </c>
      <c r="AE364" s="26">
        <f t="shared" si="149"/>
        <v>1.0421271179322389</v>
      </c>
      <c r="AF364" s="26">
        <f t="shared" si="150"/>
        <v>3.9404245599622891</v>
      </c>
      <c r="AG364" s="26">
        <f t="shared" si="159"/>
        <v>1.0913812017839755</v>
      </c>
      <c r="AH364" s="26">
        <f t="shared" si="160"/>
        <v>1.3497400728234243E-2</v>
      </c>
      <c r="AI364" s="26">
        <f t="shared" si="161"/>
        <v>1.0611204911742131</v>
      </c>
      <c r="AJ364" s="26">
        <f t="shared" si="151"/>
        <v>0.98619531709307628</v>
      </c>
      <c r="AK364" s="26">
        <f t="shared" si="152"/>
        <v>1.3804682906923689E-2</v>
      </c>
      <c r="AL364" s="29">
        <v>13.73</v>
      </c>
      <c r="AM364" s="30">
        <v>14.525</v>
      </c>
      <c r="AN364" s="30">
        <v>9.0250000000000004</v>
      </c>
      <c r="AO364" s="30">
        <v>14.4125</v>
      </c>
      <c r="AP364" s="31">
        <v>4.9700000000000001E-2</v>
      </c>
    </row>
    <row r="365" spans="1:42" x14ac:dyDescent="0.2">
      <c r="A365" s="11">
        <v>44456</v>
      </c>
      <c r="B365" s="5" t="s">
        <v>241</v>
      </c>
      <c r="C365" s="10">
        <v>44440</v>
      </c>
      <c r="D365" s="5" t="s">
        <v>180</v>
      </c>
      <c r="E365" s="18">
        <f>IF(SUMIFS('Daily NSE Equity Options'!$K:$K,'Daily NSE Equity Options'!$A:$A,$A365)=0,"",SUMIFS('Daily NSE Equity Options'!$K:$K,'Daily NSE Equity Options'!$A:$A,$A365))</f>
        <v>348.12279999999998</v>
      </c>
      <c r="F365" s="7">
        <f>IF(SUMIFS('Daily BSE Equity Options'!$K:$K,'Daily BSE Equity Options'!$A:$A,$A365)=0,"",SUMIFS('Daily BSE Equity Options'!$K:$K,'Daily BSE Equity Options'!$A:$A,$A365))</f>
        <v>9.7000000000000003E-3</v>
      </c>
      <c r="G365" s="7">
        <f t="shared" si="135"/>
        <v>348.13249999999999</v>
      </c>
      <c r="H365" s="20">
        <f t="shared" si="136"/>
        <v>2.7306879083689033</v>
      </c>
      <c r="I365" s="20">
        <f t="shared" si="137"/>
        <v>-0.88112745098039214</v>
      </c>
      <c r="J365" s="20">
        <f t="shared" si="138"/>
        <v>2.7275322314173476</v>
      </c>
      <c r="K365" s="20">
        <f t="shared" si="153"/>
        <v>0.18120924696310658</v>
      </c>
      <c r="L365" s="20">
        <f t="shared" si="154"/>
        <v>-1.0204081632652962E-2</v>
      </c>
      <c r="M365" s="20">
        <f t="shared" si="155"/>
        <v>0.18120288225955461</v>
      </c>
      <c r="N365" s="20">
        <f t="shared" si="139"/>
        <v>0.99997213704552146</v>
      </c>
      <c r="O365" s="20">
        <f t="shared" si="140"/>
        <v>2.7862954478539065E-5</v>
      </c>
      <c r="P365" s="21">
        <f>IF(SUMIFS('Daily NSE Equity Options'!$L:$L,'Daily NSE Equity Options'!$A:$A,$A365)=0,"",SUMIFS('Daily NSE Equity Options'!$L:$L,'Daily NSE Equity Options'!$A:$A,$A365))</f>
        <v>57102.838900000002</v>
      </c>
      <c r="Q365" s="8">
        <f>IF(SUMIFS('Daily BSE Equity Options'!$L:$L,'Daily BSE Equity Options'!$A:$A,$A365)=0,"",SUMIFS('Daily BSE Equity Options'!$L:$L,'Daily BSE Equity Options'!$A:$A,$A365))</f>
        <v>1639.0679</v>
      </c>
      <c r="R365" s="8">
        <f t="shared" si="141"/>
        <v>58741.906800000004</v>
      </c>
      <c r="S365" s="23">
        <f t="shared" si="142"/>
        <v>0.49436777365332119</v>
      </c>
      <c r="T365" s="23">
        <f t="shared" si="143"/>
        <v>0.35315112643719915</v>
      </c>
      <c r="U365" s="23">
        <f t="shared" si="144"/>
        <v>0.49002883837670219</v>
      </c>
      <c r="V365" s="23">
        <f t="shared" si="156"/>
        <v>-0.53945500535738422</v>
      </c>
      <c r="W365" s="23">
        <f t="shared" si="157"/>
        <v>-5.3762753684558184E-2</v>
      </c>
      <c r="X365" s="23">
        <f t="shared" si="158"/>
        <v>-0.53276314087973908</v>
      </c>
      <c r="Y365" s="23">
        <f t="shared" si="145"/>
        <v>0.97209712811025051</v>
      </c>
      <c r="Z365" s="23">
        <f t="shared" si="146"/>
        <v>2.7902871889749412E-2</v>
      </c>
      <c r="AA365" s="24">
        <f>IF(SUMIFS('Daily NSE Equity Options'!$M:$M,'Daily NSE Equity Options'!$A:$A,$A365)=0,"",SUMIFS('Daily NSE Equity Options'!$M:$M,'Daily NSE Equity Options'!$A:$A,$A365))</f>
        <v>62000386</v>
      </c>
      <c r="AB365" s="9">
        <f>IF(SUMIFS('Daily BSE Equity Options'!$M:$M,'Daily BSE Equity Options'!$A:$A,$A365)=0,"",SUMIFS('Daily BSE Equity Options'!$M:$M,'Daily BSE Equity Options'!$A:$A,$A365))</f>
        <v>1785981</v>
      </c>
      <c r="AC365" s="9">
        <f t="shared" si="147"/>
        <v>63786367</v>
      </c>
      <c r="AD365" s="26">
        <f t="shared" si="148"/>
        <v>7.3723900510540341E-2</v>
      </c>
      <c r="AE365" s="26">
        <f t="shared" si="149"/>
        <v>0.31766651025666004</v>
      </c>
      <c r="AF365" s="26">
        <f t="shared" si="150"/>
        <v>7.9318652082823737E-2</v>
      </c>
      <c r="AG365" s="26">
        <f t="shared" si="159"/>
        <v>-0.54234519904279876</v>
      </c>
      <c r="AH365" s="26">
        <f t="shared" si="160"/>
        <v>-5.8203733898065546E-2</v>
      </c>
      <c r="AI365" s="26">
        <f t="shared" si="161"/>
        <v>-0.53566177963438233</v>
      </c>
      <c r="AJ365" s="26">
        <f t="shared" si="151"/>
        <v>0.97200058438819692</v>
      </c>
      <c r="AK365" s="26">
        <f t="shared" si="152"/>
        <v>2.7999415611803066E-2</v>
      </c>
      <c r="AL365" s="29">
        <v>14.4125</v>
      </c>
      <c r="AM365" s="30">
        <v>15.65</v>
      </c>
      <c r="AN365" s="30">
        <v>12.137499999999999</v>
      </c>
      <c r="AO365" s="30">
        <v>15.2325</v>
      </c>
      <c r="AP365" s="31">
        <v>5.6899999999999999E-2</v>
      </c>
    </row>
    <row r="366" spans="1:42" x14ac:dyDescent="0.2">
      <c r="A366" s="11">
        <v>44459</v>
      </c>
      <c r="B366" s="5" t="s">
        <v>244</v>
      </c>
      <c r="C366" s="10">
        <v>44440</v>
      </c>
      <c r="D366" s="5" t="s">
        <v>180</v>
      </c>
      <c r="E366" s="18">
        <f>IF(SUMIFS('Daily NSE Equity Options'!$K:$K,'Daily NSE Equity Options'!$A:$A,$A366)=0,"",SUMIFS('Daily NSE Equity Options'!$K:$K,'Daily NSE Equity Options'!$A:$A,$A366))</f>
        <v>296.0181</v>
      </c>
      <c r="F366" s="7">
        <f>IF(SUMIFS('Daily BSE Equity Options'!$K:$K,'Daily BSE Equity Options'!$A:$A,$A366)=0,"",SUMIFS('Daily BSE Equity Options'!$K:$K,'Daily BSE Equity Options'!$A:$A,$A366))</f>
        <v>1.9400000000000001E-2</v>
      </c>
      <c r="G366" s="7">
        <f t="shared" si="135"/>
        <v>296.03750000000002</v>
      </c>
      <c r="H366" s="20" t="str">
        <f t="shared" si="136"/>
        <v/>
      </c>
      <c r="I366" s="20" t="str">
        <f t="shared" si="137"/>
        <v/>
      </c>
      <c r="J366" s="20" t="str">
        <f t="shared" si="138"/>
        <v/>
      </c>
      <c r="K366" s="20">
        <f t="shared" si="153"/>
        <v>-0.14967333366271895</v>
      </c>
      <c r="L366" s="20">
        <f t="shared" si="154"/>
        <v>1</v>
      </c>
      <c r="M366" s="20">
        <f t="shared" si="155"/>
        <v>-0.14964130036695789</v>
      </c>
      <c r="N366" s="20">
        <f t="shared" si="139"/>
        <v>0.99993446776168549</v>
      </c>
      <c r="O366" s="20">
        <f t="shared" si="140"/>
        <v>6.5532238314402739E-5</v>
      </c>
      <c r="P366" s="21">
        <f>IF(SUMIFS('Daily NSE Equity Options'!$L:$L,'Daily NSE Equity Options'!$A:$A,$A366)=0,"",SUMIFS('Daily NSE Equity Options'!$L:$L,'Daily NSE Equity Options'!$A:$A,$A366))</f>
        <v>54942.611700000001</v>
      </c>
      <c r="Q366" s="8">
        <f>IF(SUMIFS('Daily BSE Equity Options'!$L:$L,'Daily BSE Equity Options'!$A:$A,$A366)=0,"",SUMIFS('Daily BSE Equity Options'!$L:$L,'Daily BSE Equity Options'!$A:$A,$A366))</f>
        <v>1726.3430000000001</v>
      </c>
      <c r="R366" s="8">
        <f t="shared" si="141"/>
        <v>56668.954700000002</v>
      </c>
      <c r="S366" s="23" t="str">
        <f t="shared" si="142"/>
        <v/>
      </c>
      <c r="T366" s="23" t="str">
        <f t="shared" si="143"/>
        <v/>
      </c>
      <c r="U366" s="23" t="str">
        <f t="shared" si="144"/>
        <v/>
      </c>
      <c r="V366" s="23">
        <f t="shared" si="156"/>
        <v>-3.7830469405961575E-2</v>
      </c>
      <c r="W366" s="23">
        <f t="shared" si="157"/>
        <v>5.3246787396666218E-2</v>
      </c>
      <c r="X366" s="23">
        <f t="shared" si="158"/>
        <v>-3.5289152377327992E-2</v>
      </c>
      <c r="Y366" s="23">
        <f t="shared" si="145"/>
        <v>0.96953635356185597</v>
      </c>
      <c r="Z366" s="23">
        <f t="shared" si="146"/>
        <v>3.0463646438144025E-2</v>
      </c>
      <c r="AA366" s="24">
        <f>IF(SUMIFS('Daily NSE Equity Options'!$M:$M,'Daily NSE Equity Options'!$A:$A,$A366)=0,"",SUMIFS('Daily NSE Equity Options'!$M:$M,'Daily NSE Equity Options'!$A:$A,$A366))</f>
        <v>60172874</v>
      </c>
      <c r="AB366" s="9">
        <f>IF(SUMIFS('Daily BSE Equity Options'!$M:$M,'Daily BSE Equity Options'!$A:$A,$A366)=0,"",SUMIFS('Daily BSE Equity Options'!$M:$M,'Daily BSE Equity Options'!$A:$A,$A366))</f>
        <v>1975008</v>
      </c>
      <c r="AC366" s="9">
        <f t="shared" si="147"/>
        <v>62147882</v>
      </c>
      <c r="AD366" s="26" t="str">
        <f t="shared" si="148"/>
        <v/>
      </c>
      <c r="AE366" s="26" t="str">
        <f t="shared" si="149"/>
        <v/>
      </c>
      <c r="AF366" s="26" t="str">
        <f t="shared" si="150"/>
        <v/>
      </c>
      <c r="AG366" s="26">
        <f t="shared" si="159"/>
        <v>-2.9475816489271556E-2</v>
      </c>
      <c r="AH366" s="26">
        <f t="shared" si="160"/>
        <v>0.10583931184038353</v>
      </c>
      <c r="AI366" s="26">
        <f t="shared" si="161"/>
        <v>-2.5687071972605002E-2</v>
      </c>
      <c r="AJ366" s="26">
        <f t="shared" si="151"/>
        <v>0.96822083172520668</v>
      </c>
      <c r="AK366" s="26">
        <f t="shared" si="152"/>
        <v>3.1779168274793337E-2</v>
      </c>
      <c r="AL366" s="29">
        <v>15.2325</v>
      </c>
      <c r="AM366" s="30">
        <v>17.807500000000001</v>
      </c>
      <c r="AN366" s="30">
        <v>10.227499999999999</v>
      </c>
      <c r="AO366" s="30">
        <v>17.4925</v>
      </c>
      <c r="AP366" s="31">
        <v>0.1484</v>
      </c>
    </row>
    <row r="367" spans="1:42" x14ac:dyDescent="0.2">
      <c r="A367" s="11">
        <v>44460</v>
      </c>
      <c r="B367" s="5" t="s">
        <v>242</v>
      </c>
      <c r="C367" s="10">
        <v>44440</v>
      </c>
      <c r="D367" s="5" t="s">
        <v>180</v>
      </c>
      <c r="E367" s="18">
        <f>IF(SUMIFS('Daily NSE Equity Options'!$K:$K,'Daily NSE Equity Options'!$A:$A,$A367)=0,"",SUMIFS('Daily NSE Equity Options'!$K:$K,'Daily NSE Equity Options'!$A:$A,$A367))</f>
        <v>342.40300000000002</v>
      </c>
      <c r="F367" s="7">
        <f>IF(SUMIFS('Daily BSE Equity Options'!$K:$K,'Daily BSE Equity Options'!$A:$A,$A367)=0,"",SUMIFS('Daily BSE Equity Options'!$K:$K,'Daily BSE Equity Options'!$A:$A,$A367))</f>
        <v>1.4200000000000001E-2</v>
      </c>
      <c r="G367" s="7">
        <f t="shared" si="135"/>
        <v>342.41720000000004</v>
      </c>
      <c r="H367" s="20">
        <f t="shared" si="136"/>
        <v>1.8346942340473271</v>
      </c>
      <c r="I367" s="20">
        <f t="shared" si="137"/>
        <v>-0.77170418006430863</v>
      </c>
      <c r="J367" s="20">
        <f t="shared" si="138"/>
        <v>1.8333527785569661</v>
      </c>
      <c r="K367" s="20">
        <f t="shared" si="153"/>
        <v>0.15669616148471999</v>
      </c>
      <c r="L367" s="20">
        <f t="shared" si="154"/>
        <v>-0.268041237113402</v>
      </c>
      <c r="M367" s="20">
        <f t="shared" si="155"/>
        <v>0.15666832749229398</v>
      </c>
      <c r="N367" s="20">
        <f t="shared" si="139"/>
        <v>0.99995853012056635</v>
      </c>
      <c r="O367" s="20">
        <f t="shared" si="140"/>
        <v>4.1469879433626581E-5</v>
      </c>
      <c r="P367" s="21">
        <f>IF(SUMIFS('Daily NSE Equity Options'!$L:$L,'Daily NSE Equity Options'!$A:$A,$A367)=0,"",SUMIFS('Daily NSE Equity Options'!$L:$L,'Daily NSE Equity Options'!$A:$A,$A367))</f>
        <v>65331.985800000002</v>
      </c>
      <c r="Q367" s="8">
        <f>IF(SUMIFS('Daily BSE Equity Options'!$L:$L,'Daily BSE Equity Options'!$A:$A,$A367)=0,"",SUMIFS('Daily BSE Equity Options'!$L:$L,'Daily BSE Equity Options'!$A:$A,$A367))</f>
        <v>1653.8479</v>
      </c>
      <c r="R367" s="8">
        <f t="shared" si="141"/>
        <v>66985.833700000003</v>
      </c>
      <c r="S367" s="23">
        <f t="shared" si="142"/>
        <v>2.9525303374858587</v>
      </c>
      <c r="T367" s="23">
        <f t="shared" si="143"/>
        <v>0.12868938443713596</v>
      </c>
      <c r="U367" s="23">
        <f t="shared" si="144"/>
        <v>2.7225857947816263</v>
      </c>
      <c r="V367" s="23">
        <f t="shared" si="156"/>
        <v>0.18909501711947208</v>
      </c>
      <c r="W367" s="23">
        <f t="shared" si="157"/>
        <v>-4.1993450895911222E-2</v>
      </c>
      <c r="X367" s="23">
        <f t="shared" si="158"/>
        <v>0.18205521973391892</v>
      </c>
      <c r="Y367" s="23">
        <f t="shared" si="145"/>
        <v>0.97531048269986675</v>
      </c>
      <c r="Z367" s="23">
        <f t="shared" si="146"/>
        <v>2.4689517300133267E-2</v>
      </c>
      <c r="AA367" s="24">
        <f>IF(SUMIFS('Daily NSE Equity Options'!$M:$M,'Daily NSE Equity Options'!$A:$A,$A367)=0,"",SUMIFS('Daily NSE Equity Options'!$M:$M,'Daily NSE Equity Options'!$A:$A,$A367))</f>
        <v>71913651</v>
      </c>
      <c r="AB367" s="9">
        <f>IF(SUMIFS('Daily BSE Equity Options'!$M:$M,'Daily BSE Equity Options'!$A:$A,$A367)=0,"",SUMIFS('Daily BSE Equity Options'!$M:$M,'Daily BSE Equity Options'!$A:$A,$A367))</f>
        <v>1827297</v>
      </c>
      <c r="AC367" s="9">
        <f t="shared" si="147"/>
        <v>73740948</v>
      </c>
      <c r="AD367" s="26">
        <f t="shared" si="148"/>
        <v>2.0631033705928807</v>
      </c>
      <c r="AE367" s="26">
        <f t="shared" si="149"/>
        <v>0.13274661595034831</v>
      </c>
      <c r="AF367" s="26">
        <f t="shared" si="150"/>
        <v>1.9389941762510561</v>
      </c>
      <c r="AG367" s="26">
        <f t="shared" si="159"/>
        <v>0.19511743780095991</v>
      </c>
      <c r="AH367" s="26">
        <f t="shared" si="160"/>
        <v>-7.4790076799688965E-2</v>
      </c>
      <c r="AI367" s="26">
        <f t="shared" si="161"/>
        <v>0.18654000147583472</v>
      </c>
      <c r="AJ367" s="26">
        <f t="shared" si="151"/>
        <v>0.97522005005956802</v>
      </c>
      <c r="AK367" s="26">
        <f t="shared" si="152"/>
        <v>2.4779949940432009E-2</v>
      </c>
      <c r="AL367" s="29">
        <v>17.4925</v>
      </c>
      <c r="AM367" s="30">
        <v>17.997499999999999</v>
      </c>
      <c r="AN367" s="30">
        <v>13.0025</v>
      </c>
      <c r="AO367" s="30">
        <v>16.52</v>
      </c>
      <c r="AP367" s="31">
        <v>-5.5599999999999997E-2</v>
      </c>
    </row>
    <row r="368" spans="1:42" x14ac:dyDescent="0.2">
      <c r="A368" s="11">
        <v>44461</v>
      </c>
      <c r="B368" s="5" t="s">
        <v>240</v>
      </c>
      <c r="C368" s="10">
        <v>44440</v>
      </c>
      <c r="D368" s="5" t="s">
        <v>180</v>
      </c>
      <c r="E368" s="18">
        <f>IF(SUMIFS('Daily NSE Equity Options'!$K:$K,'Daily NSE Equity Options'!$A:$A,$A368)=0,"",SUMIFS('Daily NSE Equity Options'!$K:$K,'Daily NSE Equity Options'!$A:$A,$A368))</f>
        <v>280.19839999999999</v>
      </c>
      <c r="F368" s="7">
        <f>IF(SUMIFS('Daily BSE Equity Options'!$K:$K,'Daily BSE Equity Options'!$A:$A,$A368)=0,"",SUMIFS('Daily BSE Equity Options'!$K:$K,'Daily BSE Equity Options'!$A:$A,$A368))</f>
        <v>9.7999999999999997E-3</v>
      </c>
      <c r="G368" s="7">
        <f t="shared" si="135"/>
        <v>280.20819999999998</v>
      </c>
      <c r="H368" s="20">
        <f t="shared" si="136"/>
        <v>1.0837010072766349</v>
      </c>
      <c r="I368" s="20">
        <f t="shared" si="137"/>
        <v>-0.90410958904109595</v>
      </c>
      <c r="J368" s="20">
        <f t="shared" si="138"/>
        <v>1.0821913940093792</v>
      </c>
      <c r="K368" s="20">
        <f t="shared" si="153"/>
        <v>-0.1816707213429789</v>
      </c>
      <c r="L368" s="20">
        <f t="shared" si="154"/>
        <v>-0.3098591549295775</v>
      </c>
      <c r="M368" s="20">
        <f t="shared" si="155"/>
        <v>-0.18167603730186466</v>
      </c>
      <c r="N368" s="20">
        <f t="shared" si="139"/>
        <v>0.99996502600566295</v>
      </c>
      <c r="O368" s="20">
        <f t="shared" si="140"/>
        <v>3.4973994337067936E-5</v>
      </c>
      <c r="P368" s="21">
        <f>IF(SUMIFS('Daily NSE Equity Options'!$L:$L,'Daily NSE Equity Options'!$A:$A,$A368)=0,"",SUMIFS('Daily NSE Equity Options'!$L:$L,'Daily NSE Equity Options'!$A:$A,$A368))</f>
        <v>59707.8459</v>
      </c>
      <c r="Q368" s="8">
        <f>IF(SUMIFS('Daily BSE Equity Options'!$L:$L,'Daily BSE Equity Options'!$A:$A,$A368)=0,"",SUMIFS('Daily BSE Equity Options'!$L:$L,'Daily BSE Equity Options'!$A:$A,$A368))</f>
        <v>1762.6643999999999</v>
      </c>
      <c r="R368" s="8">
        <f t="shared" si="141"/>
        <v>61470.510300000002</v>
      </c>
      <c r="S368" s="23">
        <f t="shared" si="142"/>
        <v>1.9607150019233193</v>
      </c>
      <c r="T368" s="23">
        <f t="shared" si="143"/>
        <v>0.23175652223254661</v>
      </c>
      <c r="U368" s="23">
        <f t="shared" si="144"/>
        <v>1.8461580317817976</v>
      </c>
      <c r="V368" s="23">
        <f t="shared" si="156"/>
        <v>-8.6085549537972317E-2</v>
      </c>
      <c r="W368" s="23">
        <f t="shared" si="157"/>
        <v>6.5795953787527894E-2</v>
      </c>
      <c r="X368" s="23">
        <f t="shared" si="158"/>
        <v>-8.2335668534047057E-2</v>
      </c>
      <c r="Y368" s="23">
        <f t="shared" si="145"/>
        <v>0.97132504039095313</v>
      </c>
      <c r="Z368" s="23">
        <f t="shared" si="146"/>
        <v>2.8674959609046875E-2</v>
      </c>
      <c r="AA368" s="24">
        <f>IF(SUMIFS('Daily NSE Equity Options'!$M:$M,'Daily NSE Equity Options'!$A:$A,$A368)=0,"",SUMIFS('Daily NSE Equity Options'!$M:$M,'Daily NSE Equity Options'!$A:$A,$A368))</f>
        <v>65397006</v>
      </c>
      <c r="AB368" s="9">
        <f>IF(SUMIFS('Daily BSE Equity Options'!$M:$M,'Daily BSE Equity Options'!$A:$A,$A368)=0,"",SUMIFS('Daily BSE Equity Options'!$M:$M,'Daily BSE Equity Options'!$A:$A,$A368))</f>
        <v>1887268</v>
      </c>
      <c r="AC368" s="9">
        <f t="shared" si="147"/>
        <v>67284274</v>
      </c>
      <c r="AD368" s="26">
        <f t="shared" si="148"/>
        <v>1.2074894025531089</v>
      </c>
      <c r="AE368" s="26">
        <f t="shared" si="149"/>
        <v>0.26785663901111811</v>
      </c>
      <c r="AF368" s="26">
        <f t="shared" si="150"/>
        <v>1.1625351092335476</v>
      </c>
      <c r="AG368" s="26">
        <f t="shared" si="159"/>
        <v>-9.0617635308211542E-2</v>
      </c>
      <c r="AH368" s="26">
        <f t="shared" si="160"/>
        <v>3.2819514288044083E-2</v>
      </c>
      <c r="AI368" s="26">
        <f t="shared" si="161"/>
        <v>-8.7558868920426636E-2</v>
      </c>
      <c r="AJ368" s="26">
        <f t="shared" si="151"/>
        <v>0.97195083059081533</v>
      </c>
      <c r="AK368" s="26">
        <f t="shared" si="152"/>
        <v>2.8049169409184678E-2</v>
      </c>
      <c r="AL368" s="29">
        <v>16.52</v>
      </c>
      <c r="AM368" s="30">
        <v>16.86</v>
      </c>
      <c r="AN368" s="30">
        <v>13.2775</v>
      </c>
      <c r="AO368" s="30">
        <v>16.4925</v>
      </c>
      <c r="AP368" s="31">
        <v>-1.6999999999999999E-3</v>
      </c>
    </row>
    <row r="369" spans="1:42" x14ac:dyDescent="0.2">
      <c r="A369" s="11">
        <v>44462</v>
      </c>
      <c r="B369" s="5" t="s">
        <v>243</v>
      </c>
      <c r="C369" s="10">
        <v>44440</v>
      </c>
      <c r="D369" s="5" t="s">
        <v>180</v>
      </c>
      <c r="E369" s="18">
        <f>IF(SUMIFS('Daily NSE Equity Options'!$K:$K,'Daily NSE Equity Options'!$A:$A,$A369)=0,"",SUMIFS('Daily NSE Equity Options'!$K:$K,'Daily NSE Equity Options'!$A:$A,$A369))</f>
        <v>332.03190000000001</v>
      </c>
      <c r="F369" s="7">
        <f>IF(SUMIFS('Daily BSE Equity Options'!$K:$K,'Daily BSE Equity Options'!$A:$A,$A369)=0,"",SUMIFS('Daily BSE Equity Options'!$K:$K,'Daily BSE Equity Options'!$A:$A,$A369))</f>
        <v>8.6999999999999994E-3</v>
      </c>
      <c r="G369" s="7">
        <f t="shared" si="135"/>
        <v>332.04059999999998</v>
      </c>
      <c r="H369" s="20">
        <f t="shared" si="136"/>
        <v>1.9290867420392952</v>
      </c>
      <c r="I369" s="20">
        <f t="shared" si="137"/>
        <v>-0.89084065244667499</v>
      </c>
      <c r="J369" s="20">
        <f t="shared" si="138"/>
        <v>1.9271054731060988</v>
      </c>
      <c r="K369" s="20">
        <f t="shared" si="153"/>
        <v>0.18498856524519769</v>
      </c>
      <c r="L369" s="20">
        <f t="shared" si="154"/>
        <v>-0.11224489795918369</v>
      </c>
      <c r="M369" s="20">
        <f t="shared" si="155"/>
        <v>0.18497816980373893</v>
      </c>
      <c r="N369" s="20">
        <f t="shared" si="139"/>
        <v>0.99997379838489642</v>
      </c>
      <c r="O369" s="20">
        <f t="shared" si="140"/>
        <v>2.620161510369515E-5</v>
      </c>
      <c r="P369" s="21">
        <f>IF(SUMIFS('Daily NSE Equity Options'!$L:$L,'Daily NSE Equity Options'!$A:$A,$A369)=0,"",SUMIFS('Daily NSE Equity Options'!$L:$L,'Daily NSE Equity Options'!$A:$A,$A369))</f>
        <v>123478.7343</v>
      </c>
      <c r="Q369" s="8">
        <f>IF(SUMIFS('Daily BSE Equity Options'!$L:$L,'Daily BSE Equity Options'!$A:$A,$A369)=0,"",SUMIFS('Daily BSE Equity Options'!$L:$L,'Daily BSE Equity Options'!$A:$A,$A369))</f>
        <v>1601.6342999999999</v>
      </c>
      <c r="R369" s="8">
        <f t="shared" si="141"/>
        <v>125080.3686</v>
      </c>
      <c r="S369" s="23">
        <f t="shared" si="142"/>
        <v>4.1337039161627791</v>
      </c>
      <c r="T369" s="23">
        <f t="shared" si="143"/>
        <v>9.3136199014232757E-2</v>
      </c>
      <c r="U369" s="23">
        <f t="shared" si="144"/>
        <v>3.9017031961546147</v>
      </c>
      <c r="V369" s="23">
        <f t="shared" si="156"/>
        <v>1.0680487202101525</v>
      </c>
      <c r="W369" s="23">
        <f t="shared" si="157"/>
        <v>-9.1356074361063855E-2</v>
      </c>
      <c r="X369" s="23">
        <f t="shared" si="158"/>
        <v>1.0348028345552875</v>
      </c>
      <c r="Y369" s="23">
        <f t="shared" si="145"/>
        <v>0.98719515845750394</v>
      </c>
      <c r="Z369" s="23">
        <f t="shared" si="146"/>
        <v>1.2804841542496061E-2</v>
      </c>
      <c r="AA369" s="24">
        <f>IF(SUMIFS('Daily NSE Equity Options'!$M:$M,'Daily NSE Equity Options'!$A:$A,$A369)=0,"",SUMIFS('Daily NSE Equity Options'!$M:$M,'Daily NSE Equity Options'!$A:$A,$A369))</f>
        <v>133795499</v>
      </c>
      <c r="AB369" s="9">
        <f>IF(SUMIFS('Daily BSE Equity Options'!$M:$M,'Daily BSE Equity Options'!$A:$A,$A369)=0,"",SUMIFS('Daily BSE Equity Options'!$M:$M,'Daily BSE Equity Options'!$A:$A,$A369))</f>
        <v>1714288</v>
      </c>
      <c r="AC369" s="9">
        <f t="shared" si="147"/>
        <v>135509787</v>
      </c>
      <c r="AD369" s="26">
        <f t="shared" si="148"/>
        <v>2.7169169442525654</v>
      </c>
      <c r="AE369" s="26">
        <f t="shared" si="149"/>
        <v>9.6743526045841799E-2</v>
      </c>
      <c r="AF369" s="26">
        <f t="shared" si="150"/>
        <v>2.607875980885336</v>
      </c>
      <c r="AG369" s="26">
        <f t="shared" si="159"/>
        <v>1.045896397764754</v>
      </c>
      <c r="AH369" s="26">
        <f t="shared" si="160"/>
        <v>-9.1656298946413584E-2</v>
      </c>
      <c r="AI369" s="26">
        <f t="shared" si="161"/>
        <v>1.0139889894628276</v>
      </c>
      <c r="AJ369" s="26">
        <f t="shared" si="151"/>
        <v>0.98734934178591838</v>
      </c>
      <c r="AK369" s="26">
        <f t="shared" si="152"/>
        <v>1.2650658214081614E-2</v>
      </c>
      <c r="AL369" s="29">
        <v>16.4925</v>
      </c>
      <c r="AM369" s="30">
        <v>16.9375</v>
      </c>
      <c r="AN369" s="30">
        <v>10.3125</v>
      </c>
      <c r="AO369" s="30">
        <v>16.602499999999999</v>
      </c>
      <c r="AP369" s="31">
        <v>6.7000000000000002E-3</v>
      </c>
    </row>
    <row r="370" spans="1:42" x14ac:dyDescent="0.2">
      <c r="A370" s="11">
        <v>44463</v>
      </c>
      <c r="B370" s="5" t="s">
        <v>241</v>
      </c>
      <c r="C370" s="10">
        <v>44440</v>
      </c>
      <c r="D370" s="5" t="s">
        <v>180</v>
      </c>
      <c r="E370" s="18">
        <f>IF(SUMIFS('Daily NSE Equity Options'!$K:$K,'Daily NSE Equity Options'!$A:$A,$A370)=0,"",SUMIFS('Daily NSE Equity Options'!$K:$K,'Daily NSE Equity Options'!$A:$A,$A370))</f>
        <v>266.613</v>
      </c>
      <c r="F370" s="7">
        <f>IF(SUMIFS('Daily BSE Equity Options'!$K:$K,'Daily BSE Equity Options'!$A:$A,$A370)=0,"",SUMIFS('Daily BSE Equity Options'!$K:$K,'Daily BSE Equity Options'!$A:$A,$A370))</f>
        <v>9.9000000000000008E-3</v>
      </c>
      <c r="G370" s="7">
        <f t="shared" si="135"/>
        <v>266.62290000000002</v>
      </c>
      <c r="H370" s="20">
        <f t="shared" si="136"/>
        <v>1.1165355605886318</v>
      </c>
      <c r="I370" s="20">
        <f t="shared" si="137"/>
        <v>-0.84235668789808915</v>
      </c>
      <c r="J370" s="20">
        <f t="shared" si="138"/>
        <v>1.1155594523504417</v>
      </c>
      <c r="K370" s="20">
        <f t="shared" si="153"/>
        <v>-0.19702594841037868</v>
      </c>
      <c r="L370" s="20">
        <f t="shared" si="154"/>
        <v>0.1379310344827589</v>
      </c>
      <c r="M370" s="20">
        <f t="shared" si="155"/>
        <v>-0.19701717199643654</v>
      </c>
      <c r="N370" s="20">
        <f t="shared" si="139"/>
        <v>0.99996286890585906</v>
      </c>
      <c r="O370" s="20">
        <f t="shared" si="140"/>
        <v>3.7131094140825866E-5</v>
      </c>
      <c r="P370" s="21">
        <f>IF(SUMIFS('Daily NSE Equity Options'!$L:$L,'Daily NSE Equity Options'!$A:$A,$A370)=0,"",SUMIFS('Daily NSE Equity Options'!$L:$L,'Daily NSE Equity Options'!$A:$A,$A370))</f>
        <v>38482.220800000003</v>
      </c>
      <c r="Q370" s="8">
        <f>IF(SUMIFS('Daily BSE Equity Options'!$L:$L,'Daily BSE Equity Options'!$A:$A,$A370)=0,"",SUMIFS('Daily BSE Equity Options'!$L:$L,'Daily BSE Equity Options'!$A:$A,$A370))</f>
        <v>1765.4974</v>
      </c>
      <c r="R370" s="8">
        <f t="shared" si="141"/>
        <v>40247.718200000003</v>
      </c>
      <c r="S370" s="23">
        <f t="shared" si="142"/>
        <v>-7.2591532921582491E-2</v>
      </c>
      <c r="T370" s="23">
        <f t="shared" si="143"/>
        <v>0.1660560742034134</v>
      </c>
      <c r="U370" s="23">
        <f t="shared" si="144"/>
        <v>-6.4190144147976302E-2</v>
      </c>
      <c r="V370" s="23">
        <f t="shared" si="156"/>
        <v>-0.68834940673667067</v>
      </c>
      <c r="W370" s="23">
        <f t="shared" si="157"/>
        <v>0.10230993429648705</v>
      </c>
      <c r="X370" s="23">
        <f t="shared" si="158"/>
        <v>-0.67822513916064686</v>
      </c>
      <c r="Y370" s="23">
        <f t="shared" si="145"/>
        <v>0.9561342237781818</v>
      </c>
      <c r="Z370" s="23">
        <f t="shared" si="146"/>
        <v>4.3865776221818205E-2</v>
      </c>
      <c r="AA370" s="24">
        <f>IF(SUMIFS('Daily NSE Equity Options'!$M:$M,'Daily NSE Equity Options'!$A:$A,$A370)=0,"",SUMIFS('Daily NSE Equity Options'!$M:$M,'Daily NSE Equity Options'!$A:$A,$A370))</f>
        <v>41344957</v>
      </c>
      <c r="AB370" s="9">
        <f>IF(SUMIFS('Daily BSE Equity Options'!$M:$M,'Daily BSE Equity Options'!$A:$A,$A370)=0,"",SUMIFS('Daily BSE Equity Options'!$M:$M,'Daily BSE Equity Options'!$A:$A,$A370))</f>
        <v>1924238</v>
      </c>
      <c r="AC370" s="9">
        <f t="shared" si="147"/>
        <v>43269195</v>
      </c>
      <c r="AD370" s="26">
        <f t="shared" si="148"/>
        <v>-0.36269242099998245</v>
      </c>
      <c r="AE370" s="26">
        <f t="shared" si="149"/>
        <v>0.19768807570145408</v>
      </c>
      <c r="AF370" s="26">
        <f t="shared" si="150"/>
        <v>-0.34914987720634894</v>
      </c>
      <c r="AG370" s="26">
        <f t="shared" si="159"/>
        <v>-0.690983947075828</v>
      </c>
      <c r="AH370" s="26">
        <f t="shared" si="160"/>
        <v>0.12247067003910672</v>
      </c>
      <c r="AI370" s="26">
        <f t="shared" si="161"/>
        <v>-0.68069321074204037</v>
      </c>
      <c r="AJ370" s="26">
        <f t="shared" si="151"/>
        <v>0.95552868501482402</v>
      </c>
      <c r="AK370" s="26">
        <f t="shared" si="152"/>
        <v>4.4471314985175946E-2</v>
      </c>
      <c r="AL370" s="29">
        <v>16.602499999999999</v>
      </c>
      <c r="AM370" s="30">
        <v>17.329999999999998</v>
      </c>
      <c r="AN370" s="30">
        <v>12.772500000000001</v>
      </c>
      <c r="AO370" s="30">
        <v>16.922499999999999</v>
      </c>
      <c r="AP370" s="31">
        <v>1.9300000000000001E-2</v>
      </c>
    </row>
    <row r="371" spans="1:42" x14ac:dyDescent="0.2">
      <c r="A371" s="11">
        <v>44466</v>
      </c>
      <c r="B371" s="5" t="s">
        <v>244</v>
      </c>
      <c r="C371" s="10">
        <v>44440</v>
      </c>
      <c r="D371" s="5" t="s">
        <v>180</v>
      </c>
      <c r="E371" s="18">
        <f>IF(SUMIFS('Daily NSE Equity Options'!$K:$K,'Daily NSE Equity Options'!$A:$A,$A371)=0,"",SUMIFS('Daily NSE Equity Options'!$K:$K,'Daily NSE Equity Options'!$A:$A,$A371))</f>
        <v>230.67070000000001</v>
      </c>
      <c r="F371" s="7">
        <f>IF(SUMIFS('Daily BSE Equity Options'!$K:$K,'Daily BSE Equity Options'!$A:$A,$A371)=0,"",SUMIFS('Daily BSE Equity Options'!$K:$K,'Daily BSE Equity Options'!$A:$A,$A371))</f>
        <v>1.8100000000000002E-2</v>
      </c>
      <c r="G371" s="7">
        <f t="shared" si="135"/>
        <v>230.68880000000001</v>
      </c>
      <c r="H371" s="20" t="str">
        <f t="shared" si="136"/>
        <v/>
      </c>
      <c r="I371" s="20" t="str">
        <f t="shared" si="137"/>
        <v/>
      </c>
      <c r="J371" s="20" t="str">
        <f t="shared" si="138"/>
        <v/>
      </c>
      <c r="K371" s="20">
        <f t="shared" si="153"/>
        <v>-0.13481075566457745</v>
      </c>
      <c r="L371" s="20">
        <f t="shared" si="154"/>
        <v>0.82828282828282829</v>
      </c>
      <c r="M371" s="20">
        <f t="shared" si="155"/>
        <v>-0.1347749949460455</v>
      </c>
      <c r="N371" s="20">
        <f t="shared" si="139"/>
        <v>0.99992153932050454</v>
      </c>
      <c r="O371" s="20">
        <f t="shared" si="140"/>
        <v>7.84606794954935E-5</v>
      </c>
      <c r="P371" s="21">
        <f>IF(SUMIFS('Daily NSE Equity Options'!$L:$L,'Daily NSE Equity Options'!$A:$A,$A371)=0,"",SUMIFS('Daily NSE Equity Options'!$L:$L,'Daily NSE Equity Options'!$A:$A,$A371))</f>
        <v>40224.194900000002</v>
      </c>
      <c r="Q371" s="8">
        <f>IF(SUMIFS('Daily BSE Equity Options'!$L:$L,'Daily BSE Equity Options'!$A:$A,$A371)=0,"",SUMIFS('Daily BSE Equity Options'!$L:$L,'Daily BSE Equity Options'!$A:$A,$A371))</f>
        <v>1610.5376000000001</v>
      </c>
      <c r="R371" s="8">
        <f t="shared" si="141"/>
        <v>41834.732500000006</v>
      </c>
      <c r="S371" s="23" t="str">
        <f t="shared" si="142"/>
        <v/>
      </c>
      <c r="T371" s="23" t="str">
        <f t="shared" si="143"/>
        <v/>
      </c>
      <c r="U371" s="23" t="str">
        <f t="shared" si="144"/>
        <v/>
      </c>
      <c r="V371" s="23">
        <f t="shared" si="156"/>
        <v>4.526698469543633E-2</v>
      </c>
      <c r="W371" s="23">
        <f t="shared" si="157"/>
        <v>-8.7771185616019487E-2</v>
      </c>
      <c r="X371" s="23">
        <f t="shared" si="158"/>
        <v>3.9431162087593785E-2</v>
      </c>
      <c r="Y371" s="23">
        <f t="shared" si="145"/>
        <v>0.96150238082674477</v>
      </c>
      <c r="Z371" s="23">
        <f t="shared" si="146"/>
        <v>3.8497619173255136E-2</v>
      </c>
      <c r="AA371" s="24">
        <f>IF(SUMIFS('Daily NSE Equity Options'!$M:$M,'Daily NSE Equity Options'!$A:$A,$A371)=0,"",SUMIFS('Daily NSE Equity Options'!$M:$M,'Daily NSE Equity Options'!$A:$A,$A371))</f>
        <v>43338692</v>
      </c>
      <c r="AB371" s="9">
        <f>IF(SUMIFS('Daily BSE Equity Options'!$M:$M,'Daily BSE Equity Options'!$A:$A,$A371)=0,"",SUMIFS('Daily BSE Equity Options'!$M:$M,'Daily BSE Equity Options'!$A:$A,$A371))</f>
        <v>1777992</v>
      </c>
      <c r="AC371" s="9">
        <f t="shared" si="147"/>
        <v>45116684</v>
      </c>
      <c r="AD371" s="26" t="str">
        <f t="shared" si="148"/>
        <v/>
      </c>
      <c r="AE371" s="26" t="str">
        <f t="shared" si="149"/>
        <v/>
      </c>
      <c r="AF371" s="26" t="str">
        <f t="shared" si="150"/>
        <v/>
      </c>
      <c r="AG371" s="26">
        <f t="shared" si="159"/>
        <v>4.8221963321911199E-2</v>
      </c>
      <c r="AH371" s="26">
        <f t="shared" si="160"/>
        <v>-7.6002033012548376E-2</v>
      </c>
      <c r="AI371" s="26">
        <f t="shared" si="161"/>
        <v>4.2697558852204276E-2</v>
      </c>
      <c r="AJ371" s="26">
        <f t="shared" si="151"/>
        <v>0.96059125267273637</v>
      </c>
      <c r="AK371" s="26">
        <f t="shared" si="152"/>
        <v>3.9408747327263682E-2</v>
      </c>
      <c r="AL371" s="29">
        <v>16.922499999999999</v>
      </c>
      <c r="AM371" s="30">
        <v>18.137499999999999</v>
      </c>
      <c r="AN371" s="30">
        <v>13.515000000000001</v>
      </c>
      <c r="AO371" s="30">
        <v>18.052499999999998</v>
      </c>
      <c r="AP371" s="31">
        <v>6.6799999999999998E-2</v>
      </c>
    </row>
    <row r="372" spans="1:42" x14ac:dyDescent="0.2">
      <c r="A372" s="11">
        <v>44467</v>
      </c>
      <c r="B372" s="5" t="s">
        <v>242</v>
      </c>
      <c r="C372" s="10">
        <v>44440</v>
      </c>
      <c r="D372" s="5" t="s">
        <v>180</v>
      </c>
      <c r="E372" s="18">
        <f>IF(SUMIFS('Daily NSE Equity Options'!$K:$K,'Daily NSE Equity Options'!$A:$A,$A372)=0,"",SUMIFS('Daily NSE Equity Options'!$K:$K,'Daily NSE Equity Options'!$A:$A,$A372))</f>
        <v>343.18009999999998</v>
      </c>
      <c r="F372" s="7">
        <f>IF(SUMIFS('Daily BSE Equity Options'!$K:$K,'Daily BSE Equity Options'!$A:$A,$A372)=0,"",SUMIFS('Daily BSE Equity Options'!$K:$K,'Daily BSE Equity Options'!$A:$A,$A372))</f>
        <v>1.66E-2</v>
      </c>
      <c r="G372" s="7">
        <f t="shared" si="135"/>
        <v>343.19669999999996</v>
      </c>
      <c r="H372" s="20">
        <f t="shared" si="136"/>
        <v>2.3860487098327399</v>
      </c>
      <c r="I372" s="20">
        <f t="shared" si="137"/>
        <v>-0.74924471299093653</v>
      </c>
      <c r="J372" s="20">
        <f t="shared" si="138"/>
        <v>2.3840021534766218</v>
      </c>
      <c r="K372" s="20">
        <f t="shared" si="153"/>
        <v>0.48774898589200943</v>
      </c>
      <c r="L372" s="20">
        <f t="shared" si="154"/>
        <v>-8.2872928176795702E-2</v>
      </c>
      <c r="M372" s="20">
        <f t="shared" si="155"/>
        <v>0.48770421450889656</v>
      </c>
      <c r="N372" s="20">
        <f t="shared" si="139"/>
        <v>0.99995163123654751</v>
      </c>
      <c r="O372" s="20">
        <f t="shared" si="140"/>
        <v>4.836876345256234E-5</v>
      </c>
      <c r="P372" s="21">
        <f>IF(SUMIFS('Daily NSE Equity Options'!$L:$L,'Daily NSE Equity Options'!$A:$A,$A372)=0,"",SUMIFS('Daily NSE Equity Options'!$L:$L,'Daily NSE Equity Options'!$A:$A,$A372))</f>
        <v>70918.930399999997</v>
      </c>
      <c r="Q372" s="8">
        <f>IF(SUMIFS('Daily BSE Equity Options'!$L:$L,'Daily BSE Equity Options'!$A:$A,$A372)=0,"",SUMIFS('Daily BSE Equity Options'!$L:$L,'Daily BSE Equity Options'!$A:$A,$A372))</f>
        <v>1684.2109</v>
      </c>
      <c r="R372" s="8">
        <f t="shared" si="141"/>
        <v>72603.141300000003</v>
      </c>
      <c r="S372" s="23">
        <f t="shared" si="142"/>
        <v>4.4717205727613747</v>
      </c>
      <c r="T372" s="23">
        <f t="shared" si="143"/>
        <v>5.5921138837621731E-2</v>
      </c>
      <c r="U372" s="23">
        <f t="shared" si="144"/>
        <v>3.9878468606280357</v>
      </c>
      <c r="V372" s="23">
        <f t="shared" si="156"/>
        <v>0.76309135773404857</v>
      </c>
      <c r="W372" s="23">
        <f t="shared" si="157"/>
        <v>4.5744538966367543E-2</v>
      </c>
      <c r="X372" s="23">
        <f t="shared" si="158"/>
        <v>0.73547521308998443</v>
      </c>
      <c r="Y372" s="23">
        <f t="shared" si="145"/>
        <v>0.976802506477774</v>
      </c>
      <c r="Z372" s="23">
        <f t="shared" si="146"/>
        <v>2.3197493522225877E-2</v>
      </c>
      <c r="AA372" s="24">
        <f>IF(SUMIFS('Daily NSE Equity Options'!$M:$M,'Daily NSE Equity Options'!$A:$A,$A372)=0,"",SUMIFS('Daily NSE Equity Options'!$M:$M,'Daily NSE Equity Options'!$A:$A,$A372))</f>
        <v>76674715</v>
      </c>
      <c r="AB372" s="9">
        <f>IF(SUMIFS('Daily BSE Equity Options'!$M:$M,'Daily BSE Equity Options'!$A:$A,$A372)=0,"",SUMIFS('Daily BSE Equity Options'!$M:$M,'Daily BSE Equity Options'!$A:$A,$A372))</f>
        <v>1960882</v>
      </c>
      <c r="AC372" s="9">
        <f t="shared" si="147"/>
        <v>78635597</v>
      </c>
      <c r="AD372" s="26">
        <f t="shared" si="148"/>
        <v>2.9192833187474623</v>
      </c>
      <c r="AE372" s="26">
        <f t="shared" si="149"/>
        <v>0.10060135402880266</v>
      </c>
      <c r="AF372" s="26">
        <f t="shared" si="150"/>
        <v>2.6840118192939748</v>
      </c>
      <c r="AG372" s="26">
        <f t="shared" si="159"/>
        <v>0.76919771828831385</v>
      </c>
      <c r="AH372" s="26">
        <f t="shared" si="160"/>
        <v>0.10286322998078723</v>
      </c>
      <c r="AI372" s="26">
        <f t="shared" si="161"/>
        <v>0.74293831080316108</v>
      </c>
      <c r="AJ372" s="26">
        <f t="shared" si="151"/>
        <v>0.97506368521625131</v>
      </c>
      <c r="AK372" s="26">
        <f t="shared" si="152"/>
        <v>2.4936314783748637E-2</v>
      </c>
      <c r="AL372" s="29">
        <v>18.052499999999998</v>
      </c>
      <c r="AM372" s="30">
        <v>18.57</v>
      </c>
      <c r="AN372" s="30">
        <v>15.3725</v>
      </c>
      <c r="AO372" s="30">
        <v>18.535</v>
      </c>
      <c r="AP372" s="31">
        <v>2.6700000000000002E-2</v>
      </c>
    </row>
    <row r="373" spans="1:42" x14ac:dyDescent="0.2">
      <c r="A373" s="11">
        <v>44468</v>
      </c>
      <c r="B373" s="5" t="s">
        <v>240</v>
      </c>
      <c r="C373" s="10">
        <v>44440</v>
      </c>
      <c r="D373" s="5" t="s">
        <v>180</v>
      </c>
      <c r="E373" s="18">
        <f>IF(SUMIFS('Daily NSE Equity Options'!$K:$K,'Daily NSE Equity Options'!$A:$A,$A373)=0,"",SUMIFS('Daily NSE Equity Options'!$K:$K,'Daily NSE Equity Options'!$A:$A,$A373))</f>
        <v>288.26659999999998</v>
      </c>
      <c r="F373" s="7">
        <f>IF(SUMIFS('Daily BSE Equity Options'!$K:$K,'Daily BSE Equity Options'!$A:$A,$A373)=0,"",SUMIFS('Daily BSE Equity Options'!$K:$K,'Daily BSE Equity Options'!$A:$A,$A373))</f>
        <v>1.4500000000000001E-2</v>
      </c>
      <c r="G373" s="7">
        <f t="shared" si="135"/>
        <v>288.28109999999998</v>
      </c>
      <c r="H373" s="20">
        <f t="shared" si="136"/>
        <v>1.7382896767911848</v>
      </c>
      <c r="I373" s="20">
        <f t="shared" si="137"/>
        <v>-0.86057692307692313</v>
      </c>
      <c r="J373" s="20">
        <f t="shared" si="138"/>
        <v>1.735724758366429</v>
      </c>
      <c r="K373" s="20">
        <f t="shared" si="153"/>
        <v>-0.16001364881005631</v>
      </c>
      <c r="L373" s="20">
        <f t="shared" si="154"/>
        <v>-0.12650602409638556</v>
      </c>
      <c r="M373" s="20">
        <f t="shared" si="155"/>
        <v>-0.16001202808768267</v>
      </c>
      <c r="N373" s="20">
        <f t="shared" si="139"/>
        <v>0.99994970187084764</v>
      </c>
      <c r="O373" s="20">
        <f t="shared" si="140"/>
        <v>5.029812915241409E-5</v>
      </c>
      <c r="P373" s="21">
        <f>IF(SUMIFS('Daily NSE Equity Options'!$L:$L,'Daily NSE Equity Options'!$A:$A,$A373)=0,"",SUMIFS('Daily NSE Equity Options'!$L:$L,'Daily NSE Equity Options'!$A:$A,$A373))</f>
        <v>65591.761599999998</v>
      </c>
      <c r="Q373" s="8">
        <f>IF(SUMIFS('Daily BSE Equity Options'!$L:$L,'Daily BSE Equity Options'!$A:$A,$A373)=0,"",SUMIFS('Daily BSE Equity Options'!$L:$L,'Daily BSE Equity Options'!$A:$A,$A373))</f>
        <v>1610.857</v>
      </c>
      <c r="R373" s="8">
        <f t="shared" si="141"/>
        <v>67202.618600000002</v>
      </c>
      <c r="S373" s="23">
        <f t="shared" si="142"/>
        <v>2.749086972657909</v>
      </c>
      <c r="T373" s="23">
        <f t="shared" si="143"/>
        <v>-4.3595833673734985E-2</v>
      </c>
      <c r="U373" s="23">
        <f t="shared" si="144"/>
        <v>2.5038444565571472</v>
      </c>
      <c r="V373" s="23">
        <f t="shared" si="156"/>
        <v>-7.5116316193059807E-2</v>
      </c>
      <c r="W373" s="23">
        <f t="shared" si="157"/>
        <v>-4.3553868461485457E-2</v>
      </c>
      <c r="X373" s="23">
        <f t="shared" si="158"/>
        <v>-7.4384146516261018E-2</v>
      </c>
      <c r="Y373" s="23">
        <f t="shared" si="145"/>
        <v>0.97602984774167711</v>
      </c>
      <c r="Z373" s="23">
        <f t="shared" si="146"/>
        <v>2.3970152258322861E-2</v>
      </c>
      <c r="AA373" s="24">
        <f>IF(SUMIFS('Daily NSE Equity Options'!$M:$M,'Daily NSE Equity Options'!$A:$A,$A373)=0,"",SUMIFS('Daily NSE Equity Options'!$M:$M,'Daily NSE Equity Options'!$A:$A,$A373))</f>
        <v>71138469</v>
      </c>
      <c r="AB373" s="9">
        <f>IF(SUMIFS('Daily BSE Equity Options'!$M:$M,'Daily BSE Equity Options'!$A:$A,$A373)=0,"",SUMIFS('Daily BSE Equity Options'!$M:$M,'Daily BSE Equity Options'!$A:$A,$A373))</f>
        <v>1951374</v>
      </c>
      <c r="AC373" s="9">
        <f t="shared" si="147"/>
        <v>73089843</v>
      </c>
      <c r="AD373" s="26">
        <f t="shared" si="148"/>
        <v>1.7153135183956909</v>
      </c>
      <c r="AE373" s="26">
        <f t="shared" si="149"/>
        <v>8.4885619597807604E-2</v>
      </c>
      <c r="AF373" s="26">
        <f t="shared" si="150"/>
        <v>1.6105678399067349</v>
      </c>
      <c r="AG373" s="26">
        <f t="shared" si="159"/>
        <v>-7.2204324463416625E-2</v>
      </c>
      <c r="AH373" s="26">
        <f t="shared" si="160"/>
        <v>-4.8488384308693622E-3</v>
      </c>
      <c r="AI373" s="26">
        <f t="shared" si="161"/>
        <v>-7.0524726861296627E-2</v>
      </c>
      <c r="AJ373" s="26">
        <f t="shared" si="151"/>
        <v>0.97330170759841417</v>
      </c>
      <c r="AK373" s="26">
        <f t="shared" si="152"/>
        <v>2.6698292401585812E-2</v>
      </c>
      <c r="AL373" s="29">
        <v>18.535</v>
      </c>
      <c r="AM373" s="30">
        <v>19.434999999999999</v>
      </c>
      <c r="AN373" s="30">
        <v>16.7575</v>
      </c>
      <c r="AO373" s="30">
        <v>18.837499999999999</v>
      </c>
      <c r="AP373" s="31">
        <v>1.6299999999999999E-2</v>
      </c>
    </row>
    <row r="374" spans="1:42" x14ac:dyDescent="0.2">
      <c r="A374" s="11">
        <v>44469</v>
      </c>
      <c r="B374" s="5" t="s">
        <v>243</v>
      </c>
      <c r="C374" s="10">
        <v>44440</v>
      </c>
      <c r="D374" s="5" t="s">
        <v>180</v>
      </c>
      <c r="E374" s="18">
        <f>IF(SUMIFS('Daily NSE Equity Options'!$K:$K,'Daily NSE Equity Options'!$A:$A,$A374)=0,"",SUMIFS('Daily NSE Equity Options'!$K:$K,'Daily NSE Equity Options'!$A:$A,$A374))</f>
        <v>306.20150000000001</v>
      </c>
      <c r="F374" s="7">
        <f>IF(SUMIFS('Daily BSE Equity Options'!$K:$K,'Daily BSE Equity Options'!$A:$A,$A374)=0,"",SUMIFS('Daily BSE Equity Options'!$K:$K,'Daily BSE Equity Options'!$A:$A,$A374))</f>
        <v>1.15E-2</v>
      </c>
      <c r="G374" s="7">
        <f t="shared" si="135"/>
        <v>306.21300000000002</v>
      </c>
      <c r="H374" s="20">
        <f t="shared" si="136"/>
        <v>1.93760451134023</v>
      </c>
      <c r="I374" s="20">
        <f t="shared" si="137"/>
        <v>-0.85516372795969775</v>
      </c>
      <c r="J374" s="20">
        <f t="shared" si="138"/>
        <v>1.9354787685316999</v>
      </c>
      <c r="K374" s="20">
        <f t="shared" si="153"/>
        <v>6.221636498990879E-2</v>
      </c>
      <c r="L374" s="20">
        <f t="shared" si="154"/>
        <v>-0.20689655172413801</v>
      </c>
      <c r="M374" s="20">
        <f t="shared" si="155"/>
        <v>6.2202829113667368E-2</v>
      </c>
      <c r="N374" s="20">
        <f t="shared" si="139"/>
        <v>0.99996244444226723</v>
      </c>
      <c r="O374" s="20">
        <f t="shared" si="140"/>
        <v>3.7555557732689333E-5</v>
      </c>
      <c r="P374" s="21">
        <f>IF(SUMIFS('Daily NSE Equity Options'!$L:$L,'Daily NSE Equity Options'!$A:$A,$A374)=0,"",SUMIFS('Daily NSE Equity Options'!$L:$L,'Daily NSE Equity Options'!$A:$A,$A374))</f>
        <v>125907.2518</v>
      </c>
      <c r="Q374" s="8">
        <f>IF(SUMIFS('Daily BSE Equity Options'!$L:$L,'Daily BSE Equity Options'!$A:$A,$A374)=0,"",SUMIFS('Daily BSE Equity Options'!$L:$L,'Daily BSE Equity Options'!$A:$A,$A374))</f>
        <v>1657.1593</v>
      </c>
      <c r="R374" s="8">
        <f t="shared" si="141"/>
        <v>127564.4111</v>
      </c>
      <c r="S374" s="23">
        <f t="shared" si="142"/>
        <v>4.8131884044421005</v>
      </c>
      <c r="T374" s="23">
        <f t="shared" si="143"/>
        <v>-3.032605121832177E-2</v>
      </c>
      <c r="U374" s="23">
        <f t="shared" si="144"/>
        <v>4.4589629631671048</v>
      </c>
      <c r="V374" s="23">
        <f t="shared" si="156"/>
        <v>0.919558931315545</v>
      </c>
      <c r="W374" s="23">
        <f t="shared" si="157"/>
        <v>2.8743892226311907E-2</v>
      </c>
      <c r="X374" s="23">
        <f t="shared" si="158"/>
        <v>0.89820595919457213</v>
      </c>
      <c r="Y374" s="23">
        <f t="shared" si="145"/>
        <v>0.98700923489780445</v>
      </c>
      <c r="Z374" s="23">
        <f t="shared" si="146"/>
        <v>1.2990765102195498E-2</v>
      </c>
      <c r="AA374" s="24">
        <f>IF(SUMIFS('Daily NSE Equity Options'!$M:$M,'Daily NSE Equity Options'!$A:$A,$A374)=0,"",SUMIFS('Daily NSE Equity Options'!$M:$M,'Daily NSE Equity Options'!$A:$A,$A374))</f>
        <v>136608581</v>
      </c>
      <c r="AB374" s="9">
        <f>IF(SUMIFS('Daily BSE Equity Options'!$M:$M,'Daily BSE Equity Options'!$A:$A,$A374)=0,"",SUMIFS('Daily BSE Equity Options'!$M:$M,'Daily BSE Equity Options'!$A:$A,$A374))</f>
        <v>2000545</v>
      </c>
      <c r="AC374" s="9">
        <f t="shared" si="147"/>
        <v>138609126</v>
      </c>
      <c r="AD374" s="26">
        <f t="shared" si="148"/>
        <v>3.1299865472476158</v>
      </c>
      <c r="AE374" s="26">
        <f t="shared" si="149"/>
        <v>0.10135484794433069</v>
      </c>
      <c r="AF374" s="26">
        <f t="shared" si="150"/>
        <v>2.9723268559245932</v>
      </c>
      <c r="AG374" s="26">
        <f t="shared" si="159"/>
        <v>0.92031938443881889</v>
      </c>
      <c r="AH374" s="26">
        <f t="shared" si="160"/>
        <v>2.5198142437072635E-2</v>
      </c>
      <c r="AI374" s="26">
        <f t="shared" si="161"/>
        <v>0.89642117578498559</v>
      </c>
      <c r="AJ374" s="26">
        <f t="shared" si="151"/>
        <v>0.98556700371950978</v>
      </c>
      <c r="AK374" s="26">
        <f t="shared" si="152"/>
        <v>1.4432996280490218E-2</v>
      </c>
      <c r="AL374" s="29">
        <v>18.837499999999999</v>
      </c>
      <c r="AM374" s="30">
        <v>19.137499999999999</v>
      </c>
      <c r="AN374" s="30">
        <v>17.149999999999999</v>
      </c>
      <c r="AO374" s="30">
        <v>18.4025</v>
      </c>
      <c r="AP374" s="31">
        <v>-2.3099999999999999E-2</v>
      </c>
    </row>
    <row r="375" spans="1:42" x14ac:dyDescent="0.2">
      <c r="A375" s="11">
        <v>44470</v>
      </c>
      <c r="B375" s="5" t="s">
        <v>241</v>
      </c>
      <c r="C375" s="10">
        <v>44470</v>
      </c>
      <c r="D375" s="5" t="s">
        <v>181</v>
      </c>
      <c r="E375" s="18">
        <f>IF(SUMIFS('Daily NSE Equity Options'!$K:$K,'Daily NSE Equity Options'!$A:$A,$A375)=0,"",SUMIFS('Daily NSE Equity Options'!$K:$K,'Daily NSE Equity Options'!$A:$A,$A375))</f>
        <v>245.91800000000001</v>
      </c>
      <c r="F375" s="7">
        <f>IF(SUMIFS('Daily BSE Equity Options'!$K:$K,'Daily BSE Equity Options'!$A:$A,$A375)=0,"",SUMIFS('Daily BSE Equity Options'!$K:$K,'Daily BSE Equity Options'!$A:$A,$A375))</f>
        <v>0.13450000000000001</v>
      </c>
      <c r="G375" s="7">
        <f t="shared" si="135"/>
        <v>246.05250000000001</v>
      </c>
      <c r="H375" s="20">
        <f t="shared" si="136"/>
        <v>1.2433106981394384</v>
      </c>
      <c r="I375" s="20">
        <f t="shared" si="137"/>
        <v>0.88375350140056019</v>
      </c>
      <c r="J375" s="20">
        <f t="shared" si="138"/>
        <v>1.2430766622118581</v>
      </c>
      <c r="K375" s="20">
        <f t="shared" si="153"/>
        <v>-0.196875260245296</v>
      </c>
      <c r="L375" s="20">
        <f t="shared" si="154"/>
        <v>10.695652173913045</v>
      </c>
      <c r="M375" s="20">
        <f t="shared" si="155"/>
        <v>-0.19646618530238757</v>
      </c>
      <c r="N375" s="20">
        <f t="shared" si="139"/>
        <v>0.99945336869164103</v>
      </c>
      <c r="O375" s="20">
        <f t="shared" si="140"/>
        <v>5.4663130835898841E-4</v>
      </c>
      <c r="P375" s="21">
        <f>IF(SUMIFS('Daily NSE Equity Options'!$L:$L,'Daily NSE Equity Options'!$A:$A,$A375)=0,"",SUMIFS('Daily NSE Equity Options'!$L:$L,'Daily NSE Equity Options'!$A:$A,$A375))</f>
        <v>32647.788100000002</v>
      </c>
      <c r="Q375" s="8">
        <f>IF(SUMIFS('Daily BSE Equity Options'!$L:$L,'Daily BSE Equity Options'!$A:$A,$A375)=0,"",SUMIFS('Daily BSE Equity Options'!$L:$L,'Daily BSE Equity Options'!$A:$A,$A375))</f>
        <v>2087.91</v>
      </c>
      <c r="R375" s="8">
        <f t="shared" si="141"/>
        <v>34735.698100000001</v>
      </c>
      <c r="S375" s="23">
        <f t="shared" si="142"/>
        <v>-0.21568276560469657</v>
      </c>
      <c r="T375" s="23">
        <f t="shared" si="143"/>
        <v>0.2707394159824279</v>
      </c>
      <c r="U375" s="23">
        <f t="shared" si="144"/>
        <v>-0.19721162614994558</v>
      </c>
      <c r="V375" s="23">
        <f t="shared" si="156"/>
        <v>-0.74069970050763989</v>
      </c>
      <c r="W375" s="23">
        <f t="shared" si="157"/>
        <v>0.25993318807672861</v>
      </c>
      <c r="X375" s="23">
        <f t="shared" si="158"/>
        <v>-0.72770071369850897</v>
      </c>
      <c r="Y375" s="23">
        <f t="shared" si="145"/>
        <v>0.93989152041829849</v>
      </c>
      <c r="Z375" s="23">
        <f t="shared" si="146"/>
        <v>6.0108479581701561E-2</v>
      </c>
      <c r="AA375" s="24">
        <f>IF(SUMIFS('Daily NSE Equity Options'!$M:$M,'Daily NSE Equity Options'!$A:$A,$A375)=0,"",SUMIFS('Daily NSE Equity Options'!$M:$M,'Daily NSE Equity Options'!$A:$A,$A375))</f>
        <v>35757241</v>
      </c>
      <c r="AB375" s="9">
        <f>IF(SUMIFS('Daily BSE Equity Options'!$M:$M,'Daily BSE Equity Options'!$A:$A,$A375)=0,"",SUMIFS('Daily BSE Equity Options'!$M:$M,'Daily BSE Equity Options'!$A:$A,$A375))</f>
        <v>2229621</v>
      </c>
      <c r="AC375" s="9">
        <f t="shared" si="147"/>
        <v>37986862</v>
      </c>
      <c r="AD375" s="26">
        <f t="shared" si="148"/>
        <v>-0.45060173585142682</v>
      </c>
      <c r="AE375" s="26">
        <f t="shared" si="149"/>
        <v>0.19485567387649727</v>
      </c>
      <c r="AF375" s="26">
        <f t="shared" si="150"/>
        <v>-0.43261178064252925</v>
      </c>
      <c r="AG375" s="26">
        <f t="shared" si="159"/>
        <v>-0.73825040317196478</v>
      </c>
      <c r="AH375" s="26">
        <f t="shared" si="160"/>
        <v>0.11450679689784526</v>
      </c>
      <c r="AI375" s="26">
        <f t="shared" si="161"/>
        <v>-0.72594256167519589</v>
      </c>
      <c r="AJ375" s="26">
        <f t="shared" si="151"/>
        <v>0.94130547029654621</v>
      </c>
      <c r="AK375" s="26">
        <f t="shared" si="152"/>
        <v>5.8694529703453791E-2</v>
      </c>
      <c r="AL375" s="29">
        <v>18.4025</v>
      </c>
      <c r="AM375" s="30">
        <v>19.074999999999999</v>
      </c>
      <c r="AN375" s="30">
        <v>16.997499999999999</v>
      </c>
      <c r="AO375" s="30">
        <v>17.21</v>
      </c>
      <c r="AP375" s="31">
        <v>-6.4799999999999996E-2</v>
      </c>
    </row>
    <row r="376" spans="1:42" x14ac:dyDescent="0.2">
      <c r="A376" s="11">
        <v>44473</v>
      </c>
      <c r="B376" s="5" t="s">
        <v>244</v>
      </c>
      <c r="C376" s="10">
        <v>44470</v>
      </c>
      <c r="D376" s="5" t="s">
        <v>181</v>
      </c>
      <c r="E376" s="18">
        <f>IF(SUMIFS('Daily NSE Equity Options'!$K:$K,'Daily NSE Equity Options'!$A:$A,$A376)=0,"",SUMIFS('Daily NSE Equity Options'!$K:$K,'Daily NSE Equity Options'!$A:$A,$A376))</f>
        <v>221.83580000000001</v>
      </c>
      <c r="F376" s="7">
        <f>IF(SUMIFS('Daily BSE Equity Options'!$K:$K,'Daily BSE Equity Options'!$A:$A,$A376)=0,"",SUMIFS('Daily BSE Equity Options'!$K:$K,'Daily BSE Equity Options'!$A:$A,$A376))</f>
        <v>7.2400000000000006E-2</v>
      </c>
      <c r="G376" s="7">
        <f t="shared" si="135"/>
        <v>221.90819999999999</v>
      </c>
      <c r="H376" s="20" t="str">
        <f t="shared" si="136"/>
        <v/>
      </c>
      <c r="I376" s="20" t="str">
        <f t="shared" si="137"/>
        <v/>
      </c>
      <c r="J376" s="20" t="str">
        <f t="shared" si="138"/>
        <v/>
      </c>
      <c r="K376" s="20">
        <f t="shared" si="153"/>
        <v>-9.7927764539399331E-2</v>
      </c>
      <c r="L376" s="20">
        <f t="shared" si="154"/>
        <v>-0.46171003717472114</v>
      </c>
      <c r="M376" s="20">
        <f t="shared" si="155"/>
        <v>-9.812661931904787E-2</v>
      </c>
      <c r="N376" s="20">
        <f t="shared" si="139"/>
        <v>0.99967373896052514</v>
      </c>
      <c r="O376" s="20">
        <f t="shared" si="140"/>
        <v>3.2626103947488197E-4</v>
      </c>
      <c r="P376" s="21">
        <f>IF(SUMIFS('Daily NSE Equity Options'!$L:$L,'Daily NSE Equity Options'!$A:$A,$A376)=0,"",SUMIFS('Daily NSE Equity Options'!$L:$L,'Daily NSE Equity Options'!$A:$A,$A376))</f>
        <v>36053.765099999997</v>
      </c>
      <c r="Q376" s="8">
        <f>IF(SUMIFS('Daily BSE Equity Options'!$L:$L,'Daily BSE Equity Options'!$A:$A,$A376)=0,"",SUMIFS('Daily BSE Equity Options'!$L:$L,'Daily BSE Equity Options'!$A:$A,$A376))</f>
        <v>2077.1876999999999</v>
      </c>
      <c r="R376" s="8">
        <f t="shared" si="141"/>
        <v>38130.952799999999</v>
      </c>
      <c r="S376" s="23" t="str">
        <f t="shared" si="142"/>
        <v/>
      </c>
      <c r="T376" s="23" t="str">
        <f t="shared" si="143"/>
        <v/>
      </c>
      <c r="U376" s="23" t="str">
        <f t="shared" si="144"/>
        <v/>
      </c>
      <c r="V376" s="23">
        <f t="shared" si="156"/>
        <v>0.10432489299328651</v>
      </c>
      <c r="W376" s="23">
        <f t="shared" si="157"/>
        <v>-5.1354225038434675E-3</v>
      </c>
      <c r="X376" s="23">
        <f t="shared" si="158"/>
        <v>9.7745399854220816E-2</v>
      </c>
      <c r="Y376" s="23">
        <f t="shared" si="145"/>
        <v>0.94552489388620775</v>
      </c>
      <c r="Z376" s="23">
        <f t="shared" si="146"/>
        <v>5.4475106113792152E-2</v>
      </c>
      <c r="AA376" s="24">
        <f>IF(SUMIFS('Daily NSE Equity Options'!$M:$M,'Daily NSE Equity Options'!$A:$A,$A376)=0,"",SUMIFS('Daily NSE Equity Options'!$M:$M,'Daily NSE Equity Options'!$A:$A,$A376))</f>
        <v>39422267</v>
      </c>
      <c r="AB376" s="9">
        <f>IF(SUMIFS('Daily BSE Equity Options'!$M:$M,'Daily BSE Equity Options'!$A:$A,$A376)=0,"",SUMIFS('Daily BSE Equity Options'!$M:$M,'Daily BSE Equity Options'!$A:$A,$A376))</f>
        <v>2212959</v>
      </c>
      <c r="AC376" s="9">
        <f t="shared" si="147"/>
        <v>41635226</v>
      </c>
      <c r="AD376" s="26" t="str">
        <f t="shared" si="148"/>
        <v/>
      </c>
      <c r="AE376" s="26" t="str">
        <f t="shared" si="149"/>
        <v/>
      </c>
      <c r="AF376" s="26" t="str">
        <f t="shared" si="150"/>
        <v/>
      </c>
      <c r="AG376" s="26">
        <f t="shared" si="159"/>
        <v>0.10249744939773175</v>
      </c>
      <c r="AH376" s="26">
        <f t="shared" si="160"/>
        <v>-7.4730189570334504E-3</v>
      </c>
      <c r="AI376" s="26">
        <f t="shared" si="161"/>
        <v>9.6042784476380261E-2</v>
      </c>
      <c r="AJ376" s="26">
        <f t="shared" si="151"/>
        <v>0.94684887743854207</v>
      </c>
      <c r="AK376" s="26">
        <f t="shared" si="152"/>
        <v>5.3151122561457938E-2</v>
      </c>
      <c r="AL376" s="29">
        <v>17.21</v>
      </c>
      <c r="AM376" s="30">
        <v>17.53</v>
      </c>
      <c r="AN376" s="30">
        <v>15.317500000000001</v>
      </c>
      <c r="AO376" s="30">
        <v>16.734999999999999</v>
      </c>
      <c r="AP376" s="31">
        <v>-2.76E-2</v>
      </c>
    </row>
    <row r="377" spans="1:42" x14ac:dyDescent="0.2">
      <c r="A377" s="11">
        <v>44474</v>
      </c>
      <c r="B377" s="5" t="s">
        <v>242</v>
      </c>
      <c r="C377" s="10">
        <v>44470</v>
      </c>
      <c r="D377" s="5" t="s">
        <v>181</v>
      </c>
      <c r="E377" s="18">
        <f>IF(SUMIFS('Daily NSE Equity Options'!$K:$K,'Daily NSE Equity Options'!$A:$A,$A377)=0,"",SUMIFS('Daily NSE Equity Options'!$K:$K,'Daily NSE Equity Options'!$A:$A,$A377))</f>
        <v>226.91239999999999</v>
      </c>
      <c r="F377" s="7">
        <f>IF(SUMIFS('Daily BSE Equity Options'!$K:$K,'Daily BSE Equity Options'!$A:$A,$A377)=0,"",SUMIFS('Daily BSE Equity Options'!$K:$K,'Daily BSE Equity Options'!$A:$A,$A377))</f>
        <v>5.5399999999999998E-2</v>
      </c>
      <c r="G377" s="7">
        <f t="shared" si="135"/>
        <v>226.96779999999998</v>
      </c>
      <c r="H377" s="20">
        <f t="shared" si="136"/>
        <v>0.99396833375219895</v>
      </c>
      <c r="I377" s="20">
        <f t="shared" si="137"/>
        <v>7.5728155339805925E-2</v>
      </c>
      <c r="J377" s="20">
        <f t="shared" si="138"/>
        <v>0.99355297147409427</v>
      </c>
      <c r="K377" s="20">
        <f t="shared" si="153"/>
        <v>2.2884493846349274E-2</v>
      </c>
      <c r="L377" s="20">
        <f t="shared" si="154"/>
        <v>-0.23480662983425427</v>
      </c>
      <c r="M377" s="20">
        <f t="shared" si="155"/>
        <v>2.2800419272473782E-2</v>
      </c>
      <c r="N377" s="20">
        <f t="shared" si="139"/>
        <v>0.99975591251270013</v>
      </c>
      <c r="O377" s="20">
        <f t="shared" si="140"/>
        <v>2.4408748729996062E-4</v>
      </c>
      <c r="P377" s="21">
        <f>IF(SUMIFS('Daily NSE Equity Options'!$L:$L,'Daily NSE Equity Options'!$A:$A,$A377)=0,"",SUMIFS('Daily NSE Equity Options'!$L:$L,'Daily NSE Equity Options'!$A:$A,$A377))</f>
        <v>43506.918700000002</v>
      </c>
      <c r="Q377" s="8">
        <f>IF(SUMIFS('Daily BSE Equity Options'!$L:$L,'Daily BSE Equity Options'!$A:$A,$A377)=0,"",SUMIFS('Daily BSE Equity Options'!$L:$L,'Daily BSE Equity Options'!$A:$A,$A377))</f>
        <v>2128.3926000000001</v>
      </c>
      <c r="R377" s="8">
        <f t="shared" si="141"/>
        <v>45635.311300000001</v>
      </c>
      <c r="S377" s="23">
        <f t="shared" si="142"/>
        <v>1.9476525149474218</v>
      </c>
      <c r="T377" s="23">
        <f t="shared" si="143"/>
        <v>0.35343057116761911</v>
      </c>
      <c r="U377" s="23">
        <f t="shared" si="144"/>
        <v>1.7941507554637783</v>
      </c>
      <c r="V377" s="23">
        <f t="shared" si="156"/>
        <v>0.20672330835150432</v>
      </c>
      <c r="W377" s="23">
        <f t="shared" si="157"/>
        <v>2.4651070290855337E-2</v>
      </c>
      <c r="X377" s="23">
        <f t="shared" si="158"/>
        <v>0.19680490386277483</v>
      </c>
      <c r="Y377" s="23">
        <f t="shared" si="145"/>
        <v>0.95336083967942609</v>
      </c>
      <c r="Z377" s="23">
        <f t="shared" si="146"/>
        <v>4.6639160320573948E-2</v>
      </c>
      <c r="AA377" s="24">
        <f>IF(SUMIFS('Daily NSE Equity Options'!$M:$M,'Daily NSE Equity Options'!$A:$A,$A377)=0,"",SUMIFS('Daily NSE Equity Options'!$M:$M,'Daily NSE Equity Options'!$A:$A,$A377))</f>
        <v>47276725</v>
      </c>
      <c r="AB377" s="9">
        <f>IF(SUMIFS('Daily BSE Equity Options'!$M:$M,'Daily BSE Equity Options'!$A:$A,$A377)=0,"",SUMIFS('Daily BSE Equity Options'!$M:$M,'Daily BSE Equity Options'!$A:$A,$A377))</f>
        <v>2293210</v>
      </c>
      <c r="AC377" s="9">
        <f t="shared" si="147"/>
        <v>49569935</v>
      </c>
      <c r="AD377" s="26">
        <f t="shared" si="148"/>
        <v>1.1825244499604297</v>
      </c>
      <c r="AE377" s="26">
        <f t="shared" si="149"/>
        <v>0.28053772075107575</v>
      </c>
      <c r="AF377" s="26">
        <f t="shared" si="150"/>
        <v>1.1136487436949163</v>
      </c>
      <c r="AG377" s="26">
        <f t="shared" si="159"/>
        <v>0.19923912544146694</v>
      </c>
      <c r="AH377" s="26">
        <f t="shared" si="160"/>
        <v>3.6264115150800302E-2</v>
      </c>
      <c r="AI377" s="26">
        <f t="shared" si="161"/>
        <v>0.19057682069505288</v>
      </c>
      <c r="AJ377" s="26">
        <f t="shared" si="151"/>
        <v>0.95373788567606554</v>
      </c>
      <c r="AK377" s="26">
        <f t="shared" si="152"/>
        <v>4.6262114323934456E-2</v>
      </c>
      <c r="AL377" s="29">
        <v>16.734999999999999</v>
      </c>
      <c r="AM377" s="30">
        <v>17.1325</v>
      </c>
      <c r="AN377" s="30">
        <v>16.295000000000002</v>
      </c>
      <c r="AO377" s="30">
        <v>16.397500000000001</v>
      </c>
      <c r="AP377" s="31">
        <v>-2.0199999999999999E-2</v>
      </c>
    </row>
    <row r="378" spans="1:42" x14ac:dyDescent="0.2">
      <c r="A378" s="11">
        <v>44475</v>
      </c>
      <c r="B378" s="5" t="s">
        <v>240</v>
      </c>
      <c r="C378" s="10">
        <v>44470</v>
      </c>
      <c r="D378" s="5" t="s">
        <v>181</v>
      </c>
      <c r="E378" s="18">
        <f>IF(SUMIFS('Daily NSE Equity Options'!$K:$K,'Daily NSE Equity Options'!$A:$A,$A378)=0,"",SUMIFS('Daily NSE Equity Options'!$K:$K,'Daily NSE Equity Options'!$A:$A,$A378))</f>
        <v>313.74979999999999</v>
      </c>
      <c r="F378" s="7">
        <f>IF(SUMIFS('Daily BSE Equity Options'!$K:$K,'Daily BSE Equity Options'!$A:$A,$A378)=0,"",SUMIFS('Daily BSE Equity Options'!$K:$K,'Daily BSE Equity Options'!$A:$A,$A378))</f>
        <v>0.1734</v>
      </c>
      <c r="G378" s="7">
        <f t="shared" si="135"/>
        <v>313.92320000000001</v>
      </c>
      <c r="H378" s="20">
        <f t="shared" si="136"/>
        <v>2.0763705178110938</v>
      </c>
      <c r="I378" s="20">
        <f t="shared" si="137"/>
        <v>2.1413043478260869</v>
      </c>
      <c r="J378" s="20">
        <f t="shared" si="138"/>
        <v>2.0764056439394682</v>
      </c>
      <c r="K378" s="20">
        <f t="shared" si="153"/>
        <v>0.38269129408529468</v>
      </c>
      <c r="L378" s="20">
        <f t="shared" si="154"/>
        <v>2.1299638989169676</v>
      </c>
      <c r="M378" s="20">
        <f t="shared" si="155"/>
        <v>0.38311778146503617</v>
      </c>
      <c r="N378" s="20">
        <f t="shared" si="139"/>
        <v>0.99944763560004479</v>
      </c>
      <c r="O378" s="20">
        <f t="shared" si="140"/>
        <v>5.5236439995514828E-4</v>
      </c>
      <c r="P378" s="21">
        <f>IF(SUMIFS('Daily NSE Equity Options'!$L:$L,'Daily NSE Equity Options'!$A:$A,$A378)=0,"",SUMIFS('Daily NSE Equity Options'!$L:$L,'Daily NSE Equity Options'!$A:$A,$A378))</f>
        <v>78867.116599999994</v>
      </c>
      <c r="Q378" s="8">
        <f>IF(SUMIFS('Daily BSE Equity Options'!$L:$L,'Daily BSE Equity Options'!$A:$A,$A378)=0,"",SUMIFS('Daily BSE Equity Options'!$L:$L,'Daily BSE Equity Options'!$A:$A,$A378))</f>
        <v>2064.4476</v>
      </c>
      <c r="R378" s="8">
        <f t="shared" si="141"/>
        <v>80931.564199999993</v>
      </c>
      <c r="S378" s="23">
        <f t="shared" si="142"/>
        <v>4.0146880732178598</v>
      </c>
      <c r="T378" s="23">
        <f t="shared" si="143"/>
        <v>0.9948994214693152</v>
      </c>
      <c r="U378" s="23">
        <f t="shared" si="144"/>
        <v>3.8282513981643023</v>
      </c>
      <c r="V378" s="23">
        <f t="shared" si="156"/>
        <v>0.81274884447286744</v>
      </c>
      <c r="W378" s="23">
        <f t="shared" si="157"/>
        <v>-3.0043799250194847E-2</v>
      </c>
      <c r="X378" s="23">
        <f t="shared" si="158"/>
        <v>0.77344170324526718</v>
      </c>
      <c r="Y378" s="23">
        <f t="shared" si="145"/>
        <v>0.97449144075730099</v>
      </c>
      <c r="Z378" s="23">
        <f t="shared" si="146"/>
        <v>2.5508559242699031E-2</v>
      </c>
      <c r="AA378" s="24">
        <f>IF(SUMIFS('Daily NSE Equity Options'!$M:$M,'Daily NSE Equity Options'!$A:$A,$A378)=0,"",SUMIFS('Daily NSE Equity Options'!$M:$M,'Daily NSE Equity Options'!$A:$A,$A378))</f>
        <v>85326734</v>
      </c>
      <c r="AB378" s="9">
        <f>IF(SUMIFS('Daily BSE Equity Options'!$M:$M,'Daily BSE Equity Options'!$A:$A,$A378)=0,"",SUMIFS('Daily BSE Equity Options'!$M:$M,'Daily BSE Equity Options'!$A:$A,$A378))</f>
        <v>2233223</v>
      </c>
      <c r="AC378" s="9">
        <f t="shared" si="147"/>
        <v>87559957</v>
      </c>
      <c r="AD378" s="26">
        <f t="shared" si="148"/>
        <v>2.7300006522177416</v>
      </c>
      <c r="AE378" s="26">
        <f t="shared" si="149"/>
        <v>0.94874007729608545</v>
      </c>
      <c r="AF378" s="26">
        <f t="shared" si="150"/>
        <v>2.64502383441293</v>
      </c>
      <c r="AG378" s="26">
        <f t="shared" si="159"/>
        <v>0.80483597372702942</v>
      </c>
      <c r="AH378" s="26">
        <f t="shared" si="160"/>
        <v>-2.6158528874372644E-2</v>
      </c>
      <c r="AI378" s="26">
        <f t="shared" si="161"/>
        <v>0.76639241104512235</v>
      </c>
      <c r="AJ378" s="26">
        <f t="shared" si="151"/>
        <v>0.97449492808681937</v>
      </c>
      <c r="AK378" s="26">
        <f t="shared" si="152"/>
        <v>2.5505071913180587E-2</v>
      </c>
      <c r="AL378" s="29">
        <v>16.397500000000001</v>
      </c>
      <c r="AM378" s="30">
        <v>17.59</v>
      </c>
      <c r="AN378" s="30">
        <v>16.107500000000002</v>
      </c>
      <c r="AO378" s="30">
        <v>17.3325</v>
      </c>
      <c r="AP378" s="31">
        <v>5.7000000000000002E-2</v>
      </c>
    </row>
    <row r="379" spans="1:42" x14ac:dyDescent="0.2">
      <c r="A379" s="11">
        <v>44476</v>
      </c>
      <c r="B379" s="5" t="s">
        <v>243</v>
      </c>
      <c r="C379" s="10">
        <v>44470</v>
      </c>
      <c r="D379" s="5" t="s">
        <v>181</v>
      </c>
      <c r="E379" s="18">
        <f>IF(SUMIFS('Daily NSE Equity Options'!$K:$K,'Daily NSE Equity Options'!$A:$A,$A379)=0,"",SUMIFS('Daily NSE Equity Options'!$K:$K,'Daily NSE Equity Options'!$A:$A,$A379))</f>
        <v>265.01729999999998</v>
      </c>
      <c r="F379" s="7">
        <f>IF(SUMIFS('Daily BSE Equity Options'!$K:$K,'Daily BSE Equity Options'!$A:$A,$A379)=0,"",SUMIFS('Daily BSE Equity Options'!$K:$K,'Daily BSE Equity Options'!$A:$A,$A379))</f>
        <v>6.6799999999999998E-2</v>
      </c>
      <c r="G379" s="7">
        <f t="shared" si="135"/>
        <v>265.08409999999998</v>
      </c>
      <c r="H379" s="20">
        <f t="shared" si="136"/>
        <v>1.2383577101321723</v>
      </c>
      <c r="I379" s="20">
        <f t="shared" si="137"/>
        <v>-0.20191158900836315</v>
      </c>
      <c r="J379" s="20">
        <f t="shared" si="138"/>
        <v>1.2373402497261181</v>
      </c>
      <c r="K379" s="20">
        <f t="shared" si="153"/>
        <v>-0.15532280817390165</v>
      </c>
      <c r="L379" s="20">
        <f t="shared" si="154"/>
        <v>-0.6147635524798154</v>
      </c>
      <c r="M379" s="20">
        <f t="shared" si="155"/>
        <v>-0.15557658688494524</v>
      </c>
      <c r="N379" s="20">
        <f t="shared" si="139"/>
        <v>0.99974800450121304</v>
      </c>
      <c r="O379" s="20">
        <f t="shared" si="140"/>
        <v>2.5199549878698874E-4</v>
      </c>
      <c r="P379" s="21">
        <f>IF(SUMIFS('Daily NSE Equity Options'!$L:$L,'Daily NSE Equity Options'!$A:$A,$A379)=0,"",SUMIFS('Daily NSE Equity Options'!$L:$L,'Daily NSE Equity Options'!$A:$A,$A379))</f>
        <v>111597.7895</v>
      </c>
      <c r="Q379" s="8">
        <f>IF(SUMIFS('Daily BSE Equity Options'!$L:$L,'Daily BSE Equity Options'!$A:$A,$A379)=0,"",SUMIFS('Daily BSE Equity Options'!$L:$L,'Daily BSE Equity Options'!$A:$A,$A379))</f>
        <v>2137.8247000000001</v>
      </c>
      <c r="R379" s="8">
        <f t="shared" si="141"/>
        <v>113735.6142</v>
      </c>
      <c r="S379" s="23">
        <f t="shared" si="142"/>
        <v>3.9496675369753138</v>
      </c>
      <c r="T379" s="23">
        <f t="shared" si="143"/>
        <v>0.43312656094893898</v>
      </c>
      <c r="U379" s="23">
        <f t="shared" si="144"/>
        <v>3.7314445455458429</v>
      </c>
      <c r="V379" s="23">
        <f t="shared" si="156"/>
        <v>0.41501039103539394</v>
      </c>
      <c r="W379" s="23">
        <f t="shared" si="157"/>
        <v>3.5543212625014142E-2</v>
      </c>
      <c r="X379" s="23">
        <f t="shared" si="158"/>
        <v>0.4053307300342528</v>
      </c>
      <c r="Y379" s="23">
        <f t="shared" si="145"/>
        <v>0.98120355954432437</v>
      </c>
      <c r="Z379" s="23">
        <f t="shared" si="146"/>
        <v>1.8796440455675668E-2</v>
      </c>
      <c r="AA379" s="24">
        <f>IF(SUMIFS('Daily NSE Equity Options'!$M:$M,'Daily NSE Equity Options'!$A:$A,$A379)=0,"",SUMIFS('Daily NSE Equity Options'!$M:$M,'Daily NSE Equity Options'!$A:$A,$A379))</f>
        <v>120339439</v>
      </c>
      <c r="AB379" s="9">
        <f>IF(SUMIFS('Daily BSE Equity Options'!$M:$M,'Daily BSE Equity Options'!$A:$A,$A379)=0,"",SUMIFS('Daily BSE Equity Options'!$M:$M,'Daily BSE Equity Options'!$A:$A,$A379))</f>
        <v>2360981</v>
      </c>
      <c r="AC379" s="9">
        <f t="shared" si="147"/>
        <v>122700420</v>
      </c>
      <c r="AD379" s="26">
        <f t="shared" si="148"/>
        <v>2.7129905692870442</v>
      </c>
      <c r="AE379" s="26">
        <f t="shared" si="149"/>
        <v>0.39840955546091905</v>
      </c>
      <c r="AF379" s="26">
        <f t="shared" si="150"/>
        <v>2.5983884905454206</v>
      </c>
      <c r="AG379" s="26">
        <f t="shared" si="159"/>
        <v>0.41033687050532142</v>
      </c>
      <c r="AH379" s="26">
        <f t="shared" si="160"/>
        <v>5.7207900867938477E-2</v>
      </c>
      <c r="AI379" s="26">
        <f t="shared" si="161"/>
        <v>0.40133029074009263</v>
      </c>
      <c r="AJ379" s="26">
        <f t="shared" si="151"/>
        <v>0.98075816692396001</v>
      </c>
      <c r="AK379" s="26">
        <f t="shared" si="152"/>
        <v>1.9241833076040001E-2</v>
      </c>
      <c r="AL379" s="29">
        <v>17.3325</v>
      </c>
      <c r="AM379" s="30">
        <v>17.3325</v>
      </c>
      <c r="AN379" s="30">
        <v>14.452500000000001</v>
      </c>
      <c r="AO379" s="30">
        <v>16.155000000000001</v>
      </c>
      <c r="AP379" s="31">
        <v>-6.7900000000000002E-2</v>
      </c>
    </row>
    <row r="380" spans="1:42" x14ac:dyDescent="0.2">
      <c r="A380" s="11">
        <v>44477</v>
      </c>
      <c r="B380" s="5" t="s">
        <v>241</v>
      </c>
      <c r="C380" s="10">
        <v>44470</v>
      </c>
      <c r="D380" s="5" t="s">
        <v>181</v>
      </c>
      <c r="E380" s="18">
        <f>IF(SUMIFS('Daily NSE Equity Options'!$K:$K,'Daily NSE Equity Options'!$A:$A,$A380)=0,"",SUMIFS('Daily NSE Equity Options'!$K:$K,'Daily NSE Equity Options'!$A:$A,$A380))</f>
        <v>252.33940000000001</v>
      </c>
      <c r="F380" s="7">
        <f>IF(SUMIFS('Daily BSE Equity Options'!$K:$K,'Daily BSE Equity Options'!$A:$A,$A380)=0,"",SUMIFS('Daily BSE Equity Options'!$K:$K,'Daily BSE Equity Options'!$A:$A,$A380))</f>
        <v>1.8100000000000002E-2</v>
      </c>
      <c r="G380" s="7">
        <f t="shared" si="135"/>
        <v>252.35750000000002</v>
      </c>
      <c r="H380" s="20">
        <f t="shared" si="136"/>
        <v>0.97349531768861031</v>
      </c>
      <c r="I380" s="20">
        <f t="shared" si="137"/>
        <v>-0.73576642335766418</v>
      </c>
      <c r="J380" s="20">
        <f t="shared" si="138"/>
        <v>0.97258011438826841</v>
      </c>
      <c r="K380" s="20">
        <f t="shared" si="153"/>
        <v>-4.7838009065823139E-2</v>
      </c>
      <c r="L380" s="20">
        <f t="shared" si="154"/>
        <v>-0.72904191616766467</v>
      </c>
      <c r="M380" s="20">
        <f t="shared" si="155"/>
        <v>-4.800966938416884E-2</v>
      </c>
      <c r="N380" s="20">
        <f t="shared" si="139"/>
        <v>0.99992827635398196</v>
      </c>
      <c r="O380" s="20">
        <f t="shared" si="140"/>
        <v>7.1723646018049796E-5</v>
      </c>
      <c r="P380" s="21">
        <f>IF(SUMIFS('Daily NSE Equity Options'!$L:$L,'Daily NSE Equity Options'!$A:$A,$A380)=0,"",SUMIFS('Daily NSE Equity Options'!$L:$L,'Daily NSE Equity Options'!$A:$A,$A380))</f>
        <v>36494.123800000001</v>
      </c>
      <c r="Q380" s="8">
        <f>IF(SUMIFS('Daily BSE Equity Options'!$L:$L,'Daily BSE Equity Options'!$A:$A,$A380)=0,"",SUMIFS('Daily BSE Equity Options'!$L:$L,'Daily BSE Equity Options'!$A:$A,$A380))</f>
        <v>2203.1810999999998</v>
      </c>
      <c r="R380" s="8">
        <f t="shared" si="141"/>
        <v>38697.304900000003</v>
      </c>
      <c r="S380" s="23">
        <f t="shared" si="142"/>
        <v>-0.19133218737659108</v>
      </c>
      <c r="T380" s="23">
        <f t="shared" si="143"/>
        <v>0.30446722873944987</v>
      </c>
      <c r="U380" s="23">
        <f t="shared" si="144"/>
        <v>-0.17344617799115869</v>
      </c>
      <c r="V380" s="23">
        <f t="shared" si="156"/>
        <v>-0.67298524492727518</v>
      </c>
      <c r="W380" s="23">
        <f t="shared" si="157"/>
        <v>3.0571449567403652E-2</v>
      </c>
      <c r="X380" s="23">
        <f t="shared" si="158"/>
        <v>-0.65976088341201389</v>
      </c>
      <c r="Y380" s="23">
        <f t="shared" si="145"/>
        <v>0.94306629090337502</v>
      </c>
      <c r="Z380" s="23">
        <f t="shared" si="146"/>
        <v>5.6933709096624957E-2</v>
      </c>
      <c r="AA380" s="24">
        <f>IF(SUMIFS('Daily NSE Equity Options'!$M:$M,'Daily NSE Equity Options'!$A:$A,$A380)=0,"",SUMIFS('Daily NSE Equity Options'!$M:$M,'Daily NSE Equity Options'!$A:$A,$A380))</f>
        <v>39144208</v>
      </c>
      <c r="AB380" s="9">
        <f>IF(SUMIFS('Daily BSE Equity Options'!$M:$M,'Daily BSE Equity Options'!$A:$A,$A380)=0,"",SUMIFS('Daily BSE Equity Options'!$M:$M,'Daily BSE Equity Options'!$A:$A,$A380))</f>
        <v>2489793</v>
      </c>
      <c r="AC380" s="9">
        <f t="shared" si="147"/>
        <v>41634001</v>
      </c>
      <c r="AD380" s="26">
        <f t="shared" si="148"/>
        <v>-0.40616366196643794</v>
      </c>
      <c r="AE380" s="26">
        <f t="shared" si="149"/>
        <v>0.2666351253386241</v>
      </c>
      <c r="AF380" s="26">
        <f t="shared" si="150"/>
        <v>-0.38668160743272229</v>
      </c>
      <c r="AG380" s="26">
        <f t="shared" si="159"/>
        <v>-0.67471837723956818</v>
      </c>
      <c r="AH380" s="26">
        <f t="shared" si="160"/>
        <v>5.4558677092276575E-2</v>
      </c>
      <c r="AI380" s="26">
        <f t="shared" si="161"/>
        <v>-0.6606857498939287</v>
      </c>
      <c r="AJ380" s="26">
        <f t="shared" si="151"/>
        <v>0.94019808473367716</v>
      </c>
      <c r="AK380" s="26">
        <f t="shared" si="152"/>
        <v>5.9801915266322829E-2</v>
      </c>
      <c r="AL380" s="29">
        <v>16.155000000000001</v>
      </c>
      <c r="AM380" s="30">
        <v>16.4025</v>
      </c>
      <c r="AN380" s="30">
        <v>15.532500000000001</v>
      </c>
      <c r="AO380" s="30">
        <v>15.6525</v>
      </c>
      <c r="AP380" s="31">
        <v>-3.1099999999999999E-2</v>
      </c>
    </row>
    <row r="381" spans="1:42" x14ac:dyDescent="0.2">
      <c r="A381" s="11">
        <v>44480</v>
      </c>
      <c r="B381" s="5" t="s">
        <v>244</v>
      </c>
      <c r="C381" s="10">
        <v>44470</v>
      </c>
      <c r="D381" s="5" t="s">
        <v>181</v>
      </c>
      <c r="E381" s="18">
        <f>IF(SUMIFS('Daily NSE Equity Options'!$K:$K,'Daily NSE Equity Options'!$A:$A,$A381)=0,"",SUMIFS('Daily NSE Equity Options'!$K:$K,'Daily NSE Equity Options'!$A:$A,$A381))</f>
        <v>264.0924</v>
      </c>
      <c r="F381" s="7">
        <f>IF(SUMIFS('Daily BSE Equity Options'!$K:$K,'Daily BSE Equity Options'!$A:$A,$A381)=0,"",SUMIFS('Daily BSE Equity Options'!$K:$K,'Daily BSE Equity Options'!$A:$A,$A381))</f>
        <v>0.15409999999999999</v>
      </c>
      <c r="G381" s="7">
        <f t="shared" si="135"/>
        <v>264.24650000000003</v>
      </c>
      <c r="H381" s="20" t="str">
        <f t="shared" si="136"/>
        <v/>
      </c>
      <c r="I381" s="20" t="str">
        <f t="shared" si="137"/>
        <v/>
      </c>
      <c r="J381" s="20" t="str">
        <f t="shared" si="138"/>
        <v/>
      </c>
      <c r="K381" s="20">
        <f t="shared" si="153"/>
        <v>4.6576158935148326E-2</v>
      </c>
      <c r="L381" s="20">
        <f t="shared" si="154"/>
        <v>7.5138121546961312</v>
      </c>
      <c r="M381" s="20">
        <f t="shared" si="155"/>
        <v>4.7111736326441722E-2</v>
      </c>
      <c r="N381" s="20">
        <f t="shared" si="139"/>
        <v>0.99941683238945445</v>
      </c>
      <c r="O381" s="20">
        <f t="shared" si="140"/>
        <v>5.8316761054545653E-4</v>
      </c>
      <c r="P381" s="21">
        <f>IF(SUMIFS('Daily NSE Equity Options'!$L:$L,'Daily NSE Equity Options'!$A:$A,$A381)=0,"",SUMIFS('Daily NSE Equity Options'!$L:$L,'Daily NSE Equity Options'!$A:$A,$A381))</f>
        <v>44188.147400000002</v>
      </c>
      <c r="Q381" s="8">
        <f>IF(SUMIFS('Daily BSE Equity Options'!$L:$L,'Daily BSE Equity Options'!$A:$A,$A381)=0,"",SUMIFS('Daily BSE Equity Options'!$L:$L,'Daily BSE Equity Options'!$A:$A,$A381))</f>
        <v>2169.5677999999998</v>
      </c>
      <c r="R381" s="8">
        <f t="shared" si="141"/>
        <v>46357.715199999999</v>
      </c>
      <c r="S381" s="23" t="str">
        <f t="shared" si="142"/>
        <v/>
      </c>
      <c r="T381" s="23" t="str">
        <f t="shared" si="143"/>
        <v/>
      </c>
      <c r="U381" s="23" t="str">
        <f t="shared" si="144"/>
        <v/>
      </c>
      <c r="V381" s="23">
        <f t="shared" si="156"/>
        <v>0.21082910887697492</v>
      </c>
      <c r="W381" s="23">
        <f t="shared" si="157"/>
        <v>-1.5256712214896884E-2</v>
      </c>
      <c r="X381" s="23">
        <f t="shared" si="158"/>
        <v>0.19795720450805843</v>
      </c>
      <c r="Y381" s="23">
        <f t="shared" si="145"/>
        <v>0.95319942342628661</v>
      </c>
      <c r="Z381" s="23">
        <f t="shared" si="146"/>
        <v>4.6800576573713448E-2</v>
      </c>
      <c r="AA381" s="24">
        <f>IF(SUMIFS('Daily NSE Equity Options'!$M:$M,'Daily NSE Equity Options'!$A:$A,$A381)=0,"",SUMIFS('Daily NSE Equity Options'!$M:$M,'Daily NSE Equity Options'!$A:$A,$A381))</f>
        <v>47203273</v>
      </c>
      <c r="AB381" s="9">
        <f>IF(SUMIFS('Daily BSE Equity Options'!$M:$M,'Daily BSE Equity Options'!$A:$A,$A381)=0,"",SUMIFS('Daily BSE Equity Options'!$M:$M,'Daily BSE Equity Options'!$A:$A,$A381))</f>
        <v>2255677</v>
      </c>
      <c r="AC381" s="9">
        <f t="shared" si="147"/>
        <v>49458950</v>
      </c>
      <c r="AD381" s="26" t="str">
        <f t="shared" si="148"/>
        <v/>
      </c>
      <c r="AE381" s="26" t="str">
        <f t="shared" si="149"/>
        <v/>
      </c>
      <c r="AF381" s="26" t="str">
        <f t="shared" si="150"/>
        <v/>
      </c>
      <c r="AG381" s="26">
        <f t="shared" si="159"/>
        <v>0.20588141673475668</v>
      </c>
      <c r="AH381" s="26">
        <f t="shared" si="160"/>
        <v>-9.4030306937163077E-2</v>
      </c>
      <c r="AI381" s="26">
        <f t="shared" si="161"/>
        <v>0.18794612124835175</v>
      </c>
      <c r="AJ381" s="26">
        <f t="shared" si="151"/>
        <v>0.95439294606941716</v>
      </c>
      <c r="AK381" s="26">
        <f t="shared" si="152"/>
        <v>4.5607053930582835E-2</v>
      </c>
      <c r="AL381" s="29">
        <v>15.6525</v>
      </c>
      <c r="AM381" s="30">
        <v>16.41</v>
      </c>
      <c r="AN381" s="30">
        <v>12.23</v>
      </c>
      <c r="AO381" s="30">
        <v>16.085000000000001</v>
      </c>
      <c r="AP381" s="31">
        <v>2.76E-2</v>
      </c>
    </row>
    <row r="382" spans="1:42" x14ac:dyDescent="0.2">
      <c r="A382" s="11">
        <v>44481</v>
      </c>
      <c r="B382" s="5" t="s">
        <v>242</v>
      </c>
      <c r="C382" s="10">
        <v>44470</v>
      </c>
      <c r="D382" s="5" t="s">
        <v>181</v>
      </c>
      <c r="E382" s="18">
        <f>IF(SUMIFS('Daily NSE Equity Options'!$K:$K,'Daily NSE Equity Options'!$A:$A,$A382)=0,"",SUMIFS('Daily NSE Equity Options'!$K:$K,'Daily NSE Equity Options'!$A:$A,$A382))</f>
        <v>267.63900000000001</v>
      </c>
      <c r="F382" s="7">
        <f>IF(SUMIFS('Daily BSE Equity Options'!$K:$K,'Daily BSE Equity Options'!$A:$A,$A382)=0,"",SUMIFS('Daily BSE Equity Options'!$K:$K,'Daily BSE Equity Options'!$A:$A,$A382))</f>
        <v>8.9099999999999999E-2</v>
      </c>
      <c r="G382" s="7">
        <f t="shared" si="135"/>
        <v>267.72809999999998</v>
      </c>
      <c r="H382" s="20">
        <f t="shared" si="136"/>
        <v>1.2548958484283745</v>
      </c>
      <c r="I382" s="20">
        <f t="shared" si="137"/>
        <v>1.7670807453416151</v>
      </c>
      <c r="J382" s="20">
        <f t="shared" si="138"/>
        <v>1.2550347611194308</v>
      </c>
      <c r="K382" s="20">
        <f t="shared" si="153"/>
        <v>1.3429390622373027E-2</v>
      </c>
      <c r="L382" s="20">
        <f t="shared" si="154"/>
        <v>-0.42180402336145351</v>
      </c>
      <c r="M382" s="20">
        <f t="shared" si="155"/>
        <v>1.3175576592310501E-2</v>
      </c>
      <c r="N382" s="20">
        <f t="shared" si="139"/>
        <v>0.99966719967011319</v>
      </c>
      <c r="O382" s="20">
        <f t="shared" si="140"/>
        <v>3.3280032988692633E-4</v>
      </c>
      <c r="P382" s="21">
        <f>IF(SUMIFS('Daily NSE Equity Options'!$L:$L,'Daily NSE Equity Options'!$A:$A,$A382)=0,"",SUMIFS('Daily NSE Equity Options'!$L:$L,'Daily NSE Equity Options'!$A:$A,$A382))</f>
        <v>51713.269</v>
      </c>
      <c r="Q382" s="8">
        <f>IF(SUMIFS('Daily BSE Equity Options'!$L:$L,'Daily BSE Equity Options'!$A:$A,$A382)=0,"",SUMIFS('Daily BSE Equity Options'!$L:$L,'Daily BSE Equity Options'!$A:$A,$A382))</f>
        <v>2205.1405</v>
      </c>
      <c r="R382" s="8">
        <f t="shared" si="141"/>
        <v>53918.409500000002</v>
      </c>
      <c r="S382" s="23">
        <f t="shared" si="142"/>
        <v>2.5484247256143546</v>
      </c>
      <c r="T382" s="23">
        <f t="shared" si="143"/>
        <v>0.26419948106341229</v>
      </c>
      <c r="U382" s="23">
        <f t="shared" si="144"/>
        <v>2.3042527735277032</v>
      </c>
      <c r="V382" s="23">
        <f t="shared" si="156"/>
        <v>0.17029728655245679</v>
      </c>
      <c r="W382" s="23">
        <f t="shared" si="157"/>
        <v>1.639621495119914E-2</v>
      </c>
      <c r="X382" s="23">
        <f t="shared" si="158"/>
        <v>0.16309462766620575</v>
      </c>
      <c r="Y382" s="23">
        <f t="shared" si="145"/>
        <v>0.95910227099707013</v>
      </c>
      <c r="Z382" s="23">
        <f t="shared" si="146"/>
        <v>4.0897729002929879E-2</v>
      </c>
      <c r="AA382" s="24">
        <f>IF(SUMIFS('Daily NSE Equity Options'!$M:$M,'Daily NSE Equity Options'!$A:$A,$A382)=0,"",SUMIFS('Daily NSE Equity Options'!$M:$M,'Daily NSE Equity Options'!$A:$A,$A382))</f>
        <v>55232137</v>
      </c>
      <c r="AB382" s="9">
        <f>IF(SUMIFS('Daily BSE Equity Options'!$M:$M,'Daily BSE Equity Options'!$A:$A,$A382)=0,"",SUMIFS('Daily BSE Equity Options'!$M:$M,'Daily BSE Equity Options'!$A:$A,$A382))</f>
        <v>2250815</v>
      </c>
      <c r="AC382" s="9">
        <f t="shared" si="147"/>
        <v>57482952</v>
      </c>
      <c r="AD382" s="26">
        <f t="shared" si="148"/>
        <v>1.7393842798755794</v>
      </c>
      <c r="AE382" s="26">
        <f t="shared" si="149"/>
        <v>0.2113373488529291</v>
      </c>
      <c r="AF382" s="26">
        <f t="shared" si="150"/>
        <v>1.6104445388721689</v>
      </c>
      <c r="AG382" s="26">
        <f t="shared" si="159"/>
        <v>0.17009125617200316</v>
      </c>
      <c r="AH382" s="26">
        <f t="shared" si="160"/>
        <v>-2.1554504479143199E-3</v>
      </c>
      <c r="AI382" s="26">
        <f t="shared" si="161"/>
        <v>0.16223559133382337</v>
      </c>
      <c r="AJ382" s="26">
        <f t="shared" si="151"/>
        <v>0.96084378199644305</v>
      </c>
      <c r="AK382" s="26">
        <f t="shared" si="152"/>
        <v>3.9156218003556953E-2</v>
      </c>
      <c r="AL382" s="29">
        <v>16.085000000000001</v>
      </c>
      <c r="AM382" s="30">
        <v>16.397500000000001</v>
      </c>
      <c r="AN382" s="30">
        <v>13.9375</v>
      </c>
      <c r="AO382" s="30">
        <v>15.8475</v>
      </c>
      <c r="AP382" s="31">
        <v>-1.4800000000000001E-2</v>
      </c>
    </row>
    <row r="383" spans="1:42" x14ac:dyDescent="0.2">
      <c r="A383" s="11">
        <v>44482</v>
      </c>
      <c r="B383" s="5" t="s">
        <v>240</v>
      </c>
      <c r="C383" s="10">
        <v>44470</v>
      </c>
      <c r="D383" s="5" t="s">
        <v>181</v>
      </c>
      <c r="E383" s="18">
        <f>IF(SUMIFS('Daily NSE Equity Options'!$K:$K,'Daily NSE Equity Options'!$A:$A,$A383)=0,"",SUMIFS('Daily NSE Equity Options'!$K:$K,'Daily NSE Equity Options'!$A:$A,$A383))</f>
        <v>299.3793</v>
      </c>
      <c r="F383" s="7">
        <f>IF(SUMIFS('Daily BSE Equity Options'!$K:$K,'Daily BSE Equity Options'!$A:$A,$A383)=0,"",SUMIFS('Daily BSE Equity Options'!$K:$K,'Daily BSE Equity Options'!$A:$A,$A383))</f>
        <v>3.7999999999999999E-2</v>
      </c>
      <c r="G383" s="7">
        <f t="shared" si="135"/>
        <v>299.41730000000001</v>
      </c>
      <c r="H383" s="20">
        <f t="shared" si="136"/>
        <v>1.8100283838122166</v>
      </c>
      <c r="I383" s="20">
        <f t="shared" si="137"/>
        <v>-0.74289580514208386</v>
      </c>
      <c r="J383" s="20">
        <f t="shared" si="138"/>
        <v>1.8064916756805398</v>
      </c>
      <c r="K383" s="20">
        <f t="shared" si="153"/>
        <v>0.11859370271148828</v>
      </c>
      <c r="L383" s="20">
        <f t="shared" si="154"/>
        <v>-0.57351290684624012</v>
      </c>
      <c r="M383" s="20">
        <f t="shared" si="155"/>
        <v>0.11836336940351067</v>
      </c>
      <c r="N383" s="20">
        <f t="shared" si="139"/>
        <v>0.99987308682564435</v>
      </c>
      <c r="O383" s="20">
        <f t="shared" si="140"/>
        <v>1.2691317435565679E-4</v>
      </c>
      <c r="P383" s="21">
        <f>IF(SUMIFS('Daily NSE Equity Options'!$L:$L,'Daily NSE Equity Options'!$A:$A,$A383)=0,"",SUMIFS('Daily NSE Equity Options'!$L:$L,'Daily NSE Equity Options'!$A:$A,$A383))</f>
        <v>58033.934099999999</v>
      </c>
      <c r="Q383" s="8">
        <f>IF(SUMIFS('Daily BSE Equity Options'!$L:$L,'Daily BSE Equity Options'!$A:$A,$A383)=0,"",SUMIFS('Daily BSE Equity Options'!$L:$L,'Daily BSE Equity Options'!$A:$A,$A383))</f>
        <v>2116.5228000000002</v>
      </c>
      <c r="R383" s="8">
        <f t="shared" si="141"/>
        <v>60150.456899999997</v>
      </c>
      <c r="S383" s="23">
        <f t="shared" si="142"/>
        <v>2.9522422056960735</v>
      </c>
      <c r="T383" s="23">
        <f t="shared" si="143"/>
        <v>5.6290783913531151E-2</v>
      </c>
      <c r="U383" s="23">
        <f t="shared" si="144"/>
        <v>2.6045150225696658</v>
      </c>
      <c r="V383" s="23">
        <f t="shared" si="156"/>
        <v>0.12222520877572052</v>
      </c>
      <c r="W383" s="23">
        <f t="shared" si="157"/>
        <v>-4.0186872446449473E-2</v>
      </c>
      <c r="X383" s="23">
        <f t="shared" si="158"/>
        <v>0.11558292349109434</v>
      </c>
      <c r="Y383" s="23">
        <f t="shared" si="145"/>
        <v>0.96481285581057663</v>
      </c>
      <c r="Z383" s="23">
        <f t="shared" si="146"/>
        <v>3.5187144189423446E-2</v>
      </c>
      <c r="AA383" s="24">
        <f>IF(SUMIFS('Daily NSE Equity Options'!$M:$M,'Daily NSE Equity Options'!$A:$A,$A383)=0,"",SUMIFS('Daily NSE Equity Options'!$M:$M,'Daily NSE Equity Options'!$A:$A,$A383))</f>
        <v>61609408</v>
      </c>
      <c r="AB383" s="9">
        <f>IF(SUMIFS('Daily BSE Equity Options'!$M:$M,'Daily BSE Equity Options'!$A:$A,$A383)=0,"",SUMIFS('Daily BSE Equity Options'!$M:$M,'Daily BSE Equity Options'!$A:$A,$A383))</f>
        <v>2193480</v>
      </c>
      <c r="AC383" s="9">
        <f t="shared" si="147"/>
        <v>63802888</v>
      </c>
      <c r="AD383" s="26">
        <f t="shared" si="148"/>
        <v>2.0152689774488897</v>
      </c>
      <c r="AE383" s="26">
        <f t="shared" si="149"/>
        <v>-1.51458347270782E-2</v>
      </c>
      <c r="AF383" s="26">
        <f t="shared" si="150"/>
        <v>1.8157001985199441</v>
      </c>
      <c r="AG383" s="26">
        <f t="shared" si="159"/>
        <v>0.11546305007173641</v>
      </c>
      <c r="AH383" s="26">
        <f t="shared" si="160"/>
        <v>-2.5472995337244564E-2</v>
      </c>
      <c r="AI383" s="26">
        <f t="shared" si="161"/>
        <v>0.10994452755314299</v>
      </c>
      <c r="AJ383" s="26">
        <f t="shared" si="151"/>
        <v>0.96562099195258999</v>
      </c>
      <c r="AK383" s="26">
        <f t="shared" si="152"/>
        <v>3.4379008047410016E-2</v>
      </c>
      <c r="AL383" s="29">
        <v>15.8475</v>
      </c>
      <c r="AM383" s="30">
        <v>16.22</v>
      </c>
      <c r="AN383" s="30">
        <v>13.38</v>
      </c>
      <c r="AO383" s="30">
        <v>16.100000000000001</v>
      </c>
      <c r="AP383" s="31">
        <v>1.5900000000000001E-2</v>
      </c>
    </row>
    <row r="384" spans="1:42" x14ac:dyDescent="0.2">
      <c r="A384" s="11">
        <v>44483</v>
      </c>
      <c r="B384" s="5" t="s">
        <v>243</v>
      </c>
      <c r="C384" s="10">
        <v>44470</v>
      </c>
      <c r="D384" s="5" t="s">
        <v>181</v>
      </c>
      <c r="E384" s="18">
        <f>IF(SUMIFS('Daily NSE Equity Options'!$K:$K,'Daily NSE Equity Options'!$A:$A,$A384)=0,"",SUMIFS('Daily NSE Equity Options'!$K:$K,'Daily NSE Equity Options'!$A:$A,$A384))</f>
        <v>328.52159999999998</v>
      </c>
      <c r="F384" s="7">
        <f>IF(SUMIFS('Daily BSE Equity Options'!$K:$K,'Daily BSE Equity Options'!$A:$A,$A384)=0,"",SUMIFS('Daily BSE Equity Options'!$K:$K,'Daily BSE Equity Options'!$A:$A,$A384))</f>
        <v>5.1400000000000001E-2</v>
      </c>
      <c r="G384" s="7">
        <f t="shared" si="135"/>
        <v>328.57299999999998</v>
      </c>
      <c r="H384" s="20">
        <f t="shared" si="136"/>
        <v>1.823332860660281</v>
      </c>
      <c r="I384" s="20">
        <f t="shared" si="137"/>
        <v>-0.28412256267409475</v>
      </c>
      <c r="J384" s="20">
        <f t="shared" si="138"/>
        <v>1.8220332505090986</v>
      </c>
      <c r="K384" s="20">
        <f t="shared" si="153"/>
        <v>9.7342401428555547E-2</v>
      </c>
      <c r="L384" s="20">
        <f t="shared" si="154"/>
        <v>0.35263157894736841</v>
      </c>
      <c r="M384" s="20">
        <f t="shared" si="155"/>
        <v>9.7374800988453192E-2</v>
      </c>
      <c r="N384" s="20">
        <f t="shared" si="139"/>
        <v>0.99984356596555413</v>
      </c>
      <c r="O384" s="20">
        <f t="shared" si="140"/>
        <v>1.5643403444592222E-4</v>
      </c>
      <c r="P384" s="21">
        <f>IF(SUMIFS('Daily NSE Equity Options'!$L:$L,'Daily NSE Equity Options'!$A:$A,$A384)=0,"",SUMIFS('Daily NSE Equity Options'!$L:$L,'Daily NSE Equity Options'!$A:$A,$A384))</f>
        <v>120031.1453</v>
      </c>
      <c r="Q384" s="8">
        <f>IF(SUMIFS('Daily BSE Equity Options'!$L:$L,'Daily BSE Equity Options'!$A:$A,$A384)=0,"",SUMIFS('Daily BSE Equity Options'!$L:$L,'Daily BSE Equity Options'!$A:$A,$A384))</f>
        <v>2236.6419000000001</v>
      </c>
      <c r="R384" s="8">
        <f t="shared" si="141"/>
        <v>122267.78720000001</v>
      </c>
      <c r="S384" s="23">
        <f t="shared" si="142"/>
        <v>4.3449299483769215</v>
      </c>
      <c r="T384" s="23">
        <f t="shared" si="143"/>
        <v>0.18067549251605342</v>
      </c>
      <c r="U384" s="23">
        <f t="shared" si="144"/>
        <v>4.0209788151349821</v>
      </c>
      <c r="V384" s="23">
        <f t="shared" si="156"/>
        <v>1.0682924079069114</v>
      </c>
      <c r="W384" s="23">
        <f t="shared" si="157"/>
        <v>5.6753038521484278E-2</v>
      </c>
      <c r="X384" s="23">
        <f t="shared" si="158"/>
        <v>1.0326992262630679</v>
      </c>
      <c r="Y384" s="23">
        <f t="shared" si="145"/>
        <v>0.98170702233825979</v>
      </c>
      <c r="Z384" s="23">
        <f t="shared" si="146"/>
        <v>1.8292977661740165E-2</v>
      </c>
      <c r="AA384" s="24">
        <f>IF(SUMIFS('Daily NSE Equity Options'!$M:$M,'Daily NSE Equity Options'!$A:$A,$A384)=0,"",SUMIFS('Daily NSE Equity Options'!$M:$M,'Daily NSE Equity Options'!$A:$A,$A384))</f>
        <v>125483835</v>
      </c>
      <c r="AB384" s="9">
        <f>IF(SUMIFS('Daily BSE Equity Options'!$M:$M,'Daily BSE Equity Options'!$A:$A,$A384)=0,"",SUMIFS('Daily BSE Equity Options'!$M:$M,'Daily BSE Equity Options'!$A:$A,$A384))</f>
        <v>2369473</v>
      </c>
      <c r="AC384" s="9">
        <f t="shared" si="147"/>
        <v>127853308</v>
      </c>
      <c r="AD384" s="26">
        <f t="shared" si="148"/>
        <v>3.0205182099910672</v>
      </c>
      <c r="AE384" s="26">
        <f t="shared" si="149"/>
        <v>0.12169552874143807</v>
      </c>
      <c r="AF384" s="26">
        <f t="shared" si="150"/>
        <v>2.836758247931535</v>
      </c>
      <c r="AG384" s="26">
        <f t="shared" si="159"/>
        <v>1.0367641740689995</v>
      </c>
      <c r="AH384" s="26">
        <f t="shared" si="160"/>
        <v>8.0234604372959817E-2</v>
      </c>
      <c r="AI384" s="26">
        <f t="shared" si="161"/>
        <v>1.0038796362948337</v>
      </c>
      <c r="AJ384" s="26">
        <f t="shared" si="151"/>
        <v>0.98146725308038174</v>
      </c>
      <c r="AK384" s="26">
        <f t="shared" si="152"/>
        <v>1.8532746919618225E-2</v>
      </c>
      <c r="AL384" s="29">
        <v>16.100000000000001</v>
      </c>
      <c r="AM384" s="30">
        <v>16.285</v>
      </c>
      <c r="AN384" s="30">
        <v>12.612500000000001</v>
      </c>
      <c r="AO384" s="30">
        <v>15.7675</v>
      </c>
      <c r="AP384" s="31">
        <v>-2.07E-2</v>
      </c>
    </row>
    <row r="385" spans="1:42" x14ac:dyDescent="0.2">
      <c r="A385" s="11">
        <v>44487</v>
      </c>
      <c r="B385" s="5" t="s">
        <v>244</v>
      </c>
      <c r="C385" s="10">
        <v>44470</v>
      </c>
      <c r="D385" s="5" t="s">
        <v>181</v>
      </c>
      <c r="E385" s="18">
        <f>IF(SUMIFS('Daily NSE Equity Options'!$K:$K,'Daily NSE Equity Options'!$A:$A,$A385)=0,"",SUMIFS('Daily NSE Equity Options'!$K:$K,'Daily NSE Equity Options'!$A:$A,$A385))</f>
        <v>303.59190000000001</v>
      </c>
      <c r="F385" s="7">
        <f>IF(SUMIFS('Daily BSE Equity Options'!$K:$K,'Daily BSE Equity Options'!$A:$A,$A385)=0,"",SUMIFS('Daily BSE Equity Options'!$K:$K,'Daily BSE Equity Options'!$A:$A,$A385))</f>
        <v>5.3499999999999999E-2</v>
      </c>
      <c r="G385" s="7">
        <f t="shared" si="135"/>
        <v>303.6454</v>
      </c>
      <c r="H385" s="20" t="str">
        <f t="shared" si="136"/>
        <v/>
      </c>
      <c r="I385" s="20" t="str">
        <f t="shared" si="137"/>
        <v/>
      </c>
      <c r="J385" s="20" t="str">
        <f t="shared" si="138"/>
        <v/>
      </c>
      <c r="K385" s="20">
        <f t="shared" si="153"/>
        <v>-7.5884508050612087E-2</v>
      </c>
      <c r="L385" s="20">
        <f t="shared" si="154"/>
        <v>4.0856031128404524E-2</v>
      </c>
      <c r="M385" s="20">
        <f t="shared" si="155"/>
        <v>-7.5866245857085013E-2</v>
      </c>
      <c r="N385" s="20">
        <f t="shared" si="139"/>
        <v>0.99982380763877865</v>
      </c>
      <c r="O385" s="20">
        <f t="shared" si="140"/>
        <v>1.7619236122134568E-4</v>
      </c>
      <c r="P385" s="21">
        <f>IF(SUMIFS('Daily NSE Equity Options'!$L:$L,'Daily NSE Equity Options'!$A:$A,$A385)=0,"",SUMIFS('Daily NSE Equity Options'!$L:$L,'Daily NSE Equity Options'!$A:$A,$A385))</f>
        <v>44799.765899999999</v>
      </c>
      <c r="Q385" s="8">
        <f>IF(SUMIFS('Daily BSE Equity Options'!$L:$L,'Daily BSE Equity Options'!$A:$A,$A385)=0,"",SUMIFS('Daily BSE Equity Options'!$L:$L,'Daily BSE Equity Options'!$A:$A,$A385))</f>
        <v>2080.7206000000001</v>
      </c>
      <c r="R385" s="8">
        <f t="shared" si="141"/>
        <v>46880.486499999999</v>
      </c>
      <c r="S385" s="23" t="str">
        <f t="shared" si="142"/>
        <v/>
      </c>
      <c r="T385" s="23" t="str">
        <f t="shared" si="143"/>
        <v/>
      </c>
      <c r="U385" s="23" t="str">
        <f t="shared" si="144"/>
        <v/>
      </c>
      <c r="V385" s="23">
        <f t="shared" si="156"/>
        <v>-0.62676548834029999</v>
      </c>
      <c r="W385" s="23">
        <f t="shared" si="157"/>
        <v>-6.9712232432022292E-2</v>
      </c>
      <c r="X385" s="23">
        <f t="shared" si="158"/>
        <v>-0.6165753255735702</v>
      </c>
      <c r="Y385" s="23">
        <f t="shared" si="145"/>
        <v>0.95561648874953542</v>
      </c>
      <c r="Z385" s="23">
        <f t="shared" si="146"/>
        <v>4.4383511250464525E-2</v>
      </c>
      <c r="AA385" s="24">
        <f>IF(SUMIFS('Daily NSE Equity Options'!$M:$M,'Daily NSE Equity Options'!$A:$A,$A385)=0,"",SUMIFS('Daily NSE Equity Options'!$M:$M,'Daily NSE Equity Options'!$A:$A,$A385))</f>
        <v>46171550</v>
      </c>
      <c r="AB385" s="9">
        <f>IF(SUMIFS('Daily BSE Equity Options'!$M:$M,'Daily BSE Equity Options'!$A:$A,$A385)=0,"",SUMIFS('Daily BSE Equity Options'!$M:$M,'Daily BSE Equity Options'!$A:$A,$A385))</f>
        <v>2239221</v>
      </c>
      <c r="AC385" s="9">
        <f t="shared" si="147"/>
        <v>48410771</v>
      </c>
      <c r="AD385" s="26" t="str">
        <f t="shared" si="148"/>
        <v/>
      </c>
      <c r="AE385" s="26" t="str">
        <f t="shared" si="149"/>
        <v/>
      </c>
      <c r="AF385" s="26" t="str">
        <f t="shared" si="150"/>
        <v/>
      </c>
      <c r="AG385" s="26">
        <f t="shared" si="159"/>
        <v>-0.63205180970122565</v>
      </c>
      <c r="AH385" s="26">
        <f t="shared" si="160"/>
        <v>-5.497087327013217E-2</v>
      </c>
      <c r="AI385" s="26">
        <f t="shared" si="161"/>
        <v>-0.62135691475421195</v>
      </c>
      <c r="AJ385" s="26">
        <f t="shared" si="151"/>
        <v>0.95374539686632964</v>
      </c>
      <c r="AK385" s="26">
        <f t="shared" si="152"/>
        <v>4.6254603133670399E-2</v>
      </c>
      <c r="AL385" s="29">
        <v>15.7675</v>
      </c>
      <c r="AM385" s="30">
        <v>17.315000000000001</v>
      </c>
      <c r="AN385" s="30">
        <v>14.154999999999999</v>
      </c>
      <c r="AO385" s="30">
        <v>17.184999999999999</v>
      </c>
      <c r="AP385" s="31">
        <v>8.9899999999999994E-2</v>
      </c>
    </row>
    <row r="386" spans="1:42" x14ac:dyDescent="0.2">
      <c r="A386" s="11">
        <v>44488</v>
      </c>
      <c r="B386" s="5" t="s">
        <v>242</v>
      </c>
      <c r="C386" s="10">
        <v>44470</v>
      </c>
      <c r="D386" s="5" t="s">
        <v>181</v>
      </c>
      <c r="E386" s="18">
        <f>IF(SUMIFS('Daily NSE Equity Options'!$K:$K,'Daily NSE Equity Options'!$A:$A,$A386)=0,"",SUMIFS('Daily NSE Equity Options'!$K:$K,'Daily NSE Equity Options'!$A:$A,$A386))</f>
        <v>345.70030000000003</v>
      </c>
      <c r="F386" s="7">
        <f>IF(SUMIFS('Daily BSE Equity Options'!$K:$K,'Daily BSE Equity Options'!$A:$A,$A386)=0,"",SUMIFS('Daily BSE Equity Options'!$K:$K,'Daily BSE Equity Options'!$A:$A,$A386))</f>
        <v>5.4800000000000001E-2</v>
      </c>
      <c r="G386" s="7">
        <f t="shared" ref="G386:G449" si="162">IF(OR(E386="",F386=""),"",E386+F386)</f>
        <v>345.75510000000003</v>
      </c>
      <c r="H386" s="20">
        <f t="shared" ref="H386:H449" si="163">IFERROR(IF(OR(E386="",INDEX(E:E,MATCH(DATE(YEAR($A386)-1,MONTH($A386),DAY($A386)),$A:$A,0))=""),"",E386/INDEX(E:E,MATCH(DATE(YEAR($A386)-1,MONTH($A386),DAY($A386)),$A:$A,0))-1),"")</f>
        <v>2.0286198634187373</v>
      </c>
      <c r="I386" s="20">
        <f t="shared" ref="I386:I449" si="164">IFERROR(IF(OR(F386="",INDEX(F:F,MATCH(DATE(YEAR($A386)-1,MONTH($A386),DAY($A386)),$A:$A,0))=""),"",F386/INDEX(F:F,MATCH(DATE(YEAR($A386)-1,MONTH($A386),DAY($A386)),$A:$A,0))-1),"")</f>
        <v>0.25400457665903886</v>
      </c>
      <c r="J386" s="20">
        <f t="shared" ref="J386:J449" si="165">IFERROR(IF(OR(G386="",INDEX(G:G,MATCH(DATE(YEAR($A386)-1,MONTH($A386),DAY($A386)),$A:$A,0))=""),"",G386/INDEX(G:G,MATCH(DATE(YEAR($A386)-1,MONTH($A386),DAY($A386)),$A:$A,0))-1),"")</f>
        <v>2.0279407154154288</v>
      </c>
      <c r="K386" s="20">
        <f t="shared" si="153"/>
        <v>0.13870067020892196</v>
      </c>
      <c r="L386" s="20">
        <f t="shared" si="154"/>
        <v>2.4299065420560817E-2</v>
      </c>
      <c r="M386" s="20">
        <f t="shared" si="155"/>
        <v>0.13868051352004684</v>
      </c>
      <c r="N386" s="20">
        <f t="shared" ref="N386:N449" si="166">IF(G386="","",E386/G386)</f>
        <v>0.99984150631472968</v>
      </c>
      <c r="O386" s="20">
        <f t="shared" ref="O386:O449" si="167">IF(G386="","",F386/G386)</f>
        <v>1.5849368527029681E-4</v>
      </c>
      <c r="P386" s="21">
        <f>IF(SUMIFS('Daily NSE Equity Options'!$L:$L,'Daily NSE Equity Options'!$A:$A,$A386)=0,"",SUMIFS('Daily NSE Equity Options'!$L:$L,'Daily NSE Equity Options'!$A:$A,$A386))</f>
        <v>61599.7382</v>
      </c>
      <c r="Q386" s="8">
        <f>IF(SUMIFS('Daily BSE Equity Options'!$L:$L,'Daily BSE Equity Options'!$A:$A,$A386)=0,"",SUMIFS('Daily BSE Equity Options'!$L:$L,'Daily BSE Equity Options'!$A:$A,$A386))</f>
        <v>2111.8391999999999</v>
      </c>
      <c r="R386" s="8">
        <f t="shared" ref="R386:R449" si="168">IF(OR(P386="",Q386=""),"",P386+Q386)</f>
        <v>63711.577400000002</v>
      </c>
      <c r="S386" s="23">
        <f t="shared" ref="S386:S449" si="169">IFERROR(IF(OR(P386="",INDEX(P:P,MATCH(DATE(YEAR($A386)-1,MONTH($A386),DAY($A386)),$A:$A,0))=""),"",P386/INDEX(P:P,MATCH(DATE(YEAR($A386)-1,MONTH($A386),DAY($A386)),$A:$A,0))-1),"")</f>
        <v>2.9775771272432783</v>
      </c>
      <c r="T386" s="23">
        <f t="shared" ref="T386:T449" si="170">IFERROR(IF(OR(Q386="",INDEX(Q:Q,MATCH(DATE(YEAR($A386)-1,MONTH($A386),DAY($A386)),$A:$A,0))=""),"",Q386/INDEX(Q:Q,MATCH(DATE(YEAR($A386)-1,MONTH($A386),DAY($A386)),$A:$A,0))-1),"")</f>
        <v>0.13907067732778478</v>
      </c>
      <c r="U386" s="23">
        <f t="shared" ref="U386:U449" si="171">IFERROR(IF(OR(R386="",INDEX(R:R,MATCH(DATE(YEAR($A386)-1,MONTH($A386),DAY($A386)),$A:$A,0))=""),"",R386/INDEX(R:R,MATCH(DATE(YEAR($A386)-1,MONTH($A386),DAY($A386)),$A:$A,0))-1),"")</f>
        <v>2.6740956683374977</v>
      </c>
      <c r="V386" s="23">
        <f t="shared" si="156"/>
        <v>0.37500134124584794</v>
      </c>
      <c r="W386" s="23">
        <f t="shared" si="157"/>
        <v>1.495568410290149E-2</v>
      </c>
      <c r="X386" s="23">
        <f t="shared" si="158"/>
        <v>0.35902125077136304</v>
      </c>
      <c r="Y386" s="23">
        <f t="shared" ref="Y386:Y449" si="172">IF(R386="","",P386/R386)</f>
        <v>0.96685313272435158</v>
      </c>
      <c r="Z386" s="23">
        <f t="shared" ref="Z386:Z449" si="173">IF(R386="","",Q386/R386)</f>
        <v>3.3146867275648396E-2</v>
      </c>
      <c r="AA386" s="24">
        <f>IF(SUMIFS('Daily NSE Equity Options'!$M:$M,'Daily NSE Equity Options'!$A:$A,$A386)=0,"",SUMIFS('Daily NSE Equity Options'!$M:$M,'Daily NSE Equity Options'!$A:$A,$A386))</f>
        <v>63496126</v>
      </c>
      <c r="AB386" s="9">
        <f>IF(SUMIFS('Daily BSE Equity Options'!$M:$M,'Daily BSE Equity Options'!$A:$A,$A386)=0,"",SUMIFS('Daily BSE Equity Options'!$M:$M,'Daily BSE Equity Options'!$A:$A,$A386))</f>
        <v>2177433</v>
      </c>
      <c r="AC386" s="9">
        <f t="shared" ref="AC386:AC449" si="174">IF(OR(AA386="",AB386=""),"",AA386+AB386)</f>
        <v>65673559</v>
      </c>
      <c r="AD386" s="26">
        <f t="shared" ref="AD386:AD449" si="175">IFERROR(IF(OR(AA386="",INDEX(AA:AA,MATCH(DATE(YEAR($A386)-1,MONTH($A386),DAY($A386)),$A:$A,0))=""),"",AA386/INDEX(AA:AA,MATCH(DATE(YEAR($A386)-1,MONTH($A386),DAY($A386)),$A:$A,0))-1),"")</f>
        <v>1.9201727817589087</v>
      </c>
      <c r="AE386" s="26">
        <f t="shared" ref="AE386:AE449" si="176">IFERROR(IF(OR(AB386="",INDEX(AB:AB,MATCH(DATE(YEAR($A386)-1,MONTH($A386),DAY($A386)),$A:$A,0))=""),"",AB386/INDEX(AB:AB,MATCH(DATE(YEAR($A386)-1,MONTH($A386),DAY($A386)),$A:$A,0))-1),"")</f>
        <v>6.9216661142415203E-2</v>
      </c>
      <c r="AF386" s="26">
        <f t="shared" ref="AF386:AF449" si="177">IFERROR(IF(OR(AC386="",INDEX(AC:AC,MATCH(DATE(YEAR($A386)-1,MONTH($A386),DAY($A386)),$A:$A,0))=""),"",AC386/INDEX(AC:AC,MATCH(DATE(YEAR($A386)-1,MONTH($A386),DAY($A386)),$A:$A,0))-1),"")</f>
        <v>1.7616632528662111</v>
      </c>
      <c r="AG386" s="26">
        <f t="shared" si="159"/>
        <v>0.37522188447214799</v>
      </c>
      <c r="AH386" s="26">
        <f t="shared" si="160"/>
        <v>-2.7593524712388851E-2</v>
      </c>
      <c r="AI386" s="26">
        <f t="shared" si="161"/>
        <v>0.35658981758419017</v>
      </c>
      <c r="AJ386" s="26">
        <f t="shared" ref="AJ386:AJ449" si="178">IF(AC386="","",AA386/AC386)</f>
        <v>0.96684460179781029</v>
      </c>
      <c r="AK386" s="26">
        <f t="shared" ref="AK386:AK449" si="179">IF(AC386="","",AB386/AC386)</f>
        <v>3.3155398202189712E-2</v>
      </c>
      <c r="AL386" s="29">
        <v>17.184999999999999</v>
      </c>
      <c r="AM386" s="30">
        <v>17.5425</v>
      </c>
      <c r="AN386" s="30">
        <v>14.234999999999999</v>
      </c>
      <c r="AO386" s="30">
        <v>17.3825</v>
      </c>
      <c r="AP386" s="31">
        <v>1.15E-2</v>
      </c>
    </row>
    <row r="387" spans="1:42" x14ac:dyDescent="0.2">
      <c r="A387" s="11">
        <v>44489</v>
      </c>
      <c r="B387" s="5" t="s">
        <v>240</v>
      </c>
      <c r="C387" s="10">
        <v>44470</v>
      </c>
      <c r="D387" s="5" t="s">
        <v>181</v>
      </c>
      <c r="E387" s="18">
        <f>IF(SUMIFS('Daily NSE Equity Options'!$K:$K,'Daily NSE Equity Options'!$A:$A,$A387)=0,"",SUMIFS('Daily NSE Equity Options'!$K:$K,'Daily NSE Equity Options'!$A:$A,$A387))</f>
        <v>327.52589999999998</v>
      </c>
      <c r="F387" s="7">
        <f>IF(SUMIFS('Daily BSE Equity Options'!$K:$K,'Daily BSE Equity Options'!$A:$A,$A387)=0,"",SUMIFS('Daily BSE Equity Options'!$K:$K,'Daily BSE Equity Options'!$A:$A,$A387))</f>
        <v>3.8300000000000001E-2</v>
      </c>
      <c r="G387" s="7">
        <f t="shared" si="162"/>
        <v>327.56419999999997</v>
      </c>
      <c r="H387" s="20">
        <f t="shared" si="163"/>
        <v>2.2638453328709502</v>
      </c>
      <c r="I387" s="20">
        <f t="shared" si="164"/>
        <v>-0.49538866930171277</v>
      </c>
      <c r="J387" s="20">
        <f t="shared" si="165"/>
        <v>2.2617599496542709</v>
      </c>
      <c r="K387" s="20">
        <f t="shared" ref="K387:K450" si="180">IF(OR(E387="",E386=""),"",E387/E386-1)</f>
        <v>-5.2572705317293744E-2</v>
      </c>
      <c r="L387" s="20">
        <f t="shared" ref="L387:L450" si="181">IF(OR(F387="",F386=""),"",F387/F386-1)</f>
        <v>-0.30109489051094895</v>
      </c>
      <c r="M387" s="20">
        <f t="shared" ref="M387:M450" si="182">IF(OR(G387="",G386=""),"",G387/G386-1)</f>
        <v>-5.2612094514296603E-2</v>
      </c>
      <c r="N387" s="20">
        <f t="shared" si="166"/>
        <v>0.99988307635571905</v>
      </c>
      <c r="O387" s="20">
        <f t="shared" si="167"/>
        <v>1.1692364428102951E-4</v>
      </c>
      <c r="P387" s="21">
        <f>IF(SUMIFS('Daily NSE Equity Options'!$L:$L,'Daily NSE Equity Options'!$A:$A,$A387)=0,"",SUMIFS('Daily NSE Equity Options'!$L:$L,'Daily NSE Equity Options'!$A:$A,$A387))</f>
        <v>73581.728400000007</v>
      </c>
      <c r="Q387" s="8">
        <f>IF(SUMIFS('Daily BSE Equity Options'!$L:$L,'Daily BSE Equity Options'!$A:$A,$A387)=0,"",SUMIFS('Daily BSE Equity Options'!$L:$L,'Daily BSE Equity Options'!$A:$A,$A387))</f>
        <v>2162.3784000000001</v>
      </c>
      <c r="R387" s="8">
        <f t="shared" si="168"/>
        <v>75744.106800000009</v>
      </c>
      <c r="S387" s="23">
        <f t="shared" si="169"/>
        <v>3.5808253483448151</v>
      </c>
      <c r="T387" s="23">
        <f t="shared" si="170"/>
        <v>0.53026691408021698</v>
      </c>
      <c r="U387" s="23">
        <f t="shared" si="171"/>
        <v>3.3341644055922552</v>
      </c>
      <c r="V387" s="23">
        <f t="shared" ref="V387:V450" si="183">IF(OR(P387="",P386=""),"",P387/P386-1)</f>
        <v>0.19451365460511005</v>
      </c>
      <c r="W387" s="23">
        <f t="shared" ref="W387:W450" si="184">IF(OR(Q387="",Q386=""),"",Q387/Q386-1)</f>
        <v>2.3931367501843992E-2</v>
      </c>
      <c r="X387" s="23">
        <f t="shared" ref="X387:X450" si="185">IF(OR(R387="",R386=""),"",R387/R386-1)</f>
        <v>0.18885938617492148</v>
      </c>
      <c r="Y387" s="23">
        <f t="shared" si="172"/>
        <v>0.97145152948057467</v>
      </c>
      <c r="Z387" s="23">
        <f t="shared" si="173"/>
        <v>2.854847051942528E-2</v>
      </c>
      <c r="AA387" s="24">
        <f>IF(SUMIFS('Daily NSE Equity Options'!$M:$M,'Daily NSE Equity Options'!$A:$A,$A387)=0,"",SUMIFS('Daily NSE Equity Options'!$M:$M,'Daily NSE Equity Options'!$A:$A,$A387))</f>
        <v>76626998</v>
      </c>
      <c r="AB387" s="9">
        <f>IF(SUMIFS('Daily BSE Equity Options'!$M:$M,'Daily BSE Equity Options'!$A:$A,$A387)=0,"",SUMIFS('Daily BSE Equity Options'!$M:$M,'Daily BSE Equity Options'!$A:$A,$A387))</f>
        <v>2196021</v>
      </c>
      <c r="AC387" s="9">
        <f t="shared" si="174"/>
        <v>78823019</v>
      </c>
      <c r="AD387" s="26">
        <f t="shared" si="175"/>
        <v>2.4794792137585531</v>
      </c>
      <c r="AE387" s="26">
        <f t="shared" si="176"/>
        <v>0.41380415909393786</v>
      </c>
      <c r="AF387" s="26">
        <f t="shared" si="177"/>
        <v>2.3433841259130808</v>
      </c>
      <c r="AG387" s="26">
        <f t="shared" ref="AG387:AG450" si="186">IF(OR(AA387="",AA386=""),"",AA387/AA386-1)</f>
        <v>0.20679800213323252</v>
      </c>
      <c r="AH387" s="26">
        <f t="shared" ref="AH387:AH450" si="187">IF(OR(AB387="",AB386=""),"",AB387/AB386-1)</f>
        <v>8.5366576147234419E-3</v>
      </c>
      <c r="AI387" s="26">
        <f t="shared" ref="AI387:AI450" si="188">IF(OR(AC387="",AC386=""),"",AC387/AC386-1)</f>
        <v>0.20022456830761981</v>
      </c>
      <c r="AJ387" s="26">
        <f t="shared" si="178"/>
        <v>0.9721398516846963</v>
      </c>
      <c r="AK387" s="26">
        <f t="shared" si="179"/>
        <v>2.786014831530368E-2</v>
      </c>
      <c r="AL387" s="29">
        <v>17.3825</v>
      </c>
      <c r="AM387" s="30">
        <v>18.864999999999998</v>
      </c>
      <c r="AN387" s="30">
        <v>15.2325</v>
      </c>
      <c r="AO387" s="30">
        <v>18.3125</v>
      </c>
      <c r="AP387" s="31">
        <v>5.3499999999999999E-2</v>
      </c>
    </row>
    <row r="388" spans="1:42" x14ac:dyDescent="0.2">
      <c r="A388" s="11">
        <v>44490</v>
      </c>
      <c r="B388" s="5" t="s">
        <v>243</v>
      </c>
      <c r="C388" s="10">
        <v>44470</v>
      </c>
      <c r="D388" s="5" t="s">
        <v>181</v>
      </c>
      <c r="E388" s="18">
        <f>IF(SUMIFS('Daily NSE Equity Options'!$K:$K,'Daily NSE Equity Options'!$A:$A,$A388)=0,"",SUMIFS('Daily NSE Equity Options'!$K:$K,'Daily NSE Equity Options'!$A:$A,$A388))</f>
        <v>352.57130000000001</v>
      </c>
      <c r="F388" s="7">
        <f>IF(SUMIFS('Daily BSE Equity Options'!$K:$K,'Daily BSE Equity Options'!$A:$A,$A388)=0,"",SUMIFS('Daily BSE Equity Options'!$K:$K,'Daily BSE Equity Options'!$A:$A,$A388))</f>
        <v>0.10050000000000001</v>
      </c>
      <c r="G388" s="7">
        <f t="shared" si="162"/>
        <v>352.67180000000002</v>
      </c>
      <c r="H388" s="20">
        <f t="shared" si="163"/>
        <v>1.2398562970115878</v>
      </c>
      <c r="I388" s="20">
        <f t="shared" si="164"/>
        <v>0.71501706484641647</v>
      </c>
      <c r="J388" s="20">
        <f t="shared" si="165"/>
        <v>1.2396609820749291</v>
      </c>
      <c r="K388" s="20">
        <f t="shared" si="180"/>
        <v>7.6468456387724038E-2</v>
      </c>
      <c r="L388" s="20">
        <f t="shared" si="181"/>
        <v>1.6240208877284594</v>
      </c>
      <c r="M388" s="20">
        <f t="shared" si="182"/>
        <v>7.6649401857712407E-2</v>
      </c>
      <c r="N388" s="20">
        <f t="shared" si="166"/>
        <v>0.99971503250330762</v>
      </c>
      <c r="O388" s="20">
        <f t="shared" si="167"/>
        <v>2.849674966923922E-4</v>
      </c>
      <c r="P388" s="21">
        <f>IF(SUMIFS('Daily NSE Equity Options'!$L:$L,'Daily NSE Equity Options'!$A:$A,$A388)=0,"",SUMIFS('Daily NSE Equity Options'!$L:$L,'Daily NSE Equity Options'!$A:$A,$A388))</f>
        <v>146373.18210000001</v>
      </c>
      <c r="Q388" s="8">
        <f>IF(SUMIFS('Daily BSE Equity Options'!$L:$L,'Daily BSE Equity Options'!$A:$A,$A388)=0,"",SUMIFS('Daily BSE Equity Options'!$L:$L,'Daily BSE Equity Options'!$A:$A,$A388))</f>
        <v>2223.8452000000002</v>
      </c>
      <c r="R388" s="8">
        <f t="shared" si="168"/>
        <v>148597.02730000002</v>
      </c>
      <c r="S388" s="23">
        <f t="shared" si="169"/>
        <v>3.595589652887341</v>
      </c>
      <c r="T388" s="23">
        <f t="shared" si="170"/>
        <v>0.53212663990815967</v>
      </c>
      <c r="U388" s="23">
        <f t="shared" si="171"/>
        <v>3.4620689273299314</v>
      </c>
      <c r="V388" s="23">
        <f t="shared" si="183"/>
        <v>0.98925990572409539</v>
      </c>
      <c r="W388" s="23">
        <f t="shared" si="184"/>
        <v>2.8425552160528555E-2</v>
      </c>
      <c r="X388" s="23">
        <f t="shared" si="185"/>
        <v>0.96182955450733498</v>
      </c>
      <c r="Y388" s="23">
        <f t="shared" si="172"/>
        <v>0.98503438971554713</v>
      </c>
      <c r="Z388" s="23">
        <f t="shared" si="173"/>
        <v>1.4965610284452844E-2</v>
      </c>
      <c r="AA388" s="24">
        <f>IF(SUMIFS('Daily NSE Equity Options'!$M:$M,'Daily NSE Equity Options'!$A:$A,$A388)=0,"",SUMIFS('Daily NSE Equity Options'!$M:$M,'Daily NSE Equity Options'!$A:$A,$A388))</f>
        <v>152568635</v>
      </c>
      <c r="AB388" s="9">
        <f>IF(SUMIFS('Daily BSE Equity Options'!$M:$M,'Daily BSE Equity Options'!$A:$A,$A388)=0,"",SUMIFS('Daily BSE Equity Options'!$M:$M,'Daily BSE Equity Options'!$A:$A,$A388))</f>
        <v>2279035</v>
      </c>
      <c r="AC388" s="9">
        <f t="shared" si="174"/>
        <v>154847670</v>
      </c>
      <c r="AD388" s="26">
        <f t="shared" si="175"/>
        <v>2.4705434844199821</v>
      </c>
      <c r="AE388" s="26">
        <f t="shared" si="176"/>
        <v>0.34285771524429443</v>
      </c>
      <c r="AF388" s="26">
        <f t="shared" si="177"/>
        <v>2.3914556022323628</v>
      </c>
      <c r="AG388" s="26">
        <f t="shared" si="186"/>
        <v>0.99105588085285556</v>
      </c>
      <c r="AH388" s="26">
        <f t="shared" si="187"/>
        <v>3.7802006447114955E-2</v>
      </c>
      <c r="AI388" s="26">
        <f t="shared" si="188"/>
        <v>0.96449808652977365</v>
      </c>
      <c r="AJ388" s="26">
        <f t="shared" si="178"/>
        <v>0.98528208399906825</v>
      </c>
      <c r="AK388" s="26">
        <f t="shared" si="179"/>
        <v>1.4717916000931754E-2</v>
      </c>
      <c r="AL388" s="29">
        <v>18.3125</v>
      </c>
      <c r="AM388" s="30">
        <v>18.795000000000002</v>
      </c>
      <c r="AN388" s="30">
        <v>14.907500000000001</v>
      </c>
      <c r="AO388" s="30">
        <v>18.035</v>
      </c>
      <c r="AP388" s="31">
        <v>-1.52E-2</v>
      </c>
    </row>
    <row r="389" spans="1:42" x14ac:dyDescent="0.2">
      <c r="A389" s="11">
        <v>44491</v>
      </c>
      <c r="B389" s="5" t="s">
        <v>241</v>
      </c>
      <c r="C389" s="10">
        <v>44470</v>
      </c>
      <c r="D389" s="5" t="s">
        <v>181</v>
      </c>
      <c r="E389" s="18">
        <f>IF(SUMIFS('Daily NSE Equity Options'!$K:$K,'Daily NSE Equity Options'!$A:$A,$A389)=0,"",SUMIFS('Daily NSE Equity Options'!$K:$K,'Daily NSE Equity Options'!$A:$A,$A389))</f>
        <v>324.44740000000002</v>
      </c>
      <c r="F389" s="7">
        <f>IF(SUMIFS('Daily BSE Equity Options'!$K:$K,'Daily BSE Equity Options'!$A:$A,$A389)=0,"",SUMIFS('Daily BSE Equity Options'!$K:$K,'Daily BSE Equity Options'!$A:$A,$A389))</f>
        <v>6.4799999999999996E-2</v>
      </c>
      <c r="G389" s="7">
        <f t="shared" si="162"/>
        <v>324.51220000000001</v>
      </c>
      <c r="H389" s="20">
        <f t="shared" si="163"/>
        <v>1.4924170608832195</v>
      </c>
      <c r="I389" s="20">
        <f t="shared" si="164"/>
        <v>0.24376199616122829</v>
      </c>
      <c r="J389" s="20">
        <f t="shared" si="165"/>
        <v>1.4919175064253731</v>
      </c>
      <c r="K389" s="20">
        <f t="shared" si="180"/>
        <v>-7.9767978845697307E-2</v>
      </c>
      <c r="L389" s="20">
        <f t="shared" si="181"/>
        <v>-0.35522388059701504</v>
      </c>
      <c r="M389" s="20">
        <f t="shared" si="182"/>
        <v>-7.9846474824468605E-2</v>
      </c>
      <c r="N389" s="20">
        <f t="shared" si="166"/>
        <v>0.99980031567380212</v>
      </c>
      <c r="O389" s="20">
        <f t="shared" si="167"/>
        <v>1.9968432619790565E-4</v>
      </c>
      <c r="P389" s="21">
        <f>IF(SUMIFS('Daily NSE Equity Options'!$L:$L,'Daily NSE Equity Options'!$A:$A,$A389)=0,"",SUMIFS('Daily NSE Equity Options'!$L:$L,'Daily NSE Equity Options'!$A:$A,$A389))</f>
        <v>48591.490599999997</v>
      </c>
      <c r="Q389" s="8">
        <f>IF(SUMIFS('Daily BSE Equity Options'!$L:$L,'Daily BSE Equity Options'!$A:$A,$A389)=0,"",SUMIFS('Daily BSE Equity Options'!$L:$L,'Daily BSE Equity Options'!$A:$A,$A389))</f>
        <v>2527.2076999999999</v>
      </c>
      <c r="R389" s="8">
        <f t="shared" si="168"/>
        <v>51118.698299999996</v>
      </c>
      <c r="S389" s="23">
        <f t="shared" si="169"/>
        <v>-6.0944284223018341E-2</v>
      </c>
      <c r="T389" s="23">
        <f t="shared" si="170"/>
        <v>0.55094084417148537</v>
      </c>
      <c r="U389" s="23">
        <f t="shared" si="171"/>
        <v>-4.2264081289643762E-2</v>
      </c>
      <c r="V389" s="23">
        <f t="shared" si="183"/>
        <v>-0.66803010016682562</v>
      </c>
      <c r="W389" s="23">
        <f t="shared" si="184"/>
        <v>0.13641349676677117</v>
      </c>
      <c r="X389" s="23">
        <f t="shared" si="185"/>
        <v>-0.65599111079929395</v>
      </c>
      <c r="Y389" s="23">
        <f t="shared" si="172"/>
        <v>0.95056197078476856</v>
      </c>
      <c r="Z389" s="23">
        <f t="shared" si="173"/>
        <v>4.943802921523141E-2</v>
      </c>
      <c r="AA389" s="24">
        <f>IF(SUMIFS('Daily NSE Equity Options'!$M:$M,'Daily NSE Equity Options'!$A:$A,$A389)=0,"",SUMIFS('Daily NSE Equity Options'!$M:$M,'Daily NSE Equity Options'!$A:$A,$A389))</f>
        <v>50372563</v>
      </c>
      <c r="AB389" s="9">
        <f>IF(SUMIFS('Daily BSE Equity Options'!$M:$M,'Daily BSE Equity Options'!$A:$A,$A389)=0,"",SUMIFS('Daily BSE Equity Options'!$M:$M,'Daily BSE Equity Options'!$A:$A,$A389))</f>
        <v>2777052</v>
      </c>
      <c r="AC389" s="9">
        <f t="shared" si="174"/>
        <v>53149615</v>
      </c>
      <c r="AD389" s="26">
        <f t="shared" si="175"/>
        <v>-0.30940813146247892</v>
      </c>
      <c r="AE389" s="26">
        <f t="shared" si="176"/>
        <v>0.49256606375722956</v>
      </c>
      <c r="AF389" s="26">
        <f t="shared" si="177"/>
        <v>-0.28946014033684997</v>
      </c>
      <c r="AG389" s="26">
        <f t="shared" si="186"/>
        <v>-0.66983670660748851</v>
      </c>
      <c r="AH389" s="26">
        <f t="shared" si="187"/>
        <v>0.21852099682541071</v>
      </c>
      <c r="AI389" s="26">
        <f t="shared" si="188"/>
        <v>-0.65676193254958237</v>
      </c>
      <c r="AJ389" s="26">
        <f t="shared" si="178"/>
        <v>0.94775028944236006</v>
      </c>
      <c r="AK389" s="26">
        <f t="shared" si="179"/>
        <v>5.2249710557639974E-2</v>
      </c>
      <c r="AL389" s="29">
        <v>18.035</v>
      </c>
      <c r="AM389" s="30">
        <v>18.035</v>
      </c>
      <c r="AN389" s="30">
        <v>14.355</v>
      </c>
      <c r="AO389" s="30">
        <v>17.545000000000002</v>
      </c>
      <c r="AP389" s="31">
        <v>-2.7199999999999998E-2</v>
      </c>
    </row>
    <row r="390" spans="1:42" x14ac:dyDescent="0.2">
      <c r="A390" s="11">
        <v>44494</v>
      </c>
      <c r="B390" s="5" t="s">
        <v>244</v>
      </c>
      <c r="C390" s="10">
        <v>44470</v>
      </c>
      <c r="D390" s="5" t="s">
        <v>181</v>
      </c>
      <c r="E390" s="18">
        <f>IF(SUMIFS('Daily NSE Equity Options'!$K:$K,'Daily NSE Equity Options'!$A:$A,$A390)=0,"",SUMIFS('Daily NSE Equity Options'!$K:$K,'Daily NSE Equity Options'!$A:$A,$A390))</f>
        <v>364.79349999999999</v>
      </c>
      <c r="F390" s="7">
        <f>IF(SUMIFS('Daily BSE Equity Options'!$K:$K,'Daily BSE Equity Options'!$A:$A,$A390)=0,"",SUMIFS('Daily BSE Equity Options'!$K:$K,'Daily BSE Equity Options'!$A:$A,$A390))</f>
        <v>6.4100000000000004E-2</v>
      </c>
      <c r="G390" s="7">
        <f t="shared" si="162"/>
        <v>364.85759999999999</v>
      </c>
      <c r="H390" s="20" t="str">
        <f t="shared" si="163"/>
        <v/>
      </c>
      <c r="I390" s="20" t="str">
        <f t="shared" si="164"/>
        <v/>
      </c>
      <c r="J390" s="20" t="str">
        <f t="shared" si="165"/>
        <v/>
      </c>
      <c r="K390" s="20">
        <f t="shared" si="180"/>
        <v>0.12435328500089682</v>
      </c>
      <c r="L390" s="20">
        <f t="shared" si="181"/>
        <v>-1.0802469135802406E-2</v>
      </c>
      <c r="M390" s="20">
        <f t="shared" si="182"/>
        <v>0.12432629651520033</v>
      </c>
      <c r="N390" s="20">
        <f t="shared" si="166"/>
        <v>0.99982431502043534</v>
      </c>
      <c r="O390" s="20">
        <f t="shared" si="167"/>
        <v>1.7568497956463016E-4</v>
      </c>
      <c r="P390" s="21">
        <f>IF(SUMIFS('Daily NSE Equity Options'!$L:$L,'Daily NSE Equity Options'!$A:$A,$A390)=0,"",SUMIFS('Daily NSE Equity Options'!$L:$L,'Daily NSE Equity Options'!$A:$A,$A390))</f>
        <v>62021.563999999998</v>
      </c>
      <c r="Q390" s="8">
        <f>IF(SUMIFS('Daily BSE Equity Options'!$L:$L,'Daily BSE Equity Options'!$A:$A,$A390)=0,"",SUMIFS('Daily BSE Equity Options'!$L:$L,'Daily BSE Equity Options'!$A:$A,$A390))</f>
        <v>2660.1392000000001</v>
      </c>
      <c r="R390" s="8">
        <f t="shared" si="168"/>
        <v>64681.703199999996</v>
      </c>
      <c r="S390" s="23" t="str">
        <f t="shared" si="169"/>
        <v/>
      </c>
      <c r="T390" s="23" t="str">
        <f t="shared" si="170"/>
        <v/>
      </c>
      <c r="U390" s="23" t="str">
        <f t="shared" si="171"/>
        <v/>
      </c>
      <c r="V390" s="23">
        <f t="shared" si="183"/>
        <v>0.2763873516569999</v>
      </c>
      <c r="W390" s="23">
        <f t="shared" si="184"/>
        <v>5.2600148377199174E-2</v>
      </c>
      <c r="X390" s="23">
        <f t="shared" si="185"/>
        <v>0.2653237533632582</v>
      </c>
      <c r="Y390" s="23">
        <f t="shared" si="172"/>
        <v>0.95887338971618175</v>
      </c>
      <c r="Z390" s="23">
        <f t="shared" si="173"/>
        <v>4.1126610283818255E-2</v>
      </c>
      <c r="AA390" s="24">
        <f>IF(SUMIFS('Daily NSE Equity Options'!$M:$M,'Daily NSE Equity Options'!$A:$A,$A390)=0,"",SUMIFS('Daily NSE Equity Options'!$M:$M,'Daily NSE Equity Options'!$A:$A,$A390))</f>
        <v>63245731</v>
      </c>
      <c r="AB390" s="9">
        <f>IF(SUMIFS('Daily BSE Equity Options'!$M:$M,'Daily BSE Equity Options'!$A:$A,$A390)=0,"",SUMIFS('Daily BSE Equity Options'!$M:$M,'Daily BSE Equity Options'!$A:$A,$A390))</f>
        <v>2815922</v>
      </c>
      <c r="AC390" s="9">
        <f t="shared" si="174"/>
        <v>66061653</v>
      </c>
      <c r="AD390" s="26" t="str">
        <f t="shared" si="175"/>
        <v/>
      </c>
      <c r="AE390" s="26" t="str">
        <f t="shared" si="176"/>
        <v/>
      </c>
      <c r="AF390" s="26" t="str">
        <f t="shared" si="177"/>
        <v/>
      </c>
      <c r="AG390" s="26">
        <f t="shared" si="186"/>
        <v>0.25555912253263746</v>
      </c>
      <c r="AH390" s="26">
        <f t="shared" si="187"/>
        <v>1.3996857098822701E-2</v>
      </c>
      <c r="AI390" s="26">
        <f t="shared" si="188"/>
        <v>0.24293756408207279</v>
      </c>
      <c r="AJ390" s="26">
        <f t="shared" si="178"/>
        <v>0.95737433333676947</v>
      </c>
      <c r="AK390" s="26">
        <f t="shared" si="179"/>
        <v>4.2625666663230484E-2</v>
      </c>
      <c r="AL390" s="29">
        <v>17.545000000000002</v>
      </c>
      <c r="AM390" s="30">
        <v>18.7575</v>
      </c>
      <c r="AN390" s="30">
        <v>14.5075</v>
      </c>
      <c r="AO390" s="30">
        <v>17.61</v>
      </c>
      <c r="AP390" s="31">
        <v>3.7000000000000002E-3</v>
      </c>
    </row>
    <row r="391" spans="1:42" x14ac:dyDescent="0.2">
      <c r="A391" s="11">
        <v>44495</v>
      </c>
      <c r="B391" s="5" t="s">
        <v>242</v>
      </c>
      <c r="C391" s="10">
        <v>44470</v>
      </c>
      <c r="D391" s="5" t="s">
        <v>181</v>
      </c>
      <c r="E391" s="18">
        <f>IF(SUMIFS('Daily NSE Equity Options'!$K:$K,'Daily NSE Equity Options'!$A:$A,$A391)=0,"",SUMIFS('Daily NSE Equity Options'!$K:$K,'Daily NSE Equity Options'!$A:$A,$A391))</f>
        <v>296.41449999999998</v>
      </c>
      <c r="F391" s="7">
        <f>IF(SUMIFS('Daily BSE Equity Options'!$K:$K,'Daily BSE Equity Options'!$A:$A,$A391)=0,"",SUMIFS('Daily BSE Equity Options'!$K:$K,'Daily BSE Equity Options'!$A:$A,$A391))</f>
        <v>9.1399999999999995E-2</v>
      </c>
      <c r="G391" s="7">
        <f t="shared" si="162"/>
        <v>296.5059</v>
      </c>
      <c r="H391" s="20">
        <f t="shared" si="163"/>
        <v>1.5479084792034135</v>
      </c>
      <c r="I391" s="20">
        <f t="shared" si="164"/>
        <v>0.98695652173913029</v>
      </c>
      <c r="J391" s="20">
        <f t="shared" si="165"/>
        <v>1.5476867636343639</v>
      </c>
      <c r="K391" s="20">
        <f t="shared" si="180"/>
        <v>-0.18744577411604102</v>
      </c>
      <c r="L391" s="20">
        <f t="shared" si="181"/>
        <v>0.42589703588143513</v>
      </c>
      <c r="M391" s="20">
        <f t="shared" si="182"/>
        <v>-0.18733801899700042</v>
      </c>
      <c r="N391" s="20">
        <f t="shared" si="166"/>
        <v>0.99969174306480912</v>
      </c>
      <c r="O391" s="20">
        <f t="shared" si="167"/>
        <v>3.082569351908343E-4</v>
      </c>
      <c r="P391" s="21">
        <f>IF(SUMIFS('Daily NSE Equity Options'!$L:$L,'Daily NSE Equity Options'!$A:$A,$A391)=0,"",SUMIFS('Daily NSE Equity Options'!$L:$L,'Daily NSE Equity Options'!$A:$A,$A391))</f>
        <v>59770.413500000002</v>
      </c>
      <c r="Q391" s="8">
        <f>IF(SUMIFS('Daily BSE Equity Options'!$L:$L,'Daily BSE Equity Options'!$A:$A,$A391)=0,"",SUMIFS('Daily BSE Equity Options'!$L:$L,'Daily BSE Equity Options'!$A:$A,$A391))</f>
        <v>2861.7089000000001</v>
      </c>
      <c r="R391" s="8">
        <f t="shared" si="168"/>
        <v>62632.1224</v>
      </c>
      <c r="S391" s="23">
        <f t="shared" si="169"/>
        <v>2.5367417050726235</v>
      </c>
      <c r="T391" s="23">
        <f t="shared" si="170"/>
        <v>0.37182903641593867</v>
      </c>
      <c r="U391" s="23">
        <f t="shared" si="171"/>
        <v>2.2988745304135132</v>
      </c>
      <c r="V391" s="23">
        <f t="shared" si="183"/>
        <v>-3.6296254960613283E-2</v>
      </c>
      <c r="W391" s="23">
        <f t="shared" si="184"/>
        <v>7.5774117384533879E-2</v>
      </c>
      <c r="X391" s="23">
        <f t="shared" si="185"/>
        <v>-3.1687180432812045E-2</v>
      </c>
      <c r="Y391" s="23">
        <f t="shared" si="172"/>
        <v>0.95430924595331934</v>
      </c>
      <c r="Z391" s="23">
        <f t="shared" si="173"/>
        <v>4.5690754046680687E-2</v>
      </c>
      <c r="AA391" s="24">
        <f>IF(SUMIFS('Daily NSE Equity Options'!$M:$M,'Daily NSE Equity Options'!$A:$A,$A391)=0,"",SUMIFS('Daily NSE Equity Options'!$M:$M,'Daily NSE Equity Options'!$A:$A,$A391))</f>
        <v>61106944</v>
      </c>
      <c r="AB391" s="9">
        <f>IF(SUMIFS('Daily BSE Equity Options'!$M:$M,'Daily BSE Equity Options'!$A:$A,$A391)=0,"",SUMIFS('Daily BSE Equity Options'!$M:$M,'Daily BSE Equity Options'!$A:$A,$A391))</f>
        <v>3071669</v>
      </c>
      <c r="AC391" s="9">
        <f t="shared" si="174"/>
        <v>64178613</v>
      </c>
      <c r="AD391" s="26">
        <f t="shared" si="175"/>
        <v>1.6542212459427281</v>
      </c>
      <c r="AE391" s="26">
        <f t="shared" si="176"/>
        <v>0.34463541219792782</v>
      </c>
      <c r="AF391" s="26">
        <f t="shared" si="177"/>
        <v>1.5360085231959504</v>
      </c>
      <c r="AG391" s="26">
        <f t="shared" si="186"/>
        <v>-3.3817096682778436E-2</v>
      </c>
      <c r="AH391" s="26">
        <f t="shared" si="187"/>
        <v>9.0821762818714458E-2</v>
      </c>
      <c r="AI391" s="26">
        <f t="shared" si="188"/>
        <v>-2.8504282204382614E-2</v>
      </c>
      <c r="AJ391" s="26">
        <f t="shared" si="178"/>
        <v>0.95213874441318946</v>
      </c>
      <c r="AK391" s="26">
        <f t="shared" si="179"/>
        <v>4.7861255586810515E-2</v>
      </c>
      <c r="AL391" s="29">
        <v>17.61</v>
      </c>
      <c r="AM391" s="30">
        <v>17.725000000000001</v>
      </c>
      <c r="AN391" s="30">
        <v>16.645</v>
      </c>
      <c r="AO391" s="30">
        <v>16.752500000000001</v>
      </c>
      <c r="AP391" s="31">
        <v>-4.87E-2</v>
      </c>
    </row>
    <row r="392" spans="1:42" x14ac:dyDescent="0.2">
      <c r="A392" s="11">
        <v>44496</v>
      </c>
      <c r="B392" s="5" t="s">
        <v>240</v>
      </c>
      <c r="C392" s="10">
        <v>44470</v>
      </c>
      <c r="D392" s="5" t="s">
        <v>181</v>
      </c>
      <c r="E392" s="18">
        <f>IF(SUMIFS('Daily NSE Equity Options'!$K:$K,'Daily NSE Equity Options'!$A:$A,$A392)=0,"",SUMIFS('Daily NSE Equity Options'!$K:$K,'Daily NSE Equity Options'!$A:$A,$A392))</f>
        <v>234.3999</v>
      </c>
      <c r="F392" s="7">
        <f>IF(SUMIFS('Daily BSE Equity Options'!$K:$K,'Daily BSE Equity Options'!$A:$A,$A392)=0,"",SUMIFS('Daily BSE Equity Options'!$K:$K,'Daily BSE Equity Options'!$A:$A,$A392))</f>
        <v>4.6399999999999997E-2</v>
      </c>
      <c r="G392" s="7">
        <f t="shared" si="162"/>
        <v>234.44630000000001</v>
      </c>
      <c r="H392" s="20">
        <f t="shared" si="163"/>
        <v>0.89954221337281526</v>
      </c>
      <c r="I392" s="20">
        <f t="shared" si="164"/>
        <v>-0.25401929260450162</v>
      </c>
      <c r="J392" s="20">
        <f t="shared" si="165"/>
        <v>0.89896104253756071</v>
      </c>
      <c r="K392" s="20">
        <f t="shared" si="180"/>
        <v>-0.20921581096741215</v>
      </c>
      <c r="L392" s="20">
        <f t="shared" si="181"/>
        <v>-0.49234135667396062</v>
      </c>
      <c r="M392" s="20">
        <f t="shared" si="182"/>
        <v>-0.20930308638040585</v>
      </c>
      <c r="N392" s="20">
        <f t="shared" si="166"/>
        <v>0.99980208687447825</v>
      </c>
      <c r="O392" s="20">
        <f t="shared" si="167"/>
        <v>1.9791312552170794E-4</v>
      </c>
      <c r="P392" s="21">
        <f>IF(SUMIFS('Daily NSE Equity Options'!$L:$L,'Daily NSE Equity Options'!$A:$A,$A392)=0,"",SUMIFS('Daily NSE Equity Options'!$L:$L,'Daily NSE Equity Options'!$A:$A,$A392))</f>
        <v>61135.612000000001</v>
      </c>
      <c r="Q392" s="8">
        <f>IF(SUMIFS('Daily BSE Equity Options'!$L:$L,'Daily BSE Equity Options'!$A:$A,$A392)=0,"",SUMIFS('Daily BSE Equity Options'!$L:$L,'Daily BSE Equity Options'!$A:$A,$A392))</f>
        <v>2868.8843000000002</v>
      </c>
      <c r="R392" s="8">
        <f t="shared" si="168"/>
        <v>64004.496299999999</v>
      </c>
      <c r="S392" s="23">
        <f t="shared" si="169"/>
        <v>2.0790836033819007</v>
      </c>
      <c r="T392" s="23">
        <f t="shared" si="170"/>
        <v>0.90555916335604758</v>
      </c>
      <c r="U392" s="23">
        <f t="shared" si="171"/>
        <v>1.9963717143036872</v>
      </c>
      <c r="V392" s="23">
        <f t="shared" si="183"/>
        <v>2.2840706966164692E-2</v>
      </c>
      <c r="W392" s="23">
        <f t="shared" si="184"/>
        <v>2.507382913754741E-3</v>
      </c>
      <c r="X392" s="23">
        <f t="shared" si="185"/>
        <v>2.1911662057934711E-2</v>
      </c>
      <c r="Y392" s="23">
        <f t="shared" si="172"/>
        <v>0.9551768318501711</v>
      </c>
      <c r="Z392" s="23">
        <f t="shared" si="173"/>
        <v>4.4823168149828875E-2</v>
      </c>
      <c r="AA392" s="24">
        <f>IF(SUMIFS('Daily NSE Equity Options'!$M:$M,'Daily NSE Equity Options'!$A:$A,$A392)=0,"",SUMIFS('Daily NSE Equity Options'!$M:$M,'Daily NSE Equity Options'!$A:$A,$A392))</f>
        <v>62581140</v>
      </c>
      <c r="AB392" s="9">
        <f>IF(SUMIFS('Daily BSE Equity Options'!$M:$M,'Daily BSE Equity Options'!$A:$A,$A392)=0,"",SUMIFS('Daily BSE Equity Options'!$M:$M,'Daily BSE Equity Options'!$A:$A,$A392))</f>
        <v>3067391</v>
      </c>
      <c r="AC392" s="9">
        <f t="shared" si="174"/>
        <v>65648531</v>
      </c>
      <c r="AD392" s="26">
        <f t="shared" si="175"/>
        <v>1.2694736548935421</v>
      </c>
      <c r="AE392" s="26">
        <f t="shared" si="176"/>
        <v>0.8938732643508831</v>
      </c>
      <c r="AF392" s="26">
        <f t="shared" si="177"/>
        <v>1.2486364959917373</v>
      </c>
      <c r="AG392" s="26">
        <f t="shared" si="186"/>
        <v>2.4124852324475698E-2</v>
      </c>
      <c r="AH392" s="26">
        <f t="shared" si="187"/>
        <v>-1.3927281878353126E-3</v>
      </c>
      <c r="AI392" s="26">
        <f t="shared" si="188"/>
        <v>2.290354888161894E-2</v>
      </c>
      <c r="AJ392" s="26">
        <f t="shared" si="178"/>
        <v>0.95327555768155725</v>
      </c>
      <c r="AK392" s="26">
        <f t="shared" si="179"/>
        <v>4.6724442318442735E-2</v>
      </c>
      <c r="AL392" s="29">
        <v>16.752500000000001</v>
      </c>
      <c r="AM392" s="30">
        <v>17.032499999999999</v>
      </c>
      <c r="AN392" s="30">
        <v>15.4025</v>
      </c>
      <c r="AO392" s="30">
        <v>16.827500000000001</v>
      </c>
      <c r="AP392" s="31">
        <v>4.4999999999999997E-3</v>
      </c>
    </row>
    <row r="393" spans="1:42" x14ac:dyDescent="0.2">
      <c r="A393" s="11">
        <v>44497</v>
      </c>
      <c r="B393" s="5" t="s">
        <v>243</v>
      </c>
      <c r="C393" s="10">
        <v>44470</v>
      </c>
      <c r="D393" s="5" t="s">
        <v>181</v>
      </c>
      <c r="E393" s="18">
        <f>IF(SUMIFS('Daily NSE Equity Options'!$K:$K,'Daily NSE Equity Options'!$A:$A,$A393)=0,"",SUMIFS('Daily NSE Equity Options'!$K:$K,'Daily NSE Equity Options'!$A:$A,$A393))</f>
        <v>380.78579999999999</v>
      </c>
      <c r="F393" s="7">
        <f>IF(SUMIFS('Daily BSE Equity Options'!$K:$K,'Daily BSE Equity Options'!$A:$A,$A393)=0,"",SUMIFS('Daily BSE Equity Options'!$K:$K,'Daily BSE Equity Options'!$A:$A,$A393))</f>
        <v>4.4299999999999999E-2</v>
      </c>
      <c r="G393" s="7">
        <f t="shared" si="162"/>
        <v>380.83010000000002</v>
      </c>
      <c r="H393" s="20">
        <f t="shared" si="163"/>
        <v>1.7766776629535967</v>
      </c>
      <c r="I393" s="20">
        <f t="shared" si="164"/>
        <v>-0.22956521739130442</v>
      </c>
      <c r="J393" s="20">
        <f t="shared" si="165"/>
        <v>1.7758368216848024</v>
      </c>
      <c r="K393" s="20">
        <f t="shared" si="180"/>
        <v>0.62451349168664327</v>
      </c>
      <c r="L393" s="20">
        <f t="shared" si="181"/>
        <v>-4.5258620689655138E-2</v>
      </c>
      <c r="M393" s="20">
        <f t="shared" si="182"/>
        <v>0.62438093499449554</v>
      </c>
      <c r="N393" s="20">
        <f t="shared" si="166"/>
        <v>0.99988367516118071</v>
      </c>
      <c r="O393" s="20">
        <f t="shared" si="167"/>
        <v>1.1632483881920047E-4</v>
      </c>
      <c r="P393" s="21">
        <f>IF(SUMIFS('Daily NSE Equity Options'!$L:$L,'Daily NSE Equity Options'!$A:$A,$A393)=0,"",SUMIFS('Daily NSE Equity Options'!$L:$L,'Daily NSE Equity Options'!$A:$A,$A393))</f>
        <v>146751.74290000001</v>
      </c>
      <c r="Q393" s="8">
        <f>IF(SUMIFS('Daily BSE Equity Options'!$L:$L,'Daily BSE Equity Options'!$A:$A,$A393)=0,"",SUMIFS('Daily BSE Equity Options'!$L:$L,'Daily BSE Equity Options'!$A:$A,$A393))</f>
        <v>2940.9839000000002</v>
      </c>
      <c r="R393" s="8">
        <f t="shared" si="168"/>
        <v>149692.7268</v>
      </c>
      <c r="S393" s="23">
        <f t="shared" si="169"/>
        <v>4.3757648088518879</v>
      </c>
      <c r="T393" s="23">
        <f t="shared" si="170"/>
        <v>0.5575266976154194</v>
      </c>
      <c r="U393" s="23">
        <f t="shared" si="171"/>
        <v>4.1287456613440225</v>
      </c>
      <c r="V393" s="23">
        <f t="shared" si="183"/>
        <v>1.4004297675142272</v>
      </c>
      <c r="W393" s="23">
        <f t="shared" si="184"/>
        <v>2.513158163959428E-2</v>
      </c>
      <c r="X393" s="23">
        <f t="shared" si="185"/>
        <v>1.3387845456726142</v>
      </c>
      <c r="Y393" s="23">
        <f t="shared" si="172"/>
        <v>0.98035319442120017</v>
      </c>
      <c r="Z393" s="23">
        <f t="shared" si="173"/>
        <v>1.9646805578799838E-2</v>
      </c>
      <c r="AA393" s="24">
        <f>IF(SUMIFS('Daily NSE Equity Options'!$M:$M,'Daily NSE Equity Options'!$A:$A,$A393)=0,"",SUMIFS('Daily NSE Equity Options'!$M:$M,'Daily NSE Equity Options'!$A:$A,$A393))</f>
        <v>150886464</v>
      </c>
      <c r="AB393" s="9">
        <f>IF(SUMIFS('Daily BSE Equity Options'!$M:$M,'Daily BSE Equity Options'!$A:$A,$A393)=0,"",SUMIFS('Daily BSE Equity Options'!$M:$M,'Daily BSE Equity Options'!$A:$A,$A393))</f>
        <v>3367221</v>
      </c>
      <c r="AC393" s="9">
        <f t="shared" si="174"/>
        <v>154253685</v>
      </c>
      <c r="AD393" s="26">
        <f t="shared" si="175"/>
        <v>3.0138340461919624</v>
      </c>
      <c r="AE393" s="26">
        <f t="shared" si="176"/>
        <v>0.65009056035690982</v>
      </c>
      <c r="AF393" s="26">
        <f t="shared" si="177"/>
        <v>2.8921270219621489</v>
      </c>
      <c r="AG393" s="26">
        <f t="shared" si="186"/>
        <v>1.4110532981661885</v>
      </c>
      <c r="AH393" s="26">
        <f t="shared" si="187"/>
        <v>9.7747564624138139E-2</v>
      </c>
      <c r="AI393" s="26">
        <f t="shared" si="188"/>
        <v>1.3496898201728231</v>
      </c>
      <c r="AJ393" s="26">
        <f t="shared" si="178"/>
        <v>0.97817088778138428</v>
      </c>
      <c r="AK393" s="26">
        <f t="shared" si="179"/>
        <v>2.1829112218615717E-2</v>
      </c>
      <c r="AL393" s="29">
        <v>16.827500000000001</v>
      </c>
      <c r="AM393" s="30">
        <v>18.432500000000001</v>
      </c>
      <c r="AN393" s="30">
        <v>16.8125</v>
      </c>
      <c r="AO393" s="30">
        <v>17.912500000000001</v>
      </c>
      <c r="AP393" s="31">
        <v>6.4500000000000002E-2</v>
      </c>
    </row>
    <row r="394" spans="1:42" x14ac:dyDescent="0.2">
      <c r="A394" s="11">
        <v>44498</v>
      </c>
      <c r="B394" s="5" t="s">
        <v>241</v>
      </c>
      <c r="C394" s="10">
        <v>44470</v>
      </c>
      <c r="D394" s="5" t="s">
        <v>181</v>
      </c>
      <c r="E394" s="18">
        <f>IF(SUMIFS('Daily NSE Equity Options'!$K:$K,'Daily NSE Equity Options'!$A:$A,$A394)=0,"",SUMIFS('Daily NSE Equity Options'!$K:$K,'Daily NSE Equity Options'!$A:$A,$A394))</f>
        <v>384.89190000000002</v>
      </c>
      <c r="F394" s="7">
        <f>IF(SUMIFS('Daily BSE Equity Options'!$K:$K,'Daily BSE Equity Options'!$A:$A,$A394)=0,"",SUMIFS('Daily BSE Equity Options'!$K:$K,'Daily BSE Equity Options'!$A:$A,$A394))</f>
        <v>8.6999999999999994E-2</v>
      </c>
      <c r="G394" s="7">
        <f t="shared" si="162"/>
        <v>384.97890000000001</v>
      </c>
      <c r="H394" s="20">
        <f t="shared" si="163"/>
        <v>1.8309992482873163</v>
      </c>
      <c r="I394" s="20">
        <f t="shared" si="164"/>
        <v>1.3199999999999998</v>
      </c>
      <c r="J394" s="20">
        <f t="shared" si="165"/>
        <v>1.8308583412319837</v>
      </c>
      <c r="K394" s="20">
        <f t="shared" si="180"/>
        <v>1.0783227735908341E-2</v>
      </c>
      <c r="L394" s="20">
        <f t="shared" si="181"/>
        <v>0.96388261851015788</v>
      </c>
      <c r="M394" s="20">
        <f t="shared" si="182"/>
        <v>1.0894096868918623E-2</v>
      </c>
      <c r="N394" s="20">
        <f t="shared" si="166"/>
        <v>0.9997740135887967</v>
      </c>
      <c r="O394" s="20">
        <f t="shared" si="167"/>
        <v>2.2598641120331528E-4</v>
      </c>
      <c r="P394" s="21">
        <f>IF(SUMIFS('Daily NSE Equity Options'!$L:$L,'Daily NSE Equity Options'!$A:$A,$A394)=0,"",SUMIFS('Daily NSE Equity Options'!$L:$L,'Daily NSE Equity Options'!$A:$A,$A394))</f>
        <v>56820.466699999997</v>
      </c>
      <c r="Q394" s="8">
        <f>IF(SUMIFS('Daily BSE Equity Options'!$L:$L,'Daily BSE Equity Options'!$A:$A,$A394)=0,"",SUMIFS('Daily BSE Equity Options'!$L:$L,'Daily BSE Equity Options'!$A:$A,$A394))</f>
        <v>2152.3321000000001</v>
      </c>
      <c r="R394" s="8">
        <f t="shared" si="168"/>
        <v>58972.798799999997</v>
      </c>
      <c r="S394" s="23">
        <f t="shared" si="169"/>
        <v>7.6161408256357976E-2</v>
      </c>
      <c r="T394" s="23">
        <f t="shared" si="170"/>
        <v>0.41941811254169736</v>
      </c>
      <c r="U394" s="23">
        <f t="shared" si="171"/>
        <v>8.5744237777079624E-2</v>
      </c>
      <c r="V394" s="23">
        <f t="shared" si="183"/>
        <v>-0.61281232115438145</v>
      </c>
      <c r="W394" s="23">
        <f t="shared" si="184"/>
        <v>-0.26815916945346085</v>
      </c>
      <c r="X394" s="23">
        <f t="shared" si="185"/>
        <v>-0.60604098769079284</v>
      </c>
      <c r="Y394" s="23">
        <f t="shared" si="172"/>
        <v>0.96350296842279093</v>
      </c>
      <c r="Z394" s="23">
        <f t="shared" si="173"/>
        <v>3.649703157720912E-2</v>
      </c>
      <c r="AA394" s="24">
        <f>IF(SUMIFS('Daily NSE Equity Options'!$M:$M,'Daily NSE Equity Options'!$A:$A,$A394)=0,"",SUMIFS('Daily NSE Equity Options'!$M:$M,'Daily NSE Equity Options'!$A:$A,$A394))</f>
        <v>60048699</v>
      </c>
      <c r="AB394" s="9">
        <f>IF(SUMIFS('Daily BSE Equity Options'!$M:$M,'Daily BSE Equity Options'!$A:$A,$A394)=0,"",SUMIFS('Daily BSE Equity Options'!$M:$M,'Daily BSE Equity Options'!$A:$A,$A394))</f>
        <v>2136016</v>
      </c>
      <c r="AC394" s="9">
        <f t="shared" si="174"/>
        <v>62184715</v>
      </c>
      <c r="AD394" s="26">
        <f t="shared" si="175"/>
        <v>-0.20802059470672496</v>
      </c>
      <c r="AE394" s="26">
        <f t="shared" si="176"/>
        <v>0.28751517460286835</v>
      </c>
      <c r="AF394" s="26">
        <f t="shared" si="177"/>
        <v>-0.19741006130893712</v>
      </c>
      <c r="AG394" s="26">
        <f t="shared" si="186"/>
        <v>-0.60202726336008516</v>
      </c>
      <c r="AH394" s="26">
        <f t="shared" si="187"/>
        <v>-0.3656442508525577</v>
      </c>
      <c r="AI394" s="26">
        <f t="shared" si="188"/>
        <v>-0.5968672320534838</v>
      </c>
      <c r="AJ394" s="26">
        <f t="shared" si="178"/>
        <v>0.96565046571331881</v>
      </c>
      <c r="AK394" s="26">
        <f t="shared" si="179"/>
        <v>3.4349534286681221E-2</v>
      </c>
      <c r="AL394" s="29">
        <v>17.912500000000001</v>
      </c>
      <c r="AM394" s="30">
        <v>19.64</v>
      </c>
      <c r="AN394" s="30">
        <v>16.282499999999999</v>
      </c>
      <c r="AO394" s="30">
        <v>17.425000000000001</v>
      </c>
      <c r="AP394" s="31">
        <v>-2.7199999999999998E-2</v>
      </c>
    </row>
    <row r="395" spans="1:42" x14ac:dyDescent="0.2">
      <c r="A395" s="11">
        <v>44501</v>
      </c>
      <c r="B395" s="5" t="s">
        <v>244</v>
      </c>
      <c r="C395" s="10">
        <v>44501</v>
      </c>
      <c r="D395" s="5" t="s">
        <v>181</v>
      </c>
      <c r="E395" s="18">
        <f>IF(SUMIFS('Daily NSE Equity Options'!$K:$K,'Daily NSE Equity Options'!$A:$A,$A395)=0,"",SUMIFS('Daily NSE Equity Options'!$K:$K,'Daily NSE Equity Options'!$A:$A,$A395))</f>
        <v>281.75850000000003</v>
      </c>
      <c r="F395" s="7">
        <f>IF(SUMIFS('Daily BSE Equity Options'!$K:$K,'Daily BSE Equity Options'!$A:$A,$A395)=0,"",SUMIFS('Daily BSE Equity Options'!$K:$K,'Daily BSE Equity Options'!$A:$A,$A395))</f>
        <v>3.8899999999999997E-2</v>
      </c>
      <c r="G395" s="7">
        <f t="shared" si="162"/>
        <v>281.79740000000004</v>
      </c>
      <c r="H395" s="20" t="str">
        <f t="shared" si="163"/>
        <v/>
      </c>
      <c r="I395" s="20" t="str">
        <f t="shared" si="164"/>
        <v/>
      </c>
      <c r="J395" s="20" t="str">
        <f t="shared" si="165"/>
        <v/>
      </c>
      <c r="K395" s="20">
        <f t="shared" si="180"/>
        <v>-0.26795419700960188</v>
      </c>
      <c r="L395" s="20">
        <f t="shared" si="181"/>
        <v>-0.55287356321839076</v>
      </c>
      <c r="M395" s="20">
        <f t="shared" si="182"/>
        <v>-0.26801858491465369</v>
      </c>
      <c r="N395" s="20">
        <f t="shared" si="166"/>
        <v>0.99986195756241891</v>
      </c>
      <c r="O395" s="20">
        <f t="shared" si="167"/>
        <v>1.3804243758104223E-4</v>
      </c>
      <c r="P395" s="21">
        <f>IF(SUMIFS('Daily NSE Equity Options'!$L:$L,'Daily NSE Equity Options'!$A:$A,$A395)=0,"",SUMIFS('Daily NSE Equity Options'!$L:$L,'Daily NSE Equity Options'!$A:$A,$A395))</f>
        <v>54634.140500000001</v>
      </c>
      <c r="Q395" s="8">
        <f>IF(SUMIFS('Daily BSE Equity Options'!$L:$L,'Daily BSE Equity Options'!$A:$A,$A395)=0,"",SUMIFS('Daily BSE Equity Options'!$L:$L,'Daily BSE Equity Options'!$A:$A,$A395))</f>
        <v>2701.8332</v>
      </c>
      <c r="R395" s="8">
        <f t="shared" si="168"/>
        <v>57335.973700000002</v>
      </c>
      <c r="S395" s="23" t="str">
        <f t="shared" si="169"/>
        <v/>
      </c>
      <c r="T395" s="23" t="str">
        <f t="shared" si="170"/>
        <v/>
      </c>
      <c r="U395" s="23" t="str">
        <f t="shared" si="171"/>
        <v/>
      </c>
      <c r="V395" s="23">
        <f t="shared" si="183"/>
        <v>-3.8477793777079161E-2</v>
      </c>
      <c r="W395" s="23">
        <f t="shared" si="184"/>
        <v>0.25530497826055742</v>
      </c>
      <c r="X395" s="23">
        <f t="shared" si="185"/>
        <v>-2.7755594669181538E-2</v>
      </c>
      <c r="Y395" s="23">
        <f t="shared" si="172"/>
        <v>0.95287717246877413</v>
      </c>
      <c r="Z395" s="23">
        <f t="shared" si="173"/>
        <v>4.7122827531225826E-2</v>
      </c>
      <c r="AA395" s="24">
        <f>IF(SUMIFS('Daily NSE Equity Options'!$M:$M,'Daily NSE Equity Options'!$A:$A,$A395)=0,"",SUMIFS('Daily NSE Equity Options'!$M:$M,'Daily NSE Equity Options'!$A:$A,$A395))</f>
        <v>57828749</v>
      </c>
      <c r="AB395" s="9">
        <f>IF(SUMIFS('Daily BSE Equity Options'!$M:$M,'Daily BSE Equity Options'!$A:$A,$A395)=0,"",SUMIFS('Daily BSE Equity Options'!$M:$M,'Daily BSE Equity Options'!$A:$A,$A395))</f>
        <v>2690301</v>
      </c>
      <c r="AC395" s="9">
        <f t="shared" si="174"/>
        <v>60519050</v>
      </c>
      <c r="AD395" s="26" t="str">
        <f t="shared" si="175"/>
        <v/>
      </c>
      <c r="AE395" s="26" t="str">
        <f t="shared" si="176"/>
        <v/>
      </c>
      <c r="AF395" s="26" t="str">
        <f t="shared" si="177"/>
        <v/>
      </c>
      <c r="AG395" s="26">
        <f t="shared" si="186"/>
        <v>-3.6969160647427168E-2</v>
      </c>
      <c r="AH395" s="26">
        <f t="shared" si="187"/>
        <v>0.25949477906532525</v>
      </c>
      <c r="AI395" s="26">
        <f t="shared" si="188"/>
        <v>-2.6785762385499345E-2</v>
      </c>
      <c r="AJ395" s="26">
        <f t="shared" si="178"/>
        <v>0.95554621230835579</v>
      </c>
      <c r="AK395" s="26">
        <f t="shared" si="179"/>
        <v>4.4453787691644202E-2</v>
      </c>
      <c r="AL395" s="29">
        <v>17.425000000000001</v>
      </c>
      <c r="AM395" s="30">
        <v>18.094999999999999</v>
      </c>
      <c r="AN395" s="30">
        <v>15.3825</v>
      </c>
      <c r="AO395" s="30">
        <v>17.234999999999999</v>
      </c>
      <c r="AP395" s="31">
        <v>-1.09E-2</v>
      </c>
    </row>
    <row r="396" spans="1:42" x14ac:dyDescent="0.2">
      <c r="A396" s="11">
        <v>44502</v>
      </c>
      <c r="B396" s="5" t="s">
        <v>242</v>
      </c>
      <c r="C396" s="10">
        <v>44501</v>
      </c>
      <c r="D396" s="5" t="s">
        <v>181</v>
      </c>
      <c r="E396" s="18">
        <f>IF(SUMIFS('Daily NSE Equity Options'!$K:$K,'Daily NSE Equity Options'!$A:$A,$A396)=0,"",SUMIFS('Daily NSE Equity Options'!$K:$K,'Daily NSE Equity Options'!$A:$A,$A396))</f>
        <v>281.65260000000001</v>
      </c>
      <c r="F396" s="7">
        <f>IF(SUMIFS('Daily BSE Equity Options'!$K:$K,'Daily BSE Equity Options'!$A:$A,$A396)=0,"",SUMIFS('Daily BSE Equity Options'!$K:$K,'Daily BSE Equity Options'!$A:$A,$A396))</f>
        <v>4.41E-2</v>
      </c>
      <c r="G396" s="7">
        <f t="shared" si="162"/>
        <v>281.69670000000002</v>
      </c>
      <c r="H396" s="20">
        <f t="shared" si="163"/>
        <v>1.0316344894992913</v>
      </c>
      <c r="I396" s="20">
        <f t="shared" si="164"/>
        <v>-2.2624434389141301E-3</v>
      </c>
      <c r="J396" s="20">
        <f t="shared" si="165"/>
        <v>1.0313049610716072</v>
      </c>
      <c r="K396" s="20">
        <f t="shared" si="180"/>
        <v>-3.7585378968163496E-4</v>
      </c>
      <c r="L396" s="20">
        <f t="shared" si="181"/>
        <v>0.13367609254498714</v>
      </c>
      <c r="M396" s="20">
        <f t="shared" si="182"/>
        <v>-3.5734893224714792E-4</v>
      </c>
      <c r="N396" s="20">
        <f t="shared" si="166"/>
        <v>0.99984344864529828</v>
      </c>
      <c r="O396" s="20">
        <f t="shared" si="167"/>
        <v>1.5655135470170575E-4</v>
      </c>
      <c r="P396" s="21">
        <f>IF(SUMIFS('Daily NSE Equity Options'!$L:$L,'Daily NSE Equity Options'!$A:$A,$A396)=0,"",SUMIFS('Daily NSE Equity Options'!$L:$L,'Daily NSE Equity Options'!$A:$A,$A396))</f>
        <v>71551.241699999999</v>
      </c>
      <c r="Q396" s="8">
        <f>IF(SUMIFS('Daily BSE Equity Options'!$L:$L,'Daily BSE Equity Options'!$A:$A,$A396)=0,"",SUMIFS('Daily BSE Equity Options'!$L:$L,'Daily BSE Equity Options'!$A:$A,$A396))</f>
        <v>2762.9114</v>
      </c>
      <c r="R396" s="8">
        <f t="shared" si="168"/>
        <v>74314.153099999996</v>
      </c>
      <c r="S396" s="23">
        <f t="shared" si="169"/>
        <v>4.1061921235566574</v>
      </c>
      <c r="T396" s="23">
        <f t="shared" si="170"/>
        <v>0.42337010653826423</v>
      </c>
      <c r="U396" s="23">
        <f t="shared" si="171"/>
        <v>3.6581001756245692</v>
      </c>
      <c r="V396" s="23">
        <f t="shared" si="183"/>
        <v>0.30964340328553352</v>
      </c>
      <c r="W396" s="23">
        <f t="shared" si="184"/>
        <v>2.2606206778419846E-2</v>
      </c>
      <c r="X396" s="23">
        <f t="shared" si="185"/>
        <v>0.29611739897948208</v>
      </c>
      <c r="Y396" s="23">
        <f t="shared" si="172"/>
        <v>0.96282119509210962</v>
      </c>
      <c r="Z396" s="23">
        <f t="shared" si="173"/>
        <v>3.7178804907890418E-2</v>
      </c>
      <c r="AA396" s="24">
        <f>IF(SUMIFS('Daily NSE Equity Options'!$M:$M,'Daily NSE Equity Options'!$A:$A,$A396)=0,"",SUMIFS('Daily NSE Equity Options'!$M:$M,'Daily NSE Equity Options'!$A:$A,$A396))</f>
        <v>74814391</v>
      </c>
      <c r="AB396" s="9">
        <f>IF(SUMIFS('Daily BSE Equity Options'!$M:$M,'Daily BSE Equity Options'!$A:$A,$A396)=0,"",SUMIFS('Daily BSE Equity Options'!$M:$M,'Daily BSE Equity Options'!$A:$A,$A396))</f>
        <v>2759596</v>
      </c>
      <c r="AC396" s="9">
        <f t="shared" si="174"/>
        <v>77573987</v>
      </c>
      <c r="AD396" s="26">
        <f t="shared" si="175"/>
        <v>2.8116882296412209</v>
      </c>
      <c r="AE396" s="26">
        <f t="shared" si="176"/>
        <v>0.26004346873173589</v>
      </c>
      <c r="AF396" s="26">
        <f t="shared" si="177"/>
        <v>2.5555519448286637</v>
      </c>
      <c r="AG396" s="26">
        <f t="shared" si="186"/>
        <v>0.29372314452107551</v>
      </c>
      <c r="AH396" s="26">
        <f t="shared" si="187"/>
        <v>2.5757340907206938E-2</v>
      </c>
      <c r="AI396" s="26">
        <f t="shared" si="188"/>
        <v>0.2818110495786037</v>
      </c>
      <c r="AJ396" s="26">
        <f t="shared" si="178"/>
        <v>0.96442627088382094</v>
      </c>
      <c r="AK396" s="26">
        <f t="shared" si="179"/>
        <v>3.5573729116179113E-2</v>
      </c>
      <c r="AL396" s="29">
        <v>17.234999999999999</v>
      </c>
      <c r="AM396" s="30">
        <v>17.787500000000001</v>
      </c>
      <c r="AN396" s="30">
        <v>16.36</v>
      </c>
      <c r="AO396" s="30">
        <v>17.0625</v>
      </c>
      <c r="AP396" s="31">
        <v>-0.01</v>
      </c>
    </row>
    <row r="397" spans="1:42" x14ac:dyDescent="0.2">
      <c r="A397" s="11">
        <v>44503</v>
      </c>
      <c r="B397" s="5" t="s">
        <v>240</v>
      </c>
      <c r="C397" s="10">
        <v>44501</v>
      </c>
      <c r="D397" s="5" t="s">
        <v>181</v>
      </c>
      <c r="E397" s="18">
        <f>IF(SUMIFS('Daily NSE Equity Options'!$K:$K,'Daily NSE Equity Options'!$A:$A,$A397)=0,"",SUMIFS('Daily NSE Equity Options'!$K:$K,'Daily NSE Equity Options'!$A:$A,$A397))</f>
        <v>341.0129</v>
      </c>
      <c r="F397" s="7">
        <f>IF(SUMIFS('Daily BSE Equity Options'!$K:$K,'Daily BSE Equity Options'!$A:$A,$A397)=0,"",SUMIFS('Daily BSE Equity Options'!$K:$K,'Daily BSE Equity Options'!$A:$A,$A397))</f>
        <v>7.4300000000000005E-2</v>
      </c>
      <c r="G397" s="7">
        <f t="shared" si="162"/>
        <v>341.0872</v>
      </c>
      <c r="H397" s="20">
        <f t="shared" si="163"/>
        <v>1.6516033817938935</v>
      </c>
      <c r="I397" s="20">
        <f t="shared" si="164"/>
        <v>-0.21208907741251315</v>
      </c>
      <c r="J397" s="20">
        <f t="shared" si="165"/>
        <v>1.650237838829034</v>
      </c>
      <c r="K397" s="20">
        <f t="shared" si="180"/>
        <v>0.21075715260572769</v>
      </c>
      <c r="L397" s="20">
        <f t="shared" si="181"/>
        <v>0.68480725623582783</v>
      </c>
      <c r="M397" s="20">
        <f t="shared" si="182"/>
        <v>0.21083136579164741</v>
      </c>
      <c r="N397" s="20">
        <f t="shared" si="166"/>
        <v>0.99978216714083679</v>
      </c>
      <c r="O397" s="20">
        <f t="shared" si="167"/>
        <v>2.1783285916328731E-4</v>
      </c>
      <c r="P397" s="21">
        <f>IF(SUMIFS('Daily NSE Equity Options'!$L:$L,'Daily NSE Equity Options'!$A:$A,$A397)=0,"",SUMIFS('Daily NSE Equity Options'!$L:$L,'Daily NSE Equity Options'!$A:$A,$A397))</f>
        <v>148937.07680000001</v>
      </c>
      <c r="Q397" s="8">
        <f>IF(SUMIFS('Daily BSE Equity Options'!$L:$L,'Daily BSE Equity Options'!$A:$A,$A397)=0,"",SUMIFS('Daily BSE Equity Options'!$L:$L,'Daily BSE Equity Options'!$A:$A,$A397))</f>
        <v>2655.6873999999998</v>
      </c>
      <c r="R397" s="8">
        <f t="shared" si="168"/>
        <v>151592.76420000001</v>
      </c>
      <c r="S397" s="23">
        <f t="shared" si="169"/>
        <v>9.5410335015963685</v>
      </c>
      <c r="T397" s="23">
        <f t="shared" si="170"/>
        <v>0.69850082622988374</v>
      </c>
      <c r="U397" s="23">
        <f t="shared" si="171"/>
        <v>8.6600109773804839</v>
      </c>
      <c r="V397" s="23">
        <f t="shared" si="183"/>
        <v>1.0815442648006486</v>
      </c>
      <c r="W397" s="23">
        <f t="shared" si="184"/>
        <v>-3.8808338189925351E-2</v>
      </c>
      <c r="X397" s="23">
        <f t="shared" si="185"/>
        <v>1.0398908939460147</v>
      </c>
      <c r="Y397" s="23">
        <f t="shared" si="172"/>
        <v>0.9824814369339141</v>
      </c>
      <c r="Z397" s="23">
        <f t="shared" si="173"/>
        <v>1.7518563066085971E-2</v>
      </c>
      <c r="AA397" s="24">
        <f>IF(SUMIFS('Daily NSE Equity Options'!$M:$M,'Daily NSE Equity Options'!$A:$A,$A397)=0,"",SUMIFS('Daily NSE Equity Options'!$M:$M,'Daily NSE Equity Options'!$A:$A,$A397))</f>
        <v>154928273</v>
      </c>
      <c r="AB397" s="9">
        <f>IF(SUMIFS('Daily BSE Equity Options'!$M:$M,'Daily BSE Equity Options'!$A:$A,$A397)=0,"",SUMIFS('Daily BSE Equity Options'!$M:$M,'Daily BSE Equity Options'!$A:$A,$A397))</f>
        <v>2793431</v>
      </c>
      <c r="AC397" s="9">
        <f t="shared" si="174"/>
        <v>157721704</v>
      </c>
      <c r="AD397" s="26">
        <f t="shared" si="175"/>
        <v>6.9433259193772914</v>
      </c>
      <c r="AE397" s="26">
        <f t="shared" si="176"/>
        <v>0.60022673541672522</v>
      </c>
      <c r="AF397" s="26">
        <f t="shared" si="177"/>
        <v>6.4222488305096119</v>
      </c>
      <c r="AG397" s="26">
        <f t="shared" si="186"/>
        <v>1.0708351819638549</v>
      </c>
      <c r="AH397" s="26">
        <f t="shared" si="187"/>
        <v>1.226085267553656E-2</v>
      </c>
      <c r="AI397" s="26">
        <f t="shared" si="188"/>
        <v>1.0331777455244113</v>
      </c>
      <c r="AJ397" s="26">
        <f t="shared" si="178"/>
        <v>0.98228886114494429</v>
      </c>
      <c r="AK397" s="26">
        <f t="shared" si="179"/>
        <v>1.7711138855055739E-2</v>
      </c>
      <c r="AL397" s="29">
        <v>17.0625</v>
      </c>
      <c r="AM397" s="30">
        <v>17.0625</v>
      </c>
      <c r="AN397" s="30">
        <v>15.7</v>
      </c>
      <c r="AO397" s="30">
        <v>16.125</v>
      </c>
      <c r="AP397" s="31">
        <v>-5.4899999999999997E-2</v>
      </c>
    </row>
    <row r="398" spans="1:42" x14ac:dyDescent="0.2">
      <c r="A398" s="11">
        <v>44504</v>
      </c>
      <c r="B398" s="5" t="s">
        <v>243</v>
      </c>
      <c r="C398" s="10">
        <v>44501</v>
      </c>
      <c r="D398" s="5" t="s">
        <v>181</v>
      </c>
      <c r="E398" s="18">
        <f>IF(SUMIFS('Daily NSE Equity Options'!$K:$K,'Daily NSE Equity Options'!$A:$A,$A398)=0,"",SUMIFS('Daily NSE Equity Options'!$K:$K,'Daily NSE Equity Options'!$A:$A,$A398))</f>
        <v>38.333399999999997</v>
      </c>
      <c r="F398" s="7">
        <f>IF(SUMIFS('Daily BSE Equity Options'!$K:$K,'Daily BSE Equity Options'!$A:$A,$A398)=0,"",SUMIFS('Daily BSE Equity Options'!$K:$K,'Daily BSE Equity Options'!$A:$A,$A398))</f>
        <v>2.3E-3</v>
      </c>
      <c r="G398" s="7">
        <f t="shared" si="162"/>
        <v>38.335699999999996</v>
      </c>
      <c r="H398" s="20">
        <f t="shared" si="163"/>
        <v>-0.75099887170206703</v>
      </c>
      <c r="I398" s="20">
        <f t="shared" si="164"/>
        <v>-0.97278106508875739</v>
      </c>
      <c r="J398" s="20">
        <f t="shared" si="165"/>
        <v>-0.75112053765032472</v>
      </c>
      <c r="K398" s="20">
        <f t="shared" si="180"/>
        <v>-0.88758958971933322</v>
      </c>
      <c r="L398" s="20">
        <f t="shared" si="181"/>
        <v>-0.96904441453566625</v>
      </c>
      <c r="M398" s="20">
        <f t="shared" si="182"/>
        <v>-0.88760733325671559</v>
      </c>
      <c r="N398" s="20">
        <f t="shared" si="166"/>
        <v>0.99994000370411917</v>
      </c>
      <c r="O398" s="20">
        <f t="shared" si="167"/>
        <v>5.9996295880863016E-5</v>
      </c>
      <c r="P398" s="21">
        <f>IF(SUMIFS('Daily NSE Equity Options'!$L:$L,'Daily NSE Equity Options'!$A:$A,$A398)=0,"",SUMIFS('Daily NSE Equity Options'!$L:$L,'Daily NSE Equity Options'!$A:$A,$A398))</f>
        <v>7445.7168000000001</v>
      </c>
      <c r="Q398" s="8">
        <f>IF(SUMIFS('Daily BSE Equity Options'!$L:$L,'Daily BSE Equity Options'!$A:$A,$A398)=0,"",SUMIFS('Daily BSE Equity Options'!$L:$L,'Daily BSE Equity Options'!$A:$A,$A398))</f>
        <v>85.101600000000005</v>
      </c>
      <c r="R398" s="8">
        <f t="shared" si="168"/>
        <v>7530.8184000000001</v>
      </c>
      <c r="S398" s="23">
        <f t="shared" si="169"/>
        <v>-0.68821439244040139</v>
      </c>
      <c r="T398" s="23">
        <f t="shared" si="170"/>
        <v>-0.94912754483028405</v>
      </c>
      <c r="U398" s="23">
        <f t="shared" si="171"/>
        <v>-0.70529474030741479</v>
      </c>
      <c r="V398" s="23">
        <f t="shared" si="183"/>
        <v>-0.9500076343649575</v>
      </c>
      <c r="W398" s="23">
        <f t="shared" si="184"/>
        <v>-0.96795496337407783</v>
      </c>
      <c r="X398" s="23">
        <f t="shared" si="185"/>
        <v>-0.95032204578007162</v>
      </c>
      <c r="Y398" s="23">
        <f t="shared" si="172"/>
        <v>0.98869955488503081</v>
      </c>
      <c r="Z398" s="23">
        <f t="shared" si="173"/>
        <v>1.1300445114969178E-2</v>
      </c>
      <c r="AA398" s="24">
        <f>IF(SUMIFS('Daily NSE Equity Options'!$M:$M,'Daily NSE Equity Options'!$A:$A,$A398)=0,"",SUMIFS('Daily NSE Equity Options'!$M:$M,'Daily NSE Equity Options'!$A:$A,$A398))</f>
        <v>7831649</v>
      </c>
      <c r="AB398" s="9">
        <f>IF(SUMIFS('Daily BSE Equity Options'!$M:$M,'Daily BSE Equity Options'!$A:$A,$A398)=0,"",SUMIFS('Daily BSE Equity Options'!$M:$M,'Daily BSE Equity Options'!$A:$A,$A398))</f>
        <v>84453</v>
      </c>
      <c r="AC398" s="9">
        <f t="shared" si="174"/>
        <v>7916102</v>
      </c>
      <c r="AD398" s="26">
        <f t="shared" si="175"/>
        <v>-0.76076245295336442</v>
      </c>
      <c r="AE398" s="26">
        <f t="shared" si="176"/>
        <v>-0.95386382855981589</v>
      </c>
      <c r="AF398" s="26">
        <f t="shared" si="177"/>
        <v>-0.77098843283727825</v>
      </c>
      <c r="AG398" s="26">
        <f t="shared" si="186"/>
        <v>-0.94944983992689314</v>
      </c>
      <c r="AH398" s="26">
        <f t="shared" si="187"/>
        <v>-0.96976728617961205</v>
      </c>
      <c r="AI398" s="26">
        <f t="shared" si="188"/>
        <v>-0.94980968503865515</v>
      </c>
      <c r="AJ398" s="26">
        <f t="shared" si="178"/>
        <v>0.98933149168618595</v>
      </c>
      <c r="AK398" s="26">
        <f t="shared" si="179"/>
        <v>1.0668508313814046E-2</v>
      </c>
      <c r="AL398" s="29">
        <v>16.125</v>
      </c>
      <c r="AM398" s="30">
        <v>16.412500000000001</v>
      </c>
      <c r="AN398" s="30">
        <v>14.305</v>
      </c>
      <c r="AO398" s="30">
        <v>15.7475</v>
      </c>
      <c r="AP398" s="31">
        <v>-2.3400000000000001E-2</v>
      </c>
    </row>
    <row r="399" spans="1:42" x14ac:dyDescent="0.2">
      <c r="A399" s="11">
        <v>44508</v>
      </c>
      <c r="B399" s="5" t="s">
        <v>244</v>
      </c>
      <c r="C399" s="10">
        <v>44501</v>
      </c>
      <c r="D399" s="5" t="s">
        <v>181</v>
      </c>
      <c r="E399" s="18">
        <f>IF(SUMIFS('Daily NSE Equity Options'!$K:$K,'Daily NSE Equity Options'!$A:$A,$A399)=0,"",SUMIFS('Daily NSE Equity Options'!$K:$K,'Daily NSE Equity Options'!$A:$A,$A399))</f>
        <v>296.06200000000001</v>
      </c>
      <c r="F399" s="7">
        <f>IF(SUMIFS('Daily BSE Equity Options'!$K:$K,'Daily BSE Equity Options'!$A:$A,$A399)=0,"",SUMIFS('Daily BSE Equity Options'!$K:$K,'Daily BSE Equity Options'!$A:$A,$A399))</f>
        <v>8.6300000000000002E-2</v>
      </c>
      <c r="G399" s="7">
        <f t="shared" si="162"/>
        <v>296.14830000000001</v>
      </c>
      <c r="H399" s="20" t="str">
        <f t="shared" si="163"/>
        <v/>
      </c>
      <c r="I399" s="20" t="str">
        <f t="shared" si="164"/>
        <v/>
      </c>
      <c r="J399" s="20" t="str">
        <f t="shared" si="165"/>
        <v/>
      </c>
      <c r="K399" s="20">
        <f t="shared" si="180"/>
        <v>6.7233430898381057</v>
      </c>
      <c r="L399" s="20">
        <f t="shared" si="181"/>
        <v>36.521739130434781</v>
      </c>
      <c r="M399" s="20">
        <f t="shared" si="182"/>
        <v>6.7251308832237324</v>
      </c>
      <c r="N399" s="20">
        <f t="shared" si="166"/>
        <v>0.99970859194531936</v>
      </c>
      <c r="O399" s="20">
        <f t="shared" si="167"/>
        <v>2.9140805468071232E-4</v>
      </c>
      <c r="P399" s="21">
        <f>IF(SUMIFS('Daily NSE Equity Options'!$L:$L,'Daily NSE Equity Options'!$A:$A,$A399)=0,"",SUMIFS('Daily NSE Equity Options'!$L:$L,'Daily NSE Equity Options'!$A:$A,$A399))</f>
        <v>55006.150999999998</v>
      </c>
      <c r="Q399" s="8">
        <f>IF(SUMIFS('Daily BSE Equity Options'!$L:$L,'Daily BSE Equity Options'!$A:$A,$A399)=0,"",SUMIFS('Daily BSE Equity Options'!$L:$L,'Daily BSE Equity Options'!$A:$A,$A399))</f>
        <v>2465.1840000000002</v>
      </c>
      <c r="R399" s="8">
        <f t="shared" si="168"/>
        <v>57471.334999999999</v>
      </c>
      <c r="S399" s="23" t="str">
        <f t="shared" si="169"/>
        <v/>
      </c>
      <c r="T399" s="23" t="str">
        <f t="shared" si="170"/>
        <v/>
      </c>
      <c r="U399" s="23" t="str">
        <f t="shared" si="171"/>
        <v/>
      </c>
      <c r="V399" s="23">
        <f t="shared" si="183"/>
        <v>6.3876233111632716</v>
      </c>
      <c r="W399" s="23">
        <f t="shared" si="184"/>
        <v>27.967539975746636</v>
      </c>
      <c r="X399" s="23">
        <f t="shared" si="185"/>
        <v>6.6314859750170045</v>
      </c>
      <c r="Y399" s="23">
        <f t="shared" si="172"/>
        <v>0.95710585111690893</v>
      </c>
      <c r="Z399" s="23">
        <f t="shared" si="173"/>
        <v>4.2894148883091024E-2</v>
      </c>
      <c r="AA399" s="24">
        <f>IF(SUMIFS('Daily NSE Equity Options'!$M:$M,'Daily NSE Equity Options'!$A:$A,$A399)=0,"",SUMIFS('Daily NSE Equity Options'!$M:$M,'Daily NSE Equity Options'!$A:$A,$A399))</f>
        <v>58183081</v>
      </c>
      <c r="AB399" s="9">
        <f>IF(SUMIFS('Daily BSE Equity Options'!$M:$M,'Daily BSE Equity Options'!$A:$A,$A399)=0,"",SUMIFS('Daily BSE Equity Options'!$M:$M,'Daily BSE Equity Options'!$A:$A,$A399))</f>
        <v>2472161</v>
      </c>
      <c r="AC399" s="9">
        <f t="shared" si="174"/>
        <v>60655242</v>
      </c>
      <c r="AD399" s="26" t="str">
        <f t="shared" si="175"/>
        <v/>
      </c>
      <c r="AE399" s="26" t="str">
        <f t="shared" si="176"/>
        <v/>
      </c>
      <c r="AF399" s="26" t="str">
        <f t="shared" si="177"/>
        <v/>
      </c>
      <c r="AG399" s="26">
        <f t="shared" si="186"/>
        <v>6.4292248031034074</v>
      </c>
      <c r="AH399" s="26">
        <f t="shared" si="187"/>
        <v>28.272625010360791</v>
      </c>
      <c r="AI399" s="26">
        <f t="shared" si="188"/>
        <v>6.6622612998165005</v>
      </c>
      <c r="AJ399" s="26">
        <f t="shared" si="178"/>
        <v>0.95924241799249599</v>
      </c>
      <c r="AK399" s="26">
        <f t="shared" si="179"/>
        <v>4.0757582007503984E-2</v>
      </c>
      <c r="AL399" s="29">
        <v>15.7475</v>
      </c>
      <c r="AM399" s="30">
        <v>16.925000000000001</v>
      </c>
      <c r="AN399" s="30">
        <v>13.99</v>
      </c>
      <c r="AO399" s="30">
        <v>16.34</v>
      </c>
      <c r="AP399" s="31">
        <v>3.7600000000000001E-2</v>
      </c>
    </row>
    <row r="400" spans="1:42" x14ac:dyDescent="0.2">
      <c r="A400" s="11">
        <v>44509</v>
      </c>
      <c r="B400" s="5" t="s">
        <v>242</v>
      </c>
      <c r="C400" s="10">
        <v>44501</v>
      </c>
      <c r="D400" s="5" t="s">
        <v>181</v>
      </c>
      <c r="E400" s="18">
        <f>IF(SUMIFS('Daily NSE Equity Options'!$K:$K,'Daily NSE Equity Options'!$A:$A,$A400)=0,"",SUMIFS('Daily NSE Equity Options'!$K:$K,'Daily NSE Equity Options'!$A:$A,$A400))</f>
        <v>231.42429999999999</v>
      </c>
      <c r="F400" s="7">
        <f>IF(SUMIFS('Daily BSE Equity Options'!$K:$K,'Daily BSE Equity Options'!$A:$A,$A400)=0,"",SUMIFS('Daily BSE Equity Options'!$K:$K,'Daily BSE Equity Options'!$A:$A,$A400))</f>
        <v>8.4500000000000006E-2</v>
      </c>
      <c r="G400" s="7">
        <f t="shared" si="162"/>
        <v>231.50879999999998</v>
      </c>
      <c r="H400" s="20">
        <f t="shared" si="163"/>
        <v>0.91237783428184671</v>
      </c>
      <c r="I400" s="20">
        <f t="shared" si="164"/>
        <v>0.40365448504983403</v>
      </c>
      <c r="J400" s="20">
        <f t="shared" si="165"/>
        <v>0.91212488880776288</v>
      </c>
      <c r="K400" s="20">
        <f t="shared" si="180"/>
        <v>-0.21832487789719723</v>
      </c>
      <c r="L400" s="20">
        <f t="shared" si="181"/>
        <v>-2.0857473928157511E-2</v>
      </c>
      <c r="M400" s="20">
        <f t="shared" si="182"/>
        <v>-0.21826733430514378</v>
      </c>
      <c r="N400" s="20">
        <f t="shared" si="166"/>
        <v>0.99963500307547704</v>
      </c>
      <c r="O400" s="20">
        <f t="shared" si="167"/>
        <v>3.6499692452295556E-4</v>
      </c>
      <c r="P400" s="21">
        <f>IF(SUMIFS('Daily NSE Equity Options'!$L:$L,'Daily NSE Equity Options'!$A:$A,$A400)=0,"",SUMIFS('Daily NSE Equity Options'!$L:$L,'Daily NSE Equity Options'!$A:$A,$A400))</f>
        <v>47471.427900000002</v>
      </c>
      <c r="Q400" s="8">
        <f>IF(SUMIFS('Daily BSE Equity Options'!$L:$L,'Daily BSE Equity Options'!$A:$A,$A400)=0,"",SUMIFS('Daily BSE Equity Options'!$L:$L,'Daily BSE Equity Options'!$A:$A,$A400))</f>
        <v>2787.5686000000001</v>
      </c>
      <c r="R400" s="8">
        <f t="shared" si="168"/>
        <v>50258.996500000001</v>
      </c>
      <c r="S400" s="23">
        <f t="shared" si="169"/>
        <v>1.995892885037208</v>
      </c>
      <c r="T400" s="23">
        <f t="shared" si="170"/>
        <v>-0.11067258201335128</v>
      </c>
      <c r="U400" s="23">
        <f t="shared" si="171"/>
        <v>1.6480017959142583</v>
      </c>
      <c r="V400" s="23">
        <f t="shared" si="183"/>
        <v>-0.13697964614902791</v>
      </c>
      <c r="W400" s="23">
        <f t="shared" si="184"/>
        <v>0.13077506587743537</v>
      </c>
      <c r="X400" s="23">
        <f t="shared" si="185"/>
        <v>-0.12549453566721558</v>
      </c>
      <c r="Y400" s="23">
        <f t="shared" si="172"/>
        <v>0.94453592801042097</v>
      </c>
      <c r="Z400" s="23">
        <f t="shared" si="173"/>
        <v>5.546407198957902E-2</v>
      </c>
      <c r="AA400" s="24">
        <f>IF(SUMIFS('Daily NSE Equity Options'!$M:$M,'Daily NSE Equity Options'!$A:$A,$A400)=0,"",SUMIFS('Daily NSE Equity Options'!$M:$M,'Daily NSE Equity Options'!$A:$A,$A400))</f>
        <v>50149094</v>
      </c>
      <c r="AB400" s="9">
        <f>IF(SUMIFS('Daily BSE Equity Options'!$M:$M,'Daily BSE Equity Options'!$A:$A,$A400)=0,"",SUMIFS('Daily BSE Equity Options'!$M:$M,'Daily BSE Equity Options'!$A:$A,$A400))</f>
        <v>2770957</v>
      </c>
      <c r="AC400" s="9">
        <f t="shared" si="174"/>
        <v>52920051</v>
      </c>
      <c r="AD400" s="26">
        <f t="shared" si="175"/>
        <v>1.4579531217965469</v>
      </c>
      <c r="AE400" s="26">
        <f t="shared" si="176"/>
        <v>-0.16778231418372025</v>
      </c>
      <c r="AF400" s="26">
        <f t="shared" si="177"/>
        <v>1.2298657788112646</v>
      </c>
      <c r="AG400" s="26">
        <f t="shared" si="186"/>
        <v>-0.13808115455419079</v>
      </c>
      <c r="AH400" s="26">
        <f t="shared" si="187"/>
        <v>0.12086429645965624</v>
      </c>
      <c r="AI400" s="26">
        <f t="shared" si="188"/>
        <v>-0.12752716409902376</v>
      </c>
      <c r="AJ400" s="26">
        <f t="shared" si="178"/>
        <v>0.94763880707522374</v>
      </c>
      <c r="AK400" s="26">
        <f t="shared" si="179"/>
        <v>5.2361192924776284E-2</v>
      </c>
      <c r="AL400" s="29">
        <v>16.34</v>
      </c>
      <c r="AM400" s="30">
        <v>16.614999999999998</v>
      </c>
      <c r="AN400" s="30">
        <v>14.6425</v>
      </c>
      <c r="AO400" s="30">
        <v>16.002500000000001</v>
      </c>
      <c r="AP400" s="31">
        <v>-2.07E-2</v>
      </c>
    </row>
    <row r="401" spans="1:42" x14ac:dyDescent="0.2">
      <c r="A401" s="11">
        <v>44510</v>
      </c>
      <c r="B401" s="5" t="s">
        <v>240</v>
      </c>
      <c r="C401" s="10">
        <v>44501</v>
      </c>
      <c r="D401" s="5" t="s">
        <v>181</v>
      </c>
      <c r="E401" s="18">
        <f>IF(SUMIFS('Daily NSE Equity Options'!$K:$K,'Daily NSE Equity Options'!$A:$A,$A401)=0,"",SUMIFS('Daily NSE Equity Options'!$K:$K,'Daily NSE Equity Options'!$A:$A,$A401))</f>
        <v>225.33250000000001</v>
      </c>
      <c r="F401" s="7">
        <f>IF(SUMIFS('Daily BSE Equity Options'!$K:$K,'Daily BSE Equity Options'!$A:$A,$A401)=0,"",SUMIFS('Daily BSE Equity Options'!$K:$K,'Daily BSE Equity Options'!$A:$A,$A401))</f>
        <v>6.3299999999999995E-2</v>
      </c>
      <c r="G401" s="7">
        <f t="shared" si="162"/>
        <v>225.39580000000001</v>
      </c>
      <c r="H401" s="20">
        <f t="shared" si="163"/>
        <v>0.21392161341553551</v>
      </c>
      <c r="I401" s="20">
        <f t="shared" si="164"/>
        <v>-0.31120783460282919</v>
      </c>
      <c r="J401" s="20">
        <f t="shared" si="165"/>
        <v>0.21366175682697452</v>
      </c>
      <c r="K401" s="20">
        <f t="shared" si="180"/>
        <v>-2.6323078432126557E-2</v>
      </c>
      <c r="L401" s="20">
        <f t="shared" si="181"/>
        <v>-0.25088757396449712</v>
      </c>
      <c r="M401" s="20">
        <f t="shared" si="182"/>
        <v>-2.6405043782352866E-2</v>
      </c>
      <c r="N401" s="20">
        <f t="shared" si="166"/>
        <v>0.99971916069420996</v>
      </c>
      <c r="O401" s="20">
        <f t="shared" si="167"/>
        <v>2.8083930579008126E-4</v>
      </c>
      <c r="P401" s="21">
        <f>IF(SUMIFS('Daily NSE Equity Options'!$L:$L,'Daily NSE Equity Options'!$A:$A,$A401)=0,"",SUMIFS('Daily NSE Equity Options'!$L:$L,'Daily NSE Equity Options'!$A:$A,$A401))</f>
        <v>58407.618199999997</v>
      </c>
      <c r="Q401" s="8">
        <f>IF(SUMIFS('Daily BSE Equity Options'!$L:$L,'Daily BSE Equity Options'!$A:$A,$A401)=0,"",SUMIFS('Daily BSE Equity Options'!$L:$L,'Daily BSE Equity Options'!$A:$A,$A401))</f>
        <v>2821.4220999999998</v>
      </c>
      <c r="R401" s="8">
        <f t="shared" si="168"/>
        <v>61229.040299999993</v>
      </c>
      <c r="S401" s="23">
        <f t="shared" si="169"/>
        <v>1.2616126979897402</v>
      </c>
      <c r="T401" s="23">
        <f t="shared" si="170"/>
        <v>0.62279371752417689</v>
      </c>
      <c r="U401" s="23">
        <f t="shared" si="171"/>
        <v>1.2213190993801888</v>
      </c>
      <c r="V401" s="23">
        <f t="shared" si="183"/>
        <v>0.23037415944254747</v>
      </c>
      <c r="W401" s="23">
        <f t="shared" si="184"/>
        <v>1.2144454489837475E-2</v>
      </c>
      <c r="X401" s="23">
        <f t="shared" si="185"/>
        <v>0.2182702513767858</v>
      </c>
      <c r="Y401" s="23">
        <f t="shared" si="172"/>
        <v>0.9539201972433986</v>
      </c>
      <c r="Z401" s="23">
        <f t="shared" si="173"/>
        <v>4.607980275660143E-2</v>
      </c>
      <c r="AA401" s="24">
        <f>IF(SUMIFS('Daily NSE Equity Options'!$M:$M,'Daily NSE Equity Options'!$A:$A,$A401)=0,"",SUMIFS('Daily NSE Equity Options'!$M:$M,'Daily NSE Equity Options'!$A:$A,$A401))</f>
        <v>62007067</v>
      </c>
      <c r="AB401" s="9">
        <f>IF(SUMIFS('Daily BSE Equity Options'!$M:$M,'Daily BSE Equity Options'!$A:$A,$A401)=0,"",SUMIFS('Daily BSE Equity Options'!$M:$M,'Daily BSE Equity Options'!$A:$A,$A401))</f>
        <v>2817887</v>
      </c>
      <c r="AC401" s="9">
        <f t="shared" si="174"/>
        <v>64824954</v>
      </c>
      <c r="AD401" s="26">
        <f t="shared" si="175"/>
        <v>0.91067429378433573</v>
      </c>
      <c r="AE401" s="26">
        <f t="shared" si="176"/>
        <v>0.46327109767908015</v>
      </c>
      <c r="AF401" s="26">
        <f t="shared" si="177"/>
        <v>0.88561273120079131</v>
      </c>
      <c r="AG401" s="26">
        <f t="shared" si="186"/>
        <v>0.23645438140916375</v>
      </c>
      <c r="AH401" s="26">
        <f t="shared" si="187"/>
        <v>1.6936386959451211E-2</v>
      </c>
      <c r="AI401" s="26">
        <f t="shared" si="188"/>
        <v>0.22496015735132224</v>
      </c>
      <c r="AJ401" s="26">
        <f t="shared" si="178"/>
        <v>0.95653082916186871</v>
      </c>
      <c r="AK401" s="26">
        <f t="shared" si="179"/>
        <v>4.3469170838131253E-2</v>
      </c>
      <c r="AL401" s="29">
        <v>16.002500000000001</v>
      </c>
      <c r="AM401" s="30">
        <v>16.684999999999999</v>
      </c>
      <c r="AN401" s="30">
        <v>15.14</v>
      </c>
      <c r="AO401" s="30">
        <v>16.305</v>
      </c>
      <c r="AP401" s="31">
        <v>1.89E-2</v>
      </c>
    </row>
    <row r="402" spans="1:42" x14ac:dyDescent="0.2">
      <c r="A402" s="11">
        <v>44511</v>
      </c>
      <c r="B402" s="5" t="s">
        <v>243</v>
      </c>
      <c r="C402" s="10">
        <v>44501</v>
      </c>
      <c r="D402" s="5" t="s">
        <v>181</v>
      </c>
      <c r="E402" s="18">
        <f>IF(SUMIFS('Daily NSE Equity Options'!$K:$K,'Daily NSE Equity Options'!$A:$A,$A402)=0,"",SUMIFS('Daily NSE Equity Options'!$K:$K,'Daily NSE Equity Options'!$A:$A,$A402))</f>
        <v>278.63249999999999</v>
      </c>
      <c r="F402" s="7">
        <f>IF(SUMIFS('Daily BSE Equity Options'!$K:$K,'Daily BSE Equity Options'!$A:$A,$A402)=0,"",SUMIFS('Daily BSE Equity Options'!$K:$K,'Daily BSE Equity Options'!$A:$A,$A402))</f>
        <v>4.7100000000000003E-2</v>
      </c>
      <c r="G402" s="7">
        <f t="shared" si="162"/>
        <v>278.67959999999999</v>
      </c>
      <c r="H402" s="20">
        <f t="shared" si="163"/>
        <v>0.4222568982388224</v>
      </c>
      <c r="I402" s="20">
        <f t="shared" si="164"/>
        <v>-0.56226765799256495</v>
      </c>
      <c r="J402" s="20">
        <f t="shared" si="165"/>
        <v>0.42171645929445667</v>
      </c>
      <c r="K402" s="20">
        <f t="shared" si="180"/>
        <v>0.2365393363141135</v>
      </c>
      <c r="L402" s="20">
        <f t="shared" si="181"/>
        <v>-0.25592417061611361</v>
      </c>
      <c r="M402" s="20">
        <f t="shared" si="182"/>
        <v>0.23640103320470018</v>
      </c>
      <c r="N402" s="20">
        <f t="shared" si="166"/>
        <v>0.99983098870530884</v>
      </c>
      <c r="O402" s="20">
        <f t="shared" si="167"/>
        <v>1.6901129469110764E-4</v>
      </c>
      <c r="P402" s="21">
        <f>IF(SUMIFS('Daily NSE Equity Options'!$L:$L,'Daily NSE Equity Options'!$A:$A,$A402)=0,"",SUMIFS('Daily NSE Equity Options'!$L:$L,'Daily NSE Equity Options'!$A:$A,$A402))</f>
        <v>122196.37179999999</v>
      </c>
      <c r="Q402" s="8">
        <f>IF(SUMIFS('Daily BSE Equity Options'!$L:$L,'Daily BSE Equity Options'!$A:$A,$A402)=0,"",SUMIFS('Daily BSE Equity Options'!$L:$L,'Daily BSE Equity Options'!$A:$A,$A402))</f>
        <v>2872.4068000000002</v>
      </c>
      <c r="R402" s="8">
        <f t="shared" si="168"/>
        <v>125068.77859999999</v>
      </c>
      <c r="S402" s="23">
        <f t="shared" si="169"/>
        <v>2.4884826125438462</v>
      </c>
      <c r="T402" s="23">
        <f t="shared" si="170"/>
        <v>5.1375247104076482E-2</v>
      </c>
      <c r="U402" s="23">
        <f t="shared" si="171"/>
        <v>2.3121533513111721</v>
      </c>
      <c r="V402" s="23">
        <f t="shared" si="183"/>
        <v>1.0921307111269947</v>
      </c>
      <c r="W402" s="23">
        <f t="shared" si="184"/>
        <v>1.8070568030214451E-2</v>
      </c>
      <c r="X402" s="23">
        <f t="shared" si="185"/>
        <v>1.0426382315843679</v>
      </c>
      <c r="Y402" s="23">
        <f t="shared" si="172"/>
        <v>0.9770333824943902</v>
      </c>
      <c r="Z402" s="23">
        <f t="shared" si="173"/>
        <v>2.2966617505609833E-2</v>
      </c>
      <c r="AA402" s="24">
        <f>IF(SUMIFS('Daily NSE Equity Options'!$M:$M,'Daily NSE Equity Options'!$A:$A,$A402)=0,"",SUMIFS('Daily NSE Equity Options'!$M:$M,'Daily NSE Equity Options'!$A:$A,$A402))</f>
        <v>129910395</v>
      </c>
      <c r="AB402" s="9">
        <f>IF(SUMIFS('Daily BSE Equity Options'!$M:$M,'Daily BSE Equity Options'!$A:$A,$A402)=0,"",SUMIFS('Daily BSE Equity Options'!$M:$M,'Daily BSE Equity Options'!$A:$A,$A402))</f>
        <v>3024500</v>
      </c>
      <c r="AC402" s="9">
        <f t="shared" si="174"/>
        <v>132934895</v>
      </c>
      <c r="AD402" s="26">
        <f t="shared" si="175"/>
        <v>1.9760778226750051</v>
      </c>
      <c r="AE402" s="26">
        <f t="shared" si="176"/>
        <v>-1.1364486983319821E-2</v>
      </c>
      <c r="AF402" s="26">
        <f t="shared" si="177"/>
        <v>1.8459127407162179</v>
      </c>
      <c r="AG402" s="26">
        <f t="shared" si="186"/>
        <v>1.0950901451281352</v>
      </c>
      <c r="AH402" s="26">
        <f t="shared" si="187"/>
        <v>7.332196074576447E-2</v>
      </c>
      <c r="AI402" s="26">
        <f t="shared" si="188"/>
        <v>1.0506747293642507</v>
      </c>
      <c r="AJ402" s="26">
        <f t="shared" si="178"/>
        <v>0.97724826126353059</v>
      </c>
      <c r="AK402" s="26">
        <f t="shared" si="179"/>
        <v>2.2751738736469459E-2</v>
      </c>
      <c r="AL402" s="29">
        <v>16.305</v>
      </c>
      <c r="AM402" s="30">
        <v>17.285</v>
      </c>
      <c r="AN402" s="30">
        <v>14.645</v>
      </c>
      <c r="AO402" s="30">
        <v>16.352499999999999</v>
      </c>
      <c r="AP402" s="31">
        <v>2.8999999999999998E-3</v>
      </c>
    </row>
    <row r="403" spans="1:42" x14ac:dyDescent="0.2">
      <c r="A403" s="11">
        <v>44512</v>
      </c>
      <c r="B403" s="5" t="s">
        <v>241</v>
      </c>
      <c r="C403" s="10">
        <v>44501</v>
      </c>
      <c r="D403" s="5" t="s">
        <v>181</v>
      </c>
      <c r="E403" s="18">
        <f>IF(SUMIFS('Daily NSE Equity Options'!$K:$K,'Daily NSE Equity Options'!$A:$A,$A403)=0,"",SUMIFS('Daily NSE Equity Options'!$K:$K,'Daily NSE Equity Options'!$A:$A,$A403))</f>
        <v>214.8818</v>
      </c>
      <c r="F403" s="7">
        <f>IF(SUMIFS('Daily BSE Equity Options'!$K:$K,'Daily BSE Equity Options'!$A:$A,$A403)=0,"",SUMIFS('Daily BSE Equity Options'!$K:$K,'Daily BSE Equity Options'!$A:$A,$A403))</f>
        <v>8.6199999999999999E-2</v>
      </c>
      <c r="G403" s="7">
        <f t="shared" si="162"/>
        <v>214.96799999999999</v>
      </c>
      <c r="H403" s="20">
        <f t="shared" si="163"/>
        <v>0.57003084067696053</v>
      </c>
      <c r="I403" s="20">
        <f t="shared" si="164"/>
        <v>0.26951399116347563</v>
      </c>
      <c r="J403" s="20">
        <f t="shared" si="165"/>
        <v>0.56988182507306506</v>
      </c>
      <c r="K403" s="20">
        <f t="shared" si="180"/>
        <v>-0.22879850699397952</v>
      </c>
      <c r="L403" s="20">
        <f t="shared" si="181"/>
        <v>0.83014861995753697</v>
      </c>
      <c r="M403" s="20">
        <f t="shared" si="182"/>
        <v>-0.22861953296904403</v>
      </c>
      <c r="N403" s="20">
        <f t="shared" si="166"/>
        <v>0.99959901008522201</v>
      </c>
      <c r="O403" s="20">
        <f t="shared" si="167"/>
        <v>4.0098991477801346E-4</v>
      </c>
      <c r="P403" s="21">
        <f>IF(SUMIFS('Daily NSE Equity Options'!$L:$L,'Daily NSE Equity Options'!$A:$A,$A403)=0,"",SUMIFS('Daily NSE Equity Options'!$L:$L,'Daily NSE Equity Options'!$A:$A,$A403))</f>
        <v>38239.092600000004</v>
      </c>
      <c r="Q403" s="8">
        <f>IF(SUMIFS('Daily BSE Equity Options'!$L:$L,'Daily BSE Equity Options'!$A:$A,$A403)=0,"",SUMIFS('Daily BSE Equity Options'!$L:$L,'Daily BSE Equity Options'!$A:$A,$A403))</f>
        <v>2699.0443</v>
      </c>
      <c r="R403" s="8">
        <f t="shared" si="168"/>
        <v>40938.136900000005</v>
      </c>
      <c r="S403" s="23">
        <f t="shared" si="169"/>
        <v>-0.29643224616435704</v>
      </c>
      <c r="T403" s="23">
        <f t="shared" si="170"/>
        <v>-5.0028734487283621E-2</v>
      </c>
      <c r="U403" s="23">
        <f t="shared" si="171"/>
        <v>-0.28419129003908905</v>
      </c>
      <c r="V403" s="23">
        <f t="shared" si="183"/>
        <v>-0.68706851081809284</v>
      </c>
      <c r="W403" s="23">
        <f t="shared" si="184"/>
        <v>-6.0354438654023568E-2</v>
      </c>
      <c r="X403" s="23">
        <f t="shared" si="185"/>
        <v>-0.67267500843731742</v>
      </c>
      <c r="Y403" s="23">
        <f t="shared" si="172"/>
        <v>0.93407017259742464</v>
      </c>
      <c r="Z403" s="23">
        <f t="shared" si="173"/>
        <v>6.5929827402575317E-2</v>
      </c>
      <c r="AA403" s="24">
        <f>IF(SUMIFS('Daily NSE Equity Options'!$M:$M,'Daily NSE Equity Options'!$A:$A,$A403)=0,"",SUMIFS('Daily NSE Equity Options'!$M:$M,'Daily NSE Equity Options'!$A:$A,$A403))</f>
        <v>41283441</v>
      </c>
      <c r="AB403" s="9">
        <f>IF(SUMIFS('Daily BSE Equity Options'!$M:$M,'Daily BSE Equity Options'!$A:$A,$A403)=0,"",SUMIFS('Daily BSE Equity Options'!$M:$M,'Daily BSE Equity Options'!$A:$A,$A403))</f>
        <v>2686177</v>
      </c>
      <c r="AC403" s="9">
        <f t="shared" si="174"/>
        <v>43969618</v>
      </c>
      <c r="AD403" s="26">
        <f t="shared" si="175"/>
        <v>-0.40504595708957636</v>
      </c>
      <c r="AE403" s="26">
        <f t="shared" si="176"/>
        <v>-9.9535952999276311E-2</v>
      </c>
      <c r="AF403" s="26">
        <f t="shared" si="177"/>
        <v>-0.39245320284196195</v>
      </c>
      <c r="AG403" s="26">
        <f t="shared" si="186"/>
        <v>-0.68221603051857405</v>
      </c>
      <c r="AH403" s="26">
        <f t="shared" si="187"/>
        <v>-0.11186080343858484</v>
      </c>
      <c r="AI403" s="26">
        <f t="shared" si="188"/>
        <v>-0.6692394574050704</v>
      </c>
      <c r="AJ403" s="26">
        <f t="shared" si="178"/>
        <v>0.93890833893530756</v>
      </c>
      <c r="AK403" s="26">
        <f t="shared" si="179"/>
        <v>6.1091661064692444E-2</v>
      </c>
      <c r="AL403" s="29">
        <v>16.352499999999999</v>
      </c>
      <c r="AM403" s="30">
        <v>16.352499999999999</v>
      </c>
      <c r="AN403" s="30">
        <v>14.645</v>
      </c>
      <c r="AO403" s="30">
        <v>15.217499999999999</v>
      </c>
      <c r="AP403" s="31">
        <v>-6.9400000000000003E-2</v>
      </c>
    </row>
    <row r="404" spans="1:42" x14ac:dyDescent="0.2">
      <c r="A404" s="11">
        <v>44515</v>
      </c>
      <c r="B404" s="5" t="s">
        <v>244</v>
      </c>
      <c r="C404" s="10">
        <v>44501</v>
      </c>
      <c r="D404" s="5" t="s">
        <v>181</v>
      </c>
      <c r="E404" s="18">
        <f>IF(SUMIFS('Daily NSE Equity Options'!$K:$K,'Daily NSE Equity Options'!$A:$A,$A404)=0,"",SUMIFS('Daily NSE Equity Options'!$K:$K,'Daily NSE Equity Options'!$A:$A,$A404))</f>
        <v>202.57339999999999</v>
      </c>
      <c r="F404" s="7">
        <f>IF(SUMIFS('Daily BSE Equity Options'!$K:$K,'Daily BSE Equity Options'!$A:$A,$A404)=0,"",SUMIFS('Daily BSE Equity Options'!$K:$K,'Daily BSE Equity Options'!$A:$A,$A404))</f>
        <v>7.8299999999999995E-2</v>
      </c>
      <c r="G404" s="7">
        <f t="shared" si="162"/>
        <v>202.65170000000001</v>
      </c>
      <c r="H404" s="20" t="str">
        <f t="shared" si="163"/>
        <v/>
      </c>
      <c r="I404" s="20" t="str">
        <f t="shared" si="164"/>
        <v/>
      </c>
      <c r="J404" s="20" t="str">
        <f t="shared" si="165"/>
        <v/>
      </c>
      <c r="K404" s="20">
        <f t="shared" si="180"/>
        <v>-5.7279862696608119E-2</v>
      </c>
      <c r="L404" s="20">
        <f t="shared" si="181"/>
        <v>-9.164733178654294E-2</v>
      </c>
      <c r="M404" s="20">
        <f t="shared" si="182"/>
        <v>-5.7293643705109476E-2</v>
      </c>
      <c r="N404" s="20">
        <f t="shared" si="166"/>
        <v>0.99961362278234023</v>
      </c>
      <c r="O404" s="20">
        <f t="shared" si="167"/>
        <v>3.8637721765965937E-4</v>
      </c>
      <c r="P404" s="21">
        <f>IF(SUMIFS('Daily NSE Equity Options'!$L:$L,'Daily NSE Equity Options'!$A:$A,$A404)=0,"",SUMIFS('Daily NSE Equity Options'!$L:$L,'Daily NSE Equity Options'!$A:$A,$A404))</f>
        <v>41776.158000000003</v>
      </c>
      <c r="Q404" s="8">
        <f>IF(SUMIFS('Daily BSE Equity Options'!$L:$L,'Daily BSE Equity Options'!$A:$A,$A404)=0,"",SUMIFS('Daily BSE Equity Options'!$L:$L,'Daily BSE Equity Options'!$A:$A,$A404))</f>
        <v>2732.3000999999999</v>
      </c>
      <c r="R404" s="8">
        <f t="shared" si="168"/>
        <v>44508.458100000003</v>
      </c>
      <c r="S404" s="23" t="str">
        <f t="shared" si="169"/>
        <v/>
      </c>
      <c r="T404" s="23" t="str">
        <f t="shared" si="170"/>
        <v/>
      </c>
      <c r="U404" s="23" t="str">
        <f t="shared" si="171"/>
        <v/>
      </c>
      <c r="V404" s="23">
        <f t="shared" si="183"/>
        <v>9.2498675033936273E-2</v>
      </c>
      <c r="W404" s="23">
        <f t="shared" si="184"/>
        <v>1.2321324255404109E-2</v>
      </c>
      <c r="X404" s="23">
        <f t="shared" si="185"/>
        <v>8.7212596135511911E-2</v>
      </c>
      <c r="Y404" s="23">
        <f t="shared" si="172"/>
        <v>0.9386116658127952</v>
      </c>
      <c r="Z404" s="23">
        <f t="shared" si="173"/>
        <v>6.1388334187204741E-2</v>
      </c>
      <c r="AA404" s="24">
        <f>IF(SUMIFS('Daily NSE Equity Options'!$M:$M,'Daily NSE Equity Options'!$A:$A,$A404)=0,"",SUMIFS('Daily NSE Equity Options'!$M:$M,'Daily NSE Equity Options'!$A:$A,$A404))</f>
        <v>44610845</v>
      </c>
      <c r="AB404" s="9">
        <f>IF(SUMIFS('Daily BSE Equity Options'!$M:$M,'Daily BSE Equity Options'!$A:$A,$A404)=0,"",SUMIFS('Daily BSE Equity Options'!$M:$M,'Daily BSE Equity Options'!$A:$A,$A404))</f>
        <v>2730476</v>
      </c>
      <c r="AC404" s="9">
        <f t="shared" si="174"/>
        <v>47341321</v>
      </c>
      <c r="AD404" s="26" t="str">
        <f t="shared" si="175"/>
        <v/>
      </c>
      <c r="AE404" s="26" t="str">
        <f t="shared" si="176"/>
        <v/>
      </c>
      <c r="AF404" s="26" t="str">
        <f t="shared" si="177"/>
        <v/>
      </c>
      <c r="AG404" s="26">
        <f t="shared" si="186"/>
        <v>8.0598998518558673E-2</v>
      </c>
      <c r="AH404" s="26">
        <f t="shared" si="187"/>
        <v>1.6491467241362079E-2</v>
      </c>
      <c r="AI404" s="26">
        <f t="shared" si="188"/>
        <v>7.6682562946077892E-2</v>
      </c>
      <c r="AJ404" s="26">
        <f t="shared" si="178"/>
        <v>0.94232362041608431</v>
      </c>
      <c r="AK404" s="26">
        <f t="shared" si="179"/>
        <v>5.7676379583915707E-2</v>
      </c>
      <c r="AL404" s="29">
        <v>15.217499999999999</v>
      </c>
      <c r="AM404" s="30">
        <v>15.842499999999999</v>
      </c>
      <c r="AN404" s="30">
        <v>13.4275</v>
      </c>
      <c r="AO404" s="30">
        <v>15.465</v>
      </c>
      <c r="AP404" s="31">
        <v>1.6299999999999999E-2</v>
      </c>
    </row>
    <row r="405" spans="1:42" x14ac:dyDescent="0.2">
      <c r="A405" s="11">
        <v>44516</v>
      </c>
      <c r="B405" s="5" t="s">
        <v>242</v>
      </c>
      <c r="C405" s="10">
        <v>44501</v>
      </c>
      <c r="D405" s="5" t="s">
        <v>181</v>
      </c>
      <c r="E405" s="18">
        <f>IF(SUMIFS('Daily NSE Equity Options'!$K:$K,'Daily NSE Equity Options'!$A:$A,$A405)=0,"",SUMIFS('Daily NSE Equity Options'!$K:$K,'Daily NSE Equity Options'!$A:$A,$A405))</f>
        <v>234.59610000000001</v>
      </c>
      <c r="F405" s="7">
        <f>IF(SUMIFS('Daily BSE Equity Options'!$K:$K,'Daily BSE Equity Options'!$A:$A,$A405)=0,"",SUMIFS('Daily BSE Equity Options'!$K:$K,'Daily BSE Equity Options'!$A:$A,$A405))</f>
        <v>8.3000000000000004E-2</v>
      </c>
      <c r="G405" s="7">
        <f t="shared" si="162"/>
        <v>234.67910000000001</v>
      </c>
      <c r="H405" s="20" t="str">
        <f t="shared" si="163"/>
        <v/>
      </c>
      <c r="I405" s="20" t="str">
        <f t="shared" si="164"/>
        <v/>
      </c>
      <c r="J405" s="20" t="str">
        <f t="shared" si="165"/>
        <v/>
      </c>
      <c r="K405" s="20">
        <f t="shared" si="180"/>
        <v>0.15807949118689835</v>
      </c>
      <c r="L405" s="20">
        <f t="shared" si="181"/>
        <v>6.002554278416361E-2</v>
      </c>
      <c r="M405" s="20">
        <f t="shared" si="182"/>
        <v>0.15804160537513368</v>
      </c>
      <c r="N405" s="20">
        <f t="shared" si="166"/>
        <v>0.99964632555689881</v>
      </c>
      <c r="O405" s="20">
        <f t="shared" si="167"/>
        <v>3.5367444310123913E-4</v>
      </c>
      <c r="P405" s="21">
        <f>IF(SUMIFS('Daily NSE Equity Options'!$L:$L,'Daily NSE Equity Options'!$A:$A,$A405)=0,"",SUMIFS('Daily NSE Equity Options'!$L:$L,'Daily NSE Equity Options'!$A:$A,$A405))</f>
        <v>53027.462399999997</v>
      </c>
      <c r="Q405" s="8">
        <f>IF(SUMIFS('Daily BSE Equity Options'!$L:$L,'Daily BSE Equity Options'!$A:$A,$A405)=0,"",SUMIFS('Daily BSE Equity Options'!$L:$L,'Daily BSE Equity Options'!$A:$A,$A405))</f>
        <v>2671.7901000000002</v>
      </c>
      <c r="R405" s="8">
        <f t="shared" si="168"/>
        <v>55699.252499999995</v>
      </c>
      <c r="S405" s="23" t="str">
        <f t="shared" si="169"/>
        <v/>
      </c>
      <c r="T405" s="23" t="str">
        <f t="shared" si="170"/>
        <v/>
      </c>
      <c r="U405" s="23" t="str">
        <f t="shared" si="171"/>
        <v/>
      </c>
      <c r="V405" s="23">
        <f t="shared" si="183"/>
        <v>0.2693235792530273</v>
      </c>
      <c r="W405" s="23">
        <f t="shared" si="184"/>
        <v>-2.2146176402804252E-2</v>
      </c>
      <c r="X405" s="23">
        <f t="shared" si="185"/>
        <v>0.25143073648736425</v>
      </c>
      <c r="Y405" s="23">
        <f t="shared" si="172"/>
        <v>0.95203184997859713</v>
      </c>
      <c r="Z405" s="23">
        <f t="shared" si="173"/>
        <v>4.7968150021402894E-2</v>
      </c>
      <c r="AA405" s="24">
        <f>IF(SUMIFS('Daily NSE Equity Options'!$M:$M,'Daily NSE Equity Options'!$A:$A,$A405)=0,"",SUMIFS('Daily NSE Equity Options'!$M:$M,'Daily NSE Equity Options'!$A:$A,$A405))</f>
        <v>56741975</v>
      </c>
      <c r="AB405" s="9">
        <f>IF(SUMIFS('Daily BSE Equity Options'!$M:$M,'Daily BSE Equity Options'!$A:$A,$A405)=0,"",SUMIFS('Daily BSE Equity Options'!$M:$M,'Daily BSE Equity Options'!$A:$A,$A405))</f>
        <v>2741606</v>
      </c>
      <c r="AC405" s="9">
        <f t="shared" si="174"/>
        <v>59483581</v>
      </c>
      <c r="AD405" s="26" t="str">
        <f t="shared" si="175"/>
        <v/>
      </c>
      <c r="AE405" s="26" t="str">
        <f t="shared" si="176"/>
        <v/>
      </c>
      <c r="AF405" s="26" t="str">
        <f t="shared" si="177"/>
        <v/>
      </c>
      <c r="AG405" s="26">
        <f t="shared" si="186"/>
        <v>0.2719323070432762</v>
      </c>
      <c r="AH405" s="26">
        <f t="shared" si="187"/>
        <v>4.0762123527180449E-3</v>
      </c>
      <c r="AI405" s="26">
        <f t="shared" si="188"/>
        <v>0.25648333725203831</v>
      </c>
      <c r="AJ405" s="26">
        <f t="shared" si="178"/>
        <v>0.9539098696831988</v>
      </c>
      <c r="AK405" s="26">
        <f t="shared" si="179"/>
        <v>4.6090130316801203E-2</v>
      </c>
      <c r="AL405" s="29">
        <v>15.465</v>
      </c>
      <c r="AM405" s="30">
        <v>15.682499999999999</v>
      </c>
      <c r="AN405" s="30">
        <v>13.58</v>
      </c>
      <c r="AO405" s="30">
        <v>15.195</v>
      </c>
      <c r="AP405" s="31">
        <v>-1.7500000000000002E-2</v>
      </c>
    </row>
    <row r="406" spans="1:42" x14ac:dyDescent="0.2">
      <c r="A406" s="11">
        <v>44517</v>
      </c>
      <c r="B406" s="5" t="s">
        <v>240</v>
      </c>
      <c r="C406" s="10">
        <v>44501</v>
      </c>
      <c r="D406" s="5" t="s">
        <v>181</v>
      </c>
      <c r="E406" s="18">
        <f>IF(SUMIFS('Daily NSE Equity Options'!$K:$K,'Daily NSE Equity Options'!$A:$A,$A406)=0,"",SUMIFS('Daily NSE Equity Options'!$K:$K,'Daily NSE Equity Options'!$A:$A,$A406))</f>
        <v>250.65219999999999</v>
      </c>
      <c r="F406" s="7">
        <f>IF(SUMIFS('Daily BSE Equity Options'!$K:$K,'Daily BSE Equity Options'!$A:$A,$A406)=0,"",SUMIFS('Daily BSE Equity Options'!$K:$K,'Daily BSE Equity Options'!$A:$A,$A406))</f>
        <v>3.8600000000000002E-2</v>
      </c>
      <c r="G406" s="7">
        <f t="shared" si="162"/>
        <v>250.6908</v>
      </c>
      <c r="H406" s="20">
        <f t="shared" si="163"/>
        <v>1.1749318848376515</v>
      </c>
      <c r="I406" s="20">
        <f t="shared" si="164"/>
        <v>-0.51810237203495624</v>
      </c>
      <c r="J406" s="20">
        <f t="shared" si="165"/>
        <v>1.1737559841180789</v>
      </c>
      <c r="K406" s="20">
        <f t="shared" si="180"/>
        <v>6.8441461729329633E-2</v>
      </c>
      <c r="L406" s="20">
        <f t="shared" si="181"/>
        <v>-0.53493975903614455</v>
      </c>
      <c r="M406" s="20">
        <f t="shared" si="182"/>
        <v>6.8228061212097568E-2</v>
      </c>
      <c r="N406" s="20">
        <f t="shared" si="166"/>
        <v>0.99984602546244217</v>
      </c>
      <c r="O406" s="20">
        <f t="shared" si="167"/>
        <v>1.5397453755782025E-4</v>
      </c>
      <c r="P406" s="21">
        <f>IF(SUMIFS('Daily NSE Equity Options'!$L:$L,'Daily NSE Equity Options'!$A:$A,$A406)=0,"",SUMIFS('Daily NSE Equity Options'!$L:$L,'Daily NSE Equity Options'!$A:$A,$A406))</f>
        <v>66351.026500000007</v>
      </c>
      <c r="Q406" s="8">
        <f>IF(SUMIFS('Daily BSE Equity Options'!$L:$L,'Daily BSE Equity Options'!$A:$A,$A406)=0,"",SUMIFS('Daily BSE Equity Options'!$L:$L,'Daily BSE Equity Options'!$A:$A,$A406))</f>
        <v>2746.0462000000002</v>
      </c>
      <c r="R406" s="8">
        <f t="shared" si="168"/>
        <v>69097.072700000004</v>
      </c>
      <c r="S406" s="23">
        <f t="shared" si="169"/>
        <v>2.6315689324418168</v>
      </c>
      <c r="T406" s="23">
        <f t="shared" si="170"/>
        <v>0.7382068982105825</v>
      </c>
      <c r="U406" s="23">
        <f t="shared" si="171"/>
        <v>2.4808839637516522</v>
      </c>
      <c r="V406" s="23">
        <f t="shared" si="183"/>
        <v>0.25125781051895113</v>
      </c>
      <c r="W406" s="23">
        <f t="shared" si="184"/>
        <v>2.7792639848467138E-2</v>
      </c>
      <c r="X406" s="23">
        <f t="shared" si="185"/>
        <v>0.240538599687671</v>
      </c>
      <c r="Y406" s="23">
        <f t="shared" si="172"/>
        <v>0.96025813985025743</v>
      </c>
      <c r="Z406" s="23">
        <f t="shared" si="173"/>
        <v>3.9741860149742639E-2</v>
      </c>
      <c r="AA406" s="24">
        <f>IF(SUMIFS('Daily NSE Equity Options'!$M:$M,'Daily NSE Equity Options'!$A:$A,$A406)=0,"",SUMIFS('Daily NSE Equity Options'!$M:$M,'Daily NSE Equity Options'!$A:$A,$A406))</f>
        <v>71218043</v>
      </c>
      <c r="AB406" s="9">
        <f>IF(SUMIFS('Daily BSE Equity Options'!$M:$M,'Daily BSE Equity Options'!$A:$A,$A406)=0,"",SUMIFS('Daily BSE Equity Options'!$M:$M,'Daily BSE Equity Options'!$A:$A,$A406))</f>
        <v>2810417</v>
      </c>
      <c r="AC406" s="9">
        <f t="shared" si="174"/>
        <v>74028460</v>
      </c>
      <c r="AD406" s="26">
        <f t="shared" si="175"/>
        <v>2.1498248132697868</v>
      </c>
      <c r="AE406" s="26">
        <f t="shared" si="176"/>
        <v>0.67063378364400927</v>
      </c>
      <c r="AF406" s="26">
        <f t="shared" si="177"/>
        <v>2.0473910241743862</v>
      </c>
      <c r="AG406" s="26">
        <f t="shared" si="186"/>
        <v>0.25512097525685351</v>
      </c>
      <c r="AH406" s="26">
        <f t="shared" si="187"/>
        <v>2.5098792459602226E-2</v>
      </c>
      <c r="AI406" s="26">
        <f t="shared" si="188"/>
        <v>0.24451922287597316</v>
      </c>
      <c r="AJ406" s="26">
        <f t="shared" si="178"/>
        <v>0.96203599264391015</v>
      </c>
      <c r="AK406" s="26">
        <f t="shared" si="179"/>
        <v>3.7964007356089804E-2</v>
      </c>
      <c r="AL406" s="29">
        <v>15.195</v>
      </c>
      <c r="AM406" s="30">
        <v>15.4125</v>
      </c>
      <c r="AN406" s="30">
        <v>13.914999999999999</v>
      </c>
      <c r="AO406" s="30">
        <v>14.98</v>
      </c>
      <c r="AP406" s="31">
        <v>-1.41E-2</v>
      </c>
    </row>
    <row r="407" spans="1:42" x14ac:dyDescent="0.2">
      <c r="A407" s="11">
        <v>44518</v>
      </c>
      <c r="B407" s="5" t="s">
        <v>243</v>
      </c>
      <c r="C407" s="10">
        <v>44501</v>
      </c>
      <c r="D407" s="5" t="s">
        <v>181</v>
      </c>
      <c r="E407" s="18">
        <f>IF(SUMIFS('Daily NSE Equity Options'!$K:$K,'Daily NSE Equity Options'!$A:$A,$A407)=0,"",SUMIFS('Daily NSE Equity Options'!$K:$K,'Daily NSE Equity Options'!$A:$A,$A407))</f>
        <v>319.512</v>
      </c>
      <c r="F407" s="7">
        <f>IF(SUMIFS('Daily BSE Equity Options'!$K:$K,'Daily BSE Equity Options'!$A:$A,$A407)=0,"",SUMIFS('Daily BSE Equity Options'!$K:$K,'Daily BSE Equity Options'!$A:$A,$A407))</f>
        <v>2.07E-2</v>
      </c>
      <c r="G407" s="7">
        <f t="shared" si="162"/>
        <v>319.53269999999998</v>
      </c>
      <c r="H407" s="20">
        <f t="shared" si="163"/>
        <v>1.5858205240885019</v>
      </c>
      <c r="I407" s="20">
        <f t="shared" si="164"/>
        <v>-0.73359073359073368</v>
      </c>
      <c r="J407" s="20">
        <f t="shared" si="165"/>
        <v>1.5843629287419687</v>
      </c>
      <c r="K407" s="20">
        <f t="shared" si="180"/>
        <v>0.27472250393174291</v>
      </c>
      <c r="L407" s="20">
        <f t="shared" si="181"/>
        <v>-0.46373056994818662</v>
      </c>
      <c r="M407" s="20">
        <f t="shared" si="182"/>
        <v>0.27460880096118401</v>
      </c>
      <c r="N407" s="20">
        <f t="shared" si="166"/>
        <v>0.99993521789788653</v>
      </c>
      <c r="O407" s="20">
        <f t="shared" si="167"/>
        <v>6.478210211349262E-5</v>
      </c>
      <c r="P407" s="21">
        <f>IF(SUMIFS('Daily NSE Equity Options'!$L:$L,'Daily NSE Equity Options'!$A:$A,$A407)=0,"",SUMIFS('Daily NSE Equity Options'!$L:$L,'Daily NSE Equity Options'!$A:$A,$A407))</f>
        <v>145168.05429999999</v>
      </c>
      <c r="Q407" s="8">
        <f>IF(SUMIFS('Daily BSE Equity Options'!$L:$L,'Daily BSE Equity Options'!$A:$A,$A407)=0,"",SUMIFS('Daily BSE Equity Options'!$L:$L,'Daily BSE Equity Options'!$A:$A,$A407))</f>
        <v>2844.076</v>
      </c>
      <c r="R407" s="8">
        <f t="shared" si="168"/>
        <v>148012.13029999999</v>
      </c>
      <c r="S407" s="23">
        <f t="shared" si="169"/>
        <v>4.7277381068959086</v>
      </c>
      <c r="T407" s="23">
        <f t="shared" si="170"/>
        <v>0.54555043084871002</v>
      </c>
      <c r="U407" s="23">
        <f t="shared" si="171"/>
        <v>4.4446422122210869</v>
      </c>
      <c r="V407" s="23">
        <f t="shared" si="183"/>
        <v>1.1878795545084744</v>
      </c>
      <c r="W407" s="23">
        <f t="shared" si="184"/>
        <v>3.5698525392617197E-2</v>
      </c>
      <c r="X407" s="23">
        <f t="shared" si="185"/>
        <v>1.1420897371821654</v>
      </c>
      <c r="Y407" s="23">
        <f t="shared" si="172"/>
        <v>0.98078484517292297</v>
      </c>
      <c r="Z407" s="23">
        <f t="shared" si="173"/>
        <v>1.9215154827077037E-2</v>
      </c>
      <c r="AA407" s="24">
        <f>IF(SUMIFS('Daily NSE Equity Options'!$M:$M,'Daily NSE Equity Options'!$A:$A,$A407)=0,"",SUMIFS('Daily NSE Equity Options'!$M:$M,'Daily NSE Equity Options'!$A:$A,$A407))</f>
        <v>156433086</v>
      </c>
      <c r="AB407" s="9">
        <f>IF(SUMIFS('Daily BSE Equity Options'!$M:$M,'Daily BSE Equity Options'!$A:$A,$A407)=0,"",SUMIFS('Daily BSE Equity Options'!$M:$M,'Daily BSE Equity Options'!$A:$A,$A407))</f>
        <v>2946552</v>
      </c>
      <c r="AC407" s="9">
        <f t="shared" si="174"/>
        <v>159379638</v>
      </c>
      <c r="AD407" s="26">
        <f t="shared" si="175"/>
        <v>4.0303409788741744</v>
      </c>
      <c r="AE407" s="26">
        <f t="shared" si="176"/>
        <v>0.50127783416280458</v>
      </c>
      <c r="AF407" s="26">
        <f t="shared" si="177"/>
        <v>3.8208324681293639</v>
      </c>
      <c r="AG407" s="26">
        <f t="shared" si="186"/>
        <v>1.1965372735670368</v>
      </c>
      <c r="AH407" s="26">
        <f t="shared" si="187"/>
        <v>4.8439430874493095E-2</v>
      </c>
      <c r="AI407" s="26">
        <f t="shared" si="188"/>
        <v>1.1529508786215463</v>
      </c>
      <c r="AJ407" s="26">
        <f t="shared" si="178"/>
        <v>0.98151236860005919</v>
      </c>
      <c r="AK407" s="26">
        <f t="shared" si="179"/>
        <v>1.8487631399940814E-2</v>
      </c>
      <c r="AL407" s="29">
        <v>14.98</v>
      </c>
      <c r="AM407" s="30">
        <v>16.147500000000001</v>
      </c>
      <c r="AN407" s="30">
        <v>12.08</v>
      </c>
      <c r="AO407" s="30">
        <v>14.8575</v>
      </c>
      <c r="AP407" s="31">
        <v>-8.2000000000000007E-3</v>
      </c>
    </row>
    <row r="408" spans="1:42" x14ac:dyDescent="0.2">
      <c r="A408" s="11">
        <v>44522</v>
      </c>
      <c r="B408" s="5" t="s">
        <v>244</v>
      </c>
      <c r="C408" s="10">
        <v>44501</v>
      </c>
      <c r="D408" s="5" t="s">
        <v>181</v>
      </c>
      <c r="E408" s="18">
        <f>IF(SUMIFS('Daily NSE Equity Options'!$K:$K,'Daily NSE Equity Options'!$A:$A,$A408)=0,"",SUMIFS('Daily NSE Equity Options'!$K:$K,'Daily NSE Equity Options'!$A:$A,$A408))</f>
        <v>343.88580000000002</v>
      </c>
      <c r="F408" s="7">
        <f>IF(SUMIFS('Daily BSE Equity Options'!$K:$K,'Daily BSE Equity Options'!$A:$A,$A408)=0,"",SUMIFS('Daily BSE Equity Options'!$K:$K,'Daily BSE Equity Options'!$A:$A,$A408))</f>
        <v>7.0300000000000001E-2</v>
      </c>
      <c r="G408" s="7">
        <f t="shared" si="162"/>
        <v>343.95609999999999</v>
      </c>
      <c r="H408" s="20" t="str">
        <f t="shared" si="163"/>
        <v/>
      </c>
      <c r="I408" s="20" t="str">
        <f t="shared" si="164"/>
        <v/>
      </c>
      <c r="J408" s="20" t="str">
        <f t="shared" si="165"/>
        <v/>
      </c>
      <c r="K408" s="20">
        <f t="shared" si="180"/>
        <v>7.6284458799669608E-2</v>
      </c>
      <c r="L408" s="20">
        <f t="shared" si="181"/>
        <v>2.3961352657004831</v>
      </c>
      <c r="M408" s="20">
        <f t="shared" si="182"/>
        <v>7.6434743611530243E-2</v>
      </c>
      <c r="N408" s="20">
        <f t="shared" si="166"/>
        <v>0.99979561345183299</v>
      </c>
      <c r="O408" s="20">
        <f t="shared" si="167"/>
        <v>2.0438654816704808E-4</v>
      </c>
      <c r="P408" s="21">
        <f>IF(SUMIFS('Daily NSE Equity Options'!$L:$L,'Daily NSE Equity Options'!$A:$A,$A408)=0,"",SUMIFS('Daily NSE Equity Options'!$L:$L,'Daily NSE Equity Options'!$A:$A,$A408))</f>
        <v>65114.447</v>
      </c>
      <c r="Q408" s="8">
        <f>IF(SUMIFS('Daily BSE Equity Options'!$L:$L,'Daily BSE Equity Options'!$A:$A,$A408)=0,"",SUMIFS('Daily BSE Equity Options'!$L:$L,'Daily BSE Equity Options'!$A:$A,$A408))</f>
        <v>2462.9285</v>
      </c>
      <c r="R408" s="8">
        <f t="shared" si="168"/>
        <v>67577.375499999995</v>
      </c>
      <c r="S408" s="23" t="str">
        <f t="shared" si="169"/>
        <v/>
      </c>
      <c r="T408" s="23" t="str">
        <f t="shared" si="170"/>
        <v/>
      </c>
      <c r="U408" s="23" t="str">
        <f t="shared" si="171"/>
        <v/>
      </c>
      <c r="V408" s="23">
        <f t="shared" si="183"/>
        <v>-0.55145471010146341</v>
      </c>
      <c r="W408" s="23">
        <f t="shared" si="184"/>
        <v>-0.13401452703795536</v>
      </c>
      <c r="X408" s="23">
        <f t="shared" si="185"/>
        <v>-0.54343353235285474</v>
      </c>
      <c r="Y408" s="23">
        <f t="shared" si="172"/>
        <v>0.96355394861405952</v>
      </c>
      <c r="Z408" s="23">
        <f t="shared" si="173"/>
        <v>3.644605138594055E-2</v>
      </c>
      <c r="AA408" s="24">
        <f>IF(SUMIFS('Daily NSE Equity Options'!$M:$M,'Daily NSE Equity Options'!$A:$A,$A408)=0,"",SUMIFS('Daily NSE Equity Options'!$M:$M,'Daily NSE Equity Options'!$A:$A,$A408))</f>
        <v>71421736</v>
      </c>
      <c r="AB408" s="9">
        <f>IF(SUMIFS('Daily BSE Equity Options'!$M:$M,'Daily BSE Equity Options'!$A:$A,$A408)=0,"",SUMIFS('Daily BSE Equity Options'!$M:$M,'Daily BSE Equity Options'!$A:$A,$A408))</f>
        <v>2454261</v>
      </c>
      <c r="AC408" s="9">
        <f t="shared" si="174"/>
        <v>73875997</v>
      </c>
      <c r="AD408" s="26" t="str">
        <f t="shared" si="175"/>
        <v/>
      </c>
      <c r="AE408" s="26" t="str">
        <f t="shared" si="176"/>
        <v/>
      </c>
      <c r="AF408" s="26" t="str">
        <f t="shared" si="177"/>
        <v/>
      </c>
      <c r="AG408" s="26">
        <f t="shared" si="186"/>
        <v>-0.54343586880335537</v>
      </c>
      <c r="AH408" s="26">
        <f t="shared" si="187"/>
        <v>-0.16707358295390684</v>
      </c>
      <c r="AI408" s="26">
        <f t="shared" si="188"/>
        <v>-0.53647782158973156</v>
      </c>
      <c r="AJ408" s="26">
        <f t="shared" si="178"/>
        <v>0.96677864124121393</v>
      </c>
      <c r="AK408" s="26">
        <f t="shared" si="179"/>
        <v>3.3221358758786027E-2</v>
      </c>
      <c r="AL408" s="29">
        <v>14.8575</v>
      </c>
      <c r="AM408" s="30">
        <v>18.0825</v>
      </c>
      <c r="AN408" s="30">
        <v>13.5625</v>
      </c>
      <c r="AO408" s="30">
        <v>17.52</v>
      </c>
      <c r="AP408" s="31">
        <v>0.1792</v>
      </c>
    </row>
    <row r="409" spans="1:42" x14ac:dyDescent="0.2">
      <c r="A409" s="11">
        <v>44523</v>
      </c>
      <c r="B409" s="5" t="s">
        <v>242</v>
      </c>
      <c r="C409" s="10">
        <v>44501</v>
      </c>
      <c r="D409" s="5" t="s">
        <v>181</v>
      </c>
      <c r="E409" s="18">
        <f>IF(SUMIFS('Daily NSE Equity Options'!$K:$K,'Daily NSE Equity Options'!$A:$A,$A409)=0,"",SUMIFS('Daily NSE Equity Options'!$K:$K,'Daily NSE Equity Options'!$A:$A,$A409))</f>
        <v>299.9255</v>
      </c>
      <c r="F409" s="7">
        <f>IF(SUMIFS('Daily BSE Equity Options'!$K:$K,'Daily BSE Equity Options'!$A:$A,$A409)=0,"",SUMIFS('Daily BSE Equity Options'!$K:$K,'Daily BSE Equity Options'!$A:$A,$A409))</f>
        <v>6.3600000000000004E-2</v>
      </c>
      <c r="G409" s="7">
        <f t="shared" si="162"/>
        <v>299.98910000000001</v>
      </c>
      <c r="H409" s="20">
        <f t="shared" si="163"/>
        <v>1.1243514691768568</v>
      </c>
      <c r="I409" s="20">
        <f t="shared" si="164"/>
        <v>0.62659846547314579</v>
      </c>
      <c r="J409" s="20">
        <f t="shared" si="165"/>
        <v>1.1242136583403908</v>
      </c>
      <c r="K409" s="20">
        <f t="shared" si="180"/>
        <v>-0.12783400768510944</v>
      </c>
      <c r="L409" s="20">
        <f t="shared" si="181"/>
        <v>-9.5305832147937419E-2</v>
      </c>
      <c r="M409" s="20">
        <f t="shared" si="182"/>
        <v>-0.12782735936359313</v>
      </c>
      <c r="N409" s="20">
        <f t="shared" si="166"/>
        <v>0.9997879922970534</v>
      </c>
      <c r="O409" s="20">
        <f t="shared" si="167"/>
        <v>2.1200770294654039E-4</v>
      </c>
      <c r="P409" s="21">
        <f>IF(SUMIFS('Daily NSE Equity Options'!$L:$L,'Daily NSE Equity Options'!$A:$A,$A409)=0,"",SUMIFS('Daily NSE Equity Options'!$L:$L,'Daily NSE Equity Options'!$A:$A,$A409))</f>
        <v>66971.262000000002</v>
      </c>
      <c r="Q409" s="8">
        <f>IF(SUMIFS('Daily BSE Equity Options'!$L:$L,'Daily BSE Equity Options'!$A:$A,$A409)=0,"",SUMIFS('Daily BSE Equity Options'!$L:$L,'Daily BSE Equity Options'!$A:$A,$A409))</f>
        <v>2612.9286000000002</v>
      </c>
      <c r="R409" s="8">
        <f t="shared" si="168"/>
        <v>69584.190600000002</v>
      </c>
      <c r="S409" s="23">
        <f t="shared" si="169"/>
        <v>2.3099726747308051</v>
      </c>
      <c r="T409" s="23">
        <f t="shared" si="170"/>
        <v>7.1719518621133016E-2</v>
      </c>
      <c r="U409" s="23">
        <f t="shared" si="171"/>
        <v>2.0692704080516435</v>
      </c>
      <c r="V409" s="23">
        <f t="shared" si="183"/>
        <v>2.8516175527068643E-2</v>
      </c>
      <c r="W409" s="23">
        <f t="shared" si="184"/>
        <v>6.0903148426761256E-2</v>
      </c>
      <c r="X409" s="23">
        <f t="shared" si="185"/>
        <v>2.9696552805605902E-2</v>
      </c>
      <c r="Y409" s="23">
        <f t="shared" si="172"/>
        <v>0.96244939292288045</v>
      </c>
      <c r="Z409" s="23">
        <f t="shared" si="173"/>
        <v>3.7550607077119616E-2</v>
      </c>
      <c r="AA409" s="24">
        <f>IF(SUMIFS('Daily NSE Equity Options'!$M:$M,'Daily NSE Equity Options'!$A:$A,$A409)=0,"",SUMIFS('Daily NSE Equity Options'!$M:$M,'Daily NSE Equity Options'!$A:$A,$A409))</f>
        <v>74181313</v>
      </c>
      <c r="AB409" s="9">
        <f>IF(SUMIFS('Daily BSE Equity Options'!$M:$M,'Daily BSE Equity Options'!$A:$A,$A409)=0,"",SUMIFS('Daily BSE Equity Options'!$M:$M,'Daily BSE Equity Options'!$A:$A,$A409))</f>
        <v>2699183</v>
      </c>
      <c r="AC409" s="9">
        <f t="shared" si="174"/>
        <v>76880496</v>
      </c>
      <c r="AD409" s="26">
        <f t="shared" si="175"/>
        <v>1.9917476332521096</v>
      </c>
      <c r="AE409" s="26">
        <f t="shared" si="176"/>
        <v>8.3929139372833417E-2</v>
      </c>
      <c r="AF409" s="26">
        <f t="shared" si="177"/>
        <v>1.8176324453706996</v>
      </c>
      <c r="AG409" s="26">
        <f t="shared" si="186"/>
        <v>3.8637775480562464E-2</v>
      </c>
      <c r="AH409" s="26">
        <f t="shared" si="187"/>
        <v>9.9794602122594167E-2</v>
      </c>
      <c r="AI409" s="26">
        <f t="shared" si="188"/>
        <v>4.0669488358986206E-2</v>
      </c>
      <c r="AJ409" s="26">
        <f t="shared" si="178"/>
        <v>0.96489118644603955</v>
      </c>
      <c r="AK409" s="26">
        <f t="shared" si="179"/>
        <v>3.5108813553960422E-2</v>
      </c>
      <c r="AL409" s="29">
        <v>17.52</v>
      </c>
      <c r="AM409" s="30">
        <v>20.024999999999999</v>
      </c>
      <c r="AN409" s="30">
        <v>16.7925</v>
      </c>
      <c r="AO409" s="30">
        <v>18.015000000000001</v>
      </c>
      <c r="AP409" s="31">
        <v>2.8299999999999999E-2</v>
      </c>
    </row>
    <row r="410" spans="1:42" x14ac:dyDescent="0.2">
      <c r="A410" s="11">
        <v>44524</v>
      </c>
      <c r="B410" s="5" t="s">
        <v>240</v>
      </c>
      <c r="C410" s="10">
        <v>44501</v>
      </c>
      <c r="D410" s="5" t="s">
        <v>181</v>
      </c>
      <c r="E410" s="18">
        <f>IF(SUMIFS('Daily NSE Equity Options'!$K:$K,'Daily NSE Equity Options'!$A:$A,$A410)=0,"",SUMIFS('Daily NSE Equity Options'!$K:$K,'Daily NSE Equity Options'!$A:$A,$A410))</f>
        <v>271.82920000000001</v>
      </c>
      <c r="F410" s="7">
        <f>IF(SUMIFS('Daily BSE Equity Options'!$K:$K,'Daily BSE Equity Options'!$A:$A,$A410)=0,"",SUMIFS('Daily BSE Equity Options'!$K:$K,'Daily BSE Equity Options'!$A:$A,$A410))</f>
        <v>5.5300000000000002E-2</v>
      </c>
      <c r="G410" s="7">
        <f t="shared" si="162"/>
        <v>271.8845</v>
      </c>
      <c r="H410" s="20">
        <f t="shared" si="163"/>
        <v>1.3088125501654133</v>
      </c>
      <c r="I410" s="20">
        <f t="shared" si="164"/>
        <v>-0.20431654676258992</v>
      </c>
      <c r="J410" s="20">
        <f t="shared" si="165"/>
        <v>1.3079198675777768</v>
      </c>
      <c r="K410" s="20">
        <f t="shared" si="180"/>
        <v>-9.3677596603156443E-2</v>
      </c>
      <c r="L410" s="20">
        <f t="shared" si="181"/>
        <v>-0.13050314465408808</v>
      </c>
      <c r="M410" s="20">
        <f t="shared" si="182"/>
        <v>-9.3685403903008502E-2</v>
      </c>
      <c r="N410" s="20">
        <f t="shared" si="166"/>
        <v>0.9997966048082918</v>
      </c>
      <c r="O410" s="20">
        <f t="shared" si="167"/>
        <v>2.0339519170824378E-4</v>
      </c>
      <c r="P410" s="21">
        <f>IF(SUMIFS('Daily NSE Equity Options'!$L:$L,'Daily NSE Equity Options'!$A:$A,$A410)=0,"",SUMIFS('Daily NSE Equity Options'!$L:$L,'Daily NSE Equity Options'!$A:$A,$A410))</f>
        <v>76971.904500000004</v>
      </c>
      <c r="Q410" s="8">
        <f>IF(SUMIFS('Daily BSE Equity Options'!$L:$L,'Daily BSE Equity Options'!$A:$A,$A410)=0,"",SUMIFS('Daily BSE Equity Options'!$L:$L,'Daily BSE Equity Options'!$A:$A,$A410))</f>
        <v>2733.3114999999998</v>
      </c>
      <c r="R410" s="8">
        <f t="shared" si="168"/>
        <v>79705.216</v>
      </c>
      <c r="S410" s="23">
        <f t="shared" si="169"/>
        <v>3.1129952150543128</v>
      </c>
      <c r="T410" s="23">
        <f t="shared" si="170"/>
        <v>0.63485893606677557</v>
      </c>
      <c r="U410" s="23">
        <f t="shared" si="171"/>
        <v>2.9097607013178819</v>
      </c>
      <c r="V410" s="23">
        <f t="shared" si="183"/>
        <v>0.14932737119393091</v>
      </c>
      <c r="W410" s="23">
        <f t="shared" si="184"/>
        <v>4.6072020490724341E-2</v>
      </c>
      <c r="X410" s="23">
        <f t="shared" si="185"/>
        <v>0.14545007009106459</v>
      </c>
      <c r="Y410" s="23">
        <f t="shared" si="172"/>
        <v>0.96570724430381072</v>
      </c>
      <c r="Z410" s="23">
        <f t="shared" si="173"/>
        <v>3.4292755696189316E-2</v>
      </c>
      <c r="AA410" s="24">
        <f>IF(SUMIFS('Daily NSE Equity Options'!$M:$M,'Daily NSE Equity Options'!$A:$A,$A410)=0,"",SUMIFS('Daily NSE Equity Options'!$M:$M,'Daily NSE Equity Options'!$A:$A,$A410))</f>
        <v>84345375</v>
      </c>
      <c r="AB410" s="9">
        <f>IF(SUMIFS('Daily BSE Equity Options'!$M:$M,'Daily BSE Equity Options'!$A:$A,$A410)=0,"",SUMIFS('Daily BSE Equity Options'!$M:$M,'Daily BSE Equity Options'!$A:$A,$A410))</f>
        <v>2728715</v>
      </c>
      <c r="AC410" s="9">
        <f t="shared" si="174"/>
        <v>87074090</v>
      </c>
      <c r="AD410" s="26">
        <f t="shared" si="175"/>
        <v>2.7084807647020854</v>
      </c>
      <c r="AE410" s="26">
        <f t="shared" si="176"/>
        <v>0.56856957266529462</v>
      </c>
      <c r="AF410" s="26">
        <f t="shared" si="177"/>
        <v>2.5564344137219397</v>
      </c>
      <c r="AG410" s="26">
        <f t="shared" si="186"/>
        <v>0.13701647475557621</v>
      </c>
      <c r="AH410" s="26">
        <f t="shared" si="187"/>
        <v>1.0941088470103777E-2</v>
      </c>
      <c r="AI410" s="26">
        <f t="shared" si="188"/>
        <v>0.13259011752473615</v>
      </c>
      <c r="AJ410" s="26">
        <f t="shared" si="178"/>
        <v>0.96866214737357581</v>
      </c>
      <c r="AK410" s="26">
        <f t="shared" si="179"/>
        <v>3.1337852626424231E-2</v>
      </c>
      <c r="AL410" s="29">
        <v>18.015000000000001</v>
      </c>
      <c r="AM410" s="30">
        <v>18.015000000000001</v>
      </c>
      <c r="AN410" s="30">
        <v>15.577500000000001</v>
      </c>
      <c r="AO410" s="30">
        <v>17.094999999999999</v>
      </c>
      <c r="AP410" s="31">
        <v>-5.11E-2</v>
      </c>
    </row>
    <row r="411" spans="1:42" x14ac:dyDescent="0.2">
      <c r="A411" s="11">
        <v>44525</v>
      </c>
      <c r="B411" s="5" t="s">
        <v>243</v>
      </c>
      <c r="C411" s="10">
        <v>44501</v>
      </c>
      <c r="D411" s="5" t="s">
        <v>181</v>
      </c>
      <c r="E411" s="18">
        <f>IF(SUMIFS('Daily NSE Equity Options'!$K:$K,'Daily NSE Equity Options'!$A:$A,$A411)=0,"",SUMIFS('Daily NSE Equity Options'!$K:$K,'Daily NSE Equity Options'!$A:$A,$A411))</f>
        <v>295.63339999999999</v>
      </c>
      <c r="F411" s="7">
        <f>IF(SUMIFS('Daily BSE Equity Options'!$K:$K,'Daily BSE Equity Options'!$A:$A,$A411)=0,"",SUMIFS('Daily BSE Equity Options'!$K:$K,'Daily BSE Equity Options'!$A:$A,$A411))</f>
        <v>2.3E-2</v>
      </c>
      <c r="G411" s="7">
        <f t="shared" si="162"/>
        <v>295.65640000000002</v>
      </c>
      <c r="H411" s="20">
        <f t="shared" si="163"/>
        <v>0.65204285885123348</v>
      </c>
      <c r="I411" s="20">
        <f t="shared" si="164"/>
        <v>-0.68622100954979537</v>
      </c>
      <c r="J411" s="20">
        <f t="shared" si="165"/>
        <v>0.65149491547199134</v>
      </c>
      <c r="K411" s="20">
        <f t="shared" si="180"/>
        <v>8.7570430255469178E-2</v>
      </c>
      <c r="L411" s="20">
        <f t="shared" si="181"/>
        <v>-0.58408679927667273</v>
      </c>
      <c r="M411" s="20">
        <f t="shared" si="182"/>
        <v>8.743381840450648E-2</v>
      </c>
      <c r="N411" s="20">
        <f t="shared" si="166"/>
        <v>0.99992220699433521</v>
      </c>
      <c r="O411" s="20">
        <f t="shared" si="167"/>
        <v>7.7793005664683734E-5</v>
      </c>
      <c r="P411" s="21">
        <f>IF(SUMIFS('Daily NSE Equity Options'!$L:$L,'Daily NSE Equity Options'!$A:$A,$A411)=0,"",SUMIFS('Daily NSE Equity Options'!$L:$L,'Daily NSE Equity Options'!$A:$A,$A411))</f>
        <v>132875.40909999999</v>
      </c>
      <c r="Q411" s="8">
        <f>IF(SUMIFS('Daily BSE Equity Options'!$L:$L,'Daily BSE Equity Options'!$A:$A,$A411)=0,"",SUMIFS('Daily BSE Equity Options'!$L:$L,'Daily BSE Equity Options'!$A:$A,$A411))</f>
        <v>2886.2959000000001</v>
      </c>
      <c r="R411" s="8">
        <f t="shared" si="168"/>
        <v>135761.70499999999</v>
      </c>
      <c r="S411" s="23">
        <f t="shared" si="169"/>
        <v>2.6048351261193701</v>
      </c>
      <c r="T411" s="23">
        <f t="shared" si="170"/>
        <v>0.2043990274828118</v>
      </c>
      <c r="U411" s="23">
        <f t="shared" si="171"/>
        <v>2.458298626174499</v>
      </c>
      <c r="V411" s="23">
        <f t="shared" si="183"/>
        <v>0.72628454451195212</v>
      </c>
      <c r="W411" s="23">
        <f t="shared" si="184"/>
        <v>5.5970349519255391E-2</v>
      </c>
      <c r="X411" s="23">
        <f t="shared" si="185"/>
        <v>0.70329762358337988</v>
      </c>
      <c r="Y411" s="23">
        <f t="shared" si="172"/>
        <v>0.97873998488749092</v>
      </c>
      <c r="Z411" s="23">
        <f t="shared" si="173"/>
        <v>2.1260015112509086E-2</v>
      </c>
      <c r="AA411" s="24">
        <f>IF(SUMIFS('Daily NSE Equity Options'!$M:$M,'Daily NSE Equity Options'!$A:$A,$A411)=0,"",SUMIFS('Daily NSE Equity Options'!$M:$M,'Daily NSE Equity Options'!$A:$A,$A411))</f>
        <v>146163483</v>
      </c>
      <c r="AB411" s="9">
        <f>IF(SUMIFS('Daily BSE Equity Options'!$M:$M,'Daily BSE Equity Options'!$A:$A,$A411)=0,"",SUMIFS('Daily BSE Equity Options'!$M:$M,'Daily BSE Equity Options'!$A:$A,$A411))</f>
        <v>3066211</v>
      </c>
      <c r="AC411" s="9">
        <f t="shared" si="174"/>
        <v>149229694</v>
      </c>
      <c r="AD411" s="26">
        <f t="shared" si="175"/>
        <v>2.2796757641169614</v>
      </c>
      <c r="AE411" s="26">
        <f t="shared" si="176"/>
        <v>0.22557208414056573</v>
      </c>
      <c r="AF411" s="26">
        <f t="shared" si="177"/>
        <v>2.17049227012726</v>
      </c>
      <c r="AG411" s="26">
        <f t="shared" si="186"/>
        <v>0.73291639286682875</v>
      </c>
      <c r="AH411" s="26">
        <f t="shared" si="187"/>
        <v>0.12368312557375916</v>
      </c>
      <c r="AI411" s="26">
        <f t="shared" si="188"/>
        <v>0.71382433052128369</v>
      </c>
      <c r="AJ411" s="26">
        <f t="shared" si="178"/>
        <v>0.9794530772139759</v>
      </c>
      <c r="AK411" s="26">
        <f t="shared" si="179"/>
        <v>2.0546922786024074E-2</v>
      </c>
      <c r="AL411" s="29">
        <v>17.094999999999999</v>
      </c>
      <c r="AM411" s="30">
        <v>18.072500000000002</v>
      </c>
      <c r="AN411" s="30">
        <v>16.002500000000001</v>
      </c>
      <c r="AO411" s="30">
        <v>16.662500000000001</v>
      </c>
      <c r="AP411" s="31">
        <v>-2.53E-2</v>
      </c>
    </row>
    <row r="412" spans="1:42" x14ac:dyDescent="0.2">
      <c r="A412" s="11">
        <v>44526</v>
      </c>
      <c r="B412" s="5" t="s">
        <v>241</v>
      </c>
      <c r="C412" s="10">
        <v>44501</v>
      </c>
      <c r="D412" s="5" t="s">
        <v>181</v>
      </c>
      <c r="E412" s="18">
        <f>IF(SUMIFS('Daily NSE Equity Options'!$K:$K,'Daily NSE Equity Options'!$A:$A,$A412)=0,"",SUMIFS('Daily NSE Equity Options'!$K:$K,'Daily NSE Equity Options'!$A:$A,$A412))</f>
        <v>349.7681</v>
      </c>
      <c r="F412" s="7">
        <f>IF(SUMIFS('Daily BSE Equity Options'!$K:$K,'Daily BSE Equity Options'!$A:$A,$A412)=0,"",SUMIFS('Daily BSE Equity Options'!$K:$K,'Daily BSE Equity Options'!$A:$A,$A412))</f>
        <v>7.8399999999999997E-2</v>
      </c>
      <c r="G412" s="7">
        <f t="shared" si="162"/>
        <v>349.84649999999999</v>
      </c>
      <c r="H412" s="20">
        <f t="shared" si="163"/>
        <v>1.1175697429927056</v>
      </c>
      <c r="I412" s="20">
        <f t="shared" si="164"/>
        <v>-2.5445292620865922E-3</v>
      </c>
      <c r="J412" s="20">
        <f t="shared" si="165"/>
        <v>1.1170369778684672</v>
      </c>
      <c r="K412" s="20">
        <f t="shared" si="180"/>
        <v>0.18311428952209052</v>
      </c>
      <c r="L412" s="20">
        <f t="shared" si="181"/>
        <v>2.4086956521739129</v>
      </c>
      <c r="M412" s="20">
        <f t="shared" si="182"/>
        <v>0.18328742418564237</v>
      </c>
      <c r="N412" s="20">
        <f t="shared" si="166"/>
        <v>0.9997759017168959</v>
      </c>
      <c r="O412" s="20">
        <f t="shared" si="167"/>
        <v>2.2409828310416139E-4</v>
      </c>
      <c r="P412" s="21">
        <f>IF(SUMIFS('Daily NSE Equity Options'!$L:$L,'Daily NSE Equity Options'!$A:$A,$A412)=0,"",SUMIFS('Daily NSE Equity Options'!$L:$L,'Daily NSE Equity Options'!$A:$A,$A412))</f>
        <v>51165.599999999999</v>
      </c>
      <c r="Q412" s="8">
        <f>IF(SUMIFS('Daily BSE Equity Options'!$L:$L,'Daily BSE Equity Options'!$A:$A,$A412)=0,"",SUMIFS('Daily BSE Equity Options'!$L:$L,'Daily BSE Equity Options'!$A:$A,$A412))</f>
        <v>2286.4256999999998</v>
      </c>
      <c r="R412" s="8">
        <f t="shared" si="168"/>
        <v>53452.025699999998</v>
      </c>
      <c r="S412" s="23">
        <f t="shared" si="169"/>
        <v>-0.27829527005570331</v>
      </c>
      <c r="T412" s="23">
        <f t="shared" si="170"/>
        <v>-0.41331184665154019</v>
      </c>
      <c r="U412" s="23">
        <f t="shared" si="171"/>
        <v>-0.28533049436985258</v>
      </c>
      <c r="V412" s="23">
        <f t="shared" si="183"/>
        <v>-0.61493552233210025</v>
      </c>
      <c r="W412" s="23">
        <f t="shared" si="184"/>
        <v>-0.2078339230568842</v>
      </c>
      <c r="X412" s="23">
        <f t="shared" si="185"/>
        <v>-0.60628053617918254</v>
      </c>
      <c r="Y412" s="23">
        <f t="shared" si="172"/>
        <v>0.957224713749249</v>
      </c>
      <c r="Z412" s="23">
        <f t="shared" si="173"/>
        <v>4.2775286250751013E-2</v>
      </c>
      <c r="AA412" s="24">
        <f>IF(SUMIFS('Daily NSE Equity Options'!$M:$M,'Daily NSE Equity Options'!$A:$A,$A412)=0,"",SUMIFS('Daily NSE Equity Options'!$M:$M,'Daily NSE Equity Options'!$A:$A,$A412))</f>
        <v>57572313</v>
      </c>
      <c r="AB412" s="9">
        <f>IF(SUMIFS('Daily BSE Equity Options'!$M:$M,'Daily BSE Equity Options'!$A:$A,$A412)=0,"",SUMIFS('Daily BSE Equity Options'!$M:$M,'Daily BSE Equity Options'!$A:$A,$A412))</f>
        <v>2301792</v>
      </c>
      <c r="AC412" s="9">
        <f t="shared" si="174"/>
        <v>59874105</v>
      </c>
      <c r="AD412" s="26">
        <f t="shared" si="175"/>
        <v>-0.34687800090666532</v>
      </c>
      <c r="AE412" s="26">
        <f t="shared" si="176"/>
        <v>-0.42342652858379559</v>
      </c>
      <c r="AF412" s="26">
        <f t="shared" si="177"/>
        <v>-0.35019459670075381</v>
      </c>
      <c r="AG412" s="26">
        <f t="shared" si="186"/>
        <v>-0.60611014585633538</v>
      </c>
      <c r="AH412" s="26">
        <f t="shared" si="187"/>
        <v>-0.24930410855613006</v>
      </c>
      <c r="AI412" s="26">
        <f t="shared" si="188"/>
        <v>-0.59877887975834088</v>
      </c>
      <c r="AJ412" s="26">
        <f t="shared" si="178"/>
        <v>0.96155613516060068</v>
      </c>
      <c r="AK412" s="26">
        <f t="shared" si="179"/>
        <v>3.8443864839399267E-2</v>
      </c>
      <c r="AL412" s="29">
        <v>16.662500000000001</v>
      </c>
      <c r="AM412" s="30">
        <v>21.392499999999998</v>
      </c>
      <c r="AN412" s="30">
        <v>16.05</v>
      </c>
      <c r="AO412" s="30">
        <v>20.802499999999998</v>
      </c>
      <c r="AP412" s="31">
        <v>0.2485</v>
      </c>
    </row>
    <row r="413" spans="1:42" x14ac:dyDescent="0.2">
      <c r="A413" s="11">
        <v>44529</v>
      </c>
      <c r="B413" s="5" t="s">
        <v>244</v>
      </c>
      <c r="C413" s="10">
        <v>44501</v>
      </c>
      <c r="D413" s="5" t="s">
        <v>181</v>
      </c>
      <c r="E413" s="18">
        <f>IF(SUMIFS('Daily NSE Equity Options'!$K:$K,'Daily NSE Equity Options'!$A:$A,$A413)=0,"",SUMIFS('Daily NSE Equity Options'!$K:$K,'Daily NSE Equity Options'!$A:$A,$A413))</f>
        <v>346.4683</v>
      </c>
      <c r="F413" s="7">
        <f>IF(SUMIFS('Daily BSE Equity Options'!$K:$K,'Daily BSE Equity Options'!$A:$A,$A413)=0,"",SUMIFS('Daily BSE Equity Options'!$K:$K,'Daily BSE Equity Options'!$A:$A,$A413))</f>
        <v>7.4700000000000003E-2</v>
      </c>
      <c r="G413" s="7">
        <f t="shared" si="162"/>
        <v>346.54300000000001</v>
      </c>
      <c r="H413" s="20" t="str">
        <f t="shared" si="163"/>
        <v/>
      </c>
      <c r="I413" s="20" t="str">
        <f t="shared" si="164"/>
        <v/>
      </c>
      <c r="J413" s="20" t="str">
        <f t="shared" si="165"/>
        <v/>
      </c>
      <c r="K413" s="20">
        <f t="shared" si="180"/>
        <v>-9.4342508650732126E-3</v>
      </c>
      <c r="L413" s="20">
        <f t="shared" si="181"/>
        <v>-4.7193877551020336E-2</v>
      </c>
      <c r="M413" s="20">
        <f t="shared" si="182"/>
        <v>-9.4427127325841242E-3</v>
      </c>
      <c r="N413" s="20">
        <f t="shared" si="166"/>
        <v>0.99978444233471742</v>
      </c>
      <c r="O413" s="20">
        <f t="shared" si="167"/>
        <v>2.1555766528251905E-4</v>
      </c>
      <c r="P413" s="21">
        <f>IF(SUMIFS('Daily NSE Equity Options'!$L:$L,'Daily NSE Equity Options'!$A:$A,$A413)=0,"",SUMIFS('Daily NSE Equity Options'!$L:$L,'Daily NSE Equity Options'!$A:$A,$A413))</f>
        <v>54990.967100000002</v>
      </c>
      <c r="Q413" s="8">
        <f>IF(SUMIFS('Daily BSE Equity Options'!$L:$L,'Daily BSE Equity Options'!$A:$A,$A413)=0,"",SUMIFS('Daily BSE Equity Options'!$L:$L,'Daily BSE Equity Options'!$A:$A,$A413))</f>
        <v>2562.4681</v>
      </c>
      <c r="R413" s="8">
        <f t="shared" si="168"/>
        <v>57553.4352</v>
      </c>
      <c r="S413" s="23" t="str">
        <f t="shared" si="169"/>
        <v/>
      </c>
      <c r="T413" s="23" t="str">
        <f t="shared" si="170"/>
        <v/>
      </c>
      <c r="U413" s="23" t="str">
        <f t="shared" si="171"/>
        <v/>
      </c>
      <c r="V413" s="23">
        <f t="shared" si="183"/>
        <v>7.4764433525650098E-2</v>
      </c>
      <c r="W413" s="23">
        <f t="shared" si="184"/>
        <v>0.12073097323914794</v>
      </c>
      <c r="X413" s="23">
        <f t="shared" si="185"/>
        <v>7.6730665419851407E-2</v>
      </c>
      <c r="Y413" s="23">
        <f t="shared" si="172"/>
        <v>0.95547671323014272</v>
      </c>
      <c r="Z413" s="23">
        <f t="shared" si="173"/>
        <v>4.4523286769857312E-2</v>
      </c>
      <c r="AA413" s="24">
        <f>IF(SUMIFS('Daily NSE Equity Options'!$M:$M,'Daily NSE Equity Options'!$A:$A,$A413)=0,"",SUMIFS('Daily NSE Equity Options'!$M:$M,'Daily NSE Equity Options'!$A:$A,$A413))</f>
        <v>62488234</v>
      </c>
      <c r="AB413" s="9">
        <f>IF(SUMIFS('Daily BSE Equity Options'!$M:$M,'Daily BSE Equity Options'!$A:$A,$A413)=0,"",SUMIFS('Daily BSE Equity Options'!$M:$M,'Daily BSE Equity Options'!$A:$A,$A413))</f>
        <v>2565194</v>
      </c>
      <c r="AC413" s="9">
        <f t="shared" si="174"/>
        <v>65053428</v>
      </c>
      <c r="AD413" s="26" t="str">
        <f t="shared" si="175"/>
        <v/>
      </c>
      <c r="AE413" s="26" t="str">
        <f t="shared" si="176"/>
        <v/>
      </c>
      <c r="AF413" s="26" t="str">
        <f t="shared" si="177"/>
        <v/>
      </c>
      <c r="AG413" s="26">
        <f t="shared" si="186"/>
        <v>8.538689421771184E-2</v>
      </c>
      <c r="AH413" s="26">
        <f t="shared" si="187"/>
        <v>0.11443345011191286</v>
      </c>
      <c r="AI413" s="26">
        <f t="shared" si="188"/>
        <v>8.6503556086558575E-2</v>
      </c>
      <c r="AJ413" s="26">
        <f t="shared" si="178"/>
        <v>0.96056788890510125</v>
      </c>
      <c r="AK413" s="26">
        <f t="shared" si="179"/>
        <v>3.9432111094898796E-2</v>
      </c>
      <c r="AL413" s="29">
        <v>20.802499999999998</v>
      </c>
      <c r="AM413" s="30">
        <v>23.82</v>
      </c>
      <c r="AN413" s="30">
        <v>18.892499999999998</v>
      </c>
      <c r="AO413" s="30">
        <v>20.83</v>
      </c>
      <c r="AP413" s="31">
        <v>1.2999999999999999E-3</v>
      </c>
    </row>
    <row r="414" spans="1:42" x14ac:dyDescent="0.2">
      <c r="A414" s="11">
        <v>44530</v>
      </c>
      <c r="B414" s="5" t="s">
        <v>242</v>
      </c>
      <c r="C414" s="10">
        <v>44501</v>
      </c>
      <c r="D414" s="5" t="s">
        <v>181</v>
      </c>
      <c r="E414" s="18">
        <f>IF(SUMIFS('Daily NSE Equity Options'!$K:$K,'Daily NSE Equity Options'!$A:$A,$A414)=0,"",SUMIFS('Daily NSE Equity Options'!$K:$K,'Daily NSE Equity Options'!$A:$A,$A414))</f>
        <v>403.75369999999998</v>
      </c>
      <c r="F414" s="7">
        <f>IF(SUMIFS('Daily BSE Equity Options'!$K:$K,'Daily BSE Equity Options'!$A:$A,$A414)=0,"",SUMIFS('Daily BSE Equity Options'!$K:$K,'Daily BSE Equity Options'!$A:$A,$A414))</f>
        <v>7.5200000000000003E-2</v>
      </c>
      <c r="G414" s="7">
        <f t="shared" si="162"/>
        <v>403.82889999999998</v>
      </c>
      <c r="H414" s="20" t="str">
        <f t="shared" si="163"/>
        <v/>
      </c>
      <c r="I414" s="20" t="str">
        <f t="shared" si="164"/>
        <v/>
      </c>
      <c r="J414" s="20" t="str">
        <f t="shared" si="165"/>
        <v/>
      </c>
      <c r="K414" s="20">
        <f t="shared" si="180"/>
        <v>0.16534095615673916</v>
      </c>
      <c r="L414" s="20">
        <f t="shared" si="181"/>
        <v>6.6934404283802706E-3</v>
      </c>
      <c r="M414" s="20">
        <f t="shared" si="182"/>
        <v>0.16530675846864584</v>
      </c>
      <c r="N414" s="20">
        <f t="shared" si="166"/>
        <v>0.99981378252027031</v>
      </c>
      <c r="O414" s="20">
        <f t="shared" si="167"/>
        <v>1.862174797296578E-4</v>
      </c>
      <c r="P414" s="21">
        <f>IF(SUMIFS('Daily NSE Equity Options'!$L:$L,'Daily NSE Equity Options'!$A:$A,$A414)=0,"",SUMIFS('Daily NSE Equity Options'!$L:$L,'Daily NSE Equity Options'!$A:$A,$A414))</f>
        <v>79850.575299999997</v>
      </c>
      <c r="Q414" s="8">
        <f>IF(SUMIFS('Daily BSE Equity Options'!$L:$L,'Daily BSE Equity Options'!$A:$A,$A414)=0,"",SUMIFS('Daily BSE Equity Options'!$L:$L,'Daily BSE Equity Options'!$A:$A,$A414))</f>
        <v>2551.942</v>
      </c>
      <c r="R414" s="8">
        <f t="shared" si="168"/>
        <v>82402.517299999992</v>
      </c>
      <c r="S414" s="23" t="str">
        <f t="shared" si="169"/>
        <v/>
      </c>
      <c r="T414" s="23" t="str">
        <f t="shared" si="170"/>
        <v/>
      </c>
      <c r="U414" s="23" t="str">
        <f t="shared" si="171"/>
        <v/>
      </c>
      <c r="V414" s="23">
        <f t="shared" si="183"/>
        <v>0.45206712140183458</v>
      </c>
      <c r="W414" s="23">
        <f t="shared" si="184"/>
        <v>-4.1077974785325155E-3</v>
      </c>
      <c r="X414" s="23">
        <f t="shared" si="185"/>
        <v>0.43175671467130772</v>
      </c>
      <c r="Y414" s="23">
        <f t="shared" si="172"/>
        <v>0.96903077619935774</v>
      </c>
      <c r="Z414" s="23">
        <f t="shared" si="173"/>
        <v>3.0969223800642317E-2</v>
      </c>
      <c r="AA414" s="24">
        <f>IF(SUMIFS('Daily NSE Equity Options'!$M:$M,'Daily NSE Equity Options'!$A:$A,$A414)=0,"",SUMIFS('Daily NSE Equity Options'!$M:$M,'Daily NSE Equity Options'!$A:$A,$A414))</f>
        <v>90463360</v>
      </c>
      <c r="AB414" s="9">
        <f>IF(SUMIFS('Daily BSE Equity Options'!$M:$M,'Daily BSE Equity Options'!$A:$A,$A414)=0,"",SUMIFS('Daily BSE Equity Options'!$M:$M,'Daily BSE Equity Options'!$A:$A,$A414))</f>
        <v>2559166</v>
      </c>
      <c r="AC414" s="9">
        <f t="shared" si="174"/>
        <v>93022526</v>
      </c>
      <c r="AD414" s="26" t="str">
        <f t="shared" si="175"/>
        <v/>
      </c>
      <c r="AE414" s="26" t="str">
        <f t="shared" si="176"/>
        <v/>
      </c>
      <c r="AF414" s="26" t="str">
        <f t="shared" si="177"/>
        <v/>
      </c>
      <c r="AG414" s="26">
        <f t="shared" si="186"/>
        <v>0.44768629563127038</v>
      </c>
      <c r="AH414" s="26">
        <f t="shared" si="187"/>
        <v>-2.3499197331663391E-3</v>
      </c>
      <c r="AI414" s="26">
        <f t="shared" si="188"/>
        <v>0.42994041759029211</v>
      </c>
      <c r="AJ414" s="26">
        <f t="shared" si="178"/>
        <v>0.97248874966048549</v>
      </c>
      <c r="AK414" s="26">
        <f t="shared" si="179"/>
        <v>2.7511250339514539E-2</v>
      </c>
      <c r="AL414" s="29">
        <v>20.83</v>
      </c>
      <c r="AM414" s="30">
        <v>21.965</v>
      </c>
      <c r="AN414" s="30">
        <v>18.807500000000001</v>
      </c>
      <c r="AO414" s="30">
        <v>21.1675</v>
      </c>
      <c r="AP414" s="31">
        <v>1.6199999999999999E-2</v>
      </c>
    </row>
    <row r="415" spans="1:42" x14ac:dyDescent="0.2">
      <c r="A415" s="11">
        <v>44531</v>
      </c>
      <c r="B415" s="5" t="s">
        <v>240</v>
      </c>
      <c r="C415" s="10">
        <v>44531</v>
      </c>
      <c r="D415" s="5" t="s">
        <v>181</v>
      </c>
      <c r="E415" s="18">
        <f>IF(SUMIFS('Daily NSE Equity Options'!$K:$K,'Daily NSE Equity Options'!$A:$A,$A415)=0,"",SUMIFS('Daily NSE Equity Options'!$K:$K,'Daily NSE Equity Options'!$A:$A,$A415))</f>
        <v>320.63549999999998</v>
      </c>
      <c r="F415" s="7">
        <f>IF(SUMIFS('Daily BSE Equity Options'!$K:$K,'Daily BSE Equity Options'!$A:$A,$A415)=0,"",SUMIFS('Daily BSE Equity Options'!$K:$K,'Daily BSE Equity Options'!$A:$A,$A415))</f>
        <v>4.5600000000000002E-2</v>
      </c>
      <c r="G415" s="7">
        <f t="shared" si="162"/>
        <v>320.68109999999996</v>
      </c>
      <c r="H415" s="20">
        <f t="shared" si="163"/>
        <v>1.8254952000098696</v>
      </c>
      <c r="I415" s="20">
        <f t="shared" si="164"/>
        <v>-0.34482758620689646</v>
      </c>
      <c r="J415" s="20">
        <f t="shared" si="165"/>
        <v>1.8241648979735618</v>
      </c>
      <c r="K415" s="20">
        <f t="shared" si="180"/>
        <v>-0.20586362428381466</v>
      </c>
      <c r="L415" s="20">
        <f t="shared" si="181"/>
        <v>-0.3936170212765957</v>
      </c>
      <c r="M415" s="20">
        <f t="shared" si="182"/>
        <v>-0.20589858724821331</v>
      </c>
      <c r="N415" s="20">
        <f t="shared" si="166"/>
        <v>0.99985780265815483</v>
      </c>
      <c r="O415" s="20">
        <f t="shared" si="167"/>
        <v>1.4219734184521635E-4</v>
      </c>
      <c r="P415" s="21">
        <f>IF(SUMIFS('Daily NSE Equity Options'!$L:$L,'Daily NSE Equity Options'!$A:$A,$A415)=0,"",SUMIFS('Daily NSE Equity Options'!$L:$L,'Daily NSE Equity Options'!$A:$A,$A415))</f>
        <v>75297.998399999997</v>
      </c>
      <c r="Q415" s="8">
        <f>IF(SUMIFS('Daily BSE Equity Options'!$L:$L,'Daily BSE Equity Options'!$A:$A,$A415)=0,"",SUMIFS('Daily BSE Equity Options'!$L:$L,'Daily BSE Equity Options'!$A:$A,$A415))</f>
        <v>2714.8368999999998</v>
      </c>
      <c r="R415" s="8">
        <f t="shared" si="168"/>
        <v>78012.835299999992</v>
      </c>
      <c r="S415" s="23">
        <f t="shared" si="169"/>
        <v>3.515946672389016</v>
      </c>
      <c r="T415" s="23">
        <f t="shared" si="170"/>
        <v>0.71397840623640252</v>
      </c>
      <c r="U415" s="23">
        <f t="shared" si="171"/>
        <v>3.2728636741535855</v>
      </c>
      <c r="V415" s="23">
        <f t="shared" si="183"/>
        <v>-5.701370194135591E-2</v>
      </c>
      <c r="W415" s="23">
        <f t="shared" si="184"/>
        <v>6.383174069003128E-2</v>
      </c>
      <c r="X415" s="23">
        <f t="shared" si="185"/>
        <v>-5.3271212383216859E-2</v>
      </c>
      <c r="Y415" s="23">
        <f t="shared" si="172"/>
        <v>0.96520012521580545</v>
      </c>
      <c r="Z415" s="23">
        <f t="shared" si="173"/>
        <v>3.4799874784194648E-2</v>
      </c>
      <c r="AA415" s="24">
        <f>IF(SUMIFS('Daily NSE Equity Options'!$M:$M,'Daily NSE Equity Options'!$A:$A,$A415)=0,"",SUMIFS('Daily NSE Equity Options'!$M:$M,'Daily NSE Equity Options'!$A:$A,$A415))</f>
        <v>85198706</v>
      </c>
      <c r="AB415" s="9">
        <f>IF(SUMIFS('Daily BSE Equity Options'!$M:$M,'Daily BSE Equity Options'!$A:$A,$A415)=0,"",SUMIFS('Daily BSE Equity Options'!$M:$M,'Daily BSE Equity Options'!$A:$A,$A415))</f>
        <v>2722787</v>
      </c>
      <c r="AC415" s="9">
        <f t="shared" si="174"/>
        <v>87921493</v>
      </c>
      <c r="AD415" s="26">
        <f t="shared" si="175"/>
        <v>3.3141230583809467</v>
      </c>
      <c r="AE415" s="26">
        <f t="shared" si="176"/>
        <v>0.5624136387632841</v>
      </c>
      <c r="AF415" s="26">
        <f t="shared" si="177"/>
        <v>3.0909950362164631</v>
      </c>
      <c r="AG415" s="26">
        <f t="shared" si="186"/>
        <v>-5.819653393373847E-2</v>
      </c>
      <c r="AH415" s="26">
        <f t="shared" si="187"/>
        <v>6.3935282041102548E-2</v>
      </c>
      <c r="AI415" s="26">
        <f t="shared" si="188"/>
        <v>-5.4836534970035156E-2</v>
      </c>
      <c r="AJ415" s="26">
        <f t="shared" si="178"/>
        <v>0.9690316109622934</v>
      </c>
      <c r="AK415" s="26">
        <f t="shared" si="179"/>
        <v>3.0968389037706628E-2</v>
      </c>
      <c r="AL415" s="29">
        <v>21.1675</v>
      </c>
      <c r="AM415" s="30">
        <v>21.1675</v>
      </c>
      <c r="AN415" s="30">
        <v>18.934999999999999</v>
      </c>
      <c r="AO415" s="30">
        <v>19.447500000000002</v>
      </c>
      <c r="AP415" s="31">
        <v>-8.1299999999999997E-2</v>
      </c>
    </row>
    <row r="416" spans="1:42" x14ac:dyDescent="0.2">
      <c r="A416" s="11">
        <v>44532</v>
      </c>
      <c r="B416" s="5" t="s">
        <v>243</v>
      </c>
      <c r="C416" s="10">
        <v>44531</v>
      </c>
      <c r="D416" s="5" t="s">
        <v>181</v>
      </c>
      <c r="E416" s="18">
        <f>IF(SUMIFS('Daily NSE Equity Options'!$K:$K,'Daily NSE Equity Options'!$A:$A,$A416)=0,"",SUMIFS('Daily NSE Equity Options'!$K:$K,'Daily NSE Equity Options'!$A:$A,$A416))</f>
        <v>298.81670000000003</v>
      </c>
      <c r="F416" s="7">
        <f>IF(SUMIFS('Daily BSE Equity Options'!$K:$K,'Daily BSE Equity Options'!$A:$A,$A416)=0,"",SUMIFS('Daily BSE Equity Options'!$K:$K,'Daily BSE Equity Options'!$A:$A,$A416))</f>
        <v>2.5700000000000001E-2</v>
      </c>
      <c r="G416" s="7">
        <f t="shared" si="162"/>
        <v>298.8424</v>
      </c>
      <c r="H416" s="20">
        <f t="shared" si="163"/>
        <v>1.2062646143941125</v>
      </c>
      <c r="I416" s="20">
        <f t="shared" si="164"/>
        <v>-0.69871043376318875</v>
      </c>
      <c r="J416" s="20">
        <f t="shared" si="165"/>
        <v>1.2050656186958313</v>
      </c>
      <c r="K416" s="20">
        <f t="shared" si="180"/>
        <v>-6.8048609714145725E-2</v>
      </c>
      <c r="L416" s="20">
        <f t="shared" si="181"/>
        <v>-0.43640350877192979</v>
      </c>
      <c r="M416" s="20">
        <f t="shared" si="182"/>
        <v>-6.8100988801647389E-2</v>
      </c>
      <c r="N416" s="20">
        <f t="shared" si="166"/>
        <v>0.99991400149376408</v>
      </c>
      <c r="O416" s="20">
        <f t="shared" si="167"/>
        <v>8.5998506236062888E-5</v>
      </c>
      <c r="P416" s="21">
        <f>IF(SUMIFS('Daily NSE Equity Options'!$L:$L,'Daily NSE Equity Options'!$A:$A,$A416)=0,"",SUMIFS('Daily NSE Equity Options'!$L:$L,'Daily NSE Equity Options'!$A:$A,$A416))</f>
        <v>129811.0333</v>
      </c>
      <c r="Q416" s="8">
        <f>IF(SUMIFS('Daily BSE Equity Options'!$L:$L,'Daily BSE Equity Options'!$A:$A,$A416)=0,"",SUMIFS('Daily BSE Equity Options'!$L:$L,'Daily BSE Equity Options'!$A:$A,$A416))</f>
        <v>2837.1043</v>
      </c>
      <c r="R416" s="8">
        <f t="shared" si="168"/>
        <v>132648.13759999999</v>
      </c>
      <c r="S416" s="23">
        <f t="shared" si="169"/>
        <v>3.6301017507498416</v>
      </c>
      <c r="T416" s="23">
        <f t="shared" si="170"/>
        <v>0.1755328361444537</v>
      </c>
      <c r="U416" s="23">
        <f t="shared" si="171"/>
        <v>3.3562912206297399</v>
      </c>
      <c r="V416" s="23">
        <f t="shared" si="183"/>
        <v>0.7239639307596788</v>
      </c>
      <c r="W416" s="23">
        <f t="shared" si="184"/>
        <v>4.5036738671115017E-2</v>
      </c>
      <c r="X416" s="23">
        <f t="shared" si="185"/>
        <v>0.70033734948741189</v>
      </c>
      <c r="Y416" s="23">
        <f t="shared" si="172"/>
        <v>0.97861180449773622</v>
      </c>
      <c r="Z416" s="23">
        <f t="shared" si="173"/>
        <v>2.1388195502263879E-2</v>
      </c>
      <c r="AA416" s="24">
        <f>IF(SUMIFS('Daily NSE Equity Options'!$M:$M,'Daily NSE Equity Options'!$A:$A,$A416)=0,"",SUMIFS('Daily NSE Equity Options'!$M:$M,'Daily NSE Equity Options'!$A:$A,$A416))</f>
        <v>145998875</v>
      </c>
      <c r="AB416" s="9">
        <f>IF(SUMIFS('Daily BSE Equity Options'!$M:$M,'Daily BSE Equity Options'!$A:$A,$A416)=0,"",SUMIFS('Daily BSE Equity Options'!$M:$M,'Daily BSE Equity Options'!$A:$A,$A416))</f>
        <v>2957050</v>
      </c>
      <c r="AC416" s="9">
        <f t="shared" si="174"/>
        <v>148955925</v>
      </c>
      <c r="AD416" s="26">
        <f t="shared" si="175"/>
        <v>3.3586618518407176</v>
      </c>
      <c r="AE416" s="26">
        <f t="shared" si="176"/>
        <v>0.15616078221927499</v>
      </c>
      <c r="AF416" s="26">
        <f t="shared" si="177"/>
        <v>3.1314780392593793</v>
      </c>
      <c r="AG416" s="26">
        <f t="shared" si="186"/>
        <v>0.7136278454745546</v>
      </c>
      <c r="AH416" s="26">
        <f t="shared" si="187"/>
        <v>8.6037945678453687E-2</v>
      </c>
      <c r="AI416" s="26">
        <f t="shared" si="188"/>
        <v>0.69419239730153359</v>
      </c>
      <c r="AJ416" s="26">
        <f t="shared" si="178"/>
        <v>0.98014815456317028</v>
      </c>
      <c r="AK416" s="26">
        <f t="shared" si="179"/>
        <v>1.9851845436829722E-2</v>
      </c>
      <c r="AL416" s="29">
        <v>19.447500000000002</v>
      </c>
      <c r="AM416" s="30">
        <v>22.965</v>
      </c>
      <c r="AN416" s="30">
        <v>18.002500000000001</v>
      </c>
      <c r="AO416" s="30">
        <v>18.087499999999999</v>
      </c>
      <c r="AP416" s="31">
        <v>-6.9900000000000004E-2</v>
      </c>
    </row>
    <row r="417" spans="1:42" x14ac:dyDescent="0.2">
      <c r="A417" s="11">
        <v>44533</v>
      </c>
      <c r="B417" s="5" t="s">
        <v>241</v>
      </c>
      <c r="C417" s="10">
        <v>44531</v>
      </c>
      <c r="D417" s="5" t="s">
        <v>181</v>
      </c>
      <c r="E417" s="18">
        <f>IF(SUMIFS('Daily NSE Equity Options'!$K:$K,'Daily NSE Equity Options'!$A:$A,$A417)=0,"",SUMIFS('Daily NSE Equity Options'!$K:$K,'Daily NSE Equity Options'!$A:$A,$A417))</f>
        <v>289.99560000000002</v>
      </c>
      <c r="F417" s="7">
        <f>IF(SUMIFS('Daily BSE Equity Options'!$K:$K,'Daily BSE Equity Options'!$A:$A,$A417)=0,"",SUMIFS('Daily BSE Equity Options'!$K:$K,'Daily BSE Equity Options'!$A:$A,$A417))</f>
        <v>6.7199999999999996E-2</v>
      </c>
      <c r="G417" s="7">
        <f t="shared" si="162"/>
        <v>290.06280000000004</v>
      </c>
      <c r="H417" s="20">
        <f t="shared" si="163"/>
        <v>1.3108195007438566</v>
      </c>
      <c r="I417" s="20">
        <f t="shared" si="164"/>
        <v>-2.7496382054992718E-2</v>
      </c>
      <c r="J417" s="20">
        <f t="shared" si="165"/>
        <v>1.3100830016294509</v>
      </c>
      <c r="K417" s="20">
        <f t="shared" si="180"/>
        <v>-2.952010379607295E-2</v>
      </c>
      <c r="L417" s="20">
        <f t="shared" si="181"/>
        <v>1.6147859922178984</v>
      </c>
      <c r="M417" s="20">
        <f t="shared" si="182"/>
        <v>-2.9378695928020782E-2</v>
      </c>
      <c r="N417" s="20">
        <f t="shared" si="166"/>
        <v>0.99976832603146626</v>
      </c>
      <c r="O417" s="20">
        <f t="shared" si="167"/>
        <v>2.3167396853371059E-4</v>
      </c>
      <c r="P417" s="21">
        <f>IF(SUMIFS('Daily NSE Equity Options'!$L:$L,'Daily NSE Equity Options'!$A:$A,$A417)=0,"",SUMIFS('Daily NSE Equity Options'!$L:$L,'Daily NSE Equity Options'!$A:$A,$A417))</f>
        <v>45342.854500000001</v>
      </c>
      <c r="Q417" s="8">
        <f>IF(SUMIFS('Daily BSE Equity Options'!$L:$L,'Daily BSE Equity Options'!$A:$A,$A417)=0,"",SUMIFS('Daily BSE Equity Options'!$L:$L,'Daily BSE Equity Options'!$A:$A,$A417))</f>
        <v>2516.5776999999998</v>
      </c>
      <c r="R417" s="8">
        <f t="shared" si="168"/>
        <v>47859.432200000003</v>
      </c>
      <c r="S417" s="23">
        <f t="shared" si="169"/>
        <v>-6.1831558918614471E-2</v>
      </c>
      <c r="T417" s="23">
        <f t="shared" si="170"/>
        <v>-1.6103578476991065E-2</v>
      </c>
      <c r="U417" s="23">
        <f t="shared" si="171"/>
        <v>-5.9533194372113907E-2</v>
      </c>
      <c r="V417" s="23">
        <f t="shared" si="183"/>
        <v>-0.65070107411278111</v>
      </c>
      <c r="W417" s="23">
        <f t="shared" si="184"/>
        <v>-0.11297667131941547</v>
      </c>
      <c r="X417" s="23">
        <f t="shared" si="185"/>
        <v>-0.63920011945949851</v>
      </c>
      <c r="Y417" s="23">
        <f t="shared" si="172"/>
        <v>0.94741730972729754</v>
      </c>
      <c r="Z417" s="23">
        <f t="shared" si="173"/>
        <v>5.258269027270239E-2</v>
      </c>
      <c r="AA417" s="24">
        <f>IF(SUMIFS('Daily NSE Equity Options'!$M:$M,'Daily NSE Equity Options'!$A:$A,$A417)=0,"",SUMIFS('Daily NSE Equity Options'!$M:$M,'Daily NSE Equity Options'!$A:$A,$A417))</f>
        <v>50877558</v>
      </c>
      <c r="AB417" s="9">
        <f>IF(SUMIFS('Daily BSE Equity Options'!$M:$M,'Daily BSE Equity Options'!$A:$A,$A417)=0,"",SUMIFS('Daily BSE Equity Options'!$M:$M,'Daily BSE Equity Options'!$A:$A,$A417))</f>
        <v>2528725</v>
      </c>
      <c r="AC417" s="9">
        <f t="shared" si="174"/>
        <v>53406283</v>
      </c>
      <c r="AD417" s="26">
        <f t="shared" si="175"/>
        <v>-0.14352508395052255</v>
      </c>
      <c r="AE417" s="26">
        <f t="shared" si="176"/>
        <v>-3.9049463743448087E-2</v>
      </c>
      <c r="AF417" s="26">
        <f t="shared" si="177"/>
        <v>-0.13909329301196061</v>
      </c>
      <c r="AG417" s="26">
        <f t="shared" si="186"/>
        <v>-0.65152089014384529</v>
      </c>
      <c r="AH417" s="26">
        <f t="shared" si="187"/>
        <v>-0.14484875128929164</v>
      </c>
      <c r="AI417" s="26">
        <f t="shared" si="188"/>
        <v>-0.64146251315615677</v>
      </c>
      <c r="AJ417" s="26">
        <f t="shared" si="178"/>
        <v>0.95265117027522772</v>
      </c>
      <c r="AK417" s="26">
        <f t="shared" si="179"/>
        <v>4.7348829724772272E-2</v>
      </c>
      <c r="AL417" s="29">
        <v>18.087499999999999</v>
      </c>
      <c r="AM417" s="30">
        <v>18.8325</v>
      </c>
      <c r="AN417" s="30">
        <v>17.21</v>
      </c>
      <c r="AO417" s="30">
        <v>18.454999999999998</v>
      </c>
      <c r="AP417" s="31">
        <v>2.0299999999999999E-2</v>
      </c>
    </row>
    <row r="418" spans="1:42" x14ac:dyDescent="0.2">
      <c r="A418" s="11">
        <v>44536</v>
      </c>
      <c r="B418" s="5" t="s">
        <v>244</v>
      </c>
      <c r="C418" s="10">
        <v>44531</v>
      </c>
      <c r="D418" s="5" t="s">
        <v>181</v>
      </c>
      <c r="E418" s="18">
        <f>IF(SUMIFS('Daily NSE Equity Options'!$K:$K,'Daily NSE Equity Options'!$A:$A,$A418)=0,"",SUMIFS('Daily NSE Equity Options'!$K:$K,'Daily NSE Equity Options'!$A:$A,$A418))</f>
        <v>301.03680000000003</v>
      </c>
      <c r="F418" s="7">
        <f>IF(SUMIFS('Daily BSE Equity Options'!$K:$K,'Daily BSE Equity Options'!$A:$A,$A418)=0,"",SUMIFS('Daily BSE Equity Options'!$K:$K,'Daily BSE Equity Options'!$A:$A,$A418))</f>
        <v>5.0799999999999998E-2</v>
      </c>
      <c r="G418" s="7">
        <f t="shared" si="162"/>
        <v>301.08760000000001</v>
      </c>
      <c r="H418" s="20" t="str">
        <f t="shared" si="163"/>
        <v/>
      </c>
      <c r="I418" s="20" t="str">
        <f t="shared" si="164"/>
        <v/>
      </c>
      <c r="J418" s="20" t="str">
        <f t="shared" si="165"/>
        <v/>
      </c>
      <c r="K418" s="20">
        <f t="shared" si="180"/>
        <v>3.8073681117920311E-2</v>
      </c>
      <c r="L418" s="20">
        <f t="shared" si="181"/>
        <v>-0.24404761904761907</v>
      </c>
      <c r="M418" s="20">
        <f t="shared" si="182"/>
        <v>3.8008320956703034E-2</v>
      </c>
      <c r="N418" s="20">
        <f t="shared" si="166"/>
        <v>0.99983127833892871</v>
      </c>
      <c r="O418" s="20">
        <f t="shared" si="167"/>
        <v>1.6872166107139583E-4</v>
      </c>
      <c r="P418" s="21">
        <f>IF(SUMIFS('Daily NSE Equity Options'!$L:$L,'Daily NSE Equity Options'!$A:$A,$A418)=0,"",SUMIFS('Daily NSE Equity Options'!$L:$L,'Daily NSE Equity Options'!$A:$A,$A418))</f>
        <v>51985.587699999996</v>
      </c>
      <c r="Q418" s="8">
        <f>IF(SUMIFS('Daily BSE Equity Options'!$L:$L,'Daily BSE Equity Options'!$A:$A,$A418)=0,"",SUMIFS('Daily BSE Equity Options'!$L:$L,'Daily BSE Equity Options'!$A:$A,$A418))</f>
        <v>2622.0291999999999</v>
      </c>
      <c r="R418" s="8">
        <f t="shared" si="168"/>
        <v>54607.616899999994</v>
      </c>
      <c r="S418" s="23" t="str">
        <f t="shared" si="169"/>
        <v/>
      </c>
      <c r="T418" s="23" t="str">
        <f t="shared" si="170"/>
        <v/>
      </c>
      <c r="U418" s="23" t="str">
        <f t="shared" si="171"/>
        <v/>
      </c>
      <c r="V418" s="23">
        <f t="shared" si="183"/>
        <v>0.14650011061831125</v>
      </c>
      <c r="W418" s="23">
        <f t="shared" si="184"/>
        <v>4.1902739581615167E-2</v>
      </c>
      <c r="X418" s="23">
        <f t="shared" si="185"/>
        <v>0.14100009945374969</v>
      </c>
      <c r="Y418" s="23">
        <f t="shared" si="172"/>
        <v>0.95198418556148345</v>
      </c>
      <c r="Z418" s="23">
        <f t="shared" si="173"/>
        <v>4.8015814438516546E-2</v>
      </c>
      <c r="AA418" s="24">
        <f>IF(SUMIFS('Daily NSE Equity Options'!$M:$M,'Daily NSE Equity Options'!$A:$A,$A418)=0,"",SUMIFS('Daily NSE Equity Options'!$M:$M,'Daily NSE Equity Options'!$A:$A,$A418))</f>
        <v>58791471</v>
      </c>
      <c r="AB418" s="9">
        <f>IF(SUMIFS('Daily BSE Equity Options'!$M:$M,'Daily BSE Equity Options'!$A:$A,$A418)=0,"",SUMIFS('Daily BSE Equity Options'!$M:$M,'Daily BSE Equity Options'!$A:$A,$A418))</f>
        <v>2641535</v>
      </c>
      <c r="AC418" s="9">
        <f t="shared" si="174"/>
        <v>61433006</v>
      </c>
      <c r="AD418" s="26" t="str">
        <f t="shared" si="175"/>
        <v/>
      </c>
      <c r="AE418" s="26" t="str">
        <f t="shared" si="176"/>
        <v/>
      </c>
      <c r="AF418" s="26" t="str">
        <f t="shared" si="177"/>
        <v/>
      </c>
      <c r="AG418" s="26">
        <f t="shared" si="186"/>
        <v>0.15554820850481854</v>
      </c>
      <c r="AH418" s="26">
        <f t="shared" si="187"/>
        <v>4.4611414843448882E-2</v>
      </c>
      <c r="AI418" s="26">
        <f t="shared" si="188"/>
        <v>0.15029548115153424</v>
      </c>
      <c r="AJ418" s="26">
        <f t="shared" si="178"/>
        <v>0.95700137154284781</v>
      </c>
      <c r="AK418" s="26">
        <f t="shared" si="179"/>
        <v>4.2998628457152167E-2</v>
      </c>
      <c r="AL418" s="29">
        <v>18.454999999999998</v>
      </c>
      <c r="AM418" s="30">
        <v>20.477499999999999</v>
      </c>
      <c r="AN418" s="30">
        <v>18.3</v>
      </c>
      <c r="AO418" s="30">
        <v>20.077500000000001</v>
      </c>
      <c r="AP418" s="31">
        <v>8.7900000000000006E-2</v>
      </c>
    </row>
    <row r="419" spans="1:42" x14ac:dyDescent="0.2">
      <c r="A419" s="11">
        <v>44537</v>
      </c>
      <c r="B419" s="5" t="s">
        <v>242</v>
      </c>
      <c r="C419" s="10">
        <v>44531</v>
      </c>
      <c r="D419" s="5" t="s">
        <v>181</v>
      </c>
      <c r="E419" s="18">
        <f>IF(SUMIFS('Daily NSE Equity Options'!$K:$K,'Daily NSE Equity Options'!$A:$A,$A419)=0,"",SUMIFS('Daily NSE Equity Options'!$K:$K,'Daily NSE Equity Options'!$A:$A,$A419))</f>
        <v>307.74790000000002</v>
      </c>
      <c r="F419" s="7">
        <f>IF(SUMIFS('Daily BSE Equity Options'!$K:$K,'Daily BSE Equity Options'!$A:$A,$A419)=0,"",SUMIFS('Daily BSE Equity Options'!$K:$K,'Daily BSE Equity Options'!$A:$A,$A419))</f>
        <v>4.4200000000000003E-2</v>
      </c>
      <c r="G419" s="7">
        <f t="shared" si="162"/>
        <v>307.7921</v>
      </c>
      <c r="H419" s="20">
        <f t="shared" si="163"/>
        <v>1.5459801780336875</v>
      </c>
      <c r="I419" s="20">
        <f t="shared" si="164"/>
        <v>-0.16603773584905657</v>
      </c>
      <c r="J419" s="20">
        <f t="shared" si="165"/>
        <v>1.545229845611888</v>
      </c>
      <c r="K419" s="20">
        <f t="shared" si="180"/>
        <v>2.2293287730935196E-2</v>
      </c>
      <c r="L419" s="20">
        <f t="shared" si="181"/>
        <v>-0.12992125984251957</v>
      </c>
      <c r="M419" s="20">
        <f t="shared" si="182"/>
        <v>2.226760583962939E-2</v>
      </c>
      <c r="N419" s="20">
        <f t="shared" si="166"/>
        <v>0.99985639657418113</v>
      </c>
      <c r="O419" s="20">
        <f t="shared" si="167"/>
        <v>1.4360342581892129E-4</v>
      </c>
      <c r="P419" s="21">
        <f>IF(SUMIFS('Daily NSE Equity Options'!$L:$L,'Daily NSE Equity Options'!$A:$A,$A419)=0,"",SUMIFS('Daily NSE Equity Options'!$L:$L,'Daily NSE Equity Options'!$A:$A,$A419))</f>
        <v>62281.008199999997</v>
      </c>
      <c r="Q419" s="8">
        <f>IF(SUMIFS('Daily BSE Equity Options'!$L:$L,'Daily BSE Equity Options'!$A:$A,$A419)=0,"",SUMIFS('Daily BSE Equity Options'!$L:$L,'Daily BSE Equity Options'!$A:$A,$A419))</f>
        <v>2649.8058999999998</v>
      </c>
      <c r="R419" s="8">
        <f t="shared" si="168"/>
        <v>64930.814099999996</v>
      </c>
      <c r="S419" s="23">
        <f t="shared" si="169"/>
        <v>2.5843909048117157</v>
      </c>
      <c r="T419" s="23">
        <f t="shared" si="170"/>
        <v>-0.19597721881863051</v>
      </c>
      <c r="U419" s="23">
        <f t="shared" si="171"/>
        <v>2.1411088523813167</v>
      </c>
      <c r="V419" s="23">
        <f t="shared" si="183"/>
        <v>0.19804374549756232</v>
      </c>
      <c r="W419" s="23">
        <f t="shared" si="184"/>
        <v>1.0593589117924296E-2</v>
      </c>
      <c r="X419" s="23">
        <f t="shared" si="185"/>
        <v>0.18904317357236677</v>
      </c>
      <c r="Y419" s="23">
        <f t="shared" si="172"/>
        <v>0.95919031762147577</v>
      </c>
      <c r="Z419" s="23">
        <f t="shared" si="173"/>
        <v>4.0809682378524191E-2</v>
      </c>
      <c r="AA419" s="24">
        <f>IF(SUMIFS('Daily NSE Equity Options'!$M:$M,'Daily NSE Equity Options'!$A:$A,$A419)=0,"",SUMIFS('Daily NSE Equity Options'!$M:$M,'Daily NSE Equity Options'!$A:$A,$A419))</f>
        <v>70178036</v>
      </c>
      <c r="AB419" s="9">
        <f>IF(SUMIFS('Daily BSE Equity Options'!$M:$M,'Daily BSE Equity Options'!$A:$A,$A419)=0,"",SUMIFS('Daily BSE Equity Options'!$M:$M,'Daily BSE Equity Options'!$A:$A,$A419))</f>
        <v>2672803</v>
      </c>
      <c r="AC419" s="9">
        <f t="shared" si="174"/>
        <v>72850839</v>
      </c>
      <c r="AD419" s="26">
        <f t="shared" si="175"/>
        <v>2.4013570136703675</v>
      </c>
      <c r="AE419" s="26">
        <f t="shared" si="176"/>
        <v>-0.18855828390348928</v>
      </c>
      <c r="AF419" s="26">
        <f t="shared" si="177"/>
        <v>2.0448070483900991</v>
      </c>
      <c r="AG419" s="26">
        <f t="shared" si="186"/>
        <v>0.19367715769520388</v>
      </c>
      <c r="AH419" s="26">
        <f t="shared" si="187"/>
        <v>1.1837056862771034E-2</v>
      </c>
      <c r="AI419" s="26">
        <f t="shared" si="188"/>
        <v>0.185858282760899</v>
      </c>
      <c r="AJ419" s="26">
        <f t="shared" si="178"/>
        <v>0.96331129419113481</v>
      </c>
      <c r="AK419" s="26">
        <f t="shared" si="179"/>
        <v>3.668870580886515E-2</v>
      </c>
      <c r="AL419" s="29">
        <v>20.077500000000001</v>
      </c>
      <c r="AM419" s="30">
        <v>20.077500000000001</v>
      </c>
      <c r="AN419" s="30">
        <v>18.2425</v>
      </c>
      <c r="AO419" s="30">
        <v>18.46</v>
      </c>
      <c r="AP419" s="31">
        <v>-8.0600000000000005E-2</v>
      </c>
    </row>
    <row r="420" spans="1:42" x14ac:dyDescent="0.2">
      <c r="A420" s="11">
        <v>44538</v>
      </c>
      <c r="B420" s="5" t="s">
        <v>240</v>
      </c>
      <c r="C420" s="10">
        <v>44531</v>
      </c>
      <c r="D420" s="5" t="s">
        <v>181</v>
      </c>
      <c r="E420" s="18">
        <f>IF(SUMIFS('Daily NSE Equity Options'!$K:$K,'Daily NSE Equity Options'!$A:$A,$A420)=0,"",SUMIFS('Daily NSE Equity Options'!$K:$K,'Daily NSE Equity Options'!$A:$A,$A420))</f>
        <v>280.63420000000002</v>
      </c>
      <c r="F420" s="7">
        <f>IF(SUMIFS('Daily BSE Equity Options'!$K:$K,'Daily BSE Equity Options'!$A:$A,$A420)=0,"",SUMIFS('Daily BSE Equity Options'!$K:$K,'Daily BSE Equity Options'!$A:$A,$A420))</f>
        <v>3.32E-2</v>
      </c>
      <c r="G420" s="7">
        <f t="shared" si="162"/>
        <v>280.66740000000004</v>
      </c>
      <c r="H420" s="20">
        <f t="shared" si="163"/>
        <v>1.183137126467273</v>
      </c>
      <c r="I420" s="20">
        <f t="shared" si="164"/>
        <v>-0.73878835562549172</v>
      </c>
      <c r="J420" s="20">
        <f t="shared" si="165"/>
        <v>1.1812387020161124</v>
      </c>
      <c r="K420" s="20">
        <f t="shared" si="180"/>
        <v>-8.8103606880826746E-2</v>
      </c>
      <c r="L420" s="20">
        <f t="shared" si="181"/>
        <v>-0.24886877828054299</v>
      </c>
      <c r="M420" s="20">
        <f t="shared" si="182"/>
        <v>-8.8126693310192072E-2</v>
      </c>
      <c r="N420" s="20">
        <f t="shared" si="166"/>
        <v>0.99988171052284658</v>
      </c>
      <c r="O420" s="20">
        <f t="shared" si="167"/>
        <v>1.1828947715338509E-4</v>
      </c>
      <c r="P420" s="21">
        <f>IF(SUMIFS('Daily NSE Equity Options'!$L:$L,'Daily NSE Equity Options'!$A:$A,$A420)=0,"",SUMIFS('Daily NSE Equity Options'!$L:$L,'Daily NSE Equity Options'!$A:$A,$A420))</f>
        <v>71181.351299999995</v>
      </c>
      <c r="Q420" s="8">
        <f>IF(SUMIFS('Daily BSE Equity Options'!$L:$L,'Daily BSE Equity Options'!$A:$A,$A420)=0,"",SUMIFS('Daily BSE Equity Options'!$L:$L,'Daily BSE Equity Options'!$A:$A,$A420))</f>
        <v>2716.0900999999999</v>
      </c>
      <c r="R420" s="8">
        <f t="shared" si="168"/>
        <v>73897.441399999996</v>
      </c>
      <c r="S420" s="23">
        <f t="shared" si="169"/>
        <v>2.2551170550202611</v>
      </c>
      <c r="T420" s="23">
        <f t="shared" si="170"/>
        <v>0.20059653877201433</v>
      </c>
      <c r="U420" s="23">
        <f t="shared" si="171"/>
        <v>2.0624960254035334</v>
      </c>
      <c r="V420" s="23">
        <f t="shared" si="183"/>
        <v>0.14290621422535033</v>
      </c>
      <c r="W420" s="23">
        <f t="shared" si="184"/>
        <v>2.5014737871932535E-2</v>
      </c>
      <c r="X420" s="23">
        <f t="shared" si="185"/>
        <v>0.13809510052023199</v>
      </c>
      <c r="Y420" s="23">
        <f t="shared" si="172"/>
        <v>0.96324514017612517</v>
      </c>
      <c r="Z420" s="23">
        <f t="shared" si="173"/>
        <v>3.6754859823874768E-2</v>
      </c>
      <c r="AA420" s="24">
        <f>IF(SUMIFS('Daily NSE Equity Options'!$M:$M,'Daily NSE Equity Options'!$A:$A,$A420)=0,"",SUMIFS('Daily NSE Equity Options'!$M:$M,'Daily NSE Equity Options'!$A:$A,$A420))</f>
        <v>79188713</v>
      </c>
      <c r="AB420" s="9">
        <f>IF(SUMIFS('Daily BSE Equity Options'!$M:$M,'Daily BSE Equity Options'!$A:$A,$A420)=0,"",SUMIFS('Daily BSE Equity Options'!$M:$M,'Daily BSE Equity Options'!$A:$A,$A420))</f>
        <v>2761251</v>
      </c>
      <c r="AC420" s="9">
        <f t="shared" si="174"/>
        <v>81949964</v>
      </c>
      <c r="AD420" s="26">
        <f t="shared" si="175"/>
        <v>2.1273121466438232</v>
      </c>
      <c r="AE420" s="26">
        <f t="shared" si="176"/>
        <v>0.18380643415980757</v>
      </c>
      <c r="AF420" s="26">
        <f t="shared" si="177"/>
        <v>1.963385199166332</v>
      </c>
      <c r="AG420" s="26">
        <f t="shared" si="186"/>
        <v>0.12839739487722346</v>
      </c>
      <c r="AH420" s="26">
        <f t="shared" si="187"/>
        <v>3.309185151318661E-2</v>
      </c>
      <c r="AI420" s="26">
        <f t="shared" si="188"/>
        <v>0.12490075783478627</v>
      </c>
      <c r="AJ420" s="26">
        <f t="shared" si="178"/>
        <v>0.96630564718734957</v>
      </c>
      <c r="AK420" s="26">
        <f t="shared" si="179"/>
        <v>3.3694352812650409E-2</v>
      </c>
      <c r="AL420" s="29">
        <v>18.46</v>
      </c>
      <c r="AM420" s="30">
        <v>18.46</v>
      </c>
      <c r="AN420" s="30">
        <v>16.565000000000001</v>
      </c>
      <c r="AO420" s="30">
        <v>17.265000000000001</v>
      </c>
      <c r="AP420" s="31">
        <v>-6.4699999999999994E-2</v>
      </c>
    </row>
    <row r="421" spans="1:42" x14ac:dyDescent="0.2">
      <c r="A421" s="11">
        <v>44539</v>
      </c>
      <c r="B421" s="5" t="s">
        <v>243</v>
      </c>
      <c r="C421" s="10">
        <v>44531</v>
      </c>
      <c r="D421" s="5" t="s">
        <v>181</v>
      </c>
      <c r="E421" s="18">
        <f>IF(SUMIFS('Daily NSE Equity Options'!$K:$K,'Daily NSE Equity Options'!$A:$A,$A421)=0,"",SUMIFS('Daily NSE Equity Options'!$K:$K,'Daily NSE Equity Options'!$A:$A,$A421))</f>
        <v>309.48079999999999</v>
      </c>
      <c r="F421" s="7">
        <f>IF(SUMIFS('Daily BSE Equity Options'!$K:$K,'Daily BSE Equity Options'!$A:$A,$A421)=0,"",SUMIFS('Daily BSE Equity Options'!$K:$K,'Daily BSE Equity Options'!$A:$A,$A421))</f>
        <v>1.83E-2</v>
      </c>
      <c r="G421" s="7">
        <f t="shared" si="162"/>
        <v>309.4991</v>
      </c>
      <c r="H421" s="20">
        <f t="shared" si="163"/>
        <v>1.6636600012221749</v>
      </c>
      <c r="I421" s="20">
        <f t="shared" si="164"/>
        <v>-0.86891117478510027</v>
      </c>
      <c r="J421" s="20">
        <f t="shared" si="165"/>
        <v>1.6606207216105786</v>
      </c>
      <c r="K421" s="20">
        <f t="shared" si="180"/>
        <v>0.1027907503789629</v>
      </c>
      <c r="L421" s="20">
        <f t="shared" si="181"/>
        <v>-0.4487951807228916</v>
      </c>
      <c r="M421" s="20">
        <f t="shared" si="182"/>
        <v>0.1027255035675676</v>
      </c>
      <c r="N421" s="20">
        <f t="shared" si="166"/>
        <v>0.99994087220285932</v>
      </c>
      <c r="O421" s="20">
        <f t="shared" si="167"/>
        <v>5.9127797140605577E-5</v>
      </c>
      <c r="P421" s="21">
        <f>IF(SUMIFS('Daily NSE Equity Options'!$L:$L,'Daily NSE Equity Options'!$A:$A,$A421)=0,"",SUMIFS('Daily NSE Equity Options'!$L:$L,'Daily NSE Equity Options'!$A:$A,$A421))</f>
        <v>150261.9705</v>
      </c>
      <c r="Q421" s="8">
        <f>IF(SUMIFS('Daily BSE Equity Options'!$L:$L,'Daily BSE Equity Options'!$A:$A,$A421)=0,"",SUMIFS('Daily BSE Equity Options'!$L:$L,'Daily BSE Equity Options'!$A:$A,$A421))</f>
        <v>2634.2651000000001</v>
      </c>
      <c r="R421" s="8">
        <f t="shared" si="168"/>
        <v>152896.23559999999</v>
      </c>
      <c r="S421" s="23">
        <f t="shared" si="169"/>
        <v>4.9324738602465983</v>
      </c>
      <c r="T421" s="23">
        <f t="shared" si="170"/>
        <v>-9.4211410549827734E-2</v>
      </c>
      <c r="U421" s="23">
        <f t="shared" si="171"/>
        <v>4.4147524337255337</v>
      </c>
      <c r="V421" s="23">
        <f t="shared" si="183"/>
        <v>1.1109738401383793</v>
      </c>
      <c r="W421" s="23">
        <f t="shared" si="184"/>
        <v>-3.012602564252187E-2</v>
      </c>
      <c r="X421" s="23">
        <f t="shared" si="185"/>
        <v>1.0690328745265596</v>
      </c>
      <c r="Y421" s="23">
        <f t="shared" si="172"/>
        <v>0.98277089629013736</v>
      </c>
      <c r="Z421" s="23">
        <f t="shared" si="173"/>
        <v>1.7229103709862692E-2</v>
      </c>
      <c r="AA421" s="24">
        <f>IF(SUMIFS('Daily NSE Equity Options'!$M:$M,'Daily NSE Equity Options'!$A:$A,$A421)=0,"",SUMIFS('Daily NSE Equity Options'!$M:$M,'Daily NSE Equity Options'!$A:$A,$A421))</f>
        <v>166021306</v>
      </c>
      <c r="AB421" s="9">
        <f>IF(SUMIFS('Daily BSE Equity Options'!$M:$M,'Daily BSE Equity Options'!$A:$A,$A421)=0,"",SUMIFS('Daily BSE Equity Options'!$M:$M,'Daily BSE Equity Options'!$A:$A,$A421))</f>
        <v>2746779</v>
      </c>
      <c r="AC421" s="9">
        <f t="shared" si="174"/>
        <v>168768085</v>
      </c>
      <c r="AD421" s="26">
        <f t="shared" si="175"/>
        <v>4.6401269898472739</v>
      </c>
      <c r="AE421" s="26">
        <f t="shared" si="176"/>
        <v>-0.10727591293826055</v>
      </c>
      <c r="AF421" s="26">
        <f t="shared" si="177"/>
        <v>4.1908532971381236</v>
      </c>
      <c r="AG421" s="26">
        <f t="shared" si="186"/>
        <v>1.0965273927358816</v>
      </c>
      <c r="AH421" s="26">
        <f t="shared" si="187"/>
        <v>-5.2411026741140398E-3</v>
      </c>
      <c r="AI421" s="26">
        <f t="shared" si="188"/>
        <v>1.0594040163336742</v>
      </c>
      <c r="AJ421" s="26">
        <f t="shared" si="178"/>
        <v>0.98372453535868465</v>
      </c>
      <c r="AK421" s="26">
        <f t="shared" si="179"/>
        <v>1.6275464641315331E-2</v>
      </c>
      <c r="AL421" s="29">
        <v>17.265000000000001</v>
      </c>
      <c r="AM421" s="30">
        <v>17.434999999999999</v>
      </c>
      <c r="AN421" s="30">
        <v>15.54</v>
      </c>
      <c r="AO421" s="30">
        <v>16.602499999999999</v>
      </c>
      <c r="AP421" s="31">
        <v>-3.8399999999999997E-2</v>
      </c>
    </row>
    <row r="422" spans="1:42" x14ac:dyDescent="0.2">
      <c r="A422" s="11">
        <v>44540</v>
      </c>
      <c r="B422" s="5" t="s">
        <v>241</v>
      </c>
      <c r="C422" s="10">
        <v>44531</v>
      </c>
      <c r="D422" s="5" t="s">
        <v>181</v>
      </c>
      <c r="E422" s="18">
        <f>IF(SUMIFS('Daily NSE Equity Options'!$K:$K,'Daily NSE Equity Options'!$A:$A,$A422)=0,"",SUMIFS('Daily NSE Equity Options'!$K:$K,'Daily NSE Equity Options'!$A:$A,$A422))</f>
        <v>227.23740000000001</v>
      </c>
      <c r="F422" s="7">
        <f>IF(SUMIFS('Daily BSE Equity Options'!$K:$K,'Daily BSE Equity Options'!$A:$A,$A422)=0,"",SUMIFS('Daily BSE Equity Options'!$K:$K,'Daily BSE Equity Options'!$A:$A,$A422))</f>
        <v>7.9000000000000001E-2</v>
      </c>
      <c r="G422" s="7">
        <f t="shared" si="162"/>
        <v>227.31640000000002</v>
      </c>
      <c r="H422" s="20">
        <f t="shared" si="163"/>
        <v>0.70566635391255406</v>
      </c>
      <c r="I422" s="20">
        <f t="shared" si="164"/>
        <v>-4.0097205346294018E-2</v>
      </c>
      <c r="J422" s="20">
        <f t="shared" si="165"/>
        <v>0.70520594146007021</v>
      </c>
      <c r="K422" s="20">
        <f t="shared" si="180"/>
        <v>-0.26574637263442513</v>
      </c>
      <c r="L422" s="20">
        <f t="shared" si="181"/>
        <v>3.3169398907103824</v>
      </c>
      <c r="M422" s="20">
        <f t="shared" si="182"/>
        <v>-0.26553453628782764</v>
      </c>
      <c r="N422" s="20">
        <f t="shared" si="166"/>
        <v>0.99965246678198316</v>
      </c>
      <c r="O422" s="20">
        <f t="shared" si="167"/>
        <v>3.4753321801682586E-4</v>
      </c>
      <c r="P422" s="21">
        <f>IF(SUMIFS('Daily NSE Equity Options'!$L:$L,'Daily NSE Equity Options'!$A:$A,$A422)=0,"",SUMIFS('Daily NSE Equity Options'!$L:$L,'Daily NSE Equity Options'!$A:$A,$A422))</f>
        <v>37086.148500000003</v>
      </c>
      <c r="Q422" s="8">
        <f>IF(SUMIFS('Daily BSE Equity Options'!$L:$L,'Daily BSE Equity Options'!$A:$A,$A422)=0,"",SUMIFS('Daily BSE Equity Options'!$L:$L,'Daily BSE Equity Options'!$A:$A,$A422))</f>
        <v>2526.6914000000002</v>
      </c>
      <c r="R422" s="8">
        <f t="shared" si="168"/>
        <v>39612.839900000006</v>
      </c>
      <c r="S422" s="23">
        <f t="shared" si="169"/>
        <v>-0.35682976462139548</v>
      </c>
      <c r="T422" s="23">
        <f t="shared" si="170"/>
        <v>0.11815169033673278</v>
      </c>
      <c r="U422" s="23">
        <f t="shared" si="171"/>
        <v>-0.33891761376033791</v>
      </c>
      <c r="V422" s="23">
        <f t="shared" si="183"/>
        <v>-0.7531900561626137</v>
      </c>
      <c r="W422" s="23">
        <f t="shared" si="184"/>
        <v>-4.0836322813523895E-2</v>
      </c>
      <c r="X422" s="23">
        <f t="shared" si="185"/>
        <v>-0.74091683981263423</v>
      </c>
      <c r="Y422" s="23">
        <f t="shared" si="172"/>
        <v>0.93621534314685673</v>
      </c>
      <c r="Z422" s="23">
        <f t="shared" si="173"/>
        <v>6.3784656853143204E-2</v>
      </c>
      <c r="AA422" s="24">
        <f>IF(SUMIFS('Daily NSE Equity Options'!$M:$M,'Daily NSE Equity Options'!$A:$A,$A422)=0,"",SUMIFS('Daily NSE Equity Options'!$M:$M,'Daily NSE Equity Options'!$A:$A,$A422))</f>
        <v>41263465</v>
      </c>
      <c r="AB422" s="9">
        <f>IF(SUMIFS('Daily BSE Equity Options'!$M:$M,'Daily BSE Equity Options'!$A:$A,$A422)=0,"",SUMIFS('Daily BSE Equity Options'!$M:$M,'Daily BSE Equity Options'!$A:$A,$A422))</f>
        <v>2566741</v>
      </c>
      <c r="AC422" s="9">
        <f t="shared" si="174"/>
        <v>43830206</v>
      </c>
      <c r="AD422" s="26">
        <f t="shared" si="175"/>
        <v>-0.4016326603058763</v>
      </c>
      <c r="AE422" s="26">
        <f t="shared" si="176"/>
        <v>0.16050284186858454</v>
      </c>
      <c r="AF422" s="26">
        <f t="shared" si="177"/>
        <v>-0.38416363506026074</v>
      </c>
      <c r="AG422" s="26">
        <f t="shared" si="186"/>
        <v>-0.75145681000726494</v>
      </c>
      <c r="AH422" s="26">
        <f t="shared" si="187"/>
        <v>-6.5545134865236721E-2</v>
      </c>
      <c r="AI422" s="26">
        <f t="shared" si="188"/>
        <v>-0.74029327879142559</v>
      </c>
      <c r="AJ422" s="26">
        <f t="shared" si="178"/>
        <v>0.94143899300861145</v>
      </c>
      <c r="AK422" s="26">
        <f t="shared" si="179"/>
        <v>5.8561006991388539E-2</v>
      </c>
      <c r="AL422" s="29">
        <v>16.602499999999999</v>
      </c>
      <c r="AM422" s="30">
        <v>16.932500000000001</v>
      </c>
      <c r="AN422" s="30">
        <v>15.21</v>
      </c>
      <c r="AO422" s="30">
        <v>16.059999999999999</v>
      </c>
      <c r="AP422" s="31">
        <v>-3.27E-2</v>
      </c>
    </row>
    <row r="423" spans="1:42" x14ac:dyDescent="0.2">
      <c r="A423" s="11">
        <v>44543</v>
      </c>
      <c r="B423" s="5" t="s">
        <v>244</v>
      </c>
      <c r="C423" s="10">
        <v>44531</v>
      </c>
      <c r="D423" s="5" t="s">
        <v>181</v>
      </c>
      <c r="E423" s="18">
        <f>IF(SUMIFS('Daily NSE Equity Options'!$K:$K,'Daily NSE Equity Options'!$A:$A,$A423)=0,"",SUMIFS('Daily NSE Equity Options'!$K:$K,'Daily NSE Equity Options'!$A:$A,$A423))</f>
        <v>289.25909999999999</v>
      </c>
      <c r="F423" s="7">
        <f>IF(SUMIFS('Daily BSE Equity Options'!$K:$K,'Daily BSE Equity Options'!$A:$A,$A423)=0,"",SUMIFS('Daily BSE Equity Options'!$K:$K,'Daily BSE Equity Options'!$A:$A,$A423))</f>
        <v>7.0499999999999993E-2</v>
      </c>
      <c r="G423" s="7">
        <f t="shared" si="162"/>
        <v>289.32959999999997</v>
      </c>
      <c r="H423" s="20" t="str">
        <f t="shared" si="163"/>
        <v/>
      </c>
      <c r="I423" s="20" t="str">
        <f t="shared" si="164"/>
        <v/>
      </c>
      <c r="J423" s="20" t="str">
        <f t="shared" si="165"/>
        <v/>
      </c>
      <c r="K423" s="20">
        <f t="shared" si="180"/>
        <v>0.27293790546802588</v>
      </c>
      <c r="L423" s="20">
        <f t="shared" si="181"/>
        <v>-0.10759493670886089</v>
      </c>
      <c r="M423" s="20">
        <f t="shared" si="182"/>
        <v>0.27280565766482301</v>
      </c>
      <c r="N423" s="20">
        <f t="shared" si="166"/>
        <v>0.99975633326144309</v>
      </c>
      <c r="O423" s="20">
        <f t="shared" si="167"/>
        <v>2.4366673855699521E-4</v>
      </c>
      <c r="P423" s="21">
        <f>IF(SUMIFS('Daily NSE Equity Options'!$L:$L,'Daily NSE Equity Options'!$A:$A,$A423)=0,"",SUMIFS('Daily NSE Equity Options'!$L:$L,'Daily NSE Equity Options'!$A:$A,$A423))</f>
        <v>56836.238799999999</v>
      </c>
      <c r="Q423" s="8">
        <f>IF(SUMIFS('Daily BSE Equity Options'!$L:$L,'Daily BSE Equity Options'!$A:$A,$A423)=0,"",SUMIFS('Daily BSE Equity Options'!$L:$L,'Daily BSE Equity Options'!$A:$A,$A423))</f>
        <v>2593.0997000000002</v>
      </c>
      <c r="R423" s="8">
        <f t="shared" si="168"/>
        <v>59429.338499999998</v>
      </c>
      <c r="S423" s="23" t="str">
        <f t="shared" si="169"/>
        <v/>
      </c>
      <c r="T423" s="23" t="str">
        <f t="shared" si="170"/>
        <v/>
      </c>
      <c r="U423" s="23" t="str">
        <f t="shared" si="171"/>
        <v/>
      </c>
      <c r="V423" s="23">
        <f t="shared" si="183"/>
        <v>0.53254627667793519</v>
      </c>
      <c r="W423" s="23">
        <f t="shared" si="184"/>
        <v>2.6282711058422059E-2</v>
      </c>
      <c r="X423" s="23">
        <f t="shared" si="185"/>
        <v>0.50025442886764582</v>
      </c>
      <c r="Y423" s="23">
        <f t="shared" si="172"/>
        <v>0.95636667401236519</v>
      </c>
      <c r="Z423" s="23">
        <f t="shared" si="173"/>
        <v>4.3633325987634884E-2</v>
      </c>
      <c r="AA423" s="24">
        <f>IF(SUMIFS('Daily NSE Equity Options'!$M:$M,'Daily NSE Equity Options'!$A:$A,$A423)=0,"",SUMIFS('Daily NSE Equity Options'!$M:$M,'Daily NSE Equity Options'!$A:$A,$A423))</f>
        <v>62939539</v>
      </c>
      <c r="AB423" s="9">
        <f>IF(SUMIFS('Daily BSE Equity Options'!$M:$M,'Daily BSE Equity Options'!$A:$A,$A423)=0,"",SUMIFS('Daily BSE Equity Options'!$M:$M,'Daily BSE Equity Options'!$A:$A,$A423))</f>
        <v>2637485</v>
      </c>
      <c r="AC423" s="9">
        <f t="shared" si="174"/>
        <v>65577024</v>
      </c>
      <c r="AD423" s="26" t="str">
        <f t="shared" si="175"/>
        <v/>
      </c>
      <c r="AE423" s="26" t="str">
        <f t="shared" si="176"/>
        <v/>
      </c>
      <c r="AF423" s="26" t="str">
        <f t="shared" si="177"/>
        <v/>
      </c>
      <c r="AG423" s="26">
        <f t="shared" si="186"/>
        <v>0.52530910819050214</v>
      </c>
      <c r="AH423" s="26">
        <f t="shared" si="187"/>
        <v>2.7561799184257385E-2</v>
      </c>
      <c r="AI423" s="26">
        <f t="shared" si="188"/>
        <v>0.49616052454784265</v>
      </c>
      <c r="AJ423" s="26">
        <f t="shared" si="178"/>
        <v>0.95978034928818967</v>
      </c>
      <c r="AK423" s="26">
        <f t="shared" si="179"/>
        <v>4.021965071181028E-2</v>
      </c>
      <c r="AL423" s="29">
        <v>16.059999999999999</v>
      </c>
      <c r="AM423" s="30">
        <v>16.86</v>
      </c>
      <c r="AN423" s="30">
        <v>14.675000000000001</v>
      </c>
      <c r="AO423" s="30">
        <v>16.57</v>
      </c>
      <c r="AP423" s="31">
        <v>3.1800000000000002E-2</v>
      </c>
    </row>
    <row r="424" spans="1:42" x14ac:dyDescent="0.2">
      <c r="A424" s="11">
        <v>44544</v>
      </c>
      <c r="B424" s="5" t="s">
        <v>242</v>
      </c>
      <c r="C424" s="10">
        <v>44531</v>
      </c>
      <c r="D424" s="5" t="s">
        <v>181</v>
      </c>
      <c r="E424" s="18">
        <f>IF(SUMIFS('Daily NSE Equity Options'!$K:$K,'Daily NSE Equity Options'!$A:$A,$A424)=0,"",SUMIFS('Daily NSE Equity Options'!$K:$K,'Daily NSE Equity Options'!$A:$A,$A424))</f>
        <v>289.63389999999998</v>
      </c>
      <c r="F424" s="7">
        <f>IF(SUMIFS('Daily BSE Equity Options'!$K:$K,'Daily BSE Equity Options'!$A:$A,$A424)=0,"",SUMIFS('Daily BSE Equity Options'!$K:$K,'Daily BSE Equity Options'!$A:$A,$A424))</f>
        <v>5.62E-2</v>
      </c>
      <c r="G424" s="7">
        <f t="shared" si="162"/>
        <v>289.69009999999997</v>
      </c>
      <c r="H424" s="20">
        <f t="shared" si="163"/>
        <v>1.7711734105650101</v>
      </c>
      <c r="I424" s="20">
        <f t="shared" si="164"/>
        <v>0.13995943204868166</v>
      </c>
      <c r="J424" s="20">
        <f t="shared" si="165"/>
        <v>1.7704043379301106</v>
      </c>
      <c r="K424" s="20">
        <f t="shared" si="180"/>
        <v>1.2957241448929846E-3</v>
      </c>
      <c r="L424" s="20">
        <f t="shared" si="181"/>
        <v>-0.20283687943262407</v>
      </c>
      <c r="M424" s="20">
        <f t="shared" si="182"/>
        <v>1.2459838191460904E-3</v>
      </c>
      <c r="N424" s="20">
        <f t="shared" si="166"/>
        <v>0.99980599958369309</v>
      </c>
      <c r="O424" s="20">
        <f t="shared" si="167"/>
        <v>1.9400041630694321E-4</v>
      </c>
      <c r="P424" s="21">
        <f>IF(SUMIFS('Daily NSE Equity Options'!$L:$L,'Daily NSE Equity Options'!$A:$A,$A424)=0,"",SUMIFS('Daily NSE Equity Options'!$L:$L,'Daily NSE Equity Options'!$A:$A,$A424))</f>
        <v>61892.717900000003</v>
      </c>
      <c r="Q424" s="8">
        <f>IF(SUMIFS('Daily BSE Equity Options'!$L:$L,'Daily BSE Equity Options'!$A:$A,$A424)=0,"",SUMIFS('Daily BSE Equity Options'!$L:$L,'Daily BSE Equity Options'!$A:$A,$A424))</f>
        <v>2190.5367999999999</v>
      </c>
      <c r="R424" s="8">
        <f t="shared" si="168"/>
        <v>64083.254700000005</v>
      </c>
      <c r="S424" s="23">
        <f t="shared" si="169"/>
        <v>2.9229550689820312</v>
      </c>
      <c r="T424" s="23">
        <f t="shared" si="170"/>
        <v>-2.1934813954632704E-2</v>
      </c>
      <c r="U424" s="23">
        <f t="shared" si="171"/>
        <v>2.5568751754411183</v>
      </c>
      <c r="V424" s="23">
        <f t="shared" si="183"/>
        <v>8.8965758585700216E-2</v>
      </c>
      <c r="W424" s="23">
        <f t="shared" si="184"/>
        <v>-0.15524389594430188</v>
      </c>
      <c r="X424" s="23">
        <f t="shared" si="185"/>
        <v>7.8310079120264886E-2</v>
      </c>
      <c r="Y424" s="23">
        <f t="shared" si="172"/>
        <v>0.96581732918755758</v>
      </c>
      <c r="Z424" s="23">
        <f t="shared" si="173"/>
        <v>3.4182670812442362E-2</v>
      </c>
      <c r="AA424" s="24">
        <f>IF(SUMIFS('Daily NSE Equity Options'!$M:$M,'Daily NSE Equity Options'!$A:$A,$A424)=0,"",SUMIFS('Daily NSE Equity Options'!$M:$M,'Daily NSE Equity Options'!$A:$A,$A424))</f>
        <v>68962509</v>
      </c>
      <c r="AB424" s="9">
        <f>IF(SUMIFS('Daily BSE Equity Options'!$M:$M,'Daily BSE Equity Options'!$A:$A,$A424)=0,"",SUMIFS('Daily BSE Equity Options'!$M:$M,'Daily BSE Equity Options'!$A:$A,$A424))</f>
        <v>2225670</v>
      </c>
      <c r="AC424" s="9">
        <f t="shared" si="174"/>
        <v>71188179</v>
      </c>
      <c r="AD424" s="26">
        <f t="shared" si="175"/>
        <v>2.794890390207954</v>
      </c>
      <c r="AE424" s="26">
        <f t="shared" si="176"/>
        <v>1.9846890311713494E-2</v>
      </c>
      <c r="AF424" s="26">
        <f t="shared" si="177"/>
        <v>2.4973620745670031</v>
      </c>
      <c r="AG424" s="26">
        <f t="shared" si="186"/>
        <v>9.5694536307296518E-2</v>
      </c>
      <c r="AH424" s="26">
        <f t="shared" si="187"/>
        <v>-0.15613927662147842</v>
      </c>
      <c r="AI424" s="26">
        <f t="shared" si="188"/>
        <v>8.5565868313877802E-2</v>
      </c>
      <c r="AJ424" s="26">
        <f t="shared" si="178"/>
        <v>0.96873539917350604</v>
      </c>
      <c r="AK424" s="26">
        <f t="shared" si="179"/>
        <v>3.126460082649396E-2</v>
      </c>
      <c r="AL424" s="29">
        <v>16.57</v>
      </c>
      <c r="AM424" s="30">
        <v>17.329999999999998</v>
      </c>
      <c r="AN424" s="30">
        <v>13.9375</v>
      </c>
      <c r="AO424" s="30">
        <v>16.952500000000001</v>
      </c>
      <c r="AP424" s="31">
        <v>2.3099999999999999E-2</v>
      </c>
    </row>
    <row r="425" spans="1:42" x14ac:dyDescent="0.2">
      <c r="A425" s="11">
        <v>44545</v>
      </c>
      <c r="B425" s="5" t="s">
        <v>240</v>
      </c>
      <c r="C425" s="10">
        <v>44531</v>
      </c>
      <c r="D425" s="5" t="s">
        <v>181</v>
      </c>
      <c r="E425" s="18">
        <f>IF(SUMIFS('Daily NSE Equity Options'!$K:$K,'Daily NSE Equity Options'!$A:$A,$A425)=0,"",SUMIFS('Daily NSE Equity Options'!$K:$K,'Daily NSE Equity Options'!$A:$A,$A425))</f>
        <v>251.3373</v>
      </c>
      <c r="F425" s="7">
        <f>IF(SUMIFS('Daily BSE Equity Options'!$K:$K,'Daily BSE Equity Options'!$A:$A,$A425)=0,"",SUMIFS('Daily BSE Equity Options'!$K:$K,'Daily BSE Equity Options'!$A:$A,$A425))</f>
        <v>4.99E-2</v>
      </c>
      <c r="G425" s="7">
        <f t="shared" si="162"/>
        <v>251.38720000000001</v>
      </c>
      <c r="H425" s="20">
        <f t="shared" si="163"/>
        <v>1.2116176730688175</v>
      </c>
      <c r="I425" s="20">
        <f t="shared" si="164"/>
        <v>-0.56533101045296164</v>
      </c>
      <c r="J425" s="20">
        <f t="shared" si="165"/>
        <v>1.2098244620860434</v>
      </c>
      <c r="K425" s="20">
        <f t="shared" si="180"/>
        <v>-0.1322241629864459</v>
      </c>
      <c r="L425" s="20">
        <f t="shared" si="181"/>
        <v>-0.11209964412811391</v>
      </c>
      <c r="M425" s="20">
        <f t="shared" si="182"/>
        <v>-0.13222025882140942</v>
      </c>
      <c r="N425" s="20">
        <f t="shared" si="166"/>
        <v>0.99980150142887148</v>
      </c>
      <c r="O425" s="20">
        <f t="shared" si="167"/>
        <v>1.9849857112852205E-4</v>
      </c>
      <c r="P425" s="21">
        <f>IF(SUMIFS('Daily NSE Equity Options'!$L:$L,'Daily NSE Equity Options'!$A:$A,$A425)=0,"",SUMIFS('Daily NSE Equity Options'!$L:$L,'Daily NSE Equity Options'!$A:$A,$A425))</f>
        <v>65427.8171</v>
      </c>
      <c r="Q425" s="8">
        <f>IF(SUMIFS('Daily BSE Equity Options'!$L:$L,'Daily BSE Equity Options'!$A:$A,$A425)=0,"",SUMIFS('Daily BSE Equity Options'!$L:$L,'Daily BSE Equity Options'!$A:$A,$A425))</f>
        <v>2349.9378999999999</v>
      </c>
      <c r="R425" s="8">
        <f t="shared" si="168"/>
        <v>67777.755000000005</v>
      </c>
      <c r="S425" s="23">
        <f t="shared" si="169"/>
        <v>2.2362531234433547</v>
      </c>
      <c r="T425" s="23">
        <f t="shared" si="170"/>
        <v>7.6369322242252791E-2</v>
      </c>
      <c r="U425" s="23">
        <f t="shared" si="171"/>
        <v>2.0257442085134492</v>
      </c>
      <c r="V425" s="23">
        <f t="shared" si="183"/>
        <v>5.7116561042151348E-2</v>
      </c>
      <c r="W425" s="23">
        <f t="shared" si="184"/>
        <v>7.2768053930890364E-2</v>
      </c>
      <c r="X425" s="23">
        <f t="shared" si="185"/>
        <v>5.7651570871290359E-2</v>
      </c>
      <c r="Y425" s="23">
        <f t="shared" si="172"/>
        <v>0.96532877343016155</v>
      </c>
      <c r="Z425" s="23">
        <f t="shared" si="173"/>
        <v>3.4671226569838433E-2</v>
      </c>
      <c r="AA425" s="24">
        <f>IF(SUMIFS('Daily NSE Equity Options'!$M:$M,'Daily NSE Equity Options'!$A:$A,$A425)=0,"",SUMIFS('Daily NSE Equity Options'!$M:$M,'Daily NSE Equity Options'!$A:$A,$A425))</f>
        <v>73112935</v>
      </c>
      <c r="AB425" s="9">
        <f>IF(SUMIFS('Daily BSE Equity Options'!$M:$M,'Daily BSE Equity Options'!$A:$A,$A425)=0,"",SUMIFS('Daily BSE Equity Options'!$M:$M,'Daily BSE Equity Options'!$A:$A,$A425))</f>
        <v>2389928</v>
      </c>
      <c r="AC425" s="9">
        <f t="shared" si="174"/>
        <v>75502863</v>
      </c>
      <c r="AD425" s="26">
        <f t="shared" si="175"/>
        <v>2.1387485383360572</v>
      </c>
      <c r="AE425" s="26">
        <f t="shared" si="176"/>
        <v>0.11194403449642776</v>
      </c>
      <c r="AF425" s="26">
        <f t="shared" si="177"/>
        <v>1.9675319897644075</v>
      </c>
      <c r="AG425" s="26">
        <f t="shared" si="186"/>
        <v>6.0183802187359525E-2</v>
      </c>
      <c r="AH425" s="26">
        <f t="shared" si="187"/>
        <v>7.3801596822529847E-2</v>
      </c>
      <c r="AI425" s="26">
        <f t="shared" si="188"/>
        <v>6.060955710076521E-2</v>
      </c>
      <c r="AJ425" s="26">
        <f t="shared" si="178"/>
        <v>0.96834652481986017</v>
      </c>
      <c r="AK425" s="26">
        <f t="shared" si="179"/>
        <v>3.1653475180139855E-2</v>
      </c>
      <c r="AL425" s="29">
        <v>16.952500000000001</v>
      </c>
      <c r="AM425" s="30">
        <v>17.712499999999999</v>
      </c>
      <c r="AN425" s="30">
        <v>15.7675</v>
      </c>
      <c r="AO425" s="30">
        <v>17.217500000000001</v>
      </c>
      <c r="AP425" s="31">
        <v>1.5599999999999999E-2</v>
      </c>
    </row>
    <row r="426" spans="1:42" x14ac:dyDescent="0.2">
      <c r="A426" s="11">
        <v>44546</v>
      </c>
      <c r="B426" s="5" t="s">
        <v>243</v>
      </c>
      <c r="C426" s="10">
        <v>44531</v>
      </c>
      <c r="D426" s="5" t="s">
        <v>181</v>
      </c>
      <c r="E426" s="18">
        <f>IF(SUMIFS('Daily NSE Equity Options'!$K:$K,'Daily NSE Equity Options'!$A:$A,$A426)=0,"",SUMIFS('Daily NSE Equity Options'!$K:$K,'Daily NSE Equity Options'!$A:$A,$A426))</f>
        <v>310.35399999999998</v>
      </c>
      <c r="F426" s="7">
        <f>IF(SUMIFS('Daily BSE Equity Options'!$K:$K,'Daily BSE Equity Options'!$A:$A,$A426)=0,"",SUMIFS('Daily BSE Equity Options'!$K:$K,'Daily BSE Equity Options'!$A:$A,$A426))</f>
        <v>1.7500000000000002E-2</v>
      </c>
      <c r="G426" s="7">
        <f t="shared" si="162"/>
        <v>310.37149999999997</v>
      </c>
      <c r="H426" s="20">
        <f t="shared" si="163"/>
        <v>1.8002302592401445</v>
      </c>
      <c r="I426" s="20">
        <f t="shared" si="164"/>
        <v>-0.77183833116036504</v>
      </c>
      <c r="J426" s="20">
        <f t="shared" si="165"/>
        <v>1.7984515135476782</v>
      </c>
      <c r="K426" s="20">
        <f t="shared" si="180"/>
        <v>0.23481075033431154</v>
      </c>
      <c r="L426" s="20">
        <f t="shared" si="181"/>
        <v>-0.64929859719438876</v>
      </c>
      <c r="M426" s="20">
        <f t="shared" si="182"/>
        <v>0.23463525589210565</v>
      </c>
      <c r="N426" s="20">
        <f t="shared" si="166"/>
        <v>0.99994361595700643</v>
      </c>
      <c r="O426" s="20">
        <f t="shared" si="167"/>
        <v>5.638404299363828E-5</v>
      </c>
      <c r="P426" s="21">
        <f>IF(SUMIFS('Daily NSE Equity Options'!$L:$L,'Daily NSE Equity Options'!$A:$A,$A426)=0,"",SUMIFS('Daily NSE Equity Options'!$L:$L,'Daily NSE Equity Options'!$A:$A,$A426))</f>
        <v>149225.7611</v>
      </c>
      <c r="Q426" s="8">
        <f>IF(SUMIFS('Daily BSE Equity Options'!$L:$L,'Daily BSE Equity Options'!$A:$A,$A426)=0,"",SUMIFS('Daily BSE Equity Options'!$L:$L,'Daily BSE Equity Options'!$A:$A,$A426))</f>
        <v>2772.9742000000001</v>
      </c>
      <c r="R426" s="8">
        <f t="shared" si="168"/>
        <v>151998.7353</v>
      </c>
      <c r="S426" s="23">
        <f t="shared" si="169"/>
        <v>4.9625297363296692</v>
      </c>
      <c r="T426" s="23">
        <f t="shared" si="170"/>
        <v>0.17128492883987145</v>
      </c>
      <c r="U426" s="23">
        <f t="shared" si="171"/>
        <v>4.5484683126838616</v>
      </c>
      <c r="V426" s="23">
        <f t="shared" si="183"/>
        <v>1.2807693686604744</v>
      </c>
      <c r="W426" s="23">
        <f t="shared" si="184"/>
        <v>0.18002020393815532</v>
      </c>
      <c r="X426" s="23">
        <f t="shared" si="185"/>
        <v>1.2426050449738266</v>
      </c>
      <c r="Y426" s="23">
        <f t="shared" si="172"/>
        <v>0.98175659689189532</v>
      </c>
      <c r="Z426" s="23">
        <f t="shared" si="173"/>
        <v>1.8243403108104676E-2</v>
      </c>
      <c r="AA426" s="24">
        <f>IF(SUMIFS('Daily NSE Equity Options'!$M:$M,'Daily NSE Equity Options'!$A:$A,$A426)=0,"",SUMIFS('Daily NSE Equity Options'!$M:$M,'Daily NSE Equity Options'!$A:$A,$A426))</f>
        <v>166084285</v>
      </c>
      <c r="AB426" s="9">
        <f>IF(SUMIFS('Daily BSE Equity Options'!$M:$M,'Daily BSE Equity Options'!$A:$A,$A426)=0,"",SUMIFS('Daily BSE Equity Options'!$M:$M,'Daily BSE Equity Options'!$A:$A,$A426))</f>
        <v>2989533</v>
      </c>
      <c r="AC426" s="9">
        <f t="shared" si="174"/>
        <v>169073818</v>
      </c>
      <c r="AD426" s="26">
        <f t="shared" si="175"/>
        <v>4.7095973558865776</v>
      </c>
      <c r="AE426" s="26">
        <f t="shared" si="176"/>
        <v>0.25796047283138335</v>
      </c>
      <c r="AF426" s="26">
        <f t="shared" si="177"/>
        <v>4.3733747870816142</v>
      </c>
      <c r="AG426" s="26">
        <f t="shared" si="186"/>
        <v>1.2716128821801505</v>
      </c>
      <c r="AH426" s="26">
        <f t="shared" si="187"/>
        <v>0.25088831127967026</v>
      </c>
      <c r="AI426" s="26">
        <f t="shared" si="188"/>
        <v>1.2393034023093934</v>
      </c>
      <c r="AJ426" s="26">
        <f t="shared" si="178"/>
        <v>0.98231817891520024</v>
      </c>
      <c r="AK426" s="26">
        <f t="shared" si="179"/>
        <v>1.7681821084799775E-2</v>
      </c>
      <c r="AL426" s="29">
        <v>17.217500000000001</v>
      </c>
      <c r="AM426" s="30">
        <v>17.217500000000001</v>
      </c>
      <c r="AN426" s="30">
        <v>15.262499999999999</v>
      </c>
      <c r="AO426" s="30">
        <v>15.895</v>
      </c>
      <c r="AP426" s="31">
        <v>-7.6799999999999993E-2</v>
      </c>
    </row>
    <row r="427" spans="1:42" x14ac:dyDescent="0.2">
      <c r="A427" s="11">
        <v>44547</v>
      </c>
      <c r="B427" s="5" t="s">
        <v>241</v>
      </c>
      <c r="C427" s="10">
        <v>44531</v>
      </c>
      <c r="D427" s="5" t="s">
        <v>181</v>
      </c>
      <c r="E427" s="18">
        <f>IF(SUMIFS('Daily NSE Equity Options'!$K:$K,'Daily NSE Equity Options'!$A:$A,$A427)=0,"",SUMIFS('Daily NSE Equity Options'!$K:$K,'Daily NSE Equity Options'!$A:$A,$A427))</f>
        <v>311.05329999999998</v>
      </c>
      <c r="F427" s="7">
        <f>IF(SUMIFS('Daily BSE Equity Options'!$K:$K,'Daily BSE Equity Options'!$A:$A,$A427)=0,"",SUMIFS('Daily BSE Equity Options'!$K:$K,'Daily BSE Equity Options'!$A:$A,$A427))</f>
        <v>7.4700000000000003E-2</v>
      </c>
      <c r="G427" s="7">
        <f t="shared" si="162"/>
        <v>311.12799999999999</v>
      </c>
      <c r="H427" s="20">
        <f t="shared" si="163"/>
        <v>1.8676488755395506</v>
      </c>
      <c r="I427" s="20">
        <f t="shared" si="164"/>
        <v>0.40677966101694918</v>
      </c>
      <c r="J427" s="20">
        <f t="shared" si="165"/>
        <v>1.8669340756651356</v>
      </c>
      <c r="K427" s="20">
        <f t="shared" si="180"/>
        <v>2.2532334044349511E-3</v>
      </c>
      <c r="L427" s="20">
        <f t="shared" si="181"/>
        <v>3.2685714285714287</v>
      </c>
      <c r="M427" s="20">
        <f t="shared" si="182"/>
        <v>2.4374016299821832E-3</v>
      </c>
      <c r="N427" s="20">
        <f t="shared" si="166"/>
        <v>0.99975990589082309</v>
      </c>
      <c r="O427" s="20">
        <f t="shared" si="167"/>
        <v>2.400941091769304E-4</v>
      </c>
      <c r="P427" s="21">
        <f>IF(SUMIFS('Daily NSE Equity Options'!$L:$L,'Daily NSE Equity Options'!$A:$A,$A427)=0,"",SUMIFS('Daily NSE Equity Options'!$L:$L,'Daily NSE Equity Options'!$A:$A,$A427))</f>
        <v>49696.66</v>
      </c>
      <c r="Q427" s="8">
        <f>IF(SUMIFS('Daily BSE Equity Options'!$L:$L,'Daily BSE Equity Options'!$A:$A,$A427)=0,"",SUMIFS('Daily BSE Equity Options'!$L:$L,'Daily BSE Equity Options'!$A:$A,$A427))</f>
        <v>2257.3407000000002</v>
      </c>
      <c r="R427" s="8">
        <f t="shared" si="168"/>
        <v>51954.000700000004</v>
      </c>
      <c r="S427" s="23">
        <f t="shared" si="169"/>
        <v>3.3290937696411227E-2</v>
      </c>
      <c r="T427" s="23">
        <f t="shared" si="170"/>
        <v>8.7334041607443291E-2</v>
      </c>
      <c r="U427" s="23">
        <f t="shared" si="171"/>
        <v>3.5527169985085205E-2</v>
      </c>
      <c r="V427" s="23">
        <f t="shared" si="183"/>
        <v>-0.66696996796218722</v>
      </c>
      <c r="W427" s="23">
        <f t="shared" si="184"/>
        <v>-0.18594962044724395</v>
      </c>
      <c r="X427" s="23">
        <f t="shared" si="185"/>
        <v>-0.65819451985927147</v>
      </c>
      <c r="Y427" s="23">
        <f t="shared" si="172"/>
        <v>0.95655116700185128</v>
      </c>
      <c r="Z427" s="23">
        <f t="shared" si="173"/>
        <v>4.3448832998148688E-2</v>
      </c>
      <c r="AA427" s="24">
        <f>IF(SUMIFS('Daily NSE Equity Options'!$M:$M,'Daily NSE Equity Options'!$A:$A,$A427)=0,"",SUMIFS('Daily NSE Equity Options'!$M:$M,'Daily NSE Equity Options'!$A:$A,$A427))</f>
        <v>56501244</v>
      </c>
      <c r="AB427" s="9">
        <f>IF(SUMIFS('Daily BSE Equity Options'!$M:$M,'Daily BSE Equity Options'!$A:$A,$A427)=0,"",SUMIFS('Daily BSE Equity Options'!$M:$M,'Daily BSE Equity Options'!$A:$A,$A427))</f>
        <v>2290661</v>
      </c>
      <c r="AC427" s="9">
        <f t="shared" si="174"/>
        <v>58791905</v>
      </c>
      <c r="AD427" s="26">
        <f t="shared" si="175"/>
        <v>-4.579345109728461E-3</v>
      </c>
      <c r="AE427" s="26">
        <f t="shared" si="176"/>
        <v>0.16193631281458964</v>
      </c>
      <c r="AF427" s="26">
        <f t="shared" si="177"/>
        <v>1.0099163003027822E-3</v>
      </c>
      <c r="AG427" s="26">
        <f t="shared" si="186"/>
        <v>-0.65980379179161952</v>
      </c>
      <c r="AH427" s="26">
        <f t="shared" si="187"/>
        <v>-0.23377296721594976</v>
      </c>
      <c r="AI427" s="26">
        <f t="shared" si="188"/>
        <v>-0.65227079097486285</v>
      </c>
      <c r="AJ427" s="26">
        <f t="shared" si="178"/>
        <v>0.96103781634563468</v>
      </c>
      <c r="AK427" s="26">
        <f t="shared" si="179"/>
        <v>3.8962183654365344E-2</v>
      </c>
      <c r="AL427" s="29">
        <v>15.895</v>
      </c>
      <c r="AM427" s="30">
        <v>16.907499999999999</v>
      </c>
      <c r="AN427" s="30">
        <v>13.76</v>
      </c>
      <c r="AO427" s="30">
        <v>16.337499999999999</v>
      </c>
      <c r="AP427" s="31">
        <v>2.7799999999999998E-2</v>
      </c>
    </row>
    <row r="428" spans="1:42" x14ac:dyDescent="0.2">
      <c r="A428" s="11">
        <v>44550</v>
      </c>
      <c r="B428" s="5" t="s">
        <v>244</v>
      </c>
      <c r="C428" s="10">
        <v>44531</v>
      </c>
      <c r="D428" s="5" t="s">
        <v>181</v>
      </c>
      <c r="E428" s="18">
        <f>IF(SUMIFS('Daily NSE Equity Options'!$K:$K,'Daily NSE Equity Options'!$A:$A,$A428)=0,"",SUMIFS('Daily NSE Equity Options'!$K:$K,'Daily NSE Equity Options'!$A:$A,$A428))</f>
        <v>401.23230000000001</v>
      </c>
      <c r="F428" s="7">
        <f>IF(SUMIFS('Daily BSE Equity Options'!$K:$K,'Daily BSE Equity Options'!$A:$A,$A428)=0,"",SUMIFS('Daily BSE Equity Options'!$K:$K,'Daily BSE Equity Options'!$A:$A,$A428))</f>
        <v>7.1800000000000003E-2</v>
      </c>
      <c r="G428" s="7">
        <f t="shared" si="162"/>
        <v>401.30410000000001</v>
      </c>
      <c r="H428" s="20" t="str">
        <f t="shared" si="163"/>
        <v/>
      </c>
      <c r="I428" s="20" t="str">
        <f t="shared" si="164"/>
        <v/>
      </c>
      <c r="J428" s="20" t="str">
        <f t="shared" si="165"/>
        <v/>
      </c>
      <c r="K428" s="20">
        <f t="shared" si="180"/>
        <v>0.28991494383759964</v>
      </c>
      <c r="L428" s="20">
        <f t="shared" si="181"/>
        <v>-3.8821954484605126E-2</v>
      </c>
      <c r="M428" s="20">
        <f t="shared" si="182"/>
        <v>0.28983601604484344</v>
      </c>
      <c r="N428" s="20">
        <f t="shared" si="166"/>
        <v>0.99982108331312836</v>
      </c>
      <c r="O428" s="20">
        <f t="shared" si="167"/>
        <v>1.7891668687162679E-4</v>
      </c>
      <c r="P428" s="21">
        <f>IF(SUMIFS('Daily NSE Equity Options'!$L:$L,'Daily NSE Equity Options'!$A:$A,$A428)=0,"",SUMIFS('Daily NSE Equity Options'!$L:$L,'Daily NSE Equity Options'!$A:$A,$A428))</f>
        <v>62866.033499999998</v>
      </c>
      <c r="Q428" s="8">
        <f>IF(SUMIFS('Daily BSE Equity Options'!$L:$L,'Daily BSE Equity Options'!$A:$A,$A428)=0,"",SUMIFS('Daily BSE Equity Options'!$L:$L,'Daily BSE Equity Options'!$A:$A,$A428))</f>
        <v>2455.9549000000002</v>
      </c>
      <c r="R428" s="8">
        <f t="shared" si="168"/>
        <v>65321.988399999995</v>
      </c>
      <c r="S428" s="23" t="str">
        <f t="shared" si="169"/>
        <v/>
      </c>
      <c r="T428" s="23" t="str">
        <f t="shared" si="170"/>
        <v/>
      </c>
      <c r="U428" s="23" t="str">
        <f t="shared" si="171"/>
        <v/>
      </c>
      <c r="V428" s="23">
        <f t="shared" si="183"/>
        <v>0.26499514253070511</v>
      </c>
      <c r="W428" s="23">
        <f t="shared" si="184"/>
        <v>8.7985920778374194E-2</v>
      </c>
      <c r="X428" s="23">
        <f t="shared" si="185"/>
        <v>0.25730429841565572</v>
      </c>
      <c r="Y428" s="23">
        <f t="shared" si="172"/>
        <v>0.9624023248502338</v>
      </c>
      <c r="Z428" s="23">
        <f t="shared" si="173"/>
        <v>3.7597675149766266E-2</v>
      </c>
      <c r="AA428" s="24">
        <f>IF(SUMIFS('Daily NSE Equity Options'!$M:$M,'Daily NSE Equity Options'!$A:$A,$A428)=0,"",SUMIFS('Daily NSE Equity Options'!$M:$M,'Daily NSE Equity Options'!$A:$A,$A428))</f>
        <v>73509351</v>
      </c>
      <c r="AB428" s="9">
        <f>IF(SUMIFS('Daily BSE Equity Options'!$M:$M,'Daily BSE Equity Options'!$A:$A,$A428)=0,"",SUMIFS('Daily BSE Equity Options'!$M:$M,'Daily BSE Equity Options'!$A:$A,$A428))</f>
        <v>2495030</v>
      </c>
      <c r="AC428" s="9">
        <f t="shared" si="174"/>
        <v>76004381</v>
      </c>
      <c r="AD428" s="26" t="str">
        <f t="shared" si="175"/>
        <v/>
      </c>
      <c r="AE428" s="26" t="str">
        <f t="shared" si="176"/>
        <v/>
      </c>
      <c r="AF428" s="26" t="str">
        <f t="shared" si="177"/>
        <v/>
      </c>
      <c r="AG428" s="26">
        <f t="shared" si="186"/>
        <v>0.30102181467013356</v>
      </c>
      <c r="AH428" s="26">
        <f t="shared" si="187"/>
        <v>8.9218352257274258E-2</v>
      </c>
      <c r="AI428" s="26">
        <f t="shared" si="188"/>
        <v>0.29276948926897339</v>
      </c>
      <c r="AJ428" s="26">
        <f t="shared" si="178"/>
        <v>0.96717255022444037</v>
      </c>
      <c r="AK428" s="26">
        <f t="shared" si="179"/>
        <v>3.2827449775559646E-2</v>
      </c>
      <c r="AL428" s="29">
        <v>16.337499999999999</v>
      </c>
      <c r="AM428" s="30">
        <v>20.135000000000002</v>
      </c>
      <c r="AN428" s="30">
        <v>16.337499999999999</v>
      </c>
      <c r="AO428" s="30">
        <v>18.965</v>
      </c>
      <c r="AP428" s="31">
        <v>0.1608</v>
      </c>
    </row>
    <row r="429" spans="1:42" x14ac:dyDescent="0.2">
      <c r="A429" s="11">
        <v>44551</v>
      </c>
      <c r="B429" s="5" t="s">
        <v>242</v>
      </c>
      <c r="C429" s="10">
        <v>44531</v>
      </c>
      <c r="D429" s="5" t="s">
        <v>181</v>
      </c>
      <c r="E429" s="18">
        <f>IF(SUMIFS('Daily NSE Equity Options'!$K:$K,'Daily NSE Equity Options'!$A:$A,$A429)=0,"",SUMIFS('Daily NSE Equity Options'!$K:$K,'Daily NSE Equity Options'!$A:$A,$A429))</f>
        <v>340.07650000000001</v>
      </c>
      <c r="F429" s="7">
        <f>IF(SUMIFS('Daily BSE Equity Options'!$K:$K,'Daily BSE Equity Options'!$A:$A,$A429)=0,"",SUMIFS('Daily BSE Equity Options'!$K:$K,'Daily BSE Equity Options'!$A:$A,$A429))</f>
        <v>5.7099999999999998E-2</v>
      </c>
      <c r="G429" s="7">
        <f t="shared" si="162"/>
        <v>340.1336</v>
      </c>
      <c r="H429" s="20">
        <f t="shared" si="163"/>
        <v>0.74364584059689021</v>
      </c>
      <c r="I429" s="20">
        <f t="shared" si="164"/>
        <v>0.47545219638242897</v>
      </c>
      <c r="J429" s="20">
        <f t="shared" si="165"/>
        <v>0.74359263529193442</v>
      </c>
      <c r="K429" s="20">
        <f t="shared" si="180"/>
        <v>-0.15241993229358652</v>
      </c>
      <c r="L429" s="20">
        <f t="shared" si="181"/>
        <v>-0.20473537604456826</v>
      </c>
      <c r="M429" s="20">
        <f t="shared" si="182"/>
        <v>-0.15242929239945469</v>
      </c>
      <c r="N429" s="20">
        <f t="shared" si="166"/>
        <v>0.9998321247886125</v>
      </c>
      <c r="O429" s="20">
        <f t="shared" si="167"/>
        <v>1.6787521138752538E-4</v>
      </c>
      <c r="P429" s="21">
        <f>IF(SUMIFS('Daily NSE Equity Options'!$L:$L,'Daily NSE Equity Options'!$A:$A,$A429)=0,"",SUMIFS('Daily NSE Equity Options'!$L:$L,'Daily NSE Equity Options'!$A:$A,$A429))</f>
        <v>69435.383799999996</v>
      </c>
      <c r="Q429" s="8">
        <f>IF(SUMIFS('Daily BSE Equity Options'!$L:$L,'Daily BSE Equity Options'!$A:$A,$A429)=0,"",SUMIFS('Daily BSE Equity Options'!$L:$L,'Daily BSE Equity Options'!$A:$A,$A429))</f>
        <v>2567.9771999999998</v>
      </c>
      <c r="R429" s="8">
        <f t="shared" si="168"/>
        <v>72003.36099999999</v>
      </c>
      <c r="S429" s="23">
        <f t="shared" si="169"/>
        <v>1.1934449417404847</v>
      </c>
      <c r="T429" s="23">
        <f t="shared" si="170"/>
        <v>0.20142954542658087</v>
      </c>
      <c r="U429" s="23">
        <f t="shared" si="171"/>
        <v>1.1306997074392897</v>
      </c>
      <c r="V429" s="23">
        <f t="shared" si="183"/>
        <v>0.10449761078054975</v>
      </c>
      <c r="W429" s="23">
        <f t="shared" si="184"/>
        <v>4.5612523259282778E-2</v>
      </c>
      <c r="X429" s="23">
        <f t="shared" si="185"/>
        <v>0.10228366838875957</v>
      </c>
      <c r="Y429" s="23">
        <f t="shared" si="172"/>
        <v>0.96433531484731672</v>
      </c>
      <c r="Z429" s="23">
        <f t="shared" si="173"/>
        <v>3.5664685152683361E-2</v>
      </c>
      <c r="AA429" s="24">
        <f>IF(SUMIFS('Daily NSE Equity Options'!$M:$M,'Daily NSE Equity Options'!$A:$A,$A429)=0,"",SUMIFS('Daily NSE Equity Options'!$M:$M,'Daily NSE Equity Options'!$A:$A,$A429))</f>
        <v>80993998</v>
      </c>
      <c r="AB429" s="9">
        <f>IF(SUMIFS('Daily BSE Equity Options'!$M:$M,'Daily BSE Equity Options'!$A:$A,$A429)=0,"",SUMIFS('Daily BSE Equity Options'!$M:$M,'Daily BSE Equity Options'!$A:$A,$A429))</f>
        <v>2614205</v>
      </c>
      <c r="AC429" s="9">
        <f t="shared" si="174"/>
        <v>83608203</v>
      </c>
      <c r="AD429" s="26">
        <f t="shared" si="175"/>
        <v>1.2431130978626728</v>
      </c>
      <c r="AE429" s="26">
        <f t="shared" si="176"/>
        <v>0.26393592821174816</v>
      </c>
      <c r="AF429" s="26">
        <f t="shared" si="177"/>
        <v>1.1900633112425822</v>
      </c>
      <c r="AG429" s="26">
        <f t="shared" si="186"/>
        <v>0.10181897810524809</v>
      </c>
      <c r="AH429" s="26">
        <f t="shared" si="187"/>
        <v>4.7764956733987063E-2</v>
      </c>
      <c r="AI429" s="26">
        <f t="shared" si="188"/>
        <v>0.10004452243351603</v>
      </c>
      <c r="AJ429" s="26">
        <f t="shared" si="178"/>
        <v>0.96873267327608992</v>
      </c>
      <c r="AK429" s="26">
        <f t="shared" si="179"/>
        <v>3.126732672391009E-2</v>
      </c>
      <c r="AL429" s="29">
        <v>18.965</v>
      </c>
      <c r="AM429" s="30">
        <v>18.965</v>
      </c>
      <c r="AN429" s="30">
        <v>16.627500000000001</v>
      </c>
      <c r="AO429" s="30">
        <v>17.537500000000001</v>
      </c>
      <c r="AP429" s="31">
        <v>-7.5300000000000006E-2</v>
      </c>
    </row>
    <row r="430" spans="1:42" x14ac:dyDescent="0.2">
      <c r="A430" s="11">
        <v>44552</v>
      </c>
      <c r="B430" s="5" t="s">
        <v>240</v>
      </c>
      <c r="C430" s="10">
        <v>44531</v>
      </c>
      <c r="D430" s="5" t="s">
        <v>181</v>
      </c>
      <c r="E430" s="18">
        <f>IF(SUMIFS('Daily NSE Equity Options'!$K:$K,'Daily NSE Equity Options'!$A:$A,$A430)=0,"",SUMIFS('Daily NSE Equity Options'!$K:$K,'Daily NSE Equity Options'!$A:$A,$A430))</f>
        <v>274.62950000000001</v>
      </c>
      <c r="F430" s="7">
        <f>IF(SUMIFS('Daily BSE Equity Options'!$K:$K,'Daily BSE Equity Options'!$A:$A,$A430)=0,"",SUMIFS('Daily BSE Equity Options'!$K:$K,'Daily BSE Equity Options'!$A:$A,$A430))</f>
        <v>5.3400000000000003E-2</v>
      </c>
      <c r="G430" s="7">
        <f t="shared" si="162"/>
        <v>274.68290000000002</v>
      </c>
      <c r="H430" s="20">
        <f t="shared" si="163"/>
        <v>0.38148893016030816</v>
      </c>
      <c r="I430" s="20">
        <f t="shared" si="164"/>
        <v>-0.57919621749408989</v>
      </c>
      <c r="J430" s="20">
        <f t="shared" si="165"/>
        <v>0.38087606381080175</v>
      </c>
      <c r="K430" s="20">
        <f t="shared" si="180"/>
        <v>-0.19244787569855604</v>
      </c>
      <c r="L430" s="20">
        <f t="shared" si="181"/>
        <v>-6.4798598949211805E-2</v>
      </c>
      <c r="M430" s="20">
        <f t="shared" si="182"/>
        <v>-0.19242644654923824</v>
      </c>
      <c r="N430" s="20">
        <f t="shared" si="166"/>
        <v>0.99980559401404301</v>
      </c>
      <c r="O430" s="20">
        <f t="shared" si="167"/>
        <v>1.9440598595689795E-4</v>
      </c>
      <c r="P430" s="21">
        <f>IF(SUMIFS('Daily NSE Equity Options'!$L:$L,'Daily NSE Equity Options'!$A:$A,$A430)=0,"",SUMIFS('Daily NSE Equity Options'!$L:$L,'Daily NSE Equity Options'!$A:$A,$A430))</f>
        <v>72192.083799999993</v>
      </c>
      <c r="Q430" s="8">
        <f>IF(SUMIFS('Daily BSE Equity Options'!$L:$L,'Daily BSE Equity Options'!$A:$A,$A430)=0,"",SUMIFS('Daily BSE Equity Options'!$L:$L,'Daily BSE Equity Options'!$A:$A,$A430))</f>
        <v>2652.6813000000002</v>
      </c>
      <c r="R430" s="8">
        <f t="shared" si="168"/>
        <v>74844.76509999999</v>
      </c>
      <c r="S430" s="23">
        <f t="shared" si="169"/>
        <v>1.1575798342240495</v>
      </c>
      <c r="T430" s="23">
        <f t="shared" si="170"/>
        <v>0.30781744303642578</v>
      </c>
      <c r="U430" s="23">
        <f t="shared" si="171"/>
        <v>1.1090115255552102</v>
      </c>
      <c r="V430" s="23">
        <f t="shared" si="183"/>
        <v>3.9701660005802442E-2</v>
      </c>
      <c r="W430" s="23">
        <f t="shared" si="184"/>
        <v>3.2984755472128091E-2</v>
      </c>
      <c r="X430" s="23">
        <f t="shared" si="185"/>
        <v>3.946210372040837E-2</v>
      </c>
      <c r="Y430" s="23">
        <f t="shared" si="172"/>
        <v>0.96455755727931336</v>
      </c>
      <c r="Z430" s="23">
        <f t="shared" si="173"/>
        <v>3.5442442720686695E-2</v>
      </c>
      <c r="AA430" s="24">
        <f>IF(SUMIFS('Daily NSE Equity Options'!$M:$M,'Daily NSE Equity Options'!$A:$A,$A430)=0,"",SUMIFS('Daily NSE Equity Options'!$M:$M,'Daily NSE Equity Options'!$A:$A,$A430))</f>
        <v>83983545</v>
      </c>
      <c r="AB430" s="9">
        <f>IF(SUMIFS('Daily BSE Equity Options'!$M:$M,'Daily BSE Equity Options'!$A:$A,$A430)=0,"",SUMIFS('Daily BSE Equity Options'!$M:$M,'Daily BSE Equity Options'!$A:$A,$A430))</f>
        <v>2714242</v>
      </c>
      <c r="AC430" s="9">
        <f t="shared" si="174"/>
        <v>86697787</v>
      </c>
      <c r="AD430" s="26">
        <f t="shared" si="175"/>
        <v>1.144703536236503</v>
      </c>
      <c r="AE430" s="26">
        <f t="shared" si="176"/>
        <v>0.49460772247928575</v>
      </c>
      <c r="AF430" s="26">
        <f t="shared" si="177"/>
        <v>1.1158908360869293</v>
      </c>
      <c r="AG430" s="26">
        <f t="shared" si="186"/>
        <v>3.6910722693303866E-2</v>
      </c>
      <c r="AH430" s="26">
        <f t="shared" si="187"/>
        <v>3.8266700583925228E-2</v>
      </c>
      <c r="AI430" s="26">
        <f t="shared" si="188"/>
        <v>3.6953120497040137E-2</v>
      </c>
      <c r="AJ430" s="26">
        <f t="shared" si="178"/>
        <v>0.9686930647952986</v>
      </c>
      <c r="AK430" s="26">
        <f t="shared" si="179"/>
        <v>3.1306935204701361E-2</v>
      </c>
      <c r="AL430" s="29">
        <v>17.537500000000001</v>
      </c>
      <c r="AM430" s="30">
        <v>17.537500000000001</v>
      </c>
      <c r="AN430" s="30">
        <v>15.69</v>
      </c>
      <c r="AO430" s="30">
        <v>16.579999999999998</v>
      </c>
      <c r="AP430" s="31">
        <v>-5.4600000000000003E-2</v>
      </c>
    </row>
    <row r="431" spans="1:42" x14ac:dyDescent="0.2">
      <c r="A431" s="11">
        <v>44553</v>
      </c>
      <c r="B431" s="5" t="s">
        <v>243</v>
      </c>
      <c r="C431" s="10">
        <v>44531</v>
      </c>
      <c r="D431" s="5" t="s">
        <v>181</v>
      </c>
      <c r="E431" s="18">
        <f>IF(SUMIFS('Daily NSE Equity Options'!$K:$K,'Daily NSE Equity Options'!$A:$A,$A431)=0,"",SUMIFS('Daily NSE Equity Options'!$K:$K,'Daily NSE Equity Options'!$A:$A,$A431))</f>
        <v>294.83330000000001</v>
      </c>
      <c r="F431" s="7">
        <f>IF(SUMIFS('Daily BSE Equity Options'!$K:$K,'Daily BSE Equity Options'!$A:$A,$A431)=0,"",SUMIFS('Daily BSE Equity Options'!$K:$K,'Daily BSE Equity Options'!$A:$A,$A431))</f>
        <v>2.1499999999999998E-2</v>
      </c>
      <c r="G431" s="7">
        <f t="shared" si="162"/>
        <v>294.85480000000001</v>
      </c>
      <c r="H431" s="20">
        <f t="shared" si="163"/>
        <v>1.5172984958535007</v>
      </c>
      <c r="I431" s="20">
        <f t="shared" si="164"/>
        <v>-0.75788288288288297</v>
      </c>
      <c r="J431" s="20">
        <f t="shared" si="165"/>
        <v>1.5155748103644942</v>
      </c>
      <c r="K431" s="20">
        <f t="shared" si="180"/>
        <v>7.3567479094561961E-2</v>
      </c>
      <c r="L431" s="20">
        <f t="shared" si="181"/>
        <v>-0.59737827715355807</v>
      </c>
      <c r="M431" s="20">
        <f t="shared" si="182"/>
        <v>7.3437043223294918E-2</v>
      </c>
      <c r="N431" s="20">
        <f t="shared" si="166"/>
        <v>0.99992708275395215</v>
      </c>
      <c r="O431" s="20">
        <f t="shared" si="167"/>
        <v>7.2917246047885252E-5</v>
      </c>
      <c r="P431" s="21">
        <f>IF(SUMIFS('Daily NSE Equity Options'!$L:$L,'Daily NSE Equity Options'!$A:$A,$A431)=0,"",SUMIFS('Daily NSE Equity Options'!$L:$L,'Daily NSE Equity Options'!$A:$A,$A431))</f>
        <v>139965.44349999999</v>
      </c>
      <c r="Q431" s="8">
        <f>IF(SUMIFS('Daily BSE Equity Options'!$L:$L,'Daily BSE Equity Options'!$A:$A,$A431)=0,"",SUMIFS('Daily BSE Equity Options'!$L:$L,'Daily BSE Equity Options'!$A:$A,$A431))</f>
        <v>2797.2601</v>
      </c>
      <c r="R431" s="8">
        <f t="shared" si="168"/>
        <v>142762.70360000001</v>
      </c>
      <c r="S431" s="23">
        <f t="shared" si="169"/>
        <v>4.0255387508401181</v>
      </c>
      <c r="T431" s="23">
        <f t="shared" si="170"/>
        <v>0.34956447423599157</v>
      </c>
      <c r="U431" s="23">
        <f t="shared" si="171"/>
        <v>3.7709151777422321</v>
      </c>
      <c r="V431" s="23">
        <f t="shared" si="183"/>
        <v>0.9387921241857824</v>
      </c>
      <c r="W431" s="23">
        <f t="shared" si="184"/>
        <v>5.4502891093626493E-2</v>
      </c>
      <c r="X431" s="23">
        <f t="shared" si="185"/>
        <v>0.90745075369339401</v>
      </c>
      <c r="Y431" s="23">
        <f t="shared" si="172"/>
        <v>0.98040622635000296</v>
      </c>
      <c r="Z431" s="23">
        <f t="shared" si="173"/>
        <v>1.9593773649996916E-2</v>
      </c>
      <c r="AA431" s="24">
        <f>IF(SUMIFS('Daily NSE Equity Options'!$M:$M,'Daily NSE Equity Options'!$A:$A,$A431)=0,"",SUMIFS('Daily NSE Equity Options'!$M:$M,'Daily NSE Equity Options'!$A:$A,$A431))</f>
        <v>161022659</v>
      </c>
      <c r="AB431" s="9">
        <f>IF(SUMIFS('Daily BSE Equity Options'!$M:$M,'Daily BSE Equity Options'!$A:$A,$A431)=0,"",SUMIFS('Daily BSE Equity Options'!$M:$M,'Daily BSE Equity Options'!$A:$A,$A431))</f>
        <v>3058344</v>
      </c>
      <c r="AC431" s="9">
        <f t="shared" si="174"/>
        <v>164081003</v>
      </c>
      <c r="AD431" s="26">
        <f t="shared" si="175"/>
        <v>3.8944485614169899</v>
      </c>
      <c r="AE431" s="26">
        <f t="shared" si="176"/>
        <v>0.59459753975747942</v>
      </c>
      <c r="AF431" s="26">
        <f t="shared" si="177"/>
        <v>3.7126717563478584</v>
      </c>
      <c r="AG431" s="26">
        <f t="shared" si="186"/>
        <v>0.91731200439324145</v>
      </c>
      <c r="AH431" s="26">
        <f t="shared" si="187"/>
        <v>0.12677646282092758</v>
      </c>
      <c r="AI431" s="26">
        <f t="shared" si="188"/>
        <v>0.89256275941622354</v>
      </c>
      <c r="AJ431" s="26">
        <f t="shared" si="178"/>
        <v>0.98136076727907373</v>
      </c>
      <c r="AK431" s="26">
        <f t="shared" si="179"/>
        <v>1.8639232720926262E-2</v>
      </c>
      <c r="AL431" s="29">
        <v>16.579999999999998</v>
      </c>
      <c r="AM431" s="30">
        <v>16.579999999999998</v>
      </c>
      <c r="AN431" s="30">
        <v>15.68</v>
      </c>
      <c r="AO431" s="30">
        <v>15.824999999999999</v>
      </c>
      <c r="AP431" s="31">
        <v>-4.5499999999999999E-2</v>
      </c>
    </row>
    <row r="432" spans="1:42" x14ac:dyDescent="0.2">
      <c r="A432" s="11">
        <v>44554</v>
      </c>
      <c r="B432" s="5" t="s">
        <v>241</v>
      </c>
      <c r="C432" s="10">
        <v>44531</v>
      </c>
      <c r="D432" s="5" t="s">
        <v>181</v>
      </c>
      <c r="E432" s="18">
        <f>IF(SUMIFS('Daily NSE Equity Options'!$K:$K,'Daily NSE Equity Options'!$A:$A,$A432)=0,"",SUMIFS('Daily NSE Equity Options'!$K:$K,'Daily NSE Equity Options'!$A:$A,$A432))</f>
        <v>280.98200000000003</v>
      </c>
      <c r="F432" s="7">
        <f>IF(SUMIFS('Daily BSE Equity Options'!$K:$K,'Daily BSE Equity Options'!$A:$A,$A432)=0,"",SUMIFS('Daily BSE Equity Options'!$K:$K,'Daily BSE Equity Options'!$A:$A,$A432))</f>
        <v>8.0100000000000005E-2</v>
      </c>
      <c r="G432" s="7">
        <f t="shared" si="162"/>
        <v>281.06210000000004</v>
      </c>
      <c r="H432" s="20">
        <f t="shared" si="163"/>
        <v>1.0772812929945301</v>
      </c>
      <c r="I432" s="20">
        <f t="shared" si="164"/>
        <v>0.39790575916230386</v>
      </c>
      <c r="J432" s="20">
        <f t="shared" si="165"/>
        <v>1.0769936211218316</v>
      </c>
      <c r="K432" s="20">
        <f t="shared" si="180"/>
        <v>-4.6980107063889887E-2</v>
      </c>
      <c r="L432" s="20">
        <f t="shared" si="181"/>
        <v>2.7255813953488377</v>
      </c>
      <c r="M432" s="20">
        <f t="shared" si="182"/>
        <v>-4.6777939514635603E-2</v>
      </c>
      <c r="N432" s="20">
        <f t="shared" si="166"/>
        <v>0.99971500960108095</v>
      </c>
      <c r="O432" s="20">
        <f t="shared" si="167"/>
        <v>2.8499039891895776E-4</v>
      </c>
      <c r="P432" s="21">
        <f>IF(SUMIFS('Daily NSE Equity Options'!$L:$L,'Daily NSE Equity Options'!$A:$A,$A432)=0,"",SUMIFS('Daily NSE Equity Options'!$L:$L,'Daily NSE Equity Options'!$A:$A,$A432))</f>
        <v>45710.854200000002</v>
      </c>
      <c r="Q432" s="8">
        <f>IF(SUMIFS('Daily BSE Equity Options'!$L:$L,'Daily BSE Equity Options'!$A:$A,$A432)=0,"",SUMIFS('Daily BSE Equity Options'!$L:$L,'Daily BSE Equity Options'!$A:$A,$A432))</f>
        <v>2430.1878000000002</v>
      </c>
      <c r="R432" s="8">
        <f t="shared" si="168"/>
        <v>48141.042000000001</v>
      </c>
      <c r="S432" s="23">
        <f t="shared" si="169"/>
        <v>-0.23874345942801289</v>
      </c>
      <c r="T432" s="23">
        <f t="shared" si="170"/>
        <v>0.19846277218721942</v>
      </c>
      <c r="U432" s="23">
        <f t="shared" si="171"/>
        <v>-0.22446144261938017</v>
      </c>
      <c r="V432" s="23">
        <f t="shared" si="183"/>
        <v>-0.67341328647309995</v>
      </c>
      <c r="W432" s="23">
        <f t="shared" si="184"/>
        <v>-0.13122565899395622</v>
      </c>
      <c r="X432" s="23">
        <f t="shared" si="185"/>
        <v>-0.66278978482444484</v>
      </c>
      <c r="Y432" s="23">
        <f t="shared" si="172"/>
        <v>0.94951941837902054</v>
      </c>
      <c r="Z432" s="23">
        <f t="shared" si="173"/>
        <v>5.0480581620979459E-2</v>
      </c>
      <c r="AA432" s="24">
        <f>IF(SUMIFS('Daily NSE Equity Options'!$M:$M,'Daily NSE Equity Options'!$A:$A,$A432)=0,"",SUMIFS('Daily NSE Equity Options'!$M:$M,'Daily NSE Equity Options'!$A:$A,$A432))</f>
        <v>53062166</v>
      </c>
      <c r="AB432" s="9">
        <f>IF(SUMIFS('Daily BSE Equity Options'!$M:$M,'Daily BSE Equity Options'!$A:$A,$A432)=0,"",SUMIFS('Daily BSE Equity Options'!$M:$M,'Daily BSE Equity Options'!$A:$A,$A432))</f>
        <v>2420243</v>
      </c>
      <c r="AC432" s="9">
        <f t="shared" si="174"/>
        <v>55482409</v>
      </c>
      <c r="AD432" s="26">
        <f t="shared" si="175"/>
        <v>-0.25083195061983998</v>
      </c>
      <c r="AE432" s="26">
        <f t="shared" si="176"/>
        <v>0.28548088888983303</v>
      </c>
      <c r="AF432" s="26">
        <f t="shared" si="177"/>
        <v>-0.2369448311548995</v>
      </c>
      <c r="AG432" s="26">
        <f t="shared" si="186"/>
        <v>-0.67046770728087401</v>
      </c>
      <c r="AH432" s="26">
        <f t="shared" si="187"/>
        <v>-0.20864265105560398</v>
      </c>
      <c r="AI432" s="26">
        <f t="shared" si="188"/>
        <v>-0.6618596425815364</v>
      </c>
      <c r="AJ432" s="26">
        <f t="shared" si="178"/>
        <v>0.95637819186978701</v>
      </c>
      <c r="AK432" s="26">
        <f t="shared" si="179"/>
        <v>4.362180813021295E-2</v>
      </c>
      <c r="AL432" s="29">
        <v>15.824999999999999</v>
      </c>
      <c r="AM432" s="30">
        <v>16.6525</v>
      </c>
      <c r="AN432" s="30">
        <v>15.3325</v>
      </c>
      <c r="AO432" s="30">
        <v>16.147500000000001</v>
      </c>
      <c r="AP432" s="31">
        <v>2.0400000000000001E-2</v>
      </c>
    </row>
    <row r="433" spans="1:42" x14ac:dyDescent="0.2">
      <c r="A433" s="11">
        <v>44557</v>
      </c>
      <c r="B433" s="5" t="s">
        <v>244</v>
      </c>
      <c r="C433" s="10">
        <v>44531</v>
      </c>
      <c r="D433" s="5" t="s">
        <v>181</v>
      </c>
      <c r="E433" s="18">
        <f>IF(SUMIFS('Daily NSE Equity Options'!$K:$K,'Daily NSE Equity Options'!$A:$A,$A433)=0,"",SUMIFS('Daily NSE Equity Options'!$K:$K,'Daily NSE Equity Options'!$A:$A,$A433))</f>
        <v>294.1841</v>
      </c>
      <c r="F433" s="7">
        <f>IF(SUMIFS('Daily BSE Equity Options'!$K:$K,'Daily BSE Equity Options'!$A:$A,$A433)=0,"",SUMIFS('Daily BSE Equity Options'!$K:$K,'Daily BSE Equity Options'!$A:$A,$A433))</f>
        <v>6.2700000000000006E-2</v>
      </c>
      <c r="G433" s="7">
        <f t="shared" si="162"/>
        <v>294.24680000000001</v>
      </c>
      <c r="H433" s="20" t="str">
        <f t="shared" si="163"/>
        <v/>
      </c>
      <c r="I433" s="20" t="str">
        <f t="shared" si="164"/>
        <v/>
      </c>
      <c r="J433" s="20" t="str">
        <f t="shared" si="165"/>
        <v/>
      </c>
      <c r="K433" s="20">
        <f t="shared" si="180"/>
        <v>4.6985572029524914E-2</v>
      </c>
      <c r="L433" s="20">
        <f t="shared" si="181"/>
        <v>-0.21722846441947563</v>
      </c>
      <c r="M433" s="20">
        <f t="shared" si="182"/>
        <v>4.6910273565877292E-2</v>
      </c>
      <c r="N433" s="20">
        <f t="shared" si="166"/>
        <v>0.99978691357051286</v>
      </c>
      <c r="O433" s="20">
        <f t="shared" si="167"/>
        <v>2.1308642948708365E-4</v>
      </c>
      <c r="P433" s="21">
        <f>IF(SUMIFS('Daily NSE Equity Options'!$L:$L,'Daily NSE Equity Options'!$A:$A,$A433)=0,"",SUMIFS('Daily NSE Equity Options'!$L:$L,'Daily NSE Equity Options'!$A:$A,$A433))</f>
        <v>52444.7739</v>
      </c>
      <c r="Q433" s="8">
        <f>IF(SUMIFS('Daily BSE Equity Options'!$L:$L,'Daily BSE Equity Options'!$A:$A,$A433)=0,"",SUMIFS('Daily BSE Equity Options'!$L:$L,'Daily BSE Equity Options'!$A:$A,$A433))</f>
        <v>2546.7739000000001</v>
      </c>
      <c r="R433" s="8">
        <f t="shared" si="168"/>
        <v>54991.5478</v>
      </c>
      <c r="S433" s="23" t="str">
        <f t="shared" si="169"/>
        <v/>
      </c>
      <c r="T433" s="23" t="str">
        <f t="shared" si="170"/>
        <v/>
      </c>
      <c r="U433" s="23" t="str">
        <f t="shared" si="171"/>
        <v/>
      </c>
      <c r="V433" s="23">
        <f t="shared" si="183"/>
        <v>0.14731555158730769</v>
      </c>
      <c r="W433" s="23">
        <f t="shared" si="184"/>
        <v>4.7974111301192446E-2</v>
      </c>
      <c r="X433" s="23">
        <f t="shared" si="185"/>
        <v>0.14230073790259867</v>
      </c>
      <c r="Y433" s="23">
        <f t="shared" si="172"/>
        <v>0.95368790292532923</v>
      </c>
      <c r="Z433" s="23">
        <f t="shared" si="173"/>
        <v>4.6312097074670815E-2</v>
      </c>
      <c r="AA433" s="24">
        <f>IF(SUMIFS('Daily NSE Equity Options'!$M:$M,'Daily NSE Equity Options'!$A:$A,$A433)=0,"",SUMIFS('Daily NSE Equity Options'!$M:$M,'Daily NSE Equity Options'!$A:$A,$A433))</f>
        <v>60970951</v>
      </c>
      <c r="AB433" s="9">
        <f>IF(SUMIFS('Daily BSE Equity Options'!$M:$M,'Daily BSE Equity Options'!$A:$A,$A433)=0,"",SUMIFS('Daily BSE Equity Options'!$M:$M,'Daily BSE Equity Options'!$A:$A,$A433))</f>
        <v>2543695</v>
      </c>
      <c r="AC433" s="9">
        <f t="shared" si="174"/>
        <v>63514646</v>
      </c>
      <c r="AD433" s="26" t="str">
        <f t="shared" si="175"/>
        <v/>
      </c>
      <c r="AE433" s="26" t="str">
        <f t="shared" si="176"/>
        <v/>
      </c>
      <c r="AF433" s="26" t="str">
        <f t="shared" si="177"/>
        <v/>
      </c>
      <c r="AG433" s="26">
        <f t="shared" si="186"/>
        <v>0.14904753416963801</v>
      </c>
      <c r="AH433" s="26">
        <f t="shared" si="187"/>
        <v>5.1008101252642879E-2</v>
      </c>
      <c r="AI433" s="26">
        <f t="shared" si="188"/>
        <v>0.14477087683773782</v>
      </c>
      <c r="AJ433" s="26">
        <f t="shared" si="178"/>
        <v>0.95995104814092802</v>
      </c>
      <c r="AK433" s="26">
        <f t="shared" si="179"/>
        <v>4.0048951859072E-2</v>
      </c>
      <c r="AL433" s="29">
        <v>16.147500000000001</v>
      </c>
      <c r="AM433" s="30">
        <v>17.2775</v>
      </c>
      <c r="AN433" s="30">
        <v>15.262499999999999</v>
      </c>
      <c r="AO433" s="30">
        <v>17.1175</v>
      </c>
      <c r="AP433" s="31">
        <v>6.0100000000000001E-2</v>
      </c>
    </row>
    <row r="434" spans="1:42" x14ac:dyDescent="0.2">
      <c r="A434" s="11">
        <v>44558</v>
      </c>
      <c r="B434" s="5" t="s">
        <v>242</v>
      </c>
      <c r="C434" s="10">
        <v>44531</v>
      </c>
      <c r="D434" s="5" t="s">
        <v>181</v>
      </c>
      <c r="E434" s="18">
        <f>IF(SUMIFS('Daily NSE Equity Options'!$K:$K,'Daily NSE Equity Options'!$A:$A,$A434)=0,"",SUMIFS('Daily NSE Equity Options'!$K:$K,'Daily NSE Equity Options'!$A:$A,$A434))</f>
        <v>243.02690000000001</v>
      </c>
      <c r="F434" s="7">
        <f>IF(SUMIFS('Daily BSE Equity Options'!$K:$K,'Daily BSE Equity Options'!$A:$A,$A434)=0,"",SUMIFS('Daily BSE Equity Options'!$K:$K,'Daily BSE Equity Options'!$A:$A,$A434))</f>
        <v>4.99E-2</v>
      </c>
      <c r="G434" s="7">
        <f t="shared" si="162"/>
        <v>243.07680000000002</v>
      </c>
      <c r="H434" s="20">
        <f t="shared" si="163"/>
        <v>1.6770266042757189</v>
      </c>
      <c r="I434" s="20">
        <f t="shared" si="164"/>
        <v>0.7147766323024054</v>
      </c>
      <c r="J434" s="20">
        <f t="shared" si="165"/>
        <v>1.6767182570489423</v>
      </c>
      <c r="K434" s="20">
        <f t="shared" si="180"/>
        <v>-0.17389519012074406</v>
      </c>
      <c r="L434" s="20">
        <f t="shared" si="181"/>
        <v>-0.20414673046251997</v>
      </c>
      <c r="M434" s="20">
        <f t="shared" si="182"/>
        <v>-0.173901636313462</v>
      </c>
      <c r="N434" s="20">
        <f t="shared" si="166"/>
        <v>0.99979471508593165</v>
      </c>
      <c r="O434" s="20">
        <f t="shared" si="167"/>
        <v>2.0528491406831089E-4</v>
      </c>
      <c r="P434" s="21">
        <f>IF(SUMIFS('Daily NSE Equity Options'!$L:$L,'Daily NSE Equity Options'!$A:$A,$A434)=0,"",SUMIFS('Daily NSE Equity Options'!$L:$L,'Daily NSE Equity Options'!$A:$A,$A434))</f>
        <v>51152.8246</v>
      </c>
      <c r="Q434" s="8">
        <f>IF(SUMIFS('Daily BSE Equity Options'!$L:$L,'Daily BSE Equity Options'!$A:$A,$A434)=0,"",SUMIFS('Daily BSE Equity Options'!$L:$L,'Daily BSE Equity Options'!$A:$A,$A434))</f>
        <v>2598.4765000000002</v>
      </c>
      <c r="R434" s="8">
        <f t="shared" si="168"/>
        <v>53751.301099999997</v>
      </c>
      <c r="S434" s="23">
        <f t="shared" si="169"/>
        <v>2.3824474346273652</v>
      </c>
      <c r="T434" s="23">
        <f t="shared" si="170"/>
        <v>0.21402697159225959</v>
      </c>
      <c r="U434" s="23">
        <f t="shared" si="171"/>
        <v>2.1135989197307095</v>
      </c>
      <c r="V434" s="23">
        <f t="shared" si="183"/>
        <v>-2.4634471729508167E-2</v>
      </c>
      <c r="W434" s="23">
        <f t="shared" si="184"/>
        <v>2.0301213232945425E-2</v>
      </c>
      <c r="X434" s="23">
        <f t="shared" si="185"/>
        <v>-2.255340592541033E-2</v>
      </c>
      <c r="Y434" s="23">
        <f t="shared" si="172"/>
        <v>0.95165742136798248</v>
      </c>
      <c r="Z434" s="23">
        <f t="shared" si="173"/>
        <v>4.8342578632017533E-2</v>
      </c>
      <c r="AA434" s="24">
        <f>IF(SUMIFS('Daily NSE Equity Options'!$M:$M,'Daily NSE Equity Options'!$A:$A,$A434)=0,"",SUMIFS('Daily NSE Equity Options'!$M:$M,'Daily NSE Equity Options'!$A:$A,$A434))</f>
        <v>59056224</v>
      </c>
      <c r="AB434" s="9">
        <f>IF(SUMIFS('Daily BSE Equity Options'!$M:$M,'Daily BSE Equity Options'!$A:$A,$A434)=0,"",SUMIFS('Daily BSE Equity Options'!$M:$M,'Daily BSE Equity Options'!$A:$A,$A434))</f>
        <v>2599414</v>
      </c>
      <c r="AC434" s="9">
        <f t="shared" si="174"/>
        <v>61655638</v>
      </c>
      <c r="AD434" s="26">
        <f t="shared" si="175"/>
        <v>2.4073265898263276</v>
      </c>
      <c r="AE434" s="26">
        <f t="shared" si="176"/>
        <v>0.313594319141969</v>
      </c>
      <c r="AF434" s="26">
        <f t="shared" si="177"/>
        <v>2.1927754073652896</v>
      </c>
      <c r="AG434" s="26">
        <f t="shared" si="186"/>
        <v>-3.1403922172708154E-2</v>
      </c>
      <c r="AH434" s="26">
        <f t="shared" si="187"/>
        <v>2.1904748800465557E-2</v>
      </c>
      <c r="AI434" s="26">
        <f t="shared" si="188"/>
        <v>-2.9268965775232414E-2</v>
      </c>
      <c r="AJ434" s="26">
        <f t="shared" si="178"/>
        <v>0.95783980047372153</v>
      </c>
      <c r="AK434" s="26">
        <f t="shared" si="179"/>
        <v>4.2160199526278523E-2</v>
      </c>
      <c r="AL434" s="29">
        <v>17.1175</v>
      </c>
      <c r="AM434" s="30">
        <v>17.1175</v>
      </c>
      <c r="AN434" s="30">
        <v>15.2075</v>
      </c>
      <c r="AO434" s="30">
        <v>16.475000000000001</v>
      </c>
      <c r="AP434" s="31">
        <v>-3.7499999999999999E-2</v>
      </c>
    </row>
    <row r="435" spans="1:42" x14ac:dyDescent="0.2">
      <c r="A435" s="11">
        <v>44559</v>
      </c>
      <c r="B435" s="5" t="s">
        <v>240</v>
      </c>
      <c r="C435" s="10">
        <v>44531</v>
      </c>
      <c r="D435" s="5" t="s">
        <v>181</v>
      </c>
      <c r="E435" s="18">
        <f>IF(SUMIFS('Daily NSE Equity Options'!$K:$K,'Daily NSE Equity Options'!$A:$A,$A435)=0,"",SUMIFS('Daily NSE Equity Options'!$K:$K,'Daily NSE Equity Options'!$A:$A,$A435))</f>
        <v>219.10980000000001</v>
      </c>
      <c r="F435" s="7">
        <f>IF(SUMIFS('Daily BSE Equity Options'!$K:$K,'Daily BSE Equity Options'!$A:$A,$A435)=0,"",SUMIFS('Daily BSE Equity Options'!$K:$K,'Daily BSE Equity Options'!$A:$A,$A435))</f>
        <v>2.8500000000000001E-2</v>
      </c>
      <c r="G435" s="7">
        <f t="shared" si="162"/>
        <v>219.13830000000002</v>
      </c>
      <c r="H435" s="20">
        <f t="shared" si="163"/>
        <v>0.84773832945277849</v>
      </c>
      <c r="I435" s="20">
        <f t="shared" si="164"/>
        <v>-0.72648752399232253</v>
      </c>
      <c r="J435" s="20">
        <f t="shared" si="165"/>
        <v>0.84635625330175435</v>
      </c>
      <c r="K435" s="20">
        <f t="shared" si="180"/>
        <v>-9.8413385514113938E-2</v>
      </c>
      <c r="L435" s="20">
        <f t="shared" si="181"/>
        <v>-0.42885771543086171</v>
      </c>
      <c r="M435" s="20">
        <f t="shared" si="182"/>
        <v>-9.8481220749985221E-2</v>
      </c>
      <c r="N435" s="20">
        <f t="shared" si="166"/>
        <v>0.99986994514423078</v>
      </c>
      <c r="O435" s="20">
        <f t="shared" si="167"/>
        <v>1.3005485576916495E-4</v>
      </c>
      <c r="P435" s="21">
        <f>IF(SUMIFS('Daily NSE Equity Options'!$L:$L,'Daily NSE Equity Options'!$A:$A,$A435)=0,"",SUMIFS('Daily NSE Equity Options'!$L:$L,'Daily NSE Equity Options'!$A:$A,$A435))</f>
        <v>60835.366800000003</v>
      </c>
      <c r="Q435" s="8">
        <f>IF(SUMIFS('Daily BSE Equity Options'!$L:$L,'Daily BSE Equity Options'!$A:$A,$A435)=0,"",SUMIFS('Daily BSE Equity Options'!$L:$L,'Daily BSE Equity Options'!$A:$A,$A435))</f>
        <v>2715.2554</v>
      </c>
      <c r="R435" s="8">
        <f t="shared" si="168"/>
        <v>63550.622200000005</v>
      </c>
      <c r="S435" s="23">
        <f t="shared" si="169"/>
        <v>1.7114400758954402</v>
      </c>
      <c r="T435" s="23">
        <f t="shared" si="170"/>
        <v>0.5996722718270362</v>
      </c>
      <c r="U435" s="23">
        <f t="shared" si="171"/>
        <v>1.6332474798089804</v>
      </c>
      <c r="V435" s="23">
        <f t="shared" si="183"/>
        <v>0.18928655994492249</v>
      </c>
      <c r="W435" s="23">
        <f t="shared" si="184"/>
        <v>4.4941295409059778E-2</v>
      </c>
      <c r="X435" s="23">
        <f t="shared" si="185"/>
        <v>0.18230853764393817</v>
      </c>
      <c r="Y435" s="23">
        <f t="shared" si="172"/>
        <v>0.95727413350171731</v>
      </c>
      <c r="Z435" s="23">
        <f t="shared" si="173"/>
        <v>4.2725866498282687E-2</v>
      </c>
      <c r="AA435" s="24">
        <f>IF(SUMIFS('Daily NSE Equity Options'!$M:$M,'Daily NSE Equity Options'!$A:$A,$A435)=0,"",SUMIFS('Daily NSE Equity Options'!$M:$M,'Daily NSE Equity Options'!$A:$A,$A435))</f>
        <v>70036372</v>
      </c>
      <c r="AB435" s="9">
        <f>IF(SUMIFS('Daily BSE Equity Options'!$M:$M,'Daily BSE Equity Options'!$A:$A,$A435)=0,"",SUMIFS('Daily BSE Equity Options'!$M:$M,'Daily BSE Equity Options'!$A:$A,$A435))</f>
        <v>2734694</v>
      </c>
      <c r="AC435" s="9">
        <f t="shared" si="174"/>
        <v>72771066</v>
      </c>
      <c r="AD435" s="26">
        <f t="shared" si="175"/>
        <v>1.7451959326349522</v>
      </c>
      <c r="AE435" s="26">
        <f t="shared" si="176"/>
        <v>0.70947115483790713</v>
      </c>
      <c r="AF435" s="26">
        <f t="shared" si="177"/>
        <v>1.6840836319733743</v>
      </c>
      <c r="AG435" s="26">
        <f t="shared" si="186"/>
        <v>0.1859270243895037</v>
      </c>
      <c r="AH435" s="26">
        <f t="shared" si="187"/>
        <v>5.2042498809347082E-2</v>
      </c>
      <c r="AI435" s="26">
        <f t="shared" si="188"/>
        <v>0.18028242607756328</v>
      </c>
      <c r="AJ435" s="26">
        <f t="shared" si="178"/>
        <v>0.96242058622584969</v>
      </c>
      <c r="AK435" s="26">
        <f t="shared" si="179"/>
        <v>3.7579413774150291E-2</v>
      </c>
      <c r="AL435" s="29">
        <v>16.475000000000001</v>
      </c>
      <c r="AM435" s="30">
        <v>16.862500000000001</v>
      </c>
      <c r="AN435" s="30">
        <v>15.8</v>
      </c>
      <c r="AO435" s="30">
        <v>16.2425</v>
      </c>
      <c r="AP435" s="31">
        <v>-1.41E-2</v>
      </c>
    </row>
    <row r="436" spans="1:42" x14ac:dyDescent="0.2">
      <c r="A436" s="11">
        <v>44560</v>
      </c>
      <c r="B436" s="5" t="s">
        <v>243</v>
      </c>
      <c r="C436" s="10">
        <v>44531</v>
      </c>
      <c r="D436" s="5" t="s">
        <v>181</v>
      </c>
      <c r="E436" s="18">
        <f>IF(SUMIFS('Daily NSE Equity Options'!$K:$K,'Daily NSE Equity Options'!$A:$A,$A436)=0,"",SUMIFS('Daily NSE Equity Options'!$K:$K,'Daily NSE Equity Options'!$A:$A,$A436))</f>
        <v>250.4691</v>
      </c>
      <c r="F436" s="7">
        <f>IF(SUMIFS('Daily BSE Equity Options'!$K:$K,'Daily BSE Equity Options'!$A:$A,$A436)=0,"",SUMIFS('Daily BSE Equity Options'!$K:$K,'Daily BSE Equity Options'!$A:$A,$A436))</f>
        <v>1.84E-2</v>
      </c>
      <c r="G436" s="7">
        <f t="shared" si="162"/>
        <v>250.48750000000001</v>
      </c>
      <c r="H436" s="20">
        <f t="shared" si="163"/>
        <v>0.9406054971235982</v>
      </c>
      <c r="I436" s="20">
        <f t="shared" si="164"/>
        <v>-0.80570221752903914</v>
      </c>
      <c r="J436" s="20">
        <f t="shared" si="165"/>
        <v>0.93932512763022036</v>
      </c>
      <c r="K436" s="20">
        <f t="shared" si="180"/>
        <v>0.14312139393126189</v>
      </c>
      <c r="L436" s="20">
        <f t="shared" si="181"/>
        <v>-0.35438596491228069</v>
      </c>
      <c r="M436" s="20">
        <f t="shared" si="182"/>
        <v>0.14305669068346338</v>
      </c>
      <c r="N436" s="20">
        <f t="shared" si="166"/>
        <v>0.99992654324068064</v>
      </c>
      <c r="O436" s="20">
        <f t="shared" si="167"/>
        <v>7.3456759319327314E-5</v>
      </c>
      <c r="P436" s="21">
        <f>IF(SUMIFS('Daily NSE Equity Options'!$L:$L,'Daily NSE Equity Options'!$A:$A,$A436)=0,"",SUMIFS('Daily NSE Equity Options'!$L:$L,'Daily NSE Equity Options'!$A:$A,$A436))</f>
        <v>121422.6983</v>
      </c>
      <c r="Q436" s="8">
        <f>IF(SUMIFS('Daily BSE Equity Options'!$L:$L,'Daily BSE Equity Options'!$A:$A,$A436)=0,"",SUMIFS('Daily BSE Equity Options'!$L:$L,'Daily BSE Equity Options'!$A:$A,$A436))</f>
        <v>2734.1003999999998</v>
      </c>
      <c r="R436" s="8">
        <f t="shared" si="168"/>
        <v>124156.7987</v>
      </c>
      <c r="S436" s="23">
        <f t="shared" si="169"/>
        <v>3.129556999390851</v>
      </c>
      <c r="T436" s="23">
        <f t="shared" si="170"/>
        <v>0.33649714029932998</v>
      </c>
      <c r="U436" s="23">
        <f t="shared" si="171"/>
        <v>2.9478719386577477</v>
      </c>
      <c r="V436" s="23">
        <f t="shared" si="183"/>
        <v>0.99592284368374995</v>
      </c>
      <c r="W436" s="23">
        <f t="shared" si="184"/>
        <v>6.9404152552279275E-3</v>
      </c>
      <c r="X436" s="23">
        <f t="shared" si="185"/>
        <v>0.95366771247756543</v>
      </c>
      <c r="Y436" s="23">
        <f t="shared" si="172"/>
        <v>0.97797864934802003</v>
      </c>
      <c r="Z436" s="23">
        <f t="shared" si="173"/>
        <v>2.2021350651980041E-2</v>
      </c>
      <c r="AA436" s="24">
        <f>IF(SUMIFS('Daily NSE Equity Options'!$M:$M,'Daily NSE Equity Options'!$A:$A,$A436)=0,"",SUMIFS('Daily NSE Equity Options'!$M:$M,'Daily NSE Equity Options'!$A:$A,$A436))</f>
        <v>139577209</v>
      </c>
      <c r="AB436" s="9">
        <f>IF(SUMIFS('Daily BSE Equity Options'!$M:$M,'Daily BSE Equity Options'!$A:$A,$A436)=0,"",SUMIFS('Daily BSE Equity Options'!$M:$M,'Daily BSE Equity Options'!$A:$A,$A436))</f>
        <v>2887710</v>
      </c>
      <c r="AC436" s="9">
        <f t="shared" si="174"/>
        <v>142464919</v>
      </c>
      <c r="AD436" s="26">
        <f t="shared" si="175"/>
        <v>3.1481031722063086</v>
      </c>
      <c r="AE436" s="26">
        <f t="shared" si="176"/>
        <v>0.55460339096925915</v>
      </c>
      <c r="AF436" s="26">
        <f t="shared" si="177"/>
        <v>3.0124222229257036</v>
      </c>
      <c r="AG436" s="26">
        <f t="shared" si="186"/>
        <v>0.99292460494669821</v>
      </c>
      <c r="AH436" s="26">
        <f t="shared" si="187"/>
        <v>5.5953609434913121E-2</v>
      </c>
      <c r="AI436" s="26">
        <f t="shared" si="188"/>
        <v>0.95771378421198339</v>
      </c>
      <c r="AJ436" s="26">
        <f t="shared" si="178"/>
        <v>0.97973037839582111</v>
      </c>
      <c r="AK436" s="26">
        <f t="shared" si="179"/>
        <v>2.026962160417892E-2</v>
      </c>
      <c r="AL436" s="29">
        <v>16.2425</v>
      </c>
      <c r="AM436" s="30">
        <v>16.787500000000001</v>
      </c>
      <c r="AN436" s="30">
        <v>15.2925</v>
      </c>
      <c r="AO436" s="30">
        <v>16.565000000000001</v>
      </c>
      <c r="AP436" s="31">
        <v>1.9900000000000001E-2</v>
      </c>
    </row>
    <row r="437" spans="1:42" x14ac:dyDescent="0.2">
      <c r="A437" s="11">
        <v>44561</v>
      </c>
      <c r="B437" s="5" t="s">
        <v>241</v>
      </c>
      <c r="C437" s="10">
        <v>44531</v>
      </c>
      <c r="D437" s="5" t="s">
        <v>181</v>
      </c>
      <c r="E437" s="18">
        <f>IF(SUMIFS('Daily NSE Equity Options'!$K:$K,'Daily NSE Equity Options'!$A:$A,$A437)=0,"",SUMIFS('Daily NSE Equity Options'!$K:$K,'Daily NSE Equity Options'!$A:$A,$A437))</f>
        <v>196.40209999999999</v>
      </c>
      <c r="F437" s="7">
        <f>IF(SUMIFS('Daily BSE Equity Options'!$K:$K,'Daily BSE Equity Options'!$A:$A,$A437)=0,"",SUMIFS('Daily BSE Equity Options'!$K:$K,'Daily BSE Equity Options'!$A:$A,$A437))</f>
        <v>7.4300000000000005E-2</v>
      </c>
      <c r="G437" s="7">
        <f t="shared" si="162"/>
        <v>196.47639999999998</v>
      </c>
      <c r="H437" s="20">
        <f t="shared" si="163"/>
        <v>0.50316204051299818</v>
      </c>
      <c r="I437" s="20">
        <f t="shared" si="164"/>
        <v>0.24455611390284759</v>
      </c>
      <c r="J437" s="20">
        <f t="shared" si="165"/>
        <v>0.5030439339346231</v>
      </c>
      <c r="K437" s="20">
        <f t="shared" si="180"/>
        <v>-0.21586295475170392</v>
      </c>
      <c r="L437" s="20">
        <f t="shared" si="181"/>
        <v>3.0380434782608701</v>
      </c>
      <c r="M437" s="20">
        <f t="shared" si="182"/>
        <v>-0.21562393333000662</v>
      </c>
      <c r="N437" s="20">
        <f t="shared" si="166"/>
        <v>0.99962183753366818</v>
      </c>
      <c r="O437" s="20">
        <f t="shared" si="167"/>
        <v>3.7816246633183429E-4</v>
      </c>
      <c r="P437" s="21">
        <f>IF(SUMIFS('Daily NSE Equity Options'!$L:$L,'Daily NSE Equity Options'!$A:$A,$A437)=0,"",SUMIFS('Daily NSE Equity Options'!$L:$L,'Daily NSE Equity Options'!$A:$A,$A437))</f>
        <v>31599.454300000001</v>
      </c>
      <c r="Q437" s="8">
        <f>IF(SUMIFS('Daily BSE Equity Options'!$L:$L,'Daily BSE Equity Options'!$A:$A,$A437)=0,"",SUMIFS('Daily BSE Equity Options'!$L:$L,'Daily BSE Equity Options'!$A:$A,$A437))</f>
        <v>2345.8047000000001</v>
      </c>
      <c r="R437" s="8">
        <f t="shared" si="168"/>
        <v>33945.258999999998</v>
      </c>
      <c r="S437" s="23">
        <f t="shared" si="169"/>
        <v>-0.43933324350799985</v>
      </c>
      <c r="T437" s="23">
        <f t="shared" si="170"/>
        <v>0.15038866856190913</v>
      </c>
      <c r="U437" s="23">
        <f t="shared" si="171"/>
        <v>-0.41874191329465738</v>
      </c>
      <c r="V437" s="23">
        <f t="shared" si="183"/>
        <v>-0.73975661270574811</v>
      </c>
      <c r="W437" s="23">
        <f t="shared" si="184"/>
        <v>-0.14201954690471486</v>
      </c>
      <c r="X437" s="23">
        <f t="shared" si="185"/>
        <v>-0.72659363518205788</v>
      </c>
      <c r="Y437" s="23">
        <f t="shared" si="172"/>
        <v>0.9308944822014763</v>
      </c>
      <c r="Z437" s="23">
        <f t="shared" si="173"/>
        <v>6.9105517798523808E-2</v>
      </c>
      <c r="AA437" s="24">
        <f>IF(SUMIFS('Daily NSE Equity Options'!$M:$M,'Daily NSE Equity Options'!$A:$A,$A437)=0,"",SUMIFS('Daily NSE Equity Options'!$M:$M,'Daily NSE Equity Options'!$A:$A,$A437))</f>
        <v>36159557</v>
      </c>
      <c r="AB437" s="9">
        <f>IF(SUMIFS('Daily BSE Equity Options'!$M:$M,'Daily BSE Equity Options'!$A:$A,$A437)=0,"",SUMIFS('Daily BSE Equity Options'!$M:$M,'Daily BSE Equity Options'!$A:$A,$A437))</f>
        <v>2415331</v>
      </c>
      <c r="AC437" s="9">
        <f t="shared" si="174"/>
        <v>38574888</v>
      </c>
      <c r="AD437" s="26">
        <f t="shared" si="175"/>
        <v>-0.44767840473394283</v>
      </c>
      <c r="AE437" s="26">
        <f t="shared" si="176"/>
        <v>0.29818188072445273</v>
      </c>
      <c r="AF437" s="26">
        <f t="shared" si="177"/>
        <v>-0.42706748404187089</v>
      </c>
      <c r="AG437" s="26">
        <f t="shared" si="186"/>
        <v>-0.74093509062786889</v>
      </c>
      <c r="AH437" s="26">
        <f t="shared" si="187"/>
        <v>-0.16358256196086174</v>
      </c>
      <c r="AI437" s="26">
        <f t="shared" si="188"/>
        <v>-0.7292323733395728</v>
      </c>
      <c r="AJ437" s="26">
        <f t="shared" si="178"/>
        <v>0.93738592319438485</v>
      </c>
      <c r="AK437" s="26">
        <f t="shared" si="179"/>
        <v>6.2614076805615093E-2</v>
      </c>
      <c r="AL437" s="29">
        <v>16.565000000000001</v>
      </c>
      <c r="AM437" s="30">
        <v>16.767499999999998</v>
      </c>
      <c r="AN437" s="30">
        <v>15.4</v>
      </c>
      <c r="AO437" s="30">
        <v>16.2225</v>
      </c>
      <c r="AP437" s="31">
        <v>-2.07E-2</v>
      </c>
    </row>
    <row r="438" spans="1:42" x14ac:dyDescent="0.2">
      <c r="A438" s="11">
        <v>44564</v>
      </c>
      <c r="B438" s="5" t="s">
        <v>244</v>
      </c>
      <c r="C438" s="10">
        <v>44562</v>
      </c>
      <c r="D438" s="5" t="s">
        <v>182</v>
      </c>
      <c r="E438" s="18">
        <f>IF(SUMIFS('Daily NSE Equity Options'!$K:$K,'Daily NSE Equity Options'!$A:$A,$A438)=0,"",SUMIFS('Daily NSE Equity Options'!$K:$K,'Daily NSE Equity Options'!$A:$A,$A438))</f>
        <v>281.38929999999999</v>
      </c>
      <c r="F438" s="7">
        <f>IF(SUMIFS('Daily BSE Equity Options'!$K:$K,'Daily BSE Equity Options'!$A:$A,$A438)=0,"",SUMIFS('Daily BSE Equity Options'!$K:$K,'Daily BSE Equity Options'!$A:$A,$A438))</f>
        <v>6.0100000000000001E-2</v>
      </c>
      <c r="G438" s="7">
        <f t="shared" si="162"/>
        <v>281.44939999999997</v>
      </c>
      <c r="H438" s="20" t="str">
        <f t="shared" si="163"/>
        <v/>
      </c>
      <c r="I438" s="20" t="str">
        <f t="shared" si="164"/>
        <v/>
      </c>
      <c r="J438" s="20" t="str">
        <f t="shared" si="165"/>
        <v/>
      </c>
      <c r="K438" s="20">
        <f t="shared" si="180"/>
        <v>0.43272042406878541</v>
      </c>
      <c r="L438" s="20">
        <f t="shared" si="181"/>
        <v>-0.19111709286675649</v>
      </c>
      <c r="M438" s="20">
        <f t="shared" si="182"/>
        <v>0.43248451213479067</v>
      </c>
      <c r="N438" s="20">
        <f t="shared" si="166"/>
        <v>0.99978646250445025</v>
      </c>
      <c r="O438" s="20">
        <f t="shared" si="167"/>
        <v>2.1353749554982177E-4</v>
      </c>
      <c r="P438" s="21">
        <f>IF(SUMIFS('Daily NSE Equity Options'!$L:$L,'Daily NSE Equity Options'!$A:$A,$A438)=0,"",SUMIFS('Daily NSE Equity Options'!$L:$L,'Daily NSE Equity Options'!$A:$A,$A438))</f>
        <v>53318.692300000002</v>
      </c>
      <c r="Q438" s="8">
        <f>IF(SUMIFS('Daily BSE Equity Options'!$L:$L,'Daily BSE Equity Options'!$A:$A,$A438)=0,"",SUMIFS('Daily BSE Equity Options'!$L:$L,'Daily BSE Equity Options'!$A:$A,$A438))</f>
        <v>2265.3697999999999</v>
      </c>
      <c r="R438" s="8">
        <f t="shared" si="168"/>
        <v>55584.062100000003</v>
      </c>
      <c r="S438" s="23" t="str">
        <f t="shared" si="169"/>
        <v/>
      </c>
      <c r="T438" s="23" t="str">
        <f t="shared" si="170"/>
        <v/>
      </c>
      <c r="U438" s="23" t="str">
        <f t="shared" si="171"/>
        <v/>
      </c>
      <c r="V438" s="23">
        <f t="shared" si="183"/>
        <v>0.68732952771276179</v>
      </c>
      <c r="W438" s="23">
        <f t="shared" si="184"/>
        <v>-3.4288830608959153E-2</v>
      </c>
      <c r="X438" s="23">
        <f t="shared" si="185"/>
        <v>0.63746171740801882</v>
      </c>
      <c r="Y438" s="23">
        <f t="shared" si="172"/>
        <v>0.95924425609764852</v>
      </c>
      <c r="Z438" s="23">
        <f t="shared" si="173"/>
        <v>4.0755743902351461E-2</v>
      </c>
      <c r="AA438" s="24">
        <f>IF(SUMIFS('Daily NSE Equity Options'!$M:$M,'Daily NSE Equity Options'!$A:$A,$A438)=0,"",SUMIFS('Daily NSE Equity Options'!$M:$M,'Daily NSE Equity Options'!$A:$A,$A438))</f>
        <v>60058259</v>
      </c>
      <c r="AB438" s="9">
        <f>IF(SUMIFS('Daily BSE Equity Options'!$M:$M,'Daily BSE Equity Options'!$A:$A,$A438)=0,"",SUMIFS('Daily BSE Equity Options'!$M:$M,'Daily BSE Equity Options'!$A:$A,$A438))</f>
        <v>2329459</v>
      </c>
      <c r="AC438" s="9">
        <f t="shared" si="174"/>
        <v>62387718</v>
      </c>
      <c r="AD438" s="26" t="str">
        <f t="shared" si="175"/>
        <v/>
      </c>
      <c r="AE438" s="26" t="str">
        <f t="shared" si="176"/>
        <v/>
      </c>
      <c r="AF438" s="26" t="str">
        <f t="shared" si="177"/>
        <v/>
      </c>
      <c r="AG438" s="26">
        <f t="shared" si="186"/>
        <v>0.66092352846026303</v>
      </c>
      <c r="AH438" s="26">
        <f t="shared" si="187"/>
        <v>-3.5552891094429717E-2</v>
      </c>
      <c r="AI438" s="26">
        <f t="shared" si="188"/>
        <v>0.61731430043296553</v>
      </c>
      <c r="AJ438" s="26">
        <f t="shared" si="178"/>
        <v>0.96266157707515443</v>
      </c>
      <c r="AK438" s="26">
        <f t="shared" si="179"/>
        <v>3.7338422924845557E-2</v>
      </c>
      <c r="AL438" s="29">
        <v>16.2225</v>
      </c>
      <c r="AM438" s="30">
        <v>16.809999999999999</v>
      </c>
      <c r="AN438" s="30">
        <v>15.452500000000001</v>
      </c>
      <c r="AO438" s="30">
        <v>16.452500000000001</v>
      </c>
      <c r="AP438" s="31">
        <v>1.4200000000000001E-2</v>
      </c>
    </row>
    <row r="439" spans="1:42" x14ac:dyDescent="0.2">
      <c r="A439" s="11">
        <v>44565</v>
      </c>
      <c r="B439" s="5" t="s">
        <v>242</v>
      </c>
      <c r="C439" s="10">
        <v>44562</v>
      </c>
      <c r="D439" s="5" t="s">
        <v>182</v>
      </c>
      <c r="E439" s="18">
        <f>IF(SUMIFS('Daily NSE Equity Options'!$K:$K,'Daily NSE Equity Options'!$A:$A,$A439)=0,"",SUMIFS('Daily NSE Equity Options'!$K:$K,'Daily NSE Equity Options'!$A:$A,$A439))</f>
        <v>310.84710000000001</v>
      </c>
      <c r="F439" s="7">
        <f>IF(SUMIFS('Daily BSE Equity Options'!$K:$K,'Daily BSE Equity Options'!$A:$A,$A439)=0,"",SUMIFS('Daily BSE Equity Options'!$K:$K,'Daily BSE Equity Options'!$A:$A,$A439))</f>
        <v>5.8099999999999999E-2</v>
      </c>
      <c r="G439" s="7">
        <f t="shared" si="162"/>
        <v>310.90520000000004</v>
      </c>
      <c r="H439" s="20">
        <f t="shared" si="163"/>
        <v>1.2420911183944789</v>
      </c>
      <c r="I439" s="20">
        <f t="shared" si="164"/>
        <v>0.25757575757575757</v>
      </c>
      <c r="J439" s="20">
        <f t="shared" si="165"/>
        <v>1.2417631543654166</v>
      </c>
      <c r="K439" s="20">
        <f t="shared" si="180"/>
        <v>0.10468699413943616</v>
      </c>
      <c r="L439" s="20">
        <f t="shared" si="181"/>
        <v>-3.3277870216306238E-2</v>
      </c>
      <c r="M439" s="20">
        <f t="shared" si="182"/>
        <v>0.10465753346782791</v>
      </c>
      <c r="N439" s="20">
        <f t="shared" si="166"/>
        <v>0.99981312631631758</v>
      </c>
      <c r="O439" s="20">
        <f t="shared" si="167"/>
        <v>1.8687368368235717E-4</v>
      </c>
      <c r="P439" s="21">
        <f>IF(SUMIFS('Daily NSE Equity Options'!$L:$L,'Daily NSE Equity Options'!$A:$A,$A439)=0,"",SUMIFS('Daily NSE Equity Options'!$L:$L,'Daily NSE Equity Options'!$A:$A,$A439))</f>
        <v>69543.105500000005</v>
      </c>
      <c r="Q439" s="8">
        <f>IF(SUMIFS('Daily BSE Equity Options'!$L:$L,'Daily BSE Equity Options'!$A:$A,$A439)=0,"",SUMIFS('Daily BSE Equity Options'!$L:$L,'Daily BSE Equity Options'!$A:$A,$A439))</f>
        <v>2204.3058000000001</v>
      </c>
      <c r="R439" s="8">
        <f t="shared" si="168"/>
        <v>71747.411300000007</v>
      </c>
      <c r="S439" s="23">
        <f t="shared" si="169"/>
        <v>2.0041019798437478</v>
      </c>
      <c r="T439" s="23">
        <f t="shared" si="170"/>
        <v>-0.12974760654572726</v>
      </c>
      <c r="U439" s="23">
        <f t="shared" si="171"/>
        <v>1.7936485745352324</v>
      </c>
      <c r="V439" s="23">
        <f t="shared" si="183"/>
        <v>0.30429128135237482</v>
      </c>
      <c r="W439" s="23">
        <f t="shared" si="184"/>
        <v>-2.6955422465683054E-2</v>
      </c>
      <c r="X439" s="23">
        <f t="shared" si="185"/>
        <v>0.29079107552306804</v>
      </c>
      <c r="Y439" s="23">
        <f t="shared" si="172"/>
        <v>0.96927685947046838</v>
      </c>
      <c r="Z439" s="23">
        <f t="shared" si="173"/>
        <v>3.072314052953155E-2</v>
      </c>
      <c r="AA439" s="24">
        <f>IF(SUMIFS('Daily NSE Equity Options'!$M:$M,'Daily NSE Equity Options'!$A:$A,$A439)=0,"",SUMIFS('Daily NSE Equity Options'!$M:$M,'Daily NSE Equity Options'!$A:$A,$A439))</f>
        <v>77247512</v>
      </c>
      <c r="AB439" s="9">
        <f>IF(SUMIFS('Daily BSE Equity Options'!$M:$M,'Daily BSE Equity Options'!$A:$A,$A439)=0,"",SUMIFS('Daily BSE Equity Options'!$M:$M,'Daily BSE Equity Options'!$A:$A,$A439))</f>
        <v>2292002</v>
      </c>
      <c r="AC439" s="9">
        <f t="shared" si="174"/>
        <v>79539514</v>
      </c>
      <c r="AD439" s="26">
        <f t="shared" si="175"/>
        <v>1.9587122442273666</v>
      </c>
      <c r="AE439" s="26">
        <f t="shared" si="176"/>
        <v>-7.8115293758092008E-3</v>
      </c>
      <c r="AF439" s="26">
        <f t="shared" si="177"/>
        <v>1.7988601665574775</v>
      </c>
      <c r="AG439" s="26">
        <f t="shared" si="186"/>
        <v>0.28620964520466696</v>
      </c>
      <c r="AH439" s="26">
        <f t="shared" si="187"/>
        <v>-1.6079699191958285E-2</v>
      </c>
      <c r="AI439" s="26">
        <f t="shared" si="188"/>
        <v>0.27492263781791149</v>
      </c>
      <c r="AJ439" s="26">
        <f t="shared" si="178"/>
        <v>0.97118410856772397</v>
      </c>
      <c r="AK439" s="26">
        <f t="shared" si="179"/>
        <v>2.8815891432276038E-2</v>
      </c>
      <c r="AL439" s="29">
        <v>16.452500000000001</v>
      </c>
      <c r="AM439" s="30">
        <v>16.675000000000001</v>
      </c>
      <c r="AN439" s="30">
        <v>15.71</v>
      </c>
      <c r="AO439" s="30">
        <v>16.12</v>
      </c>
      <c r="AP439" s="31">
        <v>-2.0199999999999999E-2</v>
      </c>
    </row>
    <row r="440" spans="1:42" x14ac:dyDescent="0.2">
      <c r="A440" s="11">
        <v>44566</v>
      </c>
      <c r="B440" s="5" t="s">
        <v>240</v>
      </c>
      <c r="C440" s="10">
        <v>44562</v>
      </c>
      <c r="D440" s="5" t="s">
        <v>182</v>
      </c>
      <c r="E440" s="18">
        <f>IF(SUMIFS('Daily NSE Equity Options'!$K:$K,'Daily NSE Equity Options'!$A:$A,$A440)=0,"",SUMIFS('Daily NSE Equity Options'!$K:$K,'Daily NSE Equity Options'!$A:$A,$A440))</f>
        <v>374.32220000000001</v>
      </c>
      <c r="F440" s="7">
        <f>IF(SUMIFS('Daily BSE Equity Options'!$K:$K,'Daily BSE Equity Options'!$A:$A,$A440)=0,"",SUMIFS('Daily BSE Equity Options'!$K:$K,'Daily BSE Equity Options'!$A:$A,$A440))</f>
        <v>5.4600000000000003E-2</v>
      </c>
      <c r="G440" s="7">
        <f t="shared" si="162"/>
        <v>374.3768</v>
      </c>
      <c r="H440" s="20">
        <f t="shared" si="163"/>
        <v>1.5105311306176761</v>
      </c>
      <c r="I440" s="20">
        <f t="shared" si="164"/>
        <v>-0.74745605920444036</v>
      </c>
      <c r="J440" s="20">
        <f t="shared" si="165"/>
        <v>1.5072617317519108</v>
      </c>
      <c r="K440" s="20">
        <f t="shared" si="180"/>
        <v>0.20420039305497784</v>
      </c>
      <c r="L440" s="20">
        <f t="shared" si="181"/>
        <v>-6.0240963855421659E-2</v>
      </c>
      <c r="M440" s="20">
        <f t="shared" si="182"/>
        <v>0.20415097592449394</v>
      </c>
      <c r="N440" s="20">
        <f t="shared" si="166"/>
        <v>0.99985415762942575</v>
      </c>
      <c r="O440" s="20">
        <f t="shared" si="167"/>
        <v>1.4584237057424499E-4</v>
      </c>
      <c r="P440" s="21">
        <f>IF(SUMIFS('Daily NSE Equity Options'!$L:$L,'Daily NSE Equity Options'!$A:$A,$A440)=0,"",SUMIFS('Daily NSE Equity Options'!$L:$L,'Daily NSE Equity Options'!$A:$A,$A440))</f>
        <v>98864.687300000005</v>
      </c>
      <c r="Q440" s="8">
        <f>IF(SUMIFS('Daily BSE Equity Options'!$L:$L,'Daily BSE Equity Options'!$A:$A,$A440)=0,"",SUMIFS('Daily BSE Equity Options'!$L:$L,'Daily BSE Equity Options'!$A:$A,$A440))</f>
        <v>2592.6446999999998</v>
      </c>
      <c r="R440" s="8">
        <f t="shared" si="168"/>
        <v>101457.33200000001</v>
      </c>
      <c r="S440" s="23">
        <f t="shared" si="169"/>
        <v>2.6948807667754138</v>
      </c>
      <c r="T440" s="23">
        <f t="shared" si="170"/>
        <v>-0.2310272685794873</v>
      </c>
      <c r="U440" s="23">
        <f t="shared" si="171"/>
        <v>2.3674562047833643</v>
      </c>
      <c r="V440" s="23">
        <f t="shared" si="183"/>
        <v>0.42163175758666682</v>
      </c>
      <c r="W440" s="23">
        <f t="shared" si="184"/>
        <v>0.17617287946164262</v>
      </c>
      <c r="X440" s="23">
        <f t="shared" si="185"/>
        <v>0.41409048997981057</v>
      </c>
      <c r="Y440" s="23">
        <f t="shared" si="172"/>
        <v>0.97444596019930818</v>
      </c>
      <c r="Z440" s="23">
        <f t="shared" si="173"/>
        <v>2.5554039800691777E-2</v>
      </c>
      <c r="AA440" s="24">
        <f>IF(SUMIFS('Daily NSE Equity Options'!$M:$M,'Daily NSE Equity Options'!$A:$A,$A440)=0,"",SUMIFS('Daily NSE Equity Options'!$M:$M,'Daily NSE Equity Options'!$A:$A,$A440))</f>
        <v>108052825</v>
      </c>
      <c r="AB440" s="9">
        <f>IF(SUMIFS('Daily BSE Equity Options'!$M:$M,'Daily BSE Equity Options'!$A:$A,$A440)=0,"",SUMIFS('Daily BSE Equity Options'!$M:$M,'Daily BSE Equity Options'!$A:$A,$A440))</f>
        <v>2849211</v>
      </c>
      <c r="AC440" s="9">
        <f t="shared" si="174"/>
        <v>110902036</v>
      </c>
      <c r="AD440" s="26">
        <f t="shared" si="175"/>
        <v>2.5692817966961172</v>
      </c>
      <c r="AE440" s="26">
        <f t="shared" si="176"/>
        <v>-9.6862129958892318E-3</v>
      </c>
      <c r="AF440" s="26">
        <f t="shared" si="177"/>
        <v>2.3454543545869755</v>
      </c>
      <c r="AG440" s="26">
        <f t="shared" si="186"/>
        <v>0.39878712210174494</v>
      </c>
      <c r="AH440" s="26">
        <f t="shared" si="187"/>
        <v>0.24311017180613281</v>
      </c>
      <c r="AI440" s="26">
        <f t="shared" si="188"/>
        <v>0.39430115200351867</v>
      </c>
      <c r="AJ440" s="26">
        <f t="shared" si="178"/>
        <v>0.97430875840728481</v>
      </c>
      <c r="AK440" s="26">
        <f t="shared" si="179"/>
        <v>2.5691241592715214E-2</v>
      </c>
      <c r="AL440" s="29">
        <v>16.12</v>
      </c>
      <c r="AM440" s="30">
        <v>17.38</v>
      </c>
      <c r="AN440" s="30">
        <v>15.0875</v>
      </c>
      <c r="AO440" s="30">
        <v>17.227499999999999</v>
      </c>
      <c r="AP440" s="31">
        <v>6.8699999999999997E-2</v>
      </c>
    </row>
    <row r="441" spans="1:42" x14ac:dyDescent="0.2">
      <c r="A441" s="11">
        <v>44567</v>
      </c>
      <c r="B441" s="5" t="s">
        <v>243</v>
      </c>
      <c r="C441" s="10">
        <v>44562</v>
      </c>
      <c r="D441" s="5" t="s">
        <v>182</v>
      </c>
      <c r="E441" s="18">
        <f>IF(SUMIFS('Daily NSE Equity Options'!$K:$K,'Daily NSE Equity Options'!$A:$A,$A441)=0,"",SUMIFS('Daily NSE Equity Options'!$K:$K,'Daily NSE Equity Options'!$A:$A,$A441))</f>
        <v>367.6773</v>
      </c>
      <c r="F441" s="7">
        <f>IF(SUMIFS('Daily BSE Equity Options'!$K:$K,'Daily BSE Equity Options'!$A:$A,$A441)=0,"",SUMIFS('Daily BSE Equity Options'!$K:$K,'Daily BSE Equity Options'!$A:$A,$A441))</f>
        <v>2.12E-2</v>
      </c>
      <c r="G441" s="7">
        <f t="shared" si="162"/>
        <v>367.69850000000002</v>
      </c>
      <c r="H441" s="20">
        <f t="shared" si="163"/>
        <v>1.1708782060365595</v>
      </c>
      <c r="I441" s="20">
        <f t="shared" si="164"/>
        <v>-0.80037664783427498</v>
      </c>
      <c r="J441" s="20">
        <f t="shared" si="165"/>
        <v>1.1696429309003968</v>
      </c>
      <c r="K441" s="20">
        <f t="shared" si="180"/>
        <v>-1.7751819154728232E-2</v>
      </c>
      <c r="L441" s="20">
        <f t="shared" si="181"/>
        <v>-0.61172161172161177</v>
      </c>
      <c r="M441" s="20">
        <f t="shared" si="182"/>
        <v>-1.7838445117325574E-2</v>
      </c>
      <c r="N441" s="20">
        <f t="shared" si="166"/>
        <v>0.99994234406721805</v>
      </c>
      <c r="O441" s="20">
        <f t="shared" si="167"/>
        <v>5.7655932781885155E-5</v>
      </c>
      <c r="P441" s="21">
        <f>IF(SUMIFS('Daily NSE Equity Options'!$L:$L,'Daily NSE Equity Options'!$A:$A,$A441)=0,"",SUMIFS('Daily NSE Equity Options'!$L:$L,'Daily NSE Equity Options'!$A:$A,$A441))</f>
        <v>176601.16209999999</v>
      </c>
      <c r="Q441" s="8">
        <f>IF(SUMIFS('Daily BSE Equity Options'!$L:$L,'Daily BSE Equity Options'!$A:$A,$A441)=0,"",SUMIFS('Daily BSE Equity Options'!$L:$L,'Daily BSE Equity Options'!$A:$A,$A441))</f>
        <v>2760.7937999999999</v>
      </c>
      <c r="R441" s="8">
        <f t="shared" si="168"/>
        <v>179361.9559</v>
      </c>
      <c r="S441" s="23">
        <f t="shared" si="169"/>
        <v>3.624430212279484</v>
      </c>
      <c r="T441" s="23">
        <f t="shared" si="170"/>
        <v>0.35650431472818234</v>
      </c>
      <c r="U441" s="23">
        <f t="shared" si="171"/>
        <v>3.459081774046326</v>
      </c>
      <c r="V441" s="23">
        <f t="shared" si="183"/>
        <v>0.78629161658209168</v>
      </c>
      <c r="W441" s="23">
        <f t="shared" si="184"/>
        <v>6.4856206482901468E-2</v>
      </c>
      <c r="X441" s="23">
        <f t="shared" si="185"/>
        <v>0.76785602739878844</v>
      </c>
      <c r="Y441" s="23">
        <f t="shared" si="172"/>
        <v>0.98460769572818863</v>
      </c>
      <c r="Z441" s="23">
        <f t="shared" si="173"/>
        <v>1.53923042718113E-2</v>
      </c>
      <c r="AA441" s="24">
        <f>IF(SUMIFS('Daily NSE Equity Options'!$M:$M,'Daily NSE Equity Options'!$A:$A,$A441)=0,"",SUMIFS('Daily NSE Equity Options'!$M:$M,'Daily NSE Equity Options'!$A:$A,$A441))</f>
        <v>192475038</v>
      </c>
      <c r="AB441" s="9">
        <f>IF(SUMIFS('Daily BSE Equity Options'!$M:$M,'Daily BSE Equity Options'!$A:$A,$A441)=0,"",SUMIFS('Daily BSE Equity Options'!$M:$M,'Daily BSE Equity Options'!$A:$A,$A441))</f>
        <v>2985616</v>
      </c>
      <c r="AC441" s="9">
        <f t="shared" si="174"/>
        <v>195460654</v>
      </c>
      <c r="AD441" s="26">
        <f t="shared" si="175"/>
        <v>3.5161024036664337</v>
      </c>
      <c r="AE441" s="26">
        <f t="shared" si="176"/>
        <v>0.69330457483570962</v>
      </c>
      <c r="AF441" s="26">
        <f t="shared" si="177"/>
        <v>3.4039618129616684</v>
      </c>
      <c r="AG441" s="26">
        <f t="shared" si="186"/>
        <v>0.78130500521388502</v>
      </c>
      <c r="AH441" s="26">
        <f t="shared" si="187"/>
        <v>4.7874657229668216E-2</v>
      </c>
      <c r="AI441" s="26">
        <f t="shared" si="188"/>
        <v>0.76246226895239322</v>
      </c>
      <c r="AJ441" s="26">
        <f t="shared" si="178"/>
        <v>0.98472523273149393</v>
      </c>
      <c r="AK441" s="26">
        <f t="shared" si="179"/>
        <v>1.5274767268506122E-2</v>
      </c>
      <c r="AL441" s="29">
        <v>17.227499999999999</v>
      </c>
      <c r="AM441" s="30">
        <v>18.4175</v>
      </c>
      <c r="AN441" s="30">
        <v>16.399999999999999</v>
      </c>
      <c r="AO441" s="30">
        <v>17.977499999999999</v>
      </c>
      <c r="AP441" s="31">
        <v>4.3499999999999997E-2</v>
      </c>
    </row>
    <row r="442" spans="1:42" x14ac:dyDescent="0.2">
      <c r="A442" s="11">
        <v>44568</v>
      </c>
      <c r="B442" s="5" t="s">
        <v>241</v>
      </c>
      <c r="C442" s="10">
        <v>44562</v>
      </c>
      <c r="D442" s="5" t="s">
        <v>182</v>
      </c>
      <c r="E442" s="18">
        <f>IF(SUMIFS('Daily NSE Equity Options'!$K:$K,'Daily NSE Equity Options'!$A:$A,$A442)=0,"",SUMIFS('Daily NSE Equity Options'!$K:$K,'Daily NSE Equity Options'!$A:$A,$A442))</f>
        <v>364.41919999999999</v>
      </c>
      <c r="F442" s="7">
        <f>IF(SUMIFS('Daily BSE Equity Options'!$K:$K,'Daily BSE Equity Options'!$A:$A,$A442)=0,"",SUMIFS('Daily BSE Equity Options'!$K:$K,'Daily BSE Equity Options'!$A:$A,$A442))</f>
        <v>9.3200000000000005E-2</v>
      </c>
      <c r="G442" s="7">
        <f t="shared" si="162"/>
        <v>364.51240000000001</v>
      </c>
      <c r="H442" s="20">
        <f t="shared" si="163"/>
        <v>1.6092695790519058</v>
      </c>
      <c r="I442" s="20">
        <f t="shared" si="164"/>
        <v>7.870370370370372E-2</v>
      </c>
      <c r="J442" s="20">
        <f t="shared" si="165"/>
        <v>1.6083233094596987</v>
      </c>
      <c r="K442" s="20">
        <f t="shared" si="180"/>
        <v>-8.8613031046518298E-3</v>
      </c>
      <c r="L442" s="20">
        <f t="shared" si="181"/>
        <v>3.3962264150943398</v>
      </c>
      <c r="M442" s="20">
        <f t="shared" si="182"/>
        <v>-8.6649795960549447E-3</v>
      </c>
      <c r="N442" s="20">
        <f t="shared" si="166"/>
        <v>0.99974431596840041</v>
      </c>
      <c r="O442" s="20">
        <f t="shared" si="167"/>
        <v>2.5568403159947369E-4</v>
      </c>
      <c r="P442" s="21">
        <f>IF(SUMIFS('Daily NSE Equity Options'!$L:$L,'Daily NSE Equity Options'!$A:$A,$A442)=0,"",SUMIFS('Daily NSE Equity Options'!$L:$L,'Daily NSE Equity Options'!$A:$A,$A442))</f>
        <v>56574.8969</v>
      </c>
      <c r="Q442" s="8">
        <f>IF(SUMIFS('Daily BSE Equity Options'!$L:$L,'Daily BSE Equity Options'!$A:$A,$A442)=0,"",SUMIFS('Daily BSE Equity Options'!$L:$L,'Daily BSE Equity Options'!$A:$A,$A442))</f>
        <v>2020.6458</v>
      </c>
      <c r="R442" s="8">
        <f t="shared" si="168"/>
        <v>58595.542699999998</v>
      </c>
      <c r="S442" s="23">
        <f t="shared" si="169"/>
        <v>-4.9802677625159997E-2</v>
      </c>
      <c r="T442" s="23">
        <f t="shared" si="170"/>
        <v>-1.920097033730972E-3</v>
      </c>
      <c r="U442" s="23">
        <f t="shared" si="171"/>
        <v>-4.8228075843189666E-2</v>
      </c>
      <c r="V442" s="23">
        <f t="shared" si="183"/>
        <v>-0.67964595347359835</v>
      </c>
      <c r="W442" s="23">
        <f t="shared" si="184"/>
        <v>-0.26809245949480176</v>
      </c>
      <c r="X442" s="23">
        <f t="shared" si="185"/>
        <v>-0.67331119687014973</v>
      </c>
      <c r="Y442" s="23">
        <f t="shared" si="172"/>
        <v>0.96551536675160787</v>
      </c>
      <c r="Z442" s="23">
        <f t="shared" si="173"/>
        <v>3.448463324839212E-2</v>
      </c>
      <c r="AA442" s="24">
        <f>IF(SUMIFS('Daily NSE Equity Options'!$M:$M,'Daily NSE Equity Options'!$A:$A,$A442)=0,"",SUMIFS('Daily NSE Equity Options'!$M:$M,'Daily NSE Equity Options'!$A:$A,$A442))</f>
        <v>61260685</v>
      </c>
      <c r="AB442" s="9">
        <f>IF(SUMIFS('Daily BSE Equity Options'!$M:$M,'Daily BSE Equity Options'!$A:$A,$A442)=0,"",SUMIFS('Daily BSE Equity Options'!$M:$M,'Daily BSE Equity Options'!$A:$A,$A442))</f>
        <v>2296167</v>
      </c>
      <c r="AC442" s="9">
        <f t="shared" si="174"/>
        <v>63556852</v>
      </c>
      <c r="AD442" s="26">
        <f t="shared" si="175"/>
        <v>-9.3089837832922906E-2</v>
      </c>
      <c r="AE442" s="26">
        <f t="shared" si="176"/>
        <v>0.31452993801663531</v>
      </c>
      <c r="AF442" s="26">
        <f t="shared" si="177"/>
        <v>-8.2814812783793434E-2</v>
      </c>
      <c r="AG442" s="26">
        <f t="shared" si="186"/>
        <v>-0.68172140327100494</v>
      </c>
      <c r="AH442" s="26">
        <f t="shared" si="187"/>
        <v>-0.2309235347077454</v>
      </c>
      <c r="AI442" s="26">
        <f t="shared" si="188"/>
        <v>-0.67483557074356249</v>
      </c>
      <c r="AJ442" s="26">
        <f t="shared" si="178"/>
        <v>0.96387223520762166</v>
      </c>
      <c r="AK442" s="26">
        <f t="shared" si="179"/>
        <v>3.6127764792378329E-2</v>
      </c>
      <c r="AL442" s="29">
        <v>17.977499999999999</v>
      </c>
      <c r="AM442" s="30">
        <v>18.09</v>
      </c>
      <c r="AN442" s="30">
        <v>16.86</v>
      </c>
      <c r="AO442" s="30">
        <v>17.602499999999999</v>
      </c>
      <c r="AP442" s="31">
        <v>-2.0899999999999998E-2</v>
      </c>
    </row>
    <row r="443" spans="1:42" x14ac:dyDescent="0.2">
      <c r="A443" s="11">
        <v>44571</v>
      </c>
      <c r="B443" s="5" t="s">
        <v>244</v>
      </c>
      <c r="C443" s="10">
        <v>44562</v>
      </c>
      <c r="D443" s="5" t="s">
        <v>182</v>
      </c>
      <c r="E443" s="18">
        <f>IF(SUMIFS('Daily NSE Equity Options'!$K:$K,'Daily NSE Equity Options'!$A:$A,$A443)=0,"",SUMIFS('Daily NSE Equity Options'!$K:$K,'Daily NSE Equity Options'!$A:$A,$A443))</f>
        <v>316.51870000000002</v>
      </c>
      <c r="F443" s="7">
        <f>IF(SUMIFS('Daily BSE Equity Options'!$K:$K,'Daily BSE Equity Options'!$A:$A,$A443)=0,"",SUMIFS('Daily BSE Equity Options'!$K:$K,'Daily BSE Equity Options'!$A:$A,$A443))</f>
        <v>0.1216</v>
      </c>
      <c r="G443" s="7">
        <f t="shared" si="162"/>
        <v>316.64030000000002</v>
      </c>
      <c r="H443" s="20" t="str">
        <f t="shared" si="163"/>
        <v/>
      </c>
      <c r="I443" s="20" t="str">
        <f t="shared" si="164"/>
        <v/>
      </c>
      <c r="J443" s="20" t="str">
        <f t="shared" si="165"/>
        <v/>
      </c>
      <c r="K443" s="20">
        <f t="shared" si="180"/>
        <v>-0.13144340364064233</v>
      </c>
      <c r="L443" s="20">
        <f t="shared" si="181"/>
        <v>0.30472103004291839</v>
      </c>
      <c r="M443" s="20">
        <f t="shared" si="182"/>
        <v>-0.13133188335979784</v>
      </c>
      <c r="N443" s="20">
        <f t="shared" si="166"/>
        <v>0.99961596802428498</v>
      </c>
      <c r="O443" s="20">
        <f t="shared" si="167"/>
        <v>3.8403197571503054E-4</v>
      </c>
      <c r="P443" s="21">
        <f>IF(SUMIFS('Daily NSE Equity Options'!$L:$L,'Daily NSE Equity Options'!$A:$A,$A443)=0,"",SUMIFS('Daily NSE Equity Options'!$L:$L,'Daily NSE Equity Options'!$A:$A,$A443))</f>
        <v>55506.933599999997</v>
      </c>
      <c r="Q443" s="8">
        <f>IF(SUMIFS('Daily BSE Equity Options'!$L:$L,'Daily BSE Equity Options'!$A:$A,$A443)=0,"",SUMIFS('Daily BSE Equity Options'!$L:$L,'Daily BSE Equity Options'!$A:$A,$A443))</f>
        <v>2500.9602</v>
      </c>
      <c r="R443" s="8">
        <f t="shared" si="168"/>
        <v>58007.893799999998</v>
      </c>
      <c r="S443" s="23" t="str">
        <f t="shared" si="169"/>
        <v/>
      </c>
      <c r="T443" s="23" t="str">
        <f t="shared" si="170"/>
        <v/>
      </c>
      <c r="U443" s="23" t="str">
        <f t="shared" si="171"/>
        <v/>
      </c>
      <c r="V443" s="23">
        <f t="shared" si="183"/>
        <v>-1.8876981815586835E-2</v>
      </c>
      <c r="W443" s="23">
        <f t="shared" si="184"/>
        <v>0.2377034114539025</v>
      </c>
      <c r="X443" s="23">
        <f t="shared" si="185"/>
        <v>-1.0028901054960238E-2</v>
      </c>
      <c r="Y443" s="23">
        <f t="shared" si="172"/>
        <v>0.95688586438558121</v>
      </c>
      <c r="Z443" s="23">
        <f t="shared" si="173"/>
        <v>4.3114135614418743E-2</v>
      </c>
      <c r="AA443" s="24">
        <f>IF(SUMIFS('Daily NSE Equity Options'!$M:$M,'Daily NSE Equity Options'!$A:$A,$A443)=0,"",SUMIFS('Daily NSE Equity Options'!$M:$M,'Daily NSE Equity Options'!$A:$A,$A443))</f>
        <v>59945707</v>
      </c>
      <c r="AB443" s="9">
        <f>IF(SUMIFS('Daily BSE Equity Options'!$M:$M,'Daily BSE Equity Options'!$A:$A,$A443)=0,"",SUMIFS('Daily BSE Equity Options'!$M:$M,'Daily BSE Equity Options'!$A:$A,$A443))</f>
        <v>2733368</v>
      </c>
      <c r="AC443" s="9">
        <f t="shared" si="174"/>
        <v>62679075</v>
      </c>
      <c r="AD443" s="26" t="str">
        <f t="shared" si="175"/>
        <v/>
      </c>
      <c r="AE443" s="26" t="str">
        <f t="shared" si="176"/>
        <v/>
      </c>
      <c r="AF443" s="26" t="str">
        <f t="shared" si="177"/>
        <v/>
      </c>
      <c r="AG443" s="26">
        <f t="shared" si="186"/>
        <v>-2.1465283974542615E-2</v>
      </c>
      <c r="AH443" s="26">
        <f t="shared" si="187"/>
        <v>0.19040470488427008</v>
      </c>
      <c r="AI443" s="26">
        <f t="shared" si="188"/>
        <v>-1.3810894850487587E-2</v>
      </c>
      <c r="AJ443" s="26">
        <f t="shared" si="178"/>
        <v>0.95639106033393118</v>
      </c>
      <c r="AK443" s="26">
        <f t="shared" si="179"/>
        <v>4.3608939666068783E-2</v>
      </c>
      <c r="AL443" s="29">
        <v>17.602499999999999</v>
      </c>
      <c r="AM443" s="30">
        <v>18.39</v>
      </c>
      <c r="AN443" s="30">
        <v>15.842499999999999</v>
      </c>
      <c r="AO443" s="30">
        <v>17.677499999999998</v>
      </c>
      <c r="AP443" s="31">
        <v>4.3E-3</v>
      </c>
    </row>
    <row r="444" spans="1:42" x14ac:dyDescent="0.2">
      <c r="A444" s="11">
        <v>44572</v>
      </c>
      <c r="B444" s="5" t="s">
        <v>242</v>
      </c>
      <c r="C444" s="10">
        <v>44562</v>
      </c>
      <c r="D444" s="5" t="s">
        <v>182</v>
      </c>
      <c r="E444" s="18">
        <f>IF(SUMIFS('Daily NSE Equity Options'!$K:$K,'Daily NSE Equity Options'!$A:$A,$A444)=0,"",SUMIFS('Daily NSE Equity Options'!$K:$K,'Daily NSE Equity Options'!$A:$A,$A444))</f>
        <v>313.39400000000001</v>
      </c>
      <c r="F444" s="7">
        <f>IF(SUMIFS('Daily BSE Equity Options'!$K:$K,'Daily BSE Equity Options'!$A:$A,$A444)=0,"",SUMIFS('Daily BSE Equity Options'!$K:$K,'Daily BSE Equity Options'!$A:$A,$A444))</f>
        <v>7.6200000000000004E-2</v>
      </c>
      <c r="G444" s="7">
        <f t="shared" si="162"/>
        <v>313.47019999999998</v>
      </c>
      <c r="H444" s="20">
        <f t="shared" si="163"/>
        <v>1.2052916754626697</v>
      </c>
      <c r="I444" s="20">
        <f t="shared" si="164"/>
        <v>-0.40700389105058365</v>
      </c>
      <c r="J444" s="20">
        <f t="shared" si="165"/>
        <v>1.2038351079349119</v>
      </c>
      <c r="K444" s="20">
        <f t="shared" si="180"/>
        <v>-9.8720865465453667E-3</v>
      </c>
      <c r="L444" s="20">
        <f t="shared" si="181"/>
        <v>-0.37335526315789469</v>
      </c>
      <c r="M444" s="20">
        <f t="shared" si="182"/>
        <v>-1.0011675708998635E-2</v>
      </c>
      <c r="N444" s="20">
        <f t="shared" si="166"/>
        <v>0.9997569146923696</v>
      </c>
      <c r="O444" s="20">
        <f t="shared" si="167"/>
        <v>2.4308530763051802E-4</v>
      </c>
      <c r="P444" s="21">
        <f>IF(SUMIFS('Daily NSE Equity Options'!$L:$L,'Daily NSE Equity Options'!$A:$A,$A444)=0,"",SUMIFS('Daily NSE Equity Options'!$L:$L,'Daily NSE Equity Options'!$A:$A,$A444))</f>
        <v>63647.515500000001</v>
      </c>
      <c r="Q444" s="8">
        <f>IF(SUMIFS('Daily BSE Equity Options'!$L:$L,'Daily BSE Equity Options'!$A:$A,$A444)=0,"",SUMIFS('Daily BSE Equity Options'!$L:$L,'Daily BSE Equity Options'!$A:$A,$A444))</f>
        <v>2618.8739</v>
      </c>
      <c r="R444" s="8">
        <f t="shared" si="168"/>
        <v>66266.3894</v>
      </c>
      <c r="S444" s="23">
        <f t="shared" si="169"/>
        <v>2.1607969196059424</v>
      </c>
      <c r="T444" s="23">
        <f t="shared" si="170"/>
        <v>0.29288198405872334</v>
      </c>
      <c r="U444" s="23">
        <f t="shared" si="171"/>
        <v>1.9900704308923096</v>
      </c>
      <c r="V444" s="23">
        <f t="shared" si="183"/>
        <v>0.14665882930344409</v>
      </c>
      <c r="W444" s="23">
        <f t="shared" si="184"/>
        <v>4.714737163750149E-2</v>
      </c>
      <c r="X444" s="23">
        <f t="shared" si="185"/>
        <v>0.14236847882244619</v>
      </c>
      <c r="Y444" s="23">
        <f t="shared" si="172"/>
        <v>0.96047960476325578</v>
      </c>
      <c r="Z444" s="23">
        <f t="shared" si="173"/>
        <v>3.9520395236744256E-2</v>
      </c>
      <c r="AA444" s="24">
        <f>IF(SUMIFS('Daily NSE Equity Options'!$M:$M,'Daily NSE Equity Options'!$A:$A,$A444)=0,"",SUMIFS('Daily NSE Equity Options'!$M:$M,'Daily NSE Equity Options'!$A:$A,$A444))</f>
        <v>68315628</v>
      </c>
      <c r="AB444" s="9">
        <f>IF(SUMIFS('Daily BSE Equity Options'!$M:$M,'Daily BSE Equity Options'!$A:$A,$A444)=0,"",SUMIFS('Daily BSE Equity Options'!$M:$M,'Daily BSE Equity Options'!$A:$A,$A444))</f>
        <v>2941483</v>
      </c>
      <c r="AC444" s="9">
        <f t="shared" si="174"/>
        <v>71257111</v>
      </c>
      <c r="AD444" s="26">
        <f t="shared" si="175"/>
        <v>2.1225570552183131</v>
      </c>
      <c r="AE444" s="26">
        <f t="shared" si="176"/>
        <v>0.714915448903503</v>
      </c>
      <c r="AF444" s="26">
        <f t="shared" si="177"/>
        <v>2.0202215549058149</v>
      </c>
      <c r="AG444" s="26">
        <f t="shared" si="186"/>
        <v>0.13962502769380958</v>
      </c>
      <c r="AH444" s="26">
        <f t="shared" si="187"/>
        <v>7.6138668485180139E-2</v>
      </c>
      <c r="AI444" s="26">
        <f t="shared" si="188"/>
        <v>0.13685645488546228</v>
      </c>
      <c r="AJ444" s="26">
        <f t="shared" si="178"/>
        <v>0.9587201479442522</v>
      </c>
      <c r="AK444" s="26">
        <f t="shared" si="179"/>
        <v>4.1279852055747815E-2</v>
      </c>
      <c r="AL444" s="29">
        <v>17.677499999999998</v>
      </c>
      <c r="AM444" s="30">
        <v>18.247499999999999</v>
      </c>
      <c r="AN444" s="30">
        <v>16.4375</v>
      </c>
      <c r="AO444" s="30">
        <v>17.7575</v>
      </c>
      <c r="AP444" s="31">
        <v>4.4999999999999997E-3</v>
      </c>
    </row>
    <row r="445" spans="1:42" x14ac:dyDescent="0.2">
      <c r="A445" s="11">
        <v>44573</v>
      </c>
      <c r="B445" s="5" t="s">
        <v>240</v>
      </c>
      <c r="C445" s="10">
        <v>44562</v>
      </c>
      <c r="D445" s="5" t="s">
        <v>182</v>
      </c>
      <c r="E445" s="18">
        <f>IF(SUMIFS('Daily NSE Equity Options'!$K:$K,'Daily NSE Equity Options'!$A:$A,$A445)=0,"",SUMIFS('Daily NSE Equity Options'!$K:$K,'Daily NSE Equity Options'!$A:$A,$A445))</f>
        <v>275.3741</v>
      </c>
      <c r="F445" s="7">
        <f>IF(SUMIFS('Daily BSE Equity Options'!$K:$K,'Daily BSE Equity Options'!$A:$A,$A445)=0,"",SUMIFS('Daily BSE Equity Options'!$K:$K,'Daily BSE Equity Options'!$A:$A,$A445))</f>
        <v>4.7699999999999999E-2</v>
      </c>
      <c r="G445" s="7">
        <f t="shared" si="162"/>
        <v>275.42180000000002</v>
      </c>
      <c r="H445" s="20">
        <f t="shared" si="163"/>
        <v>0.71118358053789921</v>
      </c>
      <c r="I445" s="20">
        <f t="shared" si="164"/>
        <v>-0.4809575625680087</v>
      </c>
      <c r="J445" s="20">
        <f t="shared" si="165"/>
        <v>0.71050317355823589</v>
      </c>
      <c r="K445" s="20">
        <f t="shared" si="180"/>
        <v>-0.1213166174208824</v>
      </c>
      <c r="L445" s="20">
        <f t="shared" si="181"/>
        <v>-0.37401574803149606</v>
      </c>
      <c r="M445" s="20">
        <f t="shared" si="182"/>
        <v>-0.12137804486678461</v>
      </c>
      <c r="N445" s="20">
        <f t="shared" si="166"/>
        <v>0.99982681109483695</v>
      </c>
      <c r="O445" s="20">
        <f t="shared" si="167"/>
        <v>1.7318890516291737E-4</v>
      </c>
      <c r="P445" s="21">
        <f>IF(SUMIFS('Daily NSE Equity Options'!$L:$L,'Daily NSE Equity Options'!$A:$A,$A445)=0,"",SUMIFS('Daily NSE Equity Options'!$L:$L,'Daily NSE Equity Options'!$A:$A,$A445))</f>
        <v>71934.363200000007</v>
      </c>
      <c r="Q445" s="8">
        <f>IF(SUMIFS('Daily BSE Equity Options'!$L:$L,'Daily BSE Equity Options'!$A:$A,$A445)=0,"",SUMIFS('Daily BSE Equity Options'!$L:$L,'Daily BSE Equity Options'!$A:$A,$A445))</f>
        <v>2611.9819000000002</v>
      </c>
      <c r="R445" s="8">
        <f t="shared" si="168"/>
        <v>74546.345100000006</v>
      </c>
      <c r="S445" s="23">
        <f t="shared" si="169"/>
        <v>1.9026953900915364</v>
      </c>
      <c r="T445" s="23">
        <f t="shared" si="170"/>
        <v>0.27577454875634322</v>
      </c>
      <c r="U445" s="23">
        <f t="shared" si="171"/>
        <v>1.7785434559169402</v>
      </c>
      <c r="V445" s="23">
        <f t="shared" si="183"/>
        <v>0.130199075877518</v>
      </c>
      <c r="W445" s="23">
        <f t="shared" si="184"/>
        <v>-2.6316654650687665E-3</v>
      </c>
      <c r="X445" s="23">
        <f t="shared" si="185"/>
        <v>0.12494955248006923</v>
      </c>
      <c r="Y445" s="23">
        <f t="shared" si="172"/>
        <v>0.96496163699915583</v>
      </c>
      <c r="Z445" s="23">
        <f t="shared" si="173"/>
        <v>3.5038363000844154E-2</v>
      </c>
      <c r="AA445" s="24">
        <f>IF(SUMIFS('Daily NSE Equity Options'!$M:$M,'Daily NSE Equity Options'!$A:$A,$A445)=0,"",SUMIFS('Daily NSE Equity Options'!$M:$M,'Daily NSE Equity Options'!$A:$A,$A445))</f>
        <v>76974492</v>
      </c>
      <c r="AB445" s="9">
        <f>IF(SUMIFS('Daily BSE Equity Options'!$M:$M,'Daily BSE Equity Options'!$A:$A,$A445)=0,"",SUMIFS('Daily BSE Equity Options'!$M:$M,'Daily BSE Equity Options'!$A:$A,$A445))</f>
        <v>2822118</v>
      </c>
      <c r="AC445" s="9">
        <f t="shared" si="174"/>
        <v>79796610</v>
      </c>
      <c r="AD445" s="26">
        <f t="shared" si="175"/>
        <v>1.8383752638213009</v>
      </c>
      <c r="AE445" s="26">
        <f t="shared" si="176"/>
        <v>0.63793037403843811</v>
      </c>
      <c r="AF445" s="26">
        <f t="shared" si="177"/>
        <v>1.7666629441103061</v>
      </c>
      <c r="AG445" s="26">
        <f t="shared" si="186"/>
        <v>0.12674792362298115</v>
      </c>
      <c r="AH445" s="26">
        <f t="shared" si="187"/>
        <v>-4.0579870765868775E-2</v>
      </c>
      <c r="AI445" s="26">
        <f t="shared" si="188"/>
        <v>0.11984065702579505</v>
      </c>
      <c r="AJ445" s="26">
        <f t="shared" si="178"/>
        <v>0.96463361037517759</v>
      </c>
      <c r="AK445" s="26">
        <f t="shared" si="179"/>
        <v>3.5366389624822407E-2</v>
      </c>
      <c r="AL445" s="29">
        <v>17.7575</v>
      </c>
      <c r="AM445" s="30">
        <v>17.925000000000001</v>
      </c>
      <c r="AN445" s="30">
        <v>16.547499999999999</v>
      </c>
      <c r="AO445" s="30">
        <v>17.182500000000001</v>
      </c>
      <c r="AP445" s="31">
        <v>-3.2399999999999998E-2</v>
      </c>
    </row>
    <row r="446" spans="1:42" x14ac:dyDescent="0.2">
      <c r="A446" s="11">
        <v>44574</v>
      </c>
      <c r="B446" s="5" t="s">
        <v>243</v>
      </c>
      <c r="C446" s="10">
        <v>44562</v>
      </c>
      <c r="D446" s="5" t="s">
        <v>182</v>
      </c>
      <c r="E446" s="18">
        <f>IF(SUMIFS('Daily NSE Equity Options'!$K:$K,'Daily NSE Equity Options'!$A:$A,$A446)=0,"",SUMIFS('Daily NSE Equity Options'!$K:$K,'Daily NSE Equity Options'!$A:$A,$A446))</f>
        <v>313.0607</v>
      </c>
      <c r="F446" s="7">
        <f>IF(SUMIFS('Daily BSE Equity Options'!$K:$K,'Daily BSE Equity Options'!$A:$A,$A446)=0,"",SUMIFS('Daily BSE Equity Options'!$K:$K,'Daily BSE Equity Options'!$A:$A,$A446))</f>
        <v>2.2100000000000002E-2</v>
      </c>
      <c r="G446" s="7">
        <f t="shared" si="162"/>
        <v>313.08280000000002</v>
      </c>
      <c r="H446" s="20">
        <f t="shared" si="163"/>
        <v>0.55024058733317727</v>
      </c>
      <c r="I446" s="20">
        <f t="shared" si="164"/>
        <v>-0.75978260869565217</v>
      </c>
      <c r="J446" s="20">
        <f t="shared" si="165"/>
        <v>0.54964404735212113</v>
      </c>
      <c r="K446" s="20">
        <f t="shared" si="180"/>
        <v>0.13685600788164165</v>
      </c>
      <c r="L446" s="20">
        <f t="shared" si="181"/>
        <v>-0.5366876310272537</v>
      </c>
      <c r="M446" s="20">
        <f t="shared" si="182"/>
        <v>0.13673935759623967</v>
      </c>
      <c r="N446" s="20">
        <f t="shared" si="166"/>
        <v>0.99992941164445948</v>
      </c>
      <c r="O446" s="20">
        <f t="shared" si="167"/>
        <v>7.0588355540451283E-5</v>
      </c>
      <c r="P446" s="21">
        <f>IF(SUMIFS('Daily NSE Equity Options'!$L:$L,'Daily NSE Equity Options'!$A:$A,$A446)=0,"",SUMIFS('Daily NSE Equity Options'!$L:$L,'Daily NSE Equity Options'!$A:$A,$A446))</f>
        <v>151654.10999999999</v>
      </c>
      <c r="Q446" s="8">
        <f>IF(SUMIFS('Daily BSE Equity Options'!$L:$L,'Daily BSE Equity Options'!$A:$A,$A446)=0,"",SUMIFS('Daily BSE Equity Options'!$L:$L,'Daily BSE Equity Options'!$A:$A,$A446))</f>
        <v>2772.8600999999999</v>
      </c>
      <c r="R446" s="8">
        <f t="shared" si="168"/>
        <v>154426.97009999998</v>
      </c>
      <c r="S446" s="23">
        <f t="shared" si="169"/>
        <v>2.6395218349408758</v>
      </c>
      <c r="T446" s="23">
        <f t="shared" si="170"/>
        <v>0.3402260258055585</v>
      </c>
      <c r="U446" s="23">
        <f t="shared" si="171"/>
        <v>2.5307567735181249</v>
      </c>
      <c r="V446" s="23">
        <f t="shared" si="183"/>
        <v>1.1082289917317287</v>
      </c>
      <c r="W446" s="23">
        <f t="shared" si="184"/>
        <v>6.1592386991655479E-2</v>
      </c>
      <c r="X446" s="23">
        <f t="shared" si="185"/>
        <v>1.071556558444875</v>
      </c>
      <c r="Y446" s="23">
        <f t="shared" si="172"/>
        <v>0.9820441979907758</v>
      </c>
      <c r="Z446" s="23">
        <f t="shared" si="173"/>
        <v>1.7955802009224295E-2</v>
      </c>
      <c r="AA446" s="24">
        <f>IF(SUMIFS('Daily NSE Equity Options'!$M:$M,'Daily NSE Equity Options'!$A:$A,$A446)=0,"",SUMIFS('Daily NSE Equity Options'!$M:$M,'Daily NSE Equity Options'!$A:$A,$A446))</f>
        <v>161126524</v>
      </c>
      <c r="AB446" s="9">
        <f>IF(SUMIFS('Daily BSE Equity Options'!$M:$M,'Daily BSE Equity Options'!$A:$A,$A446)=0,"",SUMIFS('Daily BSE Equity Options'!$M:$M,'Daily BSE Equity Options'!$A:$A,$A446))</f>
        <v>2822808</v>
      </c>
      <c r="AC446" s="9">
        <f t="shared" si="174"/>
        <v>163949332</v>
      </c>
      <c r="AD446" s="26">
        <f t="shared" si="175"/>
        <v>2.5418703254898034</v>
      </c>
      <c r="AE446" s="26">
        <f t="shared" si="176"/>
        <v>0.61240292365726767</v>
      </c>
      <c r="AF446" s="26">
        <f t="shared" si="177"/>
        <v>2.4703694647222751</v>
      </c>
      <c r="AG446" s="26">
        <f t="shared" si="186"/>
        <v>1.0932456949504781</v>
      </c>
      <c r="AH446" s="26">
        <f t="shared" si="187"/>
        <v>2.4449721804686853E-4</v>
      </c>
      <c r="AI446" s="26">
        <f t="shared" si="188"/>
        <v>1.0545901887310754</v>
      </c>
      <c r="AJ446" s="26">
        <f t="shared" si="178"/>
        <v>0.98278243671038568</v>
      </c>
      <c r="AK446" s="26">
        <f t="shared" si="179"/>
        <v>1.7217563289614379E-2</v>
      </c>
      <c r="AL446" s="29">
        <v>17.182500000000001</v>
      </c>
      <c r="AM446" s="30">
        <v>17.524999999999999</v>
      </c>
      <c r="AN446" s="30">
        <v>16.607500000000002</v>
      </c>
      <c r="AO446" s="30">
        <v>16.704999999999998</v>
      </c>
      <c r="AP446" s="31">
        <v>-2.7799999999999998E-2</v>
      </c>
    </row>
    <row r="447" spans="1:42" x14ac:dyDescent="0.2">
      <c r="A447" s="11">
        <v>44575</v>
      </c>
      <c r="B447" s="5" t="s">
        <v>241</v>
      </c>
      <c r="C447" s="10">
        <v>44562</v>
      </c>
      <c r="D447" s="5" t="s">
        <v>182</v>
      </c>
      <c r="E447" s="18">
        <f>IF(SUMIFS('Daily NSE Equity Options'!$K:$K,'Daily NSE Equity Options'!$A:$A,$A447)=0,"",SUMIFS('Daily NSE Equity Options'!$K:$K,'Daily NSE Equity Options'!$A:$A,$A447))</f>
        <v>267.41430000000003</v>
      </c>
      <c r="F447" s="7">
        <f>IF(SUMIFS('Daily BSE Equity Options'!$K:$K,'Daily BSE Equity Options'!$A:$A,$A447)=0,"",SUMIFS('Daily BSE Equity Options'!$K:$K,'Daily BSE Equity Options'!$A:$A,$A447))</f>
        <v>9.2899999999999996E-2</v>
      </c>
      <c r="G447" s="7">
        <f t="shared" si="162"/>
        <v>267.50720000000001</v>
      </c>
      <c r="H447" s="20">
        <f t="shared" si="163"/>
        <v>0.88742873114260279</v>
      </c>
      <c r="I447" s="20">
        <f t="shared" si="164"/>
        <v>1.7981927710843371</v>
      </c>
      <c r="J447" s="20">
        <f t="shared" si="165"/>
        <v>0.88764209857813214</v>
      </c>
      <c r="K447" s="20">
        <f t="shared" si="180"/>
        <v>-0.14580686748608174</v>
      </c>
      <c r="L447" s="20">
        <f t="shared" si="181"/>
        <v>3.2036199095022617</v>
      </c>
      <c r="M447" s="20">
        <f t="shared" si="182"/>
        <v>-0.14557043695789107</v>
      </c>
      <c r="N447" s="20">
        <f t="shared" si="166"/>
        <v>0.99965271962773339</v>
      </c>
      <c r="O447" s="20">
        <f t="shared" si="167"/>
        <v>3.4728037226661559E-4</v>
      </c>
      <c r="P447" s="21">
        <f>IF(SUMIFS('Daily NSE Equity Options'!$L:$L,'Daily NSE Equity Options'!$A:$A,$A447)=0,"",SUMIFS('Daily NSE Equity Options'!$L:$L,'Daily NSE Equity Options'!$A:$A,$A447))</f>
        <v>42500.872000000003</v>
      </c>
      <c r="Q447" s="8">
        <f>IF(SUMIFS('Daily BSE Equity Options'!$L:$L,'Daily BSE Equity Options'!$A:$A,$A447)=0,"",SUMIFS('Daily BSE Equity Options'!$L:$L,'Daily BSE Equity Options'!$A:$A,$A447))</f>
        <v>2368.3535000000002</v>
      </c>
      <c r="R447" s="8">
        <f t="shared" si="168"/>
        <v>44869.2255</v>
      </c>
      <c r="S447" s="23">
        <f t="shared" si="169"/>
        <v>-0.3146644536684523</v>
      </c>
      <c r="T447" s="23">
        <f t="shared" si="170"/>
        <v>6.782450921783223E-2</v>
      </c>
      <c r="U447" s="23">
        <f t="shared" si="171"/>
        <v>-0.30145727821352408</v>
      </c>
      <c r="V447" s="23">
        <f t="shared" si="183"/>
        <v>-0.71975126819840218</v>
      </c>
      <c r="W447" s="23">
        <f t="shared" si="184"/>
        <v>-0.14588063782951033</v>
      </c>
      <c r="X447" s="23">
        <f t="shared" si="185"/>
        <v>-0.70944696078058966</v>
      </c>
      <c r="Y447" s="23">
        <f t="shared" si="172"/>
        <v>0.94721652817475088</v>
      </c>
      <c r="Z447" s="23">
        <f t="shared" si="173"/>
        <v>5.2783471825249138E-2</v>
      </c>
      <c r="AA447" s="24">
        <f>IF(SUMIFS('Daily NSE Equity Options'!$M:$M,'Daily NSE Equity Options'!$A:$A,$A447)=0,"",SUMIFS('Daily NSE Equity Options'!$M:$M,'Daily NSE Equity Options'!$A:$A,$A447))</f>
        <v>45950976</v>
      </c>
      <c r="AB447" s="9">
        <f>IF(SUMIFS('Daily BSE Equity Options'!$M:$M,'Daily BSE Equity Options'!$A:$A,$A447)=0,"",SUMIFS('Daily BSE Equity Options'!$M:$M,'Daily BSE Equity Options'!$A:$A,$A447))</f>
        <v>2670020</v>
      </c>
      <c r="AC447" s="9">
        <f t="shared" si="174"/>
        <v>48620996</v>
      </c>
      <c r="AD447" s="26">
        <f t="shared" si="175"/>
        <v>-0.32694961162595082</v>
      </c>
      <c r="AE447" s="26">
        <f t="shared" si="176"/>
        <v>0.43104300278810115</v>
      </c>
      <c r="AF447" s="26">
        <f t="shared" si="177"/>
        <v>-0.3067859065532611</v>
      </c>
      <c r="AG447" s="26">
        <f t="shared" si="186"/>
        <v>-0.71481432814872869</v>
      </c>
      <c r="AH447" s="26">
        <f t="shared" si="187"/>
        <v>-5.4126245922499816E-2</v>
      </c>
      <c r="AI447" s="26">
        <f t="shared" si="188"/>
        <v>-0.70343888927830456</v>
      </c>
      <c r="AJ447" s="26">
        <f t="shared" si="178"/>
        <v>0.94508504103864921</v>
      </c>
      <c r="AK447" s="26">
        <f t="shared" si="179"/>
        <v>5.491495896135077E-2</v>
      </c>
      <c r="AL447" s="29">
        <v>16.704999999999998</v>
      </c>
      <c r="AM447" s="30">
        <v>17.100000000000001</v>
      </c>
      <c r="AN447" s="30">
        <v>15.342499999999999</v>
      </c>
      <c r="AO447" s="30">
        <v>16.555</v>
      </c>
      <c r="AP447" s="31">
        <v>-8.9999999999999993E-3</v>
      </c>
    </row>
    <row r="448" spans="1:42" x14ac:dyDescent="0.2">
      <c r="A448" s="11">
        <v>44578</v>
      </c>
      <c r="B448" s="5" t="s">
        <v>244</v>
      </c>
      <c r="C448" s="10">
        <v>44562</v>
      </c>
      <c r="D448" s="5" t="s">
        <v>182</v>
      </c>
      <c r="E448" s="18">
        <f>IF(SUMIFS('Daily NSE Equity Options'!$K:$K,'Daily NSE Equity Options'!$A:$A,$A448)=0,"",SUMIFS('Daily NSE Equity Options'!$K:$K,'Daily NSE Equity Options'!$A:$A,$A448))</f>
        <v>241.99959999999999</v>
      </c>
      <c r="F448" s="7">
        <f>IF(SUMIFS('Daily BSE Equity Options'!$K:$K,'Daily BSE Equity Options'!$A:$A,$A448)=0,"",SUMIFS('Daily BSE Equity Options'!$K:$K,'Daily BSE Equity Options'!$A:$A,$A448))</f>
        <v>6.6199999999999995E-2</v>
      </c>
      <c r="G448" s="7">
        <f t="shared" si="162"/>
        <v>242.0658</v>
      </c>
      <c r="H448" s="20" t="str">
        <f t="shared" si="163"/>
        <v/>
      </c>
      <c r="I448" s="20" t="str">
        <f t="shared" si="164"/>
        <v/>
      </c>
      <c r="J448" s="20" t="str">
        <f t="shared" si="165"/>
        <v/>
      </c>
      <c r="K448" s="20">
        <f t="shared" si="180"/>
        <v>-9.5038672202645946E-2</v>
      </c>
      <c r="L448" s="20">
        <f t="shared" si="181"/>
        <v>-0.28740581270182997</v>
      </c>
      <c r="M448" s="20">
        <f t="shared" si="182"/>
        <v>-9.5105477534810356E-2</v>
      </c>
      <c r="N448" s="20">
        <f t="shared" si="166"/>
        <v>0.99972652064025558</v>
      </c>
      <c r="O448" s="20">
        <f t="shared" si="167"/>
        <v>2.7347935974433396E-4</v>
      </c>
      <c r="P448" s="21">
        <f>IF(SUMIFS('Daily NSE Equity Options'!$L:$L,'Daily NSE Equity Options'!$A:$A,$A448)=0,"",SUMIFS('Daily NSE Equity Options'!$L:$L,'Daily NSE Equity Options'!$A:$A,$A448))</f>
        <v>45295.663099999998</v>
      </c>
      <c r="Q448" s="8">
        <f>IF(SUMIFS('Daily BSE Equity Options'!$L:$L,'Daily BSE Equity Options'!$A:$A,$A448)=0,"",SUMIFS('Daily BSE Equity Options'!$L:$L,'Daily BSE Equity Options'!$A:$A,$A448))</f>
        <v>2532.6088</v>
      </c>
      <c r="R448" s="8">
        <f t="shared" si="168"/>
        <v>47828.2719</v>
      </c>
      <c r="S448" s="23" t="str">
        <f t="shared" si="169"/>
        <v/>
      </c>
      <c r="T448" s="23" t="str">
        <f t="shared" si="170"/>
        <v/>
      </c>
      <c r="U448" s="23" t="str">
        <f t="shared" si="171"/>
        <v/>
      </c>
      <c r="V448" s="23">
        <f t="shared" si="183"/>
        <v>6.5758441379743848E-2</v>
      </c>
      <c r="W448" s="23">
        <f t="shared" si="184"/>
        <v>6.9354215914136041E-2</v>
      </c>
      <c r="X448" s="23">
        <f t="shared" si="185"/>
        <v>6.5948238843569928E-2</v>
      </c>
      <c r="Y448" s="23">
        <f t="shared" si="172"/>
        <v>0.94704787149125491</v>
      </c>
      <c r="Z448" s="23">
        <f t="shared" si="173"/>
        <v>5.2952128508745054E-2</v>
      </c>
      <c r="AA448" s="24">
        <f>IF(SUMIFS('Daily NSE Equity Options'!$M:$M,'Daily NSE Equity Options'!$A:$A,$A448)=0,"",SUMIFS('Daily NSE Equity Options'!$M:$M,'Daily NSE Equity Options'!$A:$A,$A448))</f>
        <v>48765842</v>
      </c>
      <c r="AB448" s="9">
        <f>IF(SUMIFS('Daily BSE Equity Options'!$M:$M,'Daily BSE Equity Options'!$A:$A,$A448)=0,"",SUMIFS('Daily BSE Equity Options'!$M:$M,'Daily BSE Equity Options'!$A:$A,$A448))</f>
        <v>2842516</v>
      </c>
      <c r="AC448" s="9">
        <f t="shared" si="174"/>
        <v>51608358</v>
      </c>
      <c r="AD448" s="26" t="str">
        <f t="shared" si="175"/>
        <v/>
      </c>
      <c r="AE448" s="26" t="str">
        <f t="shared" si="176"/>
        <v/>
      </c>
      <c r="AF448" s="26" t="str">
        <f t="shared" si="177"/>
        <v/>
      </c>
      <c r="AG448" s="26">
        <f t="shared" si="186"/>
        <v>6.1258024203882044E-2</v>
      </c>
      <c r="AH448" s="26">
        <f t="shared" si="187"/>
        <v>6.460475951490996E-2</v>
      </c>
      <c r="AI448" s="26">
        <f t="shared" si="188"/>
        <v>6.1441810036141575E-2</v>
      </c>
      <c r="AJ448" s="26">
        <f t="shared" si="178"/>
        <v>0.94492140207212172</v>
      </c>
      <c r="AK448" s="26">
        <f t="shared" si="179"/>
        <v>5.5078597927878274E-2</v>
      </c>
      <c r="AL448" s="29">
        <v>16.555</v>
      </c>
      <c r="AM448" s="30">
        <v>17.547499999999999</v>
      </c>
      <c r="AN448" s="30">
        <v>16.267499999999998</v>
      </c>
      <c r="AO448" s="30">
        <v>16.765000000000001</v>
      </c>
      <c r="AP448" s="31">
        <v>1.2699999999999999E-2</v>
      </c>
    </row>
    <row r="449" spans="1:42" x14ac:dyDescent="0.2">
      <c r="A449" s="11">
        <v>44579</v>
      </c>
      <c r="B449" s="5" t="s">
        <v>242</v>
      </c>
      <c r="C449" s="10">
        <v>44562</v>
      </c>
      <c r="D449" s="5" t="s">
        <v>182</v>
      </c>
      <c r="E449" s="18">
        <f>IF(SUMIFS('Daily NSE Equity Options'!$K:$K,'Daily NSE Equity Options'!$A:$A,$A449)=0,"",SUMIFS('Daily NSE Equity Options'!$K:$K,'Daily NSE Equity Options'!$A:$A,$A449))</f>
        <v>370.56299999999999</v>
      </c>
      <c r="F449" s="7">
        <f>IF(SUMIFS('Daily BSE Equity Options'!$K:$K,'Daily BSE Equity Options'!$A:$A,$A449)=0,"",SUMIFS('Daily BSE Equity Options'!$K:$K,'Daily BSE Equity Options'!$A:$A,$A449))</f>
        <v>5.9200000000000003E-2</v>
      </c>
      <c r="G449" s="7">
        <f t="shared" si="162"/>
        <v>370.62219999999996</v>
      </c>
      <c r="H449" s="20">
        <f t="shared" si="163"/>
        <v>1.0404361661298926</v>
      </c>
      <c r="I449" s="20">
        <f t="shared" si="164"/>
        <v>-0.60027008777852808</v>
      </c>
      <c r="J449" s="20">
        <f t="shared" si="165"/>
        <v>1.0390992848725058</v>
      </c>
      <c r="K449" s="20">
        <f t="shared" si="180"/>
        <v>0.53125459711503664</v>
      </c>
      <c r="L449" s="20">
        <f t="shared" si="181"/>
        <v>-0.10574018126888207</v>
      </c>
      <c r="M449" s="20">
        <f t="shared" si="182"/>
        <v>0.53108039219088354</v>
      </c>
      <c r="N449" s="20">
        <f t="shared" si="166"/>
        <v>0.99984026860776287</v>
      </c>
      <c r="O449" s="20">
        <f t="shared" si="167"/>
        <v>1.597313922371623E-4</v>
      </c>
      <c r="P449" s="21">
        <f>IF(SUMIFS('Daily NSE Equity Options'!$L:$L,'Daily NSE Equity Options'!$A:$A,$A449)=0,"",SUMIFS('Daily NSE Equity Options'!$L:$L,'Daily NSE Equity Options'!$A:$A,$A449))</f>
        <v>85422.058499999999</v>
      </c>
      <c r="Q449" s="8">
        <f>IF(SUMIFS('Daily BSE Equity Options'!$L:$L,'Daily BSE Equity Options'!$A:$A,$A449)=0,"",SUMIFS('Daily BSE Equity Options'!$L:$L,'Daily BSE Equity Options'!$A:$A,$A449))</f>
        <v>2537.5171999999998</v>
      </c>
      <c r="R449" s="8">
        <f t="shared" si="168"/>
        <v>87959.575700000001</v>
      </c>
      <c r="S449" s="23">
        <f t="shared" si="169"/>
        <v>2.2330123779795743</v>
      </c>
      <c r="T449" s="23">
        <f t="shared" si="170"/>
        <v>0.14189256598553013</v>
      </c>
      <c r="U449" s="23">
        <f t="shared" si="171"/>
        <v>2.0707832963608683</v>
      </c>
      <c r="V449" s="23">
        <f t="shared" si="183"/>
        <v>0.88587720443372864</v>
      </c>
      <c r="W449" s="23">
        <f t="shared" si="184"/>
        <v>1.9380806068429735E-3</v>
      </c>
      <c r="X449" s="23">
        <f t="shared" si="185"/>
        <v>0.83907074635494006</v>
      </c>
      <c r="Y449" s="23">
        <f t="shared" si="172"/>
        <v>0.97115132514219249</v>
      </c>
      <c r="Z449" s="23">
        <f t="shared" si="173"/>
        <v>2.8848674857807434E-2</v>
      </c>
      <c r="AA449" s="24">
        <f>IF(SUMIFS('Daily NSE Equity Options'!$M:$M,'Daily NSE Equity Options'!$A:$A,$A449)=0,"",SUMIFS('Daily NSE Equity Options'!$M:$M,'Daily NSE Equity Options'!$A:$A,$A449))</f>
        <v>91114809</v>
      </c>
      <c r="AB449" s="9">
        <f>IF(SUMIFS('Daily BSE Equity Options'!$M:$M,'Daily BSE Equity Options'!$A:$A,$A449)=0,"",SUMIFS('Daily BSE Equity Options'!$M:$M,'Daily BSE Equity Options'!$A:$A,$A449))</f>
        <v>2778560</v>
      </c>
      <c r="AC449" s="9">
        <f t="shared" si="174"/>
        <v>93893369</v>
      </c>
      <c r="AD449" s="26">
        <f t="shared" si="175"/>
        <v>2.1651176726972796</v>
      </c>
      <c r="AE449" s="26">
        <f t="shared" si="176"/>
        <v>0.46181911924472119</v>
      </c>
      <c r="AF449" s="26">
        <f t="shared" si="177"/>
        <v>2.0596184480845143</v>
      </c>
      <c r="AG449" s="26">
        <f t="shared" si="186"/>
        <v>0.86841455541770407</v>
      </c>
      <c r="AH449" s="26">
        <f t="shared" si="187"/>
        <v>-2.2499785401383865E-2</v>
      </c>
      <c r="AI449" s="26">
        <f t="shared" si="188"/>
        <v>0.8193442426515487</v>
      </c>
      <c r="AJ449" s="26">
        <f t="shared" si="178"/>
        <v>0.97040728190294245</v>
      </c>
      <c r="AK449" s="26">
        <f t="shared" si="179"/>
        <v>2.9592718097057526E-2</v>
      </c>
      <c r="AL449" s="29">
        <v>16.765000000000001</v>
      </c>
      <c r="AM449" s="30">
        <v>17.875</v>
      </c>
      <c r="AN449" s="30">
        <v>16.765000000000001</v>
      </c>
      <c r="AO449" s="30">
        <v>17.78</v>
      </c>
      <c r="AP449" s="31">
        <v>6.0499999999999998E-2</v>
      </c>
    </row>
    <row r="450" spans="1:42" x14ac:dyDescent="0.2">
      <c r="A450" s="11">
        <v>44580</v>
      </c>
      <c r="B450" s="5" t="s">
        <v>240</v>
      </c>
      <c r="C450" s="10">
        <v>44562</v>
      </c>
      <c r="D450" s="5" t="s">
        <v>182</v>
      </c>
      <c r="E450" s="18">
        <f>IF(SUMIFS('Daily NSE Equity Options'!$K:$K,'Daily NSE Equity Options'!$A:$A,$A450)=0,"",SUMIFS('Daily NSE Equity Options'!$K:$K,'Daily NSE Equity Options'!$A:$A,$A450))</f>
        <v>377.31270000000001</v>
      </c>
      <c r="F450" s="7">
        <f>IF(SUMIFS('Daily BSE Equity Options'!$K:$K,'Daily BSE Equity Options'!$A:$A,$A450)=0,"",SUMIFS('Daily BSE Equity Options'!$K:$K,'Daily BSE Equity Options'!$A:$A,$A450))</f>
        <v>4.48E-2</v>
      </c>
      <c r="G450" s="7">
        <f t="shared" ref="G450:G513" si="189">IF(OR(E450="",F450=""),"",E450+F450)</f>
        <v>377.35750000000002</v>
      </c>
      <c r="H450" s="20">
        <f t="shared" ref="H450:H513" si="190">IFERROR(IF(OR(E450="",INDEX(E:E,MATCH(DATE(YEAR($A450)-1,MONTH($A450),DAY($A450)),$A:$A,0))=""),"",E450/INDEX(E:E,MATCH(DATE(YEAR($A450)-1,MONTH($A450),DAY($A450)),$A:$A,0))-1),"")</f>
        <v>1.6510976425487902</v>
      </c>
      <c r="I450" s="20">
        <f t="shared" ref="I450:I513" si="191">IFERROR(IF(OR(F450="",INDEX(F:F,MATCH(DATE(YEAR($A450)-1,MONTH($A450),DAY($A450)),$A:$A,0))=""),"",F450/INDEX(F:F,MATCH(DATE(YEAR($A450)-1,MONTH($A450),DAY($A450)),$A:$A,0))-1),"")</f>
        <v>-0.54929577464788726</v>
      </c>
      <c r="J450" s="20">
        <f t="shared" ref="J450:J513" si="192">IFERROR(IF(OR(G450="",INDEX(G:G,MATCH(DATE(YEAR($A450)-1,MONTH($A450),DAY($A450)),$A:$A,0))=""),"",G450/INDEX(G:G,MATCH(DATE(YEAR($A450)-1,MONTH($A450),DAY($A450)),$A:$A,0))-1),"")</f>
        <v>1.6495619375014918</v>
      </c>
      <c r="K450" s="20">
        <f t="shared" si="180"/>
        <v>1.8214716525934982E-2</v>
      </c>
      <c r="L450" s="20">
        <f t="shared" si="181"/>
        <v>-0.24324324324324331</v>
      </c>
      <c r="M450" s="20">
        <f t="shared" si="182"/>
        <v>1.8172953482009646E-2</v>
      </c>
      <c r="N450" s="20">
        <f t="shared" ref="N450:N513" si="193">IF(G450="","",E450/G450)</f>
        <v>0.99988127968835916</v>
      </c>
      <c r="O450" s="20">
        <f t="shared" ref="O450:O513" si="194">IF(G450="","",F450/G450)</f>
        <v>1.1872031164081805E-4</v>
      </c>
      <c r="P450" s="21">
        <f>IF(SUMIFS('Daily NSE Equity Options'!$L:$L,'Daily NSE Equity Options'!$A:$A,$A450)=0,"",SUMIFS('Daily NSE Equity Options'!$L:$L,'Daily NSE Equity Options'!$A:$A,$A450))</f>
        <v>104966.24189999999</v>
      </c>
      <c r="Q450" s="8">
        <f>IF(SUMIFS('Daily BSE Equity Options'!$L:$L,'Daily BSE Equity Options'!$A:$A,$A450)=0,"",SUMIFS('Daily BSE Equity Options'!$L:$L,'Daily BSE Equity Options'!$A:$A,$A450))</f>
        <v>2675.3085000000001</v>
      </c>
      <c r="R450" s="8">
        <f t="shared" ref="R450:R513" si="195">IF(OR(P450="",Q450=""),"",P450+Q450)</f>
        <v>107641.55039999999</v>
      </c>
      <c r="S450" s="23">
        <f t="shared" ref="S450:S513" si="196">IFERROR(IF(OR(P450="",INDEX(P:P,MATCH(DATE(YEAR($A450)-1,MONTH($A450),DAY($A450)),$A:$A,0))=""),"",P450/INDEX(P:P,MATCH(DATE(YEAR($A450)-1,MONTH($A450),DAY($A450)),$A:$A,0))-1),"")</f>
        <v>3.0450315141857667</v>
      </c>
      <c r="T450" s="23">
        <f t="shared" ref="T450:T513" si="197">IFERROR(IF(OR(Q450="",INDEX(Q:Q,MATCH(DATE(YEAR($A450)-1,MONTH($A450),DAY($A450)),$A:$A,0))=""),"",Q450/INDEX(Q:Q,MATCH(DATE(YEAR($A450)-1,MONTH($A450),DAY($A450)),$A:$A,0))-1),"")</f>
        <v>-4.9925201334923064E-2</v>
      </c>
      <c r="U450" s="23">
        <f t="shared" ref="U450:U513" si="198">IFERROR(IF(OR(R450="",INDEX(R:R,MATCH(DATE(YEAR($A450)-1,MONTH($A450),DAY($A450)),$A:$A,0))=""),"",R450/INDEX(R:R,MATCH(DATE(YEAR($A450)-1,MONTH($A450),DAY($A450)),$A:$A,0))-1),"")</f>
        <v>2.7420602223493624</v>
      </c>
      <c r="V450" s="23">
        <f t="shared" si="183"/>
        <v>0.2287955095345775</v>
      </c>
      <c r="W450" s="23">
        <f t="shared" si="184"/>
        <v>5.4301622073734235E-2</v>
      </c>
      <c r="X450" s="23">
        <f t="shared" si="185"/>
        <v>0.22376159211054492</v>
      </c>
      <c r="Y450" s="23">
        <f t="shared" ref="Y450:Y513" si="199">IF(R450="","",P450/R450)</f>
        <v>0.97514613557628582</v>
      </c>
      <c r="Z450" s="23">
        <f t="shared" ref="Z450:Z513" si="200">IF(R450="","",Q450/R450)</f>
        <v>2.4853864423714213E-2</v>
      </c>
      <c r="AA450" s="24">
        <f>IF(SUMIFS('Daily NSE Equity Options'!$M:$M,'Daily NSE Equity Options'!$A:$A,$A450)=0,"",SUMIFS('Daily NSE Equity Options'!$M:$M,'Daily NSE Equity Options'!$A:$A,$A450))</f>
        <v>112875941</v>
      </c>
      <c r="AB450" s="9">
        <f>IF(SUMIFS('Daily BSE Equity Options'!$M:$M,'Daily BSE Equity Options'!$A:$A,$A450)=0,"",SUMIFS('Daily BSE Equity Options'!$M:$M,'Daily BSE Equity Options'!$A:$A,$A450))</f>
        <v>2723591</v>
      </c>
      <c r="AC450" s="9">
        <f t="shared" ref="AC450:AC513" si="201">IF(OR(AA450="",AB450=""),"",AA450+AB450)</f>
        <v>115599532</v>
      </c>
      <c r="AD450" s="26">
        <f t="shared" ref="AD450:AD513" si="202">IFERROR(IF(OR(AA450="",INDEX(AA:AA,MATCH(DATE(YEAR($A450)-1,MONTH($A450),DAY($A450)),$A:$A,0))=""),"",AA450/INDEX(AA:AA,MATCH(DATE(YEAR($A450)-1,MONTH($A450),DAY($A450)),$A:$A,0))-1),"")</f>
        <v>2.992125701591454</v>
      </c>
      <c r="AE450" s="26">
        <f t="shared" ref="AE450:AE513" si="203">IFERROR(IF(OR(AB450="",INDEX(AB:AB,MATCH(DATE(YEAR($A450)-1,MONTH($A450),DAY($A450)),$A:$A,0))=""),"",AB450/INDEX(AB:AB,MATCH(DATE(YEAR($A450)-1,MONTH($A450),DAY($A450)),$A:$A,0))-1),"")</f>
        <v>0.12913731981979182</v>
      </c>
      <c r="AF450" s="26">
        <f t="shared" ref="AF450:AF513" si="204">IFERROR(IF(OR(AC450="",INDEX(AC:AC,MATCH(DATE(YEAR($A450)-1,MONTH($A450),DAY($A450)),$A:$A,0))=""),"",AC450/INDEX(AC:AC,MATCH(DATE(YEAR($A450)-1,MONTH($A450),DAY($A450)),$A:$A,0))-1),"")</f>
        <v>2.7670835404667389</v>
      </c>
      <c r="AG450" s="26">
        <f t="shared" si="186"/>
        <v>0.23883199930759891</v>
      </c>
      <c r="AH450" s="26">
        <f t="shared" si="187"/>
        <v>-1.9783269031440787E-2</v>
      </c>
      <c r="AI450" s="26">
        <f t="shared" si="188"/>
        <v>0.23117887057604669</v>
      </c>
      <c r="AJ450" s="26">
        <f t="shared" ref="AJ450:AJ513" si="205">IF(AC450="","",AA450/AC450)</f>
        <v>0.97643942883782608</v>
      </c>
      <c r="AK450" s="26">
        <f t="shared" ref="AK450:AK513" si="206">IF(AC450="","",AB450/AC450)</f>
        <v>2.3560571162173909E-2</v>
      </c>
      <c r="AL450" s="29">
        <v>17.78</v>
      </c>
      <c r="AM450" s="30">
        <v>18.447500000000002</v>
      </c>
      <c r="AN450" s="30">
        <v>15.94</v>
      </c>
      <c r="AO450" s="30">
        <v>17.817499999999999</v>
      </c>
      <c r="AP450" s="31">
        <v>2.0999999999999999E-3</v>
      </c>
    </row>
    <row r="451" spans="1:42" x14ac:dyDescent="0.2">
      <c r="A451" s="11">
        <v>44581</v>
      </c>
      <c r="B451" s="5" t="s">
        <v>243</v>
      </c>
      <c r="C451" s="10">
        <v>44562</v>
      </c>
      <c r="D451" s="5" t="s">
        <v>182</v>
      </c>
      <c r="E451" s="18">
        <f>IF(SUMIFS('Daily NSE Equity Options'!$K:$K,'Daily NSE Equity Options'!$A:$A,$A451)=0,"",SUMIFS('Daily NSE Equity Options'!$K:$K,'Daily NSE Equity Options'!$A:$A,$A451))</f>
        <v>367.45030000000003</v>
      </c>
      <c r="F451" s="7">
        <f>IF(SUMIFS('Daily BSE Equity Options'!$K:$K,'Daily BSE Equity Options'!$A:$A,$A451)=0,"",SUMIFS('Daily BSE Equity Options'!$K:$K,'Daily BSE Equity Options'!$A:$A,$A451))</f>
        <v>1.5900000000000001E-2</v>
      </c>
      <c r="G451" s="7">
        <f t="shared" si="189"/>
        <v>367.46620000000001</v>
      </c>
      <c r="H451" s="20">
        <f t="shared" si="190"/>
        <v>1.6735460672456859</v>
      </c>
      <c r="I451" s="20">
        <f t="shared" si="191"/>
        <v>-0.79106438896189224</v>
      </c>
      <c r="J451" s="20">
        <f t="shared" si="192"/>
        <v>1.6721821701423987</v>
      </c>
      <c r="K451" s="20">
        <f t="shared" ref="K451:K514" si="207">IF(OR(E451="",E450=""),"",E451/E450-1)</f>
        <v>-2.6138531780138807E-2</v>
      </c>
      <c r="L451" s="20">
        <f t="shared" ref="L451:L514" si="208">IF(OR(F451="",F450=""),"",F451/F450-1)</f>
        <v>-0.6450892857142857</v>
      </c>
      <c r="M451" s="20">
        <f t="shared" ref="M451:M514" si="209">IF(OR(G451="",G450=""),"",G451/G450-1)</f>
        <v>-2.6212013806536261E-2</v>
      </c>
      <c r="N451" s="20">
        <f t="shared" si="193"/>
        <v>0.99995673071428071</v>
      </c>
      <c r="O451" s="20">
        <f t="shared" si="194"/>
        <v>4.3269285719339628E-5</v>
      </c>
      <c r="P451" s="21">
        <f>IF(SUMIFS('Daily NSE Equity Options'!$L:$L,'Daily NSE Equity Options'!$A:$A,$A451)=0,"",SUMIFS('Daily NSE Equity Options'!$L:$L,'Daily NSE Equity Options'!$A:$A,$A451))</f>
        <v>185048.97990000001</v>
      </c>
      <c r="Q451" s="8">
        <f>IF(SUMIFS('Daily BSE Equity Options'!$L:$L,'Daily BSE Equity Options'!$A:$A,$A451)=0,"",SUMIFS('Daily BSE Equity Options'!$L:$L,'Daily BSE Equity Options'!$A:$A,$A451))</f>
        <v>2770.4292999999998</v>
      </c>
      <c r="R451" s="8">
        <f t="shared" si="195"/>
        <v>187819.40919999999</v>
      </c>
      <c r="S451" s="23">
        <f t="shared" si="196"/>
        <v>4.703073310845852</v>
      </c>
      <c r="T451" s="23">
        <f t="shared" si="197"/>
        <v>-2.6520602730014442E-2</v>
      </c>
      <c r="U451" s="23">
        <f t="shared" si="198"/>
        <v>4.3216969010713973</v>
      </c>
      <c r="V451" s="23">
        <f t="shared" ref="V451:V514" si="210">IF(OR(P451="",P450=""),"",P451/P450-1)</f>
        <v>0.76293803179401065</v>
      </c>
      <c r="W451" s="23">
        <f t="shared" ref="W451:W514" si="211">IF(OR(Q451="",Q450=""),"",Q451/Q450-1)</f>
        <v>3.5555077106060651E-2</v>
      </c>
      <c r="X451" s="23">
        <f t="shared" ref="X451:X514" si="212">IF(OR(R451="",R450=""),"",R451/R450-1)</f>
        <v>0.7448597544540756</v>
      </c>
      <c r="Y451" s="23">
        <f t="shared" si="199"/>
        <v>0.98524950476736994</v>
      </c>
      <c r="Z451" s="23">
        <f t="shared" si="200"/>
        <v>1.4750495232630089E-2</v>
      </c>
      <c r="AA451" s="24">
        <f>IF(SUMIFS('Daily NSE Equity Options'!$M:$M,'Daily NSE Equity Options'!$A:$A,$A451)=0,"",SUMIFS('Daily NSE Equity Options'!$M:$M,'Daily NSE Equity Options'!$A:$A,$A451))</f>
        <v>199896504</v>
      </c>
      <c r="AB451" s="9">
        <f>IF(SUMIFS('Daily BSE Equity Options'!$M:$M,'Daily BSE Equity Options'!$A:$A,$A451)=0,"",SUMIFS('Daily BSE Equity Options'!$M:$M,'Daily BSE Equity Options'!$A:$A,$A451))</f>
        <v>2871531</v>
      </c>
      <c r="AC451" s="9">
        <f t="shared" si="201"/>
        <v>202768035</v>
      </c>
      <c r="AD451" s="26">
        <f t="shared" si="202"/>
        <v>4.6639693252870504</v>
      </c>
      <c r="AE451" s="26">
        <f t="shared" si="203"/>
        <v>0.1715303452254382</v>
      </c>
      <c r="AF451" s="26">
        <f t="shared" si="204"/>
        <v>4.3722285442407189</v>
      </c>
      <c r="AG451" s="26">
        <f t="shared" ref="AG451:AG514" si="213">IF(OR(AA451="",AA450=""),"",AA451/AA450-1)</f>
        <v>0.77093986751348553</v>
      </c>
      <c r="AH451" s="26">
        <f t="shared" ref="AH451:AH514" si="214">IF(OR(AB451="",AB450=""),"",AB451/AB450-1)</f>
        <v>5.4317994148166848E-2</v>
      </c>
      <c r="AI451" s="26">
        <f t="shared" ref="AI451:AI514" si="215">IF(OR(AC451="",AC450=""),"",AC451/AC450-1)</f>
        <v>0.7540558468696914</v>
      </c>
      <c r="AJ451" s="26">
        <f t="shared" si="205"/>
        <v>0.98583834478644528</v>
      </c>
      <c r="AK451" s="26">
        <f t="shared" si="206"/>
        <v>1.416165521355474E-2</v>
      </c>
      <c r="AL451" s="29">
        <v>17.817499999999999</v>
      </c>
      <c r="AM451" s="30">
        <v>18.45</v>
      </c>
      <c r="AN451" s="30">
        <v>17.32</v>
      </c>
      <c r="AO451" s="30">
        <v>17.79</v>
      </c>
      <c r="AP451" s="31">
        <v>-1.5E-3</v>
      </c>
    </row>
    <row r="452" spans="1:42" x14ac:dyDescent="0.2">
      <c r="A452" s="11">
        <v>44582</v>
      </c>
      <c r="B452" s="5" t="s">
        <v>241</v>
      </c>
      <c r="C452" s="10">
        <v>44562</v>
      </c>
      <c r="D452" s="5" t="s">
        <v>182</v>
      </c>
      <c r="E452" s="18">
        <f>IF(SUMIFS('Daily NSE Equity Options'!$K:$K,'Daily NSE Equity Options'!$A:$A,$A452)=0,"",SUMIFS('Daily NSE Equity Options'!$K:$K,'Daily NSE Equity Options'!$A:$A,$A452))</f>
        <v>357.73140000000001</v>
      </c>
      <c r="F452" s="7">
        <f>IF(SUMIFS('Daily BSE Equity Options'!$K:$K,'Daily BSE Equity Options'!$A:$A,$A452)=0,"",SUMIFS('Daily BSE Equity Options'!$K:$K,'Daily BSE Equity Options'!$A:$A,$A452))</f>
        <v>7.9000000000000001E-2</v>
      </c>
      <c r="G452" s="7">
        <f t="shared" si="189"/>
        <v>357.81040000000002</v>
      </c>
      <c r="H452" s="20">
        <f t="shared" si="190"/>
        <v>1.1791231885382212</v>
      </c>
      <c r="I452" s="20">
        <f t="shared" si="191"/>
        <v>0.14658925979680704</v>
      </c>
      <c r="J452" s="20">
        <f t="shared" si="192"/>
        <v>1.1786900108931331</v>
      </c>
      <c r="K452" s="20">
        <f t="shared" si="207"/>
        <v>-2.6449563383129648E-2</v>
      </c>
      <c r="L452" s="20">
        <f t="shared" si="208"/>
        <v>3.9685534591194962</v>
      </c>
      <c r="M452" s="20">
        <f t="shared" si="209"/>
        <v>-2.6276702455899303E-2</v>
      </c>
      <c r="N452" s="20">
        <f t="shared" si="193"/>
        <v>0.9997792126779993</v>
      </c>
      <c r="O452" s="20">
        <f t="shared" si="194"/>
        <v>2.2078732200070205E-4</v>
      </c>
      <c r="P452" s="21">
        <f>IF(SUMIFS('Daily NSE Equity Options'!$L:$L,'Daily NSE Equity Options'!$A:$A,$A452)=0,"",SUMIFS('Daily NSE Equity Options'!$L:$L,'Daily NSE Equity Options'!$A:$A,$A452))</f>
        <v>57923.840100000001</v>
      </c>
      <c r="Q452" s="8">
        <f>IF(SUMIFS('Daily BSE Equity Options'!$L:$L,'Daily BSE Equity Options'!$A:$A,$A452)=0,"",SUMIFS('Daily BSE Equity Options'!$L:$L,'Daily BSE Equity Options'!$A:$A,$A452))</f>
        <v>2422.4286000000002</v>
      </c>
      <c r="R452" s="8">
        <f t="shared" si="195"/>
        <v>60346.268700000001</v>
      </c>
      <c r="S452" s="23">
        <f t="shared" si="196"/>
        <v>-0.14458081575263404</v>
      </c>
      <c r="T452" s="23">
        <f t="shared" si="197"/>
        <v>-0.15294086793513062</v>
      </c>
      <c r="U452" s="23">
        <f t="shared" si="198"/>
        <v>-0.14491958406628658</v>
      </c>
      <c r="V452" s="23">
        <f t="shared" si="210"/>
        <v>-0.68698103533830945</v>
      </c>
      <c r="W452" s="23">
        <f t="shared" si="211"/>
        <v>-0.12561255398215709</v>
      </c>
      <c r="X452" s="23">
        <f t="shared" si="212"/>
        <v>-0.67870057223031666</v>
      </c>
      <c r="Y452" s="23">
        <f t="shared" si="199"/>
        <v>0.95985785613286811</v>
      </c>
      <c r="Z452" s="23">
        <f t="shared" si="200"/>
        <v>4.0142143867131927E-2</v>
      </c>
      <c r="AA452" s="24">
        <f>IF(SUMIFS('Daily NSE Equity Options'!$M:$M,'Daily NSE Equity Options'!$A:$A,$A452)=0,"",SUMIFS('Daily NSE Equity Options'!$M:$M,'Daily NSE Equity Options'!$A:$A,$A452))</f>
        <v>63851262</v>
      </c>
      <c r="AB452" s="9">
        <f>IF(SUMIFS('Daily BSE Equity Options'!$M:$M,'Daily BSE Equity Options'!$A:$A,$A452)=0,"",SUMIFS('Daily BSE Equity Options'!$M:$M,'Daily BSE Equity Options'!$A:$A,$A452))</f>
        <v>2421995</v>
      </c>
      <c r="AC452" s="9">
        <f t="shared" si="201"/>
        <v>66273257</v>
      </c>
      <c r="AD452" s="26">
        <f t="shared" si="202"/>
        <v>-0.15183285297823856</v>
      </c>
      <c r="AE452" s="26">
        <f t="shared" si="203"/>
        <v>-1.1658939200168472E-2</v>
      </c>
      <c r="AF452" s="26">
        <f t="shared" si="204"/>
        <v>-0.14741375520800459</v>
      </c>
      <c r="AG452" s="26">
        <f t="shared" si="213"/>
        <v>-0.6805783957082111</v>
      </c>
      <c r="AH452" s="26">
        <f t="shared" si="214"/>
        <v>-0.15654924150218119</v>
      </c>
      <c r="AI452" s="26">
        <f t="shared" si="215"/>
        <v>-0.67315727550449456</v>
      </c>
      <c r="AJ452" s="26">
        <f t="shared" si="205"/>
        <v>0.96345441419907885</v>
      </c>
      <c r="AK452" s="26">
        <f t="shared" si="206"/>
        <v>3.6545585800921175E-2</v>
      </c>
      <c r="AL452" s="29">
        <v>17.79</v>
      </c>
      <c r="AM452" s="30">
        <v>19.605</v>
      </c>
      <c r="AN452" s="30">
        <v>16.982500000000002</v>
      </c>
      <c r="AO452" s="30">
        <v>18.887499999999999</v>
      </c>
      <c r="AP452" s="31">
        <v>6.1699999999999998E-2</v>
      </c>
    </row>
    <row r="453" spans="1:42" x14ac:dyDescent="0.2">
      <c r="A453" s="11">
        <v>44585</v>
      </c>
      <c r="B453" s="5" t="s">
        <v>244</v>
      </c>
      <c r="C453" s="10">
        <v>44562</v>
      </c>
      <c r="D453" s="5" t="s">
        <v>182</v>
      </c>
      <c r="E453" s="18">
        <f>IF(SUMIFS('Daily NSE Equity Options'!$K:$K,'Daily NSE Equity Options'!$A:$A,$A453)=0,"",SUMIFS('Daily NSE Equity Options'!$K:$K,'Daily NSE Equity Options'!$A:$A,$A453))</f>
        <v>493.69740000000002</v>
      </c>
      <c r="F453" s="7">
        <f>IF(SUMIFS('Daily BSE Equity Options'!$K:$K,'Daily BSE Equity Options'!$A:$A,$A453)=0,"",SUMIFS('Daily BSE Equity Options'!$K:$K,'Daily BSE Equity Options'!$A:$A,$A453))</f>
        <v>6.6500000000000004E-2</v>
      </c>
      <c r="G453" s="7">
        <f t="shared" si="189"/>
        <v>493.76390000000004</v>
      </c>
      <c r="H453" s="20" t="str">
        <f t="shared" si="190"/>
        <v/>
      </c>
      <c r="I453" s="20" t="str">
        <f t="shared" si="191"/>
        <v/>
      </c>
      <c r="J453" s="20" t="str">
        <f t="shared" si="192"/>
        <v/>
      </c>
      <c r="K453" s="20">
        <f t="shared" si="207"/>
        <v>0.38007846110238019</v>
      </c>
      <c r="L453" s="20">
        <f t="shared" si="208"/>
        <v>-0.15822784810126578</v>
      </c>
      <c r="M453" s="20">
        <f t="shared" si="209"/>
        <v>0.37995960989395505</v>
      </c>
      <c r="N453" s="20">
        <f t="shared" si="193"/>
        <v>0.99986532024718688</v>
      </c>
      <c r="O453" s="20">
        <f t="shared" si="194"/>
        <v>1.3467975281303472E-4</v>
      </c>
      <c r="P453" s="21">
        <f>IF(SUMIFS('Daily NSE Equity Options'!$L:$L,'Daily NSE Equity Options'!$A:$A,$A453)=0,"",SUMIFS('Daily NSE Equity Options'!$L:$L,'Daily NSE Equity Options'!$A:$A,$A453))</f>
        <v>83943.360700000005</v>
      </c>
      <c r="Q453" s="8">
        <f>IF(SUMIFS('Daily BSE Equity Options'!$L:$L,'Daily BSE Equity Options'!$A:$A,$A453)=0,"",SUMIFS('Daily BSE Equity Options'!$L:$L,'Daily BSE Equity Options'!$A:$A,$A453))</f>
        <v>2517.7476999999999</v>
      </c>
      <c r="R453" s="8">
        <f t="shared" si="195"/>
        <v>86461.108399999997</v>
      </c>
      <c r="S453" s="23" t="str">
        <f t="shared" si="196"/>
        <v/>
      </c>
      <c r="T453" s="23" t="str">
        <f t="shared" si="197"/>
        <v/>
      </c>
      <c r="U453" s="23" t="str">
        <f t="shared" si="198"/>
        <v/>
      </c>
      <c r="V453" s="23">
        <f t="shared" si="210"/>
        <v>0.4492022724163276</v>
      </c>
      <c r="W453" s="23">
        <f t="shared" si="211"/>
        <v>3.9348569448032222E-2</v>
      </c>
      <c r="X453" s="23">
        <f t="shared" si="212"/>
        <v>0.43274986610729749</v>
      </c>
      <c r="Y453" s="23">
        <f t="shared" si="199"/>
        <v>0.97087999741627196</v>
      </c>
      <c r="Z453" s="23">
        <f t="shared" si="200"/>
        <v>2.9120002583728155E-2</v>
      </c>
      <c r="AA453" s="24">
        <f>IF(SUMIFS('Daily NSE Equity Options'!$M:$M,'Daily NSE Equity Options'!$A:$A,$A453)=0,"",SUMIFS('Daily NSE Equity Options'!$M:$M,'Daily NSE Equity Options'!$A:$A,$A453))</f>
        <v>93364555</v>
      </c>
      <c r="AB453" s="9">
        <f>IF(SUMIFS('Daily BSE Equity Options'!$M:$M,'Daily BSE Equity Options'!$A:$A,$A453)=0,"",SUMIFS('Daily BSE Equity Options'!$M:$M,'Daily BSE Equity Options'!$A:$A,$A453))</f>
        <v>2521075</v>
      </c>
      <c r="AC453" s="9">
        <f t="shared" si="201"/>
        <v>95885630</v>
      </c>
      <c r="AD453" s="26" t="str">
        <f t="shared" si="202"/>
        <v/>
      </c>
      <c r="AE453" s="26" t="str">
        <f t="shared" si="203"/>
        <v/>
      </c>
      <c r="AF453" s="26" t="str">
        <f t="shared" si="204"/>
        <v/>
      </c>
      <c r="AG453" s="26">
        <f t="shared" si="213"/>
        <v>0.4622194154909578</v>
      </c>
      <c r="AH453" s="26">
        <f t="shared" si="214"/>
        <v>4.09084246664424E-2</v>
      </c>
      <c r="AI453" s="26">
        <f t="shared" si="215"/>
        <v>0.44682235852690932</v>
      </c>
      <c r="AJ453" s="26">
        <f t="shared" si="205"/>
        <v>0.97370747837814697</v>
      </c>
      <c r="AK453" s="26">
        <f t="shared" si="206"/>
        <v>2.6292521621853034E-2</v>
      </c>
      <c r="AL453" s="29">
        <v>18.887499999999999</v>
      </c>
      <c r="AM453" s="30">
        <v>23.9</v>
      </c>
      <c r="AN453" s="30">
        <v>18.887499999999999</v>
      </c>
      <c r="AO453" s="30">
        <v>22.824999999999999</v>
      </c>
      <c r="AP453" s="31">
        <v>0.20849999999999999</v>
      </c>
    </row>
    <row r="454" spans="1:42" x14ac:dyDescent="0.2">
      <c r="A454" s="11">
        <v>44586</v>
      </c>
      <c r="B454" s="5" t="s">
        <v>242</v>
      </c>
      <c r="C454" s="10">
        <v>44562</v>
      </c>
      <c r="D454" s="5" t="s">
        <v>182</v>
      </c>
      <c r="E454" s="18">
        <f>IF(SUMIFS('Daily NSE Equity Options'!$K:$K,'Daily NSE Equity Options'!$A:$A,$A454)=0,"",SUMIFS('Daily NSE Equity Options'!$K:$K,'Daily NSE Equity Options'!$A:$A,$A454))</f>
        <v>470.14699999999999</v>
      </c>
      <c r="F454" s="7">
        <f>IF(SUMIFS('Daily BSE Equity Options'!$K:$K,'Daily BSE Equity Options'!$A:$A,$A454)=0,"",SUMIFS('Daily BSE Equity Options'!$K:$K,'Daily BSE Equity Options'!$A:$A,$A454))</f>
        <v>3.8699999999999998E-2</v>
      </c>
      <c r="G454" s="7">
        <f t="shared" si="189"/>
        <v>470.1857</v>
      </c>
      <c r="H454" s="20">
        <f t="shared" si="190"/>
        <v>1.413179643032942</v>
      </c>
      <c r="I454" s="20">
        <f t="shared" si="191"/>
        <v>-0.6640625</v>
      </c>
      <c r="J454" s="20">
        <f t="shared" si="192"/>
        <v>1.4119520939530594</v>
      </c>
      <c r="K454" s="20">
        <f t="shared" si="207"/>
        <v>-4.7702094440845833E-2</v>
      </c>
      <c r="L454" s="20">
        <f t="shared" si="208"/>
        <v>-0.418045112781955</v>
      </c>
      <c r="M454" s="20">
        <f t="shared" si="209"/>
        <v>-4.775197214701199E-2</v>
      </c>
      <c r="N454" s="20">
        <f t="shared" si="193"/>
        <v>0.99991769209484682</v>
      </c>
      <c r="O454" s="20">
        <f t="shared" si="194"/>
        <v>8.2307905153219247E-5</v>
      </c>
      <c r="P454" s="21">
        <f>IF(SUMIFS('Daily NSE Equity Options'!$L:$L,'Daily NSE Equity Options'!$A:$A,$A454)=0,"",SUMIFS('Daily NSE Equity Options'!$L:$L,'Daily NSE Equity Options'!$A:$A,$A454))</f>
        <v>91611.370999999999</v>
      </c>
      <c r="Q454" s="8">
        <f>IF(SUMIFS('Daily BSE Equity Options'!$L:$L,'Daily BSE Equity Options'!$A:$A,$A454)=0,"",SUMIFS('Daily BSE Equity Options'!$L:$L,'Daily BSE Equity Options'!$A:$A,$A454))</f>
        <v>2656.2833999999998</v>
      </c>
      <c r="R454" s="8">
        <f t="shared" si="195"/>
        <v>94267.654399999999</v>
      </c>
      <c r="S454" s="23">
        <f t="shared" si="196"/>
        <v>1.8237776844279594</v>
      </c>
      <c r="T454" s="23">
        <f t="shared" si="197"/>
        <v>-7.0258509461836871E-3</v>
      </c>
      <c r="U454" s="23">
        <f t="shared" si="198"/>
        <v>1.6843177579714981</v>
      </c>
      <c r="V454" s="23">
        <f t="shared" si="210"/>
        <v>9.1347430410896102E-2</v>
      </c>
      <c r="W454" s="23">
        <f t="shared" si="211"/>
        <v>5.5023662617187608E-2</v>
      </c>
      <c r="X454" s="23">
        <f t="shared" si="212"/>
        <v>9.0289682198892551E-2</v>
      </c>
      <c r="Y454" s="23">
        <f t="shared" si="199"/>
        <v>0.97182189991989443</v>
      </c>
      <c r="Z454" s="23">
        <f t="shared" si="200"/>
        <v>2.8178100080105524E-2</v>
      </c>
      <c r="AA454" s="24">
        <f>IF(SUMIFS('Daily NSE Equity Options'!$M:$M,'Daily NSE Equity Options'!$A:$A,$A454)=0,"",SUMIFS('Daily NSE Equity Options'!$M:$M,'Daily NSE Equity Options'!$A:$A,$A454))</f>
        <v>102435967</v>
      </c>
      <c r="AB454" s="9">
        <f>IF(SUMIFS('Daily BSE Equity Options'!$M:$M,'Daily BSE Equity Options'!$A:$A,$A454)=0,"",SUMIFS('Daily BSE Equity Options'!$M:$M,'Daily BSE Equity Options'!$A:$A,$A454))</f>
        <v>2668618</v>
      </c>
      <c r="AC454" s="9">
        <f t="shared" si="201"/>
        <v>105104585</v>
      </c>
      <c r="AD454" s="26">
        <f t="shared" si="202"/>
        <v>1.8329517842712439</v>
      </c>
      <c r="AE454" s="26">
        <f t="shared" si="203"/>
        <v>0.19283197122132378</v>
      </c>
      <c r="AF454" s="26">
        <f t="shared" si="204"/>
        <v>1.737387133935369</v>
      </c>
      <c r="AG454" s="26">
        <f t="shared" si="213"/>
        <v>9.7161197844299663E-2</v>
      </c>
      <c r="AH454" s="26">
        <f t="shared" si="214"/>
        <v>5.8523843995121227E-2</v>
      </c>
      <c r="AI454" s="26">
        <f t="shared" si="215"/>
        <v>9.6145324382808983E-2</v>
      </c>
      <c r="AJ454" s="26">
        <f t="shared" si="205"/>
        <v>0.97460988024452022</v>
      </c>
      <c r="AK454" s="26">
        <f t="shared" si="206"/>
        <v>2.5390119755479744E-2</v>
      </c>
      <c r="AL454" s="29">
        <v>22.824999999999999</v>
      </c>
      <c r="AM454" s="30">
        <v>24.137499999999999</v>
      </c>
      <c r="AN454" s="30">
        <v>21.18</v>
      </c>
      <c r="AO454" s="30">
        <v>21.357500000000002</v>
      </c>
      <c r="AP454" s="31">
        <v>-6.4299999999999996E-2</v>
      </c>
    </row>
    <row r="455" spans="1:42" x14ac:dyDescent="0.2">
      <c r="A455" s="11">
        <v>44588</v>
      </c>
      <c r="B455" s="5" t="s">
        <v>243</v>
      </c>
      <c r="C455" s="10">
        <v>44562</v>
      </c>
      <c r="D455" s="5" t="s">
        <v>182</v>
      </c>
      <c r="E455" s="18">
        <f>IF(SUMIFS('Daily NSE Equity Options'!$K:$K,'Daily NSE Equity Options'!$A:$A,$A455)=0,"",SUMIFS('Daily NSE Equity Options'!$K:$K,'Daily NSE Equity Options'!$A:$A,$A455))</f>
        <v>498.75740000000002</v>
      </c>
      <c r="F455" s="7">
        <f>IF(SUMIFS('Daily BSE Equity Options'!$K:$K,'Daily BSE Equity Options'!$A:$A,$A455)=0,"",SUMIFS('Daily BSE Equity Options'!$K:$K,'Daily BSE Equity Options'!$A:$A,$A455))</f>
        <v>1.9199999999999998E-2</v>
      </c>
      <c r="G455" s="7">
        <f t="shared" si="189"/>
        <v>498.77660000000003</v>
      </c>
      <c r="H455" s="20">
        <f t="shared" si="190"/>
        <v>1.4671967866320732</v>
      </c>
      <c r="I455" s="20">
        <f t="shared" si="191"/>
        <v>-0.70642201834862384</v>
      </c>
      <c r="J455" s="20">
        <f t="shared" si="192"/>
        <v>1.4664938193826655</v>
      </c>
      <c r="K455" s="20">
        <f t="shared" si="207"/>
        <v>6.0854158380251322E-2</v>
      </c>
      <c r="L455" s="20">
        <f t="shared" si="208"/>
        <v>-0.50387596899224807</v>
      </c>
      <c r="M455" s="20">
        <f t="shared" si="209"/>
        <v>6.0807676626490448E-2</v>
      </c>
      <c r="N455" s="20">
        <f t="shared" si="193"/>
        <v>0.99996150581242182</v>
      </c>
      <c r="O455" s="20">
        <f t="shared" si="194"/>
        <v>3.8494187578166251E-5</v>
      </c>
      <c r="P455" s="21">
        <f>IF(SUMIFS('Daily NSE Equity Options'!$L:$L,'Daily NSE Equity Options'!$A:$A,$A455)=0,"",SUMIFS('Daily NSE Equity Options'!$L:$L,'Daily NSE Equity Options'!$A:$A,$A455))</f>
        <v>197874.1716</v>
      </c>
      <c r="Q455" s="8">
        <f>IF(SUMIFS('Daily BSE Equity Options'!$L:$L,'Daily BSE Equity Options'!$A:$A,$A455)=0,"",SUMIFS('Daily BSE Equity Options'!$L:$L,'Daily BSE Equity Options'!$A:$A,$A455))</f>
        <v>2747.1570000000002</v>
      </c>
      <c r="R455" s="8">
        <f t="shared" si="195"/>
        <v>200621.32860000001</v>
      </c>
      <c r="S455" s="23">
        <f t="shared" si="196"/>
        <v>3.4825384557423069</v>
      </c>
      <c r="T455" s="23">
        <f t="shared" si="197"/>
        <v>1.3270241470592747E-2</v>
      </c>
      <c r="U455" s="23">
        <f t="shared" si="198"/>
        <v>3.2817934805180879</v>
      </c>
      <c r="V455" s="23">
        <f t="shared" si="210"/>
        <v>1.159930251453174</v>
      </c>
      <c r="W455" s="23">
        <f t="shared" si="211"/>
        <v>3.4210807476340976E-2</v>
      </c>
      <c r="X455" s="23">
        <f t="shared" si="212"/>
        <v>1.1282096162986739</v>
      </c>
      <c r="Y455" s="23">
        <f t="shared" si="199"/>
        <v>0.98630675502365306</v>
      </c>
      <c r="Z455" s="23">
        <f t="shared" si="200"/>
        <v>1.3693244976346946E-2</v>
      </c>
      <c r="AA455" s="24">
        <f>IF(SUMIFS('Daily NSE Equity Options'!$M:$M,'Daily NSE Equity Options'!$A:$A,$A455)=0,"",SUMIFS('Daily NSE Equity Options'!$M:$M,'Daily NSE Equity Options'!$A:$A,$A455))</f>
        <v>219070318</v>
      </c>
      <c r="AB455" s="9">
        <f>IF(SUMIFS('Daily BSE Equity Options'!$M:$M,'Daily BSE Equity Options'!$A:$A,$A455)=0,"",SUMIFS('Daily BSE Equity Options'!$M:$M,'Daily BSE Equity Options'!$A:$A,$A455))</f>
        <v>2823813</v>
      </c>
      <c r="AC455" s="9">
        <f t="shared" si="201"/>
        <v>221894131</v>
      </c>
      <c r="AD455" s="26">
        <f t="shared" si="202"/>
        <v>3.3184539251677103</v>
      </c>
      <c r="AE455" s="26">
        <f t="shared" si="203"/>
        <v>0.24430485725238937</v>
      </c>
      <c r="AF455" s="26">
        <f t="shared" si="204"/>
        <v>3.1868186180502844</v>
      </c>
      <c r="AG455" s="26">
        <f t="shared" si="213"/>
        <v>1.1386074092510885</v>
      </c>
      <c r="AH455" s="26">
        <f t="shared" si="214"/>
        <v>5.8155569661899831E-2</v>
      </c>
      <c r="AI455" s="26">
        <f t="shared" si="215"/>
        <v>1.1111746076538909</v>
      </c>
      <c r="AJ455" s="26">
        <f t="shared" si="205"/>
        <v>0.98727405277789881</v>
      </c>
      <c r="AK455" s="26">
        <f t="shared" si="206"/>
        <v>1.2725947222101157E-2</v>
      </c>
      <c r="AL455" s="29">
        <v>21.357500000000002</v>
      </c>
      <c r="AM455" s="30">
        <v>23.8675</v>
      </c>
      <c r="AN455" s="30">
        <v>20.442499999999999</v>
      </c>
      <c r="AO455" s="30">
        <v>21.065000000000001</v>
      </c>
      <c r="AP455" s="31">
        <v>-1.37E-2</v>
      </c>
    </row>
    <row r="456" spans="1:42" x14ac:dyDescent="0.2">
      <c r="A456" s="11">
        <v>44589</v>
      </c>
      <c r="B456" s="5" t="s">
        <v>241</v>
      </c>
      <c r="C456" s="10">
        <v>44562</v>
      </c>
      <c r="D456" s="5" t="s">
        <v>182</v>
      </c>
      <c r="E456" s="18">
        <f>IF(SUMIFS('Daily NSE Equity Options'!$K:$K,'Daily NSE Equity Options'!$A:$A,$A456)=0,"",SUMIFS('Daily NSE Equity Options'!$K:$K,'Daily NSE Equity Options'!$A:$A,$A456))</f>
        <v>415.32420000000002</v>
      </c>
      <c r="F456" s="7">
        <f>IF(SUMIFS('Daily BSE Equity Options'!$K:$K,'Daily BSE Equity Options'!$A:$A,$A456)=0,"",SUMIFS('Daily BSE Equity Options'!$K:$K,'Daily BSE Equity Options'!$A:$A,$A456))</f>
        <v>5.6399999999999999E-2</v>
      </c>
      <c r="G456" s="7">
        <f t="shared" si="189"/>
        <v>415.38060000000002</v>
      </c>
      <c r="H456" s="20">
        <f t="shared" si="190"/>
        <v>0.9735616125905231</v>
      </c>
      <c r="I456" s="20">
        <f t="shared" si="191"/>
        <v>-6.3122923588039836E-2</v>
      </c>
      <c r="J456" s="20">
        <f t="shared" si="192"/>
        <v>0.97326514150311505</v>
      </c>
      <c r="K456" s="20">
        <f t="shared" si="207"/>
        <v>-0.16728212954835353</v>
      </c>
      <c r="L456" s="20">
        <f t="shared" si="208"/>
        <v>1.9375</v>
      </c>
      <c r="M456" s="20">
        <f t="shared" si="209"/>
        <v>-0.16720110767024754</v>
      </c>
      <c r="N456" s="20">
        <f t="shared" si="193"/>
        <v>0.99986422090969107</v>
      </c>
      <c r="O456" s="20">
        <f t="shared" si="194"/>
        <v>1.357790903089841E-4</v>
      </c>
      <c r="P456" s="21">
        <f>IF(SUMIFS('Daily NSE Equity Options'!$L:$L,'Daily NSE Equity Options'!$A:$A,$A456)=0,"",SUMIFS('Daily NSE Equity Options'!$L:$L,'Daily NSE Equity Options'!$A:$A,$A456))</f>
        <v>40644.474099999999</v>
      </c>
      <c r="Q456" s="8">
        <f>IF(SUMIFS('Daily BSE Equity Options'!$L:$L,'Daily BSE Equity Options'!$A:$A,$A456)=0,"",SUMIFS('Daily BSE Equity Options'!$L:$L,'Daily BSE Equity Options'!$A:$A,$A456))</f>
        <v>2518.5853999999999</v>
      </c>
      <c r="R456" s="8">
        <f t="shared" si="195"/>
        <v>43163.059500000003</v>
      </c>
      <c r="S456" s="23">
        <f t="shared" si="196"/>
        <v>-0.45894337236851268</v>
      </c>
      <c r="T456" s="23">
        <f t="shared" si="197"/>
        <v>-7.6355370902165043E-2</v>
      </c>
      <c r="U456" s="23">
        <f t="shared" si="198"/>
        <v>-0.44554230747089807</v>
      </c>
      <c r="V456" s="23">
        <f t="shared" si="210"/>
        <v>-0.79459434361063419</v>
      </c>
      <c r="W456" s="23">
        <f t="shared" si="211"/>
        <v>-8.3202962189638296E-2</v>
      </c>
      <c r="X456" s="23">
        <f t="shared" si="212"/>
        <v>-0.78485308715077462</v>
      </c>
      <c r="Y456" s="23">
        <f t="shared" si="199"/>
        <v>0.94164951629529403</v>
      </c>
      <c r="Z456" s="23">
        <f t="shared" si="200"/>
        <v>5.8350483704705865E-2</v>
      </c>
      <c r="AA456" s="24">
        <f>IF(SUMIFS('Daily NSE Equity Options'!$M:$M,'Daily NSE Equity Options'!$A:$A,$A456)=0,"",SUMIFS('Daily NSE Equity Options'!$M:$M,'Daily NSE Equity Options'!$A:$A,$A456))</f>
        <v>44589276</v>
      </c>
      <c r="AB456" s="9">
        <f>IF(SUMIFS('Daily BSE Equity Options'!$M:$M,'Daily BSE Equity Options'!$A:$A,$A456)=0,"",SUMIFS('Daily BSE Equity Options'!$M:$M,'Daily BSE Equity Options'!$A:$A,$A456))</f>
        <v>2520205</v>
      </c>
      <c r="AC456" s="9">
        <f t="shared" si="201"/>
        <v>47109481</v>
      </c>
      <c r="AD456" s="26">
        <f t="shared" si="202"/>
        <v>-0.50029961777287069</v>
      </c>
      <c r="AE456" s="26">
        <f t="shared" si="203"/>
        <v>9.0092728202297856E-2</v>
      </c>
      <c r="AF456" s="26">
        <f t="shared" si="204"/>
        <v>-0.48538941534098912</v>
      </c>
      <c r="AG456" s="26">
        <f t="shared" si="213"/>
        <v>-0.79646135356410996</v>
      </c>
      <c r="AH456" s="26">
        <f t="shared" si="214"/>
        <v>-0.10751703459117157</v>
      </c>
      <c r="AI456" s="26">
        <f t="shared" si="215"/>
        <v>-0.78769388452189393</v>
      </c>
      <c r="AJ456" s="26">
        <f t="shared" si="205"/>
        <v>0.9465032314832762</v>
      </c>
      <c r="AK456" s="26">
        <f t="shared" si="206"/>
        <v>5.3496768516723844E-2</v>
      </c>
      <c r="AL456" s="29">
        <v>21.065000000000001</v>
      </c>
      <c r="AM456" s="30">
        <v>21.32</v>
      </c>
      <c r="AN456" s="30">
        <v>20.282499999999999</v>
      </c>
      <c r="AO456" s="30">
        <v>20.695</v>
      </c>
      <c r="AP456" s="31">
        <v>-1.7600000000000001E-2</v>
      </c>
    </row>
    <row r="457" spans="1:42" x14ac:dyDescent="0.2">
      <c r="A457" s="11">
        <v>44592</v>
      </c>
      <c r="B457" s="5" t="s">
        <v>244</v>
      </c>
      <c r="C457" s="10">
        <v>44562</v>
      </c>
      <c r="D457" s="5" t="s">
        <v>182</v>
      </c>
      <c r="E457" s="18">
        <f>IF(SUMIFS('Daily NSE Equity Options'!$K:$K,'Daily NSE Equity Options'!$A:$A,$A457)=0,"",SUMIFS('Daily NSE Equity Options'!$K:$K,'Daily NSE Equity Options'!$A:$A,$A457))</f>
        <v>368.60610000000003</v>
      </c>
      <c r="F457" s="7">
        <f>IF(SUMIFS('Daily BSE Equity Options'!$K:$K,'Daily BSE Equity Options'!$A:$A,$A457)=0,"",SUMIFS('Daily BSE Equity Options'!$K:$K,'Daily BSE Equity Options'!$A:$A,$A457))</f>
        <v>5.04E-2</v>
      </c>
      <c r="G457" s="7">
        <f t="shared" si="189"/>
        <v>368.65650000000005</v>
      </c>
      <c r="H457" s="20" t="str">
        <f t="shared" si="190"/>
        <v/>
      </c>
      <c r="I457" s="20" t="str">
        <f t="shared" si="191"/>
        <v/>
      </c>
      <c r="J457" s="20" t="str">
        <f t="shared" si="192"/>
        <v/>
      </c>
      <c r="K457" s="20">
        <f t="shared" si="207"/>
        <v>-0.11248586044348008</v>
      </c>
      <c r="L457" s="20">
        <f t="shared" si="208"/>
        <v>-0.10638297872340419</v>
      </c>
      <c r="M457" s="20">
        <f t="shared" si="209"/>
        <v>-0.11248503179975178</v>
      </c>
      <c r="N457" s="20">
        <f t="shared" si="193"/>
        <v>0.99986328736913621</v>
      </c>
      <c r="O457" s="20">
        <f t="shared" si="194"/>
        <v>1.3671263086369016E-4</v>
      </c>
      <c r="P457" s="21">
        <f>IF(SUMIFS('Daily NSE Equity Options'!$L:$L,'Daily NSE Equity Options'!$A:$A,$A457)=0,"",SUMIFS('Daily NSE Equity Options'!$L:$L,'Daily NSE Equity Options'!$A:$A,$A457))</f>
        <v>39060.476900000001</v>
      </c>
      <c r="Q457" s="8">
        <f>IF(SUMIFS('Daily BSE Equity Options'!$L:$L,'Daily BSE Equity Options'!$A:$A,$A457)=0,"",SUMIFS('Daily BSE Equity Options'!$L:$L,'Daily BSE Equity Options'!$A:$A,$A457))</f>
        <v>2550.7298000000001</v>
      </c>
      <c r="R457" s="8">
        <f t="shared" si="195"/>
        <v>41611.206700000002</v>
      </c>
      <c r="S457" s="23" t="str">
        <f t="shared" si="196"/>
        <v/>
      </c>
      <c r="T457" s="23" t="str">
        <f t="shared" si="197"/>
        <v/>
      </c>
      <c r="U457" s="23" t="str">
        <f t="shared" si="198"/>
        <v/>
      </c>
      <c r="V457" s="23">
        <f t="shared" si="210"/>
        <v>-3.8972018584932266E-2</v>
      </c>
      <c r="W457" s="23">
        <f t="shared" si="211"/>
        <v>1.2762878717553106E-2</v>
      </c>
      <c r="X457" s="23">
        <f t="shared" si="212"/>
        <v>-3.5953262302919065E-2</v>
      </c>
      <c r="Y457" s="23">
        <f t="shared" si="199"/>
        <v>0.93870089328603867</v>
      </c>
      <c r="Z457" s="23">
        <f t="shared" si="200"/>
        <v>6.1299106713961264E-2</v>
      </c>
      <c r="AA457" s="24">
        <f>IF(SUMIFS('Daily NSE Equity Options'!$M:$M,'Daily NSE Equity Options'!$A:$A,$A457)=0,"",SUMIFS('Daily NSE Equity Options'!$M:$M,'Daily NSE Equity Options'!$A:$A,$A457))</f>
        <v>42816659</v>
      </c>
      <c r="AB457" s="9">
        <f>IF(SUMIFS('Daily BSE Equity Options'!$M:$M,'Daily BSE Equity Options'!$A:$A,$A457)=0,"",SUMIFS('Daily BSE Equity Options'!$M:$M,'Daily BSE Equity Options'!$A:$A,$A457))</f>
        <v>2560089</v>
      </c>
      <c r="AC457" s="9">
        <f t="shared" si="201"/>
        <v>45376748</v>
      </c>
      <c r="AD457" s="26" t="str">
        <f t="shared" si="202"/>
        <v/>
      </c>
      <c r="AE457" s="26" t="str">
        <f t="shared" si="203"/>
        <v/>
      </c>
      <c r="AF457" s="26" t="str">
        <f t="shared" si="204"/>
        <v/>
      </c>
      <c r="AG457" s="26">
        <f t="shared" si="213"/>
        <v>-3.9754334652125745E-2</v>
      </c>
      <c r="AH457" s="26">
        <f t="shared" si="214"/>
        <v>1.5825696719116156E-2</v>
      </c>
      <c r="AI457" s="26">
        <f t="shared" si="215"/>
        <v>-3.678098257970619E-2</v>
      </c>
      <c r="AJ457" s="26">
        <f t="shared" si="205"/>
        <v>0.94358147921926883</v>
      </c>
      <c r="AK457" s="26">
        <f t="shared" si="206"/>
        <v>5.6418520780731132E-2</v>
      </c>
      <c r="AL457" s="29">
        <v>20.695</v>
      </c>
      <c r="AM457" s="30">
        <v>22.11</v>
      </c>
      <c r="AN457" s="30">
        <v>20.695</v>
      </c>
      <c r="AO457" s="30">
        <v>21.952500000000001</v>
      </c>
      <c r="AP457" s="31">
        <v>6.08E-2</v>
      </c>
    </row>
    <row r="458" spans="1:42" x14ac:dyDescent="0.2">
      <c r="A458" s="11">
        <v>44593</v>
      </c>
      <c r="B458" s="5" t="s">
        <v>242</v>
      </c>
      <c r="C458" s="10">
        <v>44593</v>
      </c>
      <c r="D458" s="5" t="s">
        <v>182</v>
      </c>
      <c r="E458" s="18">
        <f>IF(SUMIFS('Daily NSE Equity Options'!$K:$K,'Daily NSE Equity Options'!$A:$A,$A458)=0,"",SUMIFS('Daily NSE Equity Options'!$K:$K,'Daily NSE Equity Options'!$A:$A,$A458))</f>
        <v>590.45780000000002</v>
      </c>
      <c r="F458" s="7">
        <f>IF(SUMIFS('Daily BSE Equity Options'!$K:$K,'Daily BSE Equity Options'!$A:$A,$A458)=0,"",SUMIFS('Daily BSE Equity Options'!$K:$K,'Daily BSE Equity Options'!$A:$A,$A458))</f>
        <v>6.3500000000000001E-2</v>
      </c>
      <c r="G458" s="7">
        <f t="shared" si="189"/>
        <v>590.5213</v>
      </c>
      <c r="H458" s="20">
        <f t="shared" si="190"/>
        <v>0.94070963068334956</v>
      </c>
      <c r="I458" s="20">
        <f t="shared" si="191"/>
        <v>-0.47171381031613979</v>
      </c>
      <c r="J458" s="20">
        <f t="shared" si="192"/>
        <v>0.94015184220711334</v>
      </c>
      <c r="K458" s="20">
        <f t="shared" si="207"/>
        <v>0.60186659960320776</v>
      </c>
      <c r="L458" s="20">
        <f t="shared" si="208"/>
        <v>0.25992063492063489</v>
      </c>
      <c r="M458" s="20">
        <f t="shared" si="209"/>
        <v>0.60181985127076265</v>
      </c>
      <c r="N458" s="20">
        <f t="shared" si="193"/>
        <v>0.99989246789235209</v>
      </c>
      <c r="O458" s="20">
        <f t="shared" si="194"/>
        <v>1.0753210764793751E-4</v>
      </c>
      <c r="P458" s="21">
        <f>IF(SUMIFS('Daily NSE Equity Options'!$L:$L,'Daily NSE Equity Options'!$A:$A,$A458)=0,"",SUMIFS('Daily NSE Equity Options'!$L:$L,'Daily NSE Equity Options'!$A:$A,$A458))</f>
        <v>93330.687399999995</v>
      </c>
      <c r="Q458" s="8">
        <f>IF(SUMIFS('Daily BSE Equity Options'!$L:$L,'Daily BSE Equity Options'!$A:$A,$A458)=0,"",SUMIFS('Daily BSE Equity Options'!$L:$L,'Daily BSE Equity Options'!$A:$A,$A458))</f>
        <v>2427.1140999999998</v>
      </c>
      <c r="R458" s="8">
        <f t="shared" si="195"/>
        <v>95757.801500000001</v>
      </c>
      <c r="S458" s="23">
        <f t="shared" si="196"/>
        <v>1.5350493358715362</v>
      </c>
      <c r="T458" s="23">
        <f t="shared" si="197"/>
        <v>-9.7474124717485955E-2</v>
      </c>
      <c r="U458" s="23">
        <f t="shared" si="198"/>
        <v>1.4239186888034285</v>
      </c>
      <c r="V458" s="23">
        <f t="shared" si="210"/>
        <v>1.389389347163859</v>
      </c>
      <c r="W458" s="23">
        <f t="shared" si="211"/>
        <v>-4.8462875213203804E-2</v>
      </c>
      <c r="X458" s="23">
        <f t="shared" si="212"/>
        <v>1.301250290345461</v>
      </c>
      <c r="Y458" s="23">
        <f t="shared" si="199"/>
        <v>0.97465361503730841</v>
      </c>
      <c r="Z458" s="23">
        <f t="shared" si="200"/>
        <v>2.5346384962691523E-2</v>
      </c>
      <c r="AA458" s="24">
        <f>IF(SUMIFS('Daily NSE Equity Options'!$M:$M,'Daily NSE Equity Options'!$A:$A,$A458)=0,"",SUMIFS('Daily NSE Equity Options'!$M:$M,'Daily NSE Equity Options'!$A:$A,$A458))</f>
        <v>100872302</v>
      </c>
      <c r="AB458" s="9">
        <f>IF(SUMIFS('Daily BSE Equity Options'!$M:$M,'Daily BSE Equity Options'!$A:$A,$A458)=0,"",SUMIFS('Daily BSE Equity Options'!$M:$M,'Daily BSE Equity Options'!$A:$A,$A458))</f>
        <v>2427920</v>
      </c>
      <c r="AC458" s="9">
        <f t="shared" si="201"/>
        <v>103300222</v>
      </c>
      <c r="AD458" s="26">
        <f t="shared" si="202"/>
        <v>1.4481347893274825</v>
      </c>
      <c r="AE458" s="26">
        <f t="shared" si="203"/>
        <v>9.1410433742056263E-2</v>
      </c>
      <c r="AF458" s="26">
        <f t="shared" si="204"/>
        <v>1.3786379612118438</v>
      </c>
      <c r="AG458" s="26">
        <f t="shared" si="213"/>
        <v>1.35591249658223</v>
      </c>
      <c r="AH458" s="26">
        <f t="shared" si="214"/>
        <v>-5.162672078978503E-2</v>
      </c>
      <c r="AI458" s="26">
        <f t="shared" si="215"/>
        <v>1.2765012159972327</v>
      </c>
      <c r="AJ458" s="26">
        <f t="shared" si="205"/>
        <v>0.97649646871039641</v>
      </c>
      <c r="AK458" s="26">
        <f t="shared" si="206"/>
        <v>2.3503531289603617E-2</v>
      </c>
      <c r="AL458" s="29">
        <v>21.952500000000001</v>
      </c>
      <c r="AM458" s="30">
        <v>22.07</v>
      </c>
      <c r="AN458" s="30">
        <v>19.745000000000001</v>
      </c>
      <c r="AO458" s="30">
        <v>19.977499999999999</v>
      </c>
      <c r="AP458" s="31">
        <v>-0.09</v>
      </c>
    </row>
    <row r="459" spans="1:42" x14ac:dyDescent="0.2">
      <c r="A459" s="11">
        <v>44594</v>
      </c>
      <c r="B459" s="5" t="s">
        <v>240</v>
      </c>
      <c r="C459" s="10">
        <v>44593</v>
      </c>
      <c r="D459" s="5" t="s">
        <v>182</v>
      </c>
      <c r="E459" s="18">
        <f>IF(SUMIFS('Daily NSE Equity Options'!$K:$K,'Daily NSE Equity Options'!$A:$A,$A459)=0,"",SUMIFS('Daily NSE Equity Options'!$K:$K,'Daily NSE Equity Options'!$A:$A,$A459))</f>
        <v>332.97559999999999</v>
      </c>
      <c r="F459" s="7">
        <f>IF(SUMIFS('Daily BSE Equity Options'!$K:$K,'Daily BSE Equity Options'!$A:$A,$A459)=0,"",SUMIFS('Daily BSE Equity Options'!$K:$K,'Daily BSE Equity Options'!$A:$A,$A459))</f>
        <v>4.0399999999999998E-2</v>
      </c>
      <c r="G459" s="7">
        <f t="shared" si="189"/>
        <v>333.01599999999996</v>
      </c>
      <c r="H459" s="20">
        <f t="shared" si="190"/>
        <v>7.3758420188911433E-2</v>
      </c>
      <c r="I459" s="20">
        <f t="shared" si="191"/>
        <v>-0.81768953068592054</v>
      </c>
      <c r="J459" s="20">
        <f t="shared" si="192"/>
        <v>7.3121845036405286E-2</v>
      </c>
      <c r="K459" s="20">
        <f t="shared" si="207"/>
        <v>-0.43607214605345213</v>
      </c>
      <c r="L459" s="20">
        <f t="shared" si="208"/>
        <v>-0.36377952755905518</v>
      </c>
      <c r="M459" s="20">
        <f t="shared" si="209"/>
        <v>-0.43606437227581807</v>
      </c>
      <c r="N459" s="20">
        <f t="shared" si="193"/>
        <v>0.99987868450765138</v>
      </c>
      <c r="O459" s="20">
        <f t="shared" si="194"/>
        <v>1.2131549234871598E-4</v>
      </c>
      <c r="P459" s="21">
        <f>IF(SUMIFS('Daily NSE Equity Options'!$L:$L,'Daily NSE Equity Options'!$A:$A,$A459)=0,"",SUMIFS('Daily NSE Equity Options'!$L:$L,'Daily NSE Equity Options'!$A:$A,$A459))</f>
        <v>85575.156900000002</v>
      </c>
      <c r="Q459" s="8">
        <f>IF(SUMIFS('Daily BSE Equity Options'!$L:$L,'Daily BSE Equity Options'!$A:$A,$A459)=0,"",SUMIFS('Daily BSE Equity Options'!$L:$L,'Daily BSE Equity Options'!$A:$A,$A459))</f>
        <v>2711.8642</v>
      </c>
      <c r="R459" s="8">
        <f t="shared" si="195"/>
        <v>88287.021099999998</v>
      </c>
      <c r="S459" s="23">
        <f t="shared" si="196"/>
        <v>1.1354212288883336</v>
      </c>
      <c r="T459" s="23">
        <f t="shared" si="197"/>
        <v>0.39077932775838109</v>
      </c>
      <c r="U459" s="23">
        <f t="shared" si="198"/>
        <v>1.1008703131664044</v>
      </c>
      <c r="V459" s="23">
        <f t="shared" si="210"/>
        <v>-8.309732539267678E-2</v>
      </c>
      <c r="W459" s="23">
        <f t="shared" si="211"/>
        <v>0.11732044241348194</v>
      </c>
      <c r="X459" s="23">
        <f t="shared" si="212"/>
        <v>-7.8017459496498631E-2</v>
      </c>
      <c r="Y459" s="23">
        <f t="shared" si="199"/>
        <v>0.9692835462538899</v>
      </c>
      <c r="Z459" s="23">
        <f t="shared" si="200"/>
        <v>3.071645374611014E-2</v>
      </c>
      <c r="AA459" s="24">
        <f>IF(SUMIFS('Daily NSE Equity Options'!$M:$M,'Daily NSE Equity Options'!$A:$A,$A459)=0,"",SUMIFS('Daily NSE Equity Options'!$M:$M,'Daily NSE Equity Options'!$A:$A,$A459))</f>
        <v>91568059</v>
      </c>
      <c r="AB459" s="9">
        <f>IF(SUMIFS('Daily BSE Equity Options'!$M:$M,'Daily BSE Equity Options'!$A:$A,$A459)=0,"",SUMIFS('Daily BSE Equity Options'!$M:$M,'Daily BSE Equity Options'!$A:$A,$A459))</f>
        <v>2730953</v>
      </c>
      <c r="AC459" s="9">
        <f t="shared" si="201"/>
        <v>94299012</v>
      </c>
      <c r="AD459" s="26">
        <f t="shared" si="202"/>
        <v>1.1568802676651639</v>
      </c>
      <c r="AE459" s="26">
        <f t="shared" si="203"/>
        <v>0.4491050786409061</v>
      </c>
      <c r="AF459" s="26">
        <f t="shared" si="204"/>
        <v>1.1267967561205703</v>
      </c>
      <c r="AG459" s="26">
        <f t="shared" si="213"/>
        <v>-9.2237837498741704E-2</v>
      </c>
      <c r="AH459" s="26">
        <f t="shared" si="214"/>
        <v>0.12481177304029778</v>
      </c>
      <c r="AI459" s="26">
        <f t="shared" si="215"/>
        <v>-8.7136405186041155E-2</v>
      </c>
      <c r="AJ459" s="26">
        <f t="shared" si="205"/>
        <v>0.97103943146297222</v>
      </c>
      <c r="AK459" s="26">
        <f t="shared" si="206"/>
        <v>2.8960568537027727E-2</v>
      </c>
      <c r="AL459" s="29">
        <v>19.977499999999999</v>
      </c>
      <c r="AM459" s="30">
        <v>19.977499999999999</v>
      </c>
      <c r="AN459" s="30">
        <v>18.547499999999999</v>
      </c>
      <c r="AO459" s="30">
        <v>18.649999999999999</v>
      </c>
      <c r="AP459" s="31">
        <v>-6.6400000000000001E-2</v>
      </c>
    </row>
    <row r="460" spans="1:42" x14ac:dyDescent="0.2">
      <c r="A460" s="11">
        <v>44595</v>
      </c>
      <c r="B460" s="5" t="s">
        <v>243</v>
      </c>
      <c r="C460" s="10">
        <v>44593</v>
      </c>
      <c r="D460" s="5" t="s">
        <v>182</v>
      </c>
      <c r="E460" s="18">
        <f>IF(SUMIFS('Daily NSE Equity Options'!$K:$K,'Daily NSE Equity Options'!$A:$A,$A460)=0,"",SUMIFS('Daily NSE Equity Options'!$K:$K,'Daily NSE Equity Options'!$A:$A,$A460))</f>
        <v>352.99439999999998</v>
      </c>
      <c r="F460" s="7">
        <f>IF(SUMIFS('Daily BSE Equity Options'!$K:$K,'Daily BSE Equity Options'!$A:$A,$A460)=0,"",SUMIFS('Daily BSE Equity Options'!$K:$K,'Daily BSE Equity Options'!$A:$A,$A460))</f>
        <v>1.67E-2</v>
      </c>
      <c r="G460" s="7">
        <f t="shared" si="189"/>
        <v>353.0111</v>
      </c>
      <c r="H460" s="20">
        <f t="shared" si="190"/>
        <v>0.53473357167732516</v>
      </c>
      <c r="I460" s="20">
        <f t="shared" si="191"/>
        <v>-0.88442906574394464</v>
      </c>
      <c r="J460" s="20">
        <f t="shared" si="192"/>
        <v>0.5338425414580692</v>
      </c>
      <c r="K460" s="20">
        <f t="shared" si="207"/>
        <v>6.0120921773247016E-2</v>
      </c>
      <c r="L460" s="20">
        <f t="shared" si="208"/>
        <v>-0.58663366336633671</v>
      </c>
      <c r="M460" s="20">
        <f t="shared" si="209"/>
        <v>6.0042460422322197E-2</v>
      </c>
      <c r="N460" s="20">
        <f t="shared" si="193"/>
        <v>0.99995269270569676</v>
      </c>
      <c r="O460" s="20">
        <f t="shared" si="194"/>
        <v>4.7307294303210294E-5</v>
      </c>
      <c r="P460" s="21">
        <f>IF(SUMIFS('Daily NSE Equity Options'!$L:$L,'Daily NSE Equity Options'!$A:$A,$A460)=0,"",SUMIFS('Daily NSE Equity Options'!$L:$L,'Daily NSE Equity Options'!$A:$A,$A460))</f>
        <v>176184.8566</v>
      </c>
      <c r="Q460" s="8">
        <f>IF(SUMIFS('Daily BSE Equity Options'!$L:$L,'Daily BSE Equity Options'!$A:$A,$A460)=0,"",SUMIFS('Daily BSE Equity Options'!$L:$L,'Daily BSE Equity Options'!$A:$A,$A460))</f>
        <v>2787.1226000000001</v>
      </c>
      <c r="R460" s="8">
        <f t="shared" si="195"/>
        <v>178971.9792</v>
      </c>
      <c r="S460" s="23">
        <f t="shared" si="196"/>
        <v>3.3150546984234017</v>
      </c>
      <c r="T460" s="23">
        <f t="shared" si="197"/>
        <v>6.0331340680354284E-2</v>
      </c>
      <c r="U460" s="23">
        <f t="shared" si="198"/>
        <v>3.1181977660723499</v>
      </c>
      <c r="V460" s="23">
        <f t="shared" si="210"/>
        <v>1.0588318266933845</v>
      </c>
      <c r="W460" s="23">
        <f t="shared" si="211"/>
        <v>2.7751537116054825E-2</v>
      </c>
      <c r="X460" s="23">
        <f t="shared" si="212"/>
        <v>1.0271606966700566</v>
      </c>
      <c r="Y460" s="23">
        <f t="shared" si="199"/>
        <v>0.98442704487898958</v>
      </c>
      <c r="Z460" s="23">
        <f t="shared" si="200"/>
        <v>1.5572955121010363E-2</v>
      </c>
      <c r="AA460" s="24">
        <f>IF(SUMIFS('Daily NSE Equity Options'!$M:$M,'Daily NSE Equity Options'!$A:$A,$A460)=0,"",SUMIFS('Daily NSE Equity Options'!$M:$M,'Daily NSE Equity Options'!$A:$A,$A460))</f>
        <v>186638256</v>
      </c>
      <c r="AB460" s="9">
        <f>IF(SUMIFS('Daily BSE Equity Options'!$M:$M,'Daily BSE Equity Options'!$A:$A,$A460)=0,"",SUMIFS('Daily BSE Equity Options'!$M:$M,'Daily BSE Equity Options'!$A:$A,$A460))</f>
        <v>2979958</v>
      </c>
      <c r="AC460" s="9">
        <f t="shared" si="201"/>
        <v>189618214</v>
      </c>
      <c r="AD460" s="26">
        <f t="shared" si="202"/>
        <v>3.3460576552874368</v>
      </c>
      <c r="AE460" s="26">
        <f t="shared" si="203"/>
        <v>0.1599725962343177</v>
      </c>
      <c r="AF460" s="26">
        <f t="shared" si="204"/>
        <v>3.1662194855933841</v>
      </c>
      <c r="AG460" s="26">
        <f t="shared" si="213"/>
        <v>1.0382462841109255</v>
      </c>
      <c r="AH460" s="26">
        <f t="shared" si="214"/>
        <v>9.1178793629915988E-2</v>
      </c>
      <c r="AI460" s="26">
        <f t="shared" si="215"/>
        <v>1.0108186711436593</v>
      </c>
      <c r="AJ460" s="26">
        <f t="shared" si="205"/>
        <v>0.98428443166330004</v>
      </c>
      <c r="AK460" s="26">
        <f t="shared" si="206"/>
        <v>1.5715568336699976E-2</v>
      </c>
      <c r="AL460" s="29">
        <v>18.649999999999999</v>
      </c>
      <c r="AM460" s="30">
        <v>19.594999999999999</v>
      </c>
      <c r="AN460" s="30">
        <v>17.407499999999999</v>
      </c>
      <c r="AO460" s="30">
        <v>19.16</v>
      </c>
      <c r="AP460" s="31">
        <v>2.7300000000000001E-2</v>
      </c>
    </row>
    <row r="461" spans="1:42" x14ac:dyDescent="0.2">
      <c r="A461" s="11">
        <v>44596</v>
      </c>
      <c r="B461" s="5" t="s">
        <v>241</v>
      </c>
      <c r="C461" s="10">
        <v>44593</v>
      </c>
      <c r="D461" s="5" t="s">
        <v>182</v>
      </c>
      <c r="E461" s="18">
        <f>IF(SUMIFS('Daily NSE Equity Options'!$K:$K,'Daily NSE Equity Options'!$A:$A,$A461)=0,"",SUMIFS('Daily NSE Equity Options'!$K:$K,'Daily NSE Equity Options'!$A:$A,$A461))</f>
        <v>361.86059999999998</v>
      </c>
      <c r="F461" s="7">
        <f>IF(SUMIFS('Daily BSE Equity Options'!$K:$K,'Daily BSE Equity Options'!$A:$A,$A461)=0,"",SUMIFS('Daily BSE Equity Options'!$K:$K,'Daily BSE Equity Options'!$A:$A,$A461))</f>
        <v>6.5000000000000002E-2</v>
      </c>
      <c r="G461" s="7">
        <f t="shared" si="189"/>
        <v>361.92559999999997</v>
      </c>
      <c r="H461" s="20">
        <f t="shared" si="190"/>
        <v>0.5517331431656487</v>
      </c>
      <c r="I461" s="20">
        <f t="shared" si="191"/>
        <v>-0.34804413239719156</v>
      </c>
      <c r="J461" s="20">
        <f t="shared" si="192"/>
        <v>0.55134862197349799</v>
      </c>
      <c r="K461" s="20">
        <f t="shared" si="207"/>
        <v>2.5117112339459124E-2</v>
      </c>
      <c r="L461" s="20">
        <f t="shared" si="208"/>
        <v>2.8922155688622757</v>
      </c>
      <c r="M461" s="20">
        <f t="shared" si="209"/>
        <v>2.5252747009938181E-2</v>
      </c>
      <c r="N461" s="20">
        <f t="shared" si="193"/>
        <v>0.99982040507772874</v>
      </c>
      <c r="O461" s="20">
        <f t="shared" si="194"/>
        <v>1.7959492227131765E-4</v>
      </c>
      <c r="P461" s="21">
        <f>IF(SUMIFS('Daily NSE Equity Options'!$L:$L,'Daily NSE Equity Options'!$A:$A,$A461)=0,"",SUMIFS('Daily NSE Equity Options'!$L:$L,'Daily NSE Equity Options'!$A:$A,$A461))</f>
        <v>55107.761400000003</v>
      </c>
      <c r="Q461" s="8">
        <f>IF(SUMIFS('Daily BSE Equity Options'!$L:$L,'Daily BSE Equity Options'!$A:$A,$A461)=0,"",SUMIFS('Daily BSE Equity Options'!$L:$L,'Daily BSE Equity Options'!$A:$A,$A461))</f>
        <v>2458.8339000000001</v>
      </c>
      <c r="R461" s="8">
        <f t="shared" si="195"/>
        <v>57566.595300000001</v>
      </c>
      <c r="S461" s="23">
        <f t="shared" si="196"/>
        <v>-0.33805437174398489</v>
      </c>
      <c r="T461" s="23">
        <f t="shared" si="197"/>
        <v>-0.15105856579350418</v>
      </c>
      <c r="U461" s="23">
        <f t="shared" si="198"/>
        <v>-0.33176741558375022</v>
      </c>
      <c r="V461" s="23">
        <f t="shared" si="210"/>
        <v>-0.68721624285160043</v>
      </c>
      <c r="W461" s="23">
        <f t="shared" si="211"/>
        <v>-0.11778767823130565</v>
      </c>
      <c r="X461" s="23">
        <f t="shared" si="212"/>
        <v>-0.67834855737014732</v>
      </c>
      <c r="Y461" s="23">
        <f t="shared" si="199"/>
        <v>0.95728714044688346</v>
      </c>
      <c r="Z461" s="23">
        <f t="shared" si="200"/>
        <v>4.2712859553116565E-2</v>
      </c>
      <c r="AA461" s="24">
        <f>IF(SUMIFS('Daily NSE Equity Options'!$M:$M,'Daily NSE Equity Options'!$A:$A,$A461)=0,"",SUMIFS('Daily NSE Equity Options'!$M:$M,'Daily NSE Equity Options'!$A:$A,$A461))</f>
        <v>59421752</v>
      </c>
      <c r="AB461" s="9">
        <f>IF(SUMIFS('Daily BSE Equity Options'!$M:$M,'Daily BSE Equity Options'!$A:$A,$A461)=0,"",SUMIFS('Daily BSE Equity Options'!$M:$M,'Daily BSE Equity Options'!$A:$A,$A461))</f>
        <v>2461453</v>
      </c>
      <c r="AC461" s="9">
        <f t="shared" si="201"/>
        <v>61883205</v>
      </c>
      <c r="AD461" s="26">
        <f t="shared" si="202"/>
        <v>-0.33187912450861479</v>
      </c>
      <c r="AE461" s="26">
        <f t="shared" si="203"/>
        <v>-6.6298583346011686E-3</v>
      </c>
      <c r="AF461" s="26">
        <f t="shared" si="204"/>
        <v>-0.32306311291311007</v>
      </c>
      <c r="AG461" s="26">
        <f t="shared" si="213"/>
        <v>-0.68162072838914656</v>
      </c>
      <c r="AH461" s="26">
        <f t="shared" si="214"/>
        <v>-0.1739974187555664</v>
      </c>
      <c r="AI461" s="26">
        <f t="shared" si="215"/>
        <v>-0.67364313957729816</v>
      </c>
      <c r="AJ461" s="26">
        <f t="shared" si="205"/>
        <v>0.96022421592417517</v>
      </c>
      <c r="AK461" s="26">
        <f t="shared" si="206"/>
        <v>3.9775784075824772E-2</v>
      </c>
      <c r="AL461" s="29">
        <v>19.16</v>
      </c>
      <c r="AM461" s="30">
        <v>19.7775</v>
      </c>
      <c r="AN461" s="30">
        <v>18.594999999999999</v>
      </c>
      <c r="AO461" s="30">
        <v>18.897500000000001</v>
      </c>
      <c r="AP461" s="31">
        <v>-1.37E-2</v>
      </c>
    </row>
    <row r="462" spans="1:42" x14ac:dyDescent="0.2">
      <c r="A462" s="11">
        <v>44599</v>
      </c>
      <c r="B462" s="5" t="s">
        <v>244</v>
      </c>
      <c r="C462" s="10">
        <v>44593</v>
      </c>
      <c r="D462" s="5" t="s">
        <v>182</v>
      </c>
      <c r="E462" s="18">
        <f>IF(SUMIFS('Daily NSE Equity Options'!$K:$K,'Daily NSE Equity Options'!$A:$A,$A462)=0,"",SUMIFS('Daily NSE Equity Options'!$K:$K,'Daily NSE Equity Options'!$A:$A,$A462))</f>
        <v>390.7543</v>
      </c>
      <c r="F462" s="7">
        <f>IF(SUMIFS('Daily BSE Equity Options'!$K:$K,'Daily BSE Equity Options'!$A:$A,$A462)=0,"",SUMIFS('Daily BSE Equity Options'!$K:$K,'Daily BSE Equity Options'!$A:$A,$A462))</f>
        <v>5.8299999999999998E-2</v>
      </c>
      <c r="G462" s="7">
        <f t="shared" si="189"/>
        <v>390.81259999999997</v>
      </c>
      <c r="H462" s="20" t="str">
        <f t="shared" si="190"/>
        <v/>
      </c>
      <c r="I462" s="20" t="str">
        <f t="shared" si="191"/>
        <v/>
      </c>
      <c r="J462" s="20" t="str">
        <f t="shared" si="192"/>
        <v/>
      </c>
      <c r="K462" s="20">
        <f t="shared" si="207"/>
        <v>7.9847598771460637E-2</v>
      </c>
      <c r="L462" s="20">
        <f t="shared" si="208"/>
        <v>-0.10307692307692318</v>
      </c>
      <c r="M462" s="20">
        <f t="shared" si="209"/>
        <v>7.981474645617781E-2</v>
      </c>
      <c r="N462" s="20">
        <f t="shared" si="193"/>
        <v>0.99985082364284061</v>
      </c>
      <c r="O462" s="20">
        <f t="shared" si="194"/>
        <v>1.4917635715941605E-4</v>
      </c>
      <c r="P462" s="21">
        <f>IF(SUMIFS('Daily NSE Equity Options'!$L:$L,'Daily NSE Equity Options'!$A:$A,$A462)=0,"",SUMIFS('Daily NSE Equity Options'!$L:$L,'Daily NSE Equity Options'!$A:$A,$A462))</f>
        <v>70955.300700000007</v>
      </c>
      <c r="Q462" s="8">
        <f>IF(SUMIFS('Daily BSE Equity Options'!$L:$L,'Daily BSE Equity Options'!$A:$A,$A462)=0,"",SUMIFS('Daily BSE Equity Options'!$L:$L,'Daily BSE Equity Options'!$A:$A,$A462))</f>
        <v>2551.2235999999998</v>
      </c>
      <c r="R462" s="8">
        <f t="shared" si="195"/>
        <v>73506.524300000005</v>
      </c>
      <c r="S462" s="23" t="str">
        <f t="shared" si="196"/>
        <v/>
      </c>
      <c r="T462" s="23" t="str">
        <f t="shared" si="197"/>
        <v/>
      </c>
      <c r="U462" s="23" t="str">
        <f t="shared" si="198"/>
        <v/>
      </c>
      <c r="V462" s="23">
        <f t="shared" si="210"/>
        <v>0.28757363568029093</v>
      </c>
      <c r="W462" s="23">
        <f t="shared" si="211"/>
        <v>3.7574599894689698E-2</v>
      </c>
      <c r="X462" s="23">
        <f t="shared" si="212"/>
        <v>0.27689546197636616</v>
      </c>
      <c r="Y462" s="23">
        <f t="shared" si="199"/>
        <v>0.96529255567046313</v>
      </c>
      <c r="Z462" s="23">
        <f t="shared" si="200"/>
        <v>3.4707444329536874E-2</v>
      </c>
      <c r="AA462" s="24">
        <f>IF(SUMIFS('Daily NSE Equity Options'!$M:$M,'Daily NSE Equity Options'!$A:$A,$A462)=0,"",SUMIFS('Daily NSE Equity Options'!$M:$M,'Daily NSE Equity Options'!$A:$A,$A462))</f>
        <v>77428905</v>
      </c>
      <c r="AB462" s="9">
        <f>IF(SUMIFS('Daily BSE Equity Options'!$M:$M,'Daily BSE Equity Options'!$A:$A,$A462)=0,"",SUMIFS('Daily BSE Equity Options'!$M:$M,'Daily BSE Equity Options'!$A:$A,$A462))</f>
        <v>2556200</v>
      </c>
      <c r="AC462" s="9">
        <f t="shared" si="201"/>
        <v>79985105</v>
      </c>
      <c r="AD462" s="26" t="str">
        <f t="shared" si="202"/>
        <v/>
      </c>
      <c r="AE462" s="26" t="str">
        <f t="shared" si="203"/>
        <v/>
      </c>
      <c r="AF462" s="26" t="str">
        <f t="shared" si="204"/>
        <v/>
      </c>
      <c r="AG462" s="26">
        <f t="shared" si="213"/>
        <v>0.30303975217694701</v>
      </c>
      <c r="AH462" s="26">
        <f t="shared" si="214"/>
        <v>3.8492305154719686E-2</v>
      </c>
      <c r="AI462" s="26">
        <f t="shared" si="215"/>
        <v>0.29251717004638</v>
      </c>
      <c r="AJ462" s="26">
        <f t="shared" si="205"/>
        <v>0.96804154973604151</v>
      </c>
      <c r="AK462" s="26">
        <f t="shared" si="206"/>
        <v>3.1958450263958521E-2</v>
      </c>
      <c r="AL462" s="29">
        <v>18.897500000000001</v>
      </c>
      <c r="AM462" s="30">
        <v>21.0825</v>
      </c>
      <c r="AN462" s="30">
        <v>18.182500000000001</v>
      </c>
      <c r="AO462" s="30">
        <v>20.4375</v>
      </c>
      <c r="AP462" s="31">
        <v>8.1500000000000003E-2</v>
      </c>
    </row>
    <row r="463" spans="1:42" x14ac:dyDescent="0.2">
      <c r="A463" s="11">
        <v>44600</v>
      </c>
      <c r="B463" s="5" t="s">
        <v>242</v>
      </c>
      <c r="C463" s="10">
        <v>44593</v>
      </c>
      <c r="D463" s="5" t="s">
        <v>182</v>
      </c>
      <c r="E463" s="18">
        <f>IF(SUMIFS('Daily NSE Equity Options'!$K:$K,'Daily NSE Equity Options'!$A:$A,$A463)=0,"",SUMIFS('Daily NSE Equity Options'!$K:$K,'Daily NSE Equity Options'!$A:$A,$A463))</f>
        <v>473.42680000000001</v>
      </c>
      <c r="F463" s="7">
        <f>IF(SUMIFS('Daily BSE Equity Options'!$K:$K,'Daily BSE Equity Options'!$A:$A,$A463)=0,"",SUMIFS('Daily BSE Equity Options'!$K:$K,'Daily BSE Equity Options'!$A:$A,$A463))</f>
        <v>5.11E-2</v>
      </c>
      <c r="G463" s="7">
        <f t="shared" si="189"/>
        <v>473.47790000000003</v>
      </c>
      <c r="H463" s="20">
        <f t="shared" si="190"/>
        <v>1.390892296752833</v>
      </c>
      <c r="I463" s="20">
        <f t="shared" si="191"/>
        <v>-0.55872193436960282</v>
      </c>
      <c r="J463" s="20">
        <f t="shared" si="192"/>
        <v>1.3897528067657139</v>
      </c>
      <c r="K463" s="20">
        <f t="shared" si="207"/>
        <v>0.21157156811838029</v>
      </c>
      <c r="L463" s="20">
        <f t="shared" si="208"/>
        <v>-0.12349914236706683</v>
      </c>
      <c r="M463" s="20">
        <f t="shared" si="209"/>
        <v>0.2115215834903994</v>
      </c>
      <c r="N463" s="20">
        <f t="shared" si="193"/>
        <v>0.99989207521618217</v>
      </c>
      <c r="O463" s="20">
        <f t="shared" si="194"/>
        <v>1.0792478381778747E-4</v>
      </c>
      <c r="P463" s="21">
        <f>IF(SUMIFS('Daily NSE Equity Options'!$L:$L,'Daily NSE Equity Options'!$A:$A,$A463)=0,"",SUMIFS('Daily NSE Equity Options'!$L:$L,'Daily NSE Equity Options'!$A:$A,$A463))</f>
        <v>98313.747300000003</v>
      </c>
      <c r="Q463" s="8">
        <f>IF(SUMIFS('Daily BSE Equity Options'!$L:$L,'Daily BSE Equity Options'!$A:$A,$A463)=0,"",SUMIFS('Daily BSE Equity Options'!$L:$L,'Daily BSE Equity Options'!$A:$A,$A463))</f>
        <v>2606.5472</v>
      </c>
      <c r="R463" s="8">
        <f t="shared" si="195"/>
        <v>100920.2945</v>
      </c>
      <c r="S463" s="23">
        <f t="shared" si="196"/>
        <v>3.1209769819743745</v>
      </c>
      <c r="T463" s="23">
        <f t="shared" si="197"/>
        <v>-0.10097993998869526</v>
      </c>
      <c r="U463" s="23">
        <f t="shared" si="198"/>
        <v>2.7718437966984819</v>
      </c>
      <c r="V463" s="23">
        <f t="shared" si="210"/>
        <v>0.38557297805941082</v>
      </c>
      <c r="W463" s="23">
        <f t="shared" si="211"/>
        <v>2.1685123953854912E-2</v>
      </c>
      <c r="X463" s="23">
        <f t="shared" si="212"/>
        <v>0.37294336062084765</v>
      </c>
      <c r="Y463" s="23">
        <f t="shared" si="199"/>
        <v>0.97417221964210576</v>
      </c>
      <c r="Z463" s="23">
        <f t="shared" si="200"/>
        <v>2.5827780357894219E-2</v>
      </c>
      <c r="AA463" s="24">
        <f>IF(SUMIFS('Daily NSE Equity Options'!$M:$M,'Daily NSE Equity Options'!$A:$A,$A463)=0,"",SUMIFS('Daily NSE Equity Options'!$M:$M,'Daily NSE Equity Options'!$A:$A,$A463))</f>
        <v>108201565</v>
      </c>
      <c r="AB463" s="9">
        <f>IF(SUMIFS('Daily BSE Equity Options'!$M:$M,'Daily BSE Equity Options'!$A:$A,$A463)=0,"",SUMIFS('Daily BSE Equity Options'!$M:$M,'Daily BSE Equity Options'!$A:$A,$A463))</f>
        <v>2630669</v>
      </c>
      <c r="AC463" s="9">
        <f t="shared" si="201"/>
        <v>110832234</v>
      </c>
      <c r="AD463" s="26">
        <f t="shared" si="202"/>
        <v>3.4437001194689154</v>
      </c>
      <c r="AE463" s="26">
        <f t="shared" si="203"/>
        <v>-7.4059564714520354E-2</v>
      </c>
      <c r="AF463" s="26">
        <f t="shared" si="204"/>
        <v>3.0761369371988199</v>
      </c>
      <c r="AG463" s="26">
        <f t="shared" si="213"/>
        <v>0.39743116604838979</v>
      </c>
      <c r="AH463" s="26">
        <f t="shared" si="214"/>
        <v>2.9132696972067995E-2</v>
      </c>
      <c r="AI463" s="26">
        <f t="shared" si="215"/>
        <v>0.38566091774212219</v>
      </c>
      <c r="AJ463" s="26">
        <f t="shared" si="205"/>
        <v>0.97626440517295721</v>
      </c>
      <c r="AK463" s="26">
        <f t="shared" si="206"/>
        <v>2.3735594827042825E-2</v>
      </c>
      <c r="AL463" s="29">
        <v>20.4375</v>
      </c>
      <c r="AM463" s="30">
        <v>20.9375</v>
      </c>
      <c r="AN463" s="30">
        <v>19.555</v>
      </c>
      <c r="AO463" s="30">
        <v>19.684999999999999</v>
      </c>
      <c r="AP463" s="31">
        <v>-3.6799999999999999E-2</v>
      </c>
    </row>
    <row r="464" spans="1:42" x14ac:dyDescent="0.2">
      <c r="A464" s="11">
        <v>44601</v>
      </c>
      <c r="B464" s="5" t="s">
        <v>240</v>
      </c>
      <c r="C464" s="10">
        <v>44593</v>
      </c>
      <c r="D464" s="5" t="s">
        <v>182</v>
      </c>
      <c r="E464" s="18">
        <f>IF(SUMIFS('Daily NSE Equity Options'!$K:$K,'Daily NSE Equity Options'!$A:$A,$A464)=0,"",SUMIFS('Daily NSE Equity Options'!$K:$K,'Daily NSE Equity Options'!$A:$A,$A464))</f>
        <v>314.21879999999999</v>
      </c>
      <c r="F464" s="7">
        <f>IF(SUMIFS('Daily BSE Equity Options'!$K:$K,'Daily BSE Equity Options'!$A:$A,$A464)=0,"",SUMIFS('Daily BSE Equity Options'!$K:$K,'Daily BSE Equity Options'!$A:$A,$A464))</f>
        <v>4.5499999999999999E-2</v>
      </c>
      <c r="G464" s="7">
        <f t="shared" si="189"/>
        <v>314.26429999999999</v>
      </c>
      <c r="H464" s="20">
        <f t="shared" si="190"/>
        <v>0.42821079348225766</v>
      </c>
      <c r="I464" s="20">
        <f t="shared" si="191"/>
        <v>-0.43266832917705733</v>
      </c>
      <c r="J464" s="20">
        <f t="shared" si="192"/>
        <v>0.42789709067563142</v>
      </c>
      <c r="K464" s="20">
        <f t="shared" si="207"/>
        <v>-0.3362885244350341</v>
      </c>
      <c r="L464" s="20">
        <f t="shared" si="208"/>
        <v>-0.1095890410958904</v>
      </c>
      <c r="M464" s="20">
        <f t="shared" si="209"/>
        <v>-0.33626405794230319</v>
      </c>
      <c r="N464" s="20">
        <f t="shared" si="193"/>
        <v>0.99985521740776795</v>
      </c>
      <c r="O464" s="20">
        <f t="shared" si="194"/>
        <v>1.4478259223207982E-4</v>
      </c>
      <c r="P464" s="21">
        <f>IF(SUMIFS('Daily NSE Equity Options'!$L:$L,'Daily NSE Equity Options'!$A:$A,$A464)=0,"",SUMIFS('Daily NSE Equity Options'!$L:$L,'Daily NSE Equity Options'!$A:$A,$A464))</f>
        <v>85721.273700000005</v>
      </c>
      <c r="Q464" s="8">
        <f>IF(SUMIFS('Daily BSE Equity Options'!$L:$L,'Daily BSE Equity Options'!$A:$A,$A464)=0,"",SUMIFS('Daily BSE Equity Options'!$L:$L,'Daily BSE Equity Options'!$A:$A,$A464))</f>
        <v>2665.5122999999999</v>
      </c>
      <c r="R464" s="8">
        <f t="shared" si="195"/>
        <v>88386.786000000007</v>
      </c>
      <c r="S464" s="23">
        <f t="shared" si="196"/>
        <v>1.6013790308640874</v>
      </c>
      <c r="T464" s="23">
        <f t="shared" si="197"/>
        <v>-2.8113833433152879E-2</v>
      </c>
      <c r="U464" s="23">
        <f t="shared" si="198"/>
        <v>1.4761768015528358</v>
      </c>
      <c r="V464" s="23">
        <f t="shared" si="210"/>
        <v>-0.1280845654430669</v>
      </c>
      <c r="W464" s="23">
        <f t="shared" si="211"/>
        <v>2.2621919142687963E-2</v>
      </c>
      <c r="X464" s="23">
        <f t="shared" si="212"/>
        <v>-0.12419215146067564</v>
      </c>
      <c r="Y464" s="23">
        <f t="shared" si="199"/>
        <v>0.96984263801604909</v>
      </c>
      <c r="Z464" s="23">
        <f t="shared" si="200"/>
        <v>3.0157361983950855E-2</v>
      </c>
      <c r="AA464" s="24">
        <f>IF(SUMIFS('Daily NSE Equity Options'!$M:$M,'Daily NSE Equity Options'!$A:$A,$A464)=0,"",SUMIFS('Daily NSE Equity Options'!$M:$M,'Daily NSE Equity Options'!$A:$A,$A464))</f>
        <v>93474385</v>
      </c>
      <c r="AB464" s="9">
        <f>IF(SUMIFS('Daily BSE Equity Options'!$M:$M,'Daily BSE Equity Options'!$A:$A,$A464)=0,"",SUMIFS('Daily BSE Equity Options'!$M:$M,'Daily BSE Equity Options'!$A:$A,$A464))</f>
        <v>2702553</v>
      </c>
      <c r="AC464" s="9">
        <f t="shared" si="201"/>
        <v>96176938</v>
      </c>
      <c r="AD464" s="26">
        <f t="shared" si="202"/>
        <v>1.793088412056564</v>
      </c>
      <c r="AE464" s="26">
        <f t="shared" si="203"/>
        <v>8.2441796613875962E-2</v>
      </c>
      <c r="AF464" s="26">
        <f t="shared" si="204"/>
        <v>1.6743274768479646</v>
      </c>
      <c r="AG464" s="26">
        <f t="shared" si="213"/>
        <v>-0.13610875221629193</v>
      </c>
      <c r="AH464" s="26">
        <f t="shared" si="214"/>
        <v>2.7325368565942698E-2</v>
      </c>
      <c r="AI464" s="26">
        <f t="shared" si="215"/>
        <v>-0.13222954614449078</v>
      </c>
      <c r="AJ464" s="26">
        <f t="shared" si="205"/>
        <v>0.97190019711378206</v>
      </c>
      <c r="AK464" s="26">
        <f t="shared" si="206"/>
        <v>2.8099802886217901E-2</v>
      </c>
      <c r="AL464" s="29">
        <v>19.684999999999999</v>
      </c>
      <c r="AM464" s="30">
        <v>19.684999999999999</v>
      </c>
      <c r="AN464" s="30">
        <v>17.885000000000002</v>
      </c>
      <c r="AO464" s="30">
        <v>18.555</v>
      </c>
      <c r="AP464" s="31">
        <v>-5.74E-2</v>
      </c>
    </row>
    <row r="465" spans="1:42" x14ac:dyDescent="0.2">
      <c r="A465" s="11">
        <v>44602</v>
      </c>
      <c r="B465" s="5" t="s">
        <v>243</v>
      </c>
      <c r="C465" s="10">
        <v>44593</v>
      </c>
      <c r="D465" s="5" t="s">
        <v>182</v>
      </c>
      <c r="E465" s="18">
        <f>IF(SUMIFS('Daily NSE Equity Options'!$K:$K,'Daily NSE Equity Options'!$A:$A,$A465)=0,"",SUMIFS('Daily NSE Equity Options'!$K:$K,'Daily NSE Equity Options'!$A:$A,$A465))</f>
        <v>379.69510000000002</v>
      </c>
      <c r="F465" s="7">
        <f>IF(SUMIFS('Daily BSE Equity Options'!$K:$K,'Daily BSE Equity Options'!$A:$A,$A465)=0,"",SUMIFS('Daily BSE Equity Options'!$K:$K,'Daily BSE Equity Options'!$A:$A,$A465))</f>
        <v>1.6E-2</v>
      </c>
      <c r="G465" s="7">
        <f t="shared" si="189"/>
        <v>379.71110000000004</v>
      </c>
      <c r="H465" s="20">
        <f t="shared" si="190"/>
        <v>0.72048215809337135</v>
      </c>
      <c r="I465" s="20">
        <f t="shared" si="191"/>
        <v>-0.77011494252873558</v>
      </c>
      <c r="J465" s="20">
        <f t="shared" si="192"/>
        <v>0.7200122123185877</v>
      </c>
      <c r="K465" s="20">
        <f t="shared" si="207"/>
        <v>0.20837804739881904</v>
      </c>
      <c r="L465" s="20">
        <f t="shared" si="208"/>
        <v>-0.64835164835164827</v>
      </c>
      <c r="M465" s="20">
        <f t="shared" si="209"/>
        <v>0.20825400785262604</v>
      </c>
      <c r="N465" s="20">
        <f t="shared" si="193"/>
        <v>0.99995786270140641</v>
      </c>
      <c r="O465" s="20">
        <f t="shared" si="194"/>
        <v>4.213729859358865E-5</v>
      </c>
      <c r="P465" s="21">
        <f>IF(SUMIFS('Daily NSE Equity Options'!$L:$L,'Daily NSE Equity Options'!$A:$A,$A465)=0,"",SUMIFS('Daily NSE Equity Options'!$L:$L,'Daily NSE Equity Options'!$A:$A,$A465))</f>
        <v>182957.5582</v>
      </c>
      <c r="Q465" s="8">
        <f>IF(SUMIFS('Daily BSE Equity Options'!$L:$L,'Daily BSE Equity Options'!$A:$A,$A465)=0,"",SUMIFS('Daily BSE Equity Options'!$L:$L,'Daily BSE Equity Options'!$A:$A,$A465))</f>
        <v>2716.3825000000002</v>
      </c>
      <c r="R465" s="8">
        <f t="shared" si="195"/>
        <v>185673.94070000001</v>
      </c>
      <c r="S465" s="23">
        <f t="shared" si="196"/>
        <v>3.0415145648963788</v>
      </c>
      <c r="T465" s="23">
        <f t="shared" si="197"/>
        <v>-5.1558716239930469E-2</v>
      </c>
      <c r="U465" s="23">
        <f t="shared" si="198"/>
        <v>2.8574702874461573</v>
      </c>
      <c r="V465" s="23">
        <f t="shared" si="210"/>
        <v>1.1343308411433459</v>
      </c>
      <c r="W465" s="23">
        <f t="shared" si="211"/>
        <v>1.9084586478929522E-2</v>
      </c>
      <c r="X465" s="23">
        <f t="shared" si="212"/>
        <v>1.100697956140186</v>
      </c>
      <c r="Y465" s="23">
        <f t="shared" si="199"/>
        <v>0.98537014677579893</v>
      </c>
      <c r="Z465" s="23">
        <f t="shared" si="200"/>
        <v>1.4629853224201E-2</v>
      </c>
      <c r="AA465" s="24">
        <f>IF(SUMIFS('Daily NSE Equity Options'!$M:$M,'Daily NSE Equity Options'!$A:$A,$A465)=0,"",SUMIFS('Daily NSE Equity Options'!$M:$M,'Daily NSE Equity Options'!$A:$A,$A465))</f>
        <v>195380931</v>
      </c>
      <c r="AB465" s="9">
        <f>IF(SUMIFS('Daily BSE Equity Options'!$M:$M,'Daily BSE Equity Options'!$A:$A,$A465)=0,"",SUMIFS('Daily BSE Equity Options'!$M:$M,'Daily BSE Equity Options'!$A:$A,$A465))</f>
        <v>2910374</v>
      </c>
      <c r="AC465" s="9">
        <f t="shared" si="201"/>
        <v>198291305</v>
      </c>
      <c r="AD465" s="26">
        <f t="shared" si="202"/>
        <v>3.2685791490930161</v>
      </c>
      <c r="AE465" s="26">
        <f t="shared" si="203"/>
        <v>0.23278881567939758</v>
      </c>
      <c r="AF465" s="26">
        <f t="shared" si="204"/>
        <v>3.1196801699900698</v>
      </c>
      <c r="AG465" s="26">
        <f t="shared" si="213"/>
        <v>1.0902082533091821</v>
      </c>
      <c r="AH465" s="26">
        <f t="shared" si="214"/>
        <v>7.6898029381847532E-2</v>
      </c>
      <c r="AI465" s="26">
        <f t="shared" si="215"/>
        <v>1.0617344357542344</v>
      </c>
      <c r="AJ465" s="26">
        <f t="shared" si="205"/>
        <v>0.98532273515472601</v>
      </c>
      <c r="AK465" s="26">
        <f t="shared" si="206"/>
        <v>1.4677264845273976E-2</v>
      </c>
      <c r="AL465" s="29">
        <v>18.555</v>
      </c>
      <c r="AM465" s="30">
        <v>18.925000000000001</v>
      </c>
      <c r="AN465" s="30">
        <v>16.8</v>
      </c>
      <c r="AO465" s="30">
        <v>17.71</v>
      </c>
      <c r="AP465" s="31">
        <v>-4.5499999999999999E-2</v>
      </c>
    </row>
    <row r="466" spans="1:42" x14ac:dyDescent="0.2">
      <c r="A466" s="11">
        <v>44603</v>
      </c>
      <c r="B466" s="5" t="s">
        <v>241</v>
      </c>
      <c r="C466" s="10">
        <v>44593</v>
      </c>
      <c r="D466" s="5" t="s">
        <v>182</v>
      </c>
      <c r="E466" s="18">
        <f>IF(SUMIFS('Daily NSE Equity Options'!$K:$K,'Daily NSE Equity Options'!$A:$A,$A466)=0,"",SUMIFS('Daily NSE Equity Options'!$K:$K,'Daily NSE Equity Options'!$A:$A,$A466))</f>
        <v>334.67959999999999</v>
      </c>
      <c r="F466" s="7">
        <f>IF(SUMIFS('Daily BSE Equity Options'!$K:$K,'Daily BSE Equity Options'!$A:$A,$A466)=0,"",SUMIFS('Daily BSE Equity Options'!$K:$K,'Daily BSE Equity Options'!$A:$A,$A466))</f>
        <v>6.9699999999999998E-2</v>
      </c>
      <c r="G466" s="7">
        <f t="shared" si="189"/>
        <v>334.74930000000001</v>
      </c>
      <c r="H466" s="20">
        <f t="shared" si="190"/>
        <v>1.0198058043837346</v>
      </c>
      <c r="I466" s="20">
        <f t="shared" si="191"/>
        <v>-9.244791666666663E-2</v>
      </c>
      <c r="J466" s="20">
        <f t="shared" si="192"/>
        <v>1.0192905232793468</v>
      </c>
      <c r="K466" s="20">
        <f t="shared" si="207"/>
        <v>-0.11855696847286157</v>
      </c>
      <c r="L466" s="20">
        <f t="shared" si="208"/>
        <v>3.3562500000000002</v>
      </c>
      <c r="M466" s="20">
        <f t="shared" si="209"/>
        <v>-0.11841054949407603</v>
      </c>
      <c r="N466" s="20">
        <f t="shared" si="193"/>
        <v>0.99979178447871286</v>
      </c>
      <c r="O466" s="20">
        <f t="shared" si="194"/>
        <v>2.0821552128712443E-4</v>
      </c>
      <c r="P466" s="21">
        <f>IF(SUMIFS('Daily NSE Equity Options'!$L:$L,'Daily NSE Equity Options'!$A:$A,$A466)=0,"",SUMIFS('Daily NSE Equity Options'!$L:$L,'Daily NSE Equity Options'!$A:$A,$A466))</f>
        <v>53347.474900000001</v>
      </c>
      <c r="Q466" s="8">
        <f>IF(SUMIFS('Daily BSE Equity Options'!$L:$L,'Daily BSE Equity Options'!$A:$A,$A466)=0,"",SUMIFS('Daily BSE Equity Options'!$L:$L,'Daily BSE Equity Options'!$A:$A,$A466))</f>
        <v>2437.2220000000002</v>
      </c>
      <c r="R466" s="8">
        <f t="shared" si="195"/>
        <v>55784.696900000003</v>
      </c>
      <c r="S466" s="23">
        <f t="shared" si="196"/>
        <v>-0.21381816132142362</v>
      </c>
      <c r="T466" s="23">
        <f t="shared" si="197"/>
        <v>-0.20288838824388067</v>
      </c>
      <c r="U466" s="23">
        <f t="shared" si="198"/>
        <v>-0.21334690707553194</v>
      </c>
      <c r="V466" s="23">
        <f t="shared" si="210"/>
        <v>-0.70841611888106182</v>
      </c>
      <c r="W466" s="23">
        <f t="shared" si="211"/>
        <v>-0.1027692160437641</v>
      </c>
      <c r="X466" s="23">
        <f t="shared" si="212"/>
        <v>-0.69955559358686026</v>
      </c>
      <c r="Y466" s="23">
        <f t="shared" si="199"/>
        <v>0.95631020449265891</v>
      </c>
      <c r="Z466" s="23">
        <f t="shared" si="200"/>
        <v>4.3689795507341013E-2</v>
      </c>
      <c r="AA466" s="24">
        <f>IF(SUMIFS('Daily NSE Equity Options'!$M:$M,'Daily NSE Equity Options'!$A:$A,$A466)=0,"",SUMIFS('Daily NSE Equity Options'!$M:$M,'Daily NSE Equity Options'!$A:$A,$A466))</f>
        <v>58469133</v>
      </c>
      <c r="AB466" s="9">
        <f>IF(SUMIFS('Daily BSE Equity Options'!$M:$M,'Daily BSE Equity Options'!$A:$A,$A466)=0,"",SUMIFS('Daily BSE Equity Options'!$M:$M,'Daily BSE Equity Options'!$A:$A,$A466))</f>
        <v>2452669</v>
      </c>
      <c r="AC466" s="9">
        <f t="shared" si="201"/>
        <v>60921802</v>
      </c>
      <c r="AD466" s="26">
        <f t="shared" si="202"/>
        <v>-0.17064696070795549</v>
      </c>
      <c r="AE466" s="26">
        <f t="shared" si="203"/>
        <v>-6.1269520134142108E-2</v>
      </c>
      <c r="AF466" s="26">
        <f t="shared" si="204"/>
        <v>-0.16673824135158832</v>
      </c>
      <c r="AG466" s="26">
        <f t="shared" si="213"/>
        <v>-0.70074288877249746</v>
      </c>
      <c r="AH466" s="26">
        <f t="shared" si="214"/>
        <v>-0.15726672929321106</v>
      </c>
      <c r="AI466" s="26">
        <f t="shared" si="215"/>
        <v>-0.69276614524272762</v>
      </c>
      <c r="AJ466" s="26">
        <f t="shared" si="205"/>
        <v>0.95974070169493675</v>
      </c>
      <c r="AK466" s="26">
        <f t="shared" si="206"/>
        <v>4.0259298305063265E-2</v>
      </c>
      <c r="AL466" s="29">
        <v>17.71</v>
      </c>
      <c r="AM466" s="30">
        <v>19.532499999999999</v>
      </c>
      <c r="AN466" s="30">
        <v>16.855</v>
      </c>
      <c r="AO466" s="30">
        <v>18.68</v>
      </c>
      <c r="AP466" s="31">
        <v>5.4800000000000001E-2</v>
      </c>
    </row>
    <row r="467" spans="1:42" x14ac:dyDescent="0.2">
      <c r="A467" s="11">
        <v>44606</v>
      </c>
      <c r="B467" s="5" t="s">
        <v>244</v>
      </c>
      <c r="C467" s="10">
        <v>44593</v>
      </c>
      <c r="D467" s="5" t="s">
        <v>182</v>
      </c>
      <c r="E467" s="18">
        <f>IF(SUMIFS('Daily NSE Equity Options'!$K:$K,'Daily NSE Equity Options'!$A:$A,$A467)=0,"",SUMIFS('Daily NSE Equity Options'!$K:$K,'Daily NSE Equity Options'!$A:$A,$A467))</f>
        <v>444.98360000000002</v>
      </c>
      <c r="F467" s="7">
        <f>IF(SUMIFS('Daily BSE Equity Options'!$K:$K,'Daily BSE Equity Options'!$A:$A,$A467)=0,"",SUMIFS('Daily BSE Equity Options'!$K:$K,'Daily BSE Equity Options'!$A:$A,$A467))</f>
        <v>5.74E-2</v>
      </c>
      <c r="G467" s="7">
        <f t="shared" si="189"/>
        <v>445.041</v>
      </c>
      <c r="H467" s="20" t="str">
        <f t="shared" si="190"/>
        <v/>
      </c>
      <c r="I467" s="20" t="str">
        <f t="shared" si="191"/>
        <v/>
      </c>
      <c r="J467" s="20" t="str">
        <f t="shared" si="192"/>
        <v/>
      </c>
      <c r="K467" s="20">
        <f t="shared" si="207"/>
        <v>0.32958088870669155</v>
      </c>
      <c r="L467" s="20">
        <f t="shared" si="208"/>
        <v>-0.17647058823529405</v>
      </c>
      <c r="M467" s="20">
        <f t="shared" si="209"/>
        <v>0.32947552093462185</v>
      </c>
      <c r="N467" s="20">
        <f t="shared" si="193"/>
        <v>0.99987102311921827</v>
      </c>
      <c r="O467" s="20">
        <f t="shared" si="194"/>
        <v>1.2897688078177067E-4</v>
      </c>
      <c r="P467" s="21">
        <f>IF(SUMIFS('Daily NSE Equity Options'!$L:$L,'Daily NSE Equity Options'!$A:$A,$A467)=0,"",SUMIFS('Daily NSE Equity Options'!$L:$L,'Daily NSE Equity Options'!$A:$A,$A467))</f>
        <v>67349.991699999999</v>
      </c>
      <c r="Q467" s="8">
        <f>IF(SUMIFS('Daily BSE Equity Options'!$L:$L,'Daily BSE Equity Options'!$A:$A,$A467)=0,"",SUMIFS('Daily BSE Equity Options'!$L:$L,'Daily BSE Equity Options'!$A:$A,$A467))</f>
        <v>2418.7015000000001</v>
      </c>
      <c r="R467" s="8">
        <f t="shared" si="195"/>
        <v>69768.693199999994</v>
      </c>
      <c r="S467" s="23" t="str">
        <f t="shared" si="196"/>
        <v/>
      </c>
      <c r="T467" s="23" t="str">
        <f t="shared" si="197"/>
        <v/>
      </c>
      <c r="U467" s="23" t="str">
        <f t="shared" si="198"/>
        <v/>
      </c>
      <c r="V467" s="23">
        <f t="shared" si="210"/>
        <v>0.26247759291789841</v>
      </c>
      <c r="W467" s="23">
        <f t="shared" si="211"/>
        <v>-7.599020524187039E-3</v>
      </c>
      <c r="X467" s="23">
        <f t="shared" si="212"/>
        <v>0.25067800090529824</v>
      </c>
      <c r="Y467" s="23">
        <f t="shared" si="199"/>
        <v>0.96533256695712344</v>
      </c>
      <c r="Z467" s="23">
        <f t="shared" si="200"/>
        <v>3.4667433042876603E-2</v>
      </c>
      <c r="AA467" s="24">
        <f>IF(SUMIFS('Daily NSE Equity Options'!$M:$M,'Daily NSE Equity Options'!$A:$A,$A467)=0,"",SUMIFS('Daily NSE Equity Options'!$M:$M,'Daily NSE Equity Options'!$A:$A,$A467))</f>
        <v>75426980</v>
      </c>
      <c r="AB467" s="9">
        <f>IF(SUMIFS('Daily BSE Equity Options'!$M:$M,'Daily BSE Equity Options'!$A:$A,$A467)=0,"",SUMIFS('Daily BSE Equity Options'!$M:$M,'Daily BSE Equity Options'!$A:$A,$A467))</f>
        <v>2467220</v>
      </c>
      <c r="AC467" s="9">
        <f t="shared" si="201"/>
        <v>77894200</v>
      </c>
      <c r="AD467" s="26" t="str">
        <f t="shared" si="202"/>
        <v/>
      </c>
      <c r="AE467" s="26" t="str">
        <f t="shared" si="203"/>
        <v/>
      </c>
      <c r="AF467" s="26" t="str">
        <f t="shared" si="204"/>
        <v/>
      </c>
      <c r="AG467" s="26">
        <f t="shared" si="213"/>
        <v>0.29003075862267358</v>
      </c>
      <c r="AH467" s="26">
        <f t="shared" si="214"/>
        <v>5.9327206402495225E-3</v>
      </c>
      <c r="AI467" s="26">
        <f t="shared" si="215"/>
        <v>0.27859317096365599</v>
      </c>
      <c r="AJ467" s="26">
        <f t="shared" si="205"/>
        <v>0.96832601143602481</v>
      </c>
      <c r="AK467" s="26">
        <f t="shared" si="206"/>
        <v>3.1673988563975242E-2</v>
      </c>
      <c r="AL467" s="29">
        <v>18.68</v>
      </c>
      <c r="AM467" s="30">
        <v>23.535</v>
      </c>
      <c r="AN467" s="30">
        <v>18.68</v>
      </c>
      <c r="AO467" s="30">
        <v>22.977499999999999</v>
      </c>
      <c r="AP467" s="31">
        <v>0.2301</v>
      </c>
    </row>
    <row r="468" spans="1:42" x14ac:dyDescent="0.2">
      <c r="A468" s="11">
        <v>44607</v>
      </c>
      <c r="B468" s="5" t="s">
        <v>242</v>
      </c>
      <c r="C468" s="10">
        <v>44593</v>
      </c>
      <c r="D468" s="5" t="s">
        <v>182</v>
      </c>
      <c r="E468" s="18">
        <f>IF(SUMIFS('Daily NSE Equity Options'!$K:$K,'Daily NSE Equity Options'!$A:$A,$A468)=0,"",SUMIFS('Daily NSE Equity Options'!$K:$K,'Daily NSE Equity Options'!$A:$A,$A468))</f>
        <v>535.80619999999999</v>
      </c>
      <c r="F468" s="7">
        <f>IF(SUMIFS('Daily BSE Equity Options'!$K:$K,'Daily BSE Equity Options'!$A:$A,$A468)=0,"",SUMIFS('Daily BSE Equity Options'!$K:$K,'Daily BSE Equity Options'!$A:$A,$A468))</f>
        <v>2.7900000000000001E-2</v>
      </c>
      <c r="G468" s="7">
        <f t="shared" si="189"/>
        <v>535.83410000000003</v>
      </c>
      <c r="H468" s="20">
        <f t="shared" si="190"/>
        <v>2.3726948325600392</v>
      </c>
      <c r="I468" s="20">
        <f t="shared" si="191"/>
        <v>-0.81135902636916835</v>
      </c>
      <c r="J468" s="20">
        <f t="shared" si="192"/>
        <v>2.3697333187434046</v>
      </c>
      <c r="K468" s="20">
        <f t="shared" si="207"/>
        <v>0.20410325234458071</v>
      </c>
      <c r="L468" s="20">
        <f t="shared" si="208"/>
        <v>-0.51393728222996515</v>
      </c>
      <c r="M468" s="20">
        <f t="shared" si="209"/>
        <v>0.20401064171615668</v>
      </c>
      <c r="N468" s="20">
        <f t="shared" si="193"/>
        <v>0.99994793164526097</v>
      </c>
      <c r="O468" s="20">
        <f t="shared" si="194"/>
        <v>5.2068354738901458E-5</v>
      </c>
      <c r="P468" s="21">
        <f>IF(SUMIFS('Daily NSE Equity Options'!$L:$L,'Daily NSE Equity Options'!$A:$A,$A468)=0,"",SUMIFS('Daily NSE Equity Options'!$L:$L,'Daily NSE Equity Options'!$A:$A,$A468))</f>
        <v>100866.3851</v>
      </c>
      <c r="Q468" s="8">
        <f>IF(SUMIFS('Daily BSE Equity Options'!$L:$L,'Daily BSE Equity Options'!$A:$A,$A468)=0,"",SUMIFS('Daily BSE Equity Options'!$L:$L,'Daily BSE Equity Options'!$A:$A,$A468))</f>
        <v>1235.7736</v>
      </c>
      <c r="R468" s="8">
        <f t="shared" si="195"/>
        <v>102102.1587</v>
      </c>
      <c r="S468" s="23">
        <f t="shared" si="196"/>
        <v>3.3658698310140922</v>
      </c>
      <c r="T468" s="23">
        <f t="shared" si="197"/>
        <v>-0.55472332334688312</v>
      </c>
      <c r="U468" s="23">
        <f t="shared" si="198"/>
        <v>2.9454157323213592</v>
      </c>
      <c r="V468" s="23">
        <f t="shared" si="210"/>
        <v>0.49764510067489742</v>
      </c>
      <c r="W468" s="23">
        <f t="shared" si="211"/>
        <v>-0.48907560523694227</v>
      </c>
      <c r="X468" s="23">
        <f t="shared" si="212"/>
        <v>0.46343802667067879</v>
      </c>
      <c r="Y468" s="23">
        <f t="shared" si="199"/>
        <v>0.98789669468565311</v>
      </c>
      <c r="Z468" s="23">
        <f t="shared" si="200"/>
        <v>1.2103305314346894E-2</v>
      </c>
      <c r="AA468" s="24">
        <f>IF(SUMIFS('Daily NSE Equity Options'!$M:$M,'Daily NSE Equity Options'!$A:$A,$A468)=0,"",SUMIFS('Daily NSE Equity Options'!$M:$M,'Daily NSE Equity Options'!$A:$A,$A468))</f>
        <v>112519735</v>
      </c>
      <c r="AB468" s="9">
        <f>IF(SUMIFS('Daily BSE Equity Options'!$M:$M,'Daily BSE Equity Options'!$A:$A,$A468)=0,"",SUMIFS('Daily BSE Equity Options'!$M:$M,'Daily BSE Equity Options'!$A:$A,$A468))</f>
        <v>1251439</v>
      </c>
      <c r="AC468" s="9">
        <f t="shared" si="201"/>
        <v>113771174</v>
      </c>
      <c r="AD468" s="26">
        <f t="shared" si="202"/>
        <v>3.8288446901788014</v>
      </c>
      <c r="AE468" s="26">
        <f t="shared" si="203"/>
        <v>-0.49960614304884465</v>
      </c>
      <c r="AF468" s="26">
        <f t="shared" si="204"/>
        <v>3.4093093640215306</v>
      </c>
      <c r="AG468" s="26">
        <f t="shared" si="213"/>
        <v>0.49177038507971549</v>
      </c>
      <c r="AH468" s="26">
        <f t="shared" si="214"/>
        <v>-0.49277364807354029</v>
      </c>
      <c r="AI468" s="26">
        <f t="shared" si="215"/>
        <v>0.46058594863288915</v>
      </c>
      <c r="AJ468" s="26">
        <f t="shared" si="205"/>
        <v>0.98900038598529361</v>
      </c>
      <c r="AK468" s="26">
        <f t="shared" si="206"/>
        <v>1.0999614014706397E-2</v>
      </c>
      <c r="AL468" s="29">
        <v>22.977499999999999</v>
      </c>
      <c r="AM468" s="30">
        <v>23.14</v>
      </c>
      <c r="AN468" s="30">
        <v>20.434999999999999</v>
      </c>
      <c r="AO468" s="30">
        <v>20.612500000000001</v>
      </c>
      <c r="AP468" s="31">
        <v>-0.10290000000000001</v>
      </c>
    </row>
    <row r="469" spans="1:42" x14ac:dyDescent="0.2">
      <c r="A469" s="11">
        <v>44608</v>
      </c>
      <c r="B469" s="5" t="s">
        <v>240</v>
      </c>
      <c r="C469" s="10">
        <v>44593</v>
      </c>
      <c r="D469" s="5" t="s">
        <v>182</v>
      </c>
      <c r="E469" s="18">
        <f>IF(SUMIFS('Daily NSE Equity Options'!$K:$K,'Daily NSE Equity Options'!$A:$A,$A469)=0,"",SUMIFS('Daily NSE Equity Options'!$K:$K,'Daily NSE Equity Options'!$A:$A,$A469))</f>
        <v>487.16800000000001</v>
      </c>
      <c r="F469" s="7">
        <f>IF(SUMIFS('Daily BSE Equity Options'!$K:$K,'Daily BSE Equity Options'!$A:$A,$A469)=0,"",SUMIFS('Daily BSE Equity Options'!$K:$K,'Daily BSE Equity Options'!$A:$A,$A469))</f>
        <v>2.35E-2</v>
      </c>
      <c r="G469" s="7">
        <f t="shared" si="189"/>
        <v>487.19150000000002</v>
      </c>
      <c r="H469" s="20">
        <f t="shared" si="190"/>
        <v>1.279029122216754</v>
      </c>
      <c r="I469" s="20">
        <f t="shared" si="191"/>
        <v>-0.7534102833158447</v>
      </c>
      <c r="J469" s="20">
        <f t="shared" si="192"/>
        <v>1.2781234145326423</v>
      </c>
      <c r="K469" s="20">
        <f t="shared" si="207"/>
        <v>-9.0775731971746487E-2</v>
      </c>
      <c r="L469" s="20">
        <f t="shared" si="208"/>
        <v>-0.1577060931899642</v>
      </c>
      <c r="M469" s="20">
        <f t="shared" si="209"/>
        <v>-9.0779216925537254E-2</v>
      </c>
      <c r="N469" s="20">
        <f t="shared" si="193"/>
        <v>0.99995176434728439</v>
      </c>
      <c r="O469" s="20">
        <f t="shared" si="194"/>
        <v>4.8235652715615933E-5</v>
      </c>
      <c r="P469" s="21">
        <f>IF(SUMIFS('Daily NSE Equity Options'!$L:$L,'Daily NSE Equity Options'!$A:$A,$A469)=0,"",SUMIFS('Daily NSE Equity Options'!$L:$L,'Daily NSE Equity Options'!$A:$A,$A469))</f>
        <v>127624.8226</v>
      </c>
      <c r="Q469" s="8">
        <f>IF(SUMIFS('Daily BSE Equity Options'!$L:$L,'Daily BSE Equity Options'!$A:$A,$A469)=0,"",SUMIFS('Daily BSE Equity Options'!$L:$L,'Daily BSE Equity Options'!$A:$A,$A469))</f>
        <v>1059.5907</v>
      </c>
      <c r="R469" s="8">
        <f t="shared" si="195"/>
        <v>128684.4133</v>
      </c>
      <c r="S469" s="23">
        <f t="shared" si="196"/>
        <v>2.6100496737868304</v>
      </c>
      <c r="T469" s="23">
        <f t="shared" si="197"/>
        <v>-0.61921254864507147</v>
      </c>
      <c r="U469" s="23">
        <f t="shared" si="198"/>
        <v>2.3744189707712731</v>
      </c>
      <c r="V469" s="23">
        <f t="shared" si="210"/>
        <v>0.2652859768244038</v>
      </c>
      <c r="W469" s="23">
        <f t="shared" si="211"/>
        <v>-0.14256891391756554</v>
      </c>
      <c r="X469" s="23">
        <f t="shared" si="212"/>
        <v>0.26034958455780433</v>
      </c>
      <c r="Y469" s="23">
        <f t="shared" si="199"/>
        <v>0.99176597481522655</v>
      </c>
      <c r="Z469" s="23">
        <f t="shared" si="200"/>
        <v>8.2340251847734854E-3</v>
      </c>
      <c r="AA469" s="24">
        <f>IF(SUMIFS('Daily NSE Equity Options'!$M:$M,'Daily NSE Equity Options'!$A:$A,$A469)=0,"",SUMIFS('Daily NSE Equity Options'!$M:$M,'Daily NSE Equity Options'!$A:$A,$A469))</f>
        <v>140038522</v>
      </c>
      <c r="AB469" s="9">
        <f>IF(SUMIFS('Daily BSE Equity Options'!$M:$M,'Daily BSE Equity Options'!$A:$A,$A469)=0,"",SUMIFS('Daily BSE Equity Options'!$M:$M,'Daily BSE Equity Options'!$A:$A,$A469))</f>
        <v>1077585</v>
      </c>
      <c r="AC469" s="9">
        <f t="shared" si="201"/>
        <v>141116107</v>
      </c>
      <c r="AD469" s="26">
        <f t="shared" si="202"/>
        <v>2.9729947555575276</v>
      </c>
      <c r="AE469" s="26">
        <f t="shared" si="203"/>
        <v>-0.54702821402794455</v>
      </c>
      <c r="AF469" s="26">
        <f t="shared" si="204"/>
        <v>2.7504425934037324</v>
      </c>
      <c r="AG469" s="26">
        <f t="shared" si="213"/>
        <v>0.24456853724371097</v>
      </c>
      <c r="AH469" s="26">
        <f t="shared" si="214"/>
        <v>-0.13892327152981487</v>
      </c>
      <c r="AI469" s="26">
        <f t="shared" si="215"/>
        <v>0.24035027536940068</v>
      </c>
      <c r="AJ469" s="26">
        <f t="shared" si="205"/>
        <v>0.99236384121622634</v>
      </c>
      <c r="AK469" s="26">
        <f t="shared" si="206"/>
        <v>7.6361587837737045E-3</v>
      </c>
      <c r="AL469" s="29">
        <v>20.612500000000001</v>
      </c>
      <c r="AM469" s="30">
        <v>21.02</v>
      </c>
      <c r="AN469" s="30">
        <v>19.352499999999999</v>
      </c>
      <c r="AO469" s="30">
        <v>20.592500000000001</v>
      </c>
      <c r="AP469" s="31">
        <v>-1E-3</v>
      </c>
    </row>
    <row r="470" spans="1:42" x14ac:dyDescent="0.2">
      <c r="A470" s="11">
        <v>44609</v>
      </c>
      <c r="B470" s="5" t="s">
        <v>243</v>
      </c>
      <c r="C470" s="10">
        <v>44593</v>
      </c>
      <c r="D470" s="5" t="s">
        <v>182</v>
      </c>
      <c r="E470" s="18">
        <f>IF(SUMIFS('Daily NSE Equity Options'!$K:$K,'Daily NSE Equity Options'!$A:$A,$A470)=0,"",SUMIFS('Daily NSE Equity Options'!$K:$K,'Daily NSE Equity Options'!$A:$A,$A470))</f>
        <v>454.18239999999997</v>
      </c>
      <c r="F470" s="7">
        <f>IF(SUMIFS('Daily BSE Equity Options'!$K:$K,'Daily BSE Equity Options'!$A:$A,$A470)=0,"",SUMIFS('Daily BSE Equity Options'!$K:$K,'Daily BSE Equity Options'!$A:$A,$A470))</f>
        <v>1.6799999999999999E-2</v>
      </c>
      <c r="G470" s="7">
        <f t="shared" si="189"/>
        <v>454.19919999999996</v>
      </c>
      <c r="H470" s="20">
        <f t="shared" si="190"/>
        <v>1.4706410969157675</v>
      </c>
      <c r="I470" s="20">
        <f t="shared" si="191"/>
        <v>-0.76666666666666661</v>
      </c>
      <c r="J470" s="20">
        <f t="shared" si="192"/>
        <v>1.4697651707033788</v>
      </c>
      <c r="K470" s="20">
        <f t="shared" si="207"/>
        <v>-6.7708880714661079E-2</v>
      </c>
      <c r="L470" s="20">
        <f t="shared" si="208"/>
        <v>-0.28510638297872348</v>
      </c>
      <c r="M470" s="20">
        <f t="shared" si="209"/>
        <v>-6.7719367025081634E-2</v>
      </c>
      <c r="N470" s="20">
        <f t="shared" si="193"/>
        <v>0.99996301182388703</v>
      </c>
      <c r="O470" s="20">
        <f t="shared" si="194"/>
        <v>3.698817611303587E-5</v>
      </c>
      <c r="P470" s="21">
        <f>IF(SUMIFS('Daily NSE Equity Options'!$L:$L,'Daily NSE Equity Options'!$A:$A,$A470)=0,"",SUMIFS('Daily NSE Equity Options'!$L:$L,'Daily NSE Equity Options'!$A:$A,$A470))</f>
        <v>201362.3504</v>
      </c>
      <c r="Q470" s="8">
        <f>IF(SUMIFS('Daily BSE Equity Options'!$L:$L,'Daily BSE Equity Options'!$A:$A,$A470)=0,"",SUMIFS('Daily BSE Equity Options'!$L:$L,'Daily BSE Equity Options'!$A:$A,$A470))</f>
        <v>2809.5221000000001</v>
      </c>
      <c r="R470" s="8">
        <f t="shared" si="195"/>
        <v>204171.8725</v>
      </c>
      <c r="S470" s="23">
        <f t="shared" si="196"/>
        <v>3.7969494920966209</v>
      </c>
      <c r="T470" s="23">
        <f t="shared" si="197"/>
        <v>1.3524959411521653E-2</v>
      </c>
      <c r="U470" s="23">
        <f t="shared" si="198"/>
        <v>3.5625817545385443</v>
      </c>
      <c r="V470" s="23">
        <f t="shared" si="210"/>
        <v>0.57776791612950684</v>
      </c>
      <c r="W470" s="23">
        <f t="shared" si="211"/>
        <v>1.6515163826938082</v>
      </c>
      <c r="X470" s="23">
        <f t="shared" si="212"/>
        <v>0.58660918804530926</v>
      </c>
      <c r="Y470" s="23">
        <f t="shared" si="199"/>
        <v>0.98623942629511807</v>
      </c>
      <c r="Z470" s="23">
        <f t="shared" si="200"/>
        <v>1.3760573704881901E-2</v>
      </c>
      <c r="AA470" s="24">
        <f>IF(SUMIFS('Daily NSE Equity Options'!$M:$M,'Daily NSE Equity Options'!$A:$A,$A470)=0,"",SUMIFS('Daily NSE Equity Options'!$M:$M,'Daily NSE Equity Options'!$A:$A,$A470))</f>
        <v>220361392</v>
      </c>
      <c r="AB470" s="9">
        <f>IF(SUMIFS('Daily BSE Equity Options'!$M:$M,'Daily BSE Equity Options'!$A:$A,$A470)=0,"",SUMIFS('Daily BSE Equity Options'!$M:$M,'Daily BSE Equity Options'!$A:$A,$A470))</f>
        <v>2921331</v>
      </c>
      <c r="AC470" s="9">
        <f t="shared" si="201"/>
        <v>223282723</v>
      </c>
      <c r="AD470" s="26">
        <f t="shared" si="202"/>
        <v>4.2671942113815229</v>
      </c>
      <c r="AE470" s="26">
        <f t="shared" si="203"/>
        <v>0.24459083972457663</v>
      </c>
      <c r="AF470" s="26">
        <f t="shared" si="204"/>
        <v>4.0534972748610452</v>
      </c>
      <c r="AG470" s="26">
        <f t="shared" si="213"/>
        <v>0.57357696191623608</v>
      </c>
      <c r="AH470" s="26">
        <f t="shared" si="214"/>
        <v>1.7109982043179888</v>
      </c>
      <c r="AI470" s="26">
        <f t="shared" si="215"/>
        <v>0.58226249112725315</v>
      </c>
      <c r="AJ470" s="26">
        <f t="shared" si="205"/>
        <v>0.98691644852432225</v>
      </c>
      <c r="AK470" s="26">
        <f t="shared" si="206"/>
        <v>1.3083551475677767E-2</v>
      </c>
      <c r="AL470" s="29">
        <v>20.592500000000001</v>
      </c>
      <c r="AM470" s="30">
        <v>22.37</v>
      </c>
      <c r="AN470" s="30">
        <v>19.462499999999999</v>
      </c>
      <c r="AO470" s="30">
        <v>22.004999999999999</v>
      </c>
      <c r="AP470" s="31">
        <v>6.8599999999999994E-2</v>
      </c>
    </row>
    <row r="471" spans="1:42" x14ac:dyDescent="0.2">
      <c r="A471" s="11">
        <v>44610</v>
      </c>
      <c r="B471" s="5" t="s">
        <v>241</v>
      </c>
      <c r="C471" s="10">
        <v>44593</v>
      </c>
      <c r="D471" s="5" t="s">
        <v>182</v>
      </c>
      <c r="E471" s="18">
        <f>IF(SUMIFS('Daily NSE Equity Options'!$K:$K,'Daily NSE Equity Options'!$A:$A,$A471)=0,"",SUMIFS('Daily NSE Equity Options'!$K:$K,'Daily NSE Equity Options'!$A:$A,$A471))</f>
        <v>341.01560000000001</v>
      </c>
      <c r="F471" s="7">
        <f>IF(SUMIFS('Daily BSE Equity Options'!$K:$K,'Daily BSE Equity Options'!$A:$A,$A471)=0,"",SUMIFS('Daily BSE Equity Options'!$K:$K,'Daily BSE Equity Options'!$A:$A,$A471))</f>
        <v>7.0000000000000007E-2</v>
      </c>
      <c r="G471" s="7">
        <f t="shared" si="189"/>
        <v>341.0856</v>
      </c>
      <c r="H471" s="20">
        <f t="shared" si="190"/>
        <v>0.86668535091258114</v>
      </c>
      <c r="I471" s="20">
        <f t="shared" si="191"/>
        <v>-5.6603773584905648E-2</v>
      </c>
      <c r="J471" s="20">
        <f t="shared" si="192"/>
        <v>0.86631049692136064</v>
      </c>
      <c r="K471" s="20">
        <f t="shared" si="207"/>
        <v>-0.24916597384663075</v>
      </c>
      <c r="L471" s="20">
        <f t="shared" si="208"/>
        <v>3.166666666666667</v>
      </c>
      <c r="M471" s="20">
        <f t="shared" si="209"/>
        <v>-0.24903962842735072</v>
      </c>
      <c r="N471" s="20">
        <f t="shared" si="193"/>
        <v>0.99979477292503705</v>
      </c>
      <c r="O471" s="20">
        <f t="shared" si="194"/>
        <v>2.0522707496300051E-4</v>
      </c>
      <c r="P471" s="21">
        <f>IF(SUMIFS('Daily NSE Equity Options'!$L:$L,'Daily NSE Equity Options'!$A:$A,$A471)=0,"",SUMIFS('Daily NSE Equity Options'!$L:$L,'Daily NSE Equity Options'!$A:$A,$A471))</f>
        <v>44602.036599999999</v>
      </c>
      <c r="Q471" s="8">
        <f>IF(SUMIFS('Daily BSE Equity Options'!$L:$L,'Daily BSE Equity Options'!$A:$A,$A471)=0,"",SUMIFS('Daily BSE Equity Options'!$L:$L,'Daily BSE Equity Options'!$A:$A,$A471))</f>
        <v>2429.7941000000001</v>
      </c>
      <c r="R471" s="8">
        <f t="shared" si="195"/>
        <v>47031.830699999999</v>
      </c>
      <c r="S471" s="23">
        <f t="shared" si="196"/>
        <v>-0.43489345023700166</v>
      </c>
      <c r="T471" s="23">
        <f t="shared" si="197"/>
        <v>-0.20433483026025001</v>
      </c>
      <c r="U471" s="23">
        <f t="shared" si="198"/>
        <v>-0.42630510304460201</v>
      </c>
      <c r="V471" s="23">
        <f t="shared" si="210"/>
        <v>-0.77849862940415893</v>
      </c>
      <c r="W471" s="23">
        <f t="shared" si="211"/>
        <v>-0.13515750596871978</v>
      </c>
      <c r="X471" s="23">
        <f t="shared" si="212"/>
        <v>-0.76964588645774401</v>
      </c>
      <c r="Y471" s="23">
        <f t="shared" si="199"/>
        <v>0.94833724173956091</v>
      </c>
      <c r="Z471" s="23">
        <f t="shared" si="200"/>
        <v>5.1662758260439139E-2</v>
      </c>
      <c r="AA471" s="24">
        <f>IF(SUMIFS('Daily NSE Equity Options'!$M:$M,'Daily NSE Equity Options'!$A:$A,$A471)=0,"",SUMIFS('Daily NSE Equity Options'!$M:$M,'Daily NSE Equity Options'!$A:$A,$A471))</f>
        <v>49621570</v>
      </c>
      <c r="AB471" s="9">
        <f>IF(SUMIFS('Daily BSE Equity Options'!$M:$M,'Daily BSE Equity Options'!$A:$A,$A471)=0,"",SUMIFS('Daily BSE Equity Options'!$M:$M,'Daily BSE Equity Options'!$A:$A,$A471))</f>
        <v>2442312</v>
      </c>
      <c r="AC471" s="9">
        <f t="shared" si="201"/>
        <v>52063882</v>
      </c>
      <c r="AD471" s="26">
        <f t="shared" si="202"/>
        <v>-0.38257674252370999</v>
      </c>
      <c r="AE471" s="26">
        <f t="shared" si="203"/>
        <v>-1.117448718820746E-2</v>
      </c>
      <c r="AF471" s="26">
        <f t="shared" si="204"/>
        <v>-0.37150304523061306</v>
      </c>
      <c r="AG471" s="26">
        <f t="shared" si="213"/>
        <v>-0.77481731464103298</v>
      </c>
      <c r="AH471" s="26">
        <f t="shared" si="214"/>
        <v>-0.16397286031606828</v>
      </c>
      <c r="AI471" s="26">
        <f t="shared" si="215"/>
        <v>-0.76682529977923997</v>
      </c>
      <c r="AJ471" s="26">
        <f t="shared" si="205"/>
        <v>0.95309009036245129</v>
      </c>
      <c r="AK471" s="26">
        <f t="shared" si="206"/>
        <v>4.6909909637548736E-2</v>
      </c>
      <c r="AL471" s="29">
        <v>22.004999999999999</v>
      </c>
      <c r="AM471" s="30">
        <v>23.21</v>
      </c>
      <c r="AN471" s="30">
        <v>21.635000000000002</v>
      </c>
      <c r="AO471" s="30">
        <v>22.164999999999999</v>
      </c>
      <c r="AP471" s="31">
        <v>7.3000000000000001E-3</v>
      </c>
    </row>
    <row r="472" spans="1:42" x14ac:dyDescent="0.2">
      <c r="A472" s="11">
        <v>44613</v>
      </c>
      <c r="B472" s="5" t="s">
        <v>244</v>
      </c>
      <c r="C472" s="10">
        <v>44593</v>
      </c>
      <c r="D472" s="5" t="s">
        <v>182</v>
      </c>
      <c r="E472" s="18">
        <f>IF(SUMIFS('Daily NSE Equity Options'!$K:$K,'Daily NSE Equity Options'!$A:$A,$A472)=0,"",SUMIFS('Daily NSE Equity Options'!$K:$K,'Daily NSE Equity Options'!$A:$A,$A472))</f>
        <v>412.22430000000003</v>
      </c>
      <c r="F472" s="7">
        <f>IF(SUMIFS('Daily BSE Equity Options'!$K:$K,'Daily BSE Equity Options'!$A:$A,$A472)=0,"",SUMIFS('Daily BSE Equity Options'!$K:$K,'Daily BSE Equity Options'!$A:$A,$A472))</f>
        <v>4.6899999999999997E-2</v>
      </c>
      <c r="G472" s="7">
        <f t="shared" si="189"/>
        <v>412.27120000000002</v>
      </c>
      <c r="H472" s="20" t="str">
        <f t="shared" si="190"/>
        <v/>
      </c>
      <c r="I472" s="20" t="str">
        <f t="shared" si="191"/>
        <v/>
      </c>
      <c r="J472" s="20" t="str">
        <f t="shared" si="192"/>
        <v/>
      </c>
      <c r="K472" s="20">
        <f t="shared" si="207"/>
        <v>0.20881361439183443</v>
      </c>
      <c r="L472" s="20">
        <f t="shared" si="208"/>
        <v>-0.33000000000000007</v>
      </c>
      <c r="M472" s="20">
        <f t="shared" si="209"/>
        <v>0.20870303524980249</v>
      </c>
      <c r="N472" s="20">
        <f t="shared" si="193"/>
        <v>0.99988623993138503</v>
      </c>
      <c r="O472" s="20">
        <f t="shared" si="194"/>
        <v>1.1376006861502815E-4</v>
      </c>
      <c r="P472" s="21">
        <f>IF(SUMIFS('Daily NSE Equity Options'!$L:$L,'Daily NSE Equity Options'!$A:$A,$A472)=0,"",SUMIFS('Daily NSE Equity Options'!$L:$L,'Daily NSE Equity Options'!$A:$A,$A472))</f>
        <v>67203.480500000005</v>
      </c>
      <c r="Q472" s="8">
        <f>IF(SUMIFS('Daily BSE Equity Options'!$L:$L,'Daily BSE Equity Options'!$A:$A,$A472)=0,"",SUMIFS('Daily BSE Equity Options'!$L:$L,'Daily BSE Equity Options'!$A:$A,$A472))</f>
        <v>2429.0234</v>
      </c>
      <c r="R472" s="8">
        <f t="shared" si="195"/>
        <v>69632.503900000011</v>
      </c>
      <c r="S472" s="23" t="str">
        <f t="shared" si="196"/>
        <v/>
      </c>
      <c r="T472" s="23" t="str">
        <f t="shared" si="197"/>
        <v/>
      </c>
      <c r="U472" s="23" t="str">
        <f t="shared" si="198"/>
        <v/>
      </c>
      <c r="V472" s="23">
        <f t="shared" si="210"/>
        <v>0.50673569242351602</v>
      </c>
      <c r="W472" s="23">
        <f t="shared" si="211"/>
        <v>-3.1718736990926644E-4</v>
      </c>
      <c r="X472" s="23">
        <f t="shared" si="212"/>
        <v>0.48053994206948891</v>
      </c>
      <c r="Y472" s="23">
        <f t="shared" si="199"/>
        <v>0.96511652943733928</v>
      </c>
      <c r="Z472" s="23">
        <f t="shared" si="200"/>
        <v>3.4883470562660605E-2</v>
      </c>
      <c r="AA472" s="24">
        <f>IF(SUMIFS('Daily NSE Equity Options'!$M:$M,'Daily NSE Equity Options'!$A:$A,$A472)=0,"",SUMIFS('Daily NSE Equity Options'!$M:$M,'Daily NSE Equity Options'!$A:$A,$A472))</f>
        <v>74662553</v>
      </c>
      <c r="AB472" s="9">
        <f>IF(SUMIFS('Daily BSE Equity Options'!$M:$M,'Daily BSE Equity Options'!$A:$A,$A472)=0,"",SUMIFS('Daily BSE Equity Options'!$M:$M,'Daily BSE Equity Options'!$A:$A,$A472))</f>
        <v>2454362</v>
      </c>
      <c r="AC472" s="9">
        <f t="shared" si="201"/>
        <v>77116915</v>
      </c>
      <c r="AD472" s="26" t="str">
        <f t="shared" si="202"/>
        <v/>
      </c>
      <c r="AE472" s="26" t="str">
        <f t="shared" si="203"/>
        <v/>
      </c>
      <c r="AF472" s="26" t="str">
        <f t="shared" si="204"/>
        <v/>
      </c>
      <c r="AG472" s="26">
        <f t="shared" si="213"/>
        <v>0.50463907127485075</v>
      </c>
      <c r="AH472" s="26">
        <f t="shared" si="214"/>
        <v>4.9338495654935866E-3</v>
      </c>
      <c r="AI472" s="26">
        <f t="shared" si="215"/>
        <v>0.48119794447905373</v>
      </c>
      <c r="AJ472" s="26">
        <f t="shared" si="205"/>
        <v>0.96817349345471093</v>
      </c>
      <c r="AK472" s="26">
        <f t="shared" si="206"/>
        <v>3.1826506545289061E-2</v>
      </c>
      <c r="AL472" s="29">
        <v>22.164999999999999</v>
      </c>
      <c r="AM472" s="30">
        <v>23.754999999999999</v>
      </c>
      <c r="AN472" s="30">
        <v>20.57</v>
      </c>
      <c r="AO472" s="30">
        <v>22.9025</v>
      </c>
      <c r="AP472" s="31">
        <v>3.3300000000000003E-2</v>
      </c>
    </row>
    <row r="473" spans="1:42" x14ac:dyDescent="0.2">
      <c r="A473" s="11">
        <v>44614</v>
      </c>
      <c r="B473" s="5" t="s">
        <v>242</v>
      </c>
      <c r="C473" s="10">
        <v>44593</v>
      </c>
      <c r="D473" s="5" t="s">
        <v>182</v>
      </c>
      <c r="E473" s="18">
        <f>IF(SUMIFS('Daily NSE Equity Options'!$K:$K,'Daily NSE Equity Options'!$A:$A,$A473)=0,"",SUMIFS('Daily NSE Equity Options'!$K:$K,'Daily NSE Equity Options'!$A:$A,$A473))</f>
        <v>453.4923</v>
      </c>
      <c r="F473" s="7">
        <f>IF(SUMIFS('Daily BSE Equity Options'!$K:$K,'Daily BSE Equity Options'!$A:$A,$A473)=0,"",SUMIFS('Daily BSE Equity Options'!$K:$K,'Daily BSE Equity Options'!$A:$A,$A473))</f>
        <v>5.1200000000000002E-2</v>
      </c>
      <c r="G473" s="7">
        <f t="shared" si="189"/>
        <v>453.54349999999999</v>
      </c>
      <c r="H473" s="20">
        <f t="shared" si="190"/>
        <v>1.1678301921968259</v>
      </c>
      <c r="I473" s="20">
        <f t="shared" si="191"/>
        <v>-0.6100533130236101</v>
      </c>
      <c r="J473" s="20">
        <f t="shared" si="192"/>
        <v>1.1667149970547923</v>
      </c>
      <c r="K473" s="20">
        <f t="shared" si="207"/>
        <v>0.10011054661260865</v>
      </c>
      <c r="L473" s="20">
        <f t="shared" si="208"/>
        <v>9.1684434968017259E-2</v>
      </c>
      <c r="M473" s="20">
        <f t="shared" si="209"/>
        <v>0.10010958805756975</v>
      </c>
      <c r="N473" s="20">
        <f t="shared" si="193"/>
        <v>0.99988711115912809</v>
      </c>
      <c r="O473" s="20">
        <f t="shared" si="194"/>
        <v>1.1288884087193401E-4</v>
      </c>
      <c r="P473" s="21">
        <f>IF(SUMIFS('Daily NSE Equity Options'!$L:$L,'Daily NSE Equity Options'!$A:$A,$A473)=0,"",SUMIFS('Daily NSE Equity Options'!$L:$L,'Daily NSE Equity Options'!$A:$A,$A473))</f>
        <v>77397.774900000004</v>
      </c>
      <c r="Q473" s="8">
        <f>IF(SUMIFS('Daily BSE Equity Options'!$L:$L,'Daily BSE Equity Options'!$A:$A,$A473)=0,"",SUMIFS('Daily BSE Equity Options'!$L:$L,'Daily BSE Equity Options'!$A:$A,$A473))</f>
        <v>2597.3741</v>
      </c>
      <c r="R473" s="8">
        <f t="shared" si="195"/>
        <v>79995.149000000005</v>
      </c>
      <c r="S473" s="23">
        <f t="shared" si="196"/>
        <v>1.4228830395436929</v>
      </c>
      <c r="T473" s="23">
        <f t="shared" si="197"/>
        <v>-0.18955619131544676</v>
      </c>
      <c r="U473" s="23">
        <f t="shared" si="198"/>
        <v>1.2758627197840022</v>
      </c>
      <c r="V473" s="23">
        <f t="shared" si="210"/>
        <v>0.15169295286722528</v>
      </c>
      <c r="W473" s="23">
        <f t="shared" si="211"/>
        <v>6.9307977848216629E-2</v>
      </c>
      <c r="X473" s="23">
        <f t="shared" si="212"/>
        <v>0.14881907901634417</v>
      </c>
      <c r="Y473" s="23">
        <f t="shared" si="199"/>
        <v>0.96753085490221413</v>
      </c>
      <c r="Z473" s="23">
        <f t="shared" si="200"/>
        <v>3.2469145097785868E-2</v>
      </c>
      <c r="AA473" s="24">
        <f>IF(SUMIFS('Daily NSE Equity Options'!$M:$M,'Daily NSE Equity Options'!$A:$A,$A473)=0,"",SUMIFS('Daily NSE Equity Options'!$M:$M,'Daily NSE Equity Options'!$A:$A,$A473))</f>
        <v>87095270</v>
      </c>
      <c r="AB473" s="9">
        <f>IF(SUMIFS('Daily BSE Equity Options'!$M:$M,'Daily BSE Equity Options'!$A:$A,$A473)=0,"",SUMIFS('Daily BSE Equity Options'!$M:$M,'Daily BSE Equity Options'!$A:$A,$A473))</f>
        <v>2687555</v>
      </c>
      <c r="AC473" s="9">
        <f t="shared" si="201"/>
        <v>89782825</v>
      </c>
      <c r="AD473" s="26">
        <f t="shared" si="202"/>
        <v>1.6794828790973511</v>
      </c>
      <c r="AE473" s="26">
        <f t="shared" si="203"/>
        <v>2.4911220670024603E-2</v>
      </c>
      <c r="AF473" s="26">
        <f t="shared" si="204"/>
        <v>1.5559681187598997</v>
      </c>
      <c r="AG473" s="26">
        <f t="shared" si="213"/>
        <v>0.16651877682243188</v>
      </c>
      <c r="AH473" s="26">
        <f t="shared" si="214"/>
        <v>9.5011656797163502E-2</v>
      </c>
      <c r="AI473" s="26">
        <f t="shared" si="215"/>
        <v>0.16424295499891306</v>
      </c>
      <c r="AJ473" s="26">
        <f t="shared" si="205"/>
        <v>0.97006604548252962</v>
      </c>
      <c r="AK473" s="26">
        <f t="shared" si="206"/>
        <v>2.993395451747035E-2</v>
      </c>
      <c r="AL473" s="29">
        <v>22.9025</v>
      </c>
      <c r="AM473" s="30">
        <v>27.815000000000001</v>
      </c>
      <c r="AN473" s="30">
        <v>22.9025</v>
      </c>
      <c r="AO473" s="30">
        <v>26.662500000000001</v>
      </c>
      <c r="AP473" s="31">
        <v>0.16420000000000001</v>
      </c>
    </row>
    <row r="474" spans="1:42" x14ac:dyDescent="0.2">
      <c r="A474" s="11">
        <v>44615</v>
      </c>
      <c r="B474" s="5" t="s">
        <v>240</v>
      </c>
      <c r="C474" s="10">
        <v>44593</v>
      </c>
      <c r="D474" s="5" t="s">
        <v>182</v>
      </c>
      <c r="E474" s="18">
        <f>IF(SUMIFS('Daily NSE Equity Options'!$K:$K,'Daily NSE Equity Options'!$A:$A,$A474)=0,"",SUMIFS('Daily NSE Equity Options'!$K:$K,'Daily NSE Equity Options'!$A:$A,$A474))</f>
        <v>341.63600000000002</v>
      </c>
      <c r="F474" s="7">
        <f>IF(SUMIFS('Daily BSE Equity Options'!$K:$K,'Daily BSE Equity Options'!$A:$A,$A474)=0,"",SUMIFS('Daily BSE Equity Options'!$K:$K,'Daily BSE Equity Options'!$A:$A,$A474))</f>
        <v>4.1700000000000001E-2</v>
      </c>
      <c r="G474" s="7">
        <f t="shared" si="189"/>
        <v>341.67770000000002</v>
      </c>
      <c r="H474" s="20">
        <f t="shared" si="190"/>
        <v>0.62592370671541397</v>
      </c>
      <c r="I474" s="20">
        <f t="shared" si="191"/>
        <v>-0.58299999999999996</v>
      </c>
      <c r="J474" s="20">
        <f t="shared" si="192"/>
        <v>0.62534862602221231</v>
      </c>
      <c r="K474" s="20">
        <f t="shared" si="207"/>
        <v>-0.24665534563651903</v>
      </c>
      <c r="L474" s="20">
        <f t="shared" si="208"/>
        <v>-0.185546875</v>
      </c>
      <c r="M474" s="20">
        <f t="shared" si="209"/>
        <v>-0.24664844717210144</v>
      </c>
      <c r="N474" s="20">
        <f t="shared" si="193"/>
        <v>0.99987795516066746</v>
      </c>
      <c r="O474" s="20">
        <f t="shared" si="194"/>
        <v>1.2204483933250546E-4</v>
      </c>
      <c r="P474" s="21">
        <f>IF(SUMIFS('Daily NSE Equity Options'!$L:$L,'Daily NSE Equity Options'!$A:$A,$A474)=0,"",SUMIFS('Daily NSE Equity Options'!$L:$L,'Daily NSE Equity Options'!$A:$A,$A474))</f>
        <v>86526.073499999999</v>
      </c>
      <c r="Q474" s="8">
        <f>IF(SUMIFS('Daily BSE Equity Options'!$L:$L,'Daily BSE Equity Options'!$A:$A,$A474)=0,"",SUMIFS('Daily BSE Equity Options'!$L:$L,'Daily BSE Equity Options'!$A:$A,$A474))</f>
        <v>2604.1844000000001</v>
      </c>
      <c r="R474" s="8">
        <f t="shared" si="195"/>
        <v>89130.257899999997</v>
      </c>
      <c r="S474" s="23">
        <f t="shared" si="196"/>
        <v>1.2616341125606705</v>
      </c>
      <c r="T474" s="23">
        <f t="shared" si="197"/>
        <v>-0.17503809080584543</v>
      </c>
      <c r="U474" s="23">
        <f t="shared" si="198"/>
        <v>1.1521279763580599</v>
      </c>
      <c r="V474" s="23">
        <f t="shared" si="210"/>
        <v>0.11794006496690645</v>
      </c>
      <c r="W474" s="23">
        <f t="shared" si="211"/>
        <v>2.6219942672101038E-3</v>
      </c>
      <c r="X474" s="23">
        <f t="shared" si="212"/>
        <v>0.1141957857969611</v>
      </c>
      <c r="Y474" s="23">
        <f t="shared" si="199"/>
        <v>0.97078226338218643</v>
      </c>
      <c r="Z474" s="23">
        <f t="shared" si="200"/>
        <v>2.9217736617813603E-2</v>
      </c>
      <c r="AA474" s="24">
        <f>IF(SUMIFS('Daily NSE Equity Options'!$M:$M,'Daily NSE Equity Options'!$A:$A,$A474)=0,"",SUMIFS('Daily NSE Equity Options'!$M:$M,'Daily NSE Equity Options'!$A:$A,$A474))</f>
        <v>96247980</v>
      </c>
      <c r="AB474" s="9">
        <f>IF(SUMIFS('Daily BSE Equity Options'!$M:$M,'Daily BSE Equity Options'!$A:$A,$A474)=0,"",SUMIFS('Daily BSE Equity Options'!$M:$M,'Daily BSE Equity Options'!$A:$A,$A474))</f>
        <v>2681548</v>
      </c>
      <c r="AC474" s="9">
        <f t="shared" si="201"/>
        <v>98929528</v>
      </c>
      <c r="AD474" s="26">
        <f t="shared" si="202"/>
        <v>1.4546096803064561</v>
      </c>
      <c r="AE474" s="26">
        <f t="shared" si="203"/>
        <v>-2.2989485711454205E-2</v>
      </c>
      <c r="AF474" s="26">
        <f t="shared" si="204"/>
        <v>1.3579486583010296</v>
      </c>
      <c r="AG474" s="26">
        <f t="shared" si="213"/>
        <v>0.10508848528743298</v>
      </c>
      <c r="AH474" s="26">
        <f t="shared" si="214"/>
        <v>-2.2351170487673322E-3</v>
      </c>
      <c r="AI474" s="26">
        <f t="shared" si="215"/>
        <v>0.10187586545645</v>
      </c>
      <c r="AJ474" s="26">
        <f t="shared" si="205"/>
        <v>0.9728943617319189</v>
      </c>
      <c r="AK474" s="26">
        <f t="shared" si="206"/>
        <v>2.7105638268081093E-2</v>
      </c>
      <c r="AL474" s="29">
        <v>26.662500000000001</v>
      </c>
      <c r="AM474" s="30">
        <v>26.662500000000001</v>
      </c>
      <c r="AN474" s="30">
        <v>23.907499999999999</v>
      </c>
      <c r="AO474" s="30">
        <v>24.5425</v>
      </c>
      <c r="AP474" s="31">
        <v>-7.9500000000000001E-2</v>
      </c>
    </row>
    <row r="475" spans="1:42" x14ac:dyDescent="0.2">
      <c r="A475" s="11">
        <v>44616</v>
      </c>
      <c r="B475" s="5" t="s">
        <v>243</v>
      </c>
      <c r="C475" s="10">
        <v>44593</v>
      </c>
      <c r="D475" s="5" t="s">
        <v>182</v>
      </c>
      <c r="E475" s="18">
        <f>IF(SUMIFS('Daily NSE Equity Options'!$K:$K,'Daily NSE Equity Options'!$A:$A,$A475)=0,"",SUMIFS('Daily NSE Equity Options'!$K:$K,'Daily NSE Equity Options'!$A:$A,$A475))</f>
        <v>639.50120000000004</v>
      </c>
      <c r="F475" s="7">
        <f>IF(SUMIFS('Daily BSE Equity Options'!$K:$K,'Daily BSE Equity Options'!$A:$A,$A475)=0,"",SUMIFS('Daily BSE Equity Options'!$K:$K,'Daily BSE Equity Options'!$A:$A,$A475))</f>
        <v>2.2700000000000001E-2</v>
      </c>
      <c r="G475" s="7">
        <f t="shared" si="189"/>
        <v>639.52390000000003</v>
      </c>
      <c r="H475" s="20">
        <f t="shared" si="190"/>
        <v>3.7694677075199339</v>
      </c>
      <c r="I475" s="20">
        <f t="shared" si="191"/>
        <v>-0.59464285714285714</v>
      </c>
      <c r="J475" s="20">
        <f t="shared" si="192"/>
        <v>3.7676457805116064</v>
      </c>
      <c r="K475" s="20">
        <f t="shared" si="207"/>
        <v>0.87187884180824038</v>
      </c>
      <c r="L475" s="20">
        <f t="shared" si="208"/>
        <v>-0.45563549160671457</v>
      </c>
      <c r="M475" s="20">
        <f t="shared" si="209"/>
        <v>0.8717168255347072</v>
      </c>
      <c r="N475" s="20">
        <f t="shared" si="193"/>
        <v>0.99996450484493227</v>
      </c>
      <c r="O475" s="20">
        <f t="shared" si="194"/>
        <v>3.5495155067699585E-5</v>
      </c>
      <c r="P475" s="21">
        <f>IF(SUMIFS('Daily NSE Equity Options'!$L:$L,'Daily NSE Equity Options'!$A:$A,$A475)=0,"",SUMIFS('Daily NSE Equity Options'!$L:$L,'Daily NSE Equity Options'!$A:$A,$A475))</f>
        <v>189535.76569999999</v>
      </c>
      <c r="Q475" s="8">
        <f>IF(SUMIFS('Daily BSE Equity Options'!$L:$L,'Daily BSE Equity Options'!$A:$A,$A475)=0,"",SUMIFS('Daily BSE Equity Options'!$L:$L,'Daily BSE Equity Options'!$A:$A,$A475))</f>
        <v>2351.7608</v>
      </c>
      <c r="R475" s="8">
        <f t="shared" si="195"/>
        <v>191887.52649999998</v>
      </c>
      <c r="S475" s="23">
        <f t="shared" si="196"/>
        <v>5.4906665133674473</v>
      </c>
      <c r="T475" s="23">
        <f t="shared" si="197"/>
        <v>-0.24815917731040971</v>
      </c>
      <c r="U475" s="23">
        <f t="shared" si="198"/>
        <v>4.935409303495562</v>
      </c>
      <c r="V475" s="23">
        <f t="shared" si="210"/>
        <v>1.1905046425110228</v>
      </c>
      <c r="W475" s="23">
        <f t="shared" si="211"/>
        <v>-9.6930002345456012E-2</v>
      </c>
      <c r="X475" s="23">
        <f t="shared" si="212"/>
        <v>1.1528887161449579</v>
      </c>
      <c r="Y475" s="23">
        <f t="shared" si="199"/>
        <v>0.98774406631376332</v>
      </c>
      <c r="Z475" s="23">
        <f t="shared" si="200"/>
        <v>1.2255933686236767E-2</v>
      </c>
      <c r="AA475" s="24">
        <f>IF(SUMIFS('Daily NSE Equity Options'!$M:$M,'Daily NSE Equity Options'!$A:$A,$A475)=0,"",SUMIFS('Daily NSE Equity Options'!$M:$M,'Daily NSE Equity Options'!$A:$A,$A475))</f>
        <v>217747004</v>
      </c>
      <c r="AB475" s="9">
        <f>IF(SUMIFS('Daily BSE Equity Options'!$M:$M,'Daily BSE Equity Options'!$A:$A,$A475)=0,"",SUMIFS('Daily BSE Equity Options'!$M:$M,'Daily BSE Equity Options'!$A:$A,$A475))</f>
        <v>2488930</v>
      </c>
      <c r="AC475" s="9">
        <f t="shared" si="201"/>
        <v>220235934</v>
      </c>
      <c r="AD475" s="26">
        <f t="shared" si="202"/>
        <v>6.2607282528943609</v>
      </c>
      <c r="AE475" s="26">
        <f t="shared" si="203"/>
        <v>-6.9222406754142485E-2</v>
      </c>
      <c r="AF475" s="26">
        <f t="shared" si="204"/>
        <v>5.7425235180617031</v>
      </c>
      <c r="AG475" s="26">
        <f t="shared" si="213"/>
        <v>1.2623540151180315</v>
      </c>
      <c r="AH475" s="26">
        <f t="shared" si="214"/>
        <v>-7.1830897675521754E-2</v>
      </c>
      <c r="AI475" s="26">
        <f t="shared" si="215"/>
        <v>1.226190081489118</v>
      </c>
      <c r="AJ475" s="26">
        <f t="shared" si="205"/>
        <v>0.98869880153163381</v>
      </c>
      <c r="AK475" s="26">
        <f t="shared" si="206"/>
        <v>1.1301198468366202E-2</v>
      </c>
      <c r="AL475" s="29">
        <v>24.5425</v>
      </c>
      <c r="AM475" s="30">
        <v>33.972499999999997</v>
      </c>
      <c r="AN475" s="30">
        <v>24.5425</v>
      </c>
      <c r="AO475" s="30">
        <v>31.982500000000002</v>
      </c>
      <c r="AP475" s="31">
        <v>0.30309999999999998</v>
      </c>
    </row>
    <row r="476" spans="1:42" x14ac:dyDescent="0.2">
      <c r="A476" s="11">
        <v>44617</v>
      </c>
      <c r="B476" s="5" t="s">
        <v>241</v>
      </c>
      <c r="C476" s="10">
        <v>44593</v>
      </c>
      <c r="D476" s="5" t="s">
        <v>182</v>
      </c>
      <c r="E476" s="18">
        <f>IF(SUMIFS('Daily NSE Equity Options'!$K:$K,'Daily NSE Equity Options'!$A:$A,$A476)=0,"",SUMIFS('Daily NSE Equity Options'!$K:$K,'Daily NSE Equity Options'!$A:$A,$A476))</f>
        <v>463.81939999999997</v>
      </c>
      <c r="F476" s="7">
        <f>IF(SUMIFS('Daily BSE Equity Options'!$K:$K,'Daily BSE Equity Options'!$A:$A,$A476)=0,"",SUMIFS('Daily BSE Equity Options'!$K:$K,'Daily BSE Equity Options'!$A:$A,$A476))</f>
        <v>8.0699999999999994E-2</v>
      </c>
      <c r="G476" s="7">
        <f t="shared" si="189"/>
        <v>463.90009999999995</v>
      </c>
      <c r="H476" s="20">
        <f t="shared" si="190"/>
        <v>1.0079422526455413</v>
      </c>
      <c r="I476" s="20">
        <f t="shared" si="191"/>
        <v>-6.8129330254041554E-2</v>
      </c>
      <c r="J476" s="20">
        <f t="shared" si="192"/>
        <v>1.0075389801756107</v>
      </c>
      <c r="K476" s="20">
        <f t="shared" si="207"/>
        <v>-0.27471691999952474</v>
      </c>
      <c r="L476" s="20">
        <f t="shared" si="208"/>
        <v>2.5550660792951536</v>
      </c>
      <c r="M476" s="20">
        <f t="shared" si="209"/>
        <v>-0.27461647641315678</v>
      </c>
      <c r="N476" s="20">
        <f t="shared" si="193"/>
        <v>0.99982604013234755</v>
      </c>
      <c r="O476" s="20">
        <f t="shared" si="194"/>
        <v>1.7395986765253986E-4</v>
      </c>
      <c r="P476" s="21">
        <f>IF(SUMIFS('Daily NSE Equity Options'!$L:$L,'Daily NSE Equity Options'!$A:$A,$A476)=0,"",SUMIFS('Daily NSE Equity Options'!$L:$L,'Daily NSE Equity Options'!$A:$A,$A476))</f>
        <v>49720.1299</v>
      </c>
      <c r="Q476" s="8">
        <f>IF(SUMIFS('Daily BSE Equity Options'!$L:$L,'Daily BSE Equity Options'!$A:$A,$A476)=0,"",SUMIFS('Daily BSE Equity Options'!$L:$L,'Daily BSE Equity Options'!$A:$A,$A476))</f>
        <v>2439.1320999999998</v>
      </c>
      <c r="R476" s="8">
        <f t="shared" si="195"/>
        <v>52159.262000000002</v>
      </c>
      <c r="S476" s="23">
        <f t="shared" si="196"/>
        <v>-0.40696170723341352</v>
      </c>
      <c r="T476" s="23">
        <f t="shared" si="197"/>
        <v>-0.26547772048673757</v>
      </c>
      <c r="U476" s="23">
        <f t="shared" si="198"/>
        <v>-0.40157133711570692</v>
      </c>
      <c r="V476" s="23">
        <f t="shared" si="210"/>
        <v>-0.73767415497348532</v>
      </c>
      <c r="W476" s="23">
        <f t="shared" si="211"/>
        <v>3.7151439891335736E-2</v>
      </c>
      <c r="X476" s="23">
        <f t="shared" si="212"/>
        <v>-0.72817794386442314</v>
      </c>
      <c r="Y476" s="23">
        <f t="shared" si="199"/>
        <v>0.95323683644143575</v>
      </c>
      <c r="Z476" s="23">
        <f t="shared" si="200"/>
        <v>4.676316355856415E-2</v>
      </c>
      <c r="AA476" s="24">
        <f>IF(SUMIFS('Daily NSE Equity Options'!$M:$M,'Daily NSE Equity Options'!$A:$A,$A476)=0,"",SUMIFS('Daily NSE Equity Options'!$M:$M,'Daily NSE Equity Options'!$A:$A,$A476))</f>
        <v>56824956</v>
      </c>
      <c r="AB476" s="9">
        <f>IF(SUMIFS('Daily BSE Equity Options'!$M:$M,'Daily BSE Equity Options'!$A:$A,$A476)=0,"",SUMIFS('Daily BSE Equity Options'!$M:$M,'Daily BSE Equity Options'!$A:$A,$A476))</f>
        <v>2469600</v>
      </c>
      <c r="AC476" s="9">
        <f t="shared" si="201"/>
        <v>59294556</v>
      </c>
      <c r="AD476" s="26">
        <f t="shared" si="202"/>
        <v>-0.33376921020667538</v>
      </c>
      <c r="AE476" s="26">
        <f t="shared" si="203"/>
        <v>-8.9309677117209385E-2</v>
      </c>
      <c r="AF476" s="26">
        <f t="shared" si="204"/>
        <v>-0.32623642507358308</v>
      </c>
      <c r="AG476" s="26">
        <f t="shared" si="213"/>
        <v>-0.73903220271173053</v>
      </c>
      <c r="AH476" s="26">
        <f t="shared" si="214"/>
        <v>-7.7663895730293309E-3</v>
      </c>
      <c r="AI476" s="26">
        <f t="shared" si="215"/>
        <v>-0.73076802262431895</v>
      </c>
      <c r="AJ476" s="26">
        <f t="shared" si="205"/>
        <v>0.95835030791022369</v>
      </c>
      <c r="AK476" s="26">
        <f t="shared" si="206"/>
        <v>4.1649692089776334E-2</v>
      </c>
      <c r="AL476" s="29">
        <v>31.982500000000002</v>
      </c>
      <c r="AM476" s="30">
        <v>31.982500000000002</v>
      </c>
      <c r="AN476" s="30">
        <v>26.15</v>
      </c>
      <c r="AO476" s="30">
        <v>26.74</v>
      </c>
      <c r="AP476" s="31">
        <v>-0.16389999999999999</v>
      </c>
    </row>
    <row r="477" spans="1:42" x14ac:dyDescent="0.2">
      <c r="A477" s="11">
        <v>44620</v>
      </c>
      <c r="B477" s="5" t="s">
        <v>244</v>
      </c>
      <c r="C477" s="10">
        <v>44593</v>
      </c>
      <c r="D477" s="5" t="s">
        <v>182</v>
      </c>
      <c r="E477" s="18">
        <f>IF(SUMIFS('Daily NSE Equity Options'!$K:$K,'Daily NSE Equity Options'!$A:$A,$A477)=0,"",SUMIFS('Daily NSE Equity Options'!$K:$K,'Daily NSE Equity Options'!$A:$A,$A477))</f>
        <v>501.94299999999998</v>
      </c>
      <c r="F477" s="7">
        <f>IF(SUMIFS('Daily BSE Equity Options'!$K:$K,'Daily BSE Equity Options'!$A:$A,$A477)=0,"",SUMIFS('Daily BSE Equity Options'!$K:$K,'Daily BSE Equity Options'!$A:$A,$A477))</f>
        <v>6.2399999999999997E-2</v>
      </c>
      <c r="G477" s="7">
        <f t="shared" si="189"/>
        <v>502.00540000000001</v>
      </c>
      <c r="H477" s="20" t="str">
        <f t="shared" si="190"/>
        <v/>
      </c>
      <c r="I477" s="20" t="str">
        <f t="shared" si="191"/>
        <v/>
      </c>
      <c r="J477" s="20" t="str">
        <f t="shared" si="192"/>
        <v/>
      </c>
      <c r="K477" s="20">
        <f t="shared" si="207"/>
        <v>8.2194923282639776E-2</v>
      </c>
      <c r="L477" s="20">
        <f t="shared" si="208"/>
        <v>-0.22676579925650553</v>
      </c>
      <c r="M477" s="20">
        <f t="shared" si="209"/>
        <v>8.2141176516237202E-2</v>
      </c>
      <c r="N477" s="20">
        <f t="shared" si="193"/>
        <v>0.99987569854826253</v>
      </c>
      <c r="O477" s="20">
        <f t="shared" si="194"/>
        <v>1.2430145173737174E-4</v>
      </c>
      <c r="P477" s="21">
        <f>IF(SUMIFS('Daily NSE Equity Options'!$L:$L,'Daily NSE Equity Options'!$A:$A,$A477)=0,"",SUMIFS('Daily NSE Equity Options'!$L:$L,'Daily NSE Equity Options'!$A:$A,$A477))</f>
        <v>61708.585599999999</v>
      </c>
      <c r="Q477" s="8">
        <f>IF(SUMIFS('Daily BSE Equity Options'!$L:$L,'Daily BSE Equity Options'!$A:$A,$A477)=0,"",SUMIFS('Daily BSE Equity Options'!$L:$L,'Daily BSE Equity Options'!$A:$A,$A477))</f>
        <v>2508.1707000000001</v>
      </c>
      <c r="R477" s="8">
        <f t="shared" si="195"/>
        <v>64216.756300000001</v>
      </c>
      <c r="S477" s="23" t="str">
        <f t="shared" si="196"/>
        <v/>
      </c>
      <c r="T477" s="23" t="str">
        <f t="shared" si="197"/>
        <v/>
      </c>
      <c r="U477" s="23" t="str">
        <f t="shared" si="198"/>
        <v/>
      </c>
      <c r="V477" s="23">
        <f t="shared" si="210"/>
        <v>0.24111875258797344</v>
      </c>
      <c r="W477" s="23">
        <f t="shared" si="211"/>
        <v>2.8304576041617624E-2</v>
      </c>
      <c r="X477" s="23">
        <f t="shared" si="212"/>
        <v>0.23116688844255506</v>
      </c>
      <c r="Y477" s="23">
        <f t="shared" si="199"/>
        <v>0.96094211472964097</v>
      </c>
      <c r="Z477" s="23">
        <f t="shared" si="200"/>
        <v>3.9057885270358944E-2</v>
      </c>
      <c r="AA477" s="24">
        <f>IF(SUMIFS('Daily NSE Equity Options'!$M:$M,'Daily NSE Equity Options'!$A:$A,$A477)=0,"",SUMIFS('Daily NSE Equity Options'!$M:$M,'Daily NSE Equity Options'!$A:$A,$A477))</f>
        <v>71043516</v>
      </c>
      <c r="AB477" s="9">
        <f>IF(SUMIFS('Daily BSE Equity Options'!$M:$M,'Daily BSE Equity Options'!$A:$A,$A477)=0,"",SUMIFS('Daily BSE Equity Options'!$M:$M,'Daily BSE Equity Options'!$A:$A,$A477))</f>
        <v>2532191</v>
      </c>
      <c r="AC477" s="9">
        <f t="shared" si="201"/>
        <v>73575707</v>
      </c>
      <c r="AD477" s="26" t="str">
        <f t="shared" si="202"/>
        <v/>
      </c>
      <c r="AE477" s="26" t="str">
        <f t="shared" si="203"/>
        <v/>
      </c>
      <c r="AF477" s="26" t="str">
        <f t="shared" si="204"/>
        <v/>
      </c>
      <c r="AG477" s="26">
        <f t="shared" si="213"/>
        <v>0.25021682374905851</v>
      </c>
      <c r="AH477" s="26">
        <f t="shared" si="214"/>
        <v>2.5344590217039276E-2</v>
      </c>
      <c r="AI477" s="26">
        <f t="shared" si="215"/>
        <v>0.24085096446290954</v>
      </c>
      <c r="AJ477" s="26">
        <f t="shared" si="205"/>
        <v>0.96558387131774348</v>
      </c>
      <c r="AK477" s="26">
        <f t="shared" si="206"/>
        <v>3.4416128682256499E-2</v>
      </c>
      <c r="AL477" s="29">
        <v>26.74</v>
      </c>
      <c r="AM477" s="30">
        <v>29.785</v>
      </c>
      <c r="AN477" s="30">
        <v>26.74</v>
      </c>
      <c r="AO477" s="30">
        <v>28.57</v>
      </c>
      <c r="AP477" s="31">
        <v>6.8400000000000002E-2</v>
      </c>
    </row>
    <row r="478" spans="1:42" x14ac:dyDescent="0.2">
      <c r="A478" s="11">
        <v>44622</v>
      </c>
      <c r="B478" s="5" t="s">
        <v>240</v>
      </c>
      <c r="C478" s="10">
        <v>44621</v>
      </c>
      <c r="D478" s="5" t="s">
        <v>182</v>
      </c>
      <c r="E478" s="18">
        <f>IF(SUMIFS('Daily NSE Equity Options'!$K:$K,'Daily NSE Equity Options'!$A:$A,$A478)=0,"",SUMIFS('Daily NSE Equity Options'!$K:$K,'Daily NSE Equity Options'!$A:$A,$A478))</f>
        <v>512.48599999999999</v>
      </c>
      <c r="F478" s="7">
        <f>IF(SUMIFS('Daily BSE Equity Options'!$K:$K,'Daily BSE Equity Options'!$A:$A,$A478)=0,"",SUMIFS('Daily BSE Equity Options'!$K:$K,'Daily BSE Equity Options'!$A:$A,$A478))</f>
        <v>4.07E-2</v>
      </c>
      <c r="G478" s="7">
        <f t="shared" si="189"/>
        <v>512.52670000000001</v>
      </c>
      <c r="H478" s="20">
        <f t="shared" si="190"/>
        <v>1.3310510393587682</v>
      </c>
      <c r="I478" s="20">
        <f t="shared" si="191"/>
        <v>-0.61531190926275992</v>
      </c>
      <c r="J478" s="20">
        <f t="shared" si="192"/>
        <v>1.3301148357161403</v>
      </c>
      <c r="K478" s="20">
        <f t="shared" si="207"/>
        <v>2.1004376991012874E-2</v>
      </c>
      <c r="L478" s="20">
        <f t="shared" si="208"/>
        <v>-0.34775641025641024</v>
      </c>
      <c r="M478" s="20">
        <f t="shared" si="209"/>
        <v>2.0958539489814187E-2</v>
      </c>
      <c r="N478" s="20">
        <f t="shared" si="193"/>
        <v>0.99992058950294682</v>
      </c>
      <c r="O478" s="20">
        <f t="shared" si="194"/>
        <v>7.9410497053129139E-5</v>
      </c>
      <c r="P478" s="21">
        <f>IF(SUMIFS('Daily NSE Equity Options'!$L:$L,'Daily NSE Equity Options'!$A:$A,$A478)=0,"",SUMIFS('Daily NSE Equity Options'!$L:$L,'Daily NSE Equity Options'!$A:$A,$A478))</f>
        <v>83855.994500000001</v>
      </c>
      <c r="Q478" s="8">
        <f>IF(SUMIFS('Daily BSE Equity Options'!$L:$L,'Daily BSE Equity Options'!$A:$A,$A478)=0,"",SUMIFS('Daily BSE Equity Options'!$L:$L,'Daily BSE Equity Options'!$A:$A,$A478))</f>
        <v>2624.0050999999999</v>
      </c>
      <c r="R478" s="8">
        <f t="shared" si="195"/>
        <v>86479.999599999996</v>
      </c>
      <c r="S478" s="23">
        <f t="shared" si="196"/>
        <v>1.4319105670514514</v>
      </c>
      <c r="T478" s="23">
        <f t="shared" si="197"/>
        <v>-9.1868155432415888E-2</v>
      </c>
      <c r="U478" s="23">
        <f t="shared" si="198"/>
        <v>1.3140948704190891</v>
      </c>
      <c r="V478" s="23">
        <f t="shared" si="210"/>
        <v>0.35890320098343009</v>
      </c>
      <c r="W478" s="23">
        <f t="shared" si="211"/>
        <v>4.6182821607795521E-2</v>
      </c>
      <c r="X478" s="23">
        <f t="shared" si="212"/>
        <v>0.34668900428407334</v>
      </c>
      <c r="Y478" s="23">
        <f t="shared" si="199"/>
        <v>0.96965766521580798</v>
      </c>
      <c r="Z478" s="23">
        <f t="shared" si="200"/>
        <v>3.0342334784192113E-2</v>
      </c>
      <c r="AA478" s="24">
        <f>IF(SUMIFS('Daily NSE Equity Options'!$M:$M,'Daily NSE Equity Options'!$A:$A,$A478)=0,"",SUMIFS('Daily NSE Equity Options'!$M:$M,'Daily NSE Equity Options'!$A:$A,$A478))</f>
        <v>97370424</v>
      </c>
      <c r="AB478" s="9">
        <f>IF(SUMIFS('Daily BSE Equity Options'!$M:$M,'Daily BSE Equity Options'!$A:$A,$A478)=0,"",SUMIFS('Daily BSE Equity Options'!$M:$M,'Daily BSE Equity Options'!$A:$A,$A478))</f>
        <v>2689654</v>
      </c>
      <c r="AC478" s="9">
        <f t="shared" si="201"/>
        <v>100060078</v>
      </c>
      <c r="AD478" s="26">
        <f t="shared" si="202"/>
        <v>1.7593093056925633</v>
      </c>
      <c r="AE478" s="26">
        <f t="shared" si="203"/>
        <v>9.3892447998854767E-2</v>
      </c>
      <c r="AF478" s="26">
        <f t="shared" si="204"/>
        <v>1.6508254668307707</v>
      </c>
      <c r="AG478" s="26">
        <f t="shared" si="213"/>
        <v>0.37057439555778737</v>
      </c>
      <c r="AH478" s="26">
        <f t="shared" si="214"/>
        <v>6.218448766305551E-2</v>
      </c>
      <c r="AI478" s="26">
        <f t="shared" si="215"/>
        <v>0.359960808803373</v>
      </c>
      <c r="AJ478" s="26">
        <f t="shared" si="205"/>
        <v>0.97311960920118412</v>
      </c>
      <c r="AK478" s="26">
        <f t="shared" si="206"/>
        <v>2.6880390798815889E-2</v>
      </c>
      <c r="AL478" s="29">
        <v>28.57</v>
      </c>
      <c r="AM478" s="30">
        <v>30.842500000000001</v>
      </c>
      <c r="AN478" s="30">
        <v>28.57</v>
      </c>
      <c r="AO478" s="30">
        <v>29.232500000000002</v>
      </c>
      <c r="AP478" s="31">
        <v>2.3199999999999998E-2</v>
      </c>
    </row>
    <row r="479" spans="1:42" x14ac:dyDescent="0.2">
      <c r="A479" s="11">
        <v>44623</v>
      </c>
      <c r="B479" s="5" t="s">
        <v>243</v>
      </c>
      <c r="C479" s="10">
        <v>44621</v>
      </c>
      <c r="D479" s="5" t="s">
        <v>182</v>
      </c>
      <c r="E479" s="18">
        <f>IF(SUMIFS('Daily NSE Equity Options'!$K:$K,'Daily NSE Equity Options'!$A:$A,$A479)=0,"",SUMIFS('Daily NSE Equity Options'!$K:$K,'Daily NSE Equity Options'!$A:$A,$A479))</f>
        <v>497.5222</v>
      </c>
      <c r="F479" s="7">
        <f>IF(SUMIFS('Daily BSE Equity Options'!$K:$K,'Daily BSE Equity Options'!$A:$A,$A479)=0,"",SUMIFS('Daily BSE Equity Options'!$K:$K,'Daily BSE Equity Options'!$A:$A,$A479))</f>
        <v>1.7399999999999999E-2</v>
      </c>
      <c r="G479" s="7">
        <f t="shared" si="189"/>
        <v>497.53960000000001</v>
      </c>
      <c r="H479" s="20">
        <f t="shared" si="190"/>
        <v>1.2841933071301757</v>
      </c>
      <c r="I479" s="20">
        <f t="shared" si="191"/>
        <v>-0.7772087067861716</v>
      </c>
      <c r="J479" s="20">
        <f t="shared" si="192"/>
        <v>1.2834544194521063</v>
      </c>
      <c r="K479" s="20">
        <f t="shared" si="207"/>
        <v>-2.9198456152948582E-2</v>
      </c>
      <c r="L479" s="20">
        <f t="shared" si="208"/>
        <v>-0.5724815724815725</v>
      </c>
      <c r="M479" s="20">
        <f t="shared" si="209"/>
        <v>-2.9241598535256763E-2</v>
      </c>
      <c r="N479" s="20">
        <f t="shared" si="193"/>
        <v>0.99996502790933628</v>
      </c>
      <c r="O479" s="20">
        <f t="shared" si="194"/>
        <v>3.4972090663738117E-5</v>
      </c>
      <c r="P479" s="21">
        <f>IF(SUMIFS('Daily NSE Equity Options'!$L:$L,'Daily NSE Equity Options'!$A:$A,$A479)=0,"",SUMIFS('Daily NSE Equity Options'!$L:$L,'Daily NSE Equity Options'!$A:$A,$A479))</f>
        <v>194396.32930000001</v>
      </c>
      <c r="Q479" s="8">
        <f>IF(SUMIFS('Daily BSE Equity Options'!$L:$L,'Daily BSE Equity Options'!$A:$A,$A479)=0,"",SUMIFS('Daily BSE Equity Options'!$L:$L,'Daily BSE Equity Options'!$A:$A,$A479))</f>
        <v>2737.3362000000002</v>
      </c>
      <c r="R479" s="8">
        <f t="shared" si="195"/>
        <v>197133.6655</v>
      </c>
      <c r="S479" s="23">
        <f t="shared" si="196"/>
        <v>3.5619014500385511</v>
      </c>
      <c r="T479" s="23">
        <f t="shared" si="197"/>
        <v>-3.5832509911442378E-2</v>
      </c>
      <c r="U479" s="23">
        <f t="shared" si="198"/>
        <v>3.3371766432624312</v>
      </c>
      <c r="V479" s="23">
        <f t="shared" si="210"/>
        <v>1.3182162522680474</v>
      </c>
      <c r="W479" s="23">
        <f t="shared" si="211"/>
        <v>4.31901218484676E-2</v>
      </c>
      <c r="X479" s="23">
        <f t="shared" si="212"/>
        <v>1.2795289825602638</v>
      </c>
      <c r="Y479" s="23">
        <f t="shared" si="199"/>
        <v>0.98611431389429527</v>
      </c>
      <c r="Z479" s="23">
        <f t="shared" si="200"/>
        <v>1.3885686105704762E-2</v>
      </c>
      <c r="AA479" s="24">
        <f>IF(SUMIFS('Daily NSE Equity Options'!$M:$M,'Daily NSE Equity Options'!$A:$A,$A479)=0,"",SUMIFS('Daily NSE Equity Options'!$M:$M,'Daily NSE Equity Options'!$A:$A,$A479))</f>
        <v>225316733</v>
      </c>
      <c r="AB479" s="9">
        <f>IF(SUMIFS('Daily BSE Equity Options'!$M:$M,'Daily BSE Equity Options'!$A:$A,$A479)=0,"",SUMIFS('Daily BSE Equity Options'!$M:$M,'Daily BSE Equity Options'!$A:$A,$A479))</f>
        <v>2933050</v>
      </c>
      <c r="AC479" s="9">
        <f t="shared" si="201"/>
        <v>228249783</v>
      </c>
      <c r="AD479" s="26">
        <f t="shared" si="202"/>
        <v>4.2378217077940743</v>
      </c>
      <c r="AE479" s="26">
        <f t="shared" si="203"/>
        <v>0.1633833610060218</v>
      </c>
      <c r="AF479" s="26">
        <f t="shared" si="204"/>
        <v>4.0122489599271578</v>
      </c>
      <c r="AG479" s="26">
        <f t="shared" si="213"/>
        <v>1.3140161431360307</v>
      </c>
      <c r="AH479" s="26">
        <f t="shared" si="214"/>
        <v>9.0493424061236061E-2</v>
      </c>
      <c r="AI479" s="26">
        <f t="shared" si="215"/>
        <v>1.2811273742960703</v>
      </c>
      <c r="AJ479" s="26">
        <f t="shared" si="205"/>
        <v>0.98714982348964597</v>
      </c>
      <c r="AK479" s="26">
        <f t="shared" si="206"/>
        <v>1.285017651035401E-2</v>
      </c>
      <c r="AL479" s="29">
        <v>29.232500000000002</v>
      </c>
      <c r="AM479" s="30">
        <v>29.232500000000002</v>
      </c>
      <c r="AN479" s="30">
        <v>27.2225</v>
      </c>
      <c r="AO479" s="30">
        <v>28.155000000000001</v>
      </c>
      <c r="AP479" s="31">
        <v>-3.6900000000000002E-2</v>
      </c>
    </row>
    <row r="480" spans="1:42" x14ac:dyDescent="0.2">
      <c r="A480" s="11">
        <v>44624</v>
      </c>
      <c r="B480" s="5" t="s">
        <v>241</v>
      </c>
      <c r="C480" s="10">
        <v>44621</v>
      </c>
      <c r="D480" s="5" t="s">
        <v>182</v>
      </c>
      <c r="E480" s="18">
        <f>IF(SUMIFS('Daily NSE Equity Options'!$K:$K,'Daily NSE Equity Options'!$A:$A,$A480)=0,"",SUMIFS('Daily NSE Equity Options'!$K:$K,'Daily NSE Equity Options'!$A:$A,$A480))</f>
        <v>524.76170000000002</v>
      </c>
      <c r="F480" s="7">
        <f>IF(SUMIFS('Daily BSE Equity Options'!$K:$K,'Daily BSE Equity Options'!$A:$A,$A480)=0,"",SUMIFS('Daily BSE Equity Options'!$K:$K,'Daily BSE Equity Options'!$A:$A,$A480))</f>
        <v>8.8200000000000001E-2</v>
      </c>
      <c r="G480" s="7">
        <f t="shared" si="189"/>
        <v>524.84990000000005</v>
      </c>
      <c r="H480" s="20">
        <f t="shared" si="190"/>
        <v>1.0691516962919736</v>
      </c>
      <c r="I480" s="20">
        <f t="shared" si="191"/>
        <v>-0.34907749077490779</v>
      </c>
      <c r="J480" s="20">
        <f t="shared" si="192"/>
        <v>1.0683943684174229</v>
      </c>
      <c r="K480" s="20">
        <f t="shared" si="207"/>
        <v>5.4750320689207488E-2</v>
      </c>
      <c r="L480" s="20">
        <f t="shared" si="208"/>
        <v>4.0689655172413799</v>
      </c>
      <c r="M480" s="20">
        <f t="shared" si="209"/>
        <v>5.48907061870052E-2</v>
      </c>
      <c r="N480" s="20">
        <f t="shared" si="193"/>
        <v>0.99983195195426344</v>
      </c>
      <c r="O480" s="20">
        <f t="shared" si="194"/>
        <v>1.6804804573650485E-4</v>
      </c>
      <c r="P480" s="21">
        <f>IF(SUMIFS('Daily NSE Equity Options'!$L:$L,'Daily NSE Equity Options'!$A:$A,$A480)=0,"",SUMIFS('Daily NSE Equity Options'!$L:$L,'Daily NSE Equity Options'!$A:$A,$A480))</f>
        <v>51923.144399999997</v>
      </c>
      <c r="Q480" s="8">
        <f>IF(SUMIFS('Daily BSE Equity Options'!$L:$L,'Daily BSE Equity Options'!$A:$A,$A480)=0,"",SUMIFS('Daily BSE Equity Options'!$L:$L,'Daily BSE Equity Options'!$A:$A,$A480))</f>
        <v>2428.4212000000002</v>
      </c>
      <c r="R480" s="8">
        <f t="shared" si="195"/>
        <v>54351.565599999994</v>
      </c>
      <c r="S480" s="23">
        <f t="shared" si="196"/>
        <v>-0.44890024551694852</v>
      </c>
      <c r="T480" s="23">
        <f t="shared" si="197"/>
        <v>-0.23599577441773489</v>
      </c>
      <c r="U480" s="23">
        <f t="shared" si="198"/>
        <v>-0.44195204246892261</v>
      </c>
      <c r="V480" s="23">
        <f t="shared" si="210"/>
        <v>-0.73290059237759486</v>
      </c>
      <c r="W480" s="23">
        <f t="shared" si="211"/>
        <v>-0.11285241469425644</v>
      </c>
      <c r="X480" s="23">
        <f t="shared" si="212"/>
        <v>-0.7242907980118698</v>
      </c>
      <c r="Y480" s="23">
        <f t="shared" si="199"/>
        <v>0.95532012421000068</v>
      </c>
      <c r="Z480" s="23">
        <f t="shared" si="200"/>
        <v>4.4679875789999331E-2</v>
      </c>
      <c r="AA480" s="24">
        <f>IF(SUMIFS('Daily NSE Equity Options'!$M:$M,'Daily NSE Equity Options'!$A:$A,$A480)=0,"",SUMIFS('Daily NSE Equity Options'!$M:$M,'Daily NSE Equity Options'!$A:$A,$A480))</f>
        <v>61030854</v>
      </c>
      <c r="AB480" s="9">
        <f>IF(SUMIFS('Daily BSE Equity Options'!$M:$M,'Daily BSE Equity Options'!$A:$A,$A480)=0,"",SUMIFS('Daily BSE Equity Options'!$M:$M,'Daily BSE Equity Options'!$A:$A,$A480))</f>
        <v>2521734</v>
      </c>
      <c r="AC480" s="9">
        <f t="shared" si="201"/>
        <v>63552588</v>
      </c>
      <c r="AD480" s="26">
        <f t="shared" si="202"/>
        <v>-0.36622675997835419</v>
      </c>
      <c r="AE480" s="26">
        <f t="shared" si="203"/>
        <v>-6.3917913051741659E-2</v>
      </c>
      <c r="AF480" s="26">
        <f t="shared" si="204"/>
        <v>-0.35799982428802024</v>
      </c>
      <c r="AG480" s="26">
        <f t="shared" si="213"/>
        <v>-0.72913305999337386</v>
      </c>
      <c r="AH480" s="26">
        <f t="shared" si="214"/>
        <v>-0.14023490905371538</v>
      </c>
      <c r="AI480" s="26">
        <f t="shared" si="215"/>
        <v>-0.72156561480717818</v>
      </c>
      <c r="AJ480" s="26">
        <f t="shared" si="205"/>
        <v>0.96032051440611677</v>
      </c>
      <c r="AK480" s="26">
        <f t="shared" si="206"/>
        <v>3.967948559388329E-2</v>
      </c>
      <c r="AL480" s="29">
        <v>28.155000000000001</v>
      </c>
      <c r="AM480" s="30">
        <v>29.925000000000001</v>
      </c>
      <c r="AN480" s="30">
        <v>27.2225</v>
      </c>
      <c r="AO480" s="30">
        <v>27.9575</v>
      </c>
      <c r="AP480" s="31">
        <v>-7.0000000000000001E-3</v>
      </c>
    </row>
    <row r="481" spans="1:42" x14ac:dyDescent="0.2">
      <c r="A481" s="11">
        <v>44627</v>
      </c>
      <c r="B481" s="5" t="s">
        <v>244</v>
      </c>
      <c r="C481" s="10">
        <v>44621</v>
      </c>
      <c r="D481" s="5" t="s">
        <v>182</v>
      </c>
      <c r="E481" s="18">
        <f>IF(SUMIFS('Daily NSE Equity Options'!$K:$K,'Daily NSE Equity Options'!$A:$A,$A481)=0,"",SUMIFS('Daily NSE Equity Options'!$K:$K,'Daily NSE Equity Options'!$A:$A,$A481))</f>
        <v>532.09429999999998</v>
      </c>
      <c r="F481" s="7">
        <f>IF(SUMIFS('Daily BSE Equity Options'!$K:$K,'Daily BSE Equity Options'!$A:$A,$A481)=0,"",SUMIFS('Daily BSE Equity Options'!$K:$K,'Daily BSE Equity Options'!$A:$A,$A481))</f>
        <v>5.9799999999999999E-2</v>
      </c>
      <c r="G481" s="7">
        <f t="shared" si="189"/>
        <v>532.15409999999997</v>
      </c>
      <c r="H481" s="20" t="str">
        <f t="shared" si="190"/>
        <v/>
      </c>
      <c r="I481" s="20" t="str">
        <f t="shared" si="191"/>
        <v/>
      </c>
      <c r="J481" s="20" t="str">
        <f t="shared" si="192"/>
        <v/>
      </c>
      <c r="K481" s="20">
        <f t="shared" si="207"/>
        <v>1.3973199644714773E-2</v>
      </c>
      <c r="L481" s="20">
        <f t="shared" si="208"/>
        <v>-0.32199546485260777</v>
      </c>
      <c r="M481" s="20">
        <f t="shared" si="209"/>
        <v>1.3916740767217384E-2</v>
      </c>
      <c r="N481" s="20">
        <f t="shared" si="193"/>
        <v>0.9998876265352461</v>
      </c>
      <c r="O481" s="20">
        <f t="shared" si="194"/>
        <v>1.1237346475391245E-4</v>
      </c>
      <c r="P481" s="21">
        <f>IF(SUMIFS('Daily NSE Equity Options'!$L:$L,'Daily NSE Equity Options'!$A:$A,$A481)=0,"",SUMIFS('Daily NSE Equity Options'!$L:$L,'Daily NSE Equity Options'!$A:$A,$A481))</f>
        <v>51596.047299999998</v>
      </c>
      <c r="Q481" s="8">
        <f>IF(SUMIFS('Daily BSE Equity Options'!$L:$L,'Daily BSE Equity Options'!$A:$A,$A481)=0,"",SUMIFS('Daily BSE Equity Options'!$L:$L,'Daily BSE Equity Options'!$A:$A,$A481))</f>
        <v>2426.9663</v>
      </c>
      <c r="R481" s="8">
        <f t="shared" si="195"/>
        <v>54023.013599999998</v>
      </c>
      <c r="S481" s="23" t="str">
        <f t="shared" si="196"/>
        <v/>
      </c>
      <c r="T481" s="23" t="str">
        <f t="shared" si="197"/>
        <v/>
      </c>
      <c r="U481" s="23" t="str">
        <f t="shared" si="198"/>
        <v/>
      </c>
      <c r="V481" s="23">
        <f t="shared" si="210"/>
        <v>-6.2996396651201492E-3</v>
      </c>
      <c r="W481" s="23">
        <f t="shared" si="211"/>
        <v>-5.9911353104646903E-4</v>
      </c>
      <c r="X481" s="23">
        <f t="shared" si="212"/>
        <v>-6.0449408655119941E-3</v>
      </c>
      <c r="Y481" s="23">
        <f t="shared" si="199"/>
        <v>0.95507532552756369</v>
      </c>
      <c r="Z481" s="23">
        <f t="shared" si="200"/>
        <v>4.4924674472436317E-2</v>
      </c>
      <c r="AA481" s="24">
        <f>IF(SUMIFS('Daily NSE Equity Options'!$M:$M,'Daily NSE Equity Options'!$A:$A,$A481)=0,"",SUMIFS('Daily NSE Equity Options'!$M:$M,'Daily NSE Equity Options'!$A:$A,$A481))</f>
        <v>62189923</v>
      </c>
      <c r="AB481" s="9">
        <f>IF(SUMIFS('Daily BSE Equity Options'!$M:$M,'Daily BSE Equity Options'!$A:$A,$A481)=0,"",SUMIFS('Daily BSE Equity Options'!$M:$M,'Daily BSE Equity Options'!$A:$A,$A481))</f>
        <v>2536995</v>
      </c>
      <c r="AC481" s="9">
        <f t="shared" si="201"/>
        <v>64726918</v>
      </c>
      <c r="AD481" s="26" t="str">
        <f t="shared" si="202"/>
        <v/>
      </c>
      <c r="AE481" s="26" t="str">
        <f t="shared" si="203"/>
        <v/>
      </c>
      <c r="AF481" s="26" t="str">
        <f t="shared" si="204"/>
        <v/>
      </c>
      <c r="AG481" s="26">
        <f t="shared" si="213"/>
        <v>1.8991525171841772E-2</v>
      </c>
      <c r="AH481" s="26">
        <f t="shared" si="214"/>
        <v>6.0517881743276103E-3</v>
      </c>
      <c r="AI481" s="26">
        <f t="shared" si="215"/>
        <v>1.8478083064060291E-2</v>
      </c>
      <c r="AJ481" s="26">
        <f t="shared" si="205"/>
        <v>0.9608046377242927</v>
      </c>
      <c r="AK481" s="26">
        <f t="shared" si="206"/>
        <v>3.9195362275707302E-2</v>
      </c>
      <c r="AL481" s="29">
        <v>27.9575</v>
      </c>
      <c r="AM481" s="30">
        <v>30.2775</v>
      </c>
      <c r="AN481" s="30">
        <v>27.9575</v>
      </c>
      <c r="AO481" s="30">
        <v>29.33</v>
      </c>
      <c r="AP481" s="31">
        <v>4.9099999999999998E-2</v>
      </c>
    </row>
    <row r="482" spans="1:42" x14ac:dyDescent="0.2">
      <c r="A482" s="11">
        <v>44628</v>
      </c>
      <c r="B482" s="5" t="s">
        <v>242</v>
      </c>
      <c r="C482" s="10">
        <v>44621</v>
      </c>
      <c r="D482" s="5" t="s">
        <v>182</v>
      </c>
      <c r="E482" s="18">
        <f>IF(SUMIFS('Daily NSE Equity Options'!$K:$K,'Daily NSE Equity Options'!$A:$A,$A482)=0,"",SUMIFS('Daily NSE Equity Options'!$K:$K,'Daily NSE Equity Options'!$A:$A,$A482))</f>
        <v>583.21510000000001</v>
      </c>
      <c r="F482" s="7">
        <f>IF(SUMIFS('Daily BSE Equity Options'!$K:$K,'Daily BSE Equity Options'!$A:$A,$A482)=0,"",SUMIFS('Daily BSE Equity Options'!$K:$K,'Daily BSE Equity Options'!$A:$A,$A482))</f>
        <v>5.2499999999999998E-2</v>
      </c>
      <c r="G482" s="7">
        <f t="shared" si="189"/>
        <v>583.26760000000002</v>
      </c>
      <c r="H482" s="20">
        <f t="shared" si="190"/>
        <v>1.6882366877651527</v>
      </c>
      <c r="I482" s="20">
        <f t="shared" si="191"/>
        <v>-0.54148471615720528</v>
      </c>
      <c r="J482" s="20">
        <f t="shared" si="192"/>
        <v>1.6870605297115664</v>
      </c>
      <c r="K482" s="20">
        <f t="shared" si="207"/>
        <v>9.6074699541039976E-2</v>
      </c>
      <c r="L482" s="20">
        <f t="shared" si="208"/>
        <v>-0.12207357859531776</v>
      </c>
      <c r="M482" s="20">
        <f t="shared" si="209"/>
        <v>9.6050185463195881E-2</v>
      </c>
      <c r="N482" s="20">
        <f t="shared" si="193"/>
        <v>0.99990998985714274</v>
      </c>
      <c r="O482" s="20">
        <f t="shared" si="194"/>
        <v>9.0010142857240821E-5</v>
      </c>
      <c r="P482" s="21">
        <f>IF(SUMIFS('Daily NSE Equity Options'!$L:$L,'Daily NSE Equity Options'!$A:$A,$A482)=0,"",SUMIFS('Daily NSE Equity Options'!$L:$L,'Daily NSE Equity Options'!$A:$A,$A482))</f>
        <v>68008.130399999995</v>
      </c>
      <c r="Q482" s="8">
        <f>IF(SUMIFS('Daily BSE Equity Options'!$L:$L,'Daily BSE Equity Options'!$A:$A,$A482)=0,"",SUMIFS('Daily BSE Equity Options'!$L:$L,'Daily BSE Equity Options'!$A:$A,$A482))</f>
        <v>2537.8229999999999</v>
      </c>
      <c r="R482" s="8">
        <f t="shared" si="195"/>
        <v>70545.953399999999</v>
      </c>
      <c r="S482" s="23">
        <f t="shared" si="196"/>
        <v>1.0561098880634612</v>
      </c>
      <c r="T482" s="23">
        <f t="shared" si="197"/>
        <v>-1.7224046384676228E-3</v>
      </c>
      <c r="U482" s="23">
        <f t="shared" si="198"/>
        <v>0.98060876445140877</v>
      </c>
      <c r="V482" s="23">
        <f t="shared" si="210"/>
        <v>0.31808799237223728</v>
      </c>
      <c r="W482" s="23">
        <f t="shared" si="211"/>
        <v>4.5677066055676008E-2</v>
      </c>
      <c r="X482" s="23">
        <f t="shared" si="212"/>
        <v>0.30585002018473095</v>
      </c>
      <c r="Y482" s="23">
        <f t="shared" si="199"/>
        <v>0.96402595928344204</v>
      </c>
      <c r="Z482" s="23">
        <f t="shared" si="200"/>
        <v>3.5974040716557951E-2</v>
      </c>
      <c r="AA482" s="24">
        <f>IF(SUMIFS('Daily NSE Equity Options'!$M:$M,'Daily NSE Equity Options'!$A:$A,$A482)=0,"",SUMIFS('Daily NSE Equity Options'!$M:$M,'Daily NSE Equity Options'!$A:$A,$A482))</f>
        <v>83153368</v>
      </c>
      <c r="AB482" s="9">
        <f>IF(SUMIFS('Daily BSE Equity Options'!$M:$M,'Daily BSE Equity Options'!$A:$A,$A482)=0,"",SUMIFS('Daily BSE Equity Options'!$M:$M,'Daily BSE Equity Options'!$A:$A,$A482))</f>
        <v>2682056</v>
      </c>
      <c r="AC482" s="9">
        <f t="shared" si="201"/>
        <v>85835424</v>
      </c>
      <c r="AD482" s="26">
        <f t="shared" si="202"/>
        <v>1.4642036829744112</v>
      </c>
      <c r="AE482" s="26">
        <f t="shared" si="203"/>
        <v>0.31644277299296975</v>
      </c>
      <c r="AF482" s="26">
        <f t="shared" si="204"/>
        <v>1.3988523797107306</v>
      </c>
      <c r="AG482" s="26">
        <f t="shared" si="213"/>
        <v>0.33708748923840925</v>
      </c>
      <c r="AH482" s="26">
        <f t="shared" si="214"/>
        <v>5.717827587362212E-2</v>
      </c>
      <c r="AI482" s="26">
        <f t="shared" si="215"/>
        <v>0.32611634621626817</v>
      </c>
      <c r="AJ482" s="26">
        <f t="shared" si="205"/>
        <v>0.96875350671070259</v>
      </c>
      <c r="AK482" s="26">
        <f t="shared" si="206"/>
        <v>3.1246493289297433E-2</v>
      </c>
      <c r="AL482" s="29">
        <v>29.33</v>
      </c>
      <c r="AM482" s="30">
        <v>30.057500000000001</v>
      </c>
      <c r="AN482" s="30">
        <v>27.112500000000001</v>
      </c>
      <c r="AO482" s="30">
        <v>28.587499999999999</v>
      </c>
      <c r="AP482" s="31">
        <v>-2.53E-2</v>
      </c>
    </row>
    <row r="483" spans="1:42" x14ac:dyDescent="0.2">
      <c r="A483" s="11">
        <v>44629</v>
      </c>
      <c r="B483" s="5" t="s">
        <v>240</v>
      </c>
      <c r="C483" s="10">
        <v>44621</v>
      </c>
      <c r="D483" s="5" t="s">
        <v>182</v>
      </c>
      <c r="E483" s="18">
        <f>IF(SUMIFS('Daily NSE Equity Options'!$K:$K,'Daily NSE Equity Options'!$A:$A,$A483)=0,"",SUMIFS('Daily NSE Equity Options'!$K:$K,'Daily NSE Equity Options'!$A:$A,$A483))</f>
        <v>518.10260000000005</v>
      </c>
      <c r="F483" s="7">
        <f>IF(SUMIFS('Daily BSE Equity Options'!$K:$K,'Daily BSE Equity Options'!$A:$A,$A483)=0,"",SUMIFS('Daily BSE Equity Options'!$K:$K,'Daily BSE Equity Options'!$A:$A,$A483))</f>
        <v>4.24E-2</v>
      </c>
      <c r="G483" s="7">
        <f t="shared" si="189"/>
        <v>518.1450000000001</v>
      </c>
      <c r="H483" s="20">
        <f t="shared" si="190"/>
        <v>1.4311327961499987</v>
      </c>
      <c r="I483" s="20">
        <f t="shared" si="191"/>
        <v>-0.63542562338779018</v>
      </c>
      <c r="J483" s="20">
        <f t="shared" si="192"/>
        <v>1.4300056418508089</v>
      </c>
      <c r="K483" s="20">
        <f t="shared" si="207"/>
        <v>-0.11164405722691328</v>
      </c>
      <c r="L483" s="20">
        <f t="shared" si="208"/>
        <v>-0.19238095238095232</v>
      </c>
      <c r="M483" s="20">
        <f t="shared" si="209"/>
        <v>-0.11165132436637992</v>
      </c>
      <c r="N483" s="20">
        <f t="shared" si="193"/>
        <v>0.99991816962433289</v>
      </c>
      <c r="O483" s="20">
        <f t="shared" si="194"/>
        <v>8.1830375667043E-5</v>
      </c>
      <c r="P483" s="21">
        <f>IF(SUMIFS('Daily NSE Equity Options'!$L:$L,'Daily NSE Equity Options'!$A:$A,$A483)=0,"",SUMIFS('Daily NSE Equity Options'!$L:$L,'Daily NSE Equity Options'!$A:$A,$A483))</f>
        <v>88083.672600000005</v>
      </c>
      <c r="Q483" s="8">
        <f>IF(SUMIFS('Daily BSE Equity Options'!$L:$L,'Daily BSE Equity Options'!$A:$A,$A483)=0,"",SUMIFS('Daily BSE Equity Options'!$L:$L,'Daily BSE Equity Options'!$A:$A,$A483))</f>
        <v>2625.8760000000002</v>
      </c>
      <c r="R483" s="8">
        <f t="shared" si="195"/>
        <v>90709.548600000009</v>
      </c>
      <c r="S483" s="23">
        <f t="shared" si="196"/>
        <v>0.9227577761242054</v>
      </c>
      <c r="T483" s="23">
        <f t="shared" si="197"/>
        <v>-0.18328688433959506</v>
      </c>
      <c r="U483" s="23">
        <f t="shared" si="198"/>
        <v>0.8502226557519974</v>
      </c>
      <c r="V483" s="23">
        <f t="shared" si="210"/>
        <v>0.29519326706855065</v>
      </c>
      <c r="W483" s="23">
        <f t="shared" si="211"/>
        <v>3.4696273144344758E-2</v>
      </c>
      <c r="X483" s="23">
        <f t="shared" si="212"/>
        <v>0.28582213760258024</v>
      </c>
      <c r="Y483" s="23">
        <f t="shared" si="199"/>
        <v>0.97105182375474852</v>
      </c>
      <c r="Z483" s="23">
        <f t="shared" si="200"/>
        <v>2.8948176245251429E-2</v>
      </c>
      <c r="AA483" s="24">
        <f>IF(SUMIFS('Daily NSE Equity Options'!$M:$M,'Daily NSE Equity Options'!$A:$A,$A483)=0,"",SUMIFS('Daily NSE Equity Options'!$M:$M,'Daily NSE Equity Options'!$A:$A,$A483))</f>
        <v>106543305</v>
      </c>
      <c r="AB483" s="9">
        <f>IF(SUMIFS('Daily BSE Equity Options'!$M:$M,'Daily BSE Equity Options'!$A:$A,$A483)=0,"",SUMIFS('Daily BSE Equity Options'!$M:$M,'Daily BSE Equity Options'!$A:$A,$A483))</f>
        <v>2769520</v>
      </c>
      <c r="AC483" s="9">
        <f t="shared" si="201"/>
        <v>109312825</v>
      </c>
      <c r="AD483" s="26">
        <f t="shared" si="202"/>
        <v>1.2901292943589806</v>
      </c>
      <c r="AE483" s="26">
        <f t="shared" si="203"/>
        <v>6.6969673177526001E-3</v>
      </c>
      <c r="AF483" s="26">
        <f t="shared" si="204"/>
        <v>1.2184718166381288</v>
      </c>
      <c r="AG483" s="26">
        <f t="shared" si="213"/>
        <v>0.28128670627027397</v>
      </c>
      <c r="AH483" s="26">
        <f t="shared" si="214"/>
        <v>3.2610803055566295E-2</v>
      </c>
      <c r="AI483" s="26">
        <f t="shared" si="215"/>
        <v>0.27351645632926558</v>
      </c>
      <c r="AJ483" s="26">
        <f t="shared" si="205"/>
        <v>0.97466427201016903</v>
      </c>
      <c r="AK483" s="26">
        <f t="shared" si="206"/>
        <v>2.5335727989831018E-2</v>
      </c>
      <c r="AL483" s="29">
        <v>28.587499999999999</v>
      </c>
      <c r="AM483" s="30">
        <v>28.587499999999999</v>
      </c>
      <c r="AN483" s="30">
        <v>27.305</v>
      </c>
      <c r="AO483" s="30">
        <v>27.467500000000001</v>
      </c>
      <c r="AP483" s="31">
        <v>-3.9199999999999999E-2</v>
      </c>
    </row>
    <row r="484" spans="1:42" x14ac:dyDescent="0.2">
      <c r="A484" s="11">
        <v>44630</v>
      </c>
      <c r="B484" s="5" t="s">
        <v>243</v>
      </c>
      <c r="C484" s="10">
        <v>44621</v>
      </c>
      <c r="D484" s="5" t="s">
        <v>182</v>
      </c>
      <c r="E484" s="18">
        <f>IF(SUMIFS('Daily NSE Equity Options'!$K:$K,'Daily NSE Equity Options'!$A:$A,$A484)=0,"",SUMIFS('Daily NSE Equity Options'!$K:$K,'Daily NSE Equity Options'!$A:$A,$A484))</f>
        <v>653.71510000000001</v>
      </c>
      <c r="F484" s="7">
        <f>IF(SUMIFS('Daily BSE Equity Options'!$K:$K,'Daily BSE Equity Options'!$A:$A,$A484)=0,"",SUMIFS('Daily BSE Equity Options'!$K:$K,'Daily BSE Equity Options'!$A:$A,$A484))</f>
        <v>2.1100000000000001E-2</v>
      </c>
      <c r="G484" s="7">
        <f t="shared" si="189"/>
        <v>653.73620000000005</v>
      </c>
      <c r="H484" s="20">
        <f t="shared" si="190"/>
        <v>2.9204715012234326</v>
      </c>
      <c r="I484" s="20">
        <f t="shared" si="191"/>
        <v>-0.72879177377892024</v>
      </c>
      <c r="J484" s="20">
        <f t="shared" si="192"/>
        <v>2.9187696092477124</v>
      </c>
      <c r="K484" s="20">
        <f t="shared" si="207"/>
        <v>0.26174834868614805</v>
      </c>
      <c r="L484" s="20">
        <f t="shared" si="208"/>
        <v>-0.50235849056603765</v>
      </c>
      <c r="M484" s="20">
        <f t="shared" si="209"/>
        <v>0.26168582153644238</v>
      </c>
      <c r="N484" s="20">
        <f t="shared" si="193"/>
        <v>0.99996772398407796</v>
      </c>
      <c r="O484" s="20">
        <f t="shared" si="194"/>
        <v>3.2276015922018695E-5</v>
      </c>
      <c r="P484" s="21">
        <f>IF(SUMIFS('Daily NSE Equity Options'!$L:$L,'Daily NSE Equity Options'!$A:$A,$A484)=0,"",SUMIFS('Daily NSE Equity Options'!$L:$L,'Daily NSE Equity Options'!$A:$A,$A484))</f>
        <v>223295.49129999999</v>
      </c>
      <c r="Q484" s="8">
        <f>IF(SUMIFS('Daily BSE Equity Options'!$L:$L,'Daily BSE Equity Options'!$A:$A,$A484)=0,"",SUMIFS('Daily BSE Equity Options'!$L:$L,'Daily BSE Equity Options'!$A:$A,$A484))</f>
        <v>2675.2631000000001</v>
      </c>
      <c r="R484" s="8">
        <f t="shared" si="195"/>
        <v>225970.75440000001</v>
      </c>
      <c r="S484" s="23">
        <f t="shared" si="196"/>
        <v>2.1114023891226092</v>
      </c>
      <c r="T484" s="23">
        <f t="shared" si="197"/>
        <v>-7.131108709755829E-2</v>
      </c>
      <c r="U484" s="23">
        <f t="shared" si="198"/>
        <v>2.0271702972603922</v>
      </c>
      <c r="V484" s="23">
        <f t="shared" si="210"/>
        <v>1.5350383868985045</v>
      </c>
      <c r="W484" s="23">
        <f t="shared" si="211"/>
        <v>1.8807856882807839E-2</v>
      </c>
      <c r="X484" s="23">
        <f t="shared" si="212"/>
        <v>1.4911462782871787</v>
      </c>
      <c r="Y484" s="23">
        <f t="shared" si="199"/>
        <v>0.98816102062807465</v>
      </c>
      <c r="Z484" s="23">
        <f t="shared" si="200"/>
        <v>1.1838979371925308E-2</v>
      </c>
      <c r="AA484" s="24">
        <f>IF(SUMIFS('Daily NSE Equity Options'!$M:$M,'Daily NSE Equity Options'!$A:$A,$A484)=0,"",SUMIFS('Daily NSE Equity Options'!$M:$M,'Daily NSE Equity Options'!$A:$A,$A484))</f>
        <v>260916762</v>
      </c>
      <c r="AB484" s="9">
        <f>IF(SUMIFS('Daily BSE Equity Options'!$M:$M,'Daily BSE Equity Options'!$A:$A,$A484)=0,"",SUMIFS('Daily BSE Equity Options'!$M:$M,'Daily BSE Equity Options'!$A:$A,$A484))</f>
        <v>2964076</v>
      </c>
      <c r="AC484" s="9">
        <f t="shared" si="201"/>
        <v>263880838</v>
      </c>
      <c r="AD484" s="26">
        <f t="shared" si="202"/>
        <v>2.5535989877210952</v>
      </c>
      <c r="AE484" s="26">
        <f t="shared" si="203"/>
        <v>0.18237744317832782</v>
      </c>
      <c r="AF484" s="26">
        <f t="shared" si="204"/>
        <v>2.4753117013997645</v>
      </c>
      <c r="AG484" s="26">
        <f t="shared" si="213"/>
        <v>1.4489268659349359</v>
      </c>
      <c r="AH484" s="26">
        <f t="shared" si="214"/>
        <v>7.024899621595071E-2</v>
      </c>
      <c r="AI484" s="26">
        <f t="shared" si="215"/>
        <v>1.4139970584421362</v>
      </c>
      <c r="AJ484" s="26">
        <f t="shared" si="205"/>
        <v>0.98876736930780851</v>
      </c>
      <c r="AK484" s="26">
        <f t="shared" si="206"/>
        <v>1.123263069219145E-2</v>
      </c>
      <c r="AL484" s="29">
        <v>27.467500000000001</v>
      </c>
      <c r="AM484" s="30">
        <v>27.467500000000001</v>
      </c>
      <c r="AN484" s="30">
        <v>22.962499999999999</v>
      </c>
      <c r="AO484" s="30">
        <v>25.5825</v>
      </c>
      <c r="AP484" s="31">
        <v>-6.8599999999999994E-2</v>
      </c>
    </row>
    <row r="485" spans="1:42" x14ac:dyDescent="0.2">
      <c r="A485" s="11">
        <v>44631</v>
      </c>
      <c r="B485" s="5" t="s">
        <v>241</v>
      </c>
      <c r="C485" s="10">
        <v>44621</v>
      </c>
      <c r="D485" s="5" t="s">
        <v>182</v>
      </c>
      <c r="E485" s="18">
        <f>IF(SUMIFS('Daily NSE Equity Options'!$K:$K,'Daily NSE Equity Options'!$A:$A,$A485)=0,"",SUMIFS('Daily NSE Equity Options'!$K:$K,'Daily NSE Equity Options'!$A:$A,$A485))</f>
        <v>453.34890000000001</v>
      </c>
      <c r="F485" s="7">
        <f>IF(SUMIFS('Daily BSE Equity Options'!$K:$K,'Daily BSE Equity Options'!$A:$A,$A485)=0,"",SUMIFS('Daily BSE Equity Options'!$K:$K,'Daily BSE Equity Options'!$A:$A,$A485))</f>
        <v>7.2599999999999998E-2</v>
      </c>
      <c r="G485" s="7">
        <f t="shared" si="189"/>
        <v>453.42150000000004</v>
      </c>
      <c r="H485" s="20" t="str">
        <f t="shared" si="190"/>
        <v/>
      </c>
      <c r="I485" s="20" t="str">
        <f t="shared" si="191"/>
        <v/>
      </c>
      <c r="J485" s="20" t="str">
        <f t="shared" si="192"/>
        <v/>
      </c>
      <c r="K485" s="20">
        <f t="shared" si="207"/>
        <v>-0.3065038577202821</v>
      </c>
      <c r="L485" s="20">
        <f t="shared" si="208"/>
        <v>2.4407582938388623</v>
      </c>
      <c r="M485" s="20">
        <f t="shared" si="209"/>
        <v>-0.30641518704333648</v>
      </c>
      <c r="N485" s="20">
        <f t="shared" si="193"/>
        <v>0.99983988408136792</v>
      </c>
      <c r="O485" s="20">
        <f t="shared" si="194"/>
        <v>1.6011591863200134E-4</v>
      </c>
      <c r="P485" s="21">
        <f>IF(SUMIFS('Daily NSE Equity Options'!$L:$L,'Daily NSE Equity Options'!$A:$A,$A485)=0,"",SUMIFS('Daily NSE Equity Options'!$L:$L,'Daily NSE Equity Options'!$A:$A,$A485))</f>
        <v>45455.037499999999</v>
      </c>
      <c r="Q485" s="8">
        <f>IF(SUMIFS('Daily BSE Equity Options'!$L:$L,'Daily BSE Equity Options'!$A:$A,$A485)=0,"",SUMIFS('Daily BSE Equity Options'!$L:$L,'Daily BSE Equity Options'!$A:$A,$A485))</f>
        <v>2427.1034</v>
      </c>
      <c r="R485" s="8">
        <f t="shared" si="195"/>
        <v>47882.140899999999</v>
      </c>
      <c r="S485" s="23" t="str">
        <f t="shared" si="196"/>
        <v/>
      </c>
      <c r="T485" s="23" t="str">
        <f t="shared" si="197"/>
        <v/>
      </c>
      <c r="U485" s="23" t="str">
        <f t="shared" si="198"/>
        <v/>
      </c>
      <c r="V485" s="23">
        <f t="shared" si="210"/>
        <v>-0.79643548897756</v>
      </c>
      <c r="W485" s="23">
        <f t="shared" si="211"/>
        <v>-9.2760857801238328E-2</v>
      </c>
      <c r="X485" s="23">
        <f t="shared" si="212"/>
        <v>-0.78810469953451645</v>
      </c>
      <c r="Y485" s="23">
        <f t="shared" si="199"/>
        <v>0.94931088388322249</v>
      </c>
      <c r="Z485" s="23">
        <f t="shared" si="200"/>
        <v>5.0689116116777476E-2</v>
      </c>
      <c r="AA485" s="24">
        <f>IF(SUMIFS('Daily NSE Equity Options'!$M:$M,'Daily NSE Equity Options'!$A:$A,$A485)=0,"",SUMIFS('Daily NSE Equity Options'!$M:$M,'Daily NSE Equity Options'!$A:$A,$A485))</f>
        <v>53420446</v>
      </c>
      <c r="AB485" s="9">
        <f>IF(SUMIFS('Daily BSE Equity Options'!$M:$M,'Daily BSE Equity Options'!$A:$A,$A485)=0,"",SUMIFS('Daily BSE Equity Options'!$M:$M,'Daily BSE Equity Options'!$A:$A,$A485))</f>
        <v>2527841</v>
      </c>
      <c r="AC485" s="9">
        <f t="shared" si="201"/>
        <v>55948287</v>
      </c>
      <c r="AD485" s="26" t="str">
        <f t="shared" si="202"/>
        <v/>
      </c>
      <c r="AE485" s="26" t="str">
        <f t="shared" si="203"/>
        <v/>
      </c>
      <c r="AF485" s="26" t="str">
        <f t="shared" si="204"/>
        <v/>
      </c>
      <c r="AG485" s="26">
        <f t="shared" si="213"/>
        <v>-0.79525866567361436</v>
      </c>
      <c r="AH485" s="26">
        <f t="shared" si="214"/>
        <v>-0.14717402657691636</v>
      </c>
      <c r="AI485" s="26">
        <f t="shared" si="215"/>
        <v>-0.7879789702653589</v>
      </c>
      <c r="AJ485" s="26">
        <f t="shared" si="205"/>
        <v>0.95481825922570251</v>
      </c>
      <c r="AK485" s="26">
        <f t="shared" si="206"/>
        <v>4.518174077429752E-2</v>
      </c>
      <c r="AL485" s="29">
        <v>25.5825</v>
      </c>
      <c r="AM485" s="30">
        <v>25.872499999999999</v>
      </c>
      <c r="AN485" s="30">
        <v>24.58</v>
      </c>
      <c r="AO485" s="30">
        <v>25.344999999999999</v>
      </c>
      <c r="AP485" s="31">
        <v>-9.2999999999999992E-3</v>
      </c>
    </row>
    <row r="486" spans="1:42" x14ac:dyDescent="0.2">
      <c r="A486" s="11">
        <v>44634</v>
      </c>
      <c r="B486" s="5" t="s">
        <v>244</v>
      </c>
      <c r="C486" s="10">
        <v>44621</v>
      </c>
      <c r="D486" s="5" t="s">
        <v>182</v>
      </c>
      <c r="E486" s="18">
        <f>IF(SUMIFS('Daily NSE Equity Options'!$K:$K,'Daily NSE Equity Options'!$A:$A,$A486)=0,"",SUMIFS('Daily NSE Equity Options'!$K:$K,'Daily NSE Equity Options'!$A:$A,$A486))</f>
        <v>433.25940000000003</v>
      </c>
      <c r="F486" s="7">
        <f>IF(SUMIFS('Daily BSE Equity Options'!$K:$K,'Daily BSE Equity Options'!$A:$A,$A486)=0,"",SUMIFS('Daily BSE Equity Options'!$K:$K,'Daily BSE Equity Options'!$A:$A,$A486))</f>
        <v>6.3700000000000007E-2</v>
      </c>
      <c r="G486" s="7">
        <f t="shared" si="189"/>
        <v>433.32310000000001</v>
      </c>
      <c r="H486" s="20" t="str">
        <f t="shared" si="190"/>
        <v/>
      </c>
      <c r="I486" s="20" t="str">
        <f t="shared" si="191"/>
        <v/>
      </c>
      <c r="J486" s="20" t="str">
        <f t="shared" si="192"/>
        <v/>
      </c>
      <c r="K486" s="20">
        <f t="shared" si="207"/>
        <v>-4.4313551880240554E-2</v>
      </c>
      <c r="L486" s="20">
        <f t="shared" si="208"/>
        <v>-0.12258953168044062</v>
      </c>
      <c r="M486" s="20">
        <f t="shared" si="209"/>
        <v>-4.4326085110653168E-2</v>
      </c>
      <c r="N486" s="20">
        <f t="shared" si="193"/>
        <v>0.99985299652845649</v>
      </c>
      <c r="O486" s="20">
        <f t="shared" si="194"/>
        <v>1.4700347154352031E-4</v>
      </c>
      <c r="P486" s="21">
        <f>IF(SUMIFS('Daily NSE Equity Options'!$L:$L,'Daily NSE Equity Options'!$A:$A,$A486)=0,"",SUMIFS('Daily NSE Equity Options'!$L:$L,'Daily NSE Equity Options'!$A:$A,$A486))</f>
        <v>49740.8076</v>
      </c>
      <c r="Q486" s="8">
        <f>IF(SUMIFS('Daily BSE Equity Options'!$L:$L,'Daily BSE Equity Options'!$A:$A,$A486)=0,"",SUMIFS('Daily BSE Equity Options'!$L:$L,'Daily BSE Equity Options'!$A:$A,$A486))</f>
        <v>2517.3388</v>
      </c>
      <c r="R486" s="8">
        <f t="shared" si="195"/>
        <v>52258.146399999998</v>
      </c>
      <c r="S486" s="23" t="str">
        <f t="shared" si="196"/>
        <v/>
      </c>
      <c r="T486" s="23" t="str">
        <f t="shared" si="197"/>
        <v/>
      </c>
      <c r="U486" s="23" t="str">
        <f t="shared" si="198"/>
        <v/>
      </c>
      <c r="V486" s="23">
        <f t="shared" si="210"/>
        <v>9.4285921554899232E-2</v>
      </c>
      <c r="W486" s="23">
        <f t="shared" si="211"/>
        <v>3.7178226523023383E-2</v>
      </c>
      <c r="X486" s="23">
        <f t="shared" si="212"/>
        <v>9.1391182970266938E-2</v>
      </c>
      <c r="Y486" s="23">
        <f t="shared" si="199"/>
        <v>0.95182877745545147</v>
      </c>
      <c r="Z486" s="23">
        <f t="shared" si="200"/>
        <v>4.8171222544548579E-2</v>
      </c>
      <c r="AA486" s="24">
        <f>IF(SUMIFS('Daily NSE Equity Options'!$M:$M,'Daily NSE Equity Options'!$A:$A,$A486)=0,"",SUMIFS('Daily NSE Equity Options'!$M:$M,'Daily NSE Equity Options'!$A:$A,$A486))</f>
        <v>58204956</v>
      </c>
      <c r="AB486" s="9">
        <f>IF(SUMIFS('Daily BSE Equity Options'!$M:$M,'Daily BSE Equity Options'!$A:$A,$A486)=0,"",SUMIFS('Daily BSE Equity Options'!$M:$M,'Daily BSE Equity Options'!$A:$A,$A486))</f>
        <v>2626786</v>
      </c>
      <c r="AC486" s="9">
        <f t="shared" si="201"/>
        <v>60831742</v>
      </c>
      <c r="AD486" s="26" t="str">
        <f t="shared" si="202"/>
        <v/>
      </c>
      <c r="AE486" s="26" t="str">
        <f t="shared" si="203"/>
        <v/>
      </c>
      <c r="AF486" s="26" t="str">
        <f t="shared" si="204"/>
        <v/>
      </c>
      <c r="AG486" s="26">
        <f t="shared" si="213"/>
        <v>8.9563273208164595E-2</v>
      </c>
      <c r="AH486" s="26">
        <f t="shared" si="214"/>
        <v>3.9142097940495502E-2</v>
      </c>
      <c r="AI486" s="26">
        <f t="shared" si="215"/>
        <v>8.7285156737685332E-2</v>
      </c>
      <c r="AJ486" s="26">
        <f t="shared" si="205"/>
        <v>0.95681882659220907</v>
      </c>
      <c r="AK486" s="26">
        <f t="shared" si="206"/>
        <v>4.318117340779095E-2</v>
      </c>
      <c r="AL486" s="29">
        <v>25.344999999999999</v>
      </c>
      <c r="AM486" s="30">
        <v>26.212499999999999</v>
      </c>
      <c r="AN486" s="30">
        <v>25.09</v>
      </c>
      <c r="AO486" s="30">
        <v>25.677499999999998</v>
      </c>
      <c r="AP486" s="31">
        <v>1.3100000000000001E-2</v>
      </c>
    </row>
    <row r="487" spans="1:42" x14ac:dyDescent="0.2">
      <c r="A487" s="11">
        <v>44635</v>
      </c>
      <c r="B487" s="5" t="s">
        <v>242</v>
      </c>
      <c r="C487" s="10">
        <v>44621</v>
      </c>
      <c r="D487" s="5" t="s">
        <v>182</v>
      </c>
      <c r="E487" s="18">
        <f>IF(SUMIFS('Daily NSE Equity Options'!$K:$K,'Daily NSE Equity Options'!$A:$A,$A487)=0,"",SUMIFS('Daily NSE Equity Options'!$K:$K,'Daily NSE Equity Options'!$A:$A,$A487))</f>
        <v>531.56799999999998</v>
      </c>
      <c r="F487" s="7">
        <f>IF(SUMIFS('Daily BSE Equity Options'!$K:$K,'Daily BSE Equity Options'!$A:$A,$A487)=0,"",SUMIFS('Daily BSE Equity Options'!$K:$K,'Daily BSE Equity Options'!$A:$A,$A487))</f>
        <v>5.28E-2</v>
      </c>
      <c r="G487" s="7">
        <f t="shared" si="189"/>
        <v>531.62080000000003</v>
      </c>
      <c r="H487" s="20">
        <f t="shared" si="190"/>
        <v>1.3550667331228885</v>
      </c>
      <c r="I487" s="20">
        <f t="shared" si="191"/>
        <v>-0.54086956521739138</v>
      </c>
      <c r="J487" s="20">
        <f t="shared" si="192"/>
        <v>1.354101249847782</v>
      </c>
      <c r="K487" s="20">
        <f t="shared" si="207"/>
        <v>0.22690471343495355</v>
      </c>
      <c r="L487" s="20">
        <f t="shared" si="208"/>
        <v>-0.17111459968602838</v>
      </c>
      <c r="M487" s="20">
        <f t="shared" si="209"/>
        <v>0.22684620321418358</v>
      </c>
      <c r="N487" s="20">
        <f t="shared" si="193"/>
        <v>0.99990068108697017</v>
      </c>
      <c r="O487" s="20">
        <f t="shared" si="194"/>
        <v>9.9318913029738484E-5</v>
      </c>
      <c r="P487" s="21">
        <f>IF(SUMIFS('Daily NSE Equity Options'!$L:$L,'Daily NSE Equity Options'!$A:$A,$A487)=0,"",SUMIFS('Daily NSE Equity Options'!$L:$L,'Daily NSE Equity Options'!$A:$A,$A487))</f>
        <v>73159.621299999999</v>
      </c>
      <c r="Q487" s="8">
        <f>IF(SUMIFS('Daily BSE Equity Options'!$L:$L,'Daily BSE Equity Options'!$A:$A,$A487)=0,"",SUMIFS('Daily BSE Equity Options'!$L:$L,'Daily BSE Equity Options'!$A:$A,$A487))</f>
        <v>2575.2226999999998</v>
      </c>
      <c r="R487" s="8">
        <f t="shared" si="195"/>
        <v>75734.843999999997</v>
      </c>
      <c r="S487" s="23">
        <f t="shared" si="196"/>
        <v>1.3151435723655283</v>
      </c>
      <c r="T487" s="23">
        <f t="shared" si="197"/>
        <v>-4.657188004208801E-2</v>
      </c>
      <c r="U487" s="23">
        <f t="shared" si="198"/>
        <v>1.2079175213721958</v>
      </c>
      <c r="V487" s="23">
        <f t="shared" si="210"/>
        <v>0.47081691733529474</v>
      </c>
      <c r="W487" s="23">
        <f t="shared" si="211"/>
        <v>2.2994084070050436E-2</v>
      </c>
      <c r="X487" s="23">
        <f t="shared" si="212"/>
        <v>0.4492447439735443</v>
      </c>
      <c r="Y487" s="23">
        <f t="shared" si="199"/>
        <v>0.96599685740423524</v>
      </c>
      <c r="Z487" s="23">
        <f t="shared" si="200"/>
        <v>3.4003142595764771E-2</v>
      </c>
      <c r="AA487" s="24">
        <f>IF(SUMIFS('Daily NSE Equity Options'!$M:$M,'Daily NSE Equity Options'!$A:$A,$A487)=0,"",SUMIFS('Daily NSE Equity Options'!$M:$M,'Daily NSE Equity Options'!$A:$A,$A487))</f>
        <v>85147354</v>
      </c>
      <c r="AB487" s="9">
        <f>IF(SUMIFS('Daily BSE Equity Options'!$M:$M,'Daily BSE Equity Options'!$A:$A,$A487)=0,"",SUMIFS('Daily BSE Equity Options'!$M:$M,'Daily BSE Equity Options'!$A:$A,$A487))</f>
        <v>2689725</v>
      </c>
      <c r="AC487" s="9">
        <f t="shared" si="201"/>
        <v>87837079</v>
      </c>
      <c r="AD487" s="26">
        <f t="shared" si="202"/>
        <v>1.6505378424362398</v>
      </c>
      <c r="AE487" s="26">
        <f t="shared" si="203"/>
        <v>0.17140495428658276</v>
      </c>
      <c r="AF487" s="26">
        <f t="shared" si="204"/>
        <v>1.5518671462616549</v>
      </c>
      <c r="AG487" s="26">
        <f t="shared" si="213"/>
        <v>0.46288838359400186</v>
      </c>
      <c r="AH487" s="26">
        <f t="shared" si="214"/>
        <v>2.3960459664395861E-2</v>
      </c>
      <c r="AI487" s="26">
        <f t="shared" si="215"/>
        <v>0.44393496079727579</v>
      </c>
      <c r="AJ487" s="26">
        <f t="shared" si="205"/>
        <v>0.96937825084096885</v>
      </c>
      <c r="AK487" s="26">
        <f t="shared" si="206"/>
        <v>3.0621749159031118E-2</v>
      </c>
      <c r="AL487" s="29">
        <v>25.677499999999998</v>
      </c>
      <c r="AM487" s="30">
        <v>27.5425</v>
      </c>
      <c r="AN487" s="30">
        <v>23.657499999999999</v>
      </c>
      <c r="AO487" s="30">
        <v>26.73</v>
      </c>
      <c r="AP487" s="31">
        <v>4.1000000000000002E-2</v>
      </c>
    </row>
    <row r="488" spans="1:42" x14ac:dyDescent="0.2">
      <c r="A488" s="11">
        <v>44636</v>
      </c>
      <c r="B488" s="5" t="s">
        <v>240</v>
      </c>
      <c r="C488" s="10">
        <v>44621</v>
      </c>
      <c r="D488" s="5" t="s">
        <v>182</v>
      </c>
      <c r="E488" s="18">
        <f>IF(SUMIFS('Daily NSE Equity Options'!$K:$K,'Daily NSE Equity Options'!$A:$A,$A488)=0,"",SUMIFS('Daily NSE Equity Options'!$K:$K,'Daily NSE Equity Options'!$A:$A,$A488))</f>
        <v>404.04180000000002</v>
      </c>
      <c r="F488" s="7">
        <f>IF(SUMIFS('Daily BSE Equity Options'!$K:$K,'Daily BSE Equity Options'!$A:$A,$A488)=0,"",SUMIFS('Daily BSE Equity Options'!$K:$K,'Daily BSE Equity Options'!$A:$A,$A488))</f>
        <v>4.5900000000000003E-2</v>
      </c>
      <c r="G488" s="7">
        <f t="shared" si="189"/>
        <v>404.08770000000004</v>
      </c>
      <c r="H488" s="20">
        <f t="shared" si="190"/>
        <v>1.0858119576933722</v>
      </c>
      <c r="I488" s="20">
        <f t="shared" si="191"/>
        <v>-0.7093096896770108</v>
      </c>
      <c r="J488" s="20">
        <f t="shared" si="192"/>
        <v>1.0843498781384193</v>
      </c>
      <c r="K488" s="20">
        <f t="shared" si="207"/>
        <v>-0.23990571290973117</v>
      </c>
      <c r="L488" s="20">
        <f t="shared" si="208"/>
        <v>-0.13068181818181812</v>
      </c>
      <c r="M488" s="20">
        <f t="shared" si="209"/>
        <v>-0.23989486491122991</v>
      </c>
      <c r="N488" s="20">
        <f t="shared" si="193"/>
        <v>0.99988641079646812</v>
      </c>
      <c r="O488" s="20">
        <f t="shared" si="194"/>
        <v>1.1358920353180758E-4</v>
      </c>
      <c r="P488" s="21">
        <f>IF(SUMIFS('Daily NSE Equity Options'!$L:$L,'Daily NSE Equity Options'!$A:$A,$A488)=0,"",SUMIFS('Daily NSE Equity Options'!$L:$L,'Daily NSE Equity Options'!$A:$A,$A488))</f>
        <v>74872.838399999993</v>
      </c>
      <c r="Q488" s="8">
        <f>IF(SUMIFS('Daily BSE Equity Options'!$L:$L,'Daily BSE Equity Options'!$A:$A,$A488)=0,"",SUMIFS('Daily BSE Equity Options'!$L:$L,'Daily BSE Equity Options'!$A:$A,$A488))</f>
        <v>2531.7226000000001</v>
      </c>
      <c r="R488" s="8">
        <f t="shared" si="195"/>
        <v>77404.560999999987</v>
      </c>
      <c r="S488" s="23">
        <f t="shared" si="196"/>
        <v>1.2260463378383033</v>
      </c>
      <c r="T488" s="23">
        <f t="shared" si="197"/>
        <v>-0.18128980129097438</v>
      </c>
      <c r="U488" s="23">
        <f t="shared" si="198"/>
        <v>1.1075525407482978</v>
      </c>
      <c r="V488" s="23">
        <f t="shared" si="210"/>
        <v>2.3417522802294588E-2</v>
      </c>
      <c r="W488" s="23">
        <f t="shared" si="211"/>
        <v>-1.6891781825315477E-2</v>
      </c>
      <c r="X488" s="23">
        <f t="shared" si="212"/>
        <v>2.2046879769105798E-2</v>
      </c>
      <c r="Y488" s="23">
        <f t="shared" si="199"/>
        <v>0.96729233307065721</v>
      </c>
      <c r="Z488" s="23">
        <f t="shared" si="200"/>
        <v>3.2707666929342842E-2</v>
      </c>
      <c r="AA488" s="24">
        <f>IF(SUMIFS('Daily NSE Equity Options'!$M:$M,'Daily NSE Equity Options'!$A:$A,$A488)=0,"",SUMIFS('Daily NSE Equity Options'!$M:$M,'Daily NSE Equity Options'!$A:$A,$A488))</f>
        <v>86607764</v>
      </c>
      <c r="AB488" s="9">
        <f>IF(SUMIFS('Daily BSE Equity Options'!$M:$M,'Daily BSE Equity Options'!$A:$A,$A488)=0,"",SUMIFS('Daily BSE Equity Options'!$M:$M,'Daily BSE Equity Options'!$A:$A,$A488))</f>
        <v>2660286</v>
      </c>
      <c r="AC488" s="9">
        <f t="shared" si="201"/>
        <v>89268050</v>
      </c>
      <c r="AD488" s="26">
        <f t="shared" si="202"/>
        <v>1.5098145381449641</v>
      </c>
      <c r="AE488" s="26">
        <f t="shared" si="203"/>
        <v>-3.6150652187428856E-3</v>
      </c>
      <c r="AF488" s="26">
        <f t="shared" si="204"/>
        <v>1.4011263457138527</v>
      </c>
      <c r="AG488" s="26">
        <f t="shared" si="213"/>
        <v>1.715156057579903E-2</v>
      </c>
      <c r="AH488" s="26">
        <f t="shared" si="214"/>
        <v>-1.0944985082118053E-2</v>
      </c>
      <c r="AI488" s="26">
        <f t="shared" si="215"/>
        <v>1.6291195202426945E-2</v>
      </c>
      <c r="AJ488" s="26">
        <f t="shared" si="205"/>
        <v>0.97019890095056405</v>
      </c>
      <c r="AK488" s="26">
        <f t="shared" si="206"/>
        <v>2.9801099049435939E-2</v>
      </c>
      <c r="AL488" s="29">
        <v>26.73</v>
      </c>
      <c r="AM488" s="30">
        <v>26.73</v>
      </c>
      <c r="AN488" s="30">
        <v>24.012499999999999</v>
      </c>
      <c r="AO488" s="30">
        <v>24.1175</v>
      </c>
      <c r="AP488" s="31">
        <v>-9.7699999999999995E-2</v>
      </c>
    </row>
    <row r="489" spans="1:42" x14ac:dyDescent="0.2">
      <c r="A489" s="11">
        <v>44637</v>
      </c>
      <c r="B489" s="5" t="s">
        <v>243</v>
      </c>
      <c r="C489" s="10">
        <v>44621</v>
      </c>
      <c r="D489" s="5" t="s">
        <v>182</v>
      </c>
      <c r="E489" s="18">
        <f>IF(SUMIFS('Daily NSE Equity Options'!$K:$K,'Daily NSE Equity Options'!$A:$A,$A489)=0,"",SUMIFS('Daily NSE Equity Options'!$K:$K,'Daily NSE Equity Options'!$A:$A,$A489))</f>
        <v>434.13940000000002</v>
      </c>
      <c r="F489" s="7">
        <f>IF(SUMIFS('Daily BSE Equity Options'!$K:$K,'Daily BSE Equity Options'!$A:$A,$A489)=0,"",SUMIFS('Daily BSE Equity Options'!$K:$K,'Daily BSE Equity Options'!$A:$A,$A489))</f>
        <v>2.0299999999999999E-2</v>
      </c>
      <c r="G489" s="7">
        <f t="shared" si="189"/>
        <v>434.15970000000004</v>
      </c>
      <c r="H489" s="20">
        <f t="shared" si="190"/>
        <v>1.2289998341622654</v>
      </c>
      <c r="I489" s="20">
        <f t="shared" si="191"/>
        <v>-0.84028324154209288</v>
      </c>
      <c r="J489" s="20">
        <f t="shared" si="192"/>
        <v>1.2276503649642527</v>
      </c>
      <c r="K489" s="20">
        <f t="shared" si="207"/>
        <v>7.4491302632549328E-2</v>
      </c>
      <c r="L489" s="20">
        <f t="shared" si="208"/>
        <v>-0.55773420479302838</v>
      </c>
      <c r="M489" s="20">
        <f t="shared" si="209"/>
        <v>7.4419488640708353E-2</v>
      </c>
      <c r="N489" s="20">
        <f t="shared" si="193"/>
        <v>0.99995324301173039</v>
      </c>
      <c r="O489" s="20">
        <f t="shared" si="194"/>
        <v>4.6756988269523858E-5</v>
      </c>
      <c r="P489" s="21">
        <f>IF(SUMIFS('Daily NSE Equity Options'!$L:$L,'Daily NSE Equity Options'!$A:$A,$A489)=0,"",SUMIFS('Daily NSE Equity Options'!$L:$L,'Daily NSE Equity Options'!$A:$A,$A489))</f>
        <v>166549.61489999999</v>
      </c>
      <c r="Q489" s="8">
        <f>IF(SUMIFS('Daily BSE Equity Options'!$L:$L,'Daily BSE Equity Options'!$A:$A,$A489)=0,"",SUMIFS('Daily BSE Equity Options'!$L:$L,'Daily BSE Equity Options'!$A:$A,$A489))</f>
        <v>2713.0500999999999</v>
      </c>
      <c r="R489" s="8">
        <f t="shared" si="195"/>
        <v>169262.66499999998</v>
      </c>
      <c r="S489" s="23">
        <f t="shared" si="196"/>
        <v>3.0169444902523761</v>
      </c>
      <c r="T489" s="23">
        <f t="shared" si="197"/>
        <v>-0.12167704722923689</v>
      </c>
      <c r="U489" s="23">
        <f t="shared" si="198"/>
        <v>2.799329732559523</v>
      </c>
      <c r="V489" s="23">
        <f t="shared" si="210"/>
        <v>1.2244330315117318</v>
      </c>
      <c r="W489" s="23">
        <f t="shared" si="211"/>
        <v>7.1622183251830229E-2</v>
      </c>
      <c r="X489" s="23">
        <f t="shared" si="212"/>
        <v>1.1867272782543137</v>
      </c>
      <c r="Y489" s="23">
        <f t="shared" si="199"/>
        <v>0.98397136131585783</v>
      </c>
      <c r="Z489" s="23">
        <f t="shared" si="200"/>
        <v>1.6028638684142189E-2</v>
      </c>
      <c r="AA489" s="24">
        <f>IF(SUMIFS('Daily NSE Equity Options'!$M:$M,'Daily NSE Equity Options'!$A:$A,$A489)=0,"",SUMIFS('Daily NSE Equity Options'!$M:$M,'Daily NSE Equity Options'!$A:$A,$A489))</f>
        <v>188187767</v>
      </c>
      <c r="AB489" s="9">
        <f>IF(SUMIFS('Daily BSE Equity Options'!$M:$M,'Daily BSE Equity Options'!$A:$A,$A489)=0,"",SUMIFS('Daily BSE Equity Options'!$M:$M,'Daily BSE Equity Options'!$A:$A,$A489))</f>
        <v>3029239</v>
      </c>
      <c r="AC489" s="9">
        <f t="shared" si="201"/>
        <v>191217006</v>
      </c>
      <c r="AD489" s="26">
        <f t="shared" si="202"/>
        <v>3.3821580317755053</v>
      </c>
      <c r="AE489" s="26">
        <f t="shared" si="203"/>
        <v>0.17985738445203858</v>
      </c>
      <c r="AF489" s="26">
        <f t="shared" si="204"/>
        <v>3.2015053015007382</v>
      </c>
      <c r="AG489" s="26">
        <f t="shared" si="213"/>
        <v>1.1728740970613214</v>
      </c>
      <c r="AH489" s="26">
        <f t="shared" si="214"/>
        <v>0.13868922363986425</v>
      </c>
      <c r="AI489" s="26">
        <f t="shared" si="215"/>
        <v>1.14205425121306</v>
      </c>
      <c r="AJ489" s="26">
        <f t="shared" si="205"/>
        <v>0.98415810882427479</v>
      </c>
      <c r="AK489" s="26">
        <f t="shared" si="206"/>
        <v>1.584189117572524E-2</v>
      </c>
      <c r="AL489" s="29">
        <v>24.1175</v>
      </c>
      <c r="AM489" s="30">
        <v>24.1175</v>
      </c>
      <c r="AN489" s="30">
        <v>20.77</v>
      </c>
      <c r="AO489" s="30">
        <v>22.61</v>
      </c>
      <c r="AP489" s="31">
        <v>-6.25E-2</v>
      </c>
    </row>
    <row r="490" spans="1:42" x14ac:dyDescent="0.2">
      <c r="A490" s="11">
        <v>44641</v>
      </c>
      <c r="B490" s="5" t="s">
        <v>244</v>
      </c>
      <c r="C490" s="10">
        <v>44621</v>
      </c>
      <c r="D490" s="5" t="s">
        <v>182</v>
      </c>
      <c r="E490" s="18">
        <f>IF(SUMIFS('Daily NSE Equity Options'!$K:$K,'Daily NSE Equity Options'!$A:$A,$A490)=0,"",SUMIFS('Daily NSE Equity Options'!$K:$K,'Daily NSE Equity Options'!$A:$A,$A490))</f>
        <v>366.51170000000002</v>
      </c>
      <c r="F490" s="7">
        <f>IF(SUMIFS('Daily BSE Equity Options'!$K:$K,'Daily BSE Equity Options'!$A:$A,$A490)=0,"",SUMIFS('Daily BSE Equity Options'!$K:$K,'Daily BSE Equity Options'!$A:$A,$A490))</f>
        <v>9.9400000000000002E-2</v>
      </c>
      <c r="G490" s="7">
        <f t="shared" si="189"/>
        <v>366.61110000000002</v>
      </c>
      <c r="H490" s="20" t="str">
        <f t="shared" si="190"/>
        <v/>
      </c>
      <c r="I490" s="20" t="str">
        <f t="shared" si="191"/>
        <v/>
      </c>
      <c r="J490" s="20" t="str">
        <f t="shared" si="192"/>
        <v/>
      </c>
      <c r="K490" s="20">
        <f t="shared" si="207"/>
        <v>-0.15577415917560122</v>
      </c>
      <c r="L490" s="20">
        <f t="shared" si="208"/>
        <v>3.8965517241379315</v>
      </c>
      <c r="M490" s="20">
        <f t="shared" si="209"/>
        <v>-0.15558468462181085</v>
      </c>
      <c r="N490" s="20">
        <f t="shared" si="193"/>
        <v>0.99972886800208727</v>
      </c>
      <c r="O490" s="20">
        <f t="shared" si="194"/>
        <v>2.7113199791277458E-4</v>
      </c>
      <c r="P490" s="21">
        <f>IF(SUMIFS('Daily NSE Equity Options'!$L:$L,'Daily NSE Equity Options'!$A:$A,$A490)=0,"",SUMIFS('Daily NSE Equity Options'!$L:$L,'Daily NSE Equity Options'!$A:$A,$A490))</f>
        <v>49050.141799999998</v>
      </c>
      <c r="Q490" s="8">
        <f>IF(SUMIFS('Daily BSE Equity Options'!$L:$L,'Daily BSE Equity Options'!$A:$A,$A490)=0,"",SUMIFS('Daily BSE Equity Options'!$L:$L,'Daily BSE Equity Options'!$A:$A,$A490))</f>
        <v>2303.6089999999999</v>
      </c>
      <c r="R490" s="8">
        <f t="shared" si="195"/>
        <v>51353.750799999994</v>
      </c>
      <c r="S490" s="23" t="str">
        <f t="shared" si="196"/>
        <v/>
      </c>
      <c r="T490" s="23" t="str">
        <f t="shared" si="197"/>
        <v/>
      </c>
      <c r="U490" s="23" t="str">
        <f t="shared" si="198"/>
        <v/>
      </c>
      <c r="V490" s="23">
        <f t="shared" si="210"/>
        <v>-0.70549231332987006</v>
      </c>
      <c r="W490" s="23">
        <f t="shared" si="211"/>
        <v>-0.15091542172405881</v>
      </c>
      <c r="X490" s="23">
        <f t="shared" si="212"/>
        <v>-0.69660320071174586</v>
      </c>
      <c r="Y490" s="23">
        <f t="shared" si="199"/>
        <v>0.95514234181313207</v>
      </c>
      <c r="Z490" s="23">
        <f t="shared" si="200"/>
        <v>4.4857658186868023E-2</v>
      </c>
      <c r="AA490" s="24">
        <f>IF(SUMIFS('Daily NSE Equity Options'!$M:$M,'Daily NSE Equity Options'!$A:$A,$A490)=0,"",SUMIFS('Daily NSE Equity Options'!$M:$M,'Daily NSE Equity Options'!$A:$A,$A490))</f>
        <v>55691194</v>
      </c>
      <c r="AB490" s="9">
        <f>IF(SUMIFS('Daily BSE Equity Options'!$M:$M,'Daily BSE Equity Options'!$A:$A,$A490)=0,"",SUMIFS('Daily BSE Equity Options'!$M:$M,'Daily BSE Equity Options'!$A:$A,$A490))</f>
        <v>2401446</v>
      </c>
      <c r="AC490" s="9">
        <f t="shared" si="201"/>
        <v>58092640</v>
      </c>
      <c r="AD490" s="26" t="str">
        <f t="shared" si="202"/>
        <v/>
      </c>
      <c r="AE490" s="26" t="str">
        <f t="shared" si="203"/>
        <v/>
      </c>
      <c r="AF490" s="26" t="str">
        <f t="shared" si="204"/>
        <v/>
      </c>
      <c r="AG490" s="26">
        <f t="shared" si="213"/>
        <v>-0.7040658120992529</v>
      </c>
      <c r="AH490" s="26">
        <f t="shared" si="214"/>
        <v>-0.207244459747151</v>
      </c>
      <c r="AI490" s="26">
        <f t="shared" si="215"/>
        <v>-0.69619522230151432</v>
      </c>
      <c r="AJ490" s="26">
        <f t="shared" si="205"/>
        <v>0.95866178572707317</v>
      </c>
      <c r="AK490" s="26">
        <f t="shared" si="206"/>
        <v>4.1338214272926832E-2</v>
      </c>
      <c r="AL490" s="29">
        <v>22.61</v>
      </c>
      <c r="AM490" s="30">
        <v>24.712499999999999</v>
      </c>
      <c r="AN490" s="30">
        <v>22.61</v>
      </c>
      <c r="AO490" s="30">
        <v>24.622499999999999</v>
      </c>
      <c r="AP490" s="31">
        <v>8.8999999999999996E-2</v>
      </c>
    </row>
    <row r="491" spans="1:42" x14ac:dyDescent="0.2">
      <c r="A491" s="11">
        <v>44642</v>
      </c>
      <c r="B491" s="5" t="s">
        <v>242</v>
      </c>
      <c r="C491" s="10">
        <v>44621</v>
      </c>
      <c r="D491" s="5" t="s">
        <v>182</v>
      </c>
      <c r="E491" s="18">
        <f>IF(SUMIFS('Daily NSE Equity Options'!$K:$K,'Daily NSE Equity Options'!$A:$A,$A491)=0,"",SUMIFS('Daily NSE Equity Options'!$K:$K,'Daily NSE Equity Options'!$A:$A,$A491))</f>
        <v>470.37990000000002</v>
      </c>
      <c r="F491" s="7">
        <f>IF(SUMIFS('Daily BSE Equity Options'!$K:$K,'Daily BSE Equity Options'!$A:$A,$A491)=0,"",SUMIFS('Daily BSE Equity Options'!$K:$K,'Daily BSE Equity Options'!$A:$A,$A491))</f>
        <v>8.8800000000000004E-2</v>
      </c>
      <c r="G491" s="7">
        <f t="shared" si="189"/>
        <v>470.46870000000001</v>
      </c>
      <c r="H491" s="20">
        <f t="shared" si="190"/>
        <v>1.3847977854502864</v>
      </c>
      <c r="I491" s="20">
        <f t="shared" si="191"/>
        <v>-0.41808650065530806</v>
      </c>
      <c r="J491" s="20">
        <f t="shared" si="192"/>
        <v>1.3834040212043348</v>
      </c>
      <c r="K491" s="20">
        <f t="shared" si="207"/>
        <v>0.28339668283440878</v>
      </c>
      <c r="L491" s="20">
        <f t="shared" si="208"/>
        <v>-0.10663983903420526</v>
      </c>
      <c r="M491" s="20">
        <f t="shared" si="209"/>
        <v>0.28329093145297568</v>
      </c>
      <c r="N491" s="20">
        <f t="shared" si="193"/>
        <v>0.99981125205566279</v>
      </c>
      <c r="O491" s="20">
        <f t="shared" si="194"/>
        <v>1.8874794433721095E-4</v>
      </c>
      <c r="P491" s="21">
        <f>IF(SUMIFS('Daily NSE Equity Options'!$L:$L,'Daily NSE Equity Options'!$A:$A,$A491)=0,"",SUMIFS('Daily NSE Equity Options'!$L:$L,'Daily NSE Equity Options'!$A:$A,$A491))</f>
        <v>75014.026899999997</v>
      </c>
      <c r="Q491" s="8">
        <f>IF(SUMIFS('Daily BSE Equity Options'!$L:$L,'Daily BSE Equity Options'!$A:$A,$A491)=0,"",SUMIFS('Daily BSE Equity Options'!$L:$L,'Daily BSE Equity Options'!$A:$A,$A491))</f>
        <v>2409.9056</v>
      </c>
      <c r="R491" s="8">
        <f t="shared" si="195"/>
        <v>77423.932499999995</v>
      </c>
      <c r="S491" s="23">
        <f t="shared" si="196"/>
        <v>1.7355568410592705</v>
      </c>
      <c r="T491" s="23">
        <f t="shared" si="197"/>
        <v>-0.14985152333701357</v>
      </c>
      <c r="U491" s="23">
        <f t="shared" si="198"/>
        <v>1.5589158633719382</v>
      </c>
      <c r="V491" s="23">
        <f t="shared" si="210"/>
        <v>0.52933353803270755</v>
      </c>
      <c r="W491" s="23">
        <f t="shared" si="211"/>
        <v>4.6143507860926025E-2</v>
      </c>
      <c r="X491" s="23">
        <f t="shared" si="212"/>
        <v>0.50765876481995953</v>
      </c>
      <c r="Y491" s="23">
        <f t="shared" si="199"/>
        <v>0.96887389309500649</v>
      </c>
      <c r="Z491" s="23">
        <f t="shared" si="200"/>
        <v>3.1126106904993494E-2</v>
      </c>
      <c r="AA491" s="24">
        <f>IF(SUMIFS('Daily NSE Equity Options'!$M:$M,'Daily NSE Equity Options'!$A:$A,$A491)=0,"",SUMIFS('Daily NSE Equity Options'!$M:$M,'Daily NSE Equity Options'!$A:$A,$A491))</f>
        <v>85309738</v>
      </c>
      <c r="AB491" s="9">
        <f>IF(SUMIFS('Daily BSE Equity Options'!$M:$M,'Daily BSE Equity Options'!$A:$A,$A491)=0,"",SUMIFS('Daily BSE Equity Options'!$M:$M,'Daily BSE Equity Options'!$A:$A,$A491))</f>
        <v>2591234</v>
      </c>
      <c r="AC491" s="9">
        <f t="shared" si="201"/>
        <v>87900972</v>
      </c>
      <c r="AD491" s="26">
        <f t="shared" si="202"/>
        <v>1.9786233278143728</v>
      </c>
      <c r="AE491" s="26">
        <f t="shared" si="203"/>
        <v>0.15356935370780511</v>
      </c>
      <c r="AF491" s="26">
        <f t="shared" si="204"/>
        <v>1.8458949390737538</v>
      </c>
      <c r="AG491" s="26">
        <f t="shared" si="213"/>
        <v>0.53183532032012093</v>
      </c>
      <c r="AH491" s="26">
        <f t="shared" si="214"/>
        <v>7.9030717326144417E-2</v>
      </c>
      <c r="AI491" s="26">
        <f t="shared" si="215"/>
        <v>0.51311718661778838</v>
      </c>
      <c r="AJ491" s="26">
        <f t="shared" si="205"/>
        <v>0.97052098582027058</v>
      </c>
      <c r="AK491" s="26">
        <f t="shared" si="206"/>
        <v>2.9479014179729434E-2</v>
      </c>
      <c r="AL491" s="29">
        <v>24.622499999999999</v>
      </c>
      <c r="AM491" s="30">
        <v>25.157499999999999</v>
      </c>
      <c r="AN491" s="30">
        <v>23.76</v>
      </c>
      <c r="AO491" s="30">
        <v>24.07</v>
      </c>
      <c r="AP491" s="31">
        <v>-2.24E-2</v>
      </c>
    </row>
    <row r="492" spans="1:42" x14ac:dyDescent="0.2">
      <c r="A492" s="11">
        <v>44643</v>
      </c>
      <c r="B492" s="5" t="s">
        <v>240</v>
      </c>
      <c r="C492" s="10">
        <v>44621</v>
      </c>
      <c r="D492" s="5" t="s">
        <v>182</v>
      </c>
      <c r="E492" s="18">
        <f>IF(SUMIFS('Daily NSE Equity Options'!$K:$K,'Daily NSE Equity Options'!$A:$A,$A492)=0,"",SUMIFS('Daily NSE Equity Options'!$K:$K,'Daily NSE Equity Options'!$A:$A,$A492))</f>
        <v>472.83370000000002</v>
      </c>
      <c r="F492" s="7">
        <f>IF(SUMIFS('Daily BSE Equity Options'!$K:$K,'Daily BSE Equity Options'!$A:$A,$A492)=0,"",SUMIFS('Daily BSE Equity Options'!$K:$K,'Daily BSE Equity Options'!$A:$A,$A492))</f>
        <v>5.2600000000000001E-2</v>
      </c>
      <c r="G492" s="7">
        <f t="shared" si="189"/>
        <v>472.88630000000001</v>
      </c>
      <c r="H492" s="20">
        <f t="shared" si="190"/>
        <v>1.1870745152746647</v>
      </c>
      <c r="I492" s="20">
        <f t="shared" si="191"/>
        <v>-0.53819139596136956</v>
      </c>
      <c r="J492" s="20">
        <f t="shared" si="192"/>
        <v>1.1861660545008634</v>
      </c>
      <c r="K492" s="20">
        <f t="shared" si="207"/>
        <v>5.21663446928744E-3</v>
      </c>
      <c r="L492" s="20">
        <f t="shared" si="208"/>
        <v>-0.40765765765765771</v>
      </c>
      <c r="M492" s="20">
        <f t="shared" si="209"/>
        <v>5.1387052953788537E-3</v>
      </c>
      <c r="N492" s="20">
        <f t="shared" si="193"/>
        <v>0.99988876818804018</v>
      </c>
      <c r="O492" s="20">
        <f t="shared" si="194"/>
        <v>1.1123181195987281E-4</v>
      </c>
      <c r="P492" s="21">
        <f>IF(SUMIFS('Daily NSE Equity Options'!$L:$L,'Daily NSE Equity Options'!$A:$A,$A492)=0,"",SUMIFS('Daily NSE Equity Options'!$L:$L,'Daily NSE Equity Options'!$A:$A,$A492))</f>
        <v>102809.3269</v>
      </c>
      <c r="Q492" s="8">
        <f>IF(SUMIFS('Daily BSE Equity Options'!$L:$L,'Daily BSE Equity Options'!$A:$A,$A492)=0,"",SUMIFS('Daily BSE Equity Options'!$L:$L,'Daily BSE Equity Options'!$A:$A,$A492))</f>
        <v>2544.3226</v>
      </c>
      <c r="R492" s="8">
        <f t="shared" si="195"/>
        <v>105353.6495</v>
      </c>
      <c r="S492" s="23">
        <f t="shared" si="196"/>
        <v>1.9299288966777652</v>
      </c>
      <c r="T492" s="23">
        <f t="shared" si="197"/>
        <v>-0.12960337900956431</v>
      </c>
      <c r="U492" s="23">
        <f t="shared" si="198"/>
        <v>1.771550206342329</v>
      </c>
      <c r="V492" s="23">
        <f t="shared" si="210"/>
        <v>0.37053470062410421</v>
      </c>
      <c r="W492" s="23">
        <f t="shared" si="211"/>
        <v>5.5776873583761821E-2</v>
      </c>
      <c r="X492" s="23">
        <f t="shared" si="212"/>
        <v>0.36073751485046324</v>
      </c>
      <c r="Y492" s="23">
        <f t="shared" si="199"/>
        <v>0.97584969659736376</v>
      </c>
      <c r="Z492" s="23">
        <f t="shared" si="200"/>
        <v>2.415030340263628E-2</v>
      </c>
      <c r="AA492" s="24">
        <f>IF(SUMIFS('Daily NSE Equity Options'!$M:$M,'Daily NSE Equity Options'!$A:$A,$A492)=0,"",SUMIFS('Daily NSE Equity Options'!$M:$M,'Daily NSE Equity Options'!$A:$A,$A492))</f>
        <v>115845121</v>
      </c>
      <c r="AB492" s="9">
        <f>IF(SUMIFS('Daily BSE Equity Options'!$M:$M,'Daily BSE Equity Options'!$A:$A,$A492)=0,"",SUMIFS('Daily BSE Equity Options'!$M:$M,'Daily BSE Equity Options'!$A:$A,$A492))</f>
        <v>2780327</v>
      </c>
      <c r="AC492" s="9">
        <f t="shared" si="201"/>
        <v>118625448</v>
      </c>
      <c r="AD492" s="26">
        <f t="shared" si="202"/>
        <v>2.1728494371193774</v>
      </c>
      <c r="AE492" s="26">
        <f t="shared" si="203"/>
        <v>0.19800525422947368</v>
      </c>
      <c r="AF492" s="26">
        <f t="shared" si="204"/>
        <v>2.054823293464338</v>
      </c>
      <c r="AG492" s="26">
        <f t="shared" si="213"/>
        <v>0.35793549149101822</v>
      </c>
      <c r="AH492" s="26">
        <f t="shared" si="214"/>
        <v>7.2974111948207021E-2</v>
      </c>
      <c r="AI492" s="26">
        <f t="shared" si="215"/>
        <v>0.34953511094280043</v>
      </c>
      <c r="AJ492" s="26">
        <f t="shared" si="205"/>
        <v>0.97656213698767236</v>
      </c>
      <c r="AK492" s="26">
        <f t="shared" si="206"/>
        <v>2.3437863012327677E-2</v>
      </c>
      <c r="AL492" s="29">
        <v>24.07</v>
      </c>
      <c r="AM492" s="30">
        <v>24.975000000000001</v>
      </c>
      <c r="AN492" s="30">
        <v>20.454999999999998</v>
      </c>
      <c r="AO492" s="30">
        <v>24.747499999999999</v>
      </c>
      <c r="AP492" s="31">
        <v>2.81E-2</v>
      </c>
    </row>
    <row r="493" spans="1:42" x14ac:dyDescent="0.2">
      <c r="A493" s="11">
        <v>44644</v>
      </c>
      <c r="B493" s="5" t="s">
        <v>243</v>
      </c>
      <c r="C493" s="10">
        <v>44621</v>
      </c>
      <c r="D493" s="5" t="s">
        <v>182</v>
      </c>
      <c r="E493" s="18">
        <f>IF(SUMIFS('Daily NSE Equity Options'!$K:$K,'Daily NSE Equity Options'!$A:$A,$A493)=0,"",SUMIFS('Daily NSE Equity Options'!$K:$K,'Daily NSE Equity Options'!$A:$A,$A493))</f>
        <v>455.40159999999997</v>
      </c>
      <c r="F493" s="7">
        <f>IF(SUMIFS('Daily BSE Equity Options'!$K:$K,'Daily BSE Equity Options'!$A:$A,$A493)=0,"",SUMIFS('Daily BSE Equity Options'!$K:$K,'Daily BSE Equity Options'!$A:$A,$A493))</f>
        <v>1.5900000000000001E-2</v>
      </c>
      <c r="G493" s="7">
        <f t="shared" si="189"/>
        <v>455.41749999999996</v>
      </c>
      <c r="H493" s="20">
        <f t="shared" si="190"/>
        <v>1.2033521412695016</v>
      </c>
      <c r="I493" s="20">
        <f t="shared" si="191"/>
        <v>-0.87187751813053982</v>
      </c>
      <c r="J493" s="20">
        <f t="shared" si="192"/>
        <v>1.2021068623890829</v>
      </c>
      <c r="K493" s="20">
        <f t="shared" si="207"/>
        <v>-3.6867296049329923E-2</v>
      </c>
      <c r="L493" s="20">
        <f t="shared" si="208"/>
        <v>-0.69771863117870714</v>
      </c>
      <c r="M493" s="20">
        <f t="shared" si="209"/>
        <v>-3.6940803740772465E-2</v>
      </c>
      <c r="N493" s="20">
        <f t="shared" si="193"/>
        <v>0.99996508698062769</v>
      </c>
      <c r="O493" s="20">
        <f t="shared" si="194"/>
        <v>3.4913019372334184E-5</v>
      </c>
      <c r="P493" s="21">
        <f>IF(SUMIFS('Daily NSE Equity Options'!$L:$L,'Daily NSE Equity Options'!$A:$A,$A493)=0,"",SUMIFS('Daily NSE Equity Options'!$L:$L,'Daily NSE Equity Options'!$A:$A,$A493))</f>
        <v>189189.4013</v>
      </c>
      <c r="Q493" s="8">
        <f>IF(SUMIFS('Daily BSE Equity Options'!$L:$L,'Daily BSE Equity Options'!$A:$A,$A493)=0,"",SUMIFS('Daily BSE Equity Options'!$L:$L,'Daily BSE Equity Options'!$A:$A,$A493))</f>
        <v>1930.1711</v>
      </c>
      <c r="R493" s="8">
        <f t="shared" si="195"/>
        <v>191119.5724</v>
      </c>
      <c r="S493" s="23">
        <f t="shared" si="196"/>
        <v>3.4292494356838823</v>
      </c>
      <c r="T493" s="23">
        <f t="shared" si="197"/>
        <v>-0.34922505137379056</v>
      </c>
      <c r="U493" s="23">
        <f t="shared" si="198"/>
        <v>3.1839146515053445</v>
      </c>
      <c r="V493" s="23">
        <f t="shared" si="210"/>
        <v>0.84019686739141553</v>
      </c>
      <c r="W493" s="23">
        <f t="shared" si="211"/>
        <v>-0.24138114404203304</v>
      </c>
      <c r="X493" s="23">
        <f t="shared" si="212"/>
        <v>0.81407643026167786</v>
      </c>
      <c r="Y493" s="23">
        <f t="shared" si="199"/>
        <v>0.98990071463763907</v>
      </c>
      <c r="Z493" s="23">
        <f t="shared" si="200"/>
        <v>1.0099285362360931E-2</v>
      </c>
      <c r="AA493" s="24">
        <f>IF(SUMIFS('Daily NSE Equity Options'!$M:$M,'Daily NSE Equity Options'!$A:$A,$A493)=0,"",SUMIFS('Daily NSE Equity Options'!$M:$M,'Daily NSE Equity Options'!$A:$A,$A493))</f>
        <v>214659396</v>
      </c>
      <c r="AB493" s="9">
        <f>IF(SUMIFS('Daily BSE Equity Options'!$M:$M,'Daily BSE Equity Options'!$A:$A,$A493)=0,"",SUMIFS('Daily BSE Equity Options'!$M:$M,'Daily BSE Equity Options'!$A:$A,$A493))</f>
        <v>2297377</v>
      </c>
      <c r="AC493" s="9">
        <f t="shared" si="201"/>
        <v>216956773</v>
      </c>
      <c r="AD493" s="26">
        <f t="shared" si="202"/>
        <v>3.8008596215392938</v>
      </c>
      <c r="AE493" s="26">
        <f t="shared" si="203"/>
        <v>-2.6950776956283118E-2</v>
      </c>
      <c r="AF493" s="26">
        <f t="shared" si="204"/>
        <v>3.6088736625549025</v>
      </c>
      <c r="AG493" s="26">
        <f t="shared" si="213"/>
        <v>0.85298607439842034</v>
      </c>
      <c r="AH493" s="26">
        <f t="shared" si="214"/>
        <v>-0.17370258965941776</v>
      </c>
      <c r="AI493" s="26">
        <f t="shared" si="215"/>
        <v>0.82892268613392295</v>
      </c>
      <c r="AJ493" s="26">
        <f t="shared" si="205"/>
        <v>0.98941089983855912</v>
      </c>
      <c r="AK493" s="26">
        <f t="shared" si="206"/>
        <v>1.0589100161440915E-2</v>
      </c>
      <c r="AL493" s="29">
        <v>24.747499999999999</v>
      </c>
      <c r="AM493" s="30">
        <v>25.53</v>
      </c>
      <c r="AN493" s="30">
        <v>23.8125</v>
      </c>
      <c r="AO493" s="30">
        <v>23.93</v>
      </c>
      <c r="AP493" s="31">
        <v>-3.3000000000000002E-2</v>
      </c>
    </row>
    <row r="494" spans="1:42" x14ac:dyDescent="0.2">
      <c r="A494" s="11">
        <v>44645</v>
      </c>
      <c r="B494" s="5" t="s">
        <v>241</v>
      </c>
      <c r="C494" s="10">
        <v>44621</v>
      </c>
      <c r="D494" s="5" t="s">
        <v>182</v>
      </c>
      <c r="E494" s="18">
        <f>IF(SUMIFS('Daily NSE Equity Options'!$K:$K,'Daily NSE Equity Options'!$A:$A,$A494)=0,"",SUMIFS('Daily NSE Equity Options'!$K:$K,'Daily NSE Equity Options'!$A:$A,$A494))</f>
        <v>316.52100000000002</v>
      </c>
      <c r="F494" s="7">
        <f>IF(SUMIFS('Daily BSE Equity Options'!$K:$K,'Daily BSE Equity Options'!$A:$A,$A494)=0,"",SUMIFS('Daily BSE Equity Options'!$K:$K,'Daily BSE Equity Options'!$A:$A,$A494))</f>
        <v>6.6500000000000004E-2</v>
      </c>
      <c r="G494" s="7">
        <f t="shared" si="189"/>
        <v>316.58750000000003</v>
      </c>
      <c r="H494" s="20">
        <f t="shared" si="190"/>
        <v>0.19768470554046624</v>
      </c>
      <c r="I494" s="20">
        <f t="shared" si="191"/>
        <v>-0.2578125</v>
      </c>
      <c r="J494" s="20">
        <f t="shared" si="192"/>
        <v>0.19753032715883601</v>
      </c>
      <c r="K494" s="20">
        <f t="shared" si="207"/>
        <v>-0.30496291624798855</v>
      </c>
      <c r="L494" s="20">
        <f t="shared" si="208"/>
        <v>3.182389937106918</v>
      </c>
      <c r="M494" s="20">
        <f t="shared" si="209"/>
        <v>-0.30484116223026114</v>
      </c>
      <c r="N494" s="20">
        <f t="shared" si="193"/>
        <v>0.99978994748687167</v>
      </c>
      <c r="O494" s="20">
        <f t="shared" si="194"/>
        <v>2.1005251312828207E-4</v>
      </c>
      <c r="P494" s="21">
        <f>IF(SUMIFS('Daily NSE Equity Options'!$L:$L,'Daily NSE Equity Options'!$A:$A,$A494)=0,"",SUMIFS('Daily NSE Equity Options'!$L:$L,'Daily NSE Equity Options'!$A:$A,$A494))</f>
        <v>40024.440900000001</v>
      </c>
      <c r="Q494" s="8">
        <f>IF(SUMIFS('Daily BSE Equity Options'!$L:$L,'Daily BSE Equity Options'!$A:$A,$A494)=0,"",SUMIFS('Daily BSE Equity Options'!$L:$L,'Daily BSE Equity Options'!$A:$A,$A494))</f>
        <v>2466.9911999999999</v>
      </c>
      <c r="R494" s="8">
        <f t="shared" si="195"/>
        <v>42491.432099999998</v>
      </c>
      <c r="S494" s="23">
        <f t="shared" si="196"/>
        <v>-0.56969294277526528</v>
      </c>
      <c r="T494" s="23">
        <f t="shared" si="197"/>
        <v>-0.19037265307328033</v>
      </c>
      <c r="U494" s="23">
        <f t="shared" si="198"/>
        <v>-0.55766081173638371</v>
      </c>
      <c r="V494" s="23">
        <f t="shared" si="210"/>
        <v>-0.78844247814636959</v>
      </c>
      <c r="W494" s="23">
        <f t="shared" si="211"/>
        <v>0.27812047336114398</v>
      </c>
      <c r="X494" s="23">
        <f t="shared" si="212"/>
        <v>-0.77767095454217339</v>
      </c>
      <c r="Y494" s="23">
        <f t="shared" si="199"/>
        <v>0.94194144376696598</v>
      </c>
      <c r="Z494" s="23">
        <f t="shared" si="200"/>
        <v>5.8058556233034096E-2</v>
      </c>
      <c r="AA494" s="24">
        <f>IF(SUMIFS('Daily NSE Equity Options'!$M:$M,'Daily NSE Equity Options'!$A:$A,$A494)=0,"",SUMIFS('Daily NSE Equity Options'!$M:$M,'Daily NSE Equity Options'!$A:$A,$A494))</f>
        <v>45917597</v>
      </c>
      <c r="AB494" s="9">
        <f>IF(SUMIFS('Daily BSE Equity Options'!$M:$M,'Daily BSE Equity Options'!$A:$A,$A494)=0,"",SUMIFS('Daily BSE Equity Options'!$M:$M,'Daily BSE Equity Options'!$A:$A,$A494))</f>
        <v>2484198</v>
      </c>
      <c r="AC494" s="9">
        <f t="shared" si="201"/>
        <v>48401795</v>
      </c>
      <c r="AD494" s="26">
        <f t="shared" si="202"/>
        <v>-0.54754167423800504</v>
      </c>
      <c r="AE494" s="26">
        <f t="shared" si="203"/>
        <v>1.3166856586323883E-2</v>
      </c>
      <c r="AF494" s="26">
        <f t="shared" si="204"/>
        <v>-0.53431429403996455</v>
      </c>
      <c r="AG494" s="26">
        <f t="shared" si="213"/>
        <v>-0.78609090561309514</v>
      </c>
      <c r="AH494" s="26">
        <f t="shared" si="214"/>
        <v>8.1319261052931191E-2</v>
      </c>
      <c r="AI494" s="26">
        <f t="shared" si="215"/>
        <v>-0.77690581247721635</v>
      </c>
      <c r="AJ494" s="26">
        <f t="shared" si="205"/>
        <v>0.94867549850165678</v>
      </c>
      <c r="AK494" s="26">
        <f t="shared" si="206"/>
        <v>5.1324501498343195E-2</v>
      </c>
      <c r="AL494" s="29">
        <v>23.93</v>
      </c>
      <c r="AM494" s="30">
        <v>24.272500000000001</v>
      </c>
      <c r="AN494" s="30">
        <v>22.91</v>
      </c>
      <c r="AO494" s="30">
        <v>23.43</v>
      </c>
      <c r="AP494" s="31">
        <v>-2.0899999999999998E-2</v>
      </c>
    </row>
    <row r="495" spans="1:42" x14ac:dyDescent="0.2">
      <c r="A495" s="11">
        <v>44648</v>
      </c>
      <c r="B495" s="5" t="s">
        <v>244</v>
      </c>
      <c r="C495" s="10">
        <v>44621</v>
      </c>
      <c r="D495" s="5" t="s">
        <v>182</v>
      </c>
      <c r="E495" s="18">
        <f>IF(SUMIFS('Daily NSE Equity Options'!$K:$K,'Daily NSE Equity Options'!$A:$A,$A495)=0,"",SUMIFS('Daily NSE Equity Options'!$K:$K,'Daily NSE Equity Options'!$A:$A,$A495))</f>
        <v>367.25599999999997</v>
      </c>
      <c r="F495" s="7">
        <f>IF(SUMIFS('Daily BSE Equity Options'!$K:$K,'Daily BSE Equity Options'!$A:$A,$A495)=0,"",SUMIFS('Daily BSE Equity Options'!$K:$K,'Daily BSE Equity Options'!$A:$A,$A495))</f>
        <v>5.1999999999999998E-2</v>
      </c>
      <c r="G495" s="7">
        <f t="shared" si="189"/>
        <v>367.30799999999999</v>
      </c>
      <c r="H495" s="20" t="str">
        <f t="shared" si="190"/>
        <v/>
      </c>
      <c r="I495" s="20" t="str">
        <f t="shared" si="191"/>
        <v/>
      </c>
      <c r="J495" s="20" t="str">
        <f t="shared" si="192"/>
        <v/>
      </c>
      <c r="K495" s="20">
        <f t="shared" si="207"/>
        <v>0.16028952265410501</v>
      </c>
      <c r="L495" s="20">
        <f t="shared" si="208"/>
        <v>-0.21804511278195493</v>
      </c>
      <c r="M495" s="20">
        <f t="shared" si="209"/>
        <v>0.16021005251312803</v>
      </c>
      <c r="N495" s="20">
        <f t="shared" si="193"/>
        <v>0.99985842943796477</v>
      </c>
      <c r="O495" s="20">
        <f t="shared" si="194"/>
        <v>1.4157056203513129E-4</v>
      </c>
      <c r="P495" s="21">
        <f>IF(SUMIFS('Daily NSE Equity Options'!$L:$L,'Daily NSE Equity Options'!$A:$A,$A495)=0,"",SUMIFS('Daily NSE Equity Options'!$L:$L,'Daily NSE Equity Options'!$A:$A,$A495))</f>
        <v>56763.635499999997</v>
      </c>
      <c r="Q495" s="8">
        <f>IF(SUMIFS('Daily BSE Equity Options'!$L:$L,'Daily BSE Equity Options'!$A:$A,$A495)=0,"",SUMIFS('Daily BSE Equity Options'!$L:$L,'Daily BSE Equity Options'!$A:$A,$A495))</f>
        <v>2393.4612999999999</v>
      </c>
      <c r="R495" s="8">
        <f t="shared" si="195"/>
        <v>59157.096799999999</v>
      </c>
      <c r="S495" s="23" t="str">
        <f t="shared" si="196"/>
        <v/>
      </c>
      <c r="T495" s="23" t="str">
        <f t="shared" si="197"/>
        <v/>
      </c>
      <c r="U495" s="23" t="str">
        <f t="shared" si="198"/>
        <v/>
      </c>
      <c r="V495" s="23">
        <f t="shared" si="210"/>
        <v>0.41822432053010883</v>
      </c>
      <c r="W495" s="23">
        <f t="shared" si="211"/>
        <v>-2.9805497482115029E-2</v>
      </c>
      <c r="X495" s="23">
        <f t="shared" si="212"/>
        <v>0.39221235614697014</v>
      </c>
      <c r="Y495" s="23">
        <f t="shared" si="199"/>
        <v>0.95954058888163685</v>
      </c>
      <c r="Z495" s="23">
        <f t="shared" si="200"/>
        <v>4.0459411118363063E-2</v>
      </c>
      <c r="AA495" s="24">
        <f>IF(SUMIFS('Daily NSE Equity Options'!$M:$M,'Daily NSE Equity Options'!$A:$A,$A495)=0,"",SUMIFS('Daily NSE Equity Options'!$M:$M,'Daily NSE Equity Options'!$A:$A,$A495))</f>
        <v>65074125</v>
      </c>
      <c r="AB495" s="9">
        <f>IF(SUMIFS('Daily BSE Equity Options'!$M:$M,'Daily BSE Equity Options'!$A:$A,$A495)=0,"",SUMIFS('Daily BSE Equity Options'!$M:$M,'Daily BSE Equity Options'!$A:$A,$A495))</f>
        <v>2410368</v>
      </c>
      <c r="AC495" s="9">
        <f t="shared" si="201"/>
        <v>67484493</v>
      </c>
      <c r="AD495" s="26" t="str">
        <f t="shared" si="202"/>
        <v/>
      </c>
      <c r="AE495" s="26" t="str">
        <f t="shared" si="203"/>
        <v/>
      </c>
      <c r="AF495" s="26" t="str">
        <f t="shared" si="204"/>
        <v/>
      </c>
      <c r="AG495" s="26">
        <f t="shared" si="213"/>
        <v>0.41719360880317846</v>
      </c>
      <c r="AH495" s="26">
        <f t="shared" si="214"/>
        <v>-2.9719853248412531E-2</v>
      </c>
      <c r="AI495" s="26">
        <f t="shared" si="215"/>
        <v>0.39425599815048185</v>
      </c>
      <c r="AJ495" s="26">
        <f t="shared" si="205"/>
        <v>0.9642826389760385</v>
      </c>
      <c r="AK495" s="26">
        <f t="shared" si="206"/>
        <v>3.5717361023961461E-2</v>
      </c>
      <c r="AL495" s="29">
        <v>23.43</v>
      </c>
      <c r="AM495" s="30">
        <v>24.212499999999999</v>
      </c>
      <c r="AN495" s="30">
        <v>19.59</v>
      </c>
      <c r="AO495" s="30">
        <v>22.61</v>
      </c>
      <c r="AP495" s="31">
        <v>-3.5000000000000003E-2</v>
      </c>
    </row>
    <row r="496" spans="1:42" x14ac:dyDescent="0.2">
      <c r="A496" s="11">
        <v>44649</v>
      </c>
      <c r="B496" s="5" t="s">
        <v>242</v>
      </c>
      <c r="C496" s="10">
        <v>44621</v>
      </c>
      <c r="D496" s="5" t="s">
        <v>182</v>
      </c>
      <c r="E496" s="18">
        <f>IF(SUMIFS('Daily NSE Equity Options'!$K:$K,'Daily NSE Equity Options'!$A:$A,$A496)=0,"",SUMIFS('Daily NSE Equity Options'!$K:$K,'Daily NSE Equity Options'!$A:$A,$A496))</f>
        <v>337.38900000000001</v>
      </c>
      <c r="F496" s="7">
        <f>IF(SUMIFS('Daily BSE Equity Options'!$K:$K,'Daily BSE Equity Options'!$A:$A,$A496)=0,"",SUMIFS('Daily BSE Equity Options'!$K:$K,'Daily BSE Equity Options'!$A:$A,$A496))</f>
        <v>5.4899999999999997E-2</v>
      </c>
      <c r="G496" s="7">
        <f t="shared" si="189"/>
        <v>337.44389999999999</v>
      </c>
      <c r="H496" s="20" t="str">
        <f t="shared" si="190"/>
        <v/>
      </c>
      <c r="I496" s="20" t="str">
        <f t="shared" si="191"/>
        <v/>
      </c>
      <c r="J496" s="20" t="str">
        <f t="shared" si="192"/>
        <v/>
      </c>
      <c r="K496" s="20">
        <f t="shared" si="207"/>
        <v>-8.1324743503169317E-2</v>
      </c>
      <c r="L496" s="20">
        <f t="shared" si="208"/>
        <v>5.5769230769230793E-2</v>
      </c>
      <c r="M496" s="20">
        <f t="shared" si="209"/>
        <v>-8.1305335032180071E-2</v>
      </c>
      <c r="N496" s="20">
        <f t="shared" si="193"/>
        <v>0.99983730629002343</v>
      </c>
      <c r="O496" s="20">
        <f t="shared" si="194"/>
        <v>1.6269370997668058E-4</v>
      </c>
      <c r="P496" s="21">
        <f>IF(SUMIFS('Daily NSE Equity Options'!$L:$L,'Daily NSE Equity Options'!$A:$A,$A496)=0,"",SUMIFS('Daily NSE Equity Options'!$L:$L,'Daily NSE Equity Options'!$A:$A,$A496))</f>
        <v>62970.047899999998</v>
      </c>
      <c r="Q496" s="8">
        <f>IF(SUMIFS('Daily BSE Equity Options'!$L:$L,'Daily BSE Equity Options'!$A:$A,$A496)=0,"",SUMIFS('Daily BSE Equity Options'!$L:$L,'Daily BSE Equity Options'!$A:$A,$A496))</f>
        <v>2404.0354000000002</v>
      </c>
      <c r="R496" s="8">
        <f t="shared" si="195"/>
        <v>65374.083299999998</v>
      </c>
      <c r="S496" s="23" t="str">
        <f t="shared" si="196"/>
        <v/>
      </c>
      <c r="T496" s="23" t="str">
        <f t="shared" si="197"/>
        <v/>
      </c>
      <c r="U496" s="23" t="str">
        <f t="shared" si="198"/>
        <v/>
      </c>
      <c r="V496" s="23">
        <f t="shared" si="210"/>
        <v>0.1093378242131795</v>
      </c>
      <c r="W496" s="23">
        <f t="shared" si="211"/>
        <v>4.4179114155722399E-3</v>
      </c>
      <c r="X496" s="23">
        <f t="shared" si="212"/>
        <v>0.10509282632679828</v>
      </c>
      <c r="Y496" s="23">
        <f t="shared" si="199"/>
        <v>0.96322647632444891</v>
      </c>
      <c r="Z496" s="23">
        <f t="shared" si="200"/>
        <v>3.6773523675551111E-2</v>
      </c>
      <c r="AA496" s="24">
        <f>IF(SUMIFS('Daily NSE Equity Options'!$M:$M,'Daily NSE Equity Options'!$A:$A,$A496)=0,"",SUMIFS('Daily NSE Equity Options'!$M:$M,'Daily NSE Equity Options'!$A:$A,$A496))</f>
        <v>71789150</v>
      </c>
      <c r="AB496" s="9">
        <f>IF(SUMIFS('Daily BSE Equity Options'!$M:$M,'Daily BSE Equity Options'!$A:$A,$A496)=0,"",SUMIFS('Daily BSE Equity Options'!$M:$M,'Daily BSE Equity Options'!$A:$A,$A496))</f>
        <v>2443979</v>
      </c>
      <c r="AC496" s="9">
        <f t="shared" si="201"/>
        <v>74233129</v>
      </c>
      <c r="AD496" s="26" t="str">
        <f t="shared" si="202"/>
        <v/>
      </c>
      <c r="AE496" s="26" t="str">
        <f t="shared" si="203"/>
        <v/>
      </c>
      <c r="AF496" s="26" t="str">
        <f t="shared" si="204"/>
        <v/>
      </c>
      <c r="AG496" s="26">
        <f t="shared" si="213"/>
        <v>0.1031904001782582</v>
      </c>
      <c r="AH496" s="26">
        <f t="shared" si="214"/>
        <v>1.3944343768254486E-2</v>
      </c>
      <c r="AI496" s="26">
        <f t="shared" si="215"/>
        <v>0.10000276656149731</v>
      </c>
      <c r="AJ496" s="26">
        <f t="shared" si="205"/>
        <v>0.96707697718090257</v>
      </c>
      <c r="AK496" s="26">
        <f t="shared" si="206"/>
        <v>3.292302281909739E-2</v>
      </c>
      <c r="AL496" s="29">
        <v>22.61</v>
      </c>
      <c r="AM496" s="30">
        <v>22.61</v>
      </c>
      <c r="AN496" s="30">
        <v>21.102499999999999</v>
      </c>
      <c r="AO496" s="30">
        <v>21.302499999999998</v>
      </c>
      <c r="AP496" s="31">
        <v>-5.7799999999999997E-2</v>
      </c>
    </row>
    <row r="497" spans="1:42" x14ac:dyDescent="0.2">
      <c r="A497" s="11">
        <v>44650</v>
      </c>
      <c r="B497" s="5" t="s">
        <v>240</v>
      </c>
      <c r="C497" s="10">
        <v>44621</v>
      </c>
      <c r="D497" s="5" t="s">
        <v>182</v>
      </c>
      <c r="E497" s="18">
        <f>IF(SUMIFS('Daily NSE Equity Options'!$K:$K,'Daily NSE Equity Options'!$A:$A,$A497)=0,"",SUMIFS('Daily NSE Equity Options'!$K:$K,'Daily NSE Equity Options'!$A:$A,$A497))</f>
        <v>325.483</v>
      </c>
      <c r="F497" s="7">
        <f>IF(SUMIFS('Daily BSE Equity Options'!$K:$K,'Daily BSE Equity Options'!$A:$A,$A497)=0,"",SUMIFS('Daily BSE Equity Options'!$K:$K,'Daily BSE Equity Options'!$A:$A,$A497))</f>
        <v>4.6699999999999998E-2</v>
      </c>
      <c r="G497" s="7">
        <f t="shared" si="189"/>
        <v>325.52969999999999</v>
      </c>
      <c r="H497" s="20">
        <f t="shared" si="190"/>
        <v>0.80999559016445399</v>
      </c>
      <c r="I497" s="20">
        <f t="shared" si="191"/>
        <v>-0.78085405912717043</v>
      </c>
      <c r="J497" s="20">
        <f t="shared" si="192"/>
        <v>0.80811260264476914</v>
      </c>
      <c r="K497" s="20">
        <f t="shared" si="207"/>
        <v>-3.5288643079649962E-2</v>
      </c>
      <c r="L497" s="20">
        <f t="shared" si="208"/>
        <v>-0.14936247723132967</v>
      </c>
      <c r="M497" s="20">
        <f t="shared" si="209"/>
        <v>-3.5307202174939323E-2</v>
      </c>
      <c r="N497" s="20">
        <f t="shared" si="193"/>
        <v>0.99985654150757985</v>
      </c>
      <c r="O497" s="20">
        <f t="shared" si="194"/>
        <v>1.4345849242020006E-4</v>
      </c>
      <c r="P497" s="21">
        <f>IF(SUMIFS('Daily NSE Equity Options'!$L:$L,'Daily NSE Equity Options'!$A:$A,$A497)=0,"",SUMIFS('Daily NSE Equity Options'!$L:$L,'Daily NSE Equity Options'!$A:$A,$A497))</f>
        <v>76463.180800000002</v>
      </c>
      <c r="Q497" s="8">
        <f>IF(SUMIFS('Daily BSE Equity Options'!$L:$L,'Daily BSE Equity Options'!$A:$A,$A497)=0,"",SUMIFS('Daily BSE Equity Options'!$L:$L,'Daily BSE Equity Options'!$A:$A,$A497))</f>
        <v>2523.5441000000001</v>
      </c>
      <c r="R497" s="8">
        <f t="shared" si="195"/>
        <v>78986.724900000001</v>
      </c>
      <c r="S497" s="23">
        <f t="shared" si="196"/>
        <v>1.8297758493304377</v>
      </c>
      <c r="T497" s="23">
        <f t="shared" si="197"/>
        <v>-0.15019498197138248</v>
      </c>
      <c r="U497" s="23">
        <f t="shared" si="198"/>
        <v>1.6337258439997542</v>
      </c>
      <c r="V497" s="23">
        <f t="shared" si="210"/>
        <v>0.21427858720113835</v>
      </c>
      <c r="W497" s="23">
        <f t="shared" si="211"/>
        <v>4.9711705576382048E-2</v>
      </c>
      <c r="X497" s="23">
        <f t="shared" si="212"/>
        <v>0.20822688308349857</v>
      </c>
      <c r="Y497" s="23">
        <f t="shared" si="199"/>
        <v>0.96805103511767454</v>
      </c>
      <c r="Z497" s="23">
        <f t="shared" si="200"/>
        <v>3.1948964882325438E-2</v>
      </c>
      <c r="AA497" s="24">
        <f>IF(SUMIFS('Daily NSE Equity Options'!$M:$M,'Daily NSE Equity Options'!$A:$A,$A497)=0,"",SUMIFS('Daily NSE Equity Options'!$M:$M,'Daily NSE Equity Options'!$A:$A,$A497))</f>
        <v>86305244</v>
      </c>
      <c r="AB497" s="9">
        <f>IF(SUMIFS('Daily BSE Equity Options'!$M:$M,'Daily BSE Equity Options'!$A:$A,$A497)=0,"",SUMIFS('Daily BSE Equity Options'!$M:$M,'Daily BSE Equity Options'!$A:$A,$A497))</f>
        <v>2630832</v>
      </c>
      <c r="AC497" s="9">
        <f t="shared" si="201"/>
        <v>88936076</v>
      </c>
      <c r="AD497" s="26">
        <f t="shared" si="202"/>
        <v>2.0971633430106329</v>
      </c>
      <c r="AE497" s="26">
        <f t="shared" si="203"/>
        <v>0.11634680503291972</v>
      </c>
      <c r="AF497" s="26">
        <f t="shared" si="204"/>
        <v>1.9427064776545615</v>
      </c>
      <c r="AG497" s="26">
        <f t="shared" si="213"/>
        <v>0.20220456712469792</v>
      </c>
      <c r="AH497" s="26">
        <f t="shared" si="214"/>
        <v>7.6454421253210336E-2</v>
      </c>
      <c r="AI497" s="26">
        <f t="shared" si="215"/>
        <v>0.19806449220266598</v>
      </c>
      <c r="AJ497" s="26">
        <f t="shared" si="205"/>
        <v>0.97041884330493733</v>
      </c>
      <c r="AK497" s="26">
        <f t="shared" si="206"/>
        <v>2.9581156695062644E-2</v>
      </c>
      <c r="AL497" s="29">
        <v>21.302499999999998</v>
      </c>
      <c r="AM497" s="30">
        <v>21.302499999999998</v>
      </c>
      <c r="AN497" s="30">
        <v>19.73</v>
      </c>
      <c r="AO497" s="30">
        <v>20.61</v>
      </c>
      <c r="AP497" s="31">
        <v>-3.2500000000000001E-2</v>
      </c>
    </row>
    <row r="498" spans="1:42" x14ac:dyDescent="0.2">
      <c r="A498" s="11">
        <v>44651</v>
      </c>
      <c r="B498" s="5" t="s">
        <v>243</v>
      </c>
      <c r="C498" s="10">
        <v>44621</v>
      </c>
      <c r="D498" s="5" t="s">
        <v>182</v>
      </c>
      <c r="E498" s="18">
        <f>IF(SUMIFS('Daily NSE Equity Options'!$K:$K,'Daily NSE Equity Options'!$A:$A,$A498)=0,"",SUMIFS('Daily NSE Equity Options'!$K:$K,'Daily NSE Equity Options'!$A:$A,$A498))</f>
        <v>347.56040000000002</v>
      </c>
      <c r="F498" s="7">
        <f>IF(SUMIFS('Daily BSE Equity Options'!$K:$K,'Daily BSE Equity Options'!$A:$A,$A498)=0,"",SUMIFS('Daily BSE Equity Options'!$K:$K,'Daily BSE Equity Options'!$A:$A,$A498))</f>
        <v>1.5699999999999999E-2</v>
      </c>
      <c r="G498" s="7">
        <f t="shared" si="189"/>
        <v>347.5761</v>
      </c>
      <c r="H498" s="20">
        <f t="shared" si="190"/>
        <v>0.96796316386688819</v>
      </c>
      <c r="I498" s="20">
        <f t="shared" si="191"/>
        <v>-0.75430359937402192</v>
      </c>
      <c r="J498" s="20">
        <f t="shared" si="192"/>
        <v>0.96734024591180012</v>
      </c>
      <c r="K498" s="20">
        <f t="shared" si="207"/>
        <v>6.7829656233966196E-2</v>
      </c>
      <c r="L498" s="20">
        <f t="shared" si="208"/>
        <v>-0.6638115631691649</v>
      </c>
      <c r="M498" s="20">
        <f t="shared" si="209"/>
        <v>6.7724696087638092E-2</v>
      </c>
      <c r="N498" s="20">
        <f t="shared" si="193"/>
        <v>0.99995483003578212</v>
      </c>
      <c r="O498" s="20">
        <f t="shared" si="194"/>
        <v>4.5169964217907958E-5</v>
      </c>
      <c r="P498" s="21">
        <f>IF(SUMIFS('Daily NSE Equity Options'!$L:$L,'Daily NSE Equity Options'!$A:$A,$A498)=0,"",SUMIFS('Daily NSE Equity Options'!$L:$L,'Daily NSE Equity Options'!$A:$A,$A498))</f>
        <v>154549.84390000001</v>
      </c>
      <c r="Q498" s="8">
        <f>IF(SUMIFS('Daily BSE Equity Options'!$L:$L,'Daily BSE Equity Options'!$A:$A,$A498)=0,"",SUMIFS('Daily BSE Equity Options'!$L:$L,'Daily BSE Equity Options'!$A:$A,$A498))</f>
        <v>2606.7498000000001</v>
      </c>
      <c r="R498" s="8">
        <f t="shared" si="195"/>
        <v>157156.5937</v>
      </c>
      <c r="S498" s="23">
        <f t="shared" si="196"/>
        <v>3.4783528591695285</v>
      </c>
      <c r="T498" s="23">
        <f t="shared" si="197"/>
        <v>-0.15495507411142628</v>
      </c>
      <c r="U498" s="23">
        <f t="shared" si="198"/>
        <v>3.1802338121199467</v>
      </c>
      <c r="V498" s="23">
        <f t="shared" si="210"/>
        <v>1.0212322098428843</v>
      </c>
      <c r="W498" s="23">
        <f t="shared" si="211"/>
        <v>3.2971763798381737E-2</v>
      </c>
      <c r="X498" s="23">
        <f t="shared" si="212"/>
        <v>0.98965831155761719</v>
      </c>
      <c r="Y498" s="23">
        <f t="shared" si="199"/>
        <v>0.98341304212169378</v>
      </c>
      <c r="Z498" s="23">
        <f t="shared" si="200"/>
        <v>1.6586957878306319E-2</v>
      </c>
      <c r="AA498" s="24">
        <f>IF(SUMIFS('Daily NSE Equity Options'!$M:$M,'Daily NSE Equity Options'!$A:$A,$A498)=0,"",SUMIFS('Daily NSE Equity Options'!$M:$M,'Daily NSE Equity Options'!$A:$A,$A498))</f>
        <v>172732895</v>
      </c>
      <c r="AB498" s="9">
        <f>IF(SUMIFS('Daily BSE Equity Options'!$M:$M,'Daily BSE Equity Options'!$A:$A,$A498)=0,"",SUMIFS('Daily BSE Equity Options'!$M:$M,'Daily BSE Equity Options'!$A:$A,$A498))</f>
        <v>2734663</v>
      </c>
      <c r="AC498" s="9">
        <f t="shared" si="201"/>
        <v>175467558</v>
      </c>
      <c r="AD498" s="26">
        <f t="shared" si="202"/>
        <v>3.7823507607916156</v>
      </c>
      <c r="AE498" s="26">
        <f t="shared" si="203"/>
        <v>0.10455374568625686</v>
      </c>
      <c r="AF498" s="26">
        <f t="shared" si="204"/>
        <v>3.5464236815926276</v>
      </c>
      <c r="AG498" s="26">
        <f t="shared" si="213"/>
        <v>1.0014183031566426</v>
      </c>
      <c r="AH498" s="26">
        <f t="shared" si="214"/>
        <v>3.9466982308258292E-2</v>
      </c>
      <c r="AI498" s="26">
        <f t="shared" si="215"/>
        <v>0.97296267040160389</v>
      </c>
      <c r="AJ498" s="26">
        <f t="shared" si="205"/>
        <v>0.98441499368219398</v>
      </c>
      <c r="AK498" s="26">
        <f t="shared" si="206"/>
        <v>1.5585006317806053E-2</v>
      </c>
      <c r="AL498" s="29">
        <v>20.61</v>
      </c>
      <c r="AM498" s="30">
        <v>20.942499999999999</v>
      </c>
      <c r="AN498" s="30">
        <v>20.212499999999999</v>
      </c>
      <c r="AO498" s="30">
        <v>20.56</v>
      </c>
      <c r="AP498" s="31">
        <v>-2.3999999999999998E-3</v>
      </c>
    </row>
    <row r="499" spans="1:42" x14ac:dyDescent="0.2">
      <c r="A499" s="11">
        <v>44652</v>
      </c>
      <c r="B499" s="5" t="s">
        <v>241</v>
      </c>
      <c r="C499" s="10">
        <v>44652</v>
      </c>
      <c r="D499" s="5" t="s">
        <v>183</v>
      </c>
      <c r="E499" s="18">
        <f>IF(SUMIFS('Daily NSE Equity Options'!$K:$K,'Daily NSE Equity Options'!$A:$A,$A499)=0,"",SUMIFS('Daily NSE Equity Options'!$K:$K,'Daily NSE Equity Options'!$A:$A,$A499))</f>
        <v>290.96929999999998</v>
      </c>
      <c r="F499" s="7">
        <f>IF(SUMIFS('Daily BSE Equity Options'!$K:$K,'Daily BSE Equity Options'!$A:$A,$A499)=0,"",SUMIFS('Daily BSE Equity Options'!$K:$K,'Daily BSE Equity Options'!$A:$A,$A499))</f>
        <v>0.1085</v>
      </c>
      <c r="G499" s="7">
        <f t="shared" si="189"/>
        <v>291.07779999999997</v>
      </c>
      <c r="H499" s="20">
        <f t="shared" si="190"/>
        <v>0.54665106740814506</v>
      </c>
      <c r="I499" s="20">
        <f t="shared" si="191"/>
        <v>0.23295454545454541</v>
      </c>
      <c r="J499" s="20">
        <f t="shared" si="192"/>
        <v>0.54650439971819686</v>
      </c>
      <c r="K499" s="20">
        <f t="shared" si="207"/>
        <v>-0.16282378544851495</v>
      </c>
      <c r="L499" s="20">
        <f t="shared" si="208"/>
        <v>5.9108280254777075</v>
      </c>
      <c r="M499" s="20">
        <f t="shared" si="209"/>
        <v>-0.16254943881354333</v>
      </c>
      <c r="N499" s="20">
        <f t="shared" si="193"/>
        <v>0.99962724742319753</v>
      </c>
      <c r="O499" s="20">
        <f t="shared" si="194"/>
        <v>3.7275257680249066E-4</v>
      </c>
      <c r="P499" s="21">
        <f>IF(SUMIFS('Daily NSE Equity Options'!$L:$L,'Daily NSE Equity Options'!$A:$A,$A499)=0,"",SUMIFS('Daily NSE Equity Options'!$L:$L,'Daily NSE Equity Options'!$A:$A,$A499))</f>
        <v>40432.814200000001</v>
      </c>
      <c r="Q499" s="8">
        <f>IF(SUMIFS('Daily BSE Equity Options'!$L:$L,'Daily BSE Equity Options'!$A:$A,$A499)=0,"",SUMIFS('Daily BSE Equity Options'!$L:$L,'Daily BSE Equity Options'!$A:$A,$A499))</f>
        <v>2216.2710999999999</v>
      </c>
      <c r="R499" s="8">
        <f t="shared" si="195"/>
        <v>42649.085299999999</v>
      </c>
      <c r="S499" s="23">
        <f t="shared" si="196"/>
        <v>-0.44179018050448327</v>
      </c>
      <c r="T499" s="23">
        <f t="shared" si="197"/>
        <v>-0.29334338516559111</v>
      </c>
      <c r="U499" s="23">
        <f t="shared" si="198"/>
        <v>-0.43562933968083317</v>
      </c>
      <c r="V499" s="23">
        <f t="shared" si="210"/>
        <v>-0.73838333847712156</v>
      </c>
      <c r="W499" s="23">
        <f t="shared" si="211"/>
        <v>-0.14979523543072681</v>
      </c>
      <c r="X499" s="23">
        <f t="shared" si="212"/>
        <v>-0.7286204524042188</v>
      </c>
      <c r="Y499" s="23">
        <f t="shared" si="199"/>
        <v>0.94803473311536657</v>
      </c>
      <c r="Z499" s="23">
        <f t="shared" si="200"/>
        <v>5.1965266884633515E-2</v>
      </c>
      <c r="AA499" s="24">
        <f>IF(SUMIFS('Daily NSE Equity Options'!$M:$M,'Daily NSE Equity Options'!$A:$A,$A499)=0,"",SUMIFS('Daily NSE Equity Options'!$M:$M,'Daily NSE Equity Options'!$A:$A,$A499))</f>
        <v>45107703</v>
      </c>
      <c r="AB499" s="9">
        <f>IF(SUMIFS('Daily BSE Equity Options'!$M:$M,'Daily BSE Equity Options'!$A:$A,$A499)=0,"",SUMIFS('Daily BSE Equity Options'!$M:$M,'Daily BSE Equity Options'!$A:$A,$A499))</f>
        <v>2796674</v>
      </c>
      <c r="AC499" s="9">
        <f t="shared" si="201"/>
        <v>47904377</v>
      </c>
      <c r="AD499" s="26">
        <f t="shared" si="202"/>
        <v>-0.41923194631581051</v>
      </c>
      <c r="AE499" s="26">
        <f t="shared" si="203"/>
        <v>5.9140000772576862E-2</v>
      </c>
      <c r="AF499" s="26">
        <f t="shared" si="204"/>
        <v>-0.40350346068371135</v>
      </c>
      <c r="AG499" s="26">
        <f t="shared" si="213"/>
        <v>-0.73885864067756168</v>
      </c>
      <c r="AH499" s="26">
        <f t="shared" si="214"/>
        <v>2.2675920213935052E-2</v>
      </c>
      <c r="AI499" s="26">
        <f t="shared" si="215"/>
        <v>-0.72699011973484007</v>
      </c>
      <c r="AJ499" s="26">
        <f t="shared" si="205"/>
        <v>0.94161965617463306</v>
      </c>
      <c r="AK499" s="26">
        <f t="shared" si="206"/>
        <v>5.8380343825366936E-2</v>
      </c>
      <c r="AL499" s="29">
        <v>20.56</v>
      </c>
      <c r="AM499" s="30">
        <v>20.855</v>
      </c>
      <c r="AN499" s="30">
        <v>18.12</v>
      </c>
      <c r="AO499" s="30">
        <v>18.434999999999999</v>
      </c>
      <c r="AP499" s="31">
        <v>-0.10340000000000001</v>
      </c>
    </row>
    <row r="500" spans="1:42" x14ac:dyDescent="0.2">
      <c r="A500" s="11">
        <v>44655</v>
      </c>
      <c r="B500" s="5" t="s">
        <v>244</v>
      </c>
      <c r="C500" s="10">
        <v>44652</v>
      </c>
      <c r="D500" s="5" t="s">
        <v>183</v>
      </c>
      <c r="E500" s="18">
        <f>IF(SUMIFS('Daily NSE Equity Options'!$K:$K,'Daily NSE Equity Options'!$A:$A,$A500)=0,"",SUMIFS('Daily NSE Equity Options'!$K:$K,'Daily NSE Equity Options'!$A:$A,$A500))</f>
        <v>501.55759999999998</v>
      </c>
      <c r="F500" s="7">
        <f>IF(SUMIFS('Daily BSE Equity Options'!$K:$K,'Daily BSE Equity Options'!$A:$A,$A500)=0,"",SUMIFS('Daily BSE Equity Options'!$K:$K,'Daily BSE Equity Options'!$A:$A,$A500))</f>
        <v>6.9000000000000006E-2</v>
      </c>
      <c r="G500" s="7">
        <f t="shared" si="189"/>
        <v>501.6266</v>
      </c>
      <c r="H500" s="20" t="str">
        <f t="shared" si="190"/>
        <v/>
      </c>
      <c r="I500" s="20" t="str">
        <f t="shared" si="191"/>
        <v/>
      </c>
      <c r="J500" s="20" t="str">
        <f t="shared" si="192"/>
        <v/>
      </c>
      <c r="K500" s="20">
        <f t="shared" si="207"/>
        <v>0.72374748813706469</v>
      </c>
      <c r="L500" s="20">
        <f t="shared" si="208"/>
        <v>-0.36405529953917048</v>
      </c>
      <c r="M500" s="20">
        <f t="shared" si="209"/>
        <v>0.72334200684490546</v>
      </c>
      <c r="N500" s="20">
        <f t="shared" si="193"/>
        <v>0.99986244748583908</v>
      </c>
      <c r="O500" s="20">
        <f t="shared" si="194"/>
        <v>1.3755251416093167E-4</v>
      </c>
      <c r="P500" s="21">
        <f>IF(SUMIFS('Daily NSE Equity Options'!$L:$L,'Daily NSE Equity Options'!$A:$A,$A500)=0,"",SUMIFS('Daily NSE Equity Options'!$L:$L,'Daily NSE Equity Options'!$A:$A,$A500))</f>
        <v>82896.367800000007</v>
      </c>
      <c r="Q500" s="8">
        <f>IF(SUMIFS('Daily BSE Equity Options'!$L:$L,'Daily BSE Equity Options'!$A:$A,$A500)=0,"",SUMIFS('Daily BSE Equity Options'!$L:$L,'Daily BSE Equity Options'!$A:$A,$A500))</f>
        <v>2411.1691999999998</v>
      </c>
      <c r="R500" s="8">
        <f t="shared" si="195"/>
        <v>85307.537000000011</v>
      </c>
      <c r="S500" s="23" t="str">
        <f t="shared" si="196"/>
        <v/>
      </c>
      <c r="T500" s="23" t="str">
        <f t="shared" si="197"/>
        <v/>
      </c>
      <c r="U500" s="23" t="str">
        <f t="shared" si="198"/>
        <v/>
      </c>
      <c r="V500" s="23">
        <f t="shared" si="210"/>
        <v>1.050225032320407</v>
      </c>
      <c r="W500" s="23">
        <f t="shared" si="211"/>
        <v>8.7939647816550837E-2</v>
      </c>
      <c r="X500" s="23">
        <f t="shared" si="212"/>
        <v>1.0002196154954821</v>
      </c>
      <c r="Y500" s="23">
        <f t="shared" si="199"/>
        <v>0.97173556657719462</v>
      </c>
      <c r="Z500" s="23">
        <f t="shared" si="200"/>
        <v>2.8264433422805296E-2</v>
      </c>
      <c r="AA500" s="24">
        <f>IF(SUMIFS('Daily NSE Equity Options'!$M:$M,'Daily NSE Equity Options'!$A:$A,$A500)=0,"",SUMIFS('Daily NSE Equity Options'!$M:$M,'Daily NSE Equity Options'!$A:$A,$A500))</f>
        <v>89688132</v>
      </c>
      <c r="AB500" s="9">
        <f>IF(SUMIFS('Daily BSE Equity Options'!$M:$M,'Daily BSE Equity Options'!$A:$A,$A500)=0,"",SUMIFS('Daily BSE Equity Options'!$M:$M,'Daily BSE Equity Options'!$A:$A,$A500))</f>
        <v>3007334</v>
      </c>
      <c r="AC500" s="9">
        <f t="shared" si="201"/>
        <v>92695466</v>
      </c>
      <c r="AD500" s="26" t="str">
        <f t="shared" si="202"/>
        <v/>
      </c>
      <c r="AE500" s="26" t="str">
        <f t="shared" si="203"/>
        <v/>
      </c>
      <c r="AF500" s="26" t="str">
        <f t="shared" si="204"/>
        <v/>
      </c>
      <c r="AG500" s="26">
        <f t="shared" si="213"/>
        <v>0.98831077698636083</v>
      </c>
      <c r="AH500" s="26">
        <f t="shared" si="214"/>
        <v>7.5325189850515395E-2</v>
      </c>
      <c r="AI500" s="26">
        <f t="shared" si="215"/>
        <v>0.93501036450176578</v>
      </c>
      <c r="AJ500" s="26">
        <f t="shared" si="205"/>
        <v>0.96755683821687677</v>
      </c>
      <c r="AK500" s="26">
        <f t="shared" si="206"/>
        <v>3.2443161783123245E-2</v>
      </c>
      <c r="AL500" s="29">
        <v>18.434999999999999</v>
      </c>
      <c r="AM500" s="30">
        <v>18.824999999999999</v>
      </c>
      <c r="AN500" s="30">
        <v>17.592500000000001</v>
      </c>
      <c r="AO500" s="30">
        <v>17.907499999999999</v>
      </c>
      <c r="AP500" s="31">
        <v>-2.86E-2</v>
      </c>
    </row>
    <row r="501" spans="1:42" x14ac:dyDescent="0.2">
      <c r="A501" s="11">
        <v>44656</v>
      </c>
      <c r="B501" s="5" t="s">
        <v>242</v>
      </c>
      <c r="C501" s="10">
        <v>44652</v>
      </c>
      <c r="D501" s="5" t="s">
        <v>183</v>
      </c>
      <c r="E501" s="18">
        <f>IF(SUMIFS('Daily NSE Equity Options'!$K:$K,'Daily NSE Equity Options'!$A:$A,$A501)=0,"",SUMIFS('Daily NSE Equity Options'!$K:$K,'Daily NSE Equity Options'!$A:$A,$A501))</f>
        <v>425.10950000000003</v>
      </c>
      <c r="F501" s="7">
        <f>IF(SUMIFS('Daily BSE Equity Options'!$K:$K,'Daily BSE Equity Options'!$A:$A,$A501)=0,"",SUMIFS('Daily BSE Equity Options'!$K:$K,'Daily BSE Equity Options'!$A:$A,$A501))</f>
        <v>7.1999999999999995E-2</v>
      </c>
      <c r="G501" s="7">
        <f t="shared" si="189"/>
        <v>425.18150000000003</v>
      </c>
      <c r="H501" s="20">
        <f t="shared" si="190"/>
        <v>0.85409986357340006</v>
      </c>
      <c r="I501" s="20">
        <f t="shared" si="191"/>
        <v>-0.24843423799582465</v>
      </c>
      <c r="J501" s="20">
        <f t="shared" si="192"/>
        <v>0.85363938605768874</v>
      </c>
      <c r="K501" s="20">
        <f t="shared" si="207"/>
        <v>-0.15242137692659818</v>
      </c>
      <c r="L501" s="20">
        <f t="shared" si="208"/>
        <v>4.3478260869564966E-2</v>
      </c>
      <c r="M501" s="20">
        <f t="shared" si="209"/>
        <v>-0.15239443043889611</v>
      </c>
      <c r="N501" s="20">
        <f t="shared" si="193"/>
        <v>0.99983066055319902</v>
      </c>
      <c r="O501" s="20">
        <f t="shared" si="194"/>
        <v>1.693394468009544E-4</v>
      </c>
      <c r="P501" s="21">
        <f>IF(SUMIFS('Daily NSE Equity Options'!$L:$L,'Daily NSE Equity Options'!$A:$A,$A501)=0,"",SUMIFS('Daily NSE Equity Options'!$L:$L,'Daily NSE Equity Options'!$A:$A,$A501))</f>
        <v>84792.432100000005</v>
      </c>
      <c r="Q501" s="8">
        <f>IF(SUMIFS('Daily BSE Equity Options'!$L:$L,'Daily BSE Equity Options'!$A:$A,$A501)=0,"",SUMIFS('Daily BSE Equity Options'!$L:$L,'Daily BSE Equity Options'!$A:$A,$A501))</f>
        <v>2310.9110999999998</v>
      </c>
      <c r="R501" s="8">
        <f t="shared" si="195"/>
        <v>87103.343200000003</v>
      </c>
      <c r="S501" s="23">
        <f t="shared" si="196"/>
        <v>1.9712660706183778</v>
      </c>
      <c r="T501" s="23">
        <f t="shared" si="197"/>
        <v>-0.25966413344165529</v>
      </c>
      <c r="U501" s="23">
        <f t="shared" si="198"/>
        <v>1.7513056939791052</v>
      </c>
      <c r="V501" s="23">
        <f t="shared" si="210"/>
        <v>2.2872706613328742E-2</v>
      </c>
      <c r="W501" s="23">
        <f t="shared" si="211"/>
        <v>-4.1580698691738416E-2</v>
      </c>
      <c r="X501" s="23">
        <f t="shared" si="212"/>
        <v>2.1050967630210637E-2</v>
      </c>
      <c r="Y501" s="23">
        <f t="shared" si="199"/>
        <v>0.97346931799513292</v>
      </c>
      <c r="Z501" s="23">
        <f t="shared" si="200"/>
        <v>2.6530682004867061E-2</v>
      </c>
      <c r="AA501" s="24">
        <f>IF(SUMIFS('Daily NSE Equity Options'!$M:$M,'Daily NSE Equity Options'!$A:$A,$A501)=0,"",SUMIFS('Daily NSE Equity Options'!$M:$M,'Daily NSE Equity Options'!$A:$A,$A501))</f>
        <v>90933622</v>
      </c>
      <c r="AB501" s="9">
        <f>IF(SUMIFS('Daily BSE Equity Options'!$M:$M,'Daily BSE Equity Options'!$A:$A,$A501)=0,"",SUMIFS('Daily BSE Equity Options'!$M:$M,'Daily BSE Equity Options'!$A:$A,$A501))</f>
        <v>2785309</v>
      </c>
      <c r="AC501" s="9">
        <f t="shared" si="201"/>
        <v>93718931</v>
      </c>
      <c r="AD501" s="26">
        <f t="shared" si="202"/>
        <v>2.0679756084567491</v>
      </c>
      <c r="AE501" s="26">
        <f t="shared" si="203"/>
        <v>0.11341413251476151</v>
      </c>
      <c r="AF501" s="26">
        <f t="shared" si="204"/>
        <v>1.9158494966430948</v>
      </c>
      <c r="AG501" s="26">
        <f t="shared" si="213"/>
        <v>1.3886898659011049E-2</v>
      </c>
      <c r="AH501" s="26">
        <f t="shared" si="214"/>
        <v>-7.3827848852172751E-2</v>
      </c>
      <c r="AI501" s="26">
        <f t="shared" si="215"/>
        <v>1.1041154914739781E-2</v>
      </c>
      <c r="AJ501" s="26">
        <f t="shared" si="205"/>
        <v>0.97028018810841965</v>
      </c>
      <c r="AK501" s="26">
        <f t="shared" si="206"/>
        <v>2.9719811891580367E-2</v>
      </c>
      <c r="AL501" s="29">
        <v>17.907499999999999</v>
      </c>
      <c r="AM501" s="30">
        <v>18.63</v>
      </c>
      <c r="AN501" s="30">
        <v>16.79</v>
      </c>
      <c r="AO501" s="30">
        <v>18.487500000000001</v>
      </c>
      <c r="AP501" s="31">
        <v>3.2399999999999998E-2</v>
      </c>
    </row>
    <row r="502" spans="1:42" x14ac:dyDescent="0.2">
      <c r="A502" s="11">
        <v>44657</v>
      </c>
      <c r="B502" s="5" t="s">
        <v>240</v>
      </c>
      <c r="C502" s="10">
        <v>44652</v>
      </c>
      <c r="D502" s="5" t="s">
        <v>183</v>
      </c>
      <c r="E502" s="18">
        <f>IF(SUMIFS('Daily NSE Equity Options'!$K:$K,'Daily NSE Equity Options'!$A:$A,$A502)=0,"",SUMIFS('Daily NSE Equity Options'!$K:$K,'Daily NSE Equity Options'!$A:$A,$A502))</f>
        <v>407.46319999999997</v>
      </c>
      <c r="F502" s="7">
        <f>IF(SUMIFS('Daily BSE Equity Options'!$K:$K,'Daily BSE Equity Options'!$A:$A,$A502)=0,"",SUMIFS('Daily BSE Equity Options'!$K:$K,'Daily BSE Equity Options'!$A:$A,$A502))</f>
        <v>3.9100000000000003E-2</v>
      </c>
      <c r="G502" s="7">
        <f t="shared" si="189"/>
        <v>407.50229999999999</v>
      </c>
      <c r="H502" s="20">
        <f t="shared" si="190"/>
        <v>0.82640953279138207</v>
      </c>
      <c r="I502" s="20">
        <f t="shared" si="191"/>
        <v>-0.43415340086830667</v>
      </c>
      <c r="J502" s="20">
        <f t="shared" si="192"/>
        <v>0.82601921543902845</v>
      </c>
      <c r="K502" s="20">
        <f t="shared" si="207"/>
        <v>-4.151001095012008E-2</v>
      </c>
      <c r="L502" s="20">
        <f t="shared" si="208"/>
        <v>-0.45694444444444438</v>
      </c>
      <c r="M502" s="20">
        <f t="shared" si="209"/>
        <v>-4.1580360387269977E-2</v>
      </c>
      <c r="N502" s="20">
        <f t="shared" si="193"/>
        <v>0.99990404962131496</v>
      </c>
      <c r="O502" s="20">
        <f t="shared" si="194"/>
        <v>9.5950378684979209E-5</v>
      </c>
      <c r="P502" s="21">
        <f>IF(SUMIFS('Daily NSE Equity Options'!$L:$L,'Daily NSE Equity Options'!$A:$A,$A502)=0,"",SUMIFS('Daily NSE Equity Options'!$L:$L,'Daily NSE Equity Options'!$A:$A,$A502))</f>
        <v>102527.0917</v>
      </c>
      <c r="Q502" s="8">
        <f>IF(SUMIFS('Daily BSE Equity Options'!$L:$L,'Daily BSE Equity Options'!$A:$A,$A502)=0,"",SUMIFS('Daily BSE Equity Options'!$L:$L,'Daily BSE Equity Options'!$A:$A,$A502))</f>
        <v>2546.9931999999999</v>
      </c>
      <c r="R502" s="8">
        <f t="shared" si="195"/>
        <v>105074.0849</v>
      </c>
      <c r="S502" s="23">
        <f t="shared" si="196"/>
        <v>2.0244081290620732</v>
      </c>
      <c r="T502" s="23">
        <f t="shared" si="197"/>
        <v>-0.17992552789497052</v>
      </c>
      <c r="U502" s="23">
        <f t="shared" si="198"/>
        <v>1.8394032096709658</v>
      </c>
      <c r="V502" s="23">
        <f t="shared" si="210"/>
        <v>0.20915380253611104</v>
      </c>
      <c r="W502" s="23">
        <f t="shared" si="211"/>
        <v>0.10215974989258569</v>
      </c>
      <c r="X502" s="23">
        <f t="shared" si="212"/>
        <v>0.2063151773490135</v>
      </c>
      <c r="Y502" s="23">
        <f t="shared" si="199"/>
        <v>0.97576002491552516</v>
      </c>
      <c r="Z502" s="23">
        <f t="shared" si="200"/>
        <v>2.4239975084474896E-2</v>
      </c>
      <c r="AA502" s="24">
        <f>IF(SUMIFS('Daily NSE Equity Options'!$M:$M,'Daily NSE Equity Options'!$A:$A,$A502)=0,"",SUMIFS('Daily NSE Equity Options'!$M:$M,'Daily NSE Equity Options'!$A:$A,$A502))</f>
        <v>110936241</v>
      </c>
      <c r="AB502" s="9">
        <f>IF(SUMIFS('Daily BSE Equity Options'!$M:$M,'Daily BSE Equity Options'!$A:$A,$A502)=0,"",SUMIFS('Daily BSE Equity Options'!$M:$M,'Daily BSE Equity Options'!$A:$A,$A502))</f>
        <v>2738357</v>
      </c>
      <c r="AC502" s="9">
        <f t="shared" si="201"/>
        <v>113674598</v>
      </c>
      <c r="AD502" s="26">
        <f t="shared" si="202"/>
        <v>2.1224394052708191</v>
      </c>
      <c r="AE502" s="26">
        <f t="shared" si="203"/>
        <v>9.625532293080763E-2</v>
      </c>
      <c r="AF502" s="26">
        <f t="shared" si="204"/>
        <v>1.9893420473674395</v>
      </c>
      <c r="AG502" s="26">
        <f t="shared" si="213"/>
        <v>0.21996945200313256</v>
      </c>
      <c r="AH502" s="26">
        <f t="shared" si="214"/>
        <v>-1.6857016582361273E-2</v>
      </c>
      <c r="AI502" s="26">
        <f t="shared" si="215"/>
        <v>0.21293101390582447</v>
      </c>
      <c r="AJ502" s="26">
        <f t="shared" si="205"/>
        <v>0.97591056358958927</v>
      </c>
      <c r="AK502" s="26">
        <f t="shared" si="206"/>
        <v>2.4089436410410704E-2</v>
      </c>
      <c r="AL502" s="29">
        <v>18.487500000000001</v>
      </c>
      <c r="AM502" s="30">
        <v>19.282499999999999</v>
      </c>
      <c r="AN502" s="30">
        <v>16.809999999999999</v>
      </c>
      <c r="AO502" s="30">
        <v>19.022500000000001</v>
      </c>
      <c r="AP502" s="31">
        <v>2.8899999999999999E-2</v>
      </c>
    </row>
    <row r="503" spans="1:42" x14ac:dyDescent="0.2">
      <c r="A503" s="11">
        <v>44658</v>
      </c>
      <c r="B503" s="5" t="s">
        <v>243</v>
      </c>
      <c r="C503" s="10">
        <v>44652</v>
      </c>
      <c r="D503" s="5" t="s">
        <v>183</v>
      </c>
      <c r="E503" s="18">
        <f>IF(SUMIFS('Daily NSE Equity Options'!$K:$K,'Daily NSE Equity Options'!$A:$A,$A503)=0,"",SUMIFS('Daily NSE Equity Options'!$K:$K,'Daily NSE Equity Options'!$A:$A,$A503))</f>
        <v>451.41250000000002</v>
      </c>
      <c r="F503" s="7">
        <f>IF(SUMIFS('Daily BSE Equity Options'!$K:$K,'Daily BSE Equity Options'!$A:$A,$A503)=0,"",SUMIFS('Daily BSE Equity Options'!$K:$K,'Daily BSE Equity Options'!$A:$A,$A503))</f>
        <v>1.6500000000000001E-2</v>
      </c>
      <c r="G503" s="7">
        <f t="shared" si="189"/>
        <v>451.42900000000003</v>
      </c>
      <c r="H503" s="20">
        <f t="shared" si="190"/>
        <v>1.0632019788639631</v>
      </c>
      <c r="I503" s="20">
        <f t="shared" si="191"/>
        <v>-0.71890971039182283</v>
      </c>
      <c r="J503" s="20">
        <f t="shared" si="192"/>
        <v>1.0627239824008035</v>
      </c>
      <c r="K503" s="20">
        <f t="shared" si="207"/>
        <v>0.10786078350143047</v>
      </c>
      <c r="L503" s="20">
        <f t="shared" si="208"/>
        <v>-0.57800511508951402</v>
      </c>
      <c r="M503" s="20">
        <f t="shared" si="209"/>
        <v>0.10779497440873342</v>
      </c>
      <c r="N503" s="20">
        <f t="shared" si="193"/>
        <v>0.9999634494017885</v>
      </c>
      <c r="O503" s="20">
        <f t="shared" si="194"/>
        <v>3.6550598211457394E-5</v>
      </c>
      <c r="P503" s="21">
        <f>IF(SUMIFS('Daily NSE Equity Options'!$L:$L,'Daily NSE Equity Options'!$A:$A,$A503)=0,"",SUMIFS('Daily NSE Equity Options'!$L:$L,'Daily NSE Equity Options'!$A:$A,$A503))</f>
        <v>208326.60430000001</v>
      </c>
      <c r="Q503" s="8">
        <f>IF(SUMIFS('Daily BSE Equity Options'!$L:$L,'Daily BSE Equity Options'!$A:$A,$A503)=0,"",SUMIFS('Daily BSE Equity Options'!$L:$L,'Daily BSE Equity Options'!$A:$A,$A503))</f>
        <v>2629.2592</v>
      </c>
      <c r="R503" s="8">
        <f t="shared" si="195"/>
        <v>210955.86350000001</v>
      </c>
      <c r="S503" s="23">
        <f t="shared" si="196"/>
        <v>3.8635989530043711</v>
      </c>
      <c r="T503" s="23">
        <f t="shared" si="197"/>
        <v>-0.17259335414705734</v>
      </c>
      <c r="U503" s="23">
        <f t="shared" si="198"/>
        <v>3.5848460468768533</v>
      </c>
      <c r="V503" s="23">
        <f t="shared" si="210"/>
        <v>1.0319176214378079</v>
      </c>
      <c r="W503" s="23">
        <f t="shared" si="211"/>
        <v>3.2299261733403917E-2</v>
      </c>
      <c r="X503" s="23">
        <f t="shared" si="212"/>
        <v>1.0076868973045894</v>
      </c>
      <c r="Y503" s="23">
        <f t="shared" si="199"/>
        <v>0.98753644882688929</v>
      </c>
      <c r="Z503" s="23">
        <f t="shared" si="200"/>
        <v>1.2463551173110673E-2</v>
      </c>
      <c r="AA503" s="24">
        <f>IF(SUMIFS('Daily NSE Equity Options'!$M:$M,'Daily NSE Equity Options'!$A:$A,$A503)=0,"",SUMIFS('Daily NSE Equity Options'!$M:$M,'Daily NSE Equity Options'!$A:$A,$A503))</f>
        <v>225646649</v>
      </c>
      <c r="AB503" s="9">
        <f>IF(SUMIFS('Daily BSE Equity Options'!$M:$M,'Daily BSE Equity Options'!$A:$A,$A503)=0,"",SUMIFS('Daily BSE Equity Options'!$M:$M,'Daily BSE Equity Options'!$A:$A,$A503))</f>
        <v>2703564</v>
      </c>
      <c r="AC503" s="9">
        <f t="shared" si="201"/>
        <v>228350213</v>
      </c>
      <c r="AD503" s="26">
        <f t="shared" si="202"/>
        <v>3.9553138685099087</v>
      </c>
      <c r="AE503" s="26">
        <f t="shared" si="203"/>
        <v>6.0479434403437171E-2</v>
      </c>
      <c r="AF503" s="26">
        <f t="shared" si="204"/>
        <v>3.7488197577004065</v>
      </c>
      <c r="AG503" s="26">
        <f t="shared" si="213"/>
        <v>1.0340210463774411</v>
      </c>
      <c r="AH503" s="26">
        <f t="shared" si="214"/>
        <v>-1.2705794021743655E-2</v>
      </c>
      <c r="AI503" s="26">
        <f t="shared" si="215"/>
        <v>1.0088059867165748</v>
      </c>
      <c r="AJ503" s="26">
        <f t="shared" si="205"/>
        <v>0.98816044896791932</v>
      </c>
      <c r="AK503" s="26">
        <f t="shared" si="206"/>
        <v>1.183955103208071E-2</v>
      </c>
      <c r="AL503" s="29">
        <v>19.022500000000001</v>
      </c>
      <c r="AM503" s="30">
        <v>19.489999999999998</v>
      </c>
      <c r="AN503" s="30">
        <v>17.717500000000001</v>
      </c>
      <c r="AO503" s="30">
        <v>18.997499999999999</v>
      </c>
      <c r="AP503" s="31">
        <v>-1.2999999999999999E-3</v>
      </c>
    </row>
    <row r="504" spans="1:42" x14ac:dyDescent="0.2">
      <c r="A504" s="11">
        <v>44659</v>
      </c>
      <c r="B504" s="5" t="s">
        <v>241</v>
      </c>
      <c r="C504" s="10">
        <v>44652</v>
      </c>
      <c r="D504" s="5" t="s">
        <v>183</v>
      </c>
      <c r="E504" s="18">
        <f>IF(SUMIFS('Daily NSE Equity Options'!$K:$K,'Daily NSE Equity Options'!$A:$A,$A504)=0,"",SUMIFS('Daily NSE Equity Options'!$K:$K,'Daily NSE Equity Options'!$A:$A,$A504))</f>
        <v>383.8621</v>
      </c>
      <c r="F504" s="7">
        <f>IF(SUMIFS('Daily BSE Equity Options'!$K:$K,'Daily BSE Equity Options'!$A:$A,$A504)=0,"",SUMIFS('Daily BSE Equity Options'!$K:$K,'Daily BSE Equity Options'!$A:$A,$A504))</f>
        <v>7.9100000000000004E-2</v>
      </c>
      <c r="G504" s="7">
        <f t="shared" si="189"/>
        <v>383.94119999999998</v>
      </c>
      <c r="H504" s="20">
        <f t="shared" si="190"/>
        <v>0.8441246172907475</v>
      </c>
      <c r="I504" s="20">
        <f t="shared" si="191"/>
        <v>0.56944444444444442</v>
      </c>
      <c r="J504" s="20">
        <f t="shared" si="192"/>
        <v>0.84405812554483695</v>
      </c>
      <c r="K504" s="20">
        <f t="shared" si="207"/>
        <v>-0.14964228948024261</v>
      </c>
      <c r="L504" s="20">
        <f t="shared" si="208"/>
        <v>3.7939393939393939</v>
      </c>
      <c r="M504" s="20">
        <f t="shared" si="209"/>
        <v>-0.14949814921061799</v>
      </c>
      <c r="N504" s="20">
        <f t="shared" si="193"/>
        <v>0.99979397886968113</v>
      </c>
      <c r="O504" s="20">
        <f t="shared" si="194"/>
        <v>2.0602113031891343E-4</v>
      </c>
      <c r="P504" s="21">
        <f>IF(SUMIFS('Daily NSE Equity Options'!$L:$L,'Daily NSE Equity Options'!$A:$A,$A504)=0,"",SUMIFS('Daily NSE Equity Options'!$L:$L,'Daily NSE Equity Options'!$A:$A,$A504))</f>
        <v>61460.407700000003</v>
      </c>
      <c r="Q504" s="8">
        <f>IF(SUMIFS('Daily BSE Equity Options'!$L:$L,'Daily BSE Equity Options'!$A:$A,$A504)=0,"",SUMIFS('Daily BSE Equity Options'!$L:$L,'Daily BSE Equity Options'!$A:$A,$A504))</f>
        <v>2415.8344999999999</v>
      </c>
      <c r="R504" s="8">
        <f t="shared" si="195"/>
        <v>63876.242200000001</v>
      </c>
      <c r="S504" s="23">
        <f t="shared" si="196"/>
        <v>-0.2686895660298928</v>
      </c>
      <c r="T504" s="23">
        <f t="shared" si="197"/>
        <v>-0.24885719598086198</v>
      </c>
      <c r="U504" s="23">
        <f t="shared" si="198"/>
        <v>-0.26795856904169701</v>
      </c>
      <c r="V504" s="23">
        <f t="shared" si="210"/>
        <v>-0.70498051409941787</v>
      </c>
      <c r="W504" s="23">
        <f t="shared" si="211"/>
        <v>-8.1172940271541094E-2</v>
      </c>
      <c r="X504" s="23">
        <f t="shared" si="212"/>
        <v>-0.69720565648084021</v>
      </c>
      <c r="Y504" s="23">
        <f t="shared" si="199"/>
        <v>0.9621794517524076</v>
      </c>
      <c r="Z504" s="23">
        <f t="shared" si="200"/>
        <v>3.7820548247592435E-2</v>
      </c>
      <c r="AA504" s="24">
        <f>IF(SUMIFS('Daily NSE Equity Options'!$M:$M,'Daily NSE Equity Options'!$A:$A,$A504)=0,"",SUMIFS('Daily NSE Equity Options'!$M:$M,'Daily NSE Equity Options'!$A:$A,$A504))</f>
        <v>67098183</v>
      </c>
      <c r="AB504" s="9">
        <f>IF(SUMIFS('Daily BSE Equity Options'!$M:$M,'Daily BSE Equity Options'!$A:$A,$A504)=0,"",SUMIFS('Daily BSE Equity Options'!$M:$M,'Daily BSE Equity Options'!$A:$A,$A504))</f>
        <v>2522185</v>
      </c>
      <c r="AC504" s="9">
        <f t="shared" si="201"/>
        <v>69620368</v>
      </c>
      <c r="AD504" s="26">
        <f t="shared" si="202"/>
        <v>-0.26086974721512468</v>
      </c>
      <c r="AE504" s="26">
        <f t="shared" si="203"/>
        <v>-4.4868209433449935E-2</v>
      </c>
      <c r="AF504" s="26">
        <f t="shared" si="204"/>
        <v>-0.25476415347606907</v>
      </c>
      <c r="AG504" s="26">
        <f t="shared" si="213"/>
        <v>-0.70264046332015329</v>
      </c>
      <c r="AH504" s="26">
        <f t="shared" si="214"/>
        <v>-6.7088850125242128E-2</v>
      </c>
      <c r="AI504" s="26">
        <f t="shared" si="215"/>
        <v>-0.69511581756221097</v>
      </c>
      <c r="AJ504" s="26">
        <f t="shared" si="205"/>
        <v>0.96377231157410714</v>
      </c>
      <c r="AK504" s="26">
        <f t="shared" si="206"/>
        <v>3.6227688425892836E-2</v>
      </c>
      <c r="AL504" s="29">
        <v>18.997499999999999</v>
      </c>
      <c r="AM504" s="30">
        <v>20.087499999999999</v>
      </c>
      <c r="AN504" s="30">
        <v>17.53</v>
      </c>
      <c r="AO504" s="30">
        <v>17.6875</v>
      </c>
      <c r="AP504" s="31">
        <v>-6.9000000000000006E-2</v>
      </c>
    </row>
    <row r="505" spans="1:42" x14ac:dyDescent="0.2">
      <c r="A505" s="11">
        <v>44662</v>
      </c>
      <c r="B505" s="5" t="s">
        <v>244</v>
      </c>
      <c r="C505" s="10">
        <v>44652</v>
      </c>
      <c r="D505" s="5" t="s">
        <v>183</v>
      </c>
      <c r="E505" s="18">
        <f>IF(SUMIFS('Daily NSE Equity Options'!$K:$K,'Daily NSE Equity Options'!$A:$A,$A505)=0,"",SUMIFS('Daily NSE Equity Options'!$K:$K,'Daily NSE Equity Options'!$A:$A,$A505))</f>
        <v>343.25290000000001</v>
      </c>
      <c r="F505" s="7">
        <f>IF(SUMIFS('Daily BSE Equity Options'!$K:$K,'Daily BSE Equity Options'!$A:$A,$A505)=0,"",SUMIFS('Daily BSE Equity Options'!$K:$K,'Daily BSE Equity Options'!$A:$A,$A505))</f>
        <v>4.2299999999999997E-2</v>
      </c>
      <c r="G505" s="7">
        <f t="shared" si="189"/>
        <v>343.29520000000002</v>
      </c>
      <c r="H505" s="20" t="str">
        <f t="shared" si="190"/>
        <v/>
      </c>
      <c r="I505" s="20" t="str">
        <f t="shared" si="191"/>
        <v/>
      </c>
      <c r="J505" s="20" t="str">
        <f t="shared" si="192"/>
        <v/>
      </c>
      <c r="K505" s="20">
        <f t="shared" si="207"/>
        <v>-0.10579111613259029</v>
      </c>
      <c r="L505" s="20">
        <f t="shared" si="208"/>
        <v>-0.46523388116308473</v>
      </c>
      <c r="M505" s="20">
        <f t="shared" si="209"/>
        <v>-0.10586516893732678</v>
      </c>
      <c r="N505" s="20">
        <f t="shared" si="193"/>
        <v>0.99987678243098066</v>
      </c>
      <c r="O505" s="20">
        <f t="shared" si="194"/>
        <v>1.2321756901931629E-4</v>
      </c>
      <c r="P505" s="21">
        <f>IF(SUMIFS('Daily NSE Equity Options'!$L:$L,'Daily NSE Equity Options'!$A:$A,$A505)=0,"",SUMIFS('Daily NSE Equity Options'!$L:$L,'Daily NSE Equity Options'!$A:$A,$A505))</f>
        <v>72120.257500000007</v>
      </c>
      <c r="Q505" s="8">
        <f>IF(SUMIFS('Daily BSE Equity Options'!$L:$L,'Daily BSE Equity Options'!$A:$A,$A505)=0,"",SUMIFS('Daily BSE Equity Options'!$L:$L,'Daily BSE Equity Options'!$A:$A,$A505))</f>
        <v>2536.1529</v>
      </c>
      <c r="R505" s="8">
        <f t="shared" si="195"/>
        <v>74656.410400000008</v>
      </c>
      <c r="S505" s="23" t="str">
        <f t="shared" si="196"/>
        <v/>
      </c>
      <c r="T505" s="23" t="str">
        <f t="shared" si="197"/>
        <v/>
      </c>
      <c r="U505" s="23" t="str">
        <f t="shared" si="198"/>
        <v/>
      </c>
      <c r="V505" s="23">
        <f t="shared" si="210"/>
        <v>0.1734425494219427</v>
      </c>
      <c r="W505" s="23">
        <f t="shared" si="211"/>
        <v>4.9804073913175761E-2</v>
      </c>
      <c r="X505" s="23">
        <f t="shared" si="212"/>
        <v>0.16876647449370474</v>
      </c>
      <c r="Y505" s="23">
        <f t="shared" si="199"/>
        <v>0.96602900023706473</v>
      </c>
      <c r="Z505" s="23">
        <f t="shared" si="200"/>
        <v>3.3970999762935293E-2</v>
      </c>
      <c r="AA505" s="24">
        <f>IF(SUMIFS('Daily NSE Equity Options'!$M:$M,'Daily NSE Equity Options'!$A:$A,$A505)=0,"",SUMIFS('Daily NSE Equity Options'!$M:$M,'Daily NSE Equity Options'!$A:$A,$A505))</f>
        <v>78716653</v>
      </c>
      <c r="AB505" s="9">
        <f>IF(SUMIFS('Daily BSE Equity Options'!$M:$M,'Daily BSE Equity Options'!$A:$A,$A505)=0,"",SUMIFS('Daily BSE Equity Options'!$M:$M,'Daily BSE Equity Options'!$A:$A,$A505))</f>
        <v>2588957</v>
      </c>
      <c r="AC505" s="9">
        <f t="shared" si="201"/>
        <v>81305610</v>
      </c>
      <c r="AD505" s="26" t="str">
        <f t="shared" si="202"/>
        <v/>
      </c>
      <c r="AE505" s="26" t="str">
        <f t="shared" si="203"/>
        <v/>
      </c>
      <c r="AF505" s="26" t="str">
        <f t="shared" si="204"/>
        <v/>
      </c>
      <c r="AG505" s="26">
        <f t="shared" si="213"/>
        <v>0.17315625372448618</v>
      </c>
      <c r="AH505" s="26">
        <f t="shared" si="214"/>
        <v>2.6473870869900606E-2</v>
      </c>
      <c r="AI505" s="26">
        <f t="shared" si="215"/>
        <v>0.16784229006086271</v>
      </c>
      <c r="AJ505" s="26">
        <f t="shared" si="205"/>
        <v>0.96815770769077314</v>
      </c>
      <c r="AK505" s="26">
        <f t="shared" si="206"/>
        <v>3.1842292309226881E-2</v>
      </c>
      <c r="AL505" s="29">
        <v>17.6875</v>
      </c>
      <c r="AM505" s="30">
        <v>19.145</v>
      </c>
      <c r="AN505" s="30">
        <v>16.642499999999998</v>
      </c>
      <c r="AO505" s="30">
        <v>18.27</v>
      </c>
      <c r="AP505" s="31">
        <v>3.2899999999999999E-2</v>
      </c>
    </row>
    <row r="506" spans="1:42" x14ac:dyDescent="0.2">
      <c r="A506" s="11">
        <v>44663</v>
      </c>
      <c r="B506" s="5" t="s">
        <v>242</v>
      </c>
      <c r="C506" s="10">
        <v>44652</v>
      </c>
      <c r="D506" s="5" t="s">
        <v>183</v>
      </c>
      <c r="E506" s="18">
        <f>IF(SUMIFS('Daily NSE Equity Options'!$K:$K,'Daily NSE Equity Options'!$A:$A,$A506)=0,"",SUMIFS('Daily NSE Equity Options'!$K:$K,'Daily NSE Equity Options'!$A:$A,$A506))</f>
        <v>405.2996</v>
      </c>
      <c r="F506" s="7">
        <f>IF(SUMIFS('Daily BSE Equity Options'!$K:$K,'Daily BSE Equity Options'!$A:$A,$A506)=0,"",SUMIFS('Daily BSE Equity Options'!$K:$K,'Daily BSE Equity Options'!$A:$A,$A506))</f>
        <v>4.0099999999999997E-2</v>
      </c>
      <c r="G506" s="7">
        <f t="shared" si="189"/>
        <v>405.33969999999999</v>
      </c>
      <c r="H506" s="20">
        <f t="shared" si="190"/>
        <v>0.46286597853306111</v>
      </c>
      <c r="I506" s="20">
        <f t="shared" si="191"/>
        <v>-0.54013761467889909</v>
      </c>
      <c r="J506" s="20">
        <f t="shared" si="192"/>
        <v>0.4625503976607257</v>
      </c>
      <c r="K506" s="20">
        <f t="shared" si="207"/>
        <v>0.18076089087666847</v>
      </c>
      <c r="L506" s="20">
        <f t="shared" si="208"/>
        <v>-5.2009456264775378E-2</v>
      </c>
      <c r="M506" s="20">
        <f t="shared" si="209"/>
        <v>0.18073220948035384</v>
      </c>
      <c r="N506" s="20">
        <f t="shared" si="193"/>
        <v>0.99990107063285438</v>
      </c>
      <c r="O506" s="20">
        <f t="shared" si="194"/>
        <v>9.8929367145631172E-5</v>
      </c>
      <c r="P506" s="21">
        <f>IF(SUMIFS('Daily NSE Equity Options'!$L:$L,'Daily NSE Equity Options'!$A:$A,$A506)=0,"",SUMIFS('Daily NSE Equity Options'!$L:$L,'Daily NSE Equity Options'!$A:$A,$A506))</f>
        <v>112653.7923</v>
      </c>
      <c r="Q506" s="8">
        <f>IF(SUMIFS('Daily BSE Equity Options'!$L:$L,'Daily BSE Equity Options'!$A:$A,$A506)=0,"",SUMIFS('Daily BSE Equity Options'!$L:$L,'Daily BSE Equity Options'!$A:$A,$A506))</f>
        <v>2585.2887000000001</v>
      </c>
      <c r="R506" s="8">
        <f t="shared" si="195"/>
        <v>115239.08100000001</v>
      </c>
      <c r="S506" s="23">
        <f t="shared" si="196"/>
        <v>2.3078112200051191</v>
      </c>
      <c r="T506" s="23">
        <f t="shared" si="197"/>
        <v>-0.16230763174036178</v>
      </c>
      <c r="U506" s="23">
        <f t="shared" si="198"/>
        <v>2.1025701975633866</v>
      </c>
      <c r="V506" s="23">
        <f t="shared" si="210"/>
        <v>0.56202703935159959</v>
      </c>
      <c r="W506" s="23">
        <f t="shared" si="211"/>
        <v>1.9374147355232463E-2</v>
      </c>
      <c r="X506" s="23">
        <f t="shared" si="212"/>
        <v>0.54359257808623473</v>
      </c>
      <c r="Y506" s="23">
        <f t="shared" si="199"/>
        <v>0.97756586847477545</v>
      </c>
      <c r="Z506" s="23">
        <f t="shared" si="200"/>
        <v>2.2434131525224502E-2</v>
      </c>
      <c r="AA506" s="24">
        <f>IF(SUMIFS('Daily NSE Equity Options'!$M:$M,'Daily NSE Equity Options'!$A:$A,$A506)=0,"",SUMIFS('Daily NSE Equity Options'!$M:$M,'Daily NSE Equity Options'!$A:$A,$A506))</f>
        <v>123790192</v>
      </c>
      <c r="AB506" s="9">
        <f>IF(SUMIFS('Daily BSE Equity Options'!$M:$M,'Daily BSE Equity Options'!$A:$A,$A506)=0,"",SUMIFS('Daily BSE Equity Options'!$M:$M,'Daily BSE Equity Options'!$A:$A,$A506))</f>
        <v>2648645</v>
      </c>
      <c r="AC506" s="9">
        <f t="shared" si="201"/>
        <v>126438837</v>
      </c>
      <c r="AD506" s="26">
        <f t="shared" si="202"/>
        <v>2.415072649012763</v>
      </c>
      <c r="AE506" s="26">
        <f t="shared" si="203"/>
        <v>7.1854642048071238E-2</v>
      </c>
      <c r="AF506" s="26">
        <f t="shared" si="204"/>
        <v>2.2655271445824927</v>
      </c>
      <c r="AG506" s="26">
        <f t="shared" si="213"/>
        <v>0.57260487180520747</v>
      </c>
      <c r="AH506" s="26">
        <f t="shared" si="214"/>
        <v>2.3054844093586713E-2</v>
      </c>
      <c r="AI506" s="26">
        <f t="shared" si="215"/>
        <v>0.55510593918427031</v>
      </c>
      <c r="AJ506" s="26">
        <f t="shared" si="205"/>
        <v>0.97905196644603742</v>
      </c>
      <c r="AK506" s="26">
        <f t="shared" si="206"/>
        <v>2.0948033553962537E-2</v>
      </c>
      <c r="AL506" s="29">
        <v>18.27</v>
      </c>
      <c r="AM506" s="30">
        <v>18.672499999999999</v>
      </c>
      <c r="AN506" s="30">
        <v>15.085000000000001</v>
      </c>
      <c r="AO506" s="30">
        <v>18.157499999999999</v>
      </c>
      <c r="AP506" s="31">
        <v>-6.1999999999999998E-3</v>
      </c>
    </row>
    <row r="507" spans="1:42" x14ac:dyDescent="0.2">
      <c r="A507" s="11">
        <v>44664</v>
      </c>
      <c r="B507" s="5" t="s">
        <v>240</v>
      </c>
      <c r="C507" s="10">
        <v>44652</v>
      </c>
      <c r="D507" s="5" t="s">
        <v>183</v>
      </c>
      <c r="E507" s="18">
        <f>IF(SUMIFS('Daily NSE Equity Options'!$K:$K,'Daily NSE Equity Options'!$A:$A,$A507)=0,"",SUMIFS('Daily NSE Equity Options'!$K:$K,'Daily NSE Equity Options'!$A:$A,$A507))</f>
        <v>373.94920000000002</v>
      </c>
      <c r="F507" s="7">
        <f>IF(SUMIFS('Daily BSE Equity Options'!$K:$K,'Daily BSE Equity Options'!$A:$A,$A507)=0,"",SUMIFS('Daily BSE Equity Options'!$K:$K,'Daily BSE Equity Options'!$A:$A,$A507))</f>
        <v>2.1600000000000001E-2</v>
      </c>
      <c r="G507" s="7">
        <f t="shared" si="189"/>
        <v>373.9708</v>
      </c>
      <c r="H507" s="20">
        <f t="shared" si="190"/>
        <v>0.65918099864319135</v>
      </c>
      <c r="I507" s="20">
        <f t="shared" si="191"/>
        <v>-0.5955056179775281</v>
      </c>
      <c r="J507" s="20">
        <f t="shared" si="192"/>
        <v>0.65888379454495127</v>
      </c>
      <c r="K507" s="20">
        <f t="shared" si="207"/>
        <v>-7.7351174291807823E-2</v>
      </c>
      <c r="L507" s="20">
        <f t="shared" si="208"/>
        <v>-0.46134663341645876</v>
      </c>
      <c r="M507" s="20">
        <f t="shared" si="209"/>
        <v>-7.7389162719565863E-2</v>
      </c>
      <c r="N507" s="20">
        <f t="shared" si="193"/>
        <v>0.99994224147981614</v>
      </c>
      <c r="O507" s="20">
        <f t="shared" si="194"/>
        <v>5.7758520183928801E-5</v>
      </c>
      <c r="P507" s="21">
        <f>IF(SUMIFS('Daily NSE Equity Options'!$L:$L,'Daily NSE Equity Options'!$A:$A,$A507)=0,"",SUMIFS('Daily NSE Equity Options'!$L:$L,'Daily NSE Equity Options'!$A:$A,$A507))</f>
        <v>185071.79689999999</v>
      </c>
      <c r="Q507" s="8">
        <f>IF(SUMIFS('Daily BSE Equity Options'!$L:$L,'Daily BSE Equity Options'!$A:$A,$A507)=0,"",SUMIFS('Daily BSE Equity Options'!$L:$L,'Daily BSE Equity Options'!$A:$A,$A507))</f>
        <v>2436.7345</v>
      </c>
      <c r="R507" s="8">
        <f t="shared" si="195"/>
        <v>187508.53139999998</v>
      </c>
      <c r="S507" s="23">
        <f t="shared" si="196"/>
        <v>3.4222280481125331</v>
      </c>
      <c r="T507" s="23">
        <f t="shared" si="197"/>
        <v>-0.23352402745635525</v>
      </c>
      <c r="U507" s="23">
        <f t="shared" si="198"/>
        <v>3.164127241650629</v>
      </c>
      <c r="V507" s="23">
        <f t="shared" si="210"/>
        <v>0.64283681109597213</v>
      </c>
      <c r="W507" s="23">
        <f t="shared" si="211"/>
        <v>-5.7461358184097588E-2</v>
      </c>
      <c r="X507" s="23">
        <f t="shared" si="212"/>
        <v>0.62712622985946909</v>
      </c>
      <c r="Y507" s="23">
        <f t="shared" si="199"/>
        <v>0.98700467396439762</v>
      </c>
      <c r="Z507" s="23">
        <f t="shared" si="200"/>
        <v>1.2995326035602455E-2</v>
      </c>
      <c r="AA507" s="24">
        <f>IF(SUMIFS('Daily NSE Equity Options'!$M:$M,'Daily NSE Equity Options'!$A:$A,$A507)=0,"",SUMIFS('Daily NSE Equity Options'!$M:$M,'Daily NSE Equity Options'!$A:$A,$A507))</f>
        <v>201979588</v>
      </c>
      <c r="AB507" s="9">
        <f>IF(SUMIFS('Daily BSE Equity Options'!$M:$M,'Daily BSE Equity Options'!$A:$A,$A507)=0,"",SUMIFS('Daily BSE Equity Options'!$M:$M,'Daily BSE Equity Options'!$A:$A,$A507))</f>
        <v>2648288</v>
      </c>
      <c r="AC507" s="9">
        <f t="shared" si="201"/>
        <v>204627876</v>
      </c>
      <c r="AD507" s="26">
        <f t="shared" si="202"/>
        <v>3.3907702161001163</v>
      </c>
      <c r="AE507" s="26">
        <f t="shared" si="203"/>
        <v>3.5378086932588149E-2</v>
      </c>
      <c r="AF507" s="26">
        <f t="shared" si="204"/>
        <v>3.2140272776819092</v>
      </c>
      <c r="AG507" s="26">
        <f t="shared" si="213"/>
        <v>0.63162836034699743</v>
      </c>
      <c r="AH507" s="26">
        <f t="shared" si="214"/>
        <v>-1.3478589996018808E-4</v>
      </c>
      <c r="AI507" s="26">
        <f t="shared" si="215"/>
        <v>0.61839416476125919</v>
      </c>
      <c r="AJ507" s="26">
        <f t="shared" si="205"/>
        <v>0.98705802918073582</v>
      </c>
      <c r="AK507" s="26">
        <f t="shared" si="206"/>
        <v>1.2941970819264136E-2</v>
      </c>
      <c r="AL507" s="29">
        <v>18.157499999999999</v>
      </c>
      <c r="AM507" s="30">
        <v>18.4025</v>
      </c>
      <c r="AN507" s="30">
        <v>16.192499999999999</v>
      </c>
      <c r="AO507" s="30">
        <v>17.785</v>
      </c>
      <c r="AP507" s="31">
        <v>-2.0500000000000001E-2</v>
      </c>
    </row>
    <row r="508" spans="1:42" x14ac:dyDescent="0.2">
      <c r="A508" s="11">
        <v>44669</v>
      </c>
      <c r="B508" s="5" t="s">
        <v>244</v>
      </c>
      <c r="C508" s="10">
        <v>44652</v>
      </c>
      <c r="D508" s="5" t="s">
        <v>183</v>
      </c>
      <c r="E508" s="18">
        <f>IF(SUMIFS('Daily NSE Equity Options'!$K:$K,'Daily NSE Equity Options'!$A:$A,$A508)=0,"",SUMIFS('Daily NSE Equity Options'!$K:$K,'Daily NSE Equity Options'!$A:$A,$A508))</f>
        <v>351.58710000000002</v>
      </c>
      <c r="F508" s="7">
        <f>IF(SUMIFS('Daily BSE Equity Options'!$K:$K,'Daily BSE Equity Options'!$A:$A,$A508)=0,"",SUMIFS('Daily BSE Equity Options'!$K:$K,'Daily BSE Equity Options'!$A:$A,$A508))</f>
        <v>6.7599999999999993E-2</v>
      </c>
      <c r="G508" s="7">
        <f t="shared" si="189"/>
        <v>351.65470000000005</v>
      </c>
      <c r="H508" s="20" t="str">
        <f t="shared" si="190"/>
        <v/>
      </c>
      <c r="I508" s="20" t="str">
        <f t="shared" si="191"/>
        <v/>
      </c>
      <c r="J508" s="20" t="str">
        <f t="shared" si="192"/>
        <v/>
      </c>
      <c r="K508" s="20">
        <f t="shared" si="207"/>
        <v>-5.9799833774213162E-2</v>
      </c>
      <c r="L508" s="20">
        <f t="shared" si="208"/>
        <v>2.1296296296296293</v>
      </c>
      <c r="M508" s="20">
        <f t="shared" si="209"/>
        <v>-5.9673375568359721E-2</v>
      </c>
      <c r="N508" s="20">
        <f t="shared" si="193"/>
        <v>0.99980776597042487</v>
      </c>
      <c r="O508" s="20">
        <f t="shared" si="194"/>
        <v>1.9223402957503478E-4</v>
      </c>
      <c r="P508" s="21">
        <f>IF(SUMIFS('Daily NSE Equity Options'!$L:$L,'Daily NSE Equity Options'!$A:$A,$A508)=0,"",SUMIFS('Daily NSE Equity Options'!$L:$L,'Daily NSE Equity Options'!$A:$A,$A508))</f>
        <v>62121.988100000002</v>
      </c>
      <c r="Q508" s="8">
        <f>IF(SUMIFS('Daily BSE Equity Options'!$L:$L,'Daily BSE Equity Options'!$A:$A,$A508)=0,"",SUMIFS('Daily BSE Equity Options'!$L:$L,'Daily BSE Equity Options'!$A:$A,$A508))</f>
        <v>2414.0156999999999</v>
      </c>
      <c r="R508" s="8">
        <f t="shared" si="195"/>
        <v>64536.003800000006</v>
      </c>
      <c r="S508" s="23" t="str">
        <f t="shared" si="196"/>
        <v/>
      </c>
      <c r="T508" s="23" t="str">
        <f t="shared" si="197"/>
        <v/>
      </c>
      <c r="U508" s="23" t="str">
        <f t="shared" si="198"/>
        <v/>
      </c>
      <c r="V508" s="23">
        <f t="shared" si="210"/>
        <v>-0.66433573812672042</v>
      </c>
      <c r="W508" s="23">
        <f t="shared" si="211"/>
        <v>-9.3234613783323983E-3</v>
      </c>
      <c r="X508" s="23">
        <f t="shared" si="212"/>
        <v>-0.65582364003305282</v>
      </c>
      <c r="Y508" s="23">
        <f t="shared" si="199"/>
        <v>0.96259427981501389</v>
      </c>
      <c r="Z508" s="23">
        <f t="shared" si="200"/>
        <v>3.7405720184986099E-2</v>
      </c>
      <c r="AA508" s="24">
        <f>IF(SUMIFS('Daily NSE Equity Options'!$M:$M,'Daily NSE Equity Options'!$A:$A,$A508)=0,"",SUMIFS('Daily NSE Equity Options'!$M:$M,'Daily NSE Equity Options'!$A:$A,$A508))</f>
        <v>69557192</v>
      </c>
      <c r="AB508" s="9">
        <f>IF(SUMIFS('Daily BSE Equity Options'!$M:$M,'Daily BSE Equity Options'!$A:$A,$A508)=0,"",SUMIFS('Daily BSE Equity Options'!$M:$M,'Daily BSE Equity Options'!$A:$A,$A508))</f>
        <v>2469445</v>
      </c>
      <c r="AC508" s="9">
        <f t="shared" si="201"/>
        <v>72026637</v>
      </c>
      <c r="AD508" s="26" t="str">
        <f t="shared" si="202"/>
        <v/>
      </c>
      <c r="AE508" s="26" t="str">
        <f t="shared" si="203"/>
        <v/>
      </c>
      <c r="AF508" s="26" t="str">
        <f t="shared" si="204"/>
        <v/>
      </c>
      <c r="AG508" s="26">
        <f t="shared" si="213"/>
        <v>-0.6556226661874367</v>
      </c>
      <c r="AH508" s="26">
        <f t="shared" si="214"/>
        <v>-6.7531552459551225E-2</v>
      </c>
      <c r="AI508" s="26">
        <f t="shared" si="215"/>
        <v>-0.64801160815450187</v>
      </c>
      <c r="AJ508" s="26">
        <f t="shared" si="205"/>
        <v>0.96571483685959125</v>
      </c>
      <c r="AK508" s="26">
        <f t="shared" si="206"/>
        <v>3.4285163140408734E-2</v>
      </c>
      <c r="AL508" s="29">
        <v>17.785</v>
      </c>
      <c r="AM508" s="30">
        <v>20.482500000000002</v>
      </c>
      <c r="AN508" s="30">
        <v>17.785</v>
      </c>
      <c r="AO508" s="30">
        <v>19.335000000000001</v>
      </c>
      <c r="AP508" s="31">
        <v>8.72E-2</v>
      </c>
    </row>
    <row r="509" spans="1:42" x14ac:dyDescent="0.2">
      <c r="A509" s="11">
        <v>44670</v>
      </c>
      <c r="B509" s="5" t="s">
        <v>242</v>
      </c>
      <c r="C509" s="10">
        <v>44652</v>
      </c>
      <c r="D509" s="5" t="s">
        <v>183</v>
      </c>
      <c r="E509" s="18">
        <f>IF(SUMIFS('Daily NSE Equity Options'!$K:$K,'Daily NSE Equity Options'!$A:$A,$A509)=0,"",SUMIFS('Daily NSE Equity Options'!$K:$K,'Daily NSE Equity Options'!$A:$A,$A509))</f>
        <v>454.1275</v>
      </c>
      <c r="F509" s="7">
        <f>IF(SUMIFS('Daily BSE Equity Options'!$K:$K,'Daily BSE Equity Options'!$A:$A,$A509)=0,"",SUMIFS('Daily BSE Equity Options'!$K:$K,'Daily BSE Equity Options'!$A:$A,$A509))</f>
        <v>6.3200000000000006E-2</v>
      </c>
      <c r="G509" s="7">
        <f t="shared" si="189"/>
        <v>454.19069999999999</v>
      </c>
      <c r="H509" s="20">
        <f t="shared" si="190"/>
        <v>0.96217224936614554</v>
      </c>
      <c r="I509" s="20">
        <f t="shared" si="191"/>
        <v>-0.27020785219399523</v>
      </c>
      <c r="J509" s="20">
        <f t="shared" si="192"/>
        <v>0.96171129341703221</v>
      </c>
      <c r="K509" s="20">
        <f t="shared" si="207"/>
        <v>0.29165006338400912</v>
      </c>
      <c r="L509" s="20">
        <f t="shared" si="208"/>
        <v>-6.5088757396449481E-2</v>
      </c>
      <c r="M509" s="20">
        <f t="shared" si="209"/>
        <v>0.29158148604298462</v>
      </c>
      <c r="N509" s="20">
        <f t="shared" si="193"/>
        <v>0.99986085140008374</v>
      </c>
      <c r="O509" s="20">
        <f t="shared" si="194"/>
        <v>1.3914859991629068E-4</v>
      </c>
      <c r="P509" s="21">
        <f>IF(SUMIFS('Daily NSE Equity Options'!$L:$L,'Daily NSE Equity Options'!$A:$A,$A509)=0,"",SUMIFS('Daily NSE Equity Options'!$L:$L,'Daily NSE Equity Options'!$A:$A,$A509))</f>
        <v>97906.201300000001</v>
      </c>
      <c r="Q509" s="8">
        <f>IF(SUMIFS('Daily BSE Equity Options'!$L:$L,'Daily BSE Equity Options'!$A:$A,$A509)=0,"",SUMIFS('Daily BSE Equity Options'!$L:$L,'Daily BSE Equity Options'!$A:$A,$A509))</f>
        <v>668.09889999999996</v>
      </c>
      <c r="R509" s="8">
        <f t="shared" si="195"/>
        <v>98574.300199999998</v>
      </c>
      <c r="S509" s="23">
        <f t="shared" si="196"/>
        <v>2.2888228470445027</v>
      </c>
      <c r="T509" s="23">
        <f t="shared" si="197"/>
        <v>-0.79044073168894857</v>
      </c>
      <c r="U509" s="23">
        <f t="shared" si="198"/>
        <v>1.9909529425777412</v>
      </c>
      <c r="V509" s="23">
        <f t="shared" si="210"/>
        <v>0.57603135853277676</v>
      </c>
      <c r="W509" s="23">
        <f t="shared" si="211"/>
        <v>-0.72324169225577117</v>
      </c>
      <c r="X509" s="23">
        <f t="shared" si="212"/>
        <v>0.52743111435108703</v>
      </c>
      <c r="Y509" s="23">
        <f t="shared" si="199"/>
        <v>0.99322238252115946</v>
      </c>
      <c r="Z509" s="23">
        <f t="shared" si="200"/>
        <v>6.7776174788405953E-3</v>
      </c>
      <c r="AA509" s="24">
        <f>IF(SUMIFS('Daily NSE Equity Options'!$M:$M,'Daily NSE Equity Options'!$A:$A,$A509)=0,"",SUMIFS('Daily NSE Equity Options'!$M:$M,'Daily NSE Equity Options'!$A:$A,$A509))</f>
        <v>109794878</v>
      </c>
      <c r="AB509" s="9">
        <f>IF(SUMIFS('Daily BSE Equity Options'!$M:$M,'Daily BSE Equity Options'!$A:$A,$A509)=0,"",SUMIFS('Daily BSE Equity Options'!$M:$M,'Daily BSE Equity Options'!$A:$A,$A509))</f>
        <v>712795</v>
      </c>
      <c r="AC509" s="9">
        <f t="shared" si="201"/>
        <v>110507673</v>
      </c>
      <c r="AD509" s="26">
        <f t="shared" si="202"/>
        <v>2.3793980315719447</v>
      </c>
      <c r="AE509" s="26">
        <f t="shared" si="203"/>
        <v>-0.72346069180315919</v>
      </c>
      <c r="AF509" s="26">
        <f t="shared" si="204"/>
        <v>2.1513266648856968</v>
      </c>
      <c r="AG509" s="26">
        <f t="shared" si="213"/>
        <v>0.57848347299586211</v>
      </c>
      <c r="AH509" s="26">
        <f t="shared" si="214"/>
        <v>-0.71135417067397733</v>
      </c>
      <c r="AI509" s="26">
        <f t="shared" si="215"/>
        <v>0.5342611789580014</v>
      </c>
      <c r="AJ509" s="26">
        <f t="shared" si="205"/>
        <v>0.99354981440971979</v>
      </c>
      <c r="AK509" s="26">
        <f t="shared" si="206"/>
        <v>6.4501855902802333E-3</v>
      </c>
      <c r="AL509" s="29">
        <v>19.335000000000001</v>
      </c>
      <c r="AM509" s="30">
        <v>20.807500000000001</v>
      </c>
      <c r="AN509" s="30">
        <v>14.6275</v>
      </c>
      <c r="AO509" s="30">
        <v>19.774999999999999</v>
      </c>
      <c r="AP509" s="31">
        <v>2.2800000000000001E-2</v>
      </c>
    </row>
    <row r="510" spans="1:42" x14ac:dyDescent="0.2">
      <c r="A510" s="11">
        <v>44671</v>
      </c>
      <c r="B510" s="5" t="s">
        <v>240</v>
      </c>
      <c r="C510" s="10">
        <v>44652</v>
      </c>
      <c r="D510" s="5" t="s">
        <v>183</v>
      </c>
      <c r="E510" s="18">
        <f>IF(SUMIFS('Daily NSE Equity Options'!$K:$K,'Daily NSE Equity Options'!$A:$A,$A510)=0,"",SUMIFS('Daily NSE Equity Options'!$K:$K,'Daily NSE Equity Options'!$A:$A,$A510))</f>
        <v>439.11380000000003</v>
      </c>
      <c r="F510" s="7">
        <f>IF(SUMIFS('Daily BSE Equity Options'!$K:$K,'Daily BSE Equity Options'!$A:$A,$A510)=0,"",SUMIFS('Daily BSE Equity Options'!$K:$K,'Daily BSE Equity Options'!$A:$A,$A510))</f>
        <v>4.8800000000000003E-2</v>
      </c>
      <c r="G510" s="7">
        <f t="shared" si="189"/>
        <v>439.16260000000005</v>
      </c>
      <c r="H510" s="20">
        <f t="shared" si="190"/>
        <v>0.93697166137629639</v>
      </c>
      <c r="I510" s="20">
        <f t="shared" si="191"/>
        <v>-0.2398753894080996</v>
      </c>
      <c r="J510" s="20">
        <f t="shared" si="192"/>
        <v>0.93663848188480281</v>
      </c>
      <c r="K510" s="20">
        <f t="shared" si="207"/>
        <v>-3.3060539165762903E-2</v>
      </c>
      <c r="L510" s="20">
        <f t="shared" si="208"/>
        <v>-0.22784810126582278</v>
      </c>
      <c r="M510" s="20">
        <f t="shared" si="209"/>
        <v>-3.3087643582310089E-2</v>
      </c>
      <c r="N510" s="20">
        <f t="shared" si="193"/>
        <v>0.99988887942643556</v>
      </c>
      <c r="O510" s="20">
        <f t="shared" si="194"/>
        <v>1.1112057356432446E-4</v>
      </c>
      <c r="P510" s="21">
        <f>IF(SUMIFS('Daily NSE Equity Options'!$L:$L,'Daily NSE Equity Options'!$A:$A,$A510)=0,"",SUMIFS('Daily NSE Equity Options'!$L:$L,'Daily NSE Equity Options'!$A:$A,$A510))</f>
        <v>117423.3515</v>
      </c>
      <c r="Q510" s="8">
        <f>IF(SUMIFS('Daily BSE Equity Options'!$L:$L,'Daily BSE Equity Options'!$A:$A,$A510)=0,"",SUMIFS('Daily BSE Equity Options'!$L:$L,'Daily BSE Equity Options'!$A:$A,$A510))</f>
        <v>148.20169999999999</v>
      </c>
      <c r="R510" s="8">
        <f t="shared" si="195"/>
        <v>117571.55320000001</v>
      </c>
      <c r="S510" s="23">
        <f t="shared" si="196"/>
        <v>1.8855973705748164</v>
      </c>
      <c r="T510" s="23">
        <f t="shared" si="197"/>
        <v>-0.95382243352734541</v>
      </c>
      <c r="U510" s="23">
        <f t="shared" si="198"/>
        <v>1.6780274056961924</v>
      </c>
      <c r="V510" s="23">
        <f t="shared" si="210"/>
        <v>0.19934539325242939</v>
      </c>
      <c r="W510" s="23">
        <f t="shared" si="211"/>
        <v>-0.77817400986590457</v>
      </c>
      <c r="X510" s="23">
        <f t="shared" si="212"/>
        <v>0.1927201406599488</v>
      </c>
      <c r="Y510" s="23">
        <f t="shared" si="199"/>
        <v>0.99873947654882211</v>
      </c>
      <c r="Z510" s="23">
        <f t="shared" si="200"/>
        <v>1.2605234511778142E-3</v>
      </c>
      <c r="AA510" s="24">
        <f>IF(SUMIFS('Daily NSE Equity Options'!$M:$M,'Daily NSE Equity Options'!$A:$A,$A510)=0,"",SUMIFS('Daily NSE Equity Options'!$M:$M,'Daily NSE Equity Options'!$A:$A,$A510))</f>
        <v>132646105</v>
      </c>
      <c r="AB510" s="9">
        <f>IF(SUMIFS('Daily BSE Equity Options'!$M:$M,'Daily BSE Equity Options'!$A:$A,$A510)=0,"",SUMIFS('Daily BSE Equity Options'!$M:$M,'Daily BSE Equity Options'!$A:$A,$A510))</f>
        <v>162333</v>
      </c>
      <c r="AC510" s="9">
        <f t="shared" si="201"/>
        <v>132808438</v>
      </c>
      <c r="AD510" s="26">
        <f t="shared" si="202"/>
        <v>1.9776239524275532</v>
      </c>
      <c r="AE510" s="26">
        <f t="shared" si="203"/>
        <v>-0.93734285826771047</v>
      </c>
      <c r="AF510" s="26">
        <f t="shared" si="204"/>
        <v>1.8174121299578609</v>
      </c>
      <c r="AG510" s="26">
        <f t="shared" si="213"/>
        <v>0.20812653027402606</v>
      </c>
      <c r="AH510" s="26">
        <f t="shared" si="214"/>
        <v>-0.77225850349679781</v>
      </c>
      <c r="AI510" s="26">
        <f t="shared" si="215"/>
        <v>0.20180286485627108</v>
      </c>
      <c r="AJ510" s="26">
        <f t="shared" si="205"/>
        <v>0.99877769061631461</v>
      </c>
      <c r="AK510" s="26">
        <f t="shared" si="206"/>
        <v>1.2223093836853951E-3</v>
      </c>
      <c r="AL510" s="29">
        <v>19.774999999999999</v>
      </c>
      <c r="AM510" s="30">
        <v>20.265000000000001</v>
      </c>
      <c r="AN510" s="30">
        <v>17.835000000000001</v>
      </c>
      <c r="AO510" s="30">
        <v>18.672499999999999</v>
      </c>
      <c r="AP510" s="31">
        <v>-5.5800000000000002E-2</v>
      </c>
    </row>
    <row r="511" spans="1:42" x14ac:dyDescent="0.2">
      <c r="A511" s="11">
        <v>44672</v>
      </c>
      <c r="B511" s="5" t="s">
        <v>243</v>
      </c>
      <c r="C511" s="10">
        <v>44652</v>
      </c>
      <c r="D511" s="5" t="s">
        <v>183</v>
      </c>
      <c r="E511" s="18">
        <f>IF(SUMIFS('Daily NSE Equity Options'!$K:$K,'Daily NSE Equity Options'!$A:$A,$A511)=0,"",SUMIFS('Daily NSE Equity Options'!$K:$K,'Daily NSE Equity Options'!$A:$A,$A511))</f>
        <v>383.49540000000002</v>
      </c>
      <c r="F511" s="7">
        <f>IF(SUMIFS('Daily BSE Equity Options'!$K:$K,'Daily BSE Equity Options'!$A:$A,$A511)=0,"",SUMIFS('Daily BSE Equity Options'!$K:$K,'Daily BSE Equity Options'!$A:$A,$A511))</f>
        <v>6.0100000000000001E-2</v>
      </c>
      <c r="G511" s="7">
        <f t="shared" si="189"/>
        <v>383.55549999999999</v>
      </c>
      <c r="H511" s="20" t="str">
        <f t="shared" si="190"/>
        <v/>
      </c>
      <c r="I511" s="20" t="str">
        <f t="shared" si="191"/>
        <v/>
      </c>
      <c r="J511" s="20" t="str">
        <f t="shared" si="192"/>
        <v/>
      </c>
      <c r="K511" s="20">
        <f t="shared" si="207"/>
        <v>-0.12666056042875451</v>
      </c>
      <c r="L511" s="20">
        <f t="shared" si="208"/>
        <v>0.23155737704918034</v>
      </c>
      <c r="M511" s="20">
        <f t="shared" si="209"/>
        <v>-0.12662075504608106</v>
      </c>
      <c r="N511" s="20">
        <f t="shared" si="193"/>
        <v>0.99984330820441902</v>
      </c>
      <c r="O511" s="20">
        <f t="shared" si="194"/>
        <v>1.5669179558108279E-4</v>
      </c>
      <c r="P511" s="21">
        <f>IF(SUMIFS('Daily NSE Equity Options'!$L:$L,'Daily NSE Equity Options'!$A:$A,$A511)=0,"",SUMIFS('Daily NSE Equity Options'!$L:$L,'Daily NSE Equity Options'!$A:$A,$A511))</f>
        <v>184808.1783</v>
      </c>
      <c r="Q511" s="8">
        <f>IF(SUMIFS('Daily BSE Equity Options'!$L:$L,'Daily BSE Equity Options'!$A:$A,$A511)=0,"",SUMIFS('Daily BSE Equity Options'!$L:$L,'Daily BSE Equity Options'!$A:$A,$A511))</f>
        <v>1112.0579</v>
      </c>
      <c r="R511" s="8">
        <f t="shared" si="195"/>
        <v>185920.23620000001</v>
      </c>
      <c r="S511" s="23" t="str">
        <f t="shared" si="196"/>
        <v/>
      </c>
      <c r="T511" s="23" t="str">
        <f t="shared" si="197"/>
        <v/>
      </c>
      <c r="U511" s="23" t="str">
        <f t="shared" si="198"/>
        <v/>
      </c>
      <c r="V511" s="23">
        <f t="shared" si="210"/>
        <v>0.57386223386751145</v>
      </c>
      <c r="W511" s="23">
        <f t="shared" si="211"/>
        <v>6.5036784328384902</v>
      </c>
      <c r="X511" s="23">
        <f t="shared" si="212"/>
        <v>0.58133690624748846</v>
      </c>
      <c r="Y511" s="23">
        <f t="shared" si="199"/>
        <v>0.99401862904905225</v>
      </c>
      <c r="Z511" s="23">
        <f t="shared" si="200"/>
        <v>5.981370950947619E-3</v>
      </c>
      <c r="AA511" s="24">
        <f>IF(SUMIFS('Daily NSE Equity Options'!$M:$M,'Daily NSE Equity Options'!$A:$A,$A511)=0,"",SUMIFS('Daily NSE Equity Options'!$M:$M,'Daily NSE Equity Options'!$A:$A,$A511))</f>
        <v>206675659</v>
      </c>
      <c r="AB511" s="9">
        <f>IF(SUMIFS('Daily BSE Equity Options'!$M:$M,'Daily BSE Equity Options'!$A:$A,$A511)=0,"",SUMIFS('Daily BSE Equity Options'!$M:$M,'Daily BSE Equity Options'!$A:$A,$A511))</f>
        <v>1231005</v>
      </c>
      <c r="AC511" s="9">
        <f t="shared" si="201"/>
        <v>207906664</v>
      </c>
      <c r="AD511" s="26" t="str">
        <f t="shared" si="202"/>
        <v/>
      </c>
      <c r="AE511" s="26" t="str">
        <f t="shared" si="203"/>
        <v/>
      </c>
      <c r="AF511" s="26" t="str">
        <f t="shared" si="204"/>
        <v/>
      </c>
      <c r="AG511" s="26">
        <f t="shared" si="213"/>
        <v>0.5580982117793809</v>
      </c>
      <c r="AH511" s="26">
        <f t="shared" si="214"/>
        <v>6.583208589750698</v>
      </c>
      <c r="AI511" s="26">
        <f t="shared" si="215"/>
        <v>0.56546276073211543</v>
      </c>
      <c r="AJ511" s="26">
        <f t="shared" si="205"/>
        <v>0.99407904981823958</v>
      </c>
      <c r="AK511" s="26">
        <f t="shared" si="206"/>
        <v>5.9209501817604074E-3</v>
      </c>
      <c r="AL511" s="29">
        <v>18.672499999999999</v>
      </c>
      <c r="AM511" s="30">
        <v>18.672499999999999</v>
      </c>
      <c r="AN511" s="30">
        <v>13.35</v>
      </c>
      <c r="AO511" s="30">
        <v>17.852499999999999</v>
      </c>
      <c r="AP511" s="31">
        <v>-4.3900000000000002E-2</v>
      </c>
    </row>
    <row r="512" spans="1:42" x14ac:dyDescent="0.2">
      <c r="A512" s="11">
        <v>44673</v>
      </c>
      <c r="B512" s="5" t="s">
        <v>241</v>
      </c>
      <c r="C512" s="10">
        <v>44652</v>
      </c>
      <c r="D512" s="5" t="s">
        <v>183</v>
      </c>
      <c r="E512" s="18">
        <f>IF(SUMIFS('Daily NSE Equity Options'!$K:$K,'Daily NSE Equity Options'!$A:$A,$A512)=0,"",SUMIFS('Daily NSE Equity Options'!$K:$K,'Daily NSE Equity Options'!$A:$A,$A512))</f>
        <v>331.69510000000002</v>
      </c>
      <c r="F512" s="7">
        <f>IF(SUMIFS('Daily BSE Equity Options'!$K:$K,'Daily BSE Equity Options'!$A:$A,$A512)=0,"",SUMIFS('Daily BSE Equity Options'!$K:$K,'Daily BSE Equity Options'!$A:$A,$A512))</f>
        <v>0.27579999999999999</v>
      </c>
      <c r="G512" s="7">
        <f t="shared" si="189"/>
        <v>331.97090000000003</v>
      </c>
      <c r="H512" s="20">
        <f t="shared" si="190"/>
        <v>0.35203919626461566</v>
      </c>
      <c r="I512" s="20">
        <f t="shared" si="191"/>
        <v>4.5381526104417675</v>
      </c>
      <c r="J512" s="20">
        <f t="shared" si="192"/>
        <v>0.35288877260632834</v>
      </c>
      <c r="K512" s="20">
        <f t="shared" si="207"/>
        <v>-0.13507411040653938</v>
      </c>
      <c r="L512" s="20">
        <f t="shared" si="208"/>
        <v>3.5890183028286184</v>
      </c>
      <c r="M512" s="20">
        <f t="shared" si="209"/>
        <v>-0.13449057567939959</v>
      </c>
      <c r="N512" s="20">
        <f t="shared" si="193"/>
        <v>0.99916920428868916</v>
      </c>
      <c r="O512" s="20">
        <f t="shared" si="194"/>
        <v>8.3079571131084069E-4</v>
      </c>
      <c r="P512" s="21">
        <f>IF(SUMIFS('Daily NSE Equity Options'!$L:$L,'Daily NSE Equity Options'!$A:$A,$A512)=0,"",SUMIFS('Daily NSE Equity Options'!$L:$L,'Daily NSE Equity Options'!$A:$A,$A512))</f>
        <v>53802.702400000002</v>
      </c>
      <c r="Q512" s="8">
        <f>IF(SUMIFS('Daily BSE Equity Options'!$L:$L,'Daily BSE Equity Options'!$A:$A,$A512)=0,"",SUMIFS('Daily BSE Equity Options'!$L:$L,'Daily BSE Equity Options'!$A:$A,$A512))</f>
        <v>274.9248</v>
      </c>
      <c r="R512" s="8">
        <f t="shared" si="195"/>
        <v>54077.627200000003</v>
      </c>
      <c r="S512" s="23">
        <f t="shared" si="196"/>
        <v>-0.38358134446458625</v>
      </c>
      <c r="T512" s="23">
        <f t="shared" si="197"/>
        <v>-0.91455268917964461</v>
      </c>
      <c r="U512" s="23">
        <f t="shared" si="198"/>
        <v>-0.40245852080178235</v>
      </c>
      <c r="V512" s="23">
        <f t="shared" si="210"/>
        <v>-0.70887271929783424</v>
      </c>
      <c r="W512" s="23">
        <f t="shared" si="211"/>
        <v>-0.75277834004866118</v>
      </c>
      <c r="X512" s="23">
        <f t="shared" si="212"/>
        <v>-0.70913533510237658</v>
      </c>
      <c r="Y512" s="23">
        <f t="shared" si="199"/>
        <v>0.99491610830143817</v>
      </c>
      <c r="Z512" s="23">
        <f t="shared" si="200"/>
        <v>5.083891698561804E-3</v>
      </c>
      <c r="AA512" s="24">
        <f>IF(SUMIFS('Daily NSE Equity Options'!$M:$M,'Daily NSE Equity Options'!$A:$A,$A512)=0,"",SUMIFS('Daily NSE Equity Options'!$M:$M,'Daily NSE Equity Options'!$A:$A,$A512))</f>
        <v>60852740</v>
      </c>
      <c r="AB512" s="9">
        <f>IF(SUMIFS('Daily BSE Equity Options'!$M:$M,'Daily BSE Equity Options'!$A:$A,$A512)=0,"",SUMIFS('Daily BSE Equity Options'!$M:$M,'Daily BSE Equity Options'!$A:$A,$A512))</f>
        <v>296600</v>
      </c>
      <c r="AC512" s="9">
        <f t="shared" si="201"/>
        <v>61149340</v>
      </c>
      <c r="AD512" s="26">
        <f t="shared" si="202"/>
        <v>-0.38292646475658776</v>
      </c>
      <c r="AE512" s="26">
        <f t="shared" si="203"/>
        <v>-0.88610683915758992</v>
      </c>
      <c r="AF512" s="26">
        <f t="shared" si="204"/>
        <v>-0.39587241948416352</v>
      </c>
      <c r="AG512" s="26">
        <f t="shared" si="213"/>
        <v>-0.70556406935177596</v>
      </c>
      <c r="AH512" s="26">
        <f t="shared" si="214"/>
        <v>-0.75905865532633898</v>
      </c>
      <c r="AI512" s="26">
        <f t="shared" si="215"/>
        <v>-0.70588080813032528</v>
      </c>
      <c r="AJ512" s="26">
        <f t="shared" si="205"/>
        <v>0.99514957970110551</v>
      </c>
      <c r="AK512" s="26">
        <f t="shared" si="206"/>
        <v>4.8504202988944771E-3</v>
      </c>
      <c r="AL512" s="29">
        <v>17.852499999999999</v>
      </c>
      <c r="AM512" s="30">
        <v>18.760000000000002</v>
      </c>
      <c r="AN512" s="30">
        <v>17.8125</v>
      </c>
      <c r="AO512" s="30">
        <v>18.352499999999999</v>
      </c>
      <c r="AP512" s="31">
        <v>2.8000000000000001E-2</v>
      </c>
    </row>
    <row r="513" spans="1:42" x14ac:dyDescent="0.2">
      <c r="A513" s="11">
        <v>44676</v>
      </c>
      <c r="B513" s="5" t="s">
        <v>244</v>
      </c>
      <c r="C513" s="10">
        <v>44652</v>
      </c>
      <c r="D513" s="5" t="s">
        <v>183</v>
      </c>
      <c r="E513" s="18">
        <f>IF(SUMIFS('Daily NSE Equity Options'!$K:$K,'Daily NSE Equity Options'!$A:$A,$A513)=0,"",SUMIFS('Daily NSE Equity Options'!$K:$K,'Daily NSE Equity Options'!$A:$A,$A513))</f>
        <v>409.10410000000002</v>
      </c>
      <c r="F513" s="7">
        <f>IF(SUMIFS('Daily BSE Equity Options'!$K:$K,'Daily BSE Equity Options'!$A:$A,$A513)=0,"",SUMIFS('Daily BSE Equity Options'!$K:$K,'Daily BSE Equity Options'!$A:$A,$A513))</f>
        <v>4.87E-2</v>
      </c>
      <c r="G513" s="7">
        <f t="shared" si="189"/>
        <v>409.15280000000001</v>
      </c>
      <c r="H513" s="20" t="str">
        <f t="shared" si="190"/>
        <v/>
      </c>
      <c r="I513" s="20" t="str">
        <f t="shared" si="191"/>
        <v/>
      </c>
      <c r="J513" s="20" t="str">
        <f t="shared" si="192"/>
        <v/>
      </c>
      <c r="K513" s="20">
        <f t="shared" si="207"/>
        <v>0.23337396301603497</v>
      </c>
      <c r="L513" s="20">
        <f t="shared" si="208"/>
        <v>-0.82342277012327769</v>
      </c>
      <c r="M513" s="20">
        <f t="shared" si="209"/>
        <v>0.2324959808224154</v>
      </c>
      <c r="N513" s="20">
        <f t="shared" si="193"/>
        <v>0.99988097356293293</v>
      </c>
      <c r="O513" s="20">
        <f t="shared" si="194"/>
        <v>1.1902643706703217E-4</v>
      </c>
      <c r="P513" s="21">
        <f>IF(SUMIFS('Daily NSE Equity Options'!$L:$L,'Daily NSE Equity Options'!$A:$A,$A513)=0,"",SUMIFS('Daily NSE Equity Options'!$L:$L,'Daily NSE Equity Options'!$A:$A,$A513))</f>
        <v>69651.672699999996</v>
      </c>
      <c r="Q513" s="8">
        <f>IF(SUMIFS('Daily BSE Equity Options'!$L:$L,'Daily BSE Equity Options'!$A:$A,$A513)=0,"",SUMIFS('Daily BSE Equity Options'!$L:$L,'Daily BSE Equity Options'!$A:$A,$A513))</f>
        <v>289.44349999999997</v>
      </c>
      <c r="R513" s="8">
        <f t="shared" si="195"/>
        <v>69941.116199999989</v>
      </c>
      <c r="S513" s="23" t="str">
        <f t="shared" si="196"/>
        <v/>
      </c>
      <c r="T513" s="23" t="str">
        <f t="shared" si="197"/>
        <v/>
      </c>
      <c r="U513" s="23" t="str">
        <f t="shared" si="198"/>
        <v/>
      </c>
      <c r="V513" s="23">
        <f t="shared" si="210"/>
        <v>0.2945757293410598</v>
      </c>
      <c r="W513" s="23">
        <f t="shared" si="211"/>
        <v>5.2809713783550816E-2</v>
      </c>
      <c r="X513" s="23">
        <f t="shared" si="212"/>
        <v>0.29334661710157262</v>
      </c>
      <c r="Y513" s="23">
        <f t="shared" si="199"/>
        <v>0.99586161165669251</v>
      </c>
      <c r="Z513" s="23">
        <f t="shared" si="200"/>
        <v>4.1383883433075671E-3</v>
      </c>
      <c r="AA513" s="24">
        <f>IF(SUMIFS('Daily NSE Equity Options'!$M:$M,'Daily NSE Equity Options'!$A:$A,$A513)=0,"",SUMIFS('Daily NSE Equity Options'!$M:$M,'Daily NSE Equity Options'!$A:$A,$A513))</f>
        <v>79351224</v>
      </c>
      <c r="AB513" s="9">
        <f>IF(SUMIFS('Daily BSE Equity Options'!$M:$M,'Daily BSE Equity Options'!$A:$A,$A513)=0,"",SUMIFS('Daily BSE Equity Options'!$M:$M,'Daily BSE Equity Options'!$A:$A,$A513))</f>
        <v>308900</v>
      </c>
      <c r="AC513" s="9">
        <f t="shared" si="201"/>
        <v>79660124</v>
      </c>
      <c r="AD513" s="26" t="str">
        <f t="shared" si="202"/>
        <v/>
      </c>
      <c r="AE513" s="26" t="str">
        <f t="shared" si="203"/>
        <v/>
      </c>
      <c r="AF513" s="26" t="str">
        <f t="shared" si="204"/>
        <v/>
      </c>
      <c r="AG513" s="26">
        <f t="shared" si="213"/>
        <v>0.30398769225510636</v>
      </c>
      <c r="AH513" s="26">
        <f t="shared" si="214"/>
        <v>4.1469993256911586E-2</v>
      </c>
      <c r="AI513" s="26">
        <f t="shared" si="215"/>
        <v>0.30271437107906651</v>
      </c>
      <c r="AJ513" s="26">
        <f t="shared" si="205"/>
        <v>0.99612227568212175</v>
      </c>
      <c r="AK513" s="26">
        <f t="shared" si="206"/>
        <v>3.87772431787829E-3</v>
      </c>
      <c r="AL513" s="29">
        <v>18.352499999999999</v>
      </c>
      <c r="AM513" s="30">
        <v>21.754999999999999</v>
      </c>
      <c r="AN513" s="30">
        <v>18.352499999999999</v>
      </c>
      <c r="AO513" s="30">
        <v>21.2575</v>
      </c>
      <c r="AP513" s="31">
        <v>0.1583</v>
      </c>
    </row>
    <row r="514" spans="1:42" x14ac:dyDescent="0.2">
      <c r="A514" s="11">
        <v>44677</v>
      </c>
      <c r="B514" s="5" t="s">
        <v>242</v>
      </c>
      <c r="C514" s="10">
        <v>44652</v>
      </c>
      <c r="D514" s="5" t="s">
        <v>183</v>
      </c>
      <c r="E514" s="18">
        <f>IF(SUMIFS('Daily NSE Equity Options'!$K:$K,'Daily NSE Equity Options'!$A:$A,$A514)=0,"",SUMIFS('Daily NSE Equity Options'!$K:$K,'Daily NSE Equity Options'!$A:$A,$A514))</f>
        <v>348.45929999999998</v>
      </c>
      <c r="F514" s="7">
        <f>IF(SUMIFS('Daily BSE Equity Options'!$K:$K,'Daily BSE Equity Options'!$A:$A,$A514)=0,"",SUMIFS('Daily BSE Equity Options'!$K:$K,'Daily BSE Equity Options'!$A:$A,$A514))</f>
        <v>8.3299999999999999E-2</v>
      </c>
      <c r="G514" s="7">
        <f t="shared" ref="G514:G577" si="216">IF(OR(E514="",F514=""),"",E514+F514)</f>
        <v>348.54259999999999</v>
      </c>
      <c r="H514" s="20">
        <f t="shared" ref="H514:H577" si="217">IFERROR(IF(OR(E514="",INDEX(E:E,MATCH(DATE(YEAR($A514)-1,MONTH($A514),DAY($A514)),$A:$A,0))=""),"",E514/INDEX(E:E,MATCH(DATE(YEAR($A514)-1,MONTH($A514),DAY($A514)),$A:$A,0))-1),"")</f>
        <v>0.93084763306396168</v>
      </c>
      <c r="I514" s="20">
        <f t="shared" ref="I514:I577" si="218">IFERROR(IF(OR(F514="",INDEX(F:F,MATCH(DATE(YEAR($A514)-1,MONTH($A514),DAY($A514)),$A:$A,0))=""),"",F514/INDEX(F:F,MATCH(DATE(YEAR($A514)-1,MONTH($A514),DAY($A514)),$A:$A,0))-1),"")</f>
        <v>-1.4201183431952757E-2</v>
      </c>
      <c r="J514" s="20">
        <f t="shared" ref="J514:J577" si="219">IFERROR(IF(OR(G514="",INDEX(G:G,MATCH(DATE(YEAR($A514)-1,MONTH($A514),DAY($A514)),$A:$A,0))=""),"",G514/INDEX(G:G,MATCH(DATE(YEAR($A514)-1,MONTH($A514),DAY($A514)),$A:$A,0))-1),"")</f>
        <v>0.93040534665233299</v>
      </c>
      <c r="K514" s="20">
        <f t="shared" si="207"/>
        <v>-0.14823806459040623</v>
      </c>
      <c r="L514" s="20">
        <f t="shared" si="208"/>
        <v>0.71047227926078027</v>
      </c>
      <c r="M514" s="20">
        <f t="shared" si="209"/>
        <v>-0.14813585535770502</v>
      </c>
      <c r="N514" s="20">
        <f t="shared" ref="N514:N577" si="220">IF(G514="","",E514/G514)</f>
        <v>0.99976100482408747</v>
      </c>
      <c r="O514" s="20">
        <f t="shared" ref="O514:O577" si="221">IF(G514="","",F514/G514)</f>
        <v>2.3899517591249964E-4</v>
      </c>
      <c r="P514" s="21">
        <f>IF(SUMIFS('Daily NSE Equity Options'!$L:$L,'Daily NSE Equity Options'!$A:$A,$A514)=0,"",SUMIFS('Daily NSE Equity Options'!$L:$L,'Daily NSE Equity Options'!$A:$A,$A514))</f>
        <v>74706.999299999996</v>
      </c>
      <c r="Q514" s="8">
        <f>IF(SUMIFS('Daily BSE Equity Options'!$L:$L,'Daily BSE Equity Options'!$A:$A,$A514)=0,"",SUMIFS('Daily BSE Equity Options'!$L:$L,'Daily BSE Equity Options'!$A:$A,$A514))</f>
        <v>639.05930000000001</v>
      </c>
      <c r="R514" s="8">
        <f t="shared" ref="R514:R577" si="222">IF(OR(P514="",Q514=""),"",P514+Q514)</f>
        <v>75346.058599999989</v>
      </c>
      <c r="S514" s="23">
        <f t="shared" ref="S514:S577" si="223">IFERROR(IF(OR(P514="",INDEX(P:P,MATCH(DATE(YEAR($A514)-1,MONTH($A514),DAY($A514)),$A:$A,0))=""),"",P514/INDEX(P:P,MATCH(DATE(YEAR($A514)-1,MONTH($A514),DAY($A514)),$A:$A,0))-1),"")</f>
        <v>2.0612658143923137</v>
      </c>
      <c r="T514" s="23">
        <f t="shared" ref="T514:T577" si="224">IFERROR(IF(OR(Q514="",INDEX(Q:Q,MATCH(DATE(YEAR($A514)-1,MONTH($A514),DAY($A514)),$A:$A,0))=""),"",Q514/INDEX(Q:Q,MATCH(DATE(YEAR($A514)-1,MONTH($A514),DAY($A514)),$A:$A,0))-1),"")</f>
        <v>-0.80004399875394228</v>
      </c>
      <c r="U514" s="23">
        <f t="shared" ref="U514:U577" si="225">IFERROR(IF(OR(R514="",INDEX(R:R,MATCH(DATE(YEAR($A514)-1,MONTH($A514),DAY($A514)),$A:$A,0))=""),"",R514/INDEX(R:R,MATCH(DATE(YEAR($A514)-1,MONTH($A514),DAY($A514)),$A:$A,0))-1),"")</f>
        <v>1.729933952142519</v>
      </c>
      <c r="V514" s="23">
        <f t="shared" si="210"/>
        <v>7.2580117663132659E-2</v>
      </c>
      <c r="W514" s="23">
        <f t="shared" si="211"/>
        <v>1.2078896226724734</v>
      </c>
      <c r="X514" s="23">
        <f t="shared" si="212"/>
        <v>7.7278469284709495E-2</v>
      </c>
      <c r="Y514" s="23">
        <f t="shared" ref="Y514:Y577" si="226">IF(R514="","",P514/R514)</f>
        <v>0.99151834466361866</v>
      </c>
      <c r="Z514" s="23">
        <f t="shared" ref="Z514:Z577" si="227">IF(R514="","",Q514/R514)</f>
        <v>8.4816553363814585E-3</v>
      </c>
      <c r="AA514" s="24">
        <f>IF(SUMIFS('Daily NSE Equity Options'!$M:$M,'Daily NSE Equity Options'!$A:$A,$A514)=0,"",SUMIFS('Daily NSE Equity Options'!$M:$M,'Daily NSE Equity Options'!$A:$A,$A514))</f>
        <v>84662482</v>
      </c>
      <c r="AB514" s="9">
        <f>IF(SUMIFS('Daily BSE Equity Options'!$M:$M,'Daily BSE Equity Options'!$A:$A,$A514)=0,"",SUMIFS('Daily BSE Equity Options'!$M:$M,'Daily BSE Equity Options'!$A:$A,$A514))</f>
        <v>684528</v>
      </c>
      <c r="AC514" s="9">
        <f t="shared" ref="AC514:AC577" si="228">IF(OR(AA514="",AB514=""),"",AA514+AB514)</f>
        <v>85347010</v>
      </c>
      <c r="AD514" s="26">
        <f t="shared" ref="AD514:AD577" si="229">IFERROR(IF(OR(AA514="",INDEX(AA:AA,MATCH(DATE(YEAR($A514)-1,MONTH($A514),DAY($A514)),$A:$A,0))=""),"",AA514/INDEX(AA:AA,MATCH(DATE(YEAR($A514)-1,MONTH($A514),DAY($A514)),$A:$A,0))-1),"")</f>
        <v>2.1840208958314506</v>
      </c>
      <c r="AE514" s="26">
        <f t="shared" ref="AE514:AE577" si="230">IFERROR(IF(OR(AB514="",INDEX(AB:AB,MATCH(DATE(YEAR($A514)-1,MONTH($A514),DAY($A514)),$A:$A,0))=""),"",AB514/INDEX(AB:AB,MATCH(DATE(YEAR($A514)-1,MONTH($A514),DAY($A514)),$A:$A,0))-1),"")</f>
        <v>-0.73580180967392828</v>
      </c>
      <c r="AF514" s="26">
        <f t="shared" ref="AF514:AF577" si="231">IFERROR(IF(OR(AC514="",INDEX(AC:AC,MATCH(DATE(YEAR($A514)-1,MONTH($A514),DAY($A514)),$A:$A,0))=""),"",AC514/INDEX(AC:AC,MATCH(DATE(YEAR($A514)-1,MONTH($A514),DAY($A514)),$A:$A,0))-1),"")</f>
        <v>1.9247694500127053</v>
      </c>
      <c r="AG514" s="26">
        <f t="shared" si="213"/>
        <v>6.6933535896056329E-2</v>
      </c>
      <c r="AH514" s="26">
        <f t="shared" si="214"/>
        <v>1.2160181288442864</v>
      </c>
      <c r="AI514" s="26">
        <f t="shared" si="215"/>
        <v>7.1389369165430816E-2</v>
      </c>
      <c r="AJ514" s="26">
        <f t="shared" ref="AJ514:AJ577" si="232">IF(AC514="","",AA514/AC514)</f>
        <v>0.99197947297743649</v>
      </c>
      <c r="AK514" s="26">
        <f t="shared" ref="AK514:AK577" si="233">IF(AC514="","",AB514/AC514)</f>
        <v>8.0205270225635322E-3</v>
      </c>
      <c r="AL514" s="29">
        <v>21.2575</v>
      </c>
      <c r="AM514" s="30">
        <v>21.2575</v>
      </c>
      <c r="AN514" s="30">
        <v>19.004999999999999</v>
      </c>
      <c r="AO514" s="30">
        <v>19.1875</v>
      </c>
      <c r="AP514" s="31">
        <v>-9.74E-2</v>
      </c>
    </row>
    <row r="515" spans="1:42" x14ac:dyDescent="0.2">
      <c r="A515" s="11">
        <v>44678</v>
      </c>
      <c r="B515" s="5" t="s">
        <v>240</v>
      </c>
      <c r="C515" s="10">
        <v>44652</v>
      </c>
      <c r="D515" s="5" t="s">
        <v>183</v>
      </c>
      <c r="E515" s="18">
        <f>IF(SUMIFS('Daily NSE Equity Options'!$K:$K,'Daily NSE Equity Options'!$A:$A,$A515)=0,"",SUMIFS('Daily NSE Equity Options'!$K:$K,'Daily NSE Equity Options'!$A:$A,$A515))</f>
        <v>371.44929999999999</v>
      </c>
      <c r="F515" s="7">
        <f>IF(SUMIFS('Daily BSE Equity Options'!$K:$K,'Daily BSE Equity Options'!$A:$A,$A515)=0,"",SUMIFS('Daily BSE Equity Options'!$K:$K,'Daily BSE Equity Options'!$A:$A,$A515))</f>
        <v>7.8299999999999995E-2</v>
      </c>
      <c r="G515" s="7">
        <f t="shared" si="216"/>
        <v>371.52760000000001</v>
      </c>
      <c r="H515" s="20">
        <f t="shared" si="217"/>
        <v>1.2981201718968669</v>
      </c>
      <c r="I515" s="20">
        <f t="shared" si="218"/>
        <v>0.30936454849498318</v>
      </c>
      <c r="J515" s="20">
        <f t="shared" si="219"/>
        <v>1.2977544906476282</v>
      </c>
      <c r="K515" s="20">
        <f t="shared" ref="K515:K578" si="234">IF(OR(E515="",E514=""),"",E515/E514-1)</f>
        <v>6.5976141259538768E-2</v>
      </c>
      <c r="L515" s="20">
        <f t="shared" ref="L515:L578" si="235">IF(OR(F515="",F514=""),"",F515/F514-1)</f>
        <v>-6.0024009603841577E-2</v>
      </c>
      <c r="M515" s="20">
        <f t="shared" ref="M515:M578" si="236">IF(OR(G515="",G514=""),"",G515/G514-1)</f>
        <v>6.5946027831318199E-2</v>
      </c>
      <c r="N515" s="20">
        <f t="shared" si="220"/>
        <v>0.99978924849728523</v>
      </c>
      <c r="O515" s="20">
        <f t="shared" si="221"/>
        <v>2.1075150271473772E-4</v>
      </c>
      <c r="P515" s="21">
        <f>IF(SUMIFS('Daily NSE Equity Options'!$L:$L,'Daily NSE Equity Options'!$A:$A,$A515)=0,"",SUMIFS('Daily NSE Equity Options'!$L:$L,'Daily NSE Equity Options'!$A:$A,$A515))</f>
        <v>96763.046199999997</v>
      </c>
      <c r="Q515" s="8">
        <f>IF(SUMIFS('Daily BSE Equity Options'!$L:$L,'Daily BSE Equity Options'!$A:$A,$A515)=0,"",SUMIFS('Daily BSE Equity Options'!$L:$L,'Daily BSE Equity Options'!$A:$A,$A515))</f>
        <v>378.28190000000001</v>
      </c>
      <c r="R515" s="8">
        <f t="shared" si="222"/>
        <v>97141.328099999999</v>
      </c>
      <c r="S515" s="23">
        <f t="shared" si="223"/>
        <v>2.6964715905648018</v>
      </c>
      <c r="T515" s="23">
        <f t="shared" si="224"/>
        <v>-0.88207115530375835</v>
      </c>
      <c r="U515" s="23">
        <f t="shared" si="225"/>
        <v>2.3058302194754372</v>
      </c>
      <c r="V515" s="23">
        <f t="shared" ref="V515:V578" si="237">IF(OR(P515="",P514=""),"",P515/P514-1)</f>
        <v>0.29523400895048391</v>
      </c>
      <c r="W515" s="23">
        <f t="shared" ref="W515:W578" si="238">IF(OR(Q515="",Q514=""),"",Q515/Q514-1)</f>
        <v>-0.40806447852335459</v>
      </c>
      <c r="X515" s="23">
        <f t="shared" ref="X515:X578" si="239">IF(OR(R515="",R514=""),"",R515/R514-1)</f>
        <v>0.28926887358113262</v>
      </c>
      <c r="Y515" s="23">
        <f t="shared" si="226"/>
        <v>0.99610586032331583</v>
      </c>
      <c r="Z515" s="23">
        <f t="shared" si="227"/>
        <v>3.8941396766841198E-3</v>
      </c>
      <c r="AA515" s="24">
        <f>IF(SUMIFS('Daily NSE Equity Options'!$M:$M,'Daily NSE Equity Options'!$A:$A,$A515)=0,"",SUMIFS('Daily NSE Equity Options'!$M:$M,'Daily NSE Equity Options'!$A:$A,$A515))</f>
        <v>110018163</v>
      </c>
      <c r="AB515" s="9">
        <f>IF(SUMIFS('Daily BSE Equity Options'!$M:$M,'Daily BSE Equity Options'!$A:$A,$A515)=0,"",SUMIFS('Daily BSE Equity Options'!$M:$M,'Daily BSE Equity Options'!$A:$A,$A515))</f>
        <v>425605</v>
      </c>
      <c r="AC515" s="9">
        <f t="shared" si="228"/>
        <v>110443768</v>
      </c>
      <c r="AD515" s="26">
        <f t="shared" si="229"/>
        <v>2.8957392888928357</v>
      </c>
      <c r="AE515" s="26">
        <f t="shared" si="230"/>
        <v>-0.8363568133170769</v>
      </c>
      <c r="AF515" s="26">
        <f t="shared" si="231"/>
        <v>2.581017480728613</v>
      </c>
      <c r="AG515" s="26">
        <f t="shared" ref="AG515:AG578" si="240">IF(OR(AA515="",AA514=""),"",AA515/AA514-1)</f>
        <v>0.2994913496630065</v>
      </c>
      <c r="AH515" s="26">
        <f t="shared" ref="AH515:AH578" si="241">IF(OR(AB515="",AB514=""),"",AB515/AB514-1)</f>
        <v>-0.37825041488441669</v>
      </c>
      <c r="AI515" s="26">
        <f t="shared" ref="AI515:AI578" si="242">IF(OR(AC515="",AC514=""),"",AC515/AC514-1)</f>
        <v>0.29405550352613408</v>
      </c>
      <c r="AJ515" s="26">
        <f t="shared" si="232"/>
        <v>0.99614640999934012</v>
      </c>
      <c r="AK515" s="26">
        <f t="shared" si="233"/>
        <v>3.8535900006598832E-3</v>
      </c>
      <c r="AL515" s="29">
        <v>19.1875</v>
      </c>
      <c r="AM515" s="30">
        <v>21.364999999999998</v>
      </c>
      <c r="AN515" s="30">
        <v>19.1875</v>
      </c>
      <c r="AO515" s="30">
        <v>20.605</v>
      </c>
      <c r="AP515" s="31">
        <v>7.3899999999999993E-2</v>
      </c>
    </row>
    <row r="516" spans="1:42" x14ac:dyDescent="0.2">
      <c r="A516" s="11">
        <v>44679</v>
      </c>
      <c r="B516" s="5" t="s">
        <v>243</v>
      </c>
      <c r="C516" s="10">
        <v>44652</v>
      </c>
      <c r="D516" s="5" t="s">
        <v>183</v>
      </c>
      <c r="E516" s="18">
        <f>IF(SUMIFS('Daily NSE Equity Options'!$K:$K,'Daily NSE Equity Options'!$A:$A,$A516)=0,"",SUMIFS('Daily NSE Equity Options'!$K:$K,'Daily NSE Equity Options'!$A:$A,$A516))</f>
        <v>399.34989999999999</v>
      </c>
      <c r="F516" s="7">
        <f>IF(SUMIFS('Daily BSE Equity Options'!$K:$K,'Daily BSE Equity Options'!$A:$A,$A516)=0,"",SUMIFS('Daily BSE Equity Options'!$K:$K,'Daily BSE Equity Options'!$A:$A,$A516))</f>
        <v>3.0499999999999999E-2</v>
      </c>
      <c r="G516" s="7">
        <f t="shared" si="216"/>
        <v>399.38040000000001</v>
      </c>
      <c r="H516" s="20">
        <f t="shared" si="217"/>
        <v>1.0343835615042676</v>
      </c>
      <c r="I516" s="20">
        <f t="shared" si="218"/>
        <v>-0.37881873727087578</v>
      </c>
      <c r="J516" s="20">
        <f t="shared" si="219"/>
        <v>1.0340301697026675</v>
      </c>
      <c r="K516" s="20">
        <f t="shared" si="234"/>
        <v>7.511280812751564E-2</v>
      </c>
      <c r="L516" s="20">
        <f t="shared" si="235"/>
        <v>-0.61047254150702424</v>
      </c>
      <c r="M516" s="20">
        <f t="shared" si="236"/>
        <v>7.4968319984840992E-2</v>
      </c>
      <c r="N516" s="20">
        <f t="shared" si="220"/>
        <v>0.9999236317055118</v>
      </c>
      <c r="O516" s="20">
        <f t="shared" si="221"/>
        <v>7.6368294488162166E-5</v>
      </c>
      <c r="P516" s="21">
        <f>IF(SUMIFS('Daily NSE Equity Options'!$L:$L,'Daily NSE Equity Options'!$A:$A,$A516)=0,"",SUMIFS('Daily NSE Equity Options'!$L:$L,'Daily NSE Equity Options'!$A:$A,$A516))</f>
        <v>189622.70550000001</v>
      </c>
      <c r="Q516" s="8">
        <f>IF(SUMIFS('Daily BSE Equity Options'!$L:$L,'Daily BSE Equity Options'!$A:$A,$A516)=0,"",SUMIFS('Daily BSE Equity Options'!$L:$L,'Daily BSE Equity Options'!$A:$A,$A516))</f>
        <v>687.03420000000006</v>
      </c>
      <c r="R516" s="8">
        <f t="shared" si="222"/>
        <v>190309.73970000001</v>
      </c>
      <c r="S516" s="23">
        <f t="shared" si="223"/>
        <v>3.5432365969262811</v>
      </c>
      <c r="T516" s="23">
        <f t="shared" si="224"/>
        <v>-0.78592192977005915</v>
      </c>
      <c r="U516" s="23">
        <f t="shared" si="225"/>
        <v>3.2341269730291664</v>
      </c>
      <c r="V516" s="23">
        <f t="shared" si="237"/>
        <v>0.95966035533924754</v>
      </c>
      <c r="W516" s="23">
        <f t="shared" si="238"/>
        <v>0.81619633400382097</v>
      </c>
      <c r="X516" s="23">
        <f t="shared" si="239"/>
        <v>0.95910168640158844</v>
      </c>
      <c r="Y516" s="23">
        <f t="shared" si="226"/>
        <v>0.99638991571801305</v>
      </c>
      <c r="Z516" s="23">
        <f t="shared" si="227"/>
        <v>3.6100842819869615E-3</v>
      </c>
      <c r="AA516" s="24">
        <f>IF(SUMIFS('Daily NSE Equity Options'!$M:$M,'Daily NSE Equity Options'!$A:$A,$A516)=0,"",SUMIFS('Daily NSE Equity Options'!$M:$M,'Daily NSE Equity Options'!$A:$A,$A516))</f>
        <v>213978649</v>
      </c>
      <c r="AB516" s="9">
        <f>IF(SUMIFS('Daily BSE Equity Options'!$M:$M,'Daily BSE Equity Options'!$A:$A,$A516)=0,"",SUMIFS('Daily BSE Equity Options'!$M:$M,'Daily BSE Equity Options'!$A:$A,$A516))</f>
        <v>758170</v>
      </c>
      <c r="AC516" s="9">
        <f t="shared" si="228"/>
        <v>214736819</v>
      </c>
      <c r="AD516" s="26">
        <f t="shared" si="229"/>
        <v>3.7773359367798047</v>
      </c>
      <c r="AE516" s="26">
        <f t="shared" si="230"/>
        <v>-0.70863093007749522</v>
      </c>
      <c r="AF516" s="26">
        <f t="shared" si="231"/>
        <v>3.5310328228119632</v>
      </c>
      <c r="AG516" s="26">
        <f t="shared" si="240"/>
        <v>0.94493930061348141</v>
      </c>
      <c r="AH516" s="26">
        <f t="shared" si="241"/>
        <v>0.78139354565853325</v>
      </c>
      <c r="AI516" s="26">
        <f t="shared" si="242"/>
        <v>0.94430906232753675</v>
      </c>
      <c r="AJ516" s="26">
        <f t="shared" si="232"/>
        <v>0.99646930599265326</v>
      </c>
      <c r="AK516" s="26">
        <f t="shared" si="233"/>
        <v>3.5306940073467326E-3</v>
      </c>
      <c r="AL516" s="29">
        <v>20.605</v>
      </c>
      <c r="AM516" s="30">
        <v>20.605</v>
      </c>
      <c r="AN516" s="30">
        <v>19.022500000000001</v>
      </c>
      <c r="AO516" s="30">
        <v>19.377500000000001</v>
      </c>
      <c r="AP516" s="31">
        <v>-5.96E-2</v>
      </c>
    </row>
    <row r="517" spans="1:42" x14ac:dyDescent="0.2">
      <c r="A517" s="11">
        <v>44680</v>
      </c>
      <c r="B517" s="5" t="s">
        <v>241</v>
      </c>
      <c r="C517" s="10">
        <v>44652</v>
      </c>
      <c r="D517" s="5" t="s">
        <v>183</v>
      </c>
      <c r="E517" s="18">
        <f>IF(SUMIFS('Daily NSE Equity Options'!$K:$K,'Daily NSE Equity Options'!$A:$A,$A517)=0,"",SUMIFS('Daily NSE Equity Options'!$K:$K,'Daily NSE Equity Options'!$A:$A,$A517))</f>
        <v>403.9323</v>
      </c>
      <c r="F517" s="7">
        <f>IF(SUMIFS('Daily BSE Equity Options'!$K:$K,'Daily BSE Equity Options'!$A:$A,$A517)=0,"",SUMIFS('Daily BSE Equity Options'!$K:$K,'Daily BSE Equity Options'!$A:$A,$A517))</f>
        <v>9.1499999999999998E-2</v>
      </c>
      <c r="G517" s="7">
        <f t="shared" si="216"/>
        <v>404.02379999999999</v>
      </c>
      <c r="H517" s="20">
        <f t="shared" si="217"/>
        <v>0.50639111497965494</v>
      </c>
      <c r="I517" s="20">
        <f t="shared" si="218"/>
        <v>0.61660777385159005</v>
      </c>
      <c r="J517" s="20">
        <f t="shared" si="219"/>
        <v>0.50641437452251536</v>
      </c>
      <c r="K517" s="20">
        <f t="shared" si="234"/>
        <v>1.1474649173569329E-2</v>
      </c>
      <c r="L517" s="20">
        <f t="shared" si="235"/>
        <v>2</v>
      </c>
      <c r="M517" s="20">
        <f t="shared" si="236"/>
        <v>1.1626509463158463E-2</v>
      </c>
      <c r="N517" s="20">
        <f t="shared" si="220"/>
        <v>0.99977352819314114</v>
      </c>
      <c r="O517" s="20">
        <f t="shared" si="221"/>
        <v>2.2647180685890286E-4</v>
      </c>
      <c r="P517" s="21">
        <f>IF(SUMIFS('Daily NSE Equity Options'!$L:$L,'Daily NSE Equity Options'!$A:$A,$A517)=0,"",SUMIFS('Daily NSE Equity Options'!$L:$L,'Daily NSE Equity Options'!$A:$A,$A517))</f>
        <v>62368.2189</v>
      </c>
      <c r="Q517" s="8">
        <f>IF(SUMIFS('Daily BSE Equity Options'!$L:$L,'Daily BSE Equity Options'!$A:$A,$A517)=0,"",SUMIFS('Daily BSE Equity Options'!$L:$L,'Daily BSE Equity Options'!$A:$A,$A517))</f>
        <v>155.48750000000001</v>
      </c>
      <c r="R517" s="8">
        <f t="shared" si="222"/>
        <v>62523.706400000003</v>
      </c>
      <c r="S517" s="23">
        <f t="shared" si="223"/>
        <v>-0.36026419170332591</v>
      </c>
      <c r="T517" s="23">
        <f t="shared" si="224"/>
        <v>-0.95146665361519311</v>
      </c>
      <c r="U517" s="23">
        <f t="shared" si="225"/>
        <v>-0.37907409410830739</v>
      </c>
      <c r="V517" s="23">
        <f t="shared" si="237"/>
        <v>-0.67109308594903472</v>
      </c>
      <c r="W517" s="23">
        <f t="shared" si="238"/>
        <v>-0.77368302771535968</v>
      </c>
      <c r="X517" s="23">
        <f t="shared" si="239"/>
        <v>-0.67146344428529536</v>
      </c>
      <c r="Y517" s="23">
        <f t="shared" si="226"/>
        <v>0.99751314327072582</v>
      </c>
      <c r="Z517" s="23">
        <f t="shared" si="227"/>
        <v>2.4868567292741302E-3</v>
      </c>
      <c r="AA517" s="24">
        <f>IF(SUMIFS('Daily NSE Equity Options'!$M:$M,'Daily NSE Equity Options'!$A:$A,$A517)=0,"",SUMIFS('Daily NSE Equity Options'!$M:$M,'Daily NSE Equity Options'!$A:$A,$A517))</f>
        <v>70304985</v>
      </c>
      <c r="AB517" s="9">
        <f>IF(SUMIFS('Daily BSE Equity Options'!$M:$M,'Daily BSE Equity Options'!$A:$A,$A517)=0,"",SUMIFS('Daily BSE Equity Options'!$M:$M,'Daily BSE Equity Options'!$A:$A,$A517))</f>
        <v>167136</v>
      </c>
      <c r="AC517" s="9">
        <f t="shared" si="228"/>
        <v>70472121</v>
      </c>
      <c r="AD517" s="26">
        <f t="shared" si="229"/>
        <v>-0.32702644842619355</v>
      </c>
      <c r="AE517" s="26">
        <f t="shared" si="230"/>
        <v>-0.93576191444376844</v>
      </c>
      <c r="AF517" s="26">
        <f t="shared" si="231"/>
        <v>-0.34181869773759255</v>
      </c>
      <c r="AG517" s="26">
        <f t="shared" si="240"/>
        <v>-0.67143925186666631</v>
      </c>
      <c r="AH517" s="26">
        <f t="shared" si="241"/>
        <v>-0.77955339831436221</v>
      </c>
      <c r="AI517" s="26">
        <f t="shared" si="242"/>
        <v>-0.67182096983563866</v>
      </c>
      <c r="AJ517" s="26">
        <f t="shared" si="232"/>
        <v>0.99762833872986456</v>
      </c>
      <c r="AK517" s="26">
        <f t="shared" si="233"/>
        <v>2.3716612701354623E-3</v>
      </c>
      <c r="AL517" s="29">
        <v>19.377500000000001</v>
      </c>
      <c r="AM517" s="30">
        <v>19.647500000000001</v>
      </c>
      <c r="AN517" s="30">
        <v>18.2075</v>
      </c>
      <c r="AO517" s="30">
        <v>19.414999999999999</v>
      </c>
      <c r="AP517" s="31">
        <v>1.9E-3</v>
      </c>
    </row>
    <row r="518" spans="1:42" x14ac:dyDescent="0.2">
      <c r="A518" s="11">
        <v>44683</v>
      </c>
      <c r="B518" s="5" t="s">
        <v>244</v>
      </c>
      <c r="C518" s="10">
        <v>44682</v>
      </c>
      <c r="D518" s="5" t="s">
        <v>183</v>
      </c>
      <c r="E518" s="18">
        <f>IF(SUMIFS('Daily NSE Equity Options'!$K:$K,'Daily NSE Equity Options'!$A:$A,$A518)=0,"",SUMIFS('Daily NSE Equity Options'!$K:$K,'Daily NSE Equity Options'!$A:$A,$A518))</f>
        <v>364.29950000000002</v>
      </c>
      <c r="F518" s="7">
        <f>IF(SUMIFS('Daily BSE Equity Options'!$K:$K,'Daily BSE Equity Options'!$A:$A,$A518)=0,"",SUMIFS('Daily BSE Equity Options'!$K:$K,'Daily BSE Equity Options'!$A:$A,$A518))</f>
        <v>6.7199999999999996E-2</v>
      </c>
      <c r="G518" s="7">
        <f t="shared" si="216"/>
        <v>364.36670000000004</v>
      </c>
      <c r="H518" s="20" t="str">
        <f t="shared" si="217"/>
        <v/>
      </c>
      <c r="I518" s="20" t="str">
        <f t="shared" si="218"/>
        <v/>
      </c>
      <c r="J518" s="20" t="str">
        <f t="shared" si="219"/>
        <v/>
      </c>
      <c r="K518" s="20">
        <f t="shared" si="234"/>
        <v>-9.8117432054826925E-2</v>
      </c>
      <c r="L518" s="20">
        <f t="shared" si="235"/>
        <v>-0.26557377049180331</v>
      </c>
      <c r="M518" s="20">
        <f t="shared" si="236"/>
        <v>-9.8155356194362664E-2</v>
      </c>
      <c r="N518" s="20">
        <f t="shared" si="220"/>
        <v>0.99981557041299329</v>
      </c>
      <c r="O518" s="20">
        <f t="shared" si="221"/>
        <v>1.84429587006716E-4</v>
      </c>
      <c r="P518" s="21">
        <f>IF(SUMIFS('Daily NSE Equity Options'!$L:$L,'Daily NSE Equity Options'!$A:$A,$A518)=0,"",SUMIFS('Daily NSE Equity Options'!$L:$L,'Daily NSE Equity Options'!$A:$A,$A518))</f>
        <v>64336.9136</v>
      </c>
      <c r="Q518" s="8">
        <f>IF(SUMIFS('Daily BSE Equity Options'!$L:$L,'Daily BSE Equity Options'!$A:$A,$A518)=0,"",SUMIFS('Daily BSE Equity Options'!$L:$L,'Daily BSE Equity Options'!$A:$A,$A518))</f>
        <v>325.447</v>
      </c>
      <c r="R518" s="8">
        <f t="shared" si="222"/>
        <v>64662.3606</v>
      </c>
      <c r="S518" s="23" t="str">
        <f t="shared" si="223"/>
        <v/>
      </c>
      <c r="T518" s="23" t="str">
        <f t="shared" si="224"/>
        <v/>
      </c>
      <c r="U518" s="23" t="str">
        <f t="shared" si="225"/>
        <v/>
      </c>
      <c r="V518" s="23">
        <f t="shared" si="237"/>
        <v>3.1565671342267621E-2</v>
      </c>
      <c r="W518" s="23">
        <f t="shared" si="238"/>
        <v>1.0930750060294234</v>
      </c>
      <c r="X518" s="23">
        <f t="shared" si="239"/>
        <v>3.4205492974421547E-2</v>
      </c>
      <c r="Y518" s="23">
        <f t="shared" si="226"/>
        <v>0.99496697929088596</v>
      </c>
      <c r="Z518" s="23">
        <f t="shared" si="227"/>
        <v>5.0330207091140436E-3</v>
      </c>
      <c r="AA518" s="24">
        <f>IF(SUMIFS('Daily NSE Equity Options'!$M:$M,'Daily NSE Equity Options'!$A:$A,$A518)=0,"",SUMIFS('Daily NSE Equity Options'!$M:$M,'Daily NSE Equity Options'!$A:$A,$A518))</f>
        <v>73313028</v>
      </c>
      <c r="AB518" s="9">
        <f>IF(SUMIFS('Daily BSE Equity Options'!$M:$M,'Daily BSE Equity Options'!$A:$A,$A518)=0,"",SUMIFS('Daily BSE Equity Options'!$M:$M,'Daily BSE Equity Options'!$A:$A,$A518))</f>
        <v>350600</v>
      </c>
      <c r="AC518" s="9">
        <f t="shared" si="228"/>
        <v>73663628</v>
      </c>
      <c r="AD518" s="26" t="str">
        <f t="shared" si="229"/>
        <v/>
      </c>
      <c r="AE518" s="26" t="str">
        <f t="shared" si="230"/>
        <v/>
      </c>
      <c r="AF518" s="26" t="str">
        <f t="shared" si="231"/>
        <v/>
      </c>
      <c r="AG518" s="26">
        <f t="shared" si="240"/>
        <v>4.2785628928019737E-2</v>
      </c>
      <c r="AH518" s="26">
        <f t="shared" si="241"/>
        <v>1.0976928968026041</v>
      </c>
      <c r="AI518" s="26">
        <f t="shared" si="242"/>
        <v>4.5287511638822497E-2</v>
      </c>
      <c r="AJ518" s="26">
        <f t="shared" si="232"/>
        <v>0.99524052765905036</v>
      </c>
      <c r="AK518" s="26">
        <f t="shared" si="233"/>
        <v>4.759472340949593E-3</v>
      </c>
      <c r="AL518" s="29">
        <v>19.414999999999999</v>
      </c>
      <c r="AM518" s="30">
        <v>21.0625</v>
      </c>
      <c r="AN518" s="30">
        <v>19.414999999999999</v>
      </c>
      <c r="AO518" s="30">
        <v>20.282499999999999</v>
      </c>
      <c r="AP518" s="31">
        <v>4.4699999999999997E-2</v>
      </c>
    </row>
    <row r="519" spans="1:42" x14ac:dyDescent="0.2">
      <c r="A519" s="11">
        <v>44685</v>
      </c>
      <c r="B519" s="5" t="s">
        <v>240</v>
      </c>
      <c r="C519" s="10">
        <v>44682</v>
      </c>
      <c r="D519" s="5" t="s">
        <v>183</v>
      </c>
      <c r="E519" s="18">
        <f>IF(SUMIFS('Daily NSE Equity Options'!$K:$K,'Daily NSE Equity Options'!$A:$A,$A519)=0,"",SUMIFS('Daily NSE Equity Options'!$K:$K,'Daily NSE Equity Options'!$A:$A,$A519))</f>
        <v>514.97490000000005</v>
      </c>
      <c r="F519" s="7">
        <f>IF(SUMIFS('Daily BSE Equity Options'!$K:$K,'Daily BSE Equity Options'!$A:$A,$A519)=0,"",SUMIFS('Daily BSE Equity Options'!$K:$K,'Daily BSE Equity Options'!$A:$A,$A519))</f>
        <v>6.83E-2</v>
      </c>
      <c r="G519" s="7">
        <f t="shared" si="216"/>
        <v>515.04320000000007</v>
      </c>
      <c r="H519" s="20">
        <f t="shared" si="217"/>
        <v>1.2141629926967759</v>
      </c>
      <c r="I519" s="20">
        <f t="shared" si="218"/>
        <v>-0.24779735682819393</v>
      </c>
      <c r="J519" s="20">
        <f t="shared" si="219"/>
        <v>1.2135924666807067</v>
      </c>
      <c r="K519" s="20">
        <f t="shared" si="234"/>
        <v>0.41360309305941945</v>
      </c>
      <c r="L519" s="20">
        <f t="shared" si="235"/>
        <v>1.6369047619047672E-2</v>
      </c>
      <c r="M519" s="20">
        <f t="shared" si="236"/>
        <v>0.4135298313484741</v>
      </c>
      <c r="N519" s="20">
        <f t="shared" si="220"/>
        <v>0.99986738976458667</v>
      </c>
      <c r="O519" s="20">
        <f t="shared" si="221"/>
        <v>1.3261023541326239E-4</v>
      </c>
      <c r="P519" s="21">
        <f>IF(SUMIFS('Daily NSE Equity Options'!$L:$L,'Daily NSE Equity Options'!$A:$A,$A519)=0,"",SUMIFS('Daily NSE Equity Options'!$L:$L,'Daily NSE Equity Options'!$A:$A,$A519))</f>
        <v>125571.5785</v>
      </c>
      <c r="Q519" s="8">
        <f>IF(SUMIFS('Daily BSE Equity Options'!$L:$L,'Daily BSE Equity Options'!$A:$A,$A519)=0,"",SUMIFS('Daily BSE Equity Options'!$L:$L,'Daily BSE Equity Options'!$A:$A,$A519))</f>
        <v>399.0684</v>
      </c>
      <c r="R519" s="8">
        <f t="shared" si="222"/>
        <v>125970.64690000001</v>
      </c>
      <c r="S519" s="23">
        <f t="shared" si="223"/>
        <v>2.4638378454143499</v>
      </c>
      <c r="T519" s="23">
        <f t="shared" si="224"/>
        <v>-0.87834902377192214</v>
      </c>
      <c r="U519" s="23">
        <f t="shared" si="225"/>
        <v>2.1865012360687732</v>
      </c>
      <c r="V519" s="23">
        <f t="shared" si="237"/>
        <v>0.9517812010801836</v>
      </c>
      <c r="W519" s="23">
        <f t="shared" si="238"/>
        <v>0.22621625026502001</v>
      </c>
      <c r="X519" s="23">
        <f t="shared" si="239"/>
        <v>0.94812941765692371</v>
      </c>
      <c r="Y519" s="23">
        <f t="shared" si="226"/>
        <v>0.99683205246761331</v>
      </c>
      <c r="Z519" s="23">
        <f t="shared" si="227"/>
        <v>3.16794753238661E-3</v>
      </c>
      <c r="AA519" s="24">
        <f>IF(SUMIFS('Daily NSE Equity Options'!$M:$M,'Daily NSE Equity Options'!$A:$A,$A519)=0,"",SUMIFS('Daily NSE Equity Options'!$M:$M,'Daily NSE Equity Options'!$A:$A,$A519))</f>
        <v>143568955</v>
      </c>
      <c r="AB519" s="9">
        <f>IF(SUMIFS('Daily BSE Equity Options'!$M:$M,'Daily BSE Equity Options'!$A:$A,$A519)=0,"",SUMIFS('Daily BSE Equity Options'!$M:$M,'Daily BSE Equity Options'!$A:$A,$A519))</f>
        <v>452102</v>
      </c>
      <c r="AC519" s="9">
        <f t="shared" si="228"/>
        <v>144021057</v>
      </c>
      <c r="AD519" s="26">
        <f t="shared" si="229"/>
        <v>2.6662139088082344</v>
      </c>
      <c r="AE519" s="26">
        <f t="shared" si="230"/>
        <v>-0.84304449969049944</v>
      </c>
      <c r="AF519" s="26">
        <f t="shared" si="231"/>
        <v>2.4257732766526869</v>
      </c>
      <c r="AG519" s="26">
        <f t="shared" si="240"/>
        <v>0.95830071293740593</v>
      </c>
      <c r="AH519" s="26">
        <f t="shared" si="241"/>
        <v>0.2895094124358244</v>
      </c>
      <c r="AI519" s="26">
        <f t="shared" si="242"/>
        <v>0.95511761924080085</v>
      </c>
      <c r="AJ519" s="26">
        <f t="shared" si="232"/>
        <v>0.99686086181133915</v>
      </c>
      <c r="AK519" s="26">
        <f t="shared" si="233"/>
        <v>3.1391381886608427E-3</v>
      </c>
      <c r="AL519" s="29">
        <v>20.282499999999999</v>
      </c>
      <c r="AM519" s="30">
        <v>22.387499999999999</v>
      </c>
      <c r="AN519" s="30">
        <v>18.427499999999998</v>
      </c>
      <c r="AO519" s="30">
        <v>21.877500000000001</v>
      </c>
      <c r="AP519" s="31">
        <v>7.8600000000000003E-2</v>
      </c>
    </row>
    <row r="520" spans="1:42" x14ac:dyDescent="0.2">
      <c r="A520" s="11">
        <v>44686</v>
      </c>
      <c r="B520" s="5" t="s">
        <v>243</v>
      </c>
      <c r="C520" s="10">
        <v>44682</v>
      </c>
      <c r="D520" s="5" t="s">
        <v>183</v>
      </c>
      <c r="E520" s="18">
        <f>IF(SUMIFS('Daily NSE Equity Options'!$K:$K,'Daily NSE Equity Options'!$A:$A,$A520)=0,"",SUMIFS('Daily NSE Equity Options'!$K:$K,'Daily NSE Equity Options'!$A:$A,$A520))</f>
        <v>470.8254</v>
      </c>
      <c r="F520" s="7">
        <f>IF(SUMIFS('Daily BSE Equity Options'!$K:$K,'Daily BSE Equity Options'!$A:$A,$A520)=0,"",SUMIFS('Daily BSE Equity Options'!$K:$K,'Daily BSE Equity Options'!$A:$A,$A520))</f>
        <v>2.1600000000000001E-2</v>
      </c>
      <c r="G520" s="7">
        <f t="shared" si="216"/>
        <v>470.84699999999998</v>
      </c>
      <c r="H520" s="20">
        <f t="shared" si="217"/>
        <v>1.1542956158239761</v>
      </c>
      <c r="I520" s="20">
        <f t="shared" si="218"/>
        <v>-0.6609105180533752</v>
      </c>
      <c r="J520" s="20">
        <f t="shared" si="219"/>
        <v>1.1537667028336496</v>
      </c>
      <c r="K520" s="20">
        <f t="shared" si="234"/>
        <v>-8.5731362829528313E-2</v>
      </c>
      <c r="L520" s="20">
        <f t="shared" si="235"/>
        <v>-0.68374816983894582</v>
      </c>
      <c r="M520" s="20">
        <f t="shared" si="236"/>
        <v>-8.5810665979086931E-2</v>
      </c>
      <c r="N520" s="20">
        <f t="shared" si="220"/>
        <v>0.99995412522539173</v>
      </c>
      <c r="O520" s="20">
        <f t="shared" si="221"/>
        <v>4.5874774608312261E-5</v>
      </c>
      <c r="P520" s="21">
        <f>IF(SUMIFS('Daily NSE Equity Options'!$L:$L,'Daily NSE Equity Options'!$A:$A,$A520)=0,"",SUMIFS('Daily NSE Equity Options'!$L:$L,'Daily NSE Equity Options'!$A:$A,$A520))</f>
        <v>229376.77119999999</v>
      </c>
      <c r="Q520" s="8">
        <f>IF(SUMIFS('Daily BSE Equity Options'!$L:$L,'Daily BSE Equity Options'!$A:$A,$A520)=0,"",SUMIFS('Daily BSE Equity Options'!$L:$L,'Daily BSE Equity Options'!$A:$A,$A520))</f>
        <v>493.92039999999997</v>
      </c>
      <c r="R520" s="8">
        <f t="shared" si="222"/>
        <v>229870.69159999999</v>
      </c>
      <c r="S520" s="23">
        <f t="shared" si="223"/>
        <v>4.2551245666024835</v>
      </c>
      <c r="T520" s="23">
        <f t="shared" si="224"/>
        <v>-0.84956339856572438</v>
      </c>
      <c r="U520" s="23">
        <f t="shared" si="225"/>
        <v>3.8980091185923271</v>
      </c>
      <c r="V520" s="23">
        <f t="shared" si="237"/>
        <v>0.82666152595987308</v>
      </c>
      <c r="W520" s="23">
        <f t="shared" si="238"/>
        <v>0.2376835650229383</v>
      </c>
      <c r="X520" s="23">
        <f t="shared" si="239"/>
        <v>0.82479567468189274</v>
      </c>
      <c r="Y520" s="23">
        <f t="shared" si="226"/>
        <v>0.99785131198517696</v>
      </c>
      <c r="Z520" s="23">
        <f t="shared" si="227"/>
        <v>2.1486880148230258E-3</v>
      </c>
      <c r="AA520" s="24">
        <f>IF(SUMIFS('Daily NSE Equity Options'!$M:$M,'Daily NSE Equity Options'!$A:$A,$A520)=0,"",SUMIFS('Daily NSE Equity Options'!$M:$M,'Daily NSE Equity Options'!$A:$A,$A520))</f>
        <v>263672803</v>
      </c>
      <c r="AB520" s="9">
        <f>IF(SUMIFS('Daily BSE Equity Options'!$M:$M,'Daily BSE Equity Options'!$A:$A,$A520)=0,"",SUMIFS('Daily BSE Equity Options'!$M:$M,'Daily BSE Equity Options'!$A:$A,$A520))</f>
        <v>567848</v>
      </c>
      <c r="AC520" s="9">
        <f t="shared" si="228"/>
        <v>264240651</v>
      </c>
      <c r="AD520" s="26">
        <f t="shared" si="229"/>
        <v>4.5495024053796955</v>
      </c>
      <c r="AE520" s="26">
        <f t="shared" si="230"/>
        <v>-0.7919804585128043</v>
      </c>
      <c r="AF520" s="26">
        <f t="shared" si="231"/>
        <v>4.2592891637593597</v>
      </c>
      <c r="AG520" s="26">
        <f t="shared" si="240"/>
        <v>0.83655862787327528</v>
      </c>
      <c r="AH520" s="26">
        <f t="shared" si="241"/>
        <v>0.25601744739019061</v>
      </c>
      <c r="AI520" s="26">
        <f t="shared" si="242"/>
        <v>0.8347362288835305</v>
      </c>
      <c r="AJ520" s="26">
        <f t="shared" si="232"/>
        <v>0.99785101952386579</v>
      </c>
      <c r="AK520" s="26">
        <f t="shared" si="233"/>
        <v>2.148980476134234E-3</v>
      </c>
      <c r="AL520" s="29">
        <v>21.877500000000001</v>
      </c>
      <c r="AM520" s="30">
        <v>21.877500000000001</v>
      </c>
      <c r="AN520" s="30">
        <v>19.614999999999998</v>
      </c>
      <c r="AO520" s="30">
        <v>20.2925</v>
      </c>
      <c r="AP520" s="31">
        <v>-7.2400000000000006E-2</v>
      </c>
    </row>
    <row r="521" spans="1:42" x14ac:dyDescent="0.2">
      <c r="A521" s="11">
        <v>44687</v>
      </c>
      <c r="B521" s="5" t="s">
        <v>241</v>
      </c>
      <c r="C521" s="10">
        <v>44682</v>
      </c>
      <c r="D521" s="5" t="s">
        <v>183</v>
      </c>
      <c r="E521" s="18">
        <f>IF(SUMIFS('Daily NSE Equity Options'!$K:$K,'Daily NSE Equity Options'!$A:$A,$A521)=0,"",SUMIFS('Daily NSE Equity Options'!$K:$K,'Daily NSE Equity Options'!$A:$A,$A521))</f>
        <v>444.39120000000003</v>
      </c>
      <c r="F521" s="7">
        <f>IF(SUMIFS('Daily BSE Equity Options'!$K:$K,'Daily BSE Equity Options'!$A:$A,$A521)=0,"",SUMIFS('Daily BSE Equity Options'!$K:$K,'Daily BSE Equity Options'!$A:$A,$A521))</f>
        <v>7.22E-2</v>
      </c>
      <c r="G521" s="7">
        <f t="shared" si="216"/>
        <v>444.46340000000004</v>
      </c>
      <c r="H521" s="20">
        <f t="shared" si="217"/>
        <v>1.2580853658536584</v>
      </c>
      <c r="I521" s="20">
        <f t="shared" si="218"/>
        <v>0.24482758620689649</v>
      </c>
      <c r="J521" s="20">
        <f t="shared" si="219"/>
        <v>1.2577868311168459</v>
      </c>
      <c r="K521" s="20">
        <f t="shared" si="234"/>
        <v>-5.6144379636272723E-2</v>
      </c>
      <c r="L521" s="20">
        <f t="shared" si="235"/>
        <v>2.3425925925925926</v>
      </c>
      <c r="M521" s="20">
        <f t="shared" si="236"/>
        <v>-5.6034338118327032E-2</v>
      </c>
      <c r="N521" s="20">
        <f t="shared" si="220"/>
        <v>0.99983755692819698</v>
      </c>
      <c r="O521" s="20">
        <f t="shared" si="221"/>
        <v>1.6244307180298759E-4</v>
      </c>
      <c r="P521" s="21">
        <f>IF(SUMIFS('Daily NSE Equity Options'!$L:$L,'Daily NSE Equity Options'!$A:$A,$A521)=0,"",SUMIFS('Daily NSE Equity Options'!$L:$L,'Daily NSE Equity Options'!$A:$A,$A521))</f>
        <v>60464.599099999999</v>
      </c>
      <c r="Q521" s="8">
        <f>IF(SUMIFS('Daily BSE Equity Options'!$L:$L,'Daily BSE Equity Options'!$A:$A,$A521)=0,"",SUMIFS('Daily BSE Equity Options'!$L:$L,'Daily BSE Equity Options'!$A:$A,$A521))</f>
        <v>183.13210000000001</v>
      </c>
      <c r="R521" s="8">
        <f t="shared" si="222"/>
        <v>60647.731200000002</v>
      </c>
      <c r="S521" s="23">
        <f t="shared" si="223"/>
        <v>-0.23264592538528717</v>
      </c>
      <c r="T521" s="23">
        <f t="shared" si="224"/>
        <v>-0.94454052000971622</v>
      </c>
      <c r="U521" s="23">
        <f t="shared" si="225"/>
        <v>-0.26127914465568181</v>
      </c>
      <c r="V521" s="23">
        <f t="shared" si="237"/>
        <v>-0.73639615387523594</v>
      </c>
      <c r="W521" s="23">
        <f t="shared" si="238"/>
        <v>-0.62922750305514819</v>
      </c>
      <c r="X521" s="23">
        <f t="shared" si="239"/>
        <v>-0.73616588187965415</v>
      </c>
      <c r="Y521" s="23">
        <f t="shared" si="226"/>
        <v>0.9969803965230607</v>
      </c>
      <c r="Z521" s="23">
        <f t="shared" si="227"/>
        <v>3.0196034769392989E-3</v>
      </c>
      <c r="AA521" s="24">
        <f>IF(SUMIFS('Daily NSE Equity Options'!$M:$M,'Daily NSE Equity Options'!$A:$A,$A521)=0,"",SUMIFS('Daily NSE Equity Options'!$M:$M,'Daily NSE Equity Options'!$A:$A,$A521))</f>
        <v>71237470</v>
      </c>
      <c r="AB521" s="9">
        <f>IF(SUMIFS('Daily BSE Equity Options'!$M:$M,'Daily BSE Equity Options'!$A:$A,$A521)=0,"",SUMIFS('Daily BSE Equity Options'!$M:$M,'Daily BSE Equity Options'!$A:$A,$A521))</f>
        <v>202167</v>
      </c>
      <c r="AC521" s="9">
        <f t="shared" si="228"/>
        <v>71439637</v>
      </c>
      <c r="AD521" s="26">
        <f t="shared" si="229"/>
        <v>-0.17970071300979495</v>
      </c>
      <c r="AE521" s="26">
        <f t="shared" si="230"/>
        <v>-0.92719045038004366</v>
      </c>
      <c r="AF521" s="26">
        <f t="shared" si="231"/>
        <v>-0.20285986189543881</v>
      </c>
      <c r="AG521" s="26">
        <f t="shared" si="240"/>
        <v>-0.72982624984648115</v>
      </c>
      <c r="AH521" s="26">
        <f t="shared" si="241"/>
        <v>-0.64397690931375995</v>
      </c>
      <c r="AI521" s="26">
        <f t="shared" si="242"/>
        <v>-0.72964176128978731</v>
      </c>
      <c r="AJ521" s="26">
        <f t="shared" si="232"/>
        <v>0.99717010040238585</v>
      </c>
      <c r="AK521" s="26">
        <f t="shared" si="233"/>
        <v>2.8298995976141369E-3</v>
      </c>
      <c r="AL521" s="29">
        <v>20.2925</v>
      </c>
      <c r="AM521" s="30">
        <v>21.81</v>
      </c>
      <c r="AN521" s="30">
        <v>19.3325</v>
      </c>
      <c r="AO521" s="30">
        <v>21.25</v>
      </c>
      <c r="AP521" s="31">
        <v>4.7199999999999999E-2</v>
      </c>
    </row>
    <row r="522" spans="1:42" x14ac:dyDescent="0.2">
      <c r="A522" s="11">
        <v>44690</v>
      </c>
      <c r="B522" s="5" t="s">
        <v>244</v>
      </c>
      <c r="C522" s="10">
        <v>44682</v>
      </c>
      <c r="D522" s="5" t="s">
        <v>183</v>
      </c>
      <c r="E522" s="18">
        <f>IF(SUMIFS('Daily NSE Equity Options'!$K:$K,'Daily NSE Equity Options'!$A:$A,$A522)=0,"",SUMIFS('Daily NSE Equity Options'!$K:$K,'Daily NSE Equity Options'!$A:$A,$A522))</f>
        <v>450.90030000000002</v>
      </c>
      <c r="F522" s="7">
        <f>IF(SUMIFS('Daily BSE Equity Options'!$K:$K,'Daily BSE Equity Options'!$A:$A,$A522)=0,"",SUMIFS('Daily BSE Equity Options'!$K:$K,'Daily BSE Equity Options'!$A:$A,$A522))</f>
        <v>1.3299999999999999E-2</v>
      </c>
      <c r="G522" s="7">
        <f t="shared" si="216"/>
        <v>450.91360000000003</v>
      </c>
      <c r="H522" s="20" t="str">
        <f t="shared" si="217"/>
        <v/>
      </c>
      <c r="I522" s="20" t="str">
        <f t="shared" si="218"/>
        <v/>
      </c>
      <c r="J522" s="20" t="str">
        <f t="shared" si="219"/>
        <v/>
      </c>
      <c r="K522" s="20">
        <f t="shared" si="234"/>
        <v>1.4647229738122602E-2</v>
      </c>
      <c r="L522" s="20">
        <f t="shared" si="235"/>
        <v>-0.81578947368421051</v>
      </c>
      <c r="M522" s="20">
        <f t="shared" si="236"/>
        <v>1.4512331049080673E-2</v>
      </c>
      <c r="N522" s="20">
        <f t="shared" si="220"/>
        <v>0.99997050432721479</v>
      </c>
      <c r="O522" s="20">
        <f t="shared" si="221"/>
        <v>2.9495672785207629E-5</v>
      </c>
      <c r="P522" s="21">
        <f>IF(SUMIFS('Daily NSE Equity Options'!$L:$L,'Daily NSE Equity Options'!$A:$A,$A522)=0,"",SUMIFS('Daily NSE Equity Options'!$L:$L,'Daily NSE Equity Options'!$A:$A,$A522))</f>
        <v>75646.541200000007</v>
      </c>
      <c r="Q522" s="8">
        <f>IF(SUMIFS('Daily BSE Equity Options'!$L:$L,'Daily BSE Equity Options'!$A:$A,$A522)=0,"",SUMIFS('Daily BSE Equity Options'!$L:$L,'Daily BSE Equity Options'!$A:$A,$A522))</f>
        <v>23.6435</v>
      </c>
      <c r="R522" s="8">
        <f t="shared" si="222"/>
        <v>75670.184700000013</v>
      </c>
      <c r="S522" s="23" t="str">
        <f t="shared" si="223"/>
        <v/>
      </c>
      <c r="T522" s="23" t="str">
        <f t="shared" si="224"/>
        <v/>
      </c>
      <c r="U522" s="23" t="str">
        <f t="shared" si="225"/>
        <v/>
      </c>
      <c r="V522" s="23">
        <f t="shared" si="237"/>
        <v>0.25108811314354695</v>
      </c>
      <c r="W522" s="23">
        <f t="shared" si="238"/>
        <v>-0.87089374282280385</v>
      </c>
      <c r="X522" s="23">
        <f t="shared" si="239"/>
        <v>0.24770017283020818</v>
      </c>
      <c r="Y522" s="23">
        <f t="shared" si="226"/>
        <v>0.99968754536421789</v>
      </c>
      <c r="Z522" s="23">
        <f t="shared" si="227"/>
        <v>3.1245463578206381E-4</v>
      </c>
      <c r="AA522" s="24">
        <f>IF(SUMIFS('Daily NSE Equity Options'!$M:$M,'Daily NSE Equity Options'!$A:$A,$A522)=0,"",SUMIFS('Daily NSE Equity Options'!$M:$M,'Daily NSE Equity Options'!$A:$A,$A522))</f>
        <v>90069860</v>
      </c>
      <c r="AB522" s="9">
        <f>IF(SUMIFS('Daily BSE Equity Options'!$M:$M,'Daily BSE Equity Options'!$A:$A,$A522)=0,"",SUMIFS('Daily BSE Equity Options'!$M:$M,'Daily BSE Equity Options'!$A:$A,$A522))</f>
        <v>26301</v>
      </c>
      <c r="AC522" s="9">
        <f t="shared" si="228"/>
        <v>90096161</v>
      </c>
      <c r="AD522" s="26" t="str">
        <f t="shared" si="229"/>
        <v/>
      </c>
      <c r="AE522" s="26" t="str">
        <f t="shared" si="230"/>
        <v/>
      </c>
      <c r="AF522" s="26" t="str">
        <f t="shared" si="231"/>
        <v/>
      </c>
      <c r="AG522" s="26">
        <f t="shared" si="240"/>
        <v>0.26436073600030996</v>
      </c>
      <c r="AH522" s="26">
        <f t="shared" si="241"/>
        <v>-0.86990458383415692</v>
      </c>
      <c r="AI522" s="26">
        <f t="shared" si="242"/>
        <v>0.26115087902812273</v>
      </c>
      <c r="AJ522" s="26">
        <f t="shared" si="232"/>
        <v>0.99970807857173849</v>
      </c>
      <c r="AK522" s="26">
        <f t="shared" si="233"/>
        <v>2.9192142826152162E-4</v>
      </c>
      <c r="AL522" s="29">
        <v>21.25</v>
      </c>
      <c r="AM522" s="30">
        <v>22.52</v>
      </c>
      <c r="AN522" s="30">
        <v>18.96</v>
      </c>
      <c r="AO522" s="30">
        <v>22.032499999999999</v>
      </c>
      <c r="AP522" s="31">
        <v>3.6799999999999999E-2</v>
      </c>
    </row>
    <row r="523" spans="1:42" x14ac:dyDescent="0.2">
      <c r="A523" s="11">
        <v>44691</v>
      </c>
      <c r="B523" s="5" t="s">
        <v>242</v>
      </c>
      <c r="C523" s="10">
        <v>44682</v>
      </c>
      <c r="D523" s="5" t="s">
        <v>183</v>
      </c>
      <c r="E523" s="18">
        <f>IF(SUMIFS('Daily NSE Equity Options'!$K:$K,'Daily NSE Equity Options'!$A:$A,$A523)=0,"",SUMIFS('Daily NSE Equity Options'!$K:$K,'Daily NSE Equity Options'!$A:$A,$A523))</f>
        <v>405.63650000000001</v>
      </c>
      <c r="F523" s="7">
        <f>IF(SUMIFS('Daily BSE Equity Options'!$K:$K,'Daily BSE Equity Options'!$A:$A,$A523)=0,"",SUMIFS('Daily BSE Equity Options'!$K:$K,'Daily BSE Equity Options'!$A:$A,$A523))</f>
        <v>7.1000000000000004E-3</v>
      </c>
      <c r="G523" s="7">
        <f t="shared" si="216"/>
        <v>405.64359999999999</v>
      </c>
      <c r="H523" s="20">
        <f t="shared" si="217"/>
        <v>1.6163631825168365</v>
      </c>
      <c r="I523" s="20">
        <f t="shared" si="218"/>
        <v>-0.91977401129943503</v>
      </c>
      <c r="J523" s="20">
        <f t="shared" si="219"/>
        <v>1.6149163136221465</v>
      </c>
      <c r="K523" s="20">
        <f t="shared" si="234"/>
        <v>-0.10038538452957335</v>
      </c>
      <c r="L523" s="20">
        <f t="shared" si="235"/>
        <v>-0.46616541353383456</v>
      </c>
      <c r="M523" s="20">
        <f t="shared" si="236"/>
        <v>-0.10039617345762031</v>
      </c>
      <c r="N523" s="20">
        <f t="shared" si="220"/>
        <v>0.9999824969505251</v>
      </c>
      <c r="O523" s="20">
        <f t="shared" si="221"/>
        <v>1.750304947495782E-5</v>
      </c>
      <c r="P523" s="21">
        <f>IF(SUMIFS('Daily NSE Equity Options'!$L:$L,'Daily NSE Equity Options'!$A:$A,$A523)=0,"",SUMIFS('Daily NSE Equity Options'!$L:$L,'Daily NSE Equity Options'!$A:$A,$A523))</f>
        <v>79104.804900000003</v>
      </c>
      <c r="Q523" s="8">
        <f>IF(SUMIFS('Daily BSE Equity Options'!$L:$L,'Daily BSE Equity Options'!$A:$A,$A523)=0,"",SUMIFS('Daily BSE Equity Options'!$L:$L,'Daily BSE Equity Options'!$A:$A,$A523))</f>
        <v>4.5784000000000002</v>
      </c>
      <c r="R523" s="8">
        <f t="shared" si="222"/>
        <v>79109.383300000001</v>
      </c>
      <c r="S523" s="23">
        <f t="shared" si="223"/>
        <v>2.1776835727482085</v>
      </c>
      <c r="T523" s="23">
        <f t="shared" si="224"/>
        <v>-0.99862256139378114</v>
      </c>
      <c r="U523" s="23">
        <f t="shared" si="225"/>
        <v>1.8035367286675781</v>
      </c>
      <c r="V523" s="23">
        <f t="shared" si="237"/>
        <v>4.5716084901446852E-2</v>
      </c>
      <c r="W523" s="23">
        <f t="shared" si="238"/>
        <v>-0.80635692685093152</v>
      </c>
      <c r="X523" s="23">
        <f t="shared" si="239"/>
        <v>4.5449850738899844E-2</v>
      </c>
      <c r="Y523" s="23">
        <f t="shared" si="226"/>
        <v>0.99994212570229957</v>
      </c>
      <c r="Z523" s="23">
        <f t="shared" si="227"/>
        <v>5.7874297700409458E-5</v>
      </c>
      <c r="AA523" s="24">
        <f>IF(SUMIFS('Daily NSE Equity Options'!$M:$M,'Daily NSE Equity Options'!$A:$A,$A523)=0,"",SUMIFS('Daily NSE Equity Options'!$M:$M,'Daily NSE Equity Options'!$A:$A,$A523))</f>
        <v>94278002</v>
      </c>
      <c r="AB523" s="9">
        <f>IF(SUMIFS('Daily BSE Equity Options'!$M:$M,'Daily BSE Equity Options'!$A:$A,$A523)=0,"",SUMIFS('Daily BSE Equity Options'!$M:$M,'Daily BSE Equity Options'!$A:$A,$A523))</f>
        <v>5205</v>
      </c>
      <c r="AC523" s="9">
        <f t="shared" si="228"/>
        <v>94283207</v>
      </c>
      <c r="AD523" s="26">
        <f t="shared" si="229"/>
        <v>2.5719176610823897</v>
      </c>
      <c r="AE523" s="26">
        <f t="shared" si="230"/>
        <v>-0.99820760142289933</v>
      </c>
      <c r="AF523" s="26">
        <f t="shared" si="231"/>
        <v>2.2180594232619963</v>
      </c>
      <c r="AG523" s="26">
        <f t="shared" si="240"/>
        <v>4.6720867557693557E-2</v>
      </c>
      <c r="AH523" s="26">
        <f t="shared" si="241"/>
        <v>-0.80209877951408692</v>
      </c>
      <c r="AI523" s="26">
        <f t="shared" si="242"/>
        <v>4.6473078913984001E-2</v>
      </c>
      <c r="AJ523" s="26">
        <f t="shared" si="232"/>
        <v>0.99994479398648373</v>
      </c>
      <c r="AK523" s="26">
        <f t="shared" si="233"/>
        <v>5.5206013516277615E-5</v>
      </c>
      <c r="AL523" s="29">
        <v>22.032499999999999</v>
      </c>
      <c r="AM523" s="30">
        <v>22.515000000000001</v>
      </c>
      <c r="AN523" s="30">
        <v>21.217500000000001</v>
      </c>
      <c r="AO523" s="30">
        <v>22.302499999999998</v>
      </c>
      <c r="AP523" s="31">
        <v>1.23E-2</v>
      </c>
    </row>
    <row r="524" spans="1:42" x14ac:dyDescent="0.2">
      <c r="A524" s="11">
        <v>44692</v>
      </c>
      <c r="B524" s="5" t="s">
        <v>240</v>
      </c>
      <c r="C524" s="10">
        <v>44682</v>
      </c>
      <c r="D524" s="5" t="s">
        <v>183</v>
      </c>
      <c r="E524" s="18">
        <f>IF(SUMIFS('Daily NSE Equity Options'!$K:$K,'Daily NSE Equity Options'!$A:$A,$A524)=0,"",SUMIFS('Daily NSE Equity Options'!$K:$K,'Daily NSE Equity Options'!$A:$A,$A524))</f>
        <v>479.9529</v>
      </c>
      <c r="F524" s="7">
        <f>IF(SUMIFS('Daily BSE Equity Options'!$K:$K,'Daily BSE Equity Options'!$A:$A,$A524)=0,"",SUMIFS('Daily BSE Equity Options'!$K:$K,'Daily BSE Equity Options'!$A:$A,$A524))</f>
        <v>1.5900000000000001E-2</v>
      </c>
      <c r="G524" s="7">
        <f t="shared" si="216"/>
        <v>479.96879999999999</v>
      </c>
      <c r="H524" s="20">
        <f t="shared" si="217"/>
        <v>1.5072267455406165</v>
      </c>
      <c r="I524" s="20">
        <f t="shared" si="218"/>
        <v>-0.78455284552845528</v>
      </c>
      <c r="J524" s="20">
        <f t="shared" si="219"/>
        <v>1.5063435501322182</v>
      </c>
      <c r="K524" s="20">
        <f t="shared" si="234"/>
        <v>0.18320935122948745</v>
      </c>
      <c r="L524" s="20">
        <f t="shared" si="235"/>
        <v>1.23943661971831</v>
      </c>
      <c r="M524" s="20">
        <f t="shared" si="236"/>
        <v>0.18322783842762469</v>
      </c>
      <c r="N524" s="20">
        <f t="shared" si="220"/>
        <v>0.99996687284673502</v>
      </c>
      <c r="O524" s="20">
        <f t="shared" si="221"/>
        <v>3.3127153264962228E-5</v>
      </c>
      <c r="P524" s="21">
        <f>IF(SUMIFS('Daily NSE Equity Options'!$L:$L,'Daily NSE Equity Options'!$A:$A,$A524)=0,"",SUMIFS('Daily NSE Equity Options'!$L:$L,'Daily NSE Equity Options'!$A:$A,$A524))</f>
        <v>117211.6486</v>
      </c>
      <c r="Q524" s="8">
        <f>IF(SUMIFS('Daily BSE Equity Options'!$L:$L,'Daily BSE Equity Options'!$A:$A,$A524)=0,"",SUMIFS('Daily BSE Equity Options'!$L:$L,'Daily BSE Equity Options'!$A:$A,$A524))</f>
        <v>70.972200000000001</v>
      </c>
      <c r="R524" s="8">
        <f t="shared" si="222"/>
        <v>117282.6208</v>
      </c>
      <c r="S524" s="23">
        <f t="shared" si="223"/>
        <v>1.8077542964917463</v>
      </c>
      <c r="T524" s="23">
        <f t="shared" si="224"/>
        <v>-0.97824317472423916</v>
      </c>
      <c r="U524" s="23">
        <f t="shared" si="225"/>
        <v>1.6058311648127854</v>
      </c>
      <c r="V524" s="23">
        <f t="shared" si="237"/>
        <v>0.48172603103152323</v>
      </c>
      <c r="W524" s="23">
        <f t="shared" si="238"/>
        <v>14.50152891839944</v>
      </c>
      <c r="X524" s="23">
        <f t="shared" si="239"/>
        <v>0.48253741727752786</v>
      </c>
      <c r="Y524" s="23">
        <f t="shared" si="226"/>
        <v>0.99939486174920122</v>
      </c>
      <c r="Z524" s="23">
        <f t="shared" si="227"/>
        <v>6.0513825079870653E-4</v>
      </c>
      <c r="AA524" s="24">
        <f>IF(SUMIFS('Daily NSE Equity Options'!$M:$M,'Daily NSE Equity Options'!$A:$A,$A524)=0,"",SUMIFS('Daily NSE Equity Options'!$M:$M,'Daily NSE Equity Options'!$A:$A,$A524))</f>
        <v>140092005</v>
      </c>
      <c r="AB524" s="9">
        <f>IF(SUMIFS('Daily BSE Equity Options'!$M:$M,'Daily BSE Equity Options'!$A:$A,$A524)=0,"",SUMIFS('Daily BSE Equity Options'!$M:$M,'Daily BSE Equity Options'!$A:$A,$A524))</f>
        <v>84429</v>
      </c>
      <c r="AC524" s="9">
        <f t="shared" si="228"/>
        <v>140176434</v>
      </c>
      <c r="AD524" s="26">
        <f t="shared" si="229"/>
        <v>2.1116818358522367</v>
      </c>
      <c r="AE524" s="26">
        <f t="shared" si="230"/>
        <v>-0.96975253244485049</v>
      </c>
      <c r="AF524" s="26">
        <f t="shared" si="231"/>
        <v>1.9317892406955832</v>
      </c>
      <c r="AG524" s="26">
        <f t="shared" si="240"/>
        <v>0.48594584132149943</v>
      </c>
      <c r="AH524" s="26">
        <f t="shared" si="241"/>
        <v>15.220749279538904</v>
      </c>
      <c r="AI524" s="26">
        <f t="shared" si="242"/>
        <v>0.4867592910792693</v>
      </c>
      <c r="AJ524" s="26">
        <f t="shared" si="232"/>
        <v>0.99939769476515572</v>
      </c>
      <c r="AK524" s="26">
        <f t="shared" si="233"/>
        <v>6.0230523484425345E-4</v>
      </c>
      <c r="AL524" s="29">
        <v>22.302499999999998</v>
      </c>
      <c r="AM524" s="30">
        <v>24.1875</v>
      </c>
      <c r="AN524" s="30">
        <v>20.482500000000002</v>
      </c>
      <c r="AO524" s="30">
        <v>22.802499999999998</v>
      </c>
      <c r="AP524" s="31">
        <v>2.24E-2</v>
      </c>
    </row>
    <row r="525" spans="1:42" x14ac:dyDescent="0.2">
      <c r="A525" s="11">
        <v>44693</v>
      </c>
      <c r="B525" s="5" t="s">
        <v>243</v>
      </c>
      <c r="C525" s="10">
        <v>44682</v>
      </c>
      <c r="D525" s="5" t="s">
        <v>183</v>
      </c>
      <c r="E525" s="18">
        <f>IF(SUMIFS('Daily NSE Equity Options'!$K:$K,'Daily NSE Equity Options'!$A:$A,$A525)=0,"",SUMIFS('Daily NSE Equity Options'!$K:$K,'Daily NSE Equity Options'!$A:$A,$A525))</f>
        <v>537.52269999999999</v>
      </c>
      <c r="F525" s="7">
        <f>IF(SUMIFS('Daily BSE Equity Options'!$K:$K,'Daily BSE Equity Options'!$A:$A,$A525)=0,"",SUMIFS('Daily BSE Equity Options'!$K:$K,'Daily BSE Equity Options'!$A:$A,$A525))</f>
        <v>8.0999999999999996E-3</v>
      </c>
      <c r="G525" s="7">
        <f t="shared" si="216"/>
        <v>537.5308</v>
      </c>
      <c r="H525" s="20">
        <f t="shared" si="217"/>
        <v>1.6567158941510236</v>
      </c>
      <c r="I525" s="20">
        <f t="shared" si="218"/>
        <v>-0.84745762711864403</v>
      </c>
      <c r="J525" s="20">
        <f t="shared" si="219"/>
        <v>1.6560588519269035</v>
      </c>
      <c r="K525" s="20">
        <f t="shared" si="234"/>
        <v>0.11994885331456473</v>
      </c>
      <c r="L525" s="20">
        <f t="shared" si="235"/>
        <v>-0.49056603773584917</v>
      </c>
      <c r="M525" s="20">
        <f t="shared" si="236"/>
        <v>0.11992862869419851</v>
      </c>
      <c r="N525" s="20">
        <f t="shared" si="220"/>
        <v>0.99998493109604136</v>
      </c>
      <c r="O525" s="20">
        <f t="shared" si="221"/>
        <v>1.5068903958619672E-5</v>
      </c>
      <c r="P525" s="21">
        <f>IF(SUMIFS('Daily NSE Equity Options'!$L:$L,'Daily NSE Equity Options'!$A:$A,$A525)=0,"",SUMIFS('Daily NSE Equity Options'!$L:$L,'Daily NSE Equity Options'!$A:$A,$A525))</f>
        <v>206630.78820000001</v>
      </c>
      <c r="Q525" s="8">
        <f>IF(SUMIFS('Daily BSE Equity Options'!$L:$L,'Daily BSE Equity Options'!$A:$A,$A525)=0,"",SUMIFS('Daily BSE Equity Options'!$L:$L,'Daily BSE Equity Options'!$A:$A,$A525))</f>
        <v>10.005699999999999</v>
      </c>
      <c r="R525" s="8">
        <f t="shared" si="222"/>
        <v>206640.79390000002</v>
      </c>
      <c r="S525" s="23">
        <f t="shared" si="223"/>
        <v>1.617127204168757</v>
      </c>
      <c r="T525" s="23">
        <f t="shared" si="224"/>
        <v>-0.99692059434741931</v>
      </c>
      <c r="U525" s="23">
        <f t="shared" si="225"/>
        <v>1.5138013526379304</v>
      </c>
      <c r="V525" s="23">
        <f t="shared" si="237"/>
        <v>0.76288611812938889</v>
      </c>
      <c r="W525" s="23">
        <f t="shared" si="238"/>
        <v>-0.85901944705109889</v>
      </c>
      <c r="X525" s="23">
        <f t="shared" si="239"/>
        <v>0.76190464103271482</v>
      </c>
      <c r="Y525" s="23">
        <f t="shared" si="226"/>
        <v>0.99995157926074918</v>
      </c>
      <c r="Z525" s="23">
        <f t="shared" si="227"/>
        <v>4.8420739250750615E-5</v>
      </c>
      <c r="AA525" s="24">
        <f>IF(SUMIFS('Daily NSE Equity Options'!$M:$M,'Daily NSE Equity Options'!$A:$A,$A525)=0,"",SUMIFS('Daily NSE Equity Options'!$M:$M,'Daily NSE Equity Options'!$A:$A,$A525))</f>
        <v>250098471</v>
      </c>
      <c r="AB525" s="9">
        <f>IF(SUMIFS('Daily BSE Equity Options'!$M:$M,'Daily BSE Equity Options'!$A:$A,$A525)=0,"",SUMIFS('Daily BSE Equity Options'!$M:$M,'Daily BSE Equity Options'!$A:$A,$A525))</f>
        <v>11741</v>
      </c>
      <c r="AC525" s="9">
        <f t="shared" si="228"/>
        <v>250110212</v>
      </c>
      <c r="AD525" s="26">
        <f t="shared" si="229"/>
        <v>1.8953310250114486</v>
      </c>
      <c r="AE525" s="26">
        <f t="shared" si="230"/>
        <v>-0.9956824368104531</v>
      </c>
      <c r="AF525" s="26">
        <f t="shared" si="231"/>
        <v>1.8070957385166779</v>
      </c>
      <c r="AG525" s="26">
        <f t="shared" si="240"/>
        <v>0.78524442561872099</v>
      </c>
      <c r="AH525" s="26">
        <f t="shared" si="241"/>
        <v>-0.86093640810621941</v>
      </c>
      <c r="AI525" s="26">
        <f t="shared" si="242"/>
        <v>0.78425292228506827</v>
      </c>
      <c r="AJ525" s="26">
        <f t="shared" si="232"/>
        <v>0.99995305669486223</v>
      </c>
      <c r="AK525" s="26">
        <f t="shared" si="233"/>
        <v>4.6943305137816606E-5</v>
      </c>
      <c r="AL525" s="29">
        <v>22.802499999999998</v>
      </c>
      <c r="AM525" s="30">
        <v>25.315000000000001</v>
      </c>
      <c r="AN525" s="30">
        <v>21.15</v>
      </c>
      <c r="AO525" s="30">
        <v>24.265000000000001</v>
      </c>
      <c r="AP525" s="31">
        <v>6.4100000000000004E-2</v>
      </c>
    </row>
    <row r="526" spans="1:42" x14ac:dyDescent="0.2">
      <c r="A526" s="11">
        <v>44694</v>
      </c>
      <c r="B526" s="5" t="s">
        <v>241</v>
      </c>
      <c r="C526" s="10">
        <v>44682</v>
      </c>
      <c r="D526" s="5" t="s">
        <v>183</v>
      </c>
      <c r="E526" s="18">
        <f>IF(SUMIFS('Daily NSE Equity Options'!$K:$K,'Daily NSE Equity Options'!$A:$A,$A526)=0,"",SUMIFS('Daily NSE Equity Options'!$K:$K,'Daily NSE Equity Options'!$A:$A,$A526))</f>
        <v>469.48270000000002</v>
      </c>
      <c r="F526" s="7">
        <f>IF(SUMIFS('Daily BSE Equity Options'!$K:$K,'Daily BSE Equity Options'!$A:$A,$A526)=0,"",SUMIFS('Daily BSE Equity Options'!$K:$K,'Daily BSE Equity Options'!$A:$A,$A526))</f>
        <v>2.47E-2</v>
      </c>
      <c r="G526" s="7">
        <f t="shared" si="216"/>
        <v>469.50740000000002</v>
      </c>
      <c r="H526" s="20" t="str">
        <f t="shared" si="217"/>
        <v/>
      </c>
      <c r="I526" s="20" t="str">
        <f t="shared" si="218"/>
        <v/>
      </c>
      <c r="J526" s="20" t="str">
        <f t="shared" si="219"/>
        <v/>
      </c>
      <c r="K526" s="20">
        <f t="shared" si="234"/>
        <v>-0.12658070068482685</v>
      </c>
      <c r="L526" s="20">
        <f t="shared" si="235"/>
        <v>2.0493827160493829</v>
      </c>
      <c r="M526" s="20">
        <f t="shared" si="236"/>
        <v>-0.12654791130108267</v>
      </c>
      <c r="N526" s="20">
        <f t="shared" si="220"/>
        <v>0.99994739167050406</v>
      </c>
      <c r="O526" s="20">
        <f t="shared" si="221"/>
        <v>5.2608329495978125E-5</v>
      </c>
      <c r="P526" s="21">
        <f>IF(SUMIFS('Daily NSE Equity Options'!$L:$L,'Daily NSE Equity Options'!$A:$A,$A526)=0,"",SUMIFS('Daily NSE Equity Options'!$L:$L,'Daily NSE Equity Options'!$A:$A,$A526))</f>
        <v>63860.643700000001</v>
      </c>
      <c r="Q526" s="8">
        <f>IF(SUMIFS('Daily BSE Equity Options'!$L:$L,'Daily BSE Equity Options'!$A:$A,$A526)=0,"",SUMIFS('Daily BSE Equity Options'!$L:$L,'Daily BSE Equity Options'!$A:$A,$A526))</f>
        <v>66.724900000000005</v>
      </c>
      <c r="R526" s="8">
        <f t="shared" si="222"/>
        <v>63927.368600000002</v>
      </c>
      <c r="S526" s="23" t="str">
        <f t="shared" si="223"/>
        <v/>
      </c>
      <c r="T526" s="23" t="str">
        <f t="shared" si="224"/>
        <v/>
      </c>
      <c r="U526" s="23" t="str">
        <f t="shared" si="225"/>
        <v/>
      </c>
      <c r="V526" s="23">
        <f t="shared" si="237"/>
        <v>-0.69094323137271951</v>
      </c>
      <c r="W526" s="23">
        <f t="shared" si="238"/>
        <v>5.6686888473570072</v>
      </c>
      <c r="X526" s="23">
        <f t="shared" si="239"/>
        <v>-0.69063529328610462</v>
      </c>
      <c r="Y526" s="23">
        <f t="shared" si="226"/>
        <v>0.99895623890891705</v>
      </c>
      <c r="Z526" s="23">
        <f t="shared" si="227"/>
        <v>1.0437610910829826E-3</v>
      </c>
      <c r="AA526" s="24">
        <f>IF(SUMIFS('Daily NSE Equity Options'!$M:$M,'Daily NSE Equity Options'!$A:$A,$A526)=0,"",SUMIFS('Daily NSE Equity Options'!$M:$M,'Daily NSE Equity Options'!$A:$A,$A526))</f>
        <v>77641878</v>
      </c>
      <c r="AB526" s="9">
        <f>IF(SUMIFS('Daily BSE Equity Options'!$M:$M,'Daily BSE Equity Options'!$A:$A,$A526)=0,"",SUMIFS('Daily BSE Equity Options'!$M:$M,'Daily BSE Equity Options'!$A:$A,$A526))</f>
        <v>75177</v>
      </c>
      <c r="AC526" s="9">
        <f t="shared" si="228"/>
        <v>77717055</v>
      </c>
      <c r="AD526" s="26" t="str">
        <f t="shared" si="229"/>
        <v/>
      </c>
      <c r="AE526" s="26" t="str">
        <f t="shared" si="230"/>
        <v/>
      </c>
      <c r="AF526" s="26" t="str">
        <f t="shared" si="231"/>
        <v/>
      </c>
      <c r="AG526" s="26">
        <f t="shared" si="240"/>
        <v>-0.68955476740999355</v>
      </c>
      <c r="AH526" s="26">
        <f t="shared" si="241"/>
        <v>5.4029469380802313</v>
      </c>
      <c r="AI526" s="26">
        <f t="shared" si="242"/>
        <v>-0.68926876524337999</v>
      </c>
      <c r="AJ526" s="26">
        <f t="shared" si="232"/>
        <v>0.99903268336660467</v>
      </c>
      <c r="AK526" s="26">
        <f t="shared" si="233"/>
        <v>9.6731663339533387E-4</v>
      </c>
      <c r="AL526" s="29">
        <v>24.265000000000001</v>
      </c>
      <c r="AM526" s="30">
        <v>24.265000000000001</v>
      </c>
      <c r="AN526" s="30">
        <v>20.967500000000001</v>
      </c>
      <c r="AO526" s="30">
        <v>23.484999999999999</v>
      </c>
      <c r="AP526" s="31">
        <v>-3.2099999999999997E-2</v>
      </c>
    </row>
    <row r="527" spans="1:42" x14ac:dyDescent="0.2">
      <c r="A527" s="11">
        <v>44697</v>
      </c>
      <c r="B527" s="5" t="s">
        <v>244</v>
      </c>
      <c r="C527" s="10">
        <v>44682</v>
      </c>
      <c r="D527" s="5" t="s">
        <v>183</v>
      </c>
      <c r="E527" s="18">
        <f>IF(SUMIFS('Daily NSE Equity Options'!$K:$K,'Daily NSE Equity Options'!$A:$A,$A527)=0,"",SUMIFS('Daily NSE Equity Options'!$K:$K,'Daily NSE Equity Options'!$A:$A,$A527))</f>
        <v>416.91500000000002</v>
      </c>
      <c r="F527" s="7">
        <f>IF(SUMIFS('Daily BSE Equity Options'!$K:$K,'Daily BSE Equity Options'!$A:$A,$A527)=0,"",SUMIFS('Daily BSE Equity Options'!$K:$K,'Daily BSE Equity Options'!$A:$A,$A527))</f>
        <v>1.4E-2</v>
      </c>
      <c r="G527" s="7">
        <f t="shared" si="216"/>
        <v>416.92900000000003</v>
      </c>
      <c r="H527" s="20" t="str">
        <f t="shared" si="217"/>
        <v/>
      </c>
      <c r="I527" s="20" t="str">
        <f t="shared" si="218"/>
        <v/>
      </c>
      <c r="J527" s="20" t="str">
        <f t="shared" si="219"/>
        <v/>
      </c>
      <c r="K527" s="20">
        <f t="shared" si="234"/>
        <v>-0.1119694080314354</v>
      </c>
      <c r="L527" s="20">
        <f t="shared" si="235"/>
        <v>-0.4331983805668016</v>
      </c>
      <c r="M527" s="20">
        <f t="shared" si="236"/>
        <v>-0.11198630735106618</v>
      </c>
      <c r="N527" s="20">
        <f t="shared" si="220"/>
        <v>0.99996642114124945</v>
      </c>
      <c r="O527" s="20">
        <f t="shared" si="221"/>
        <v>3.3578858750530663E-5</v>
      </c>
      <c r="P527" s="21">
        <f>IF(SUMIFS('Daily NSE Equity Options'!$L:$L,'Daily NSE Equity Options'!$A:$A,$A527)=0,"",SUMIFS('Daily NSE Equity Options'!$L:$L,'Daily NSE Equity Options'!$A:$A,$A527))</f>
        <v>66980.756999999998</v>
      </c>
      <c r="Q527" s="8">
        <f>IF(SUMIFS('Daily BSE Equity Options'!$L:$L,'Daily BSE Equity Options'!$A:$A,$A527)=0,"",SUMIFS('Daily BSE Equity Options'!$L:$L,'Daily BSE Equity Options'!$A:$A,$A527))</f>
        <v>62.182000000000002</v>
      </c>
      <c r="R527" s="8">
        <f t="shared" si="222"/>
        <v>67042.938999999998</v>
      </c>
      <c r="S527" s="23" t="str">
        <f t="shared" si="223"/>
        <v/>
      </c>
      <c r="T527" s="23" t="str">
        <f t="shared" si="224"/>
        <v/>
      </c>
      <c r="U527" s="23" t="str">
        <f t="shared" si="225"/>
        <v/>
      </c>
      <c r="V527" s="23">
        <f t="shared" si="237"/>
        <v>4.8858156122845386E-2</v>
      </c>
      <c r="W527" s="23">
        <f t="shared" si="238"/>
        <v>-6.8084028601017033E-2</v>
      </c>
      <c r="X527" s="23">
        <f t="shared" si="239"/>
        <v>4.8736096420524344E-2</v>
      </c>
      <c r="Y527" s="23">
        <f t="shared" si="226"/>
        <v>0.99907250486139931</v>
      </c>
      <c r="Z527" s="23">
        <f t="shared" si="227"/>
        <v>9.2749513860065122E-4</v>
      </c>
      <c r="AA527" s="24">
        <f>IF(SUMIFS('Daily NSE Equity Options'!$M:$M,'Daily NSE Equity Options'!$A:$A,$A527)=0,"",SUMIFS('Daily NSE Equity Options'!$M:$M,'Daily NSE Equity Options'!$A:$A,$A527))</f>
        <v>81738686</v>
      </c>
      <c r="AB527" s="9">
        <f>IF(SUMIFS('Daily BSE Equity Options'!$M:$M,'Daily BSE Equity Options'!$A:$A,$A527)=0,"",SUMIFS('Daily BSE Equity Options'!$M:$M,'Daily BSE Equity Options'!$A:$A,$A527))</f>
        <v>70827</v>
      </c>
      <c r="AC527" s="9">
        <f t="shared" si="228"/>
        <v>81809513</v>
      </c>
      <c r="AD527" s="26" t="str">
        <f t="shared" si="229"/>
        <v/>
      </c>
      <c r="AE527" s="26" t="str">
        <f t="shared" si="230"/>
        <v/>
      </c>
      <c r="AF527" s="26" t="str">
        <f t="shared" si="231"/>
        <v/>
      </c>
      <c r="AG527" s="26">
        <f t="shared" si="240"/>
        <v>5.2765441866308382E-2</v>
      </c>
      <c r="AH527" s="26">
        <f t="shared" si="241"/>
        <v>-5.7863442276228083E-2</v>
      </c>
      <c r="AI527" s="26">
        <f t="shared" si="242"/>
        <v>5.2658428706543248E-2</v>
      </c>
      <c r="AJ527" s="26">
        <f t="shared" si="232"/>
        <v>0.99913424493799396</v>
      </c>
      <c r="AK527" s="26">
        <f t="shared" si="233"/>
        <v>8.6575506200605302E-4</v>
      </c>
      <c r="AL527" s="29">
        <v>23.484999999999999</v>
      </c>
      <c r="AM527" s="30">
        <v>24.712499999999999</v>
      </c>
      <c r="AN527" s="30">
        <v>21.274999999999999</v>
      </c>
      <c r="AO527" s="30">
        <v>24.5275</v>
      </c>
      <c r="AP527" s="31">
        <v>4.4400000000000002E-2</v>
      </c>
    </row>
    <row r="528" spans="1:42" x14ac:dyDescent="0.2">
      <c r="A528" s="11">
        <v>44698</v>
      </c>
      <c r="B528" s="5" t="s">
        <v>242</v>
      </c>
      <c r="C528" s="10">
        <v>44682</v>
      </c>
      <c r="D528" s="5" t="s">
        <v>183</v>
      </c>
      <c r="E528" s="18">
        <f>IF(SUMIFS('Daily NSE Equity Options'!$K:$K,'Daily NSE Equity Options'!$A:$A,$A528)=0,"",SUMIFS('Daily NSE Equity Options'!$K:$K,'Daily NSE Equity Options'!$A:$A,$A528))</f>
        <v>436.54820000000001</v>
      </c>
      <c r="F528" s="7">
        <f>IF(SUMIFS('Daily BSE Equity Options'!$K:$K,'Daily BSE Equity Options'!$A:$A,$A528)=0,"",SUMIFS('Daily BSE Equity Options'!$K:$K,'Daily BSE Equity Options'!$A:$A,$A528))</f>
        <v>1.4E-2</v>
      </c>
      <c r="G528" s="7">
        <f t="shared" si="216"/>
        <v>436.56220000000002</v>
      </c>
      <c r="H528" s="20">
        <f t="shared" si="217"/>
        <v>1.1670461681273379</v>
      </c>
      <c r="I528" s="20">
        <f t="shared" si="218"/>
        <v>-0.83587338804220401</v>
      </c>
      <c r="J528" s="20">
        <f t="shared" si="219"/>
        <v>1.1661984242841652</v>
      </c>
      <c r="K528" s="20">
        <f t="shared" si="234"/>
        <v>4.70916133984145E-2</v>
      </c>
      <c r="L528" s="20">
        <f t="shared" si="235"/>
        <v>0</v>
      </c>
      <c r="M528" s="20">
        <f t="shared" si="236"/>
        <v>4.709003211577989E-2</v>
      </c>
      <c r="N528" s="20">
        <f t="shared" si="220"/>
        <v>0.99996793125927985</v>
      </c>
      <c r="O528" s="20">
        <f t="shared" si="221"/>
        <v>3.2068740720108153E-5</v>
      </c>
      <c r="P528" s="21">
        <f>IF(SUMIFS('Daily NSE Equity Options'!$L:$L,'Daily NSE Equity Options'!$A:$A,$A528)=0,"",SUMIFS('Daily NSE Equity Options'!$L:$L,'Daily NSE Equity Options'!$A:$A,$A528))</f>
        <v>83522.984500000006</v>
      </c>
      <c r="Q528" s="8">
        <f>IF(SUMIFS('Daily BSE Equity Options'!$L:$L,'Daily BSE Equity Options'!$A:$A,$A528)=0,"",SUMIFS('Daily BSE Equity Options'!$L:$L,'Daily BSE Equity Options'!$A:$A,$A528))</f>
        <v>72.267600000000002</v>
      </c>
      <c r="R528" s="8">
        <f t="shared" si="222"/>
        <v>83595.252100000012</v>
      </c>
      <c r="S528" s="23">
        <f t="shared" si="223"/>
        <v>1.6091634576123366</v>
      </c>
      <c r="T528" s="23">
        <f t="shared" si="224"/>
        <v>-0.9779336940293164</v>
      </c>
      <c r="U528" s="23">
        <f t="shared" si="225"/>
        <v>1.3690485705467026</v>
      </c>
      <c r="V528" s="23">
        <f t="shared" si="237"/>
        <v>0.24696984986299886</v>
      </c>
      <c r="W528" s="23">
        <f t="shared" si="238"/>
        <v>0.16219484738348711</v>
      </c>
      <c r="X528" s="23">
        <f t="shared" si="239"/>
        <v>0.24689122146032427</v>
      </c>
      <c r="Y528" s="23">
        <f t="shared" si="226"/>
        <v>0.99913550592665767</v>
      </c>
      <c r="Z528" s="23">
        <f t="shared" si="227"/>
        <v>8.6449407334223457E-4</v>
      </c>
      <c r="AA528" s="24">
        <f>IF(SUMIFS('Daily NSE Equity Options'!$M:$M,'Daily NSE Equity Options'!$A:$A,$A528)=0,"",SUMIFS('Daily NSE Equity Options'!$M:$M,'Daily NSE Equity Options'!$A:$A,$A528))</f>
        <v>101690781</v>
      </c>
      <c r="AB528" s="9">
        <f>IF(SUMIFS('Daily BSE Equity Options'!$M:$M,'Daily BSE Equity Options'!$A:$A,$A528)=0,"",SUMIFS('Daily BSE Equity Options'!$M:$M,'Daily BSE Equity Options'!$A:$A,$A528))</f>
        <v>81654</v>
      </c>
      <c r="AC528" s="9">
        <f t="shared" si="228"/>
        <v>101772435</v>
      </c>
      <c r="AD528" s="26">
        <f t="shared" si="229"/>
        <v>1.9287712687815484</v>
      </c>
      <c r="AE528" s="26">
        <f t="shared" si="230"/>
        <v>-0.97075070468900726</v>
      </c>
      <c r="AF528" s="26">
        <f t="shared" si="231"/>
        <v>1.7129933383838534</v>
      </c>
      <c r="AG528" s="26">
        <f t="shared" si="240"/>
        <v>0.24409610646297897</v>
      </c>
      <c r="AH528" s="26">
        <f t="shared" si="241"/>
        <v>0.15286543267398023</v>
      </c>
      <c r="AI528" s="26">
        <f t="shared" si="242"/>
        <v>0.24401712304533585</v>
      </c>
      <c r="AJ528" s="26">
        <f t="shared" si="232"/>
        <v>0.999197680590034</v>
      </c>
      <c r="AK528" s="26">
        <f t="shared" si="233"/>
        <v>8.0231940996596971E-4</v>
      </c>
      <c r="AL528" s="29">
        <v>24.5275</v>
      </c>
      <c r="AM528" s="30">
        <v>24.84</v>
      </c>
      <c r="AN528" s="30">
        <v>17.094999999999999</v>
      </c>
      <c r="AO528" s="30">
        <v>22.7425</v>
      </c>
      <c r="AP528" s="31">
        <v>-7.2800000000000004E-2</v>
      </c>
    </row>
    <row r="529" spans="1:42" x14ac:dyDescent="0.2">
      <c r="A529" s="11">
        <v>44699</v>
      </c>
      <c r="B529" s="5" t="s">
        <v>240</v>
      </c>
      <c r="C529" s="10">
        <v>44682</v>
      </c>
      <c r="D529" s="5" t="s">
        <v>183</v>
      </c>
      <c r="E529" s="18">
        <f>IF(SUMIFS('Daily NSE Equity Options'!$K:$K,'Daily NSE Equity Options'!$A:$A,$A529)=0,"",SUMIFS('Daily NSE Equity Options'!$K:$K,'Daily NSE Equity Options'!$A:$A,$A529))</f>
        <v>430.97930000000002</v>
      </c>
      <c r="F529" s="7">
        <f>IF(SUMIFS('Daily BSE Equity Options'!$K:$K,'Daily BSE Equity Options'!$A:$A,$A529)=0,"",SUMIFS('Daily BSE Equity Options'!$K:$K,'Daily BSE Equity Options'!$A:$A,$A529))</f>
        <v>2.4199999999999999E-2</v>
      </c>
      <c r="G529" s="7">
        <f t="shared" si="216"/>
        <v>431.00350000000003</v>
      </c>
      <c r="H529" s="20">
        <f t="shared" si="217"/>
        <v>1.1390493528692684</v>
      </c>
      <c r="I529" s="20">
        <f t="shared" si="218"/>
        <v>-0.69750000000000001</v>
      </c>
      <c r="J529" s="20">
        <f t="shared" si="219"/>
        <v>1.1383204249616869</v>
      </c>
      <c r="K529" s="20">
        <f t="shared" si="234"/>
        <v>-1.2756666961403096E-2</v>
      </c>
      <c r="L529" s="20">
        <f t="shared" si="235"/>
        <v>0.72857142857142843</v>
      </c>
      <c r="M529" s="20">
        <f t="shared" si="236"/>
        <v>-1.2732893502918952E-2</v>
      </c>
      <c r="N529" s="20">
        <f t="shared" si="220"/>
        <v>0.9999438519640792</v>
      </c>
      <c r="O529" s="20">
        <f t="shared" si="221"/>
        <v>5.6148035920821986E-5</v>
      </c>
      <c r="P529" s="21">
        <f>IF(SUMIFS('Daily NSE Equity Options'!$L:$L,'Daily NSE Equity Options'!$A:$A,$A529)=0,"",SUMIFS('Daily NSE Equity Options'!$L:$L,'Daily NSE Equity Options'!$A:$A,$A529))</f>
        <v>112093.8468</v>
      </c>
      <c r="Q529" s="8">
        <f>IF(SUMIFS('Daily BSE Equity Options'!$L:$L,'Daily BSE Equity Options'!$A:$A,$A529)=0,"",SUMIFS('Daily BSE Equity Options'!$L:$L,'Daily BSE Equity Options'!$A:$A,$A529))</f>
        <v>116.4481</v>
      </c>
      <c r="R529" s="8">
        <f t="shared" si="222"/>
        <v>112210.29489999999</v>
      </c>
      <c r="S529" s="23">
        <f t="shared" si="223"/>
        <v>2.1647651806894532</v>
      </c>
      <c r="T529" s="23">
        <f t="shared" si="224"/>
        <v>-0.96412826266783558</v>
      </c>
      <c r="U529" s="23">
        <f t="shared" si="225"/>
        <v>1.9020734146659359</v>
      </c>
      <c r="V529" s="23">
        <f t="shared" si="237"/>
        <v>0.34207185568183318</v>
      </c>
      <c r="W529" s="23">
        <f t="shared" si="238"/>
        <v>0.61134588667674028</v>
      </c>
      <c r="X529" s="23">
        <f t="shared" si="239"/>
        <v>0.34230464148573314</v>
      </c>
      <c r="Y529" s="23">
        <f t="shared" si="226"/>
        <v>0.99896223336634338</v>
      </c>
      <c r="Z529" s="23">
        <f t="shared" si="227"/>
        <v>1.0377666336567127E-3</v>
      </c>
      <c r="AA529" s="24">
        <f>IF(SUMIFS('Daily NSE Equity Options'!$M:$M,'Daily NSE Equity Options'!$A:$A,$A529)=0,"",SUMIFS('Daily NSE Equity Options'!$M:$M,'Daily NSE Equity Options'!$A:$A,$A529))</f>
        <v>134699285</v>
      </c>
      <c r="AB529" s="9">
        <f>IF(SUMIFS('Daily BSE Equity Options'!$M:$M,'Daily BSE Equity Options'!$A:$A,$A529)=0,"",SUMIFS('Daily BSE Equity Options'!$M:$M,'Daily BSE Equity Options'!$A:$A,$A529))</f>
        <v>132309</v>
      </c>
      <c r="AC529" s="9">
        <f t="shared" si="228"/>
        <v>134831594</v>
      </c>
      <c r="AD529" s="26">
        <f t="shared" si="229"/>
        <v>2.5885938748904569</v>
      </c>
      <c r="AE529" s="26">
        <f t="shared" si="230"/>
        <v>-0.95401497070608809</v>
      </c>
      <c r="AF529" s="26">
        <f t="shared" si="231"/>
        <v>2.3363740671755129</v>
      </c>
      <c r="AG529" s="26">
        <f t="shared" si="240"/>
        <v>0.32459681866343426</v>
      </c>
      <c r="AH529" s="26">
        <f t="shared" si="241"/>
        <v>0.62036152546109191</v>
      </c>
      <c r="AI529" s="26">
        <f t="shared" si="242"/>
        <v>0.32483411642848092</v>
      </c>
      <c r="AJ529" s="26">
        <f t="shared" si="232"/>
        <v>0.99901870922033298</v>
      </c>
      <c r="AK529" s="26">
        <f t="shared" si="233"/>
        <v>9.8129077966696739E-4</v>
      </c>
      <c r="AL529" s="29">
        <v>22.7425</v>
      </c>
      <c r="AM529" s="30">
        <v>23.06</v>
      </c>
      <c r="AN529" s="30">
        <v>21.34</v>
      </c>
      <c r="AO529" s="30">
        <v>22.295000000000002</v>
      </c>
      <c r="AP529" s="31">
        <v>-1.9699999999999999E-2</v>
      </c>
    </row>
    <row r="530" spans="1:42" x14ac:dyDescent="0.2">
      <c r="A530" s="11">
        <v>44700</v>
      </c>
      <c r="B530" s="5" t="s">
        <v>243</v>
      </c>
      <c r="C530" s="10">
        <v>44682</v>
      </c>
      <c r="D530" s="5" t="s">
        <v>183</v>
      </c>
      <c r="E530" s="18">
        <f>IF(SUMIFS('Daily NSE Equity Options'!$K:$K,'Daily NSE Equity Options'!$A:$A,$A530)=0,"",SUMIFS('Daily NSE Equity Options'!$K:$K,'Daily NSE Equity Options'!$A:$A,$A530))</f>
        <v>431.99360000000001</v>
      </c>
      <c r="F530" s="7">
        <f>IF(SUMIFS('Daily BSE Equity Options'!$K:$K,'Daily BSE Equity Options'!$A:$A,$A530)=0,"",SUMIFS('Daily BSE Equity Options'!$K:$K,'Daily BSE Equity Options'!$A:$A,$A530))</f>
        <v>8.6E-3</v>
      </c>
      <c r="G530" s="7">
        <f t="shared" si="216"/>
        <v>432.00220000000002</v>
      </c>
      <c r="H530" s="20">
        <f t="shared" si="217"/>
        <v>1.4279410698498642</v>
      </c>
      <c r="I530" s="20">
        <f t="shared" si="218"/>
        <v>-0.83834586466165417</v>
      </c>
      <c r="J530" s="20">
        <f t="shared" si="219"/>
        <v>1.4272636506196514</v>
      </c>
      <c r="K530" s="20">
        <f t="shared" si="234"/>
        <v>2.3534773015780885E-3</v>
      </c>
      <c r="L530" s="20">
        <f t="shared" si="235"/>
        <v>-0.64462809917355368</v>
      </c>
      <c r="M530" s="20">
        <f t="shared" si="236"/>
        <v>2.3171505567820549E-3</v>
      </c>
      <c r="N530" s="20">
        <f t="shared" si="220"/>
        <v>0.99998009269397237</v>
      </c>
      <c r="O530" s="20">
        <f t="shared" si="221"/>
        <v>1.9907306027608193E-5</v>
      </c>
      <c r="P530" s="21">
        <f>IF(SUMIFS('Daily NSE Equity Options'!$L:$L,'Daily NSE Equity Options'!$A:$A,$A530)=0,"",SUMIFS('Daily NSE Equity Options'!$L:$L,'Daily NSE Equity Options'!$A:$A,$A530))</f>
        <v>173726.81020000001</v>
      </c>
      <c r="Q530" s="8">
        <f>IF(SUMIFS('Daily BSE Equity Options'!$L:$L,'Daily BSE Equity Options'!$A:$A,$A530)=0,"",SUMIFS('Daily BSE Equity Options'!$L:$L,'Daily BSE Equity Options'!$A:$A,$A530))</f>
        <v>113.2782</v>
      </c>
      <c r="R530" s="8">
        <f t="shared" si="222"/>
        <v>173840.08840000001</v>
      </c>
      <c r="S530" s="23">
        <f t="shared" si="223"/>
        <v>3.1433927709841329</v>
      </c>
      <c r="T530" s="23">
        <f t="shared" si="224"/>
        <v>-0.96517218275744765</v>
      </c>
      <c r="U530" s="23">
        <f t="shared" si="225"/>
        <v>2.8476236116792712</v>
      </c>
      <c r="V530" s="23">
        <f t="shared" si="237"/>
        <v>0.54983360067896259</v>
      </c>
      <c r="W530" s="23">
        <f t="shared" si="238"/>
        <v>-2.7221569093870968E-2</v>
      </c>
      <c r="X530" s="23">
        <f t="shared" si="239"/>
        <v>0.54923475207799322</v>
      </c>
      <c r="Y530" s="23">
        <f t="shared" si="226"/>
        <v>0.99934837699955981</v>
      </c>
      <c r="Z530" s="23">
        <f t="shared" si="227"/>
        <v>6.5162300044021378E-4</v>
      </c>
      <c r="AA530" s="24">
        <f>IF(SUMIFS('Daily NSE Equity Options'!$M:$M,'Daily NSE Equity Options'!$A:$A,$A530)=0,"",SUMIFS('Daily NSE Equity Options'!$M:$M,'Daily NSE Equity Options'!$A:$A,$A530))</f>
        <v>212401576</v>
      </c>
      <c r="AB530" s="9">
        <f>IF(SUMIFS('Daily BSE Equity Options'!$M:$M,'Daily BSE Equity Options'!$A:$A,$A530)=0,"",SUMIFS('Daily BSE Equity Options'!$M:$M,'Daily BSE Equity Options'!$A:$A,$A530))</f>
        <v>131200</v>
      </c>
      <c r="AC530" s="9">
        <f t="shared" si="228"/>
        <v>212532776</v>
      </c>
      <c r="AD530" s="26">
        <f t="shared" si="229"/>
        <v>3.7790074430688652</v>
      </c>
      <c r="AE530" s="26">
        <f t="shared" si="230"/>
        <v>-0.9513913845675056</v>
      </c>
      <c r="AF530" s="26">
        <f t="shared" si="231"/>
        <v>3.5081794080517241</v>
      </c>
      <c r="AG530" s="26">
        <f t="shared" si="240"/>
        <v>0.57685748666000713</v>
      </c>
      <c r="AH530" s="26">
        <f t="shared" si="241"/>
        <v>-8.3818938998858616E-3</v>
      </c>
      <c r="AI530" s="26">
        <f t="shared" si="242"/>
        <v>0.5762831966519657</v>
      </c>
      <c r="AJ530" s="26">
        <f t="shared" si="232"/>
        <v>0.99938268345019876</v>
      </c>
      <c r="AK530" s="26">
        <f t="shared" si="233"/>
        <v>6.1731654980124102E-4</v>
      </c>
      <c r="AL530" s="29">
        <v>22.295000000000002</v>
      </c>
      <c r="AM530" s="30">
        <v>25.147500000000001</v>
      </c>
      <c r="AN530" s="30">
        <v>22.295000000000002</v>
      </c>
      <c r="AO530" s="30">
        <v>24.557500000000001</v>
      </c>
      <c r="AP530" s="31">
        <v>0.10150000000000001</v>
      </c>
    </row>
    <row r="531" spans="1:42" x14ac:dyDescent="0.2">
      <c r="A531" s="11">
        <v>44701</v>
      </c>
      <c r="B531" s="5" t="s">
        <v>241</v>
      </c>
      <c r="C531" s="10">
        <v>44682</v>
      </c>
      <c r="D531" s="5" t="s">
        <v>183</v>
      </c>
      <c r="E531" s="18">
        <f>IF(SUMIFS('Daily NSE Equity Options'!$K:$K,'Daily NSE Equity Options'!$A:$A,$A531)=0,"",SUMIFS('Daily NSE Equity Options'!$K:$K,'Daily NSE Equity Options'!$A:$A,$A531))</f>
        <v>378.78969999999998</v>
      </c>
      <c r="F531" s="7">
        <f>IF(SUMIFS('Daily BSE Equity Options'!$K:$K,'Daily BSE Equity Options'!$A:$A,$A531)=0,"",SUMIFS('Daily BSE Equity Options'!$K:$K,'Daily BSE Equity Options'!$A:$A,$A531))</f>
        <v>3.5299999999999998E-2</v>
      </c>
      <c r="G531" s="7">
        <f t="shared" si="216"/>
        <v>378.82499999999999</v>
      </c>
      <c r="H531" s="20">
        <f t="shared" si="217"/>
        <v>1.2216091972898915</v>
      </c>
      <c r="I531" s="20">
        <f t="shared" si="218"/>
        <v>-0.3522935779816514</v>
      </c>
      <c r="J531" s="20">
        <f t="shared" si="219"/>
        <v>1.2211062701069264</v>
      </c>
      <c r="K531" s="20">
        <f t="shared" si="234"/>
        <v>-0.1231590005037112</v>
      </c>
      <c r="L531" s="20">
        <f t="shared" si="235"/>
        <v>3.1046511627906979</v>
      </c>
      <c r="M531" s="20">
        <f t="shared" si="236"/>
        <v>-0.12309474349899152</v>
      </c>
      <c r="N531" s="20">
        <f t="shared" si="220"/>
        <v>0.99990681713192109</v>
      </c>
      <c r="O531" s="20">
        <f t="shared" si="221"/>
        <v>9.3182868078928269E-5</v>
      </c>
      <c r="P531" s="21">
        <f>IF(SUMIFS('Daily NSE Equity Options'!$L:$L,'Daily NSE Equity Options'!$A:$A,$A531)=0,"",SUMIFS('Daily NSE Equity Options'!$L:$L,'Daily NSE Equity Options'!$A:$A,$A531))</f>
        <v>52591.124600000003</v>
      </c>
      <c r="Q531" s="8">
        <f>IF(SUMIFS('Daily BSE Equity Options'!$L:$L,'Daily BSE Equity Options'!$A:$A,$A531)=0,"",SUMIFS('Daily BSE Equity Options'!$L:$L,'Daily BSE Equity Options'!$A:$A,$A531))</f>
        <v>77.588700000000003</v>
      </c>
      <c r="R531" s="8">
        <f t="shared" si="222"/>
        <v>52668.713300000003</v>
      </c>
      <c r="S531" s="23">
        <f t="shared" si="223"/>
        <v>-0.34868618204617108</v>
      </c>
      <c r="T531" s="23">
        <f t="shared" si="224"/>
        <v>-0.97644224158119386</v>
      </c>
      <c r="U531" s="23">
        <f t="shared" si="225"/>
        <v>-0.37328819221096965</v>
      </c>
      <c r="V531" s="23">
        <f t="shared" si="237"/>
        <v>-0.69727686509954689</v>
      </c>
      <c r="W531" s="23">
        <f t="shared" si="238"/>
        <v>-0.31506062066664187</v>
      </c>
      <c r="X531" s="23">
        <f t="shared" si="239"/>
        <v>-0.69702780420353261</v>
      </c>
      <c r="Y531" s="23">
        <f t="shared" si="226"/>
        <v>0.99852685408207986</v>
      </c>
      <c r="Z531" s="23">
        <f t="shared" si="227"/>
        <v>1.4731459179201174E-3</v>
      </c>
      <c r="AA531" s="24">
        <f>IF(SUMIFS('Daily NSE Equity Options'!$M:$M,'Daily NSE Equity Options'!$A:$A,$A531)=0,"",SUMIFS('Daily NSE Equity Options'!$M:$M,'Daily NSE Equity Options'!$A:$A,$A531))</f>
        <v>63928306</v>
      </c>
      <c r="AB531" s="9">
        <f>IF(SUMIFS('Daily BSE Equity Options'!$M:$M,'Daily BSE Equity Options'!$A:$A,$A531)=0,"",SUMIFS('Daily BSE Equity Options'!$M:$M,'Daily BSE Equity Options'!$A:$A,$A531))</f>
        <v>86516</v>
      </c>
      <c r="AC531" s="9">
        <f t="shared" si="228"/>
        <v>64014822</v>
      </c>
      <c r="AD531" s="26">
        <f t="shared" si="229"/>
        <v>-0.26019266676550312</v>
      </c>
      <c r="AE531" s="26">
        <f t="shared" si="230"/>
        <v>-0.96833235724743782</v>
      </c>
      <c r="AF531" s="26">
        <f t="shared" si="231"/>
        <v>-0.28189502971150049</v>
      </c>
      <c r="AG531" s="26">
        <f t="shared" si="240"/>
        <v>-0.69902150820199194</v>
      </c>
      <c r="AH531" s="26">
        <f t="shared" si="241"/>
        <v>-0.34057926829268292</v>
      </c>
      <c r="AI531" s="26">
        <f t="shared" si="242"/>
        <v>-0.69880023587514795</v>
      </c>
      <c r="AJ531" s="26">
        <f t="shared" si="232"/>
        <v>0.99864850049883758</v>
      </c>
      <c r="AK531" s="26">
        <f t="shared" si="233"/>
        <v>1.3514995011624027E-3</v>
      </c>
      <c r="AL531" s="29">
        <v>24.557500000000001</v>
      </c>
      <c r="AM531" s="30">
        <v>24.557500000000001</v>
      </c>
      <c r="AN531" s="30">
        <v>22.442499999999999</v>
      </c>
      <c r="AO531" s="30">
        <v>23.1</v>
      </c>
      <c r="AP531" s="31">
        <v>-5.9400000000000001E-2</v>
      </c>
    </row>
    <row r="532" spans="1:42" x14ac:dyDescent="0.2">
      <c r="A532" s="11">
        <v>44704</v>
      </c>
      <c r="B532" s="5" t="s">
        <v>244</v>
      </c>
      <c r="C532" s="10">
        <v>44682</v>
      </c>
      <c r="D532" s="5" t="s">
        <v>183</v>
      </c>
      <c r="E532" s="18">
        <f>IF(SUMIFS('Daily NSE Equity Options'!$K:$K,'Daily NSE Equity Options'!$A:$A,$A532)=0,"",SUMIFS('Daily NSE Equity Options'!$K:$K,'Daily NSE Equity Options'!$A:$A,$A532))</f>
        <v>423.10550000000001</v>
      </c>
      <c r="F532" s="7">
        <f>IF(SUMIFS('Daily BSE Equity Options'!$K:$K,'Daily BSE Equity Options'!$A:$A,$A532)=0,"",SUMIFS('Daily BSE Equity Options'!$K:$K,'Daily BSE Equity Options'!$A:$A,$A532))</f>
        <v>2.6100000000000002E-2</v>
      </c>
      <c r="G532" s="7">
        <f t="shared" si="216"/>
        <v>423.13159999999999</v>
      </c>
      <c r="H532" s="20" t="str">
        <f t="shared" si="217"/>
        <v/>
      </c>
      <c r="I532" s="20" t="str">
        <f t="shared" si="218"/>
        <v/>
      </c>
      <c r="J532" s="20" t="str">
        <f t="shared" si="219"/>
        <v/>
      </c>
      <c r="K532" s="20">
        <f t="shared" si="234"/>
        <v>0.1169931494969374</v>
      </c>
      <c r="L532" s="20">
        <f t="shared" si="235"/>
        <v>-0.26062322946175631</v>
      </c>
      <c r="M532" s="20">
        <f t="shared" si="236"/>
        <v>0.11695796211971232</v>
      </c>
      <c r="N532" s="20">
        <f t="shared" si="220"/>
        <v>0.99993831706258762</v>
      </c>
      <c r="O532" s="20">
        <f t="shared" si="221"/>
        <v>6.1682937412379515E-5</v>
      </c>
      <c r="P532" s="21">
        <f>IF(SUMIFS('Daily NSE Equity Options'!$L:$L,'Daily NSE Equity Options'!$A:$A,$A532)=0,"",SUMIFS('Daily NSE Equity Options'!$L:$L,'Daily NSE Equity Options'!$A:$A,$A532))</f>
        <v>67330.159299999999</v>
      </c>
      <c r="Q532" s="8">
        <f>IF(SUMIFS('Daily BSE Equity Options'!$L:$L,'Daily BSE Equity Options'!$A:$A,$A532)=0,"",SUMIFS('Daily BSE Equity Options'!$L:$L,'Daily BSE Equity Options'!$A:$A,$A532))</f>
        <v>146.18719999999999</v>
      </c>
      <c r="R532" s="8">
        <f t="shared" si="222"/>
        <v>67476.3465</v>
      </c>
      <c r="S532" s="23" t="str">
        <f t="shared" si="223"/>
        <v/>
      </c>
      <c r="T532" s="23" t="str">
        <f t="shared" si="224"/>
        <v/>
      </c>
      <c r="U532" s="23" t="str">
        <f t="shared" si="225"/>
        <v/>
      </c>
      <c r="V532" s="23">
        <f t="shared" si="237"/>
        <v>0.28025707402347488</v>
      </c>
      <c r="W532" s="23">
        <f t="shared" si="238"/>
        <v>0.88413003439933879</v>
      </c>
      <c r="X532" s="23">
        <f t="shared" si="239"/>
        <v>0.28114666700999491</v>
      </c>
      <c r="Y532" s="23">
        <f t="shared" si="226"/>
        <v>0.99783350451554165</v>
      </c>
      <c r="Z532" s="23">
        <f t="shared" si="227"/>
        <v>2.1664954844583945E-3</v>
      </c>
      <c r="AA532" s="24">
        <f>IF(SUMIFS('Daily NSE Equity Options'!$M:$M,'Daily NSE Equity Options'!$A:$A,$A532)=0,"",SUMIFS('Daily NSE Equity Options'!$M:$M,'Daily NSE Equity Options'!$A:$A,$A532))</f>
        <v>81084986</v>
      </c>
      <c r="AB532" s="9">
        <f>IF(SUMIFS('Daily BSE Equity Options'!$M:$M,'Daily BSE Equity Options'!$A:$A,$A532)=0,"",SUMIFS('Daily BSE Equity Options'!$M:$M,'Daily BSE Equity Options'!$A:$A,$A532))</f>
        <v>161774</v>
      </c>
      <c r="AC532" s="9">
        <f t="shared" si="228"/>
        <v>81246760</v>
      </c>
      <c r="AD532" s="26" t="str">
        <f t="shared" si="229"/>
        <v/>
      </c>
      <c r="AE532" s="26" t="str">
        <f t="shared" si="230"/>
        <v/>
      </c>
      <c r="AF532" s="26" t="str">
        <f t="shared" si="231"/>
        <v/>
      </c>
      <c r="AG532" s="26">
        <f t="shared" si="240"/>
        <v>0.26837376232055954</v>
      </c>
      <c r="AH532" s="26">
        <f t="shared" si="241"/>
        <v>0.86987378057237974</v>
      </c>
      <c r="AI532" s="26">
        <f t="shared" si="242"/>
        <v>0.26918668929517597</v>
      </c>
      <c r="AJ532" s="26">
        <f t="shared" si="232"/>
        <v>0.99800885598391864</v>
      </c>
      <c r="AK532" s="26">
        <f t="shared" si="233"/>
        <v>1.9911440160813795E-3</v>
      </c>
      <c r="AL532" s="29">
        <v>23.1</v>
      </c>
      <c r="AM532" s="30">
        <v>23.975000000000001</v>
      </c>
      <c r="AN532" s="30">
        <v>20.5</v>
      </c>
      <c r="AO532" s="30">
        <v>23.397500000000001</v>
      </c>
      <c r="AP532" s="31">
        <v>1.29E-2</v>
      </c>
    </row>
    <row r="533" spans="1:42" x14ac:dyDescent="0.2">
      <c r="A533" s="11">
        <v>44705</v>
      </c>
      <c r="B533" s="5" t="s">
        <v>242</v>
      </c>
      <c r="C533" s="10">
        <v>44682</v>
      </c>
      <c r="D533" s="5" t="s">
        <v>183</v>
      </c>
      <c r="E533" s="18">
        <f>IF(SUMIFS('Daily NSE Equity Options'!$K:$K,'Daily NSE Equity Options'!$A:$A,$A533)=0,"",SUMIFS('Daily NSE Equity Options'!$K:$K,'Daily NSE Equity Options'!$A:$A,$A533))</f>
        <v>420.09949999999998</v>
      </c>
      <c r="F533" s="7">
        <f>IF(SUMIFS('Daily BSE Equity Options'!$K:$K,'Daily BSE Equity Options'!$A:$A,$A533)=0,"",SUMIFS('Daily BSE Equity Options'!$K:$K,'Daily BSE Equity Options'!$A:$A,$A533))</f>
        <v>1.8800000000000001E-2</v>
      </c>
      <c r="G533" s="7">
        <f t="shared" si="216"/>
        <v>420.11829999999998</v>
      </c>
      <c r="H533" s="20">
        <f t="shared" si="217"/>
        <v>1.0293152103659922</v>
      </c>
      <c r="I533" s="20">
        <f t="shared" si="218"/>
        <v>-0.82043935052531047</v>
      </c>
      <c r="J533" s="20">
        <f t="shared" si="219"/>
        <v>1.0283801523850169</v>
      </c>
      <c r="K533" s="20">
        <f t="shared" si="234"/>
        <v>-7.1046110249098904E-3</v>
      </c>
      <c r="L533" s="20">
        <f t="shared" si="235"/>
        <v>-0.27969348659003834</v>
      </c>
      <c r="M533" s="20">
        <f t="shared" si="236"/>
        <v>-7.1214251074607215E-3</v>
      </c>
      <c r="N533" s="20">
        <f t="shared" si="220"/>
        <v>0.99995525069962432</v>
      </c>
      <c r="O533" s="20">
        <f t="shared" si="221"/>
        <v>4.4749300375632294E-5</v>
      </c>
      <c r="P533" s="21">
        <f>IF(SUMIFS('Daily NSE Equity Options'!$L:$L,'Daily NSE Equity Options'!$A:$A,$A533)=0,"",SUMIFS('Daily NSE Equity Options'!$L:$L,'Daily NSE Equity Options'!$A:$A,$A533))</f>
        <v>79711.359200000006</v>
      </c>
      <c r="Q533" s="8">
        <f>IF(SUMIFS('Daily BSE Equity Options'!$L:$L,'Daily BSE Equity Options'!$A:$A,$A533)=0,"",SUMIFS('Daily BSE Equity Options'!$L:$L,'Daily BSE Equity Options'!$A:$A,$A533))</f>
        <v>142.37469999999999</v>
      </c>
      <c r="R533" s="8">
        <f t="shared" si="222"/>
        <v>79853.733900000007</v>
      </c>
      <c r="S533" s="23">
        <f t="shared" si="223"/>
        <v>1.3770857162433465</v>
      </c>
      <c r="T533" s="23">
        <f t="shared" si="224"/>
        <v>-0.95627386515276924</v>
      </c>
      <c r="U533" s="23">
        <f t="shared" si="225"/>
        <v>1.1705704936827286</v>
      </c>
      <c r="V533" s="23">
        <f t="shared" si="237"/>
        <v>0.18388787474619872</v>
      </c>
      <c r="W533" s="23">
        <f t="shared" si="238"/>
        <v>-2.6079574682325135E-2</v>
      </c>
      <c r="X533" s="23">
        <f t="shared" si="239"/>
        <v>0.18343298121512852</v>
      </c>
      <c r="Y533" s="23">
        <f t="shared" si="226"/>
        <v>0.99821705644750069</v>
      </c>
      <c r="Z533" s="23">
        <f t="shared" si="227"/>
        <v>1.7829435524993025E-3</v>
      </c>
      <c r="AA533" s="24">
        <f>IF(SUMIFS('Daily NSE Equity Options'!$M:$M,'Daily NSE Equity Options'!$A:$A,$A533)=0,"",SUMIFS('Daily NSE Equity Options'!$M:$M,'Daily NSE Equity Options'!$A:$A,$A533))</f>
        <v>96300176</v>
      </c>
      <c r="AB533" s="9">
        <f>IF(SUMIFS('Daily BSE Equity Options'!$M:$M,'Daily BSE Equity Options'!$A:$A,$A533)=0,"",SUMIFS('Daily BSE Equity Options'!$M:$M,'Daily BSE Equity Options'!$A:$A,$A533))</f>
        <v>158932</v>
      </c>
      <c r="AC533" s="9">
        <f t="shared" si="228"/>
        <v>96459108</v>
      </c>
      <c r="AD533" s="26">
        <f t="shared" si="229"/>
        <v>1.7203644728054868</v>
      </c>
      <c r="AE533" s="26">
        <f t="shared" si="230"/>
        <v>-0.9442750358598061</v>
      </c>
      <c r="AF533" s="26">
        <f t="shared" si="231"/>
        <v>1.5216872863434547</v>
      </c>
      <c r="AG533" s="26">
        <f t="shared" si="240"/>
        <v>0.18764497289300874</v>
      </c>
      <c r="AH533" s="26">
        <f t="shared" si="241"/>
        <v>-1.7567717927479021E-2</v>
      </c>
      <c r="AI533" s="26">
        <f t="shared" si="242"/>
        <v>0.18723636487165773</v>
      </c>
      <c r="AJ533" s="26">
        <f t="shared" si="232"/>
        <v>0.99835233807055312</v>
      </c>
      <c r="AK533" s="26">
        <f t="shared" si="233"/>
        <v>1.6476619294468284E-3</v>
      </c>
      <c r="AL533" s="29">
        <v>23.397500000000001</v>
      </c>
      <c r="AM533" s="30">
        <v>25.99</v>
      </c>
      <c r="AN533" s="30">
        <v>23.155000000000001</v>
      </c>
      <c r="AO533" s="30">
        <v>25.635000000000002</v>
      </c>
      <c r="AP533" s="31">
        <v>9.5600000000000004E-2</v>
      </c>
    </row>
    <row r="534" spans="1:42" x14ac:dyDescent="0.2">
      <c r="A534" s="11">
        <v>44706</v>
      </c>
      <c r="B534" s="5" t="s">
        <v>240</v>
      </c>
      <c r="C534" s="10">
        <v>44682</v>
      </c>
      <c r="D534" s="5" t="s">
        <v>183</v>
      </c>
      <c r="E534" s="18">
        <f>IF(SUMIFS('Daily NSE Equity Options'!$K:$K,'Daily NSE Equity Options'!$A:$A,$A534)=0,"",SUMIFS('Daily NSE Equity Options'!$K:$K,'Daily NSE Equity Options'!$A:$A,$A534))</f>
        <v>381.74790000000002</v>
      </c>
      <c r="F534" s="7">
        <f>IF(SUMIFS('Daily BSE Equity Options'!$K:$K,'Daily BSE Equity Options'!$A:$A,$A534)=0,"",SUMIFS('Daily BSE Equity Options'!$K:$K,'Daily BSE Equity Options'!$A:$A,$A534))</f>
        <v>2.1299999999999999E-2</v>
      </c>
      <c r="G534" s="7">
        <f t="shared" si="216"/>
        <v>381.76920000000001</v>
      </c>
      <c r="H534" s="20">
        <f t="shared" si="217"/>
        <v>0.98788930038409317</v>
      </c>
      <c r="I534" s="20">
        <f t="shared" si="218"/>
        <v>-0.75404157043879905</v>
      </c>
      <c r="J534" s="20">
        <f t="shared" si="219"/>
        <v>0.98710412162183259</v>
      </c>
      <c r="K534" s="20">
        <f t="shared" si="234"/>
        <v>-9.1291705893484676E-2</v>
      </c>
      <c r="L534" s="20">
        <f t="shared" si="235"/>
        <v>0.13297872340425521</v>
      </c>
      <c r="M534" s="20">
        <f t="shared" si="236"/>
        <v>-9.1281669948678701E-2</v>
      </c>
      <c r="N534" s="20">
        <f t="shared" si="220"/>
        <v>0.99994420712828591</v>
      </c>
      <c r="O534" s="20">
        <f t="shared" si="221"/>
        <v>5.5792871714114179E-5</v>
      </c>
      <c r="P534" s="21">
        <f>IF(SUMIFS('Daily NSE Equity Options'!$L:$L,'Daily NSE Equity Options'!$A:$A,$A534)=0,"",SUMIFS('Daily NSE Equity Options'!$L:$L,'Daily NSE Equity Options'!$A:$A,$A534))</f>
        <v>92773.123099999997</v>
      </c>
      <c r="Q534" s="8">
        <f>IF(SUMIFS('Daily BSE Equity Options'!$L:$L,'Daily BSE Equity Options'!$A:$A,$A534)=0,"",SUMIFS('Daily BSE Equity Options'!$L:$L,'Daily BSE Equity Options'!$A:$A,$A534))</f>
        <v>146.23679999999999</v>
      </c>
      <c r="R534" s="8">
        <f t="shared" si="222"/>
        <v>92919.359899999996</v>
      </c>
      <c r="S534" s="23">
        <f t="shared" si="223"/>
        <v>1.5607093355008805</v>
      </c>
      <c r="T534" s="23">
        <f t="shared" si="224"/>
        <v>-0.95526628506969502</v>
      </c>
      <c r="U534" s="23">
        <f t="shared" si="225"/>
        <v>1.3524773768892473</v>
      </c>
      <c r="V534" s="23">
        <f t="shared" si="237"/>
        <v>0.16386326906341342</v>
      </c>
      <c r="W534" s="23">
        <f t="shared" si="238"/>
        <v>2.712630825560991E-2</v>
      </c>
      <c r="X534" s="23">
        <f t="shared" si="239"/>
        <v>0.16361947478075267</v>
      </c>
      <c r="Y534" s="23">
        <f t="shared" si="226"/>
        <v>0.99842619664882126</v>
      </c>
      <c r="Z534" s="23">
        <f t="shared" si="227"/>
        <v>1.573803351178703E-3</v>
      </c>
      <c r="AA534" s="24">
        <f>IF(SUMIFS('Daily NSE Equity Options'!$M:$M,'Daily NSE Equity Options'!$A:$A,$A534)=0,"",SUMIFS('Daily NSE Equity Options'!$M:$M,'Daily NSE Equity Options'!$A:$A,$A534))</f>
        <v>111780443</v>
      </c>
      <c r="AB534" s="9">
        <f>IF(SUMIFS('Daily BSE Equity Options'!$M:$M,'Daily BSE Equity Options'!$A:$A,$A534)=0,"",SUMIFS('Daily BSE Equity Options'!$M:$M,'Daily BSE Equity Options'!$A:$A,$A534))</f>
        <v>169274</v>
      </c>
      <c r="AC534" s="9">
        <f t="shared" si="228"/>
        <v>111949717</v>
      </c>
      <c r="AD534" s="26">
        <f t="shared" si="229"/>
        <v>1.936574163808698</v>
      </c>
      <c r="AE534" s="26">
        <f t="shared" si="230"/>
        <v>-0.93959013479928566</v>
      </c>
      <c r="AF534" s="26">
        <f t="shared" si="231"/>
        <v>1.7393667400053725</v>
      </c>
      <c r="AG534" s="26">
        <f t="shared" si="240"/>
        <v>0.1607501423465727</v>
      </c>
      <c r="AH534" s="26">
        <f t="shared" si="241"/>
        <v>6.5071854629652925E-2</v>
      </c>
      <c r="AI534" s="26">
        <f t="shared" si="242"/>
        <v>0.16059249687442678</v>
      </c>
      <c r="AJ534" s="26">
        <f t="shared" si="232"/>
        <v>0.9984879461553261</v>
      </c>
      <c r="AK534" s="26">
        <f t="shared" si="233"/>
        <v>1.5120538446738547E-3</v>
      </c>
      <c r="AL534" s="29">
        <v>25.635000000000002</v>
      </c>
      <c r="AM534" s="30">
        <v>25.635000000000002</v>
      </c>
      <c r="AN534" s="30">
        <v>24.362500000000001</v>
      </c>
      <c r="AO534" s="30">
        <v>25.282499999999999</v>
      </c>
      <c r="AP534" s="31">
        <v>-1.38E-2</v>
      </c>
    </row>
    <row r="535" spans="1:42" x14ac:dyDescent="0.2">
      <c r="A535" s="11">
        <v>44707</v>
      </c>
      <c r="B535" s="5" t="s">
        <v>243</v>
      </c>
      <c r="C535" s="10">
        <v>44682</v>
      </c>
      <c r="D535" s="5" t="s">
        <v>183</v>
      </c>
      <c r="E535" s="18">
        <f>IF(SUMIFS('Daily NSE Equity Options'!$K:$K,'Daily NSE Equity Options'!$A:$A,$A535)=0,"",SUMIFS('Daily NSE Equity Options'!$K:$K,'Daily NSE Equity Options'!$A:$A,$A535))</f>
        <v>506.73540000000003</v>
      </c>
      <c r="F535" s="7">
        <f>IF(SUMIFS('Daily BSE Equity Options'!$K:$K,'Daily BSE Equity Options'!$A:$A,$A535)=0,"",SUMIFS('Daily BSE Equity Options'!$K:$K,'Daily BSE Equity Options'!$A:$A,$A535))</f>
        <v>8.0000000000000002E-3</v>
      </c>
      <c r="G535" s="7">
        <f t="shared" si="216"/>
        <v>506.74340000000001</v>
      </c>
      <c r="H535" s="20">
        <f t="shared" si="217"/>
        <v>2.0010713555994473</v>
      </c>
      <c r="I535" s="20">
        <f t="shared" si="218"/>
        <v>-0.87075928917609047</v>
      </c>
      <c r="J535" s="20">
        <f t="shared" si="219"/>
        <v>2.0000189446189589</v>
      </c>
      <c r="K535" s="20">
        <f t="shared" si="234"/>
        <v>0.32740848083250751</v>
      </c>
      <c r="L535" s="20">
        <f t="shared" si="235"/>
        <v>-0.62441314553990601</v>
      </c>
      <c r="M535" s="20">
        <f t="shared" si="236"/>
        <v>0.32735537597061248</v>
      </c>
      <c r="N535" s="20">
        <f t="shared" si="220"/>
        <v>0.99998421291722794</v>
      </c>
      <c r="O535" s="20">
        <f t="shared" si="221"/>
        <v>1.5787082772069651E-5</v>
      </c>
      <c r="P535" s="21">
        <f>IF(SUMIFS('Daily NSE Equity Options'!$L:$L,'Daily NSE Equity Options'!$A:$A,$A535)=0,"",SUMIFS('Daily NSE Equity Options'!$L:$L,'Daily NSE Equity Options'!$A:$A,$A535))</f>
        <v>223157.2457</v>
      </c>
      <c r="Q535" s="8">
        <f>IF(SUMIFS('Daily BSE Equity Options'!$L:$L,'Daily BSE Equity Options'!$A:$A,$A535)=0,"",SUMIFS('Daily BSE Equity Options'!$L:$L,'Daily BSE Equity Options'!$A:$A,$A535))</f>
        <v>105.861</v>
      </c>
      <c r="R535" s="8">
        <f t="shared" si="222"/>
        <v>223263.1067</v>
      </c>
      <c r="S535" s="23">
        <f t="shared" si="223"/>
        <v>4.4314175091580852</v>
      </c>
      <c r="T535" s="23">
        <f t="shared" si="224"/>
        <v>-0.9669353056604717</v>
      </c>
      <c r="U535" s="23">
        <f t="shared" si="225"/>
        <v>4.0411641748012341</v>
      </c>
      <c r="V535" s="23">
        <f t="shared" si="237"/>
        <v>1.4054083579730219</v>
      </c>
      <c r="W535" s="23">
        <f t="shared" si="238"/>
        <v>-0.27609876583732673</v>
      </c>
      <c r="X535" s="23">
        <f t="shared" si="239"/>
        <v>1.4027619964265381</v>
      </c>
      <c r="Y535" s="23">
        <f t="shared" si="226"/>
        <v>0.99952584642592901</v>
      </c>
      <c r="Z535" s="23">
        <f t="shared" si="227"/>
        <v>4.7415357407099988E-4</v>
      </c>
      <c r="AA535" s="24">
        <f>IF(SUMIFS('Daily NSE Equity Options'!$M:$M,'Daily NSE Equity Options'!$A:$A,$A535)=0,"",SUMIFS('Daily NSE Equity Options'!$M:$M,'Daily NSE Equity Options'!$A:$A,$A535))</f>
        <v>266367115</v>
      </c>
      <c r="AB535" s="9">
        <f>IF(SUMIFS('Daily BSE Equity Options'!$M:$M,'Daily BSE Equity Options'!$A:$A,$A535)=0,"",SUMIFS('Daily BSE Equity Options'!$M:$M,'Daily BSE Equity Options'!$A:$A,$A535))</f>
        <v>123157</v>
      </c>
      <c r="AC535" s="9">
        <f t="shared" si="228"/>
        <v>266490272</v>
      </c>
      <c r="AD535" s="26">
        <f t="shared" si="229"/>
        <v>5.2050915987153594</v>
      </c>
      <c r="AE535" s="26">
        <f t="shared" si="230"/>
        <v>-0.9553570489986084</v>
      </c>
      <c r="AF535" s="26">
        <f t="shared" si="231"/>
        <v>4.833097199188126</v>
      </c>
      <c r="AG535" s="26">
        <f t="shared" si="240"/>
        <v>1.3829491801173126</v>
      </c>
      <c r="AH535" s="26">
        <f t="shared" si="241"/>
        <v>-0.27243994943109984</v>
      </c>
      <c r="AI535" s="26">
        <f t="shared" si="242"/>
        <v>1.3804461426195478</v>
      </c>
      <c r="AJ535" s="26">
        <f t="shared" si="232"/>
        <v>0.99953785555068964</v>
      </c>
      <c r="AK535" s="26">
        <f t="shared" si="233"/>
        <v>4.6214444931032977E-4</v>
      </c>
      <c r="AL535" s="29">
        <v>25.282499999999999</v>
      </c>
      <c r="AM535" s="30">
        <v>25.282499999999999</v>
      </c>
      <c r="AN535" s="30">
        <v>22.535</v>
      </c>
      <c r="AO535" s="30">
        <v>22.717500000000001</v>
      </c>
      <c r="AP535" s="31">
        <v>-0.10150000000000001</v>
      </c>
    </row>
    <row r="536" spans="1:42" x14ac:dyDescent="0.2">
      <c r="A536" s="11">
        <v>44708</v>
      </c>
      <c r="B536" s="5" t="s">
        <v>241</v>
      </c>
      <c r="C536" s="10">
        <v>44682</v>
      </c>
      <c r="D536" s="5" t="s">
        <v>183</v>
      </c>
      <c r="E536" s="18">
        <f>IF(SUMIFS('Daily NSE Equity Options'!$K:$K,'Daily NSE Equity Options'!$A:$A,$A536)=0,"",SUMIFS('Daily NSE Equity Options'!$K:$K,'Daily NSE Equity Options'!$A:$A,$A536))</f>
        <v>357.41289999999998</v>
      </c>
      <c r="F536" s="7">
        <f>IF(SUMIFS('Daily BSE Equity Options'!$K:$K,'Daily BSE Equity Options'!$A:$A,$A536)=0,"",SUMIFS('Daily BSE Equity Options'!$K:$K,'Daily BSE Equity Options'!$A:$A,$A536))</f>
        <v>2.2800000000000001E-2</v>
      </c>
      <c r="G536" s="7">
        <f t="shared" si="216"/>
        <v>357.4357</v>
      </c>
      <c r="H536" s="20">
        <f t="shared" si="217"/>
        <v>0.7963696950202046</v>
      </c>
      <c r="I536" s="20">
        <f t="shared" si="218"/>
        <v>-0.59859154929577474</v>
      </c>
      <c r="J536" s="20">
        <f t="shared" si="219"/>
        <v>0.79597157684020958</v>
      </c>
      <c r="K536" s="20">
        <f t="shared" si="234"/>
        <v>-0.2946754854703264</v>
      </c>
      <c r="L536" s="20">
        <f t="shared" si="235"/>
        <v>1.85</v>
      </c>
      <c r="M536" s="20">
        <f t="shared" si="236"/>
        <v>-0.29464162730091803</v>
      </c>
      <c r="N536" s="20">
        <f t="shared" si="220"/>
        <v>0.99993621230335972</v>
      </c>
      <c r="O536" s="20">
        <f t="shared" si="221"/>
        <v>6.3787696640262855E-5</v>
      </c>
      <c r="P536" s="21">
        <f>IF(SUMIFS('Daily NSE Equity Options'!$L:$L,'Daily NSE Equity Options'!$A:$A,$A536)=0,"",SUMIFS('Daily NSE Equity Options'!$L:$L,'Daily NSE Equity Options'!$A:$A,$A536))</f>
        <v>47723.3698</v>
      </c>
      <c r="Q536" s="8">
        <f>IF(SUMIFS('Daily BSE Equity Options'!$L:$L,'Daily BSE Equity Options'!$A:$A,$A536)=0,"",SUMIFS('Daily BSE Equity Options'!$L:$L,'Daily BSE Equity Options'!$A:$A,$A536))</f>
        <v>82.160399999999996</v>
      </c>
      <c r="R536" s="8">
        <f t="shared" si="222"/>
        <v>47805.530200000001</v>
      </c>
      <c r="S536" s="23">
        <f t="shared" si="223"/>
        <v>-0.44257656251395439</v>
      </c>
      <c r="T536" s="23">
        <f t="shared" si="224"/>
        <v>-0.97517847708916006</v>
      </c>
      <c r="U536" s="23">
        <f t="shared" si="225"/>
        <v>-0.46240171690917387</v>
      </c>
      <c r="V536" s="23">
        <f t="shared" si="237"/>
        <v>-0.78614465485850005</v>
      </c>
      <c r="W536" s="23">
        <f t="shared" si="238"/>
        <v>-0.22388414997024408</v>
      </c>
      <c r="X536" s="23">
        <f t="shared" si="239"/>
        <v>-0.78587805703054836</v>
      </c>
      <c r="Y536" s="23">
        <f t="shared" si="226"/>
        <v>0.9982813620169827</v>
      </c>
      <c r="Z536" s="23">
        <f t="shared" si="227"/>
        <v>1.7186379830172868E-3</v>
      </c>
      <c r="AA536" s="24">
        <f>IF(SUMIFS('Daily NSE Equity Options'!$M:$M,'Daily NSE Equity Options'!$A:$A,$A536)=0,"",SUMIFS('Daily NSE Equity Options'!$M:$M,'Daily NSE Equity Options'!$A:$A,$A536))</f>
        <v>56512475</v>
      </c>
      <c r="AB536" s="9">
        <f>IF(SUMIFS('Daily BSE Equity Options'!$M:$M,'Daily BSE Equity Options'!$A:$A,$A536)=0,"",SUMIFS('Daily BSE Equity Options'!$M:$M,'Daily BSE Equity Options'!$A:$A,$A536))</f>
        <v>91055</v>
      </c>
      <c r="AC536" s="9">
        <f t="shared" si="228"/>
        <v>56603530</v>
      </c>
      <c r="AD536" s="26">
        <f t="shared" si="229"/>
        <v>-0.37576654686902033</v>
      </c>
      <c r="AE536" s="26">
        <f t="shared" si="230"/>
        <v>-0.96740825955703436</v>
      </c>
      <c r="AF536" s="26">
        <f t="shared" si="231"/>
        <v>-0.39347815371691131</v>
      </c>
      <c r="AG536" s="26">
        <f t="shared" si="240"/>
        <v>-0.78783989532641818</v>
      </c>
      <c r="AH536" s="26">
        <f t="shared" si="241"/>
        <v>-0.26065915863491318</v>
      </c>
      <c r="AI536" s="26">
        <f t="shared" si="242"/>
        <v>-0.78759626167517283</v>
      </c>
      <c r="AJ536" s="26">
        <f t="shared" si="232"/>
        <v>0.99839135474412988</v>
      </c>
      <c r="AK536" s="26">
        <f t="shared" si="233"/>
        <v>1.6086452558700844E-3</v>
      </c>
      <c r="AL536" s="29">
        <v>22.717500000000001</v>
      </c>
      <c r="AM536" s="30">
        <v>22.717500000000001</v>
      </c>
      <c r="AN536" s="30">
        <v>21.2</v>
      </c>
      <c r="AO536" s="30">
        <v>21.48</v>
      </c>
      <c r="AP536" s="31">
        <v>-5.45E-2</v>
      </c>
    </row>
    <row r="537" spans="1:42" x14ac:dyDescent="0.2">
      <c r="A537" s="11">
        <v>44711</v>
      </c>
      <c r="B537" s="5" t="s">
        <v>244</v>
      </c>
      <c r="C537" s="10">
        <v>44682</v>
      </c>
      <c r="D537" s="5" t="s">
        <v>183</v>
      </c>
      <c r="E537" s="18">
        <f>IF(SUMIFS('Daily NSE Equity Options'!$K:$K,'Daily NSE Equity Options'!$A:$A,$A537)=0,"",SUMIFS('Daily NSE Equity Options'!$K:$K,'Daily NSE Equity Options'!$A:$A,$A537))</f>
        <v>339.82749999999999</v>
      </c>
      <c r="F537" s="7">
        <f>IF(SUMIFS('Daily BSE Equity Options'!$K:$K,'Daily BSE Equity Options'!$A:$A,$A537)=0,"",SUMIFS('Daily BSE Equity Options'!$K:$K,'Daily BSE Equity Options'!$A:$A,$A537))</f>
        <v>2.58E-2</v>
      </c>
      <c r="G537" s="7">
        <f t="shared" si="216"/>
        <v>339.85329999999999</v>
      </c>
      <c r="H537" s="20" t="str">
        <f t="shared" si="217"/>
        <v/>
      </c>
      <c r="I537" s="20" t="str">
        <f t="shared" si="218"/>
        <v/>
      </c>
      <c r="J537" s="20" t="str">
        <f t="shared" si="219"/>
        <v/>
      </c>
      <c r="K537" s="20">
        <f t="shared" si="234"/>
        <v>-4.9201917446180632E-2</v>
      </c>
      <c r="L537" s="20">
        <f t="shared" si="235"/>
        <v>0.13157894736842102</v>
      </c>
      <c r="M537" s="20">
        <f t="shared" si="236"/>
        <v>-4.9190385851217489E-2</v>
      </c>
      <c r="N537" s="20">
        <f t="shared" si="220"/>
        <v>0.99992408489192253</v>
      </c>
      <c r="O537" s="20">
        <f t="shared" si="221"/>
        <v>7.5915108077514624E-5</v>
      </c>
      <c r="P537" s="21">
        <f>IF(SUMIFS('Daily NSE Equity Options'!$L:$L,'Daily NSE Equity Options'!$A:$A,$A537)=0,"",SUMIFS('Daily NSE Equity Options'!$L:$L,'Daily NSE Equity Options'!$A:$A,$A537))</f>
        <v>57524.207900000001</v>
      </c>
      <c r="Q537" s="8">
        <f>IF(SUMIFS('Daily BSE Equity Options'!$L:$L,'Daily BSE Equity Options'!$A:$A,$A537)=0,"",SUMIFS('Daily BSE Equity Options'!$L:$L,'Daily BSE Equity Options'!$A:$A,$A537))</f>
        <v>148.7756</v>
      </c>
      <c r="R537" s="8">
        <f t="shared" si="222"/>
        <v>57672.983500000002</v>
      </c>
      <c r="S537" s="23" t="str">
        <f t="shared" si="223"/>
        <v/>
      </c>
      <c r="T537" s="23" t="str">
        <f t="shared" si="224"/>
        <v/>
      </c>
      <c r="U537" s="23" t="str">
        <f t="shared" si="225"/>
        <v/>
      </c>
      <c r="V537" s="23">
        <f t="shared" si="237"/>
        <v>0.20536768759359481</v>
      </c>
      <c r="W537" s="23">
        <f t="shared" si="238"/>
        <v>0.81079449467139897</v>
      </c>
      <c r="X537" s="23">
        <f t="shared" si="239"/>
        <v>0.20640819710017566</v>
      </c>
      <c r="Y537" s="23">
        <f t="shared" si="226"/>
        <v>0.99742035887565972</v>
      </c>
      <c r="Z537" s="23">
        <f t="shared" si="227"/>
        <v>2.5796411243403073E-3</v>
      </c>
      <c r="AA537" s="24">
        <f>IF(SUMIFS('Daily NSE Equity Options'!$M:$M,'Daily NSE Equity Options'!$A:$A,$A537)=0,"",SUMIFS('Daily NSE Equity Options'!$M:$M,'Daily NSE Equity Options'!$A:$A,$A537))</f>
        <v>67447461</v>
      </c>
      <c r="AB537" s="9">
        <f>IF(SUMIFS('Daily BSE Equity Options'!$M:$M,'Daily BSE Equity Options'!$A:$A,$A537)=0,"",SUMIFS('Daily BSE Equity Options'!$M:$M,'Daily BSE Equity Options'!$A:$A,$A537))</f>
        <v>163683</v>
      </c>
      <c r="AC537" s="9">
        <f t="shared" si="228"/>
        <v>67611144</v>
      </c>
      <c r="AD537" s="26" t="str">
        <f t="shared" si="229"/>
        <v/>
      </c>
      <c r="AE537" s="26" t="str">
        <f t="shared" si="230"/>
        <v/>
      </c>
      <c r="AF537" s="26" t="str">
        <f t="shared" si="231"/>
        <v/>
      </c>
      <c r="AG537" s="26">
        <f t="shared" si="240"/>
        <v>0.19349685180130582</v>
      </c>
      <c r="AH537" s="26">
        <f t="shared" si="241"/>
        <v>0.79762780736917249</v>
      </c>
      <c r="AI537" s="26">
        <f t="shared" si="242"/>
        <v>0.19446868419690433</v>
      </c>
      <c r="AJ537" s="26">
        <f t="shared" si="232"/>
        <v>0.99757905294428972</v>
      </c>
      <c r="AK537" s="26">
        <f t="shared" si="233"/>
        <v>2.4209470557102243E-3</v>
      </c>
      <c r="AL537" s="29">
        <v>21.48</v>
      </c>
      <c r="AM537" s="30">
        <v>21.48</v>
      </c>
      <c r="AN537" s="30">
        <v>19.72</v>
      </c>
      <c r="AO537" s="30">
        <v>19.98</v>
      </c>
      <c r="AP537" s="31">
        <v>-6.9800000000000001E-2</v>
      </c>
    </row>
    <row r="538" spans="1:42" x14ac:dyDescent="0.2">
      <c r="A538" s="11">
        <v>44712</v>
      </c>
      <c r="B538" s="5" t="s">
        <v>242</v>
      </c>
      <c r="C538" s="10">
        <v>44682</v>
      </c>
      <c r="D538" s="5" t="s">
        <v>183</v>
      </c>
      <c r="E538" s="18">
        <f>IF(SUMIFS('Daily NSE Equity Options'!$K:$K,'Daily NSE Equity Options'!$A:$A,$A538)=0,"",SUMIFS('Daily NSE Equity Options'!$K:$K,'Daily NSE Equity Options'!$A:$A,$A538))</f>
        <v>399.76530000000002</v>
      </c>
      <c r="F538" s="7">
        <f>IF(SUMIFS('Daily BSE Equity Options'!$K:$K,'Daily BSE Equity Options'!$A:$A,$A538)=0,"",SUMIFS('Daily BSE Equity Options'!$K:$K,'Daily BSE Equity Options'!$A:$A,$A538))</f>
        <v>1.89E-2</v>
      </c>
      <c r="G538" s="7">
        <f t="shared" si="216"/>
        <v>399.7842</v>
      </c>
      <c r="H538" s="20">
        <f t="shared" si="217"/>
        <v>1.1145528030835585</v>
      </c>
      <c r="I538" s="20">
        <f t="shared" si="218"/>
        <v>-0.80595482546201236</v>
      </c>
      <c r="J538" s="20">
        <f t="shared" si="219"/>
        <v>1.1135638749215575</v>
      </c>
      <c r="K538" s="20">
        <f t="shared" si="234"/>
        <v>0.1763771325157617</v>
      </c>
      <c r="L538" s="20">
        <f t="shared" si="235"/>
        <v>-0.26744186046511631</v>
      </c>
      <c r="M538" s="20">
        <f t="shared" si="236"/>
        <v>0.17634343994894275</v>
      </c>
      <c r="N538" s="20">
        <f t="shared" si="220"/>
        <v>0.99995272449486505</v>
      </c>
      <c r="O538" s="20">
        <f t="shared" si="221"/>
        <v>4.7275505135020344E-5</v>
      </c>
      <c r="P538" s="21">
        <f>IF(SUMIFS('Daily NSE Equity Options'!$L:$L,'Daily NSE Equity Options'!$A:$A,$A538)=0,"",SUMIFS('Daily NSE Equity Options'!$L:$L,'Daily NSE Equity Options'!$A:$A,$A538))</f>
        <v>81428.712700000004</v>
      </c>
      <c r="Q538" s="8">
        <f>IF(SUMIFS('Daily BSE Equity Options'!$L:$L,'Daily BSE Equity Options'!$A:$A,$A538)=0,"",SUMIFS('Daily BSE Equity Options'!$L:$L,'Daily BSE Equity Options'!$A:$A,$A538))</f>
        <v>116.0428</v>
      </c>
      <c r="R538" s="8">
        <f t="shared" si="222"/>
        <v>81544.755499999999</v>
      </c>
      <c r="S538" s="23">
        <f t="shared" si="223"/>
        <v>1.7248354274441251</v>
      </c>
      <c r="T538" s="23">
        <f t="shared" si="224"/>
        <v>-0.96388869534628818</v>
      </c>
      <c r="U538" s="23">
        <f t="shared" si="225"/>
        <v>1.463783028678626</v>
      </c>
      <c r="V538" s="23">
        <f t="shared" si="237"/>
        <v>0.41555556647656156</v>
      </c>
      <c r="W538" s="23">
        <f t="shared" si="238"/>
        <v>-0.22001457228201393</v>
      </c>
      <c r="X538" s="23">
        <f t="shared" si="239"/>
        <v>0.4139160236092172</v>
      </c>
      <c r="Y538" s="23">
        <f t="shared" si="226"/>
        <v>0.99857694343077652</v>
      </c>
      <c r="Z538" s="23">
        <f t="shared" si="227"/>
        <v>1.4230565692235106E-3</v>
      </c>
      <c r="AA538" s="24">
        <f>IF(SUMIFS('Daily NSE Equity Options'!$M:$M,'Daily NSE Equity Options'!$A:$A,$A538)=0,"",SUMIFS('Daily NSE Equity Options'!$M:$M,'Daily NSE Equity Options'!$A:$A,$A538))</f>
        <v>95219199</v>
      </c>
      <c r="AB538" s="9">
        <f>IF(SUMIFS('Daily BSE Equity Options'!$M:$M,'Daily BSE Equity Options'!$A:$A,$A538)=0,"",SUMIFS('Daily BSE Equity Options'!$M:$M,'Daily BSE Equity Options'!$A:$A,$A538))</f>
        <v>128127</v>
      </c>
      <c r="AC538" s="9">
        <f t="shared" si="228"/>
        <v>95347326</v>
      </c>
      <c r="AD538" s="26">
        <f t="shared" si="229"/>
        <v>2.1147675899981428</v>
      </c>
      <c r="AE538" s="26">
        <f t="shared" si="230"/>
        <v>-0.9532248861260515</v>
      </c>
      <c r="AF538" s="26">
        <f t="shared" si="231"/>
        <v>1.8624703106070033</v>
      </c>
      <c r="AG538" s="26">
        <f t="shared" si="240"/>
        <v>0.4117536462936684</v>
      </c>
      <c r="AH538" s="26">
        <f t="shared" si="241"/>
        <v>-0.21722475761074755</v>
      </c>
      <c r="AI538" s="26">
        <f t="shared" si="242"/>
        <v>0.41023092287863072</v>
      </c>
      <c r="AJ538" s="26">
        <f t="shared" si="232"/>
        <v>0.99865620772626595</v>
      </c>
      <c r="AK538" s="26">
        <f t="shared" si="233"/>
        <v>1.3437922737340321E-3</v>
      </c>
      <c r="AL538" s="29">
        <v>19.98</v>
      </c>
      <c r="AM538" s="30">
        <v>20.75</v>
      </c>
      <c r="AN538" s="30">
        <v>19.68</v>
      </c>
      <c r="AO538" s="30">
        <v>20.477499999999999</v>
      </c>
      <c r="AP538" s="31">
        <v>2.4899999999999999E-2</v>
      </c>
    </row>
    <row r="539" spans="1:42" x14ac:dyDescent="0.2">
      <c r="A539" s="11">
        <v>44713</v>
      </c>
      <c r="B539" s="5" t="s">
        <v>240</v>
      </c>
      <c r="C539" s="10">
        <v>44713</v>
      </c>
      <c r="D539" s="5" t="s">
        <v>183</v>
      </c>
      <c r="E539" s="18">
        <f>IF(SUMIFS('Daily NSE Equity Options'!$K:$K,'Daily NSE Equity Options'!$A:$A,$A539)=0,"",SUMIFS('Daily NSE Equity Options'!$K:$K,'Daily NSE Equity Options'!$A:$A,$A539))</f>
        <v>420.41550000000001</v>
      </c>
      <c r="F539" s="7">
        <f>IF(SUMIFS('Daily BSE Equity Options'!$K:$K,'Daily BSE Equity Options'!$A:$A,$A539)=0,"",SUMIFS('Daily BSE Equity Options'!$K:$K,'Daily BSE Equity Options'!$A:$A,$A539))</f>
        <v>1.34E-2</v>
      </c>
      <c r="G539" s="7">
        <f t="shared" si="216"/>
        <v>420.4289</v>
      </c>
      <c r="H539" s="20">
        <f t="shared" si="217"/>
        <v>1.0997226610356488</v>
      </c>
      <c r="I539" s="20">
        <f t="shared" si="218"/>
        <v>-0.78211382113821137</v>
      </c>
      <c r="J539" s="20">
        <f t="shared" si="219"/>
        <v>1.0991448220492916</v>
      </c>
      <c r="K539" s="20">
        <f t="shared" si="234"/>
        <v>5.1655809045957568E-2</v>
      </c>
      <c r="L539" s="20">
        <f t="shared" si="235"/>
        <v>-0.29100529100529093</v>
      </c>
      <c r="M539" s="20">
        <f t="shared" si="236"/>
        <v>5.1639609569362754E-2</v>
      </c>
      <c r="N539" s="20">
        <f t="shared" si="220"/>
        <v>0.99996812778569699</v>
      </c>
      <c r="O539" s="20">
        <f t="shared" si="221"/>
        <v>3.1872214303060516E-5</v>
      </c>
      <c r="P539" s="21">
        <f>IF(SUMIFS('Daily NSE Equity Options'!$L:$L,'Daily NSE Equity Options'!$A:$A,$A539)=0,"",SUMIFS('Daily NSE Equity Options'!$L:$L,'Daily NSE Equity Options'!$A:$A,$A539))</f>
        <v>108672.2513</v>
      </c>
      <c r="Q539" s="8">
        <f>IF(SUMIFS('Daily BSE Equity Options'!$L:$L,'Daily BSE Equity Options'!$A:$A,$A539)=0,"",SUMIFS('Daily BSE Equity Options'!$L:$L,'Daily BSE Equity Options'!$A:$A,$A539))</f>
        <v>168.59989999999999</v>
      </c>
      <c r="R539" s="8">
        <f t="shared" si="222"/>
        <v>108840.8512</v>
      </c>
      <c r="S539" s="23">
        <f t="shared" si="223"/>
        <v>1.8281612647906003</v>
      </c>
      <c r="T539" s="23">
        <f t="shared" si="224"/>
        <v>-0.94665193550436666</v>
      </c>
      <c r="U539" s="23">
        <f t="shared" si="225"/>
        <v>1.6172832999857962</v>
      </c>
      <c r="V539" s="23">
        <f t="shared" si="237"/>
        <v>0.334569191832502</v>
      </c>
      <c r="W539" s="23">
        <f t="shared" si="238"/>
        <v>0.45291133960917862</v>
      </c>
      <c r="X539" s="23">
        <f t="shared" si="239"/>
        <v>0.33473759940331171</v>
      </c>
      <c r="Y539" s="23">
        <f t="shared" si="226"/>
        <v>0.99845095018882024</v>
      </c>
      <c r="Z539" s="23">
        <f t="shared" si="227"/>
        <v>1.5490498111797198E-3</v>
      </c>
      <c r="AA539" s="24">
        <f>IF(SUMIFS('Daily NSE Equity Options'!$M:$M,'Daily NSE Equity Options'!$A:$A,$A539)=0,"",SUMIFS('Daily NSE Equity Options'!$M:$M,'Daily NSE Equity Options'!$A:$A,$A539))</f>
        <v>126579764</v>
      </c>
      <c r="AB539" s="9">
        <f>IF(SUMIFS('Daily BSE Equity Options'!$M:$M,'Daily BSE Equity Options'!$A:$A,$A539)=0,"",SUMIFS('Daily BSE Equity Options'!$M:$M,'Daily BSE Equity Options'!$A:$A,$A539))</f>
        <v>193678</v>
      </c>
      <c r="AC539" s="9">
        <f t="shared" si="228"/>
        <v>126773442</v>
      </c>
      <c r="AD539" s="26">
        <f t="shared" si="229"/>
        <v>2.2634377805529167</v>
      </c>
      <c r="AE539" s="26">
        <f t="shared" si="230"/>
        <v>-0.92770249613367861</v>
      </c>
      <c r="AF539" s="26">
        <f t="shared" si="231"/>
        <v>2.0572755140584671</v>
      </c>
      <c r="AG539" s="26">
        <f t="shared" si="240"/>
        <v>0.32935127925199192</v>
      </c>
      <c r="AH539" s="26">
        <f t="shared" si="241"/>
        <v>0.51160957487492875</v>
      </c>
      <c r="AI539" s="26">
        <f t="shared" si="242"/>
        <v>0.32959619654147398</v>
      </c>
      <c r="AJ539" s="26">
        <f t="shared" si="232"/>
        <v>0.99847225099402126</v>
      </c>
      <c r="AK539" s="26">
        <f t="shared" si="233"/>
        <v>1.5277490059787129E-3</v>
      </c>
      <c r="AL539" s="29">
        <v>20.477499999999999</v>
      </c>
      <c r="AM539" s="30">
        <v>21.337499999999999</v>
      </c>
      <c r="AN539" s="30">
        <v>18.23</v>
      </c>
      <c r="AO539" s="30">
        <v>20.844999999999999</v>
      </c>
      <c r="AP539" s="31">
        <v>1.7899999999999999E-2</v>
      </c>
    </row>
    <row r="540" spans="1:42" x14ac:dyDescent="0.2">
      <c r="A540" s="11">
        <v>44714</v>
      </c>
      <c r="B540" s="5" t="s">
        <v>243</v>
      </c>
      <c r="C540" s="10">
        <v>44713</v>
      </c>
      <c r="D540" s="5" t="s">
        <v>183</v>
      </c>
      <c r="E540" s="18">
        <f>IF(SUMIFS('Daily NSE Equity Options'!$K:$K,'Daily NSE Equity Options'!$A:$A,$A540)=0,"",SUMIFS('Daily NSE Equity Options'!$K:$K,'Daily NSE Equity Options'!$A:$A,$A540))</f>
        <v>426.9624</v>
      </c>
      <c r="F540" s="7">
        <f>IF(SUMIFS('Daily BSE Equity Options'!$K:$K,'Daily BSE Equity Options'!$A:$A,$A540)=0,"",SUMIFS('Daily BSE Equity Options'!$K:$K,'Daily BSE Equity Options'!$A:$A,$A540))</f>
        <v>2.0299999999999999E-2</v>
      </c>
      <c r="G540" s="7">
        <f t="shared" si="216"/>
        <v>426.98270000000002</v>
      </c>
      <c r="H540" s="20">
        <f t="shared" si="217"/>
        <v>1.4675043820842251</v>
      </c>
      <c r="I540" s="20">
        <f t="shared" si="218"/>
        <v>-0.57172995780590719</v>
      </c>
      <c r="J540" s="20">
        <f t="shared" si="219"/>
        <v>1.4669459185412652</v>
      </c>
      <c r="K540" s="20">
        <f t="shared" si="234"/>
        <v>1.557245153901321E-2</v>
      </c>
      <c r="L540" s="20">
        <f t="shared" si="235"/>
        <v>0.51492537313432818</v>
      </c>
      <c r="M540" s="20">
        <f t="shared" si="236"/>
        <v>1.5588367022343119E-2</v>
      </c>
      <c r="N540" s="20">
        <f t="shared" si="220"/>
        <v>0.99995245709018188</v>
      </c>
      <c r="O540" s="20">
        <f t="shared" si="221"/>
        <v>4.7542909818126118E-5</v>
      </c>
      <c r="P540" s="21">
        <f>IF(SUMIFS('Daily NSE Equity Options'!$L:$L,'Daily NSE Equity Options'!$A:$A,$A540)=0,"",SUMIFS('Daily NSE Equity Options'!$L:$L,'Daily NSE Equity Options'!$A:$A,$A540))</f>
        <v>202578.6568</v>
      </c>
      <c r="Q540" s="8">
        <f>IF(SUMIFS('Daily BSE Equity Options'!$L:$L,'Daily BSE Equity Options'!$A:$A,$A540)=0,"",SUMIFS('Daily BSE Equity Options'!$L:$L,'Daily BSE Equity Options'!$A:$A,$A540))</f>
        <v>375.01179999999999</v>
      </c>
      <c r="R540" s="8">
        <f t="shared" si="222"/>
        <v>202953.6686</v>
      </c>
      <c r="S540" s="23">
        <f t="shared" si="223"/>
        <v>3.7833229993068738</v>
      </c>
      <c r="T540" s="23">
        <f t="shared" si="224"/>
        <v>-0.88705389197029638</v>
      </c>
      <c r="U540" s="23">
        <f t="shared" si="225"/>
        <v>3.4437898378995646</v>
      </c>
      <c r="V540" s="23">
        <f t="shared" si="237"/>
        <v>0.86412496637032477</v>
      </c>
      <c r="W540" s="23">
        <f t="shared" si="238"/>
        <v>1.2242705956527851</v>
      </c>
      <c r="X540" s="23">
        <f t="shared" si="239"/>
        <v>0.86468284988936217</v>
      </c>
      <c r="Y540" s="23">
        <f t="shared" si="226"/>
        <v>0.9981522295084051</v>
      </c>
      <c r="Z540" s="23">
        <f t="shared" si="227"/>
        <v>1.8477704915948487E-3</v>
      </c>
      <c r="AA540" s="24">
        <f>IF(SUMIFS('Daily NSE Equity Options'!$M:$M,'Daily NSE Equity Options'!$A:$A,$A540)=0,"",SUMIFS('Daily NSE Equity Options'!$M:$M,'Daily NSE Equity Options'!$A:$A,$A540))</f>
        <v>235033203</v>
      </c>
      <c r="AB540" s="9">
        <f>IF(SUMIFS('Daily BSE Equity Options'!$M:$M,'Daily BSE Equity Options'!$A:$A,$A540)=0,"",SUMIFS('Daily BSE Equity Options'!$M:$M,'Daily BSE Equity Options'!$A:$A,$A540))</f>
        <v>436856</v>
      </c>
      <c r="AC540" s="9">
        <f t="shared" si="228"/>
        <v>235470059</v>
      </c>
      <c r="AD540" s="26">
        <f t="shared" si="229"/>
        <v>4.5106629628988761</v>
      </c>
      <c r="AE540" s="26">
        <f t="shared" si="230"/>
        <v>-0.83654752403861443</v>
      </c>
      <c r="AF540" s="26">
        <f t="shared" si="231"/>
        <v>4.1953422148135235</v>
      </c>
      <c r="AG540" s="26">
        <f t="shared" si="240"/>
        <v>0.85679918790178822</v>
      </c>
      <c r="AH540" s="26">
        <f t="shared" si="241"/>
        <v>1.2555788473652143</v>
      </c>
      <c r="AI540" s="26">
        <f t="shared" si="242"/>
        <v>0.85740842313013799</v>
      </c>
      <c r="AJ540" s="26">
        <f t="shared" si="232"/>
        <v>0.99814474926512842</v>
      </c>
      <c r="AK540" s="26">
        <f t="shared" si="233"/>
        <v>1.8552507348715617E-3</v>
      </c>
      <c r="AL540" s="29">
        <v>20.844999999999999</v>
      </c>
      <c r="AM540" s="30">
        <v>20.997499999999999</v>
      </c>
      <c r="AN540" s="30">
        <v>18.3825</v>
      </c>
      <c r="AO540" s="30">
        <v>20.32</v>
      </c>
      <c r="AP540" s="31">
        <v>-2.52E-2</v>
      </c>
    </row>
    <row r="541" spans="1:42" x14ac:dyDescent="0.2">
      <c r="A541" s="11">
        <v>44715</v>
      </c>
      <c r="B541" s="5" t="s">
        <v>241</v>
      </c>
      <c r="C541" s="10">
        <v>44713</v>
      </c>
      <c r="D541" s="5" t="s">
        <v>183</v>
      </c>
      <c r="E541" s="18">
        <f>IF(SUMIFS('Daily NSE Equity Options'!$K:$K,'Daily NSE Equity Options'!$A:$A,$A541)=0,"",SUMIFS('Daily NSE Equity Options'!$K:$K,'Daily NSE Equity Options'!$A:$A,$A541))</f>
        <v>348.65309999999999</v>
      </c>
      <c r="F541" s="7">
        <f>IF(SUMIFS('Daily BSE Equity Options'!$K:$K,'Daily BSE Equity Options'!$A:$A,$A541)=0,"",SUMIFS('Daily BSE Equity Options'!$K:$K,'Daily BSE Equity Options'!$A:$A,$A541))</f>
        <v>5.9400000000000001E-2</v>
      </c>
      <c r="G541" s="7">
        <f t="shared" si="216"/>
        <v>348.71249999999998</v>
      </c>
      <c r="H541" s="20">
        <f t="shared" si="217"/>
        <v>0.88450541158767293</v>
      </c>
      <c r="I541" s="20">
        <f t="shared" si="218"/>
        <v>1.091549295774648</v>
      </c>
      <c r="J541" s="20">
        <f t="shared" si="219"/>
        <v>0.88453718895712652</v>
      </c>
      <c r="K541" s="20">
        <f t="shared" si="234"/>
        <v>-0.18341029561385269</v>
      </c>
      <c r="L541" s="20">
        <f t="shared" si="235"/>
        <v>1.9261083743842367</v>
      </c>
      <c r="M541" s="20">
        <f t="shared" si="236"/>
        <v>-0.1833100029579654</v>
      </c>
      <c r="N541" s="20">
        <f t="shared" si="220"/>
        <v>0.99982965910312938</v>
      </c>
      <c r="O541" s="20">
        <f t="shared" si="221"/>
        <v>1.7034089687063125E-4</v>
      </c>
      <c r="P541" s="21">
        <f>IF(SUMIFS('Daily NSE Equity Options'!$L:$L,'Daily NSE Equity Options'!$A:$A,$A541)=0,"",SUMIFS('Daily NSE Equity Options'!$L:$L,'Daily NSE Equity Options'!$A:$A,$A541))</f>
        <v>52037.906499999997</v>
      </c>
      <c r="Q541" s="8">
        <f>IF(SUMIFS('Daily BSE Equity Options'!$L:$L,'Daily BSE Equity Options'!$A:$A,$A541)=0,"",SUMIFS('Daily BSE Equity Options'!$L:$L,'Daily BSE Equity Options'!$A:$A,$A541))</f>
        <v>719.27099999999996</v>
      </c>
      <c r="R541" s="8">
        <f t="shared" si="222"/>
        <v>52757.177499999998</v>
      </c>
      <c r="S541" s="23">
        <f t="shared" si="223"/>
        <v>-0.34830480968683541</v>
      </c>
      <c r="T541" s="23">
        <f t="shared" si="224"/>
        <v>-0.76340639840942692</v>
      </c>
      <c r="U541" s="23">
        <f t="shared" si="225"/>
        <v>-0.36352923328191955</v>
      </c>
      <c r="V541" s="23">
        <f t="shared" si="237"/>
        <v>-0.74312246254364545</v>
      </c>
      <c r="W541" s="23">
        <f t="shared" si="238"/>
        <v>0.91799564707030545</v>
      </c>
      <c r="X541" s="23">
        <f t="shared" si="239"/>
        <v>-0.74005309751764692</v>
      </c>
      <c r="Y541" s="23">
        <f t="shared" si="226"/>
        <v>0.98636638588180725</v>
      </c>
      <c r="Z541" s="23">
        <f t="shared" si="227"/>
        <v>1.3633614118192732E-2</v>
      </c>
      <c r="AA541" s="24">
        <f>IF(SUMIFS('Daily NSE Equity Options'!$M:$M,'Daily NSE Equity Options'!$A:$A,$A541)=0,"",SUMIFS('Daily NSE Equity Options'!$M:$M,'Daily NSE Equity Options'!$A:$A,$A541))</f>
        <v>60468097</v>
      </c>
      <c r="AB541" s="9">
        <f>IF(SUMIFS('Daily BSE Equity Options'!$M:$M,'Daily BSE Equity Options'!$A:$A,$A541)=0,"",SUMIFS('Daily BSE Equity Options'!$M:$M,'Daily BSE Equity Options'!$A:$A,$A541))</f>
        <v>767871</v>
      </c>
      <c r="AC541" s="9">
        <f t="shared" si="228"/>
        <v>61235968</v>
      </c>
      <c r="AD541" s="26">
        <f t="shared" si="229"/>
        <v>-0.26308425215596076</v>
      </c>
      <c r="AE541" s="26">
        <f t="shared" si="230"/>
        <v>-0.67923164744309261</v>
      </c>
      <c r="AF541" s="26">
        <f t="shared" si="231"/>
        <v>-0.27488058128566173</v>
      </c>
      <c r="AG541" s="26">
        <f t="shared" si="240"/>
        <v>-0.74272529911444041</v>
      </c>
      <c r="AH541" s="26">
        <f t="shared" si="241"/>
        <v>0.75772107971505487</v>
      </c>
      <c r="AI541" s="26">
        <f t="shared" si="242"/>
        <v>-0.73994159486748168</v>
      </c>
      <c r="AJ541" s="26">
        <f t="shared" si="232"/>
        <v>0.98746045787991787</v>
      </c>
      <c r="AK541" s="26">
        <f t="shared" si="233"/>
        <v>1.2539542120082106E-2</v>
      </c>
      <c r="AL541" s="29">
        <v>20.32</v>
      </c>
      <c r="AM541" s="30">
        <v>20.32</v>
      </c>
      <c r="AN541" s="30">
        <v>18.734999999999999</v>
      </c>
      <c r="AO541" s="30">
        <v>19.975000000000001</v>
      </c>
      <c r="AP541" s="31">
        <v>-1.7000000000000001E-2</v>
      </c>
    </row>
    <row r="542" spans="1:42" x14ac:dyDescent="0.2">
      <c r="A542" s="11">
        <v>44718</v>
      </c>
      <c r="B542" s="5" t="s">
        <v>244</v>
      </c>
      <c r="C542" s="10">
        <v>44713</v>
      </c>
      <c r="D542" s="5" t="s">
        <v>183</v>
      </c>
      <c r="E542" s="18">
        <f>IF(SUMIFS('Daily NSE Equity Options'!$K:$K,'Daily NSE Equity Options'!$A:$A,$A542)=0,"",SUMIFS('Daily NSE Equity Options'!$K:$K,'Daily NSE Equity Options'!$A:$A,$A542))</f>
        <v>328.95710000000003</v>
      </c>
      <c r="F542" s="7">
        <f>IF(SUMIFS('Daily BSE Equity Options'!$K:$K,'Daily BSE Equity Options'!$A:$A,$A542)=0,"",SUMIFS('Daily BSE Equity Options'!$K:$K,'Daily BSE Equity Options'!$A:$A,$A542))</f>
        <v>6.2600000000000003E-2</v>
      </c>
      <c r="G542" s="7">
        <f t="shared" si="216"/>
        <v>329.0197</v>
      </c>
      <c r="H542" s="20" t="str">
        <f t="shared" si="217"/>
        <v/>
      </c>
      <c r="I542" s="20" t="str">
        <f t="shared" si="218"/>
        <v/>
      </c>
      <c r="J542" s="20" t="str">
        <f t="shared" si="219"/>
        <v/>
      </c>
      <c r="K542" s="20">
        <f t="shared" si="234"/>
        <v>-5.6491681846511543E-2</v>
      </c>
      <c r="L542" s="20">
        <f t="shared" si="235"/>
        <v>5.3872053872053849E-2</v>
      </c>
      <c r="M542" s="20">
        <f t="shared" si="236"/>
        <v>-5.6472882388787227E-2</v>
      </c>
      <c r="N542" s="20">
        <f t="shared" si="220"/>
        <v>0.99980973783636673</v>
      </c>
      <c r="O542" s="20">
        <f t="shared" si="221"/>
        <v>1.9026216363336301E-4</v>
      </c>
      <c r="P542" s="21">
        <f>IF(SUMIFS('Daily NSE Equity Options'!$L:$L,'Daily NSE Equity Options'!$A:$A,$A542)=0,"",SUMIFS('Daily NSE Equity Options'!$L:$L,'Daily NSE Equity Options'!$A:$A,$A542))</f>
        <v>59405.595000000001</v>
      </c>
      <c r="Q542" s="8">
        <f>IF(SUMIFS('Daily BSE Equity Options'!$L:$L,'Daily BSE Equity Options'!$A:$A,$A542)=0,"",SUMIFS('Daily BSE Equity Options'!$L:$L,'Daily BSE Equity Options'!$A:$A,$A542))</f>
        <v>1056.5198</v>
      </c>
      <c r="R542" s="8">
        <f t="shared" si="222"/>
        <v>60462.114800000003</v>
      </c>
      <c r="S542" s="23" t="str">
        <f t="shared" si="223"/>
        <v/>
      </c>
      <c r="T542" s="23" t="str">
        <f t="shared" si="224"/>
        <v/>
      </c>
      <c r="U542" s="23" t="str">
        <f t="shared" si="225"/>
        <v/>
      </c>
      <c r="V542" s="23">
        <f t="shared" si="237"/>
        <v>0.14158310730659407</v>
      </c>
      <c r="W542" s="23">
        <f t="shared" si="238"/>
        <v>0.46887584790711712</v>
      </c>
      <c r="X542" s="23">
        <f t="shared" si="239"/>
        <v>0.14604529023562729</v>
      </c>
      <c r="Y542" s="23">
        <f t="shared" si="226"/>
        <v>0.98252592051245946</v>
      </c>
      <c r="Z542" s="23">
        <f t="shared" si="227"/>
        <v>1.7474079487540518E-2</v>
      </c>
      <c r="AA542" s="24">
        <f>IF(SUMIFS('Daily NSE Equity Options'!$M:$M,'Daily NSE Equity Options'!$A:$A,$A542)=0,"",SUMIFS('Daily NSE Equity Options'!$M:$M,'Daily NSE Equity Options'!$A:$A,$A542))</f>
        <v>69412518</v>
      </c>
      <c r="AB542" s="9">
        <f>IF(SUMIFS('Daily BSE Equity Options'!$M:$M,'Daily BSE Equity Options'!$A:$A,$A542)=0,"",SUMIFS('Daily BSE Equity Options'!$M:$M,'Daily BSE Equity Options'!$A:$A,$A542))</f>
        <v>1136998</v>
      </c>
      <c r="AC542" s="9">
        <f t="shared" si="228"/>
        <v>70549516</v>
      </c>
      <c r="AD542" s="26" t="str">
        <f t="shared" si="229"/>
        <v/>
      </c>
      <c r="AE542" s="26" t="str">
        <f t="shared" si="230"/>
        <v/>
      </c>
      <c r="AF542" s="26" t="str">
        <f t="shared" si="231"/>
        <v/>
      </c>
      <c r="AG542" s="26">
        <f t="shared" si="240"/>
        <v>0.14791967076456869</v>
      </c>
      <c r="AH542" s="26">
        <f t="shared" si="241"/>
        <v>0.48071485965741645</v>
      </c>
      <c r="AI542" s="26">
        <f t="shared" si="242"/>
        <v>0.15209277005305122</v>
      </c>
      <c r="AJ542" s="26">
        <f t="shared" si="232"/>
        <v>0.98388368816024196</v>
      </c>
      <c r="AK542" s="26">
        <f t="shared" si="233"/>
        <v>1.6116311839758049E-2</v>
      </c>
      <c r="AL542" s="29">
        <v>19.975000000000001</v>
      </c>
      <c r="AM542" s="30">
        <v>20.682500000000001</v>
      </c>
      <c r="AN542" s="30">
        <v>18.649999999999999</v>
      </c>
      <c r="AO542" s="30">
        <v>20.202500000000001</v>
      </c>
      <c r="AP542" s="31">
        <v>1.14E-2</v>
      </c>
    </row>
    <row r="543" spans="1:42" x14ac:dyDescent="0.2">
      <c r="A543" s="11">
        <v>44719</v>
      </c>
      <c r="B543" s="5" t="s">
        <v>242</v>
      </c>
      <c r="C543" s="10">
        <v>44713</v>
      </c>
      <c r="D543" s="5" t="s">
        <v>183</v>
      </c>
      <c r="E543" s="18">
        <f>IF(SUMIFS('Daily NSE Equity Options'!$K:$K,'Daily NSE Equity Options'!$A:$A,$A543)=0,"",SUMIFS('Daily NSE Equity Options'!$K:$K,'Daily NSE Equity Options'!$A:$A,$A543))</f>
        <v>312.44400000000002</v>
      </c>
      <c r="F543" s="7">
        <f>IF(SUMIFS('Daily BSE Equity Options'!$K:$K,'Daily BSE Equity Options'!$A:$A,$A543)=0,"",SUMIFS('Daily BSE Equity Options'!$K:$K,'Daily BSE Equity Options'!$A:$A,$A543))</f>
        <v>4.8399999999999999E-2</v>
      </c>
      <c r="G543" s="7">
        <f t="shared" si="216"/>
        <v>312.49240000000003</v>
      </c>
      <c r="H543" s="20">
        <f t="shared" si="217"/>
        <v>1.0377066115702482</v>
      </c>
      <c r="I543" s="20">
        <f t="shared" si="218"/>
        <v>-0.1768707482993197</v>
      </c>
      <c r="J543" s="20">
        <f t="shared" si="219"/>
        <v>1.0372410196231829</v>
      </c>
      <c r="K543" s="20">
        <f t="shared" si="234"/>
        <v>-5.0198338932341047E-2</v>
      </c>
      <c r="L543" s="20">
        <f t="shared" si="235"/>
        <v>-0.22683706070287546</v>
      </c>
      <c r="M543" s="20">
        <f t="shared" si="236"/>
        <v>-5.0231946597726451E-2</v>
      </c>
      <c r="N543" s="20">
        <f t="shared" si="220"/>
        <v>0.99984511623322669</v>
      </c>
      <c r="O543" s="20">
        <f t="shared" si="221"/>
        <v>1.5488376677320792E-4</v>
      </c>
      <c r="P543" s="21">
        <f>IF(SUMIFS('Daily NSE Equity Options'!$L:$L,'Daily NSE Equity Options'!$A:$A,$A543)=0,"",SUMIFS('Daily NSE Equity Options'!$L:$L,'Daily NSE Equity Options'!$A:$A,$A543))</f>
        <v>64780.242200000001</v>
      </c>
      <c r="Q543" s="8">
        <f>IF(SUMIFS('Daily BSE Equity Options'!$L:$L,'Daily BSE Equity Options'!$A:$A,$A543)=0,"",SUMIFS('Daily BSE Equity Options'!$L:$L,'Daily BSE Equity Options'!$A:$A,$A543))</f>
        <v>1252.9126000000001</v>
      </c>
      <c r="R543" s="8">
        <f t="shared" si="222"/>
        <v>66033.154800000004</v>
      </c>
      <c r="S543" s="23">
        <f t="shared" si="223"/>
        <v>1.5541434575321755</v>
      </c>
      <c r="T543" s="23">
        <f t="shared" si="224"/>
        <v>-0.5803387341443309</v>
      </c>
      <c r="U543" s="23">
        <f t="shared" si="225"/>
        <v>1.3293483660311938</v>
      </c>
      <c r="V543" s="23">
        <f t="shared" si="237"/>
        <v>9.0473754197731626E-2</v>
      </c>
      <c r="W543" s="23">
        <f t="shared" si="238"/>
        <v>0.1858865304748667</v>
      </c>
      <c r="X543" s="23">
        <f t="shared" si="239"/>
        <v>9.2141004634525236E-2</v>
      </c>
      <c r="Y543" s="23">
        <f t="shared" si="226"/>
        <v>0.98102600725658495</v>
      </c>
      <c r="Z543" s="23">
        <f t="shared" si="227"/>
        <v>1.8973992743415009E-2</v>
      </c>
      <c r="AA543" s="24">
        <f>IF(SUMIFS('Daily NSE Equity Options'!$M:$M,'Daily NSE Equity Options'!$A:$A,$A543)=0,"",SUMIFS('Daily NSE Equity Options'!$M:$M,'Daily NSE Equity Options'!$A:$A,$A543))</f>
        <v>76408301</v>
      </c>
      <c r="AB543" s="9">
        <f>IF(SUMIFS('Daily BSE Equity Options'!$M:$M,'Daily BSE Equity Options'!$A:$A,$A543)=0,"",SUMIFS('Daily BSE Equity Options'!$M:$M,'Daily BSE Equity Options'!$A:$A,$A543))</f>
        <v>1345936</v>
      </c>
      <c r="AC543" s="9">
        <f t="shared" si="228"/>
        <v>77754237</v>
      </c>
      <c r="AD543" s="26">
        <f t="shared" si="229"/>
        <v>1.973480177720079</v>
      </c>
      <c r="AE543" s="26">
        <f t="shared" si="230"/>
        <v>-0.48236555575084217</v>
      </c>
      <c r="AF543" s="26">
        <f t="shared" si="231"/>
        <v>1.7478144226916181</v>
      </c>
      <c r="AG543" s="26">
        <f t="shared" si="240"/>
        <v>0.10078561045718004</v>
      </c>
      <c r="AH543" s="26">
        <f t="shared" si="241"/>
        <v>0.18376285622314192</v>
      </c>
      <c r="AI543" s="26">
        <f t="shared" si="242"/>
        <v>0.1021228976255486</v>
      </c>
      <c r="AJ543" s="26">
        <f t="shared" si="232"/>
        <v>0.98268986936364633</v>
      </c>
      <c r="AK543" s="26">
        <f t="shared" si="233"/>
        <v>1.7310130636353619E-2</v>
      </c>
      <c r="AL543" s="29">
        <v>20.202500000000001</v>
      </c>
      <c r="AM543" s="30">
        <v>21.07</v>
      </c>
      <c r="AN543" s="30">
        <v>19.432500000000001</v>
      </c>
      <c r="AO543" s="30">
        <v>20.425000000000001</v>
      </c>
      <c r="AP543" s="31">
        <v>1.0999999999999999E-2</v>
      </c>
    </row>
    <row r="544" spans="1:42" x14ac:dyDescent="0.2">
      <c r="A544" s="11">
        <v>44720</v>
      </c>
      <c r="B544" s="5" t="s">
        <v>240</v>
      </c>
      <c r="C544" s="10">
        <v>44713</v>
      </c>
      <c r="D544" s="5" t="s">
        <v>183</v>
      </c>
      <c r="E544" s="18">
        <f>IF(SUMIFS('Daily NSE Equity Options'!$K:$K,'Daily NSE Equity Options'!$A:$A,$A544)=0,"",SUMIFS('Daily NSE Equity Options'!$K:$K,'Daily NSE Equity Options'!$A:$A,$A544))</f>
        <v>419.4871</v>
      </c>
      <c r="F544" s="7">
        <f>IF(SUMIFS('Daily BSE Equity Options'!$K:$K,'Daily BSE Equity Options'!$A:$A,$A544)=0,"",SUMIFS('Daily BSE Equity Options'!$K:$K,'Daily BSE Equity Options'!$A:$A,$A544))</f>
        <v>4.8500000000000001E-2</v>
      </c>
      <c r="G544" s="7">
        <f t="shared" si="216"/>
        <v>419.53559999999999</v>
      </c>
      <c r="H544" s="20">
        <f t="shared" si="217"/>
        <v>1.5308590283253767</v>
      </c>
      <c r="I544" s="20">
        <f t="shared" si="218"/>
        <v>0.28647214854111414</v>
      </c>
      <c r="J544" s="20">
        <f t="shared" si="219"/>
        <v>1.5305760537944564</v>
      </c>
      <c r="K544" s="20">
        <f t="shared" si="234"/>
        <v>0.34259931379703246</v>
      </c>
      <c r="L544" s="20">
        <f t="shared" si="235"/>
        <v>2.0661157024794985E-3</v>
      </c>
      <c r="M544" s="20">
        <f t="shared" si="236"/>
        <v>0.34254657073260009</v>
      </c>
      <c r="N544" s="20">
        <f t="shared" si="220"/>
        <v>0.9998843959845124</v>
      </c>
      <c r="O544" s="20">
        <f t="shared" si="221"/>
        <v>1.1560401548760106E-4</v>
      </c>
      <c r="P544" s="21">
        <f>IF(SUMIFS('Daily NSE Equity Options'!$L:$L,'Daily NSE Equity Options'!$A:$A,$A544)=0,"",SUMIFS('Daily NSE Equity Options'!$L:$L,'Daily NSE Equity Options'!$A:$A,$A544))</f>
        <v>119660.7292</v>
      </c>
      <c r="Q544" s="8">
        <f>IF(SUMIFS('Daily BSE Equity Options'!$L:$L,'Daily BSE Equity Options'!$A:$A,$A544)=0,"",SUMIFS('Daily BSE Equity Options'!$L:$L,'Daily BSE Equity Options'!$A:$A,$A544))</f>
        <v>2228.0221999999999</v>
      </c>
      <c r="R544" s="8">
        <f t="shared" si="222"/>
        <v>121888.75140000001</v>
      </c>
      <c r="S544" s="23">
        <f t="shared" si="223"/>
        <v>2.6226727909101828</v>
      </c>
      <c r="T544" s="23">
        <f t="shared" si="224"/>
        <v>-0.25594081756127818</v>
      </c>
      <c r="U544" s="23">
        <f t="shared" si="225"/>
        <v>2.3834042148371597</v>
      </c>
      <c r="V544" s="23">
        <f t="shared" si="237"/>
        <v>0.84717940434004735</v>
      </c>
      <c r="W544" s="23">
        <f t="shared" si="238"/>
        <v>0.77827423876174584</v>
      </c>
      <c r="X544" s="23">
        <f t="shared" si="239"/>
        <v>0.84587199822838088</v>
      </c>
      <c r="Y544" s="23">
        <f t="shared" si="226"/>
        <v>0.98172085467765313</v>
      </c>
      <c r="Z544" s="23">
        <f t="shared" si="227"/>
        <v>1.8279145322346781E-2</v>
      </c>
      <c r="AA544" s="24">
        <f>IF(SUMIFS('Daily NSE Equity Options'!$M:$M,'Daily NSE Equity Options'!$A:$A,$A544)=0,"",SUMIFS('Daily NSE Equity Options'!$M:$M,'Daily NSE Equity Options'!$A:$A,$A544))</f>
        <v>140751664</v>
      </c>
      <c r="AB544" s="9">
        <f>IF(SUMIFS('Daily BSE Equity Options'!$M:$M,'Daily BSE Equity Options'!$A:$A,$A544)=0,"",SUMIFS('Daily BSE Equity Options'!$M:$M,'Daily BSE Equity Options'!$A:$A,$A544))</f>
        <v>2441601</v>
      </c>
      <c r="AC544" s="9">
        <f t="shared" si="228"/>
        <v>143193265</v>
      </c>
      <c r="AD544" s="26">
        <f t="shared" si="229"/>
        <v>3.1624263355360371</v>
      </c>
      <c r="AE544" s="26">
        <f t="shared" si="230"/>
        <v>-4.221832125449887E-2</v>
      </c>
      <c r="AF544" s="26">
        <f t="shared" si="231"/>
        <v>2.9377714031035662</v>
      </c>
      <c r="AG544" s="26">
        <f t="shared" si="240"/>
        <v>0.8420991195707912</v>
      </c>
      <c r="AH544" s="26">
        <f t="shared" si="241"/>
        <v>0.81405430867440942</v>
      </c>
      <c r="AI544" s="26">
        <f t="shared" si="242"/>
        <v>0.84161366023050288</v>
      </c>
      <c r="AJ544" s="26">
        <f t="shared" si="232"/>
        <v>0.98294891173827204</v>
      </c>
      <c r="AK544" s="26">
        <f t="shared" si="233"/>
        <v>1.7051088261727951E-2</v>
      </c>
      <c r="AL544" s="29">
        <v>20.425000000000001</v>
      </c>
      <c r="AM544" s="30">
        <v>20.6875</v>
      </c>
      <c r="AN544" s="30">
        <v>19.387499999999999</v>
      </c>
      <c r="AO544" s="30">
        <v>19.837499999999999</v>
      </c>
      <c r="AP544" s="31">
        <v>-2.8799999999999999E-2</v>
      </c>
    </row>
    <row r="545" spans="1:42" x14ac:dyDescent="0.2">
      <c r="A545" s="11">
        <v>44721</v>
      </c>
      <c r="B545" s="5" t="s">
        <v>243</v>
      </c>
      <c r="C545" s="10">
        <v>44713</v>
      </c>
      <c r="D545" s="5" t="s">
        <v>183</v>
      </c>
      <c r="E545" s="18">
        <f>IF(SUMIFS('Daily NSE Equity Options'!$K:$K,'Daily NSE Equity Options'!$A:$A,$A545)=0,"",SUMIFS('Daily NSE Equity Options'!$K:$K,'Daily NSE Equity Options'!$A:$A,$A545))</f>
        <v>375.57909999999998</v>
      </c>
      <c r="F545" s="7">
        <f>IF(SUMIFS('Daily BSE Equity Options'!$K:$K,'Daily BSE Equity Options'!$A:$A,$A545)=0,"",SUMIFS('Daily BSE Equity Options'!$K:$K,'Daily BSE Equity Options'!$A:$A,$A545))</f>
        <v>3.2099999999999997E-2</v>
      </c>
      <c r="G545" s="7">
        <f t="shared" si="216"/>
        <v>375.6112</v>
      </c>
      <c r="H545" s="20">
        <f t="shared" si="217"/>
        <v>0.6313510475368096</v>
      </c>
      <c r="I545" s="20">
        <f t="shared" si="218"/>
        <v>9.9315068493150527E-2</v>
      </c>
      <c r="J545" s="20">
        <f t="shared" si="219"/>
        <v>0.63128357690386738</v>
      </c>
      <c r="K545" s="20">
        <f t="shared" si="234"/>
        <v>-0.10467067998038559</v>
      </c>
      <c r="L545" s="20">
        <f t="shared" si="235"/>
        <v>-0.33814432989690735</v>
      </c>
      <c r="M545" s="20">
        <f t="shared" si="236"/>
        <v>-0.10469767047182643</v>
      </c>
      <c r="N545" s="20">
        <f t="shared" si="220"/>
        <v>0.9999145392895632</v>
      </c>
      <c r="O545" s="20">
        <f t="shared" si="221"/>
        <v>8.546071043674948E-5</v>
      </c>
      <c r="P545" s="21">
        <f>IF(SUMIFS('Daily NSE Equity Options'!$L:$L,'Daily NSE Equity Options'!$A:$A,$A545)=0,"",SUMIFS('Daily NSE Equity Options'!$L:$L,'Daily NSE Equity Options'!$A:$A,$A545))</f>
        <v>198929.33429999999</v>
      </c>
      <c r="Q545" s="8">
        <f>IF(SUMIFS('Daily BSE Equity Options'!$L:$L,'Daily BSE Equity Options'!$A:$A,$A545)=0,"",SUMIFS('Daily BSE Equity Options'!$L:$L,'Daily BSE Equity Options'!$A:$A,$A545))</f>
        <v>2813.8195999999998</v>
      </c>
      <c r="R545" s="8">
        <f t="shared" si="222"/>
        <v>201743.15389999998</v>
      </c>
      <c r="S545" s="23">
        <f t="shared" si="223"/>
        <v>2.4177433016452619</v>
      </c>
      <c r="T545" s="23">
        <f t="shared" si="224"/>
        <v>-5.9486637971259637E-2</v>
      </c>
      <c r="U545" s="23">
        <f t="shared" si="225"/>
        <v>2.2966361442487573</v>
      </c>
      <c r="V545" s="23">
        <f t="shared" si="237"/>
        <v>0.6624446101068886</v>
      </c>
      <c r="W545" s="23">
        <f t="shared" si="238"/>
        <v>0.26292260463113881</v>
      </c>
      <c r="X545" s="23">
        <f t="shared" si="239"/>
        <v>0.65514168930932182</v>
      </c>
      <c r="Y545" s="23">
        <f t="shared" si="226"/>
        <v>0.9860524654958317</v>
      </c>
      <c r="Z545" s="23">
        <f t="shared" si="227"/>
        <v>1.3947534504168373E-2</v>
      </c>
      <c r="AA545" s="24">
        <f>IF(SUMIFS('Daily NSE Equity Options'!$M:$M,'Daily NSE Equity Options'!$A:$A,$A545)=0,"",SUMIFS('Daily NSE Equity Options'!$M:$M,'Daily NSE Equity Options'!$A:$A,$A545))</f>
        <v>234572988</v>
      </c>
      <c r="AB545" s="9">
        <f>IF(SUMIFS('Daily BSE Equity Options'!$M:$M,'Daily BSE Equity Options'!$A:$A,$A545)=0,"",SUMIFS('Daily BSE Equity Options'!$M:$M,'Daily BSE Equity Options'!$A:$A,$A545))</f>
        <v>3236500</v>
      </c>
      <c r="AC545" s="9">
        <f t="shared" si="228"/>
        <v>237809488</v>
      </c>
      <c r="AD545" s="26">
        <f t="shared" si="229"/>
        <v>2.9134751460206303</v>
      </c>
      <c r="AE545" s="26">
        <f t="shared" si="230"/>
        <v>0.2643397970337138</v>
      </c>
      <c r="AF545" s="26">
        <f t="shared" si="231"/>
        <v>2.8049729940896313</v>
      </c>
      <c r="AG545" s="26">
        <f t="shared" si="240"/>
        <v>0.66657346232155379</v>
      </c>
      <c r="AH545" s="26">
        <f t="shared" si="241"/>
        <v>0.32556466023727881</v>
      </c>
      <c r="AI545" s="26">
        <f t="shared" si="242"/>
        <v>0.66075889113918862</v>
      </c>
      <c r="AJ545" s="26">
        <f t="shared" si="232"/>
        <v>0.98639036639278244</v>
      </c>
      <c r="AK545" s="26">
        <f t="shared" si="233"/>
        <v>1.3609633607217555E-2</v>
      </c>
      <c r="AL545" s="29">
        <v>19.837499999999999</v>
      </c>
      <c r="AM545" s="30">
        <v>19.837499999999999</v>
      </c>
      <c r="AN545" s="30">
        <v>18.155000000000001</v>
      </c>
      <c r="AO545" s="30">
        <v>19.14</v>
      </c>
      <c r="AP545" s="31">
        <v>-3.5200000000000002E-2</v>
      </c>
    </row>
    <row r="546" spans="1:42" x14ac:dyDescent="0.2">
      <c r="A546" s="11">
        <v>44722</v>
      </c>
      <c r="B546" s="5" t="s">
        <v>241</v>
      </c>
      <c r="C546" s="10">
        <v>44713</v>
      </c>
      <c r="D546" s="5" t="s">
        <v>183</v>
      </c>
      <c r="E546" s="18">
        <f>IF(SUMIFS('Daily NSE Equity Options'!$K:$K,'Daily NSE Equity Options'!$A:$A,$A546)=0,"",SUMIFS('Daily NSE Equity Options'!$K:$K,'Daily NSE Equity Options'!$A:$A,$A546))</f>
        <v>275.36840000000001</v>
      </c>
      <c r="F546" s="7">
        <f>IF(SUMIFS('Daily BSE Equity Options'!$K:$K,'Daily BSE Equity Options'!$A:$A,$A546)=0,"",SUMIFS('Daily BSE Equity Options'!$K:$K,'Daily BSE Equity Options'!$A:$A,$A546))</f>
        <v>5.8900000000000001E-2</v>
      </c>
      <c r="G546" s="7">
        <f t="shared" si="216"/>
        <v>275.4273</v>
      </c>
      <c r="H546" s="20">
        <f t="shared" si="217"/>
        <v>0.45756562841573456</v>
      </c>
      <c r="I546" s="20">
        <f t="shared" si="218"/>
        <v>1.4852320675105486</v>
      </c>
      <c r="J546" s="20">
        <f t="shared" si="219"/>
        <v>0.4576945305355149</v>
      </c>
      <c r="K546" s="20">
        <f t="shared" si="234"/>
        <v>-0.26681649751011172</v>
      </c>
      <c r="L546" s="20">
        <f t="shared" si="235"/>
        <v>0.83489096573208754</v>
      </c>
      <c r="M546" s="20">
        <f t="shared" si="236"/>
        <v>-0.26672234480760959</v>
      </c>
      <c r="N546" s="20">
        <f t="shared" si="220"/>
        <v>0.99978615046511365</v>
      </c>
      <c r="O546" s="20">
        <f t="shared" si="221"/>
        <v>2.1384953488633843E-4</v>
      </c>
      <c r="P546" s="21">
        <f>IF(SUMIFS('Daily NSE Equity Options'!$L:$L,'Daily NSE Equity Options'!$A:$A,$A546)=0,"",SUMIFS('Daily NSE Equity Options'!$L:$L,'Daily NSE Equity Options'!$A:$A,$A546))</f>
        <v>43584.853600000002</v>
      </c>
      <c r="Q546" s="8">
        <f>IF(SUMIFS('Daily BSE Equity Options'!$L:$L,'Daily BSE Equity Options'!$A:$A,$A546)=0,"",SUMIFS('Daily BSE Equity Options'!$L:$L,'Daily BSE Equity Options'!$A:$A,$A546))</f>
        <v>1695.6488999999999</v>
      </c>
      <c r="R546" s="8">
        <f t="shared" si="222"/>
        <v>45280.502500000002</v>
      </c>
      <c r="S546" s="23">
        <f t="shared" si="223"/>
        <v>-0.47236278239616147</v>
      </c>
      <c r="T546" s="23">
        <f t="shared" si="224"/>
        <v>-0.43667876895336399</v>
      </c>
      <c r="U546" s="23">
        <f t="shared" si="225"/>
        <v>-0.47110817129321114</v>
      </c>
      <c r="V546" s="23">
        <f t="shared" si="237"/>
        <v>-0.78090283289104634</v>
      </c>
      <c r="W546" s="23">
        <f t="shared" si="238"/>
        <v>-0.39738535476830139</v>
      </c>
      <c r="X546" s="23">
        <f t="shared" si="239"/>
        <v>-0.77555370963197767</v>
      </c>
      <c r="Y546" s="23">
        <f t="shared" si="226"/>
        <v>0.96255233916628902</v>
      </c>
      <c r="Z546" s="23">
        <f t="shared" si="227"/>
        <v>3.7447660833710927E-2</v>
      </c>
      <c r="AA546" s="24">
        <f>IF(SUMIFS('Daily NSE Equity Options'!$M:$M,'Daily NSE Equity Options'!$A:$A,$A546)=0,"",SUMIFS('Daily NSE Equity Options'!$M:$M,'Daily NSE Equity Options'!$A:$A,$A546))</f>
        <v>52126516</v>
      </c>
      <c r="AB546" s="9">
        <f>IF(SUMIFS('Daily BSE Equity Options'!$M:$M,'Daily BSE Equity Options'!$A:$A,$A546)=0,"",SUMIFS('Daily BSE Equity Options'!$M:$M,'Daily BSE Equity Options'!$A:$A,$A546))</f>
        <v>1812308</v>
      </c>
      <c r="AC546" s="9">
        <f t="shared" si="228"/>
        <v>53938824</v>
      </c>
      <c r="AD546" s="26">
        <f t="shared" si="229"/>
        <v>-0.39703756659605915</v>
      </c>
      <c r="AE546" s="26">
        <f t="shared" si="230"/>
        <v>-0.27961722853200843</v>
      </c>
      <c r="AF546" s="26">
        <f t="shared" si="231"/>
        <v>-0.39371720188925619</v>
      </c>
      <c r="AG546" s="26">
        <f t="shared" si="240"/>
        <v>-0.77778125075509541</v>
      </c>
      <c r="AH546" s="26">
        <f t="shared" si="241"/>
        <v>-0.44004078479839337</v>
      </c>
      <c r="AI546" s="26">
        <f t="shared" si="242"/>
        <v>-0.77318472675909378</v>
      </c>
      <c r="AJ546" s="26">
        <f t="shared" si="232"/>
        <v>0.96640067644040595</v>
      </c>
      <c r="AK546" s="26">
        <f t="shared" si="233"/>
        <v>3.3599323559594108E-2</v>
      </c>
      <c r="AL546" s="29">
        <v>19.14</v>
      </c>
      <c r="AM546" s="30">
        <v>19.754999999999999</v>
      </c>
      <c r="AN546" s="30">
        <v>18.254999999999999</v>
      </c>
      <c r="AO546" s="30">
        <v>19.574999999999999</v>
      </c>
      <c r="AP546" s="31">
        <v>2.2700000000000001E-2</v>
      </c>
    </row>
    <row r="547" spans="1:42" x14ac:dyDescent="0.2">
      <c r="A547" s="11">
        <v>44725</v>
      </c>
      <c r="B547" s="5" t="s">
        <v>244</v>
      </c>
      <c r="C547" s="10">
        <v>44713</v>
      </c>
      <c r="D547" s="5" t="s">
        <v>183</v>
      </c>
      <c r="E547" s="18">
        <f>IF(SUMIFS('Daily NSE Equity Options'!$K:$K,'Daily NSE Equity Options'!$A:$A,$A547)=0,"",SUMIFS('Daily NSE Equity Options'!$K:$K,'Daily NSE Equity Options'!$A:$A,$A547))</f>
        <v>367.06310000000002</v>
      </c>
      <c r="F547" s="7">
        <f>IF(SUMIFS('Daily BSE Equity Options'!$K:$K,'Daily BSE Equity Options'!$A:$A,$A547)=0,"",SUMIFS('Daily BSE Equity Options'!$K:$K,'Daily BSE Equity Options'!$A:$A,$A547))</f>
        <v>6.83E-2</v>
      </c>
      <c r="G547" s="7">
        <f t="shared" si="216"/>
        <v>367.13140000000004</v>
      </c>
      <c r="H547" s="20" t="str">
        <f t="shared" si="217"/>
        <v/>
      </c>
      <c r="I547" s="20" t="str">
        <f t="shared" si="218"/>
        <v/>
      </c>
      <c r="J547" s="20" t="str">
        <f t="shared" si="219"/>
        <v/>
      </c>
      <c r="K547" s="20">
        <f t="shared" si="234"/>
        <v>0.33298918830192581</v>
      </c>
      <c r="L547" s="20">
        <f t="shared" si="235"/>
        <v>0.15959252971137516</v>
      </c>
      <c r="M547" s="20">
        <f t="shared" si="236"/>
        <v>0.33295210750713533</v>
      </c>
      <c r="N547" s="20">
        <f t="shared" si="220"/>
        <v>0.99981396306608472</v>
      </c>
      <c r="O547" s="20">
        <f t="shared" si="221"/>
        <v>1.8603693391521398E-4</v>
      </c>
      <c r="P547" s="21">
        <f>IF(SUMIFS('Daily NSE Equity Options'!$L:$L,'Daily NSE Equity Options'!$A:$A,$A547)=0,"",SUMIFS('Daily NSE Equity Options'!$L:$L,'Daily NSE Equity Options'!$A:$A,$A547))</f>
        <v>61747.327899999997</v>
      </c>
      <c r="Q547" s="8">
        <f>IF(SUMIFS('Daily BSE Equity Options'!$L:$L,'Daily BSE Equity Options'!$A:$A,$A547)=0,"",SUMIFS('Daily BSE Equity Options'!$L:$L,'Daily BSE Equity Options'!$A:$A,$A547))</f>
        <v>1729.0114000000001</v>
      </c>
      <c r="R547" s="8">
        <f t="shared" si="222"/>
        <v>63476.3393</v>
      </c>
      <c r="S547" s="23" t="str">
        <f t="shared" si="223"/>
        <v/>
      </c>
      <c r="T547" s="23" t="str">
        <f t="shared" si="224"/>
        <v/>
      </c>
      <c r="U547" s="23" t="str">
        <f t="shared" si="225"/>
        <v/>
      </c>
      <c r="V547" s="23">
        <f t="shared" si="237"/>
        <v>0.41671527606094783</v>
      </c>
      <c r="W547" s="23">
        <f t="shared" si="238"/>
        <v>1.9675358501397344E-2</v>
      </c>
      <c r="X547" s="23">
        <f t="shared" si="239"/>
        <v>0.40184705989073333</v>
      </c>
      <c r="Y547" s="23">
        <f t="shared" si="226"/>
        <v>0.97276132462793108</v>
      </c>
      <c r="Z547" s="23">
        <f t="shared" si="227"/>
        <v>2.7238675372068914E-2</v>
      </c>
      <c r="AA547" s="24">
        <f>IF(SUMIFS('Daily NSE Equity Options'!$M:$M,'Daily NSE Equity Options'!$A:$A,$A547)=0,"",SUMIFS('Daily NSE Equity Options'!$M:$M,'Daily NSE Equity Options'!$A:$A,$A547))</f>
        <v>75614616</v>
      </c>
      <c r="AB547" s="9">
        <f>IF(SUMIFS('Daily BSE Equity Options'!$M:$M,'Daily BSE Equity Options'!$A:$A,$A547)=0,"",SUMIFS('Daily BSE Equity Options'!$M:$M,'Daily BSE Equity Options'!$A:$A,$A547))</f>
        <v>1915632</v>
      </c>
      <c r="AC547" s="9">
        <f t="shared" si="228"/>
        <v>77530248</v>
      </c>
      <c r="AD547" s="26" t="str">
        <f t="shared" si="229"/>
        <v/>
      </c>
      <c r="AE547" s="26" t="str">
        <f t="shared" si="230"/>
        <v/>
      </c>
      <c r="AF547" s="26" t="str">
        <f t="shared" si="231"/>
        <v/>
      </c>
      <c r="AG547" s="26">
        <f t="shared" si="240"/>
        <v>0.45059792601523574</v>
      </c>
      <c r="AH547" s="26">
        <f t="shared" si="241"/>
        <v>5.7012384208423805E-2</v>
      </c>
      <c r="AI547" s="26">
        <f t="shared" si="242"/>
        <v>0.43737371804769043</v>
      </c>
      <c r="AJ547" s="26">
        <f t="shared" si="232"/>
        <v>0.97529181126829367</v>
      </c>
      <c r="AK547" s="26">
        <f t="shared" si="233"/>
        <v>2.4708188731706365E-2</v>
      </c>
      <c r="AL547" s="29">
        <v>19.574999999999999</v>
      </c>
      <c r="AM547" s="30">
        <v>22.802499999999998</v>
      </c>
      <c r="AN547" s="30">
        <v>19.574999999999999</v>
      </c>
      <c r="AO547" s="30">
        <v>22.364999999999998</v>
      </c>
      <c r="AP547" s="31">
        <v>0.14249999999999999</v>
      </c>
    </row>
    <row r="548" spans="1:42" x14ac:dyDescent="0.2">
      <c r="A548" s="11">
        <v>44726</v>
      </c>
      <c r="B548" s="5" t="s">
        <v>242</v>
      </c>
      <c r="C548" s="10">
        <v>44713</v>
      </c>
      <c r="D548" s="5" t="s">
        <v>183</v>
      </c>
      <c r="E548" s="18">
        <f>IF(SUMIFS('Daily NSE Equity Options'!$K:$K,'Daily NSE Equity Options'!$A:$A,$A548)=0,"",SUMIFS('Daily NSE Equity Options'!$K:$K,'Daily NSE Equity Options'!$A:$A,$A548))</f>
        <v>416.96640000000002</v>
      </c>
      <c r="F548" s="7">
        <f>IF(SUMIFS('Daily BSE Equity Options'!$K:$K,'Daily BSE Equity Options'!$A:$A,$A548)=0,"",SUMIFS('Daily BSE Equity Options'!$K:$K,'Daily BSE Equity Options'!$A:$A,$A548))</f>
        <v>6.2399999999999997E-2</v>
      </c>
      <c r="G548" s="7">
        <f t="shared" si="216"/>
        <v>417.02880000000005</v>
      </c>
      <c r="H548" s="20">
        <f t="shared" si="217"/>
        <v>1.1082131378048246</v>
      </c>
      <c r="I548" s="20">
        <f t="shared" si="218"/>
        <v>1.9607843137254832E-2</v>
      </c>
      <c r="J548" s="20">
        <f t="shared" si="219"/>
        <v>1.1078763929598758</v>
      </c>
      <c r="K548" s="20">
        <f t="shared" si="234"/>
        <v>0.13595291926646946</v>
      </c>
      <c r="L548" s="20">
        <f t="shared" si="235"/>
        <v>-8.6383601756954698E-2</v>
      </c>
      <c r="M548" s="20">
        <f t="shared" si="236"/>
        <v>0.13591155646180098</v>
      </c>
      <c r="N548" s="20">
        <f t="shared" si="220"/>
        <v>0.99985037004638522</v>
      </c>
      <c r="O548" s="20">
        <f t="shared" si="221"/>
        <v>1.4962995361471435E-4</v>
      </c>
      <c r="P548" s="21">
        <f>IF(SUMIFS('Daily NSE Equity Options'!$L:$L,'Daily NSE Equity Options'!$A:$A,$A548)=0,"",SUMIFS('Daily NSE Equity Options'!$L:$L,'Daily NSE Equity Options'!$A:$A,$A548))</f>
        <v>82173.253899999996</v>
      </c>
      <c r="Q548" s="8">
        <f>IF(SUMIFS('Daily BSE Equity Options'!$L:$L,'Daily BSE Equity Options'!$A:$A,$A548)=0,"",SUMIFS('Daily BSE Equity Options'!$L:$L,'Daily BSE Equity Options'!$A:$A,$A548))</f>
        <v>1882.3783000000001</v>
      </c>
      <c r="R548" s="8">
        <f t="shared" si="222"/>
        <v>84055.632199999993</v>
      </c>
      <c r="S548" s="23">
        <f t="shared" si="223"/>
        <v>1.4733118085770869</v>
      </c>
      <c r="T548" s="23">
        <f t="shared" si="224"/>
        <v>-0.37465994832513472</v>
      </c>
      <c r="U548" s="23">
        <f t="shared" si="225"/>
        <v>1.3197907403591991</v>
      </c>
      <c r="V548" s="23">
        <f t="shared" si="237"/>
        <v>0.33079854132440922</v>
      </c>
      <c r="W548" s="23">
        <f t="shared" si="238"/>
        <v>8.8702075648546819E-2</v>
      </c>
      <c r="X548" s="23">
        <f t="shared" si="239"/>
        <v>0.32420415428713922</v>
      </c>
      <c r="Y548" s="23">
        <f t="shared" si="226"/>
        <v>0.97760556609078719</v>
      </c>
      <c r="Z548" s="23">
        <f t="shared" si="227"/>
        <v>2.2394433909212811E-2</v>
      </c>
      <c r="AA548" s="24">
        <f>IF(SUMIFS('Daily NSE Equity Options'!$M:$M,'Daily NSE Equity Options'!$A:$A,$A548)=0,"",SUMIFS('Daily NSE Equity Options'!$M:$M,'Daily NSE Equity Options'!$A:$A,$A548))</f>
        <v>101235305</v>
      </c>
      <c r="AB548" s="9">
        <f>IF(SUMIFS('Daily BSE Equity Options'!$M:$M,'Daily BSE Equity Options'!$A:$A,$A548)=0,"",SUMIFS('Daily BSE Equity Options'!$M:$M,'Daily BSE Equity Options'!$A:$A,$A548))</f>
        <v>2079027</v>
      </c>
      <c r="AC548" s="9">
        <f t="shared" si="228"/>
        <v>103314332</v>
      </c>
      <c r="AD548" s="26">
        <f t="shared" si="229"/>
        <v>2.0029176281723755</v>
      </c>
      <c r="AE548" s="26">
        <f t="shared" si="230"/>
        <v>-0.18855934270647656</v>
      </c>
      <c r="AF548" s="26">
        <f t="shared" si="231"/>
        <v>1.8481288955440767</v>
      </c>
      <c r="AG548" s="26">
        <f t="shared" si="240"/>
        <v>0.33883249502979695</v>
      </c>
      <c r="AH548" s="26">
        <f t="shared" si="241"/>
        <v>8.5295610012779077E-2</v>
      </c>
      <c r="AI548" s="26">
        <f t="shared" si="242"/>
        <v>0.33256805782434751</v>
      </c>
      <c r="AJ548" s="26">
        <f t="shared" si="232"/>
        <v>0.97987668351763624</v>
      </c>
      <c r="AK548" s="26">
        <f t="shared" si="233"/>
        <v>2.0123316482363745E-2</v>
      </c>
      <c r="AL548" s="29">
        <v>22.364999999999998</v>
      </c>
      <c r="AM548" s="30">
        <v>22.635000000000002</v>
      </c>
      <c r="AN548" s="30">
        <v>18.947500000000002</v>
      </c>
      <c r="AO548" s="30">
        <v>21.887499999999999</v>
      </c>
      <c r="AP548" s="31">
        <v>-2.1399999999999999E-2</v>
      </c>
    </row>
    <row r="549" spans="1:42" x14ac:dyDescent="0.2">
      <c r="A549" s="11">
        <v>44727</v>
      </c>
      <c r="B549" s="5" t="s">
        <v>240</v>
      </c>
      <c r="C549" s="10">
        <v>44713</v>
      </c>
      <c r="D549" s="5" t="s">
        <v>183</v>
      </c>
      <c r="E549" s="18">
        <f>IF(SUMIFS('Daily NSE Equity Options'!$K:$K,'Daily NSE Equity Options'!$A:$A,$A549)=0,"",SUMIFS('Daily NSE Equity Options'!$K:$K,'Daily NSE Equity Options'!$A:$A,$A549))</f>
        <v>335.22359999999998</v>
      </c>
      <c r="F549" s="7">
        <f>IF(SUMIFS('Daily BSE Equity Options'!$K:$K,'Daily BSE Equity Options'!$A:$A,$A549)=0,"",SUMIFS('Daily BSE Equity Options'!$K:$K,'Daily BSE Equity Options'!$A:$A,$A549))</f>
        <v>6.1199999999999997E-2</v>
      </c>
      <c r="G549" s="7">
        <f t="shared" si="216"/>
        <v>335.28479999999996</v>
      </c>
      <c r="H549" s="20">
        <f t="shared" si="217"/>
        <v>1.2288477163232985</v>
      </c>
      <c r="I549" s="20">
        <f t="shared" si="218"/>
        <v>0.26708074534161486</v>
      </c>
      <c r="J549" s="20">
        <f t="shared" si="219"/>
        <v>1.2285389546727989</v>
      </c>
      <c r="K549" s="20">
        <f t="shared" si="234"/>
        <v>-0.19604169544596406</v>
      </c>
      <c r="L549" s="20">
        <f t="shared" si="235"/>
        <v>-1.9230769230769273E-2</v>
      </c>
      <c r="M549" s="20">
        <f t="shared" si="236"/>
        <v>-0.19601523923527597</v>
      </c>
      <c r="N549" s="20">
        <f t="shared" si="220"/>
        <v>0.99981746861175935</v>
      </c>
      <c r="O549" s="20">
        <f t="shared" si="221"/>
        <v>1.8253138824068376E-4</v>
      </c>
      <c r="P549" s="21">
        <f>IF(SUMIFS('Daily NSE Equity Options'!$L:$L,'Daily NSE Equity Options'!$A:$A,$A549)=0,"",SUMIFS('Daily NSE Equity Options'!$L:$L,'Daily NSE Equity Options'!$A:$A,$A549))</f>
        <v>78720.884399999995</v>
      </c>
      <c r="Q549" s="8">
        <f>IF(SUMIFS('Daily BSE Equity Options'!$L:$L,'Daily BSE Equity Options'!$A:$A,$A549)=0,"",SUMIFS('Daily BSE Equity Options'!$L:$L,'Daily BSE Equity Options'!$A:$A,$A549))</f>
        <v>2418.1383000000001</v>
      </c>
      <c r="R549" s="8">
        <f t="shared" si="222"/>
        <v>81139.022700000001</v>
      </c>
      <c r="S549" s="23">
        <f t="shared" si="223"/>
        <v>1.6623533104449275</v>
      </c>
      <c r="T549" s="23">
        <f t="shared" si="224"/>
        <v>-0.19574732983761745</v>
      </c>
      <c r="U549" s="23">
        <f t="shared" si="225"/>
        <v>1.4908488353293388</v>
      </c>
      <c r="V549" s="23">
        <f t="shared" si="237"/>
        <v>-4.2013299171544727E-2</v>
      </c>
      <c r="W549" s="23">
        <f t="shared" si="238"/>
        <v>0.28461866565291372</v>
      </c>
      <c r="X549" s="23">
        <f t="shared" si="239"/>
        <v>-3.4698561222646918E-2</v>
      </c>
      <c r="Y549" s="23">
        <f t="shared" si="226"/>
        <v>0.97019759149748785</v>
      </c>
      <c r="Z549" s="23">
        <f t="shared" si="227"/>
        <v>2.9802408502512073E-2</v>
      </c>
      <c r="AA549" s="24">
        <f>IF(SUMIFS('Daily NSE Equity Options'!$M:$M,'Daily NSE Equity Options'!$A:$A,$A549)=0,"",SUMIFS('Daily NSE Equity Options'!$M:$M,'Daily NSE Equity Options'!$A:$A,$A549))</f>
        <v>96751542</v>
      </c>
      <c r="AB549" s="9">
        <f>IF(SUMIFS('Daily BSE Equity Options'!$M:$M,'Daily BSE Equity Options'!$A:$A,$A549)=0,"",SUMIFS('Daily BSE Equity Options'!$M:$M,'Daily BSE Equity Options'!$A:$A,$A549))</f>
        <v>2669028</v>
      </c>
      <c r="AC549" s="9">
        <f t="shared" si="228"/>
        <v>99420570</v>
      </c>
      <c r="AD549" s="26">
        <f t="shared" si="229"/>
        <v>2.1697780777907165</v>
      </c>
      <c r="AE549" s="26">
        <f t="shared" si="230"/>
        <v>5.2808294259395261E-2</v>
      </c>
      <c r="AF549" s="26">
        <f t="shared" si="231"/>
        <v>2.0074333270646063</v>
      </c>
      <c r="AG549" s="26">
        <f t="shared" si="240"/>
        <v>-4.4290507150642755E-2</v>
      </c>
      <c r="AH549" s="26">
        <f t="shared" si="241"/>
        <v>0.28378707924428115</v>
      </c>
      <c r="AI549" s="26">
        <f t="shared" si="242"/>
        <v>-3.7688498048847663E-2</v>
      </c>
      <c r="AJ549" s="26">
        <f t="shared" si="232"/>
        <v>0.9731541671909546</v>
      </c>
      <c r="AK549" s="26">
        <f t="shared" si="233"/>
        <v>2.6845832809045452E-2</v>
      </c>
      <c r="AL549" s="29">
        <v>21.887499999999999</v>
      </c>
      <c r="AM549" s="30">
        <v>22.364999999999998</v>
      </c>
      <c r="AN549" s="30">
        <v>20.95</v>
      </c>
      <c r="AO549" s="30">
        <v>22.147500000000001</v>
      </c>
      <c r="AP549" s="31">
        <v>1.1900000000000001E-2</v>
      </c>
    </row>
    <row r="550" spans="1:42" x14ac:dyDescent="0.2">
      <c r="A550" s="11">
        <v>44728</v>
      </c>
      <c r="B550" s="5" t="s">
        <v>243</v>
      </c>
      <c r="C550" s="10">
        <v>44713</v>
      </c>
      <c r="D550" s="5" t="s">
        <v>183</v>
      </c>
      <c r="E550" s="18">
        <f>IF(SUMIFS('Daily NSE Equity Options'!$K:$K,'Daily NSE Equity Options'!$A:$A,$A550)=0,"",SUMIFS('Daily NSE Equity Options'!$K:$K,'Daily NSE Equity Options'!$A:$A,$A550))</f>
        <v>587.72360000000003</v>
      </c>
      <c r="F550" s="7">
        <f>IF(SUMIFS('Daily BSE Equity Options'!$K:$K,'Daily BSE Equity Options'!$A:$A,$A550)=0,"",SUMIFS('Daily BSE Equity Options'!$K:$K,'Daily BSE Equity Options'!$A:$A,$A550))</f>
        <v>4.6899999999999997E-2</v>
      </c>
      <c r="G550" s="7">
        <f t="shared" si="216"/>
        <v>587.77050000000008</v>
      </c>
      <c r="H550" s="20">
        <f t="shared" si="217"/>
        <v>2.4024640098370509</v>
      </c>
      <c r="I550" s="20">
        <f t="shared" si="218"/>
        <v>0.29558011049723731</v>
      </c>
      <c r="J550" s="20">
        <f t="shared" si="219"/>
        <v>2.4020225628274208</v>
      </c>
      <c r="K550" s="20">
        <f t="shared" si="234"/>
        <v>0.75322859130443098</v>
      </c>
      <c r="L550" s="20">
        <f t="shared" si="235"/>
        <v>-0.23366013071895431</v>
      </c>
      <c r="M550" s="20">
        <f t="shared" si="236"/>
        <v>0.75304845313596136</v>
      </c>
      <c r="N550" s="20">
        <f t="shared" si="220"/>
        <v>0.99992020695152262</v>
      </c>
      <c r="O550" s="20">
        <f t="shared" si="221"/>
        <v>7.9793048477254288E-5</v>
      </c>
      <c r="P550" s="21">
        <f>IF(SUMIFS('Daily NSE Equity Options'!$L:$L,'Daily NSE Equity Options'!$A:$A,$A550)=0,"",SUMIFS('Daily NSE Equity Options'!$L:$L,'Daily NSE Equity Options'!$A:$A,$A550))</f>
        <v>250334.83910000001</v>
      </c>
      <c r="Q550" s="8">
        <f>IF(SUMIFS('Daily BSE Equity Options'!$L:$L,'Daily BSE Equity Options'!$A:$A,$A550)=0,"",SUMIFS('Daily BSE Equity Options'!$L:$L,'Daily BSE Equity Options'!$A:$A,$A550))</f>
        <v>2911.0219999999999</v>
      </c>
      <c r="R550" s="8">
        <f t="shared" si="222"/>
        <v>253245.86110000001</v>
      </c>
      <c r="S550" s="23">
        <f t="shared" si="223"/>
        <v>4.767004862223934</v>
      </c>
      <c r="T550" s="23">
        <f t="shared" si="224"/>
        <v>-3.68154095664186E-2</v>
      </c>
      <c r="U550" s="23">
        <f t="shared" si="225"/>
        <v>4.4543103893584499</v>
      </c>
      <c r="V550" s="23">
        <f t="shared" si="237"/>
        <v>2.1800308267370028</v>
      </c>
      <c r="W550" s="23">
        <f t="shared" si="238"/>
        <v>0.20382775459947844</v>
      </c>
      <c r="X550" s="23">
        <f t="shared" si="239"/>
        <v>2.1211352154972407</v>
      </c>
      <c r="Y550" s="23">
        <f t="shared" si="226"/>
        <v>0.98850515468503353</v>
      </c>
      <c r="Z550" s="23">
        <f t="shared" si="227"/>
        <v>1.149484531496653E-2</v>
      </c>
      <c r="AA550" s="24">
        <f>IF(SUMIFS('Daily NSE Equity Options'!$M:$M,'Daily NSE Equity Options'!$A:$A,$A550)=0,"",SUMIFS('Daily NSE Equity Options'!$M:$M,'Daily NSE Equity Options'!$A:$A,$A550))</f>
        <v>310621426</v>
      </c>
      <c r="AB550" s="9">
        <f>IF(SUMIFS('Daily BSE Equity Options'!$M:$M,'Daily BSE Equity Options'!$A:$A,$A550)=0,"",SUMIFS('Daily BSE Equity Options'!$M:$M,'Daily BSE Equity Options'!$A:$A,$A550))</f>
        <v>3341696</v>
      </c>
      <c r="AC550" s="9">
        <f t="shared" si="228"/>
        <v>313963122</v>
      </c>
      <c r="AD550" s="26">
        <f t="shared" si="229"/>
        <v>6.0200646321198601</v>
      </c>
      <c r="AE550" s="26">
        <f t="shared" si="230"/>
        <v>0.29550165712914445</v>
      </c>
      <c r="AF550" s="26">
        <f t="shared" si="231"/>
        <v>5.7047284137909831</v>
      </c>
      <c r="AG550" s="26">
        <f t="shared" si="240"/>
        <v>2.2105062056788718</v>
      </c>
      <c r="AH550" s="26">
        <f t="shared" si="241"/>
        <v>0.25202732979946263</v>
      </c>
      <c r="AI550" s="26">
        <f t="shared" si="242"/>
        <v>2.1579292092169657</v>
      </c>
      <c r="AJ550" s="26">
        <f t="shared" si="232"/>
        <v>0.98935640600490649</v>
      </c>
      <c r="AK550" s="26">
        <f t="shared" si="233"/>
        <v>1.0643593995093474E-2</v>
      </c>
      <c r="AL550" s="29">
        <v>22.147500000000001</v>
      </c>
      <c r="AM550" s="30">
        <v>28.13</v>
      </c>
      <c r="AN550" s="30">
        <v>19.747499999999999</v>
      </c>
      <c r="AO550" s="30">
        <v>22.8675</v>
      </c>
      <c r="AP550" s="31">
        <v>3.2500000000000001E-2</v>
      </c>
    </row>
    <row r="551" spans="1:42" x14ac:dyDescent="0.2">
      <c r="A551" s="11">
        <v>44729</v>
      </c>
      <c r="B551" s="5" t="s">
        <v>241</v>
      </c>
      <c r="C551" s="10">
        <v>44713</v>
      </c>
      <c r="D551" s="5" t="s">
        <v>183</v>
      </c>
      <c r="E551" s="18">
        <f>IF(SUMIFS('Daily NSE Equity Options'!$K:$K,'Daily NSE Equity Options'!$A:$A,$A551)=0,"",SUMIFS('Daily NSE Equity Options'!$K:$K,'Daily NSE Equity Options'!$A:$A,$A551))</f>
        <v>453.44880000000001</v>
      </c>
      <c r="F551" s="7">
        <f>IF(SUMIFS('Daily BSE Equity Options'!$K:$K,'Daily BSE Equity Options'!$A:$A,$A551)=0,"",SUMIFS('Daily BSE Equity Options'!$K:$K,'Daily BSE Equity Options'!$A:$A,$A551))</f>
        <v>9.5399999999999999E-2</v>
      </c>
      <c r="G551" s="7">
        <f t="shared" si="216"/>
        <v>453.54419999999999</v>
      </c>
      <c r="H551" s="20">
        <f t="shared" si="217"/>
        <v>1.2673256237224542</v>
      </c>
      <c r="I551" s="20">
        <f t="shared" si="218"/>
        <v>3.2026431718061668</v>
      </c>
      <c r="J551" s="20">
        <f t="shared" si="219"/>
        <v>1.2675452652419441</v>
      </c>
      <c r="K551" s="20">
        <f t="shared" si="234"/>
        <v>-0.2284658979152786</v>
      </c>
      <c r="L551" s="20">
        <f t="shared" si="235"/>
        <v>1.0341151385927505</v>
      </c>
      <c r="M551" s="20">
        <f t="shared" si="236"/>
        <v>-0.22836515272542612</v>
      </c>
      <c r="N551" s="20">
        <f t="shared" si="220"/>
        <v>0.99978965666411346</v>
      </c>
      <c r="O551" s="20">
        <f t="shared" si="221"/>
        <v>2.1034333588655749E-4</v>
      </c>
      <c r="P551" s="21">
        <f>IF(SUMIFS('Daily NSE Equity Options'!$L:$L,'Daily NSE Equity Options'!$A:$A,$A551)=0,"",SUMIFS('Daily NSE Equity Options'!$L:$L,'Daily NSE Equity Options'!$A:$A,$A551))</f>
        <v>60190.942900000002</v>
      </c>
      <c r="Q551" s="8">
        <f>IF(SUMIFS('Daily BSE Equity Options'!$L:$L,'Daily BSE Equity Options'!$A:$A,$A551)=0,"",SUMIFS('Daily BSE Equity Options'!$L:$L,'Daily BSE Equity Options'!$A:$A,$A551))</f>
        <v>2225.5355</v>
      </c>
      <c r="R551" s="8">
        <f t="shared" si="222"/>
        <v>62416.4784</v>
      </c>
      <c r="S551" s="23">
        <f t="shared" si="223"/>
        <v>-0.35637635865630002</v>
      </c>
      <c r="T551" s="23">
        <f t="shared" si="224"/>
        <v>-0.25963408443263702</v>
      </c>
      <c r="U551" s="23">
        <f t="shared" si="225"/>
        <v>-0.35336359341152923</v>
      </c>
      <c r="V551" s="23">
        <f t="shared" si="237"/>
        <v>-0.75955826557582817</v>
      </c>
      <c r="W551" s="23">
        <f t="shared" si="238"/>
        <v>-0.23547967002654047</v>
      </c>
      <c r="X551" s="23">
        <f t="shared" si="239"/>
        <v>-0.75353406318710414</v>
      </c>
      <c r="Y551" s="23">
        <f t="shared" si="226"/>
        <v>0.964343782971261</v>
      </c>
      <c r="Z551" s="23">
        <f t="shared" si="227"/>
        <v>3.5656217028739001E-2</v>
      </c>
      <c r="AA551" s="24">
        <f>IF(SUMIFS('Daily NSE Equity Options'!$M:$M,'Daily NSE Equity Options'!$A:$A,$A551)=0,"",SUMIFS('Daily NSE Equity Options'!$M:$M,'Daily NSE Equity Options'!$A:$A,$A551))</f>
        <v>76179608</v>
      </c>
      <c r="AB551" s="9">
        <f>IF(SUMIFS('Daily BSE Equity Options'!$M:$M,'Daily BSE Equity Options'!$A:$A,$A551)=0,"",SUMIFS('Daily BSE Equity Options'!$M:$M,'Daily BSE Equity Options'!$A:$A,$A551))</f>
        <v>2475879</v>
      </c>
      <c r="AC551" s="9">
        <f t="shared" si="228"/>
        <v>78655487</v>
      </c>
      <c r="AD551" s="26">
        <f t="shared" si="229"/>
        <v>-0.21199601051532502</v>
      </c>
      <c r="AE551" s="26">
        <f t="shared" si="230"/>
        <v>6.8457556944752529E-2</v>
      </c>
      <c r="AF551" s="26">
        <f t="shared" si="231"/>
        <v>-0.20543099578381496</v>
      </c>
      <c r="AG551" s="26">
        <f t="shared" si="240"/>
        <v>-0.75475095526732916</v>
      </c>
      <c r="AH551" s="26">
        <f t="shared" si="241"/>
        <v>-0.259095082257632</v>
      </c>
      <c r="AI551" s="26">
        <f t="shared" si="242"/>
        <v>-0.74947539539373031</v>
      </c>
      <c r="AJ551" s="26">
        <f t="shared" si="232"/>
        <v>0.96852248845652689</v>
      </c>
      <c r="AK551" s="26">
        <f t="shared" si="233"/>
        <v>3.147751154347312E-2</v>
      </c>
      <c r="AL551" s="29">
        <v>22.8675</v>
      </c>
      <c r="AM551" s="30">
        <v>23.69</v>
      </c>
      <c r="AN551" s="30">
        <v>18.022500000000001</v>
      </c>
      <c r="AO551" s="30">
        <v>22.7575</v>
      </c>
      <c r="AP551" s="31">
        <v>-4.7999999999999996E-3</v>
      </c>
    </row>
    <row r="552" spans="1:42" x14ac:dyDescent="0.2">
      <c r="A552" s="11">
        <v>44732</v>
      </c>
      <c r="B552" s="5" t="s">
        <v>244</v>
      </c>
      <c r="C552" s="10">
        <v>44713</v>
      </c>
      <c r="D552" s="5" t="s">
        <v>183</v>
      </c>
      <c r="E552" s="18">
        <f>IF(SUMIFS('Daily NSE Equity Options'!$K:$K,'Daily NSE Equity Options'!$A:$A,$A552)=0,"",SUMIFS('Daily NSE Equity Options'!$K:$K,'Daily NSE Equity Options'!$A:$A,$A552))</f>
        <v>392.48840000000001</v>
      </c>
      <c r="F552" s="7">
        <f>IF(SUMIFS('Daily BSE Equity Options'!$K:$K,'Daily BSE Equity Options'!$A:$A,$A552)=0,"",SUMIFS('Daily BSE Equity Options'!$K:$K,'Daily BSE Equity Options'!$A:$A,$A552))</f>
        <v>3.8699999999999998E-2</v>
      </c>
      <c r="G552" s="7">
        <f t="shared" si="216"/>
        <v>392.52710000000002</v>
      </c>
      <c r="H552" s="20" t="str">
        <f t="shared" si="217"/>
        <v/>
      </c>
      <c r="I552" s="20" t="str">
        <f t="shared" si="218"/>
        <v/>
      </c>
      <c r="J552" s="20" t="str">
        <f t="shared" si="219"/>
        <v/>
      </c>
      <c r="K552" s="20">
        <f t="shared" si="234"/>
        <v>-0.13443722863529461</v>
      </c>
      <c r="L552" s="20">
        <f t="shared" si="235"/>
        <v>-0.59433962264150941</v>
      </c>
      <c r="M552" s="20">
        <f t="shared" si="236"/>
        <v>-0.13453396603903212</v>
      </c>
      <c r="N552" s="20">
        <f t="shared" si="220"/>
        <v>0.9999014080811236</v>
      </c>
      <c r="O552" s="20">
        <f t="shared" si="221"/>
        <v>9.8591918876429161E-5</v>
      </c>
      <c r="P552" s="21">
        <f>IF(SUMIFS('Daily NSE Equity Options'!$L:$L,'Daily NSE Equity Options'!$A:$A,$A552)=0,"",SUMIFS('Daily NSE Equity Options'!$L:$L,'Daily NSE Equity Options'!$A:$A,$A552))</f>
        <v>66682.230599999995</v>
      </c>
      <c r="Q552" s="8">
        <f>IF(SUMIFS('Daily BSE Equity Options'!$L:$L,'Daily BSE Equity Options'!$A:$A,$A552)=0,"",SUMIFS('Daily BSE Equity Options'!$L:$L,'Daily BSE Equity Options'!$A:$A,$A552))</f>
        <v>512.05560000000003</v>
      </c>
      <c r="R552" s="8">
        <f t="shared" si="222"/>
        <v>67194.286200000002</v>
      </c>
      <c r="S552" s="23" t="str">
        <f t="shared" si="223"/>
        <v/>
      </c>
      <c r="T552" s="23" t="str">
        <f t="shared" si="224"/>
        <v/>
      </c>
      <c r="U552" s="23" t="str">
        <f t="shared" si="225"/>
        <v/>
      </c>
      <c r="V552" s="23">
        <f t="shared" si="237"/>
        <v>0.10784492462237183</v>
      </c>
      <c r="W552" s="23">
        <f t="shared" si="238"/>
        <v>-0.76991802647048313</v>
      </c>
      <c r="X552" s="23">
        <f t="shared" si="239"/>
        <v>7.6547218338418821E-2</v>
      </c>
      <c r="Y552" s="23">
        <f t="shared" si="226"/>
        <v>0.99237947705142815</v>
      </c>
      <c r="Z552" s="23">
        <f t="shared" si="227"/>
        <v>7.6205229485717795E-3</v>
      </c>
      <c r="AA552" s="24">
        <f>IF(SUMIFS('Daily NSE Equity Options'!$M:$M,'Daily NSE Equity Options'!$A:$A,$A552)=0,"",SUMIFS('Daily NSE Equity Options'!$M:$M,'Daily NSE Equity Options'!$A:$A,$A552))</f>
        <v>84475029</v>
      </c>
      <c r="AB552" s="9">
        <f>IF(SUMIFS('Daily BSE Equity Options'!$M:$M,'Daily BSE Equity Options'!$A:$A,$A552)=0,"",SUMIFS('Daily BSE Equity Options'!$M:$M,'Daily BSE Equity Options'!$A:$A,$A552))</f>
        <v>580839</v>
      </c>
      <c r="AC552" s="9">
        <f t="shared" si="228"/>
        <v>85055868</v>
      </c>
      <c r="AD552" s="26" t="str">
        <f t="shared" si="229"/>
        <v/>
      </c>
      <c r="AE552" s="26" t="str">
        <f t="shared" si="230"/>
        <v/>
      </c>
      <c r="AF552" s="26" t="str">
        <f t="shared" si="231"/>
        <v/>
      </c>
      <c r="AG552" s="26">
        <f t="shared" si="240"/>
        <v>0.10889293365752151</v>
      </c>
      <c r="AH552" s="26">
        <f t="shared" si="241"/>
        <v>-0.76540089398553002</v>
      </c>
      <c r="AI552" s="26">
        <f t="shared" si="242"/>
        <v>8.1372339605500166E-2</v>
      </c>
      <c r="AJ552" s="26">
        <f t="shared" si="232"/>
        <v>0.99317108844271629</v>
      </c>
      <c r="AK552" s="26">
        <f t="shared" si="233"/>
        <v>6.8289115572837374E-3</v>
      </c>
      <c r="AL552" s="29">
        <v>22.7575</v>
      </c>
      <c r="AM552" s="30">
        <v>23.635000000000002</v>
      </c>
      <c r="AN552" s="30">
        <v>16.002500000000001</v>
      </c>
      <c r="AO552" s="30">
        <v>22.412500000000001</v>
      </c>
      <c r="AP552" s="31">
        <v>-1.52E-2</v>
      </c>
    </row>
    <row r="553" spans="1:42" x14ac:dyDescent="0.2">
      <c r="A553" s="11">
        <v>44733</v>
      </c>
      <c r="B553" s="5" t="s">
        <v>242</v>
      </c>
      <c r="C553" s="10">
        <v>44713</v>
      </c>
      <c r="D553" s="5" t="s">
        <v>183</v>
      </c>
      <c r="E553" s="18">
        <f>IF(SUMIFS('Daily NSE Equity Options'!$K:$K,'Daily NSE Equity Options'!$A:$A,$A553)=0,"",SUMIFS('Daily NSE Equity Options'!$K:$K,'Daily NSE Equity Options'!$A:$A,$A553))</f>
        <v>431.90300000000002</v>
      </c>
      <c r="F553" s="7">
        <f>IF(SUMIFS('Daily BSE Equity Options'!$K:$K,'Daily BSE Equity Options'!$A:$A,$A553)=0,"",SUMIFS('Daily BSE Equity Options'!$K:$K,'Daily BSE Equity Options'!$A:$A,$A553))</f>
        <v>8.1900000000000001E-2</v>
      </c>
      <c r="G553" s="7">
        <f t="shared" si="216"/>
        <v>431.98490000000004</v>
      </c>
      <c r="H553" s="20">
        <f t="shared" si="217"/>
        <v>1.184370957121081</v>
      </c>
      <c r="I553" s="20">
        <f t="shared" si="218"/>
        <v>0.67827868852459017</v>
      </c>
      <c r="J553" s="20">
        <f t="shared" si="219"/>
        <v>1.1842460801019352</v>
      </c>
      <c r="K553" s="20">
        <f t="shared" si="234"/>
        <v>0.10042233095296571</v>
      </c>
      <c r="L553" s="20">
        <f t="shared" si="235"/>
        <v>1.1162790697674421</v>
      </c>
      <c r="M553" s="20">
        <f t="shared" si="236"/>
        <v>0.10052248621814908</v>
      </c>
      <c r="N553" s="20">
        <f t="shared" si="220"/>
        <v>0.99981041003979532</v>
      </c>
      <c r="O553" s="20">
        <f t="shared" si="221"/>
        <v>1.895899602046275E-4</v>
      </c>
      <c r="P553" s="21">
        <f>IF(SUMIFS('Daily NSE Equity Options'!$L:$L,'Daily NSE Equity Options'!$A:$A,$A553)=0,"",SUMIFS('Daily NSE Equity Options'!$L:$L,'Daily NSE Equity Options'!$A:$A,$A553))</f>
        <v>93760.439799999993</v>
      </c>
      <c r="Q553" s="8">
        <f>IF(SUMIFS('Daily BSE Equity Options'!$L:$L,'Daily BSE Equity Options'!$A:$A,$A553)=0,"",SUMIFS('Daily BSE Equity Options'!$L:$L,'Daily BSE Equity Options'!$A:$A,$A553))</f>
        <v>2744.9304000000002</v>
      </c>
      <c r="R553" s="8">
        <f t="shared" si="222"/>
        <v>96505.37019999999</v>
      </c>
      <c r="S553" s="23">
        <f t="shared" si="223"/>
        <v>1.6117854689813056</v>
      </c>
      <c r="T553" s="23">
        <f t="shared" si="224"/>
        <v>-9.1998407698619666E-2</v>
      </c>
      <c r="U553" s="23">
        <f t="shared" si="225"/>
        <v>1.4794538056430504</v>
      </c>
      <c r="V553" s="23">
        <f t="shared" si="237"/>
        <v>0.40607833535790561</v>
      </c>
      <c r="W553" s="23">
        <f t="shared" si="238"/>
        <v>4.3606100587514325</v>
      </c>
      <c r="X553" s="23">
        <f t="shared" si="239"/>
        <v>0.436213935106881</v>
      </c>
      <c r="Y553" s="23">
        <f t="shared" si="226"/>
        <v>0.97155670825041818</v>
      </c>
      <c r="Z553" s="23">
        <f t="shared" si="227"/>
        <v>2.8443291749581833E-2</v>
      </c>
      <c r="AA553" s="24">
        <f>IF(SUMIFS('Daily NSE Equity Options'!$M:$M,'Daily NSE Equity Options'!$A:$A,$A553)=0,"",SUMIFS('Daily NSE Equity Options'!$M:$M,'Daily NSE Equity Options'!$A:$A,$A553))</f>
        <v>117637108</v>
      </c>
      <c r="AB553" s="9">
        <f>IF(SUMIFS('Daily BSE Equity Options'!$M:$M,'Daily BSE Equity Options'!$A:$A,$A553)=0,"",SUMIFS('Daily BSE Equity Options'!$M:$M,'Daily BSE Equity Options'!$A:$A,$A553))</f>
        <v>3081238</v>
      </c>
      <c r="AC553" s="9">
        <f t="shared" si="228"/>
        <v>120718346</v>
      </c>
      <c r="AD553" s="26">
        <f t="shared" si="229"/>
        <v>2.1669315757166832</v>
      </c>
      <c r="AE553" s="26">
        <f t="shared" si="230"/>
        <v>0.29659141883527029</v>
      </c>
      <c r="AF553" s="26">
        <f t="shared" si="231"/>
        <v>2.0544697192569368</v>
      </c>
      <c r="AG553" s="26">
        <f t="shared" si="240"/>
        <v>0.39256664830502741</v>
      </c>
      <c r="AH553" s="26">
        <f t="shared" si="241"/>
        <v>4.3048056346078694</v>
      </c>
      <c r="AI553" s="26">
        <f t="shared" si="242"/>
        <v>0.41928298233344696</v>
      </c>
      <c r="AJ553" s="26">
        <f t="shared" si="232"/>
        <v>0.97447580999825822</v>
      </c>
      <c r="AK553" s="26">
        <f t="shared" si="233"/>
        <v>2.5524190001741741E-2</v>
      </c>
      <c r="AL553" s="29">
        <v>22.412500000000001</v>
      </c>
      <c r="AM553" s="30">
        <v>22.412500000000001</v>
      </c>
      <c r="AN553" s="30">
        <v>20.48</v>
      </c>
      <c r="AO553" s="30">
        <v>21.142499999999998</v>
      </c>
      <c r="AP553" s="31">
        <v>-5.67E-2</v>
      </c>
    </row>
    <row r="554" spans="1:42" x14ac:dyDescent="0.2">
      <c r="A554" s="11">
        <v>44734</v>
      </c>
      <c r="B554" s="5" t="s">
        <v>240</v>
      </c>
      <c r="C554" s="10">
        <v>44713</v>
      </c>
      <c r="D554" s="5" t="s">
        <v>183</v>
      </c>
      <c r="E554" s="18">
        <f>IF(SUMIFS('Daily NSE Equity Options'!$K:$K,'Daily NSE Equity Options'!$A:$A,$A554)=0,"",SUMIFS('Daily NSE Equity Options'!$K:$K,'Daily NSE Equity Options'!$A:$A,$A554))</f>
        <v>403.2724</v>
      </c>
      <c r="F554" s="7">
        <f>IF(SUMIFS('Daily BSE Equity Options'!$K:$K,'Daily BSE Equity Options'!$A:$A,$A554)=0,"",SUMIFS('Daily BSE Equity Options'!$K:$K,'Daily BSE Equity Options'!$A:$A,$A554))</f>
        <v>6.0600000000000001E-2</v>
      </c>
      <c r="G554" s="7">
        <f t="shared" si="216"/>
        <v>403.33300000000003</v>
      </c>
      <c r="H554" s="20">
        <f t="shared" si="217"/>
        <v>1.0718715834641719</v>
      </c>
      <c r="I554" s="20">
        <f t="shared" si="218"/>
        <v>0.69747899159663862</v>
      </c>
      <c r="J554" s="20">
        <f t="shared" si="219"/>
        <v>1.0718029272031204</v>
      </c>
      <c r="K554" s="20">
        <f t="shared" si="234"/>
        <v>-6.6289421467320198E-2</v>
      </c>
      <c r="L554" s="20">
        <f t="shared" si="235"/>
        <v>-0.26007326007326004</v>
      </c>
      <c r="M554" s="20">
        <f t="shared" si="236"/>
        <v>-6.6326160937569822E-2</v>
      </c>
      <c r="N554" s="20">
        <f t="shared" si="220"/>
        <v>0.9998497519419437</v>
      </c>
      <c r="O554" s="20">
        <f t="shared" si="221"/>
        <v>1.5024805805624632E-4</v>
      </c>
      <c r="P554" s="21">
        <f>IF(SUMIFS('Daily NSE Equity Options'!$L:$L,'Daily NSE Equity Options'!$A:$A,$A554)=0,"",SUMIFS('Daily NSE Equity Options'!$L:$L,'Daily NSE Equity Options'!$A:$A,$A554))</f>
        <v>107850.569</v>
      </c>
      <c r="Q554" s="8">
        <f>IF(SUMIFS('Daily BSE Equity Options'!$L:$L,'Daily BSE Equity Options'!$A:$A,$A554)=0,"",SUMIFS('Daily BSE Equity Options'!$L:$L,'Daily BSE Equity Options'!$A:$A,$A554))</f>
        <v>2436.0061000000001</v>
      </c>
      <c r="R554" s="8">
        <f t="shared" si="222"/>
        <v>110286.5751</v>
      </c>
      <c r="S554" s="23">
        <f t="shared" si="223"/>
        <v>1.5373053317747187</v>
      </c>
      <c r="T554" s="23">
        <f t="shared" si="224"/>
        <v>-0.18516314926295252</v>
      </c>
      <c r="U554" s="23">
        <f t="shared" si="225"/>
        <v>1.4241199228463666</v>
      </c>
      <c r="V554" s="23">
        <f t="shared" si="237"/>
        <v>0.15027797683175992</v>
      </c>
      <c r="W554" s="23">
        <f t="shared" si="238"/>
        <v>-0.1125435821615004</v>
      </c>
      <c r="X554" s="23">
        <f t="shared" si="239"/>
        <v>0.14280246655123463</v>
      </c>
      <c r="Y554" s="23">
        <f t="shared" si="226"/>
        <v>0.9779120341910047</v>
      </c>
      <c r="Z554" s="23">
        <f t="shared" si="227"/>
        <v>2.2087965808995368E-2</v>
      </c>
      <c r="AA554" s="24">
        <f>IF(SUMIFS('Daily NSE Equity Options'!$M:$M,'Daily NSE Equity Options'!$A:$A,$A554)=0,"",SUMIFS('Daily NSE Equity Options'!$M:$M,'Daily NSE Equity Options'!$A:$A,$A554))</f>
        <v>135421908</v>
      </c>
      <c r="AB554" s="9">
        <f>IF(SUMIFS('Daily BSE Equity Options'!$M:$M,'Daily BSE Equity Options'!$A:$A,$A554)=0,"",SUMIFS('Daily BSE Equity Options'!$M:$M,'Daily BSE Equity Options'!$A:$A,$A554))</f>
        <v>2755903</v>
      </c>
      <c r="AC554" s="9">
        <f t="shared" si="228"/>
        <v>138177811</v>
      </c>
      <c r="AD554" s="26">
        <f t="shared" si="229"/>
        <v>2.088492901013669</v>
      </c>
      <c r="AE554" s="26">
        <f t="shared" si="230"/>
        <v>0.11541828646131624</v>
      </c>
      <c r="AF554" s="26">
        <f t="shared" si="231"/>
        <v>1.9832433974183807</v>
      </c>
      <c r="AG554" s="26">
        <f t="shared" si="240"/>
        <v>0.15118358741019033</v>
      </c>
      <c r="AH554" s="26">
        <f t="shared" si="241"/>
        <v>-0.10558580674391271</v>
      </c>
      <c r="AI554" s="26">
        <f t="shared" si="242"/>
        <v>0.14462975660716881</v>
      </c>
      <c r="AJ554" s="26">
        <f t="shared" si="232"/>
        <v>0.98005538675091619</v>
      </c>
      <c r="AK554" s="26">
        <f t="shared" si="233"/>
        <v>1.9944613249083819E-2</v>
      </c>
      <c r="AL554" s="29">
        <v>21.142499999999998</v>
      </c>
      <c r="AM554" s="30">
        <v>21.785</v>
      </c>
      <c r="AN554" s="30">
        <v>19.32</v>
      </c>
      <c r="AO554" s="30">
        <v>21.3</v>
      </c>
      <c r="AP554" s="31">
        <v>7.4000000000000003E-3</v>
      </c>
    </row>
    <row r="555" spans="1:42" x14ac:dyDescent="0.2">
      <c r="A555" s="11">
        <v>44735</v>
      </c>
      <c r="B555" s="5" t="s">
        <v>243</v>
      </c>
      <c r="C555" s="10">
        <v>44713</v>
      </c>
      <c r="D555" s="5" t="s">
        <v>183</v>
      </c>
      <c r="E555" s="18">
        <f>IF(SUMIFS('Daily NSE Equity Options'!$K:$K,'Daily NSE Equity Options'!$A:$A,$A555)=0,"",SUMIFS('Daily NSE Equity Options'!$K:$K,'Daily NSE Equity Options'!$A:$A,$A555))</f>
        <v>601.49559999999997</v>
      </c>
      <c r="F555" s="7">
        <f>IF(SUMIFS('Daily BSE Equity Options'!$K:$K,'Daily BSE Equity Options'!$A:$A,$A555)=0,"",SUMIFS('Daily BSE Equity Options'!$K:$K,'Daily BSE Equity Options'!$A:$A,$A555))</f>
        <v>4.1300000000000003E-2</v>
      </c>
      <c r="G555" s="7">
        <f t="shared" si="216"/>
        <v>601.53689999999995</v>
      </c>
      <c r="H555" s="20">
        <f t="shared" si="217"/>
        <v>2.1428532613807127</v>
      </c>
      <c r="I555" s="20">
        <f t="shared" si="218"/>
        <v>0.27863777089783293</v>
      </c>
      <c r="J555" s="20">
        <f t="shared" si="219"/>
        <v>2.1425386916034324</v>
      </c>
      <c r="K555" s="20">
        <f t="shared" si="234"/>
        <v>0.49153673794685671</v>
      </c>
      <c r="L555" s="20">
        <f t="shared" si="235"/>
        <v>-0.31848184818481839</v>
      </c>
      <c r="M555" s="20">
        <f t="shared" si="236"/>
        <v>0.49141503422730071</v>
      </c>
      <c r="N555" s="20">
        <f t="shared" si="220"/>
        <v>0.99993134253276905</v>
      </c>
      <c r="O555" s="20">
        <f t="shared" si="221"/>
        <v>6.8657467231021088E-5</v>
      </c>
      <c r="P555" s="21">
        <f>IF(SUMIFS('Daily NSE Equity Options'!$L:$L,'Daily NSE Equity Options'!$A:$A,$A555)=0,"",SUMIFS('Daily NSE Equity Options'!$L:$L,'Daily NSE Equity Options'!$A:$A,$A555))</f>
        <v>268682.1777</v>
      </c>
      <c r="Q555" s="8">
        <f>IF(SUMIFS('Daily BSE Equity Options'!$L:$L,'Daily BSE Equity Options'!$A:$A,$A555)=0,"",SUMIFS('Daily BSE Equity Options'!$L:$L,'Daily BSE Equity Options'!$A:$A,$A555))</f>
        <v>2665.7770999999998</v>
      </c>
      <c r="R555" s="8">
        <f t="shared" si="222"/>
        <v>271347.95480000001</v>
      </c>
      <c r="S555" s="23">
        <f t="shared" si="223"/>
        <v>4.2720392012691457</v>
      </c>
      <c r="T555" s="23">
        <f t="shared" si="224"/>
        <v>-0.11496176985793782</v>
      </c>
      <c r="U555" s="23">
        <f t="shared" si="225"/>
        <v>4.0272278509699522</v>
      </c>
      <c r="V555" s="23">
        <f t="shared" si="237"/>
        <v>1.4912448788285948</v>
      </c>
      <c r="W555" s="23">
        <f t="shared" si="238"/>
        <v>9.432283441326339E-2</v>
      </c>
      <c r="X555" s="23">
        <f t="shared" si="239"/>
        <v>1.4603897124737171</v>
      </c>
      <c r="Y555" s="23">
        <f t="shared" si="226"/>
        <v>0.99017579807459821</v>
      </c>
      <c r="Z555" s="23">
        <f t="shared" si="227"/>
        <v>9.8242019254017963E-3</v>
      </c>
      <c r="AA555" s="24">
        <f>IF(SUMIFS('Daily NSE Equity Options'!$M:$M,'Daily NSE Equity Options'!$A:$A,$A555)=0,"",SUMIFS('Daily NSE Equity Options'!$M:$M,'Daily NSE Equity Options'!$A:$A,$A555))</f>
        <v>334210341</v>
      </c>
      <c r="AB555" s="9">
        <f>IF(SUMIFS('Daily BSE Equity Options'!$M:$M,'Daily BSE Equity Options'!$A:$A,$A555)=0,"",SUMIFS('Daily BSE Equity Options'!$M:$M,'Daily BSE Equity Options'!$A:$A,$A555))</f>
        <v>3044776</v>
      </c>
      <c r="AC555" s="9">
        <f t="shared" si="228"/>
        <v>337255117</v>
      </c>
      <c r="AD555" s="26">
        <f t="shared" si="229"/>
        <v>5.4028584334061929</v>
      </c>
      <c r="AE555" s="26">
        <f t="shared" si="230"/>
        <v>0.16925175439068085</v>
      </c>
      <c r="AF555" s="26">
        <f t="shared" si="231"/>
        <v>5.154167934357365</v>
      </c>
      <c r="AG555" s="26">
        <f t="shared" si="240"/>
        <v>1.4679193044599548</v>
      </c>
      <c r="AH555" s="26">
        <f t="shared" si="241"/>
        <v>0.10481972696426545</v>
      </c>
      <c r="AI555" s="26">
        <f t="shared" si="242"/>
        <v>1.4407328105668138</v>
      </c>
      <c r="AJ555" s="26">
        <f t="shared" si="232"/>
        <v>0.9909718908727484</v>
      </c>
      <c r="AK555" s="26">
        <f t="shared" si="233"/>
        <v>9.028109127251582E-3</v>
      </c>
      <c r="AL555" s="29">
        <v>21.3</v>
      </c>
      <c r="AM555" s="30">
        <v>21.71</v>
      </c>
      <c r="AN555" s="30">
        <v>18.355</v>
      </c>
      <c r="AO555" s="30">
        <v>20.88</v>
      </c>
      <c r="AP555" s="31">
        <v>-1.9699999999999999E-2</v>
      </c>
    </row>
    <row r="556" spans="1:42" x14ac:dyDescent="0.2">
      <c r="A556" s="11">
        <v>44736</v>
      </c>
      <c r="B556" s="5" t="s">
        <v>241</v>
      </c>
      <c r="C556" s="10">
        <v>44713</v>
      </c>
      <c r="D556" s="5" t="s">
        <v>183</v>
      </c>
      <c r="E556" s="18">
        <f>IF(SUMIFS('Daily NSE Equity Options'!$K:$K,'Daily NSE Equity Options'!$A:$A,$A556)=0,"",SUMIFS('Daily NSE Equity Options'!$K:$K,'Daily NSE Equity Options'!$A:$A,$A556))</f>
        <v>344.96559999999999</v>
      </c>
      <c r="F556" s="7">
        <f>IF(SUMIFS('Daily BSE Equity Options'!$K:$K,'Daily BSE Equity Options'!$A:$A,$A556)=0,"",SUMIFS('Daily BSE Equity Options'!$K:$K,'Daily BSE Equity Options'!$A:$A,$A556))</f>
        <v>7.6899999999999996E-2</v>
      </c>
      <c r="G556" s="7">
        <f t="shared" si="216"/>
        <v>345.04250000000002</v>
      </c>
      <c r="H556" s="20">
        <f t="shared" si="217"/>
        <v>0.97596075637010182</v>
      </c>
      <c r="I556" s="20">
        <f t="shared" si="218"/>
        <v>2.3004291845493561</v>
      </c>
      <c r="J556" s="20">
        <f t="shared" si="219"/>
        <v>0.97613749931989169</v>
      </c>
      <c r="K556" s="20">
        <f t="shared" si="234"/>
        <v>-0.42648691029493813</v>
      </c>
      <c r="L556" s="20">
        <f t="shared" si="235"/>
        <v>0.86198547215496335</v>
      </c>
      <c r="M556" s="20">
        <f t="shared" si="236"/>
        <v>-0.42639844704456198</v>
      </c>
      <c r="N556" s="20">
        <f t="shared" si="220"/>
        <v>0.99977712890441028</v>
      </c>
      <c r="O556" s="20">
        <f t="shared" si="221"/>
        <v>2.2287109558967371E-4</v>
      </c>
      <c r="P556" s="21">
        <f>IF(SUMIFS('Daily NSE Equity Options'!$L:$L,'Daily NSE Equity Options'!$A:$A,$A556)=0,"",SUMIFS('Daily NSE Equity Options'!$L:$L,'Daily NSE Equity Options'!$A:$A,$A556))</f>
        <v>50482.897900000004</v>
      </c>
      <c r="Q556" s="8">
        <f>IF(SUMIFS('Daily BSE Equity Options'!$L:$L,'Daily BSE Equity Options'!$A:$A,$A556)=0,"",SUMIFS('Daily BSE Equity Options'!$L:$L,'Daily BSE Equity Options'!$A:$A,$A556))</f>
        <v>2389.3964999999998</v>
      </c>
      <c r="R556" s="8">
        <f t="shared" si="222"/>
        <v>52872.294400000006</v>
      </c>
      <c r="S556" s="23">
        <f t="shared" si="223"/>
        <v>-0.36256095522404452</v>
      </c>
      <c r="T556" s="23">
        <f t="shared" si="224"/>
        <v>-0.20505552026936735</v>
      </c>
      <c r="U556" s="23">
        <f t="shared" si="225"/>
        <v>-0.35680173511716928</v>
      </c>
      <c r="V556" s="23">
        <f t="shared" si="237"/>
        <v>-0.81210924248065597</v>
      </c>
      <c r="W556" s="23">
        <f t="shared" si="238"/>
        <v>-0.10367731045480133</v>
      </c>
      <c r="X556" s="23">
        <f t="shared" si="239"/>
        <v>-0.80514946413003141</v>
      </c>
      <c r="Y556" s="23">
        <f t="shared" si="226"/>
        <v>0.95480815563018195</v>
      </c>
      <c r="Z556" s="23">
        <f t="shared" si="227"/>
        <v>4.5191844369817998E-2</v>
      </c>
      <c r="AA556" s="24">
        <f>IF(SUMIFS('Daily NSE Equity Options'!$M:$M,'Daily NSE Equity Options'!$A:$A,$A556)=0,"",SUMIFS('Daily NSE Equity Options'!$M:$M,'Daily NSE Equity Options'!$A:$A,$A556))</f>
        <v>62707827</v>
      </c>
      <c r="AB556" s="9">
        <f>IF(SUMIFS('Daily BSE Equity Options'!$M:$M,'Daily BSE Equity Options'!$A:$A,$A556)=0,"",SUMIFS('Daily BSE Equity Options'!$M:$M,'Daily BSE Equity Options'!$A:$A,$A556))</f>
        <v>2595314</v>
      </c>
      <c r="AC556" s="9">
        <f t="shared" si="228"/>
        <v>65303141</v>
      </c>
      <c r="AD556" s="26">
        <f t="shared" si="229"/>
        <v>-0.23553465573394172</v>
      </c>
      <c r="AE556" s="26">
        <f t="shared" si="230"/>
        <v>3.5304602020414855E-2</v>
      </c>
      <c r="AF556" s="26">
        <f t="shared" si="231"/>
        <v>-0.22750316770571566</v>
      </c>
      <c r="AG556" s="26">
        <f t="shared" si="240"/>
        <v>-0.81237017737880235</v>
      </c>
      <c r="AH556" s="26">
        <f t="shared" si="241"/>
        <v>-0.14761742735754613</v>
      </c>
      <c r="AI556" s="26">
        <f t="shared" si="242"/>
        <v>-0.80636871700896984</v>
      </c>
      <c r="AJ556" s="26">
        <f t="shared" si="232"/>
        <v>0.96025743999052049</v>
      </c>
      <c r="AK556" s="26">
        <f t="shared" si="233"/>
        <v>3.9742560009479483E-2</v>
      </c>
      <c r="AL556" s="29">
        <v>20.88</v>
      </c>
      <c r="AM556" s="30">
        <v>21.272500000000001</v>
      </c>
      <c r="AN556" s="30">
        <v>18.682500000000001</v>
      </c>
      <c r="AO556" s="30">
        <v>20.55</v>
      </c>
      <c r="AP556" s="31">
        <v>-1.5800000000000002E-2</v>
      </c>
    </row>
    <row r="557" spans="1:42" x14ac:dyDescent="0.2">
      <c r="A557" s="11">
        <v>44739</v>
      </c>
      <c r="B557" s="5" t="s">
        <v>244</v>
      </c>
      <c r="C557" s="10">
        <v>44713</v>
      </c>
      <c r="D557" s="5" t="s">
        <v>183</v>
      </c>
      <c r="E557" s="18">
        <f>IF(SUMIFS('Daily NSE Equity Options'!$K:$K,'Daily NSE Equity Options'!$A:$A,$A557)=0,"",SUMIFS('Daily NSE Equity Options'!$K:$K,'Daily NSE Equity Options'!$A:$A,$A557))</f>
        <v>357.16789999999997</v>
      </c>
      <c r="F557" s="7">
        <f>IF(SUMIFS('Daily BSE Equity Options'!$K:$K,'Daily BSE Equity Options'!$A:$A,$A557)=0,"",SUMIFS('Daily BSE Equity Options'!$K:$K,'Daily BSE Equity Options'!$A:$A,$A557))</f>
        <v>5.6099999999999997E-2</v>
      </c>
      <c r="G557" s="7">
        <f t="shared" si="216"/>
        <v>357.22399999999999</v>
      </c>
      <c r="H557" s="20" t="str">
        <f t="shared" si="217"/>
        <v/>
      </c>
      <c r="I557" s="20" t="str">
        <f t="shared" si="218"/>
        <v/>
      </c>
      <c r="J557" s="20" t="str">
        <f t="shared" si="219"/>
        <v/>
      </c>
      <c r="K557" s="20">
        <f t="shared" si="234"/>
        <v>3.5372512505594811E-2</v>
      </c>
      <c r="L557" s="20">
        <f t="shared" si="235"/>
        <v>-0.27048114434330295</v>
      </c>
      <c r="M557" s="20">
        <f t="shared" si="236"/>
        <v>3.5304346566002565E-2</v>
      </c>
      <c r="N557" s="20">
        <f t="shared" si="220"/>
        <v>0.99984295568046933</v>
      </c>
      <c r="O557" s="20">
        <f t="shared" si="221"/>
        <v>1.5704431953060264E-4</v>
      </c>
      <c r="P557" s="21">
        <f>IF(SUMIFS('Daily NSE Equity Options'!$L:$L,'Daily NSE Equity Options'!$A:$A,$A557)=0,"",SUMIFS('Daily NSE Equity Options'!$L:$L,'Daily NSE Equity Options'!$A:$A,$A557))</f>
        <v>64353.307099999998</v>
      </c>
      <c r="Q557" s="8">
        <f>IF(SUMIFS('Daily BSE Equity Options'!$L:$L,'Daily BSE Equity Options'!$A:$A,$A557)=0,"",SUMIFS('Daily BSE Equity Options'!$L:$L,'Daily BSE Equity Options'!$A:$A,$A557))</f>
        <v>2056.5128</v>
      </c>
      <c r="R557" s="8">
        <f t="shared" si="222"/>
        <v>66409.819900000002</v>
      </c>
      <c r="S557" s="23" t="str">
        <f t="shared" si="223"/>
        <v/>
      </c>
      <c r="T557" s="23" t="str">
        <f t="shared" si="224"/>
        <v/>
      </c>
      <c r="U557" s="23" t="str">
        <f t="shared" si="225"/>
        <v/>
      </c>
      <c r="V557" s="23">
        <f t="shared" si="237"/>
        <v>0.27475461546354674</v>
      </c>
      <c r="W557" s="23">
        <f t="shared" si="238"/>
        <v>-0.13931706186059944</v>
      </c>
      <c r="X557" s="23">
        <f t="shared" si="239"/>
        <v>0.25604195266396457</v>
      </c>
      <c r="Y557" s="23">
        <f t="shared" si="226"/>
        <v>0.96903300139803561</v>
      </c>
      <c r="Z557" s="23">
        <f t="shared" si="227"/>
        <v>3.0966998601964283E-2</v>
      </c>
      <c r="AA557" s="24">
        <f>IF(SUMIFS('Daily NSE Equity Options'!$M:$M,'Daily NSE Equity Options'!$A:$A,$A557)=0,"",SUMIFS('Daily NSE Equity Options'!$M:$M,'Daily NSE Equity Options'!$A:$A,$A557))</f>
        <v>78978084</v>
      </c>
      <c r="AB557" s="9">
        <f>IF(SUMIFS('Daily BSE Equity Options'!$M:$M,'Daily BSE Equity Options'!$A:$A,$A557)=0,"",SUMIFS('Daily BSE Equity Options'!$M:$M,'Daily BSE Equity Options'!$A:$A,$A557))</f>
        <v>2271978</v>
      </c>
      <c r="AC557" s="9">
        <f t="shared" si="228"/>
        <v>81250062</v>
      </c>
      <c r="AD557" s="26" t="str">
        <f t="shared" si="229"/>
        <v/>
      </c>
      <c r="AE557" s="26" t="str">
        <f t="shared" si="230"/>
        <v/>
      </c>
      <c r="AF557" s="26" t="str">
        <f t="shared" si="231"/>
        <v/>
      </c>
      <c r="AG557" s="26">
        <f t="shared" si="240"/>
        <v>0.25946134284002542</v>
      </c>
      <c r="AH557" s="26">
        <f t="shared" si="241"/>
        <v>-0.12458453967419747</v>
      </c>
      <c r="AI557" s="26">
        <f t="shared" si="242"/>
        <v>0.24419837630781038</v>
      </c>
      <c r="AJ557" s="26">
        <f t="shared" si="232"/>
        <v>0.97203721518390962</v>
      </c>
      <c r="AK557" s="26">
        <f t="shared" si="233"/>
        <v>2.7962784816090356E-2</v>
      </c>
      <c r="AL557" s="29">
        <v>20.55</v>
      </c>
      <c r="AM557" s="30">
        <v>21.12</v>
      </c>
      <c r="AN557" s="30">
        <v>19.545000000000002</v>
      </c>
      <c r="AO557" s="30">
        <v>21.004999999999999</v>
      </c>
      <c r="AP557" s="31">
        <v>2.2100000000000002E-2</v>
      </c>
    </row>
    <row r="558" spans="1:42" x14ac:dyDescent="0.2">
      <c r="A558" s="11">
        <v>44740</v>
      </c>
      <c r="B558" s="5" t="s">
        <v>242</v>
      </c>
      <c r="C558" s="10">
        <v>44713</v>
      </c>
      <c r="D558" s="5" t="s">
        <v>183</v>
      </c>
      <c r="E558" s="18">
        <f>IF(SUMIFS('Daily NSE Equity Options'!$K:$K,'Daily NSE Equity Options'!$A:$A,$A558)=0,"",SUMIFS('Daily NSE Equity Options'!$K:$K,'Daily NSE Equity Options'!$A:$A,$A558))</f>
        <v>350.75839999999999</v>
      </c>
      <c r="F558" s="7">
        <f>IF(SUMIFS('Daily BSE Equity Options'!$K:$K,'Daily BSE Equity Options'!$A:$A,$A558)=0,"",SUMIFS('Daily BSE Equity Options'!$K:$K,'Daily BSE Equity Options'!$A:$A,$A558))</f>
        <v>6.4500000000000002E-2</v>
      </c>
      <c r="G558" s="7">
        <f t="shared" si="216"/>
        <v>350.8229</v>
      </c>
      <c r="H558" s="20">
        <f t="shared" si="217"/>
        <v>1.2791496749812215</v>
      </c>
      <c r="I558" s="20">
        <f t="shared" si="218"/>
        <v>0.15798922800718129</v>
      </c>
      <c r="J558" s="20">
        <f t="shared" si="219"/>
        <v>1.2787440445066562</v>
      </c>
      <c r="K558" s="20">
        <f t="shared" si="234"/>
        <v>-1.7945341672641835E-2</v>
      </c>
      <c r="L558" s="20">
        <f t="shared" si="235"/>
        <v>0.14973262032085577</v>
      </c>
      <c r="M558" s="20">
        <f t="shared" si="236"/>
        <v>-1.7919008801200342E-2</v>
      </c>
      <c r="N558" s="20">
        <f t="shared" si="220"/>
        <v>0.99981614655143658</v>
      </c>
      <c r="O558" s="20">
        <f t="shared" si="221"/>
        <v>1.8385344856336344E-4</v>
      </c>
      <c r="P558" s="21">
        <f>IF(SUMIFS('Daily NSE Equity Options'!$L:$L,'Daily NSE Equity Options'!$A:$A,$A558)=0,"",SUMIFS('Daily NSE Equity Options'!$L:$L,'Daily NSE Equity Options'!$A:$A,$A558))</f>
        <v>75068.071800000005</v>
      </c>
      <c r="Q558" s="8">
        <f>IF(SUMIFS('Daily BSE Equity Options'!$L:$L,'Daily BSE Equity Options'!$A:$A,$A558)=0,"",SUMIFS('Daily BSE Equity Options'!$L:$L,'Daily BSE Equity Options'!$A:$A,$A558))</f>
        <v>2991.4132</v>
      </c>
      <c r="R558" s="8">
        <f t="shared" si="222"/>
        <v>78059.485000000001</v>
      </c>
      <c r="S558" s="23">
        <f t="shared" si="223"/>
        <v>1.6010576455471024</v>
      </c>
      <c r="T558" s="23">
        <f t="shared" si="224"/>
        <v>-9.2851043589374793E-3</v>
      </c>
      <c r="U558" s="23">
        <f t="shared" si="225"/>
        <v>1.448537532301986</v>
      </c>
      <c r="V558" s="23">
        <f t="shared" si="237"/>
        <v>0.16649905316210245</v>
      </c>
      <c r="W558" s="23">
        <f t="shared" si="238"/>
        <v>0.45460470754181537</v>
      </c>
      <c r="X558" s="23">
        <f t="shared" si="239"/>
        <v>0.17542082055849684</v>
      </c>
      <c r="Y558" s="23">
        <f t="shared" si="226"/>
        <v>0.9616777743281294</v>
      </c>
      <c r="Z558" s="23">
        <f t="shared" si="227"/>
        <v>3.8322225671870623E-2</v>
      </c>
      <c r="AA558" s="24">
        <f>IF(SUMIFS('Daily NSE Equity Options'!$M:$M,'Daily NSE Equity Options'!$A:$A,$A558)=0,"",SUMIFS('Daily NSE Equity Options'!$M:$M,'Daily NSE Equity Options'!$A:$A,$A558))</f>
        <v>93095273</v>
      </c>
      <c r="AB558" s="9">
        <f>IF(SUMIFS('Daily BSE Equity Options'!$M:$M,'Daily BSE Equity Options'!$A:$A,$A558)=0,"",SUMIFS('Daily BSE Equity Options'!$M:$M,'Daily BSE Equity Options'!$A:$A,$A558))</f>
        <v>3324226</v>
      </c>
      <c r="AC558" s="9">
        <f t="shared" si="228"/>
        <v>96419499</v>
      </c>
      <c r="AD558" s="26">
        <f t="shared" si="229"/>
        <v>2.1407685678862678</v>
      </c>
      <c r="AE558" s="26">
        <f t="shared" si="230"/>
        <v>-0.13174937993777436</v>
      </c>
      <c r="AF558" s="26">
        <f t="shared" si="231"/>
        <v>1.8808108942185662</v>
      </c>
      <c r="AG558" s="26">
        <f t="shared" si="240"/>
        <v>0.17874818285032079</v>
      </c>
      <c r="AH558" s="26">
        <f t="shared" si="241"/>
        <v>0.46314180859145648</v>
      </c>
      <c r="AI558" s="26">
        <f t="shared" si="242"/>
        <v>0.18670062060998793</v>
      </c>
      <c r="AJ558" s="26">
        <f t="shared" si="232"/>
        <v>0.96552330146415721</v>
      </c>
      <c r="AK558" s="26">
        <f t="shared" si="233"/>
        <v>3.4476698535842835E-2</v>
      </c>
      <c r="AL558" s="29">
        <v>21.004999999999999</v>
      </c>
      <c r="AM558" s="30">
        <v>21.68</v>
      </c>
      <c r="AN558" s="30">
        <v>20.512499999999999</v>
      </c>
      <c r="AO558" s="30">
        <v>21.45</v>
      </c>
      <c r="AP558" s="31">
        <v>2.12E-2</v>
      </c>
    </row>
    <row r="559" spans="1:42" x14ac:dyDescent="0.2">
      <c r="A559" s="11">
        <v>44741</v>
      </c>
      <c r="B559" s="5" t="s">
        <v>240</v>
      </c>
      <c r="C559" s="10">
        <v>44713</v>
      </c>
      <c r="D559" s="5" t="s">
        <v>183</v>
      </c>
      <c r="E559" s="18">
        <f>IF(SUMIFS('Daily NSE Equity Options'!$K:$K,'Daily NSE Equity Options'!$A:$A,$A559)=0,"",SUMIFS('Daily NSE Equity Options'!$K:$K,'Daily NSE Equity Options'!$A:$A,$A559))</f>
        <v>340.4359</v>
      </c>
      <c r="F559" s="7">
        <f>IF(SUMIFS('Daily BSE Equity Options'!$K:$K,'Daily BSE Equity Options'!$A:$A,$A559)=0,"",SUMIFS('Daily BSE Equity Options'!$K:$K,'Daily BSE Equity Options'!$A:$A,$A559))</f>
        <v>6.1199999999999997E-2</v>
      </c>
      <c r="G559" s="7">
        <f t="shared" si="216"/>
        <v>340.49709999999999</v>
      </c>
      <c r="H559" s="20">
        <f t="shared" si="217"/>
        <v>1.3250102101166892</v>
      </c>
      <c r="I559" s="20">
        <f t="shared" si="218"/>
        <v>0.77906976744186029</v>
      </c>
      <c r="J559" s="20">
        <f t="shared" si="219"/>
        <v>1.3248819796555731</v>
      </c>
      <c r="K559" s="20">
        <f t="shared" si="234"/>
        <v>-2.9429088512206714E-2</v>
      </c>
      <c r="L559" s="20">
        <f t="shared" si="235"/>
        <v>-5.1162790697674487E-2</v>
      </c>
      <c r="M559" s="20">
        <f t="shared" si="236"/>
        <v>-2.9433084328303605E-2</v>
      </c>
      <c r="N559" s="20">
        <f t="shared" si="220"/>
        <v>0.99982026278637914</v>
      </c>
      <c r="O559" s="20">
        <f t="shared" si="221"/>
        <v>1.7973721362090896E-4</v>
      </c>
      <c r="P559" s="21">
        <f>IF(SUMIFS('Daily NSE Equity Options'!$L:$L,'Daily NSE Equity Options'!$A:$A,$A559)=0,"",SUMIFS('Daily NSE Equity Options'!$L:$L,'Daily NSE Equity Options'!$A:$A,$A559))</f>
        <v>89770.528900000005</v>
      </c>
      <c r="Q559" s="8">
        <f>IF(SUMIFS('Daily BSE Equity Options'!$L:$L,'Daily BSE Equity Options'!$A:$A,$A559)=0,"",SUMIFS('Daily BSE Equity Options'!$L:$L,'Daily BSE Equity Options'!$A:$A,$A559))</f>
        <v>2749.3002000000001</v>
      </c>
      <c r="R559" s="8">
        <f t="shared" si="222"/>
        <v>92519.829100000003</v>
      </c>
      <c r="S559" s="23">
        <f t="shared" si="223"/>
        <v>1.6458317578638173</v>
      </c>
      <c r="T559" s="23">
        <f t="shared" si="224"/>
        <v>-9.3175045173851334E-2</v>
      </c>
      <c r="U559" s="23">
        <f t="shared" si="225"/>
        <v>1.5031861801378947</v>
      </c>
      <c r="V559" s="23">
        <f t="shared" si="237"/>
        <v>0.19585499863605116</v>
      </c>
      <c r="W559" s="23">
        <f t="shared" si="238"/>
        <v>-8.0935993730321121E-2</v>
      </c>
      <c r="X559" s="23">
        <f t="shared" si="239"/>
        <v>0.18524775176264607</v>
      </c>
      <c r="Y559" s="23">
        <f t="shared" si="226"/>
        <v>0.97028420581031971</v>
      </c>
      <c r="Z559" s="23">
        <f t="shared" si="227"/>
        <v>2.9715794189680362E-2</v>
      </c>
      <c r="AA559" s="24">
        <f>IF(SUMIFS('Daily NSE Equity Options'!$M:$M,'Daily NSE Equity Options'!$A:$A,$A559)=0,"",SUMIFS('Daily NSE Equity Options'!$M:$M,'Daily NSE Equity Options'!$A:$A,$A559))</f>
        <v>111096015</v>
      </c>
      <c r="AB559" s="9">
        <f>IF(SUMIFS('Daily BSE Equity Options'!$M:$M,'Daily BSE Equity Options'!$A:$A,$A559)=0,"",SUMIFS('Daily BSE Equity Options'!$M:$M,'Daily BSE Equity Options'!$A:$A,$A559))</f>
        <v>3125460</v>
      </c>
      <c r="AC559" s="9">
        <f t="shared" si="228"/>
        <v>114221475</v>
      </c>
      <c r="AD559" s="26">
        <f t="shared" si="229"/>
        <v>2.2121463096941052</v>
      </c>
      <c r="AE559" s="26">
        <f t="shared" si="230"/>
        <v>-0.18973255776875075</v>
      </c>
      <c r="AF559" s="26">
        <f t="shared" si="231"/>
        <v>1.9711484196150075</v>
      </c>
      <c r="AG559" s="26">
        <f t="shared" si="240"/>
        <v>0.19335828146720191</v>
      </c>
      <c r="AH559" s="26">
        <f t="shared" si="241"/>
        <v>-5.9793166890578453E-2</v>
      </c>
      <c r="AI559" s="26">
        <f t="shared" si="242"/>
        <v>0.18463045529825872</v>
      </c>
      <c r="AJ559" s="26">
        <f t="shared" si="232"/>
        <v>0.97263684434122388</v>
      </c>
      <c r="AK559" s="26">
        <f t="shared" si="233"/>
        <v>2.7363155658776075E-2</v>
      </c>
      <c r="AL559" s="29">
        <v>21.45</v>
      </c>
      <c r="AM559" s="30">
        <v>22.085000000000001</v>
      </c>
      <c r="AN559" s="30">
        <v>21.45</v>
      </c>
      <c r="AO559" s="30">
        <v>21.9</v>
      </c>
      <c r="AP559" s="31">
        <v>2.1000000000000001E-2</v>
      </c>
    </row>
    <row r="560" spans="1:42" x14ac:dyDescent="0.2">
      <c r="A560" s="11">
        <v>44742</v>
      </c>
      <c r="B560" s="5" t="s">
        <v>243</v>
      </c>
      <c r="C560" s="10">
        <v>44713</v>
      </c>
      <c r="D560" s="5" t="s">
        <v>183</v>
      </c>
      <c r="E560" s="18">
        <f>IF(SUMIFS('Daily NSE Equity Options'!$K:$K,'Daily NSE Equity Options'!$A:$A,$A560)=0,"",SUMIFS('Daily NSE Equity Options'!$K:$K,'Daily NSE Equity Options'!$A:$A,$A560))</f>
        <v>467.8569</v>
      </c>
      <c r="F560" s="7">
        <f>IF(SUMIFS('Daily BSE Equity Options'!$K:$K,'Daily BSE Equity Options'!$A:$A,$A560)=0,"",SUMIFS('Daily BSE Equity Options'!$K:$K,'Daily BSE Equity Options'!$A:$A,$A560))</f>
        <v>3.61E-2</v>
      </c>
      <c r="G560" s="7">
        <f t="shared" si="216"/>
        <v>467.89299999999997</v>
      </c>
      <c r="H560" s="20">
        <f t="shared" si="217"/>
        <v>1.7945035372033513</v>
      </c>
      <c r="I560" s="20">
        <f t="shared" si="218"/>
        <v>0.32720588235294135</v>
      </c>
      <c r="J560" s="20">
        <f t="shared" si="219"/>
        <v>1.7942651910209522</v>
      </c>
      <c r="K560" s="20">
        <f t="shared" si="234"/>
        <v>0.3742877880975537</v>
      </c>
      <c r="L560" s="20">
        <f t="shared" si="235"/>
        <v>-0.41013071895424835</v>
      </c>
      <c r="M560" s="20">
        <f t="shared" si="236"/>
        <v>0.37414679890078362</v>
      </c>
      <c r="N560" s="20">
        <f t="shared" si="220"/>
        <v>0.99992284560786338</v>
      </c>
      <c r="O560" s="20">
        <f t="shared" si="221"/>
        <v>7.715439213666373E-5</v>
      </c>
      <c r="P560" s="21">
        <f>IF(SUMIFS('Daily NSE Equity Options'!$L:$L,'Daily NSE Equity Options'!$A:$A,$A560)=0,"",SUMIFS('Daily NSE Equity Options'!$L:$L,'Daily NSE Equity Options'!$A:$A,$A560))</f>
        <v>202905.34109999999</v>
      </c>
      <c r="Q560" s="8">
        <f>IF(SUMIFS('Daily BSE Equity Options'!$L:$L,'Daily BSE Equity Options'!$A:$A,$A560)=0,"",SUMIFS('Daily BSE Equity Options'!$L:$L,'Daily BSE Equity Options'!$A:$A,$A560))</f>
        <v>2653.8449000000001</v>
      </c>
      <c r="R560" s="8">
        <f t="shared" si="222"/>
        <v>205559.18599999999</v>
      </c>
      <c r="S560" s="23">
        <f t="shared" si="223"/>
        <v>3.1591681189891707</v>
      </c>
      <c r="T560" s="23">
        <f t="shared" si="224"/>
        <v>-0.12086328585386352</v>
      </c>
      <c r="U560" s="23">
        <f t="shared" si="225"/>
        <v>2.9680350922398655</v>
      </c>
      <c r="V560" s="23">
        <f t="shared" si="237"/>
        <v>1.2602667444014579</v>
      </c>
      <c r="W560" s="23">
        <f t="shared" si="238"/>
        <v>-3.4719853437612969E-2</v>
      </c>
      <c r="X560" s="23">
        <f t="shared" si="239"/>
        <v>1.2217851891816776</v>
      </c>
      <c r="Y560" s="23">
        <f t="shared" si="226"/>
        <v>0.98708963120723781</v>
      </c>
      <c r="Z560" s="23">
        <f t="shared" si="227"/>
        <v>1.2910368792762198E-2</v>
      </c>
      <c r="AA560" s="24">
        <f>IF(SUMIFS('Daily NSE Equity Options'!$M:$M,'Daily NSE Equity Options'!$A:$A,$A560)=0,"",SUMIFS('Daily NSE Equity Options'!$M:$M,'Daily NSE Equity Options'!$A:$A,$A560))</f>
        <v>248800142</v>
      </c>
      <c r="AB560" s="9">
        <f>IF(SUMIFS('Daily BSE Equity Options'!$M:$M,'Daily BSE Equity Options'!$A:$A,$A560)=0,"",SUMIFS('Daily BSE Equity Options'!$M:$M,'Daily BSE Equity Options'!$A:$A,$A560))</f>
        <v>3013108</v>
      </c>
      <c r="AC560" s="9">
        <f t="shared" si="228"/>
        <v>251813250</v>
      </c>
      <c r="AD560" s="26">
        <f t="shared" si="229"/>
        <v>3.9278221431165496</v>
      </c>
      <c r="AE560" s="26">
        <f t="shared" si="230"/>
        <v>-0.18917009030217069</v>
      </c>
      <c r="AF560" s="26">
        <f t="shared" si="231"/>
        <v>3.6455772492925602</v>
      </c>
      <c r="AG560" s="26">
        <f t="shared" si="240"/>
        <v>1.2395055484213362</v>
      </c>
      <c r="AH560" s="26">
        <f t="shared" si="241"/>
        <v>-3.5947348550293357E-2</v>
      </c>
      <c r="AI560" s="26">
        <f t="shared" si="242"/>
        <v>1.2046051322660647</v>
      </c>
      <c r="AJ560" s="26">
        <f t="shared" si="232"/>
        <v>0.98803435482445823</v>
      </c>
      <c r="AK560" s="26">
        <f t="shared" si="233"/>
        <v>1.1965645175541795E-2</v>
      </c>
      <c r="AL560" s="29">
        <v>21.9</v>
      </c>
      <c r="AM560" s="30">
        <v>22.272500000000001</v>
      </c>
      <c r="AN560" s="30">
        <v>21.537500000000001</v>
      </c>
      <c r="AO560" s="30">
        <v>21.84</v>
      </c>
      <c r="AP560" s="31">
        <v>-2.7000000000000001E-3</v>
      </c>
    </row>
    <row r="561" spans="1:42" x14ac:dyDescent="0.2">
      <c r="A561" s="11">
        <v>44743</v>
      </c>
      <c r="B561" s="5" t="s">
        <v>241</v>
      </c>
      <c r="C561" s="10">
        <v>44743</v>
      </c>
      <c r="D561" s="5" t="s">
        <v>184</v>
      </c>
      <c r="E561" s="18">
        <f>IF(SUMIFS('Daily NSE Equity Options'!$K:$K,'Daily NSE Equity Options'!$A:$A,$A561)=0,"",SUMIFS('Daily NSE Equity Options'!$K:$K,'Daily NSE Equity Options'!$A:$A,$A561))</f>
        <v>377.85300000000001</v>
      </c>
      <c r="F561" s="7">
        <f>IF(SUMIFS('Daily BSE Equity Options'!$K:$K,'Daily BSE Equity Options'!$A:$A,$A561)=0,"",SUMIFS('Daily BSE Equity Options'!$K:$K,'Daily BSE Equity Options'!$A:$A,$A561))</f>
        <v>7.1900000000000006E-2</v>
      </c>
      <c r="G561" s="7">
        <f t="shared" si="216"/>
        <v>377.92490000000004</v>
      </c>
      <c r="H561" s="20">
        <f t="shared" si="217"/>
        <v>1.362142258786462</v>
      </c>
      <c r="I561" s="20">
        <f t="shared" si="218"/>
        <v>1.7338403041825097</v>
      </c>
      <c r="J561" s="20">
        <f t="shared" si="219"/>
        <v>1.3622033611207827</v>
      </c>
      <c r="K561" s="20">
        <f t="shared" si="234"/>
        <v>-0.19237484795030269</v>
      </c>
      <c r="L561" s="20">
        <f t="shared" si="235"/>
        <v>0.99168975069252085</v>
      </c>
      <c r="M561" s="20">
        <f t="shared" si="236"/>
        <v>-0.19228349216594376</v>
      </c>
      <c r="N561" s="20">
        <f t="shared" si="220"/>
        <v>0.9998097505615533</v>
      </c>
      <c r="O561" s="20">
        <f t="shared" si="221"/>
        <v>1.9024943844663317E-4</v>
      </c>
      <c r="P561" s="21">
        <f>IF(SUMIFS('Daily NSE Equity Options'!$L:$L,'Daily NSE Equity Options'!$A:$A,$A561)=0,"",SUMIFS('Daily NSE Equity Options'!$L:$L,'Daily NSE Equity Options'!$A:$A,$A561))</f>
        <v>53935.049899999998</v>
      </c>
      <c r="Q561" s="8">
        <f>IF(SUMIFS('Daily BSE Equity Options'!$L:$L,'Daily BSE Equity Options'!$A:$A,$A561)=0,"",SUMIFS('Daily BSE Equity Options'!$L:$L,'Daily BSE Equity Options'!$A:$A,$A561))</f>
        <v>2161.6051000000002</v>
      </c>
      <c r="R561" s="8">
        <f t="shared" si="222"/>
        <v>56096.654999999999</v>
      </c>
      <c r="S561" s="23">
        <f t="shared" si="223"/>
        <v>-0.35400483645417791</v>
      </c>
      <c r="T561" s="23">
        <f t="shared" si="224"/>
        <v>-0.28338271337265819</v>
      </c>
      <c r="U561" s="23">
        <f t="shared" si="225"/>
        <v>-0.35154234631152181</v>
      </c>
      <c r="V561" s="23">
        <f t="shared" si="237"/>
        <v>-0.73418615001653098</v>
      </c>
      <c r="W561" s="23">
        <f t="shared" si="238"/>
        <v>-0.18548175140152301</v>
      </c>
      <c r="X561" s="23">
        <f t="shared" si="239"/>
        <v>-0.72710217387220055</v>
      </c>
      <c r="Y561" s="23">
        <f t="shared" si="226"/>
        <v>0.96146641720437698</v>
      </c>
      <c r="Z561" s="23">
        <f t="shared" si="227"/>
        <v>3.8533582795623023E-2</v>
      </c>
      <c r="AA561" s="24">
        <f>IF(SUMIFS('Daily NSE Equity Options'!$M:$M,'Daily NSE Equity Options'!$A:$A,$A561)=0,"",SUMIFS('Daily NSE Equity Options'!$M:$M,'Daily NSE Equity Options'!$A:$A,$A561))</f>
        <v>67330598</v>
      </c>
      <c r="AB561" s="9">
        <f>IF(SUMIFS('Daily BSE Equity Options'!$M:$M,'Daily BSE Equity Options'!$A:$A,$A561)=0,"",SUMIFS('Daily BSE Equity Options'!$M:$M,'Daily BSE Equity Options'!$A:$A,$A561))</f>
        <v>2419978</v>
      </c>
      <c r="AC561" s="9">
        <f t="shared" si="228"/>
        <v>69750576</v>
      </c>
      <c r="AD561" s="26">
        <f t="shared" si="229"/>
        <v>-0.23028222760998285</v>
      </c>
      <c r="AE561" s="26">
        <f t="shared" si="230"/>
        <v>-0.34964310669174958</v>
      </c>
      <c r="AF561" s="26">
        <f t="shared" si="231"/>
        <v>-0.23515244963514992</v>
      </c>
      <c r="AG561" s="26">
        <f t="shared" si="240"/>
        <v>-0.72937877985616262</v>
      </c>
      <c r="AH561" s="26">
        <f t="shared" si="241"/>
        <v>-0.19684989718257695</v>
      </c>
      <c r="AI561" s="26">
        <f t="shared" si="242"/>
        <v>-0.72300672820036271</v>
      </c>
      <c r="AJ561" s="26">
        <f t="shared" si="232"/>
        <v>0.96530526142178386</v>
      </c>
      <c r="AK561" s="26">
        <f t="shared" si="233"/>
        <v>3.4694738578216186E-2</v>
      </c>
      <c r="AL561" s="29">
        <v>21.84</v>
      </c>
      <c r="AM561" s="30">
        <v>22.43</v>
      </c>
      <c r="AN561" s="30">
        <v>21.142499999999998</v>
      </c>
      <c r="AO561" s="30">
        <v>21.25</v>
      </c>
      <c r="AP561" s="31">
        <v>-2.7E-2</v>
      </c>
    </row>
    <row r="562" spans="1:42" x14ac:dyDescent="0.2">
      <c r="A562" s="11">
        <v>44746</v>
      </c>
      <c r="B562" s="5" t="s">
        <v>244</v>
      </c>
      <c r="C562" s="10">
        <v>44743</v>
      </c>
      <c r="D562" s="5" t="s">
        <v>184</v>
      </c>
      <c r="E562" s="18">
        <f>IF(SUMIFS('Daily NSE Equity Options'!$K:$K,'Daily NSE Equity Options'!$A:$A,$A562)=0,"",SUMIFS('Daily NSE Equity Options'!$K:$K,'Daily NSE Equity Options'!$A:$A,$A562))</f>
        <v>331.85430000000002</v>
      </c>
      <c r="F562" s="7">
        <f>IF(SUMIFS('Daily BSE Equity Options'!$K:$K,'Daily BSE Equity Options'!$A:$A,$A562)=0,"",SUMIFS('Daily BSE Equity Options'!$K:$K,'Daily BSE Equity Options'!$A:$A,$A562))</f>
        <v>5.9400000000000001E-2</v>
      </c>
      <c r="G562" s="7">
        <f t="shared" si="216"/>
        <v>331.91370000000001</v>
      </c>
      <c r="H562" s="20" t="str">
        <f t="shared" si="217"/>
        <v/>
      </c>
      <c r="I562" s="20" t="str">
        <f t="shared" si="218"/>
        <v/>
      </c>
      <c r="J562" s="20" t="str">
        <f t="shared" si="219"/>
        <v/>
      </c>
      <c r="K562" s="20">
        <f t="shared" si="234"/>
        <v>-0.12173702471596093</v>
      </c>
      <c r="L562" s="20">
        <f t="shared" si="235"/>
        <v>-0.17385257301808066</v>
      </c>
      <c r="M562" s="20">
        <f t="shared" si="236"/>
        <v>-0.1217469396697598</v>
      </c>
      <c r="N562" s="20">
        <f t="shared" si="220"/>
        <v>0.99982103781796294</v>
      </c>
      <c r="O562" s="20">
        <f t="shared" si="221"/>
        <v>1.789621820370777E-4</v>
      </c>
      <c r="P562" s="21">
        <f>IF(SUMIFS('Daily NSE Equity Options'!$L:$L,'Daily NSE Equity Options'!$A:$A,$A562)=0,"",SUMIFS('Daily NSE Equity Options'!$L:$L,'Daily NSE Equity Options'!$A:$A,$A562))</f>
        <v>60084.951300000001</v>
      </c>
      <c r="Q562" s="8">
        <f>IF(SUMIFS('Daily BSE Equity Options'!$L:$L,'Daily BSE Equity Options'!$A:$A,$A562)=0,"",SUMIFS('Daily BSE Equity Options'!$L:$L,'Daily BSE Equity Options'!$A:$A,$A562))</f>
        <v>2432.6581000000001</v>
      </c>
      <c r="R562" s="8">
        <f t="shared" si="222"/>
        <v>62517.609400000001</v>
      </c>
      <c r="S562" s="23" t="str">
        <f t="shared" si="223"/>
        <v/>
      </c>
      <c r="T562" s="23" t="str">
        <f t="shared" si="224"/>
        <v/>
      </c>
      <c r="U562" s="23" t="str">
        <f t="shared" si="225"/>
        <v/>
      </c>
      <c r="V562" s="23">
        <f t="shared" si="237"/>
        <v>0.11402420895878329</v>
      </c>
      <c r="W562" s="23">
        <f t="shared" si="238"/>
        <v>0.12539431924915423</v>
      </c>
      <c r="X562" s="23">
        <f t="shared" si="239"/>
        <v>0.11446234004505262</v>
      </c>
      <c r="Y562" s="23">
        <f t="shared" si="226"/>
        <v>0.96108843374935571</v>
      </c>
      <c r="Z562" s="23">
        <f t="shared" si="227"/>
        <v>3.8911566250644257E-2</v>
      </c>
      <c r="AA562" s="24">
        <f>IF(SUMIFS('Daily NSE Equity Options'!$M:$M,'Daily NSE Equity Options'!$A:$A,$A562)=0,"",SUMIFS('Daily NSE Equity Options'!$M:$M,'Daily NSE Equity Options'!$A:$A,$A562))</f>
        <v>74041610</v>
      </c>
      <c r="AB562" s="9">
        <f>IF(SUMIFS('Daily BSE Equity Options'!$M:$M,'Daily BSE Equity Options'!$A:$A,$A562)=0,"",SUMIFS('Daily BSE Equity Options'!$M:$M,'Daily BSE Equity Options'!$A:$A,$A562))</f>
        <v>2728014</v>
      </c>
      <c r="AC562" s="9">
        <f t="shared" si="228"/>
        <v>76769624</v>
      </c>
      <c r="AD562" s="26" t="str">
        <f t="shared" si="229"/>
        <v/>
      </c>
      <c r="AE562" s="26" t="str">
        <f t="shared" si="230"/>
        <v/>
      </c>
      <c r="AF562" s="26" t="str">
        <f t="shared" si="231"/>
        <v/>
      </c>
      <c r="AG562" s="26">
        <f t="shared" si="240"/>
        <v>9.9672544123252882E-2</v>
      </c>
      <c r="AH562" s="26">
        <f t="shared" si="241"/>
        <v>0.12728876047633486</v>
      </c>
      <c r="AI562" s="26">
        <f t="shared" si="242"/>
        <v>0.10063068153014254</v>
      </c>
      <c r="AJ562" s="26">
        <f t="shared" si="232"/>
        <v>0.96446492951430896</v>
      </c>
      <c r="AK562" s="26">
        <f t="shared" si="233"/>
        <v>3.5535070485691059E-2</v>
      </c>
      <c r="AL562" s="29">
        <v>21.25</v>
      </c>
      <c r="AM562" s="30">
        <v>22.247499999999999</v>
      </c>
      <c r="AN562" s="30">
        <v>20.922499999999999</v>
      </c>
      <c r="AO562" s="30">
        <v>20.9725</v>
      </c>
      <c r="AP562" s="31">
        <v>-1.3100000000000001E-2</v>
      </c>
    </row>
    <row r="563" spans="1:42" x14ac:dyDescent="0.2">
      <c r="A563" s="11">
        <v>44747</v>
      </c>
      <c r="B563" s="5" t="s">
        <v>242</v>
      </c>
      <c r="C563" s="10">
        <v>44743</v>
      </c>
      <c r="D563" s="5" t="s">
        <v>184</v>
      </c>
      <c r="E563" s="18">
        <f>IF(SUMIFS('Daily NSE Equity Options'!$K:$K,'Daily NSE Equity Options'!$A:$A,$A563)=0,"",SUMIFS('Daily NSE Equity Options'!$K:$K,'Daily NSE Equity Options'!$A:$A,$A563))</f>
        <v>397.59179999999998</v>
      </c>
      <c r="F563" s="7">
        <f>IF(SUMIFS('Daily BSE Equity Options'!$K:$K,'Daily BSE Equity Options'!$A:$A,$A563)=0,"",SUMIFS('Daily BSE Equity Options'!$K:$K,'Daily BSE Equity Options'!$A:$A,$A563))</f>
        <v>4.6699999999999998E-2</v>
      </c>
      <c r="G563" s="7">
        <f t="shared" si="216"/>
        <v>397.63849999999996</v>
      </c>
      <c r="H563" s="20">
        <f t="shared" si="217"/>
        <v>2.2492918587869166</v>
      </c>
      <c r="I563" s="20">
        <f t="shared" si="218"/>
        <v>1.3015184381778733E-2</v>
      </c>
      <c r="J563" s="20">
        <f t="shared" si="219"/>
        <v>2.2484496608492694</v>
      </c>
      <c r="K563" s="20">
        <f t="shared" si="234"/>
        <v>0.19809145157980468</v>
      </c>
      <c r="L563" s="20">
        <f t="shared" si="235"/>
        <v>-0.21380471380471389</v>
      </c>
      <c r="M563" s="20">
        <f t="shared" si="236"/>
        <v>0.1980177377432748</v>
      </c>
      <c r="N563" s="20">
        <f t="shared" si="220"/>
        <v>0.99988255664378578</v>
      </c>
      <c r="O563" s="20">
        <f t="shared" si="221"/>
        <v>1.1744335621424989E-4</v>
      </c>
      <c r="P563" s="21">
        <f>IF(SUMIFS('Daily NSE Equity Options'!$L:$L,'Daily NSE Equity Options'!$A:$A,$A563)=0,"",SUMIFS('Daily NSE Equity Options'!$L:$L,'Daily NSE Equity Options'!$A:$A,$A563))</f>
        <v>91699.797600000005</v>
      </c>
      <c r="Q563" s="8">
        <f>IF(SUMIFS('Daily BSE Equity Options'!$L:$L,'Daily BSE Equity Options'!$A:$A,$A563)=0,"",SUMIFS('Daily BSE Equity Options'!$L:$L,'Daily BSE Equity Options'!$A:$A,$A563))</f>
        <v>2389.2150000000001</v>
      </c>
      <c r="R563" s="8">
        <f t="shared" si="222"/>
        <v>94089.012600000002</v>
      </c>
      <c r="S563" s="23">
        <f t="shared" si="223"/>
        <v>2.4610084139413848</v>
      </c>
      <c r="T563" s="23">
        <f t="shared" si="224"/>
        <v>-0.21385040014506751</v>
      </c>
      <c r="U563" s="23">
        <f t="shared" si="225"/>
        <v>2.1857598729881191</v>
      </c>
      <c r="V563" s="23">
        <f t="shared" si="237"/>
        <v>0.52616912581237307</v>
      </c>
      <c r="W563" s="23">
        <f t="shared" si="238"/>
        <v>-1.7858284318704731E-2</v>
      </c>
      <c r="X563" s="23">
        <f t="shared" si="239"/>
        <v>0.50500016720089103</v>
      </c>
      <c r="Y563" s="23">
        <f t="shared" si="226"/>
        <v>0.97460686498903704</v>
      </c>
      <c r="Z563" s="23">
        <f t="shared" si="227"/>
        <v>2.5393135010963012E-2</v>
      </c>
      <c r="AA563" s="24">
        <f>IF(SUMIFS('Daily NSE Equity Options'!$M:$M,'Daily NSE Equity Options'!$A:$A,$A563)=0,"",SUMIFS('Daily NSE Equity Options'!$M:$M,'Daily NSE Equity Options'!$A:$A,$A563))</f>
        <v>112529645</v>
      </c>
      <c r="AB563" s="9">
        <f>IF(SUMIFS('Daily BSE Equity Options'!$M:$M,'Daily BSE Equity Options'!$A:$A,$A563)=0,"",SUMIFS('Daily BSE Equity Options'!$M:$M,'Daily BSE Equity Options'!$A:$A,$A563))</f>
        <v>2668661</v>
      </c>
      <c r="AC563" s="9">
        <f t="shared" si="228"/>
        <v>115198306</v>
      </c>
      <c r="AD563" s="26">
        <f t="shared" si="229"/>
        <v>3.1023409519436926</v>
      </c>
      <c r="AE563" s="26">
        <f t="shared" si="230"/>
        <v>-0.26663519218714749</v>
      </c>
      <c r="AF563" s="26">
        <f t="shared" si="231"/>
        <v>2.7077594375452212</v>
      </c>
      <c r="AG563" s="26">
        <f t="shared" si="240"/>
        <v>0.51981628978624306</v>
      </c>
      <c r="AH563" s="26">
        <f t="shared" si="241"/>
        <v>-2.1756853153979461E-2</v>
      </c>
      <c r="AI563" s="26">
        <f t="shared" si="242"/>
        <v>0.50057144997870506</v>
      </c>
      <c r="AJ563" s="26">
        <f t="shared" si="232"/>
        <v>0.9768341992806735</v>
      </c>
      <c r="AK563" s="26">
        <f t="shared" si="233"/>
        <v>2.316580071932655E-2</v>
      </c>
      <c r="AL563" s="29">
        <v>20.9725</v>
      </c>
      <c r="AM563" s="30">
        <v>20.9925</v>
      </c>
      <c r="AN563" s="30">
        <v>20.234999999999999</v>
      </c>
      <c r="AO563" s="30">
        <v>20.787500000000001</v>
      </c>
      <c r="AP563" s="31">
        <v>-8.8000000000000005E-3</v>
      </c>
    </row>
    <row r="564" spans="1:42" x14ac:dyDescent="0.2">
      <c r="A564" s="11">
        <v>44748</v>
      </c>
      <c r="B564" s="5" t="s">
        <v>240</v>
      </c>
      <c r="C564" s="10">
        <v>44743</v>
      </c>
      <c r="D564" s="5" t="s">
        <v>184</v>
      </c>
      <c r="E564" s="18">
        <f>IF(SUMIFS('Daily NSE Equity Options'!$K:$K,'Daily NSE Equity Options'!$A:$A,$A564)=0,"",SUMIFS('Daily NSE Equity Options'!$K:$K,'Daily NSE Equity Options'!$A:$A,$A564))</f>
        <v>455.03769999999997</v>
      </c>
      <c r="F564" s="7">
        <f>IF(SUMIFS('Daily BSE Equity Options'!$K:$K,'Daily BSE Equity Options'!$A:$A,$A564)=0,"",SUMIFS('Daily BSE Equity Options'!$K:$K,'Daily BSE Equity Options'!$A:$A,$A564))</f>
        <v>4.7399999999999998E-2</v>
      </c>
      <c r="G564" s="7">
        <f t="shared" si="216"/>
        <v>455.08509999999995</v>
      </c>
      <c r="H564" s="20">
        <f t="shared" si="217"/>
        <v>1.3655587584704678</v>
      </c>
      <c r="I564" s="20">
        <f t="shared" si="218"/>
        <v>0.42771084337349397</v>
      </c>
      <c r="J564" s="20">
        <f t="shared" si="219"/>
        <v>1.3653969199455074</v>
      </c>
      <c r="K564" s="20">
        <f t="shared" si="234"/>
        <v>0.14448461965261861</v>
      </c>
      <c r="L564" s="20">
        <f t="shared" si="235"/>
        <v>1.4989293361884259E-2</v>
      </c>
      <c r="M564" s="20">
        <f t="shared" si="236"/>
        <v>0.14446941128688495</v>
      </c>
      <c r="N564" s="20">
        <f t="shared" si="220"/>
        <v>0.9998958436564942</v>
      </c>
      <c r="O564" s="20">
        <f t="shared" si="221"/>
        <v>1.0415634350586298E-4</v>
      </c>
      <c r="P564" s="21">
        <f>IF(SUMIFS('Daily NSE Equity Options'!$L:$L,'Daily NSE Equity Options'!$A:$A,$A564)=0,"",SUMIFS('Daily NSE Equity Options'!$L:$L,'Daily NSE Equity Options'!$A:$A,$A564))</f>
        <v>127033.133</v>
      </c>
      <c r="Q564" s="8">
        <f>IF(SUMIFS('Daily BSE Equity Options'!$L:$L,'Daily BSE Equity Options'!$A:$A,$A564)=0,"",SUMIFS('Daily BSE Equity Options'!$L:$L,'Daily BSE Equity Options'!$A:$A,$A564))</f>
        <v>2473.4612000000002</v>
      </c>
      <c r="R564" s="8">
        <f t="shared" si="222"/>
        <v>129506.59420000001</v>
      </c>
      <c r="S564" s="23">
        <f t="shared" si="223"/>
        <v>1.7535785862871434</v>
      </c>
      <c r="T564" s="23">
        <f t="shared" si="224"/>
        <v>-0.1732005129680193</v>
      </c>
      <c r="U564" s="23">
        <f t="shared" si="225"/>
        <v>1.6362428344893933</v>
      </c>
      <c r="V564" s="23">
        <f t="shared" si="237"/>
        <v>0.38531530412014781</v>
      </c>
      <c r="W564" s="23">
        <f t="shared" si="238"/>
        <v>3.5261037621143299E-2</v>
      </c>
      <c r="X564" s="23">
        <f t="shared" si="239"/>
        <v>0.3764263288697749</v>
      </c>
      <c r="Y564" s="23">
        <f t="shared" si="226"/>
        <v>0.98090088604924486</v>
      </c>
      <c r="Z564" s="23">
        <f t="shared" si="227"/>
        <v>1.9099113950755104E-2</v>
      </c>
      <c r="AA564" s="24">
        <f>IF(SUMIFS('Daily NSE Equity Options'!$M:$M,'Daily NSE Equity Options'!$A:$A,$A564)=0,"",SUMIFS('Daily NSE Equity Options'!$M:$M,'Daily NSE Equity Options'!$A:$A,$A564))</f>
        <v>154839539</v>
      </c>
      <c r="AB564" s="9">
        <f>IF(SUMIFS('Daily BSE Equity Options'!$M:$M,'Daily BSE Equity Options'!$A:$A,$A564)=0,"",SUMIFS('Daily BSE Equity Options'!$M:$M,'Daily BSE Equity Options'!$A:$A,$A564))</f>
        <v>2771876</v>
      </c>
      <c r="AC564" s="9">
        <f t="shared" si="228"/>
        <v>157611415</v>
      </c>
      <c r="AD564" s="26">
        <f t="shared" si="229"/>
        <v>2.2588464348021251</v>
      </c>
      <c r="AE564" s="26">
        <f t="shared" si="230"/>
        <v>-0.24383694081804574</v>
      </c>
      <c r="AF564" s="26">
        <f t="shared" si="231"/>
        <v>2.0795920562908656</v>
      </c>
      <c r="AG564" s="26">
        <f t="shared" si="240"/>
        <v>0.37598886942191978</v>
      </c>
      <c r="AH564" s="26">
        <f t="shared" si="241"/>
        <v>3.8676699663239278E-2</v>
      </c>
      <c r="AI564" s="26">
        <f t="shared" si="242"/>
        <v>0.36817476291708662</v>
      </c>
      <c r="AJ564" s="26">
        <f t="shared" si="232"/>
        <v>0.98241322812817844</v>
      </c>
      <c r="AK564" s="26">
        <f t="shared" si="233"/>
        <v>1.7586771871821595E-2</v>
      </c>
      <c r="AL564" s="29">
        <v>20.787500000000001</v>
      </c>
      <c r="AM564" s="30">
        <v>20.787500000000001</v>
      </c>
      <c r="AN564" s="30">
        <v>19.822500000000002</v>
      </c>
      <c r="AO564" s="30">
        <v>20.267499999999998</v>
      </c>
      <c r="AP564" s="31">
        <v>-2.5000000000000001E-2</v>
      </c>
    </row>
    <row r="565" spans="1:42" x14ac:dyDescent="0.2">
      <c r="A565" s="11">
        <v>44749</v>
      </c>
      <c r="B565" s="5" t="s">
        <v>243</v>
      </c>
      <c r="C565" s="10">
        <v>44743</v>
      </c>
      <c r="D565" s="5" t="s">
        <v>184</v>
      </c>
      <c r="E565" s="18">
        <f>IF(SUMIFS('Daily NSE Equity Options'!$K:$K,'Daily NSE Equity Options'!$A:$A,$A565)=0,"",SUMIFS('Daily NSE Equity Options'!$K:$K,'Daily NSE Equity Options'!$A:$A,$A565))</f>
        <v>435.93130000000002</v>
      </c>
      <c r="F565" s="7">
        <f>IF(SUMIFS('Daily BSE Equity Options'!$K:$K,'Daily BSE Equity Options'!$A:$A,$A565)=0,"",SUMIFS('Daily BSE Equity Options'!$K:$K,'Daily BSE Equity Options'!$A:$A,$A565))</f>
        <v>3.4099999999999998E-2</v>
      </c>
      <c r="G565" s="7">
        <f t="shared" si="216"/>
        <v>435.96540000000005</v>
      </c>
      <c r="H565" s="20">
        <f t="shared" si="217"/>
        <v>1.711656361577985</v>
      </c>
      <c r="I565" s="20">
        <f t="shared" si="218"/>
        <v>0.16780821917808209</v>
      </c>
      <c r="J565" s="20">
        <f t="shared" si="219"/>
        <v>1.7113759957012573</v>
      </c>
      <c r="K565" s="20">
        <f t="shared" si="234"/>
        <v>-4.198860885592548E-2</v>
      </c>
      <c r="L565" s="20">
        <f t="shared" si="235"/>
        <v>-0.28059071729957807</v>
      </c>
      <c r="M565" s="20">
        <f t="shared" si="236"/>
        <v>-4.2013460779093625E-2</v>
      </c>
      <c r="N565" s="20">
        <f t="shared" si="220"/>
        <v>0.9999217827836796</v>
      </c>
      <c r="O565" s="20">
        <f t="shared" si="221"/>
        <v>7.8217216320377708E-5</v>
      </c>
      <c r="P565" s="21">
        <f>IF(SUMIFS('Daily NSE Equity Options'!$L:$L,'Daily NSE Equity Options'!$A:$A,$A565)=0,"",SUMIFS('Daily NSE Equity Options'!$L:$L,'Daily NSE Equity Options'!$A:$A,$A565))</f>
        <v>213941.69930000001</v>
      </c>
      <c r="Q565" s="8">
        <f>IF(SUMIFS('Daily BSE Equity Options'!$L:$L,'Daily BSE Equity Options'!$A:$A,$A565)=0,"",SUMIFS('Daily BSE Equity Options'!$L:$L,'Daily BSE Equity Options'!$A:$A,$A565))</f>
        <v>2565.587</v>
      </c>
      <c r="R565" s="8">
        <f t="shared" si="222"/>
        <v>216507.28630000001</v>
      </c>
      <c r="S565" s="23">
        <f t="shared" si="223"/>
        <v>3.6725590537572161</v>
      </c>
      <c r="T565" s="23">
        <f t="shared" si="224"/>
        <v>-0.15822594365643283</v>
      </c>
      <c r="U565" s="23">
        <f t="shared" si="225"/>
        <v>3.4334749351906142</v>
      </c>
      <c r="V565" s="23">
        <f t="shared" si="237"/>
        <v>0.68414093431829315</v>
      </c>
      <c r="W565" s="23">
        <f t="shared" si="238"/>
        <v>3.7245702499800526E-2</v>
      </c>
      <c r="X565" s="23">
        <f t="shared" si="239"/>
        <v>0.67178580857159154</v>
      </c>
      <c r="Y565" s="23">
        <f t="shared" si="226"/>
        <v>0.98815011243342166</v>
      </c>
      <c r="Z565" s="23">
        <f t="shared" si="227"/>
        <v>1.18498875665784E-2</v>
      </c>
      <c r="AA565" s="24">
        <f>IF(SUMIFS('Daily NSE Equity Options'!$M:$M,'Daily NSE Equity Options'!$A:$A,$A565)=0,"",SUMIFS('Daily NSE Equity Options'!$M:$M,'Daily NSE Equity Options'!$A:$A,$A565))</f>
        <v>255316725</v>
      </c>
      <c r="AB565" s="9">
        <f>IF(SUMIFS('Daily BSE Equity Options'!$M:$M,'Daily BSE Equity Options'!$A:$A,$A565)=0,"",SUMIFS('Daily BSE Equity Options'!$M:$M,'Daily BSE Equity Options'!$A:$A,$A565))</f>
        <v>2912902</v>
      </c>
      <c r="AC565" s="9">
        <f t="shared" si="228"/>
        <v>258229627</v>
      </c>
      <c r="AD565" s="26">
        <f t="shared" si="229"/>
        <v>4.4660429819920564</v>
      </c>
      <c r="AE565" s="26">
        <f t="shared" si="230"/>
        <v>-0.21386653309414783</v>
      </c>
      <c r="AF565" s="26">
        <f t="shared" si="231"/>
        <v>4.1220832442972632</v>
      </c>
      <c r="AG565" s="26">
        <f t="shared" si="240"/>
        <v>0.64891168398531596</v>
      </c>
      <c r="AH565" s="26">
        <f t="shared" si="241"/>
        <v>5.0877456278707989E-2</v>
      </c>
      <c r="AI565" s="26">
        <f t="shared" si="242"/>
        <v>0.63839419245109874</v>
      </c>
      <c r="AJ565" s="26">
        <f t="shared" si="232"/>
        <v>0.9887197219240843</v>
      </c>
      <c r="AK565" s="26">
        <f t="shared" si="233"/>
        <v>1.1280278075915744E-2</v>
      </c>
      <c r="AL565" s="29">
        <v>20.267499999999998</v>
      </c>
      <c r="AM565" s="30">
        <v>20.267499999999998</v>
      </c>
      <c r="AN565" s="30">
        <v>19.012499999999999</v>
      </c>
      <c r="AO565" s="30">
        <v>19.202500000000001</v>
      </c>
      <c r="AP565" s="31">
        <v>-5.2499999999999998E-2</v>
      </c>
    </row>
    <row r="566" spans="1:42" x14ac:dyDescent="0.2">
      <c r="A566" s="11">
        <v>44750</v>
      </c>
      <c r="B566" s="5" t="s">
        <v>241</v>
      </c>
      <c r="C566" s="10">
        <v>44743</v>
      </c>
      <c r="D566" s="5" t="s">
        <v>184</v>
      </c>
      <c r="E566" s="18">
        <f>IF(SUMIFS('Daily NSE Equity Options'!$K:$K,'Daily NSE Equity Options'!$A:$A,$A566)=0,"",SUMIFS('Daily NSE Equity Options'!$K:$K,'Daily NSE Equity Options'!$A:$A,$A566))</f>
        <v>283.07650000000001</v>
      </c>
      <c r="F566" s="7">
        <f>IF(SUMIFS('Daily BSE Equity Options'!$K:$K,'Daily BSE Equity Options'!$A:$A,$A566)=0,"",SUMIFS('Daily BSE Equity Options'!$K:$K,'Daily BSE Equity Options'!$A:$A,$A566))</f>
        <v>6.8400000000000002E-2</v>
      </c>
      <c r="G566" s="7">
        <f t="shared" si="216"/>
        <v>283.14490000000001</v>
      </c>
      <c r="H566" s="20">
        <f t="shared" si="217"/>
        <v>0.37985267350979623</v>
      </c>
      <c r="I566" s="20">
        <f t="shared" si="218"/>
        <v>1.85</v>
      </c>
      <c r="J566" s="20">
        <f t="shared" si="219"/>
        <v>0.38002464252258328</v>
      </c>
      <c r="K566" s="20">
        <f t="shared" si="234"/>
        <v>-0.35063965354173932</v>
      </c>
      <c r="L566" s="20">
        <f t="shared" si="235"/>
        <v>1.0058651026392962</v>
      </c>
      <c r="M566" s="20">
        <f t="shared" si="236"/>
        <v>-0.35053355151578547</v>
      </c>
      <c r="N566" s="20">
        <f t="shared" si="220"/>
        <v>0.99975842757542166</v>
      </c>
      <c r="O566" s="20">
        <f t="shared" si="221"/>
        <v>2.415724245783696E-4</v>
      </c>
      <c r="P566" s="21">
        <f>IF(SUMIFS('Daily NSE Equity Options'!$L:$L,'Daily NSE Equity Options'!$A:$A,$A566)=0,"",SUMIFS('Daily NSE Equity Options'!$L:$L,'Daily NSE Equity Options'!$A:$A,$A566))</f>
        <v>45306.730900000002</v>
      </c>
      <c r="Q566" s="8">
        <f>IF(SUMIFS('Daily BSE Equity Options'!$L:$L,'Daily BSE Equity Options'!$A:$A,$A566)=0,"",SUMIFS('Daily BSE Equity Options'!$L:$L,'Daily BSE Equity Options'!$A:$A,$A566))</f>
        <v>2226.7712999999999</v>
      </c>
      <c r="R566" s="8">
        <f t="shared" si="222"/>
        <v>47533.502200000003</v>
      </c>
      <c r="S566" s="23">
        <f t="shared" si="223"/>
        <v>-0.56486969425204558</v>
      </c>
      <c r="T566" s="23">
        <f t="shared" si="224"/>
        <v>-0.26367096236052923</v>
      </c>
      <c r="U566" s="23">
        <f t="shared" si="225"/>
        <v>-0.55636851100056939</v>
      </c>
      <c r="V566" s="23">
        <f t="shared" si="237"/>
        <v>-0.78822861065308925</v>
      </c>
      <c r="W566" s="23">
        <f t="shared" si="238"/>
        <v>-0.1320616685382332</v>
      </c>
      <c r="X566" s="23">
        <f t="shared" si="239"/>
        <v>-0.78045310616412267</v>
      </c>
      <c r="Y566" s="23">
        <f t="shared" si="226"/>
        <v>0.95315364538824154</v>
      </c>
      <c r="Z566" s="23">
        <f t="shared" si="227"/>
        <v>4.6846354611758435E-2</v>
      </c>
      <c r="AA566" s="24">
        <f>IF(SUMIFS('Daily NSE Equity Options'!$M:$M,'Daily NSE Equity Options'!$A:$A,$A566)=0,"",SUMIFS('Daily NSE Equity Options'!$M:$M,'Daily NSE Equity Options'!$A:$A,$A566))</f>
        <v>54321549</v>
      </c>
      <c r="AB566" s="9">
        <f>IF(SUMIFS('Daily BSE Equity Options'!$M:$M,'Daily BSE Equity Options'!$A:$A,$A566)=0,"",SUMIFS('Daily BSE Equity Options'!$M:$M,'Daily BSE Equity Options'!$A:$A,$A566))</f>
        <v>2454639</v>
      </c>
      <c r="AC566" s="9">
        <f t="shared" si="228"/>
        <v>56776188</v>
      </c>
      <c r="AD566" s="26">
        <f t="shared" si="229"/>
        <v>-0.49201578566430504</v>
      </c>
      <c r="AE566" s="26">
        <f t="shared" si="230"/>
        <v>-0.33584289062037065</v>
      </c>
      <c r="AF566" s="26">
        <f t="shared" si="231"/>
        <v>-0.48679850563552152</v>
      </c>
      <c r="AG566" s="26">
        <f t="shared" si="240"/>
        <v>-0.78723857984626744</v>
      </c>
      <c r="AH566" s="26">
        <f t="shared" si="241"/>
        <v>-0.15732180485302971</v>
      </c>
      <c r="AI566" s="26">
        <f t="shared" si="242"/>
        <v>-0.78013294345965967</v>
      </c>
      <c r="AJ566" s="26">
        <f t="shared" si="232"/>
        <v>0.95676640002671542</v>
      </c>
      <c r="AK566" s="26">
        <f t="shared" si="233"/>
        <v>4.3233599973284575E-2</v>
      </c>
      <c r="AL566" s="29">
        <v>19.202500000000001</v>
      </c>
      <c r="AM566" s="30">
        <v>19.202500000000001</v>
      </c>
      <c r="AN566" s="30">
        <v>18.22</v>
      </c>
      <c r="AO566" s="30">
        <v>18.395</v>
      </c>
      <c r="AP566" s="31">
        <v>-4.2099999999999999E-2</v>
      </c>
    </row>
    <row r="567" spans="1:42" x14ac:dyDescent="0.2">
      <c r="A567" s="11">
        <v>44753</v>
      </c>
      <c r="B567" s="5" t="s">
        <v>244</v>
      </c>
      <c r="C567" s="10">
        <v>44743</v>
      </c>
      <c r="D567" s="5" t="s">
        <v>184</v>
      </c>
      <c r="E567" s="18">
        <f>IF(SUMIFS('Daily NSE Equity Options'!$K:$K,'Daily NSE Equity Options'!$A:$A,$A567)=0,"",SUMIFS('Daily NSE Equity Options'!$K:$K,'Daily NSE Equity Options'!$A:$A,$A567))</f>
        <v>321.76409999999998</v>
      </c>
      <c r="F567" s="7">
        <f>IF(SUMIFS('Daily BSE Equity Options'!$K:$K,'Daily BSE Equity Options'!$A:$A,$A567)=0,"",SUMIFS('Daily BSE Equity Options'!$K:$K,'Daily BSE Equity Options'!$A:$A,$A567))</f>
        <v>6.5199999999999994E-2</v>
      </c>
      <c r="G567" s="7">
        <f t="shared" si="216"/>
        <v>321.82929999999999</v>
      </c>
      <c r="H567" s="20" t="str">
        <f t="shared" si="217"/>
        <v/>
      </c>
      <c r="I567" s="20" t="str">
        <f t="shared" si="218"/>
        <v/>
      </c>
      <c r="J567" s="20" t="str">
        <f t="shared" si="219"/>
        <v/>
      </c>
      <c r="K567" s="20">
        <f t="shared" si="234"/>
        <v>0.1366683564336848</v>
      </c>
      <c r="L567" s="20">
        <f t="shared" si="235"/>
        <v>-4.678362573099426E-2</v>
      </c>
      <c r="M567" s="20">
        <f t="shared" si="236"/>
        <v>0.13662403949355961</v>
      </c>
      <c r="N567" s="20">
        <f t="shared" si="220"/>
        <v>0.99979740812909201</v>
      </c>
      <c r="O567" s="20">
        <f t="shared" si="221"/>
        <v>2.0259187090796268E-4</v>
      </c>
      <c r="P567" s="21">
        <f>IF(SUMIFS('Daily NSE Equity Options'!$L:$L,'Daily NSE Equity Options'!$A:$A,$A567)=0,"",SUMIFS('Daily NSE Equity Options'!$L:$L,'Daily NSE Equity Options'!$A:$A,$A567))</f>
        <v>64131.1927</v>
      </c>
      <c r="Q567" s="8">
        <f>IF(SUMIFS('Daily BSE Equity Options'!$L:$L,'Daily BSE Equity Options'!$A:$A,$A567)=0,"",SUMIFS('Daily BSE Equity Options'!$L:$L,'Daily BSE Equity Options'!$A:$A,$A567))</f>
        <v>2186.7492000000002</v>
      </c>
      <c r="R567" s="8">
        <f t="shared" si="222"/>
        <v>66317.941900000005</v>
      </c>
      <c r="S567" s="23" t="str">
        <f t="shared" si="223"/>
        <v/>
      </c>
      <c r="T567" s="23" t="str">
        <f t="shared" si="224"/>
        <v/>
      </c>
      <c r="U567" s="23" t="str">
        <f t="shared" si="225"/>
        <v/>
      </c>
      <c r="V567" s="23">
        <f t="shared" si="237"/>
        <v>0.41548929763987896</v>
      </c>
      <c r="W567" s="23">
        <f t="shared" si="238"/>
        <v>-1.7973152429259232E-2</v>
      </c>
      <c r="X567" s="23">
        <f t="shared" si="239"/>
        <v>0.39518316199305858</v>
      </c>
      <c r="Y567" s="23">
        <f t="shared" si="226"/>
        <v>0.96702628071152485</v>
      </c>
      <c r="Z567" s="23">
        <f t="shared" si="227"/>
        <v>3.2973719288475083E-2</v>
      </c>
      <c r="AA567" s="24">
        <f>IF(SUMIFS('Daily NSE Equity Options'!$M:$M,'Daily NSE Equity Options'!$A:$A,$A567)=0,"",SUMIFS('Daily NSE Equity Options'!$M:$M,'Daily NSE Equity Options'!$A:$A,$A567))</f>
        <v>76614112</v>
      </c>
      <c r="AB567" s="9">
        <f>IF(SUMIFS('Daily BSE Equity Options'!$M:$M,'Daily BSE Equity Options'!$A:$A,$A567)=0,"",SUMIFS('Daily BSE Equity Options'!$M:$M,'Daily BSE Equity Options'!$A:$A,$A567))</f>
        <v>2415900</v>
      </c>
      <c r="AC567" s="9">
        <f t="shared" si="228"/>
        <v>79030012</v>
      </c>
      <c r="AD567" s="26" t="str">
        <f t="shared" si="229"/>
        <v/>
      </c>
      <c r="AE567" s="26" t="str">
        <f t="shared" si="230"/>
        <v/>
      </c>
      <c r="AF567" s="26" t="str">
        <f t="shared" si="231"/>
        <v/>
      </c>
      <c r="AG567" s="26">
        <f t="shared" si="240"/>
        <v>0.41038157803636999</v>
      </c>
      <c r="AH567" s="26">
        <f t="shared" si="241"/>
        <v>-1.5781954087749739E-2</v>
      </c>
      <c r="AI567" s="26">
        <f t="shared" si="242"/>
        <v>0.39195699436531384</v>
      </c>
      <c r="AJ567" s="26">
        <f t="shared" si="232"/>
        <v>0.96943060061790198</v>
      </c>
      <c r="AK567" s="26">
        <f t="shared" si="233"/>
        <v>3.0569399382098031E-2</v>
      </c>
      <c r="AL567" s="29">
        <v>18.395</v>
      </c>
      <c r="AM567" s="30">
        <v>19.215</v>
      </c>
      <c r="AN567" s="30">
        <v>16.647500000000001</v>
      </c>
      <c r="AO567" s="30">
        <v>18.3675</v>
      </c>
      <c r="AP567" s="31">
        <v>-1.5E-3</v>
      </c>
    </row>
    <row r="568" spans="1:42" x14ac:dyDescent="0.2">
      <c r="A568" s="11">
        <v>44754</v>
      </c>
      <c r="B568" s="5" t="s">
        <v>242</v>
      </c>
      <c r="C568" s="10">
        <v>44743</v>
      </c>
      <c r="D568" s="5" t="s">
        <v>184</v>
      </c>
      <c r="E568" s="18">
        <f>IF(SUMIFS('Daily NSE Equity Options'!$K:$K,'Daily NSE Equity Options'!$A:$A,$A568)=0,"",SUMIFS('Daily NSE Equity Options'!$K:$K,'Daily NSE Equity Options'!$A:$A,$A568))</f>
        <v>326.8854</v>
      </c>
      <c r="F568" s="7">
        <f>IF(SUMIFS('Daily BSE Equity Options'!$K:$K,'Daily BSE Equity Options'!$A:$A,$A568)=0,"",SUMIFS('Daily BSE Equity Options'!$K:$K,'Daily BSE Equity Options'!$A:$A,$A568))</f>
        <v>5.2900000000000003E-2</v>
      </c>
      <c r="G568" s="7">
        <f t="shared" si="216"/>
        <v>326.93830000000003</v>
      </c>
      <c r="H568" s="20">
        <f t="shared" si="217"/>
        <v>1.1093272694187446</v>
      </c>
      <c r="I568" s="20">
        <f t="shared" si="218"/>
        <v>7.5203252032520318E-2</v>
      </c>
      <c r="J568" s="20">
        <f t="shared" si="219"/>
        <v>1.1089990620601391</v>
      </c>
      <c r="K568" s="20">
        <f t="shared" si="234"/>
        <v>1.5916318818662623E-2</v>
      </c>
      <c r="L568" s="20">
        <f t="shared" si="235"/>
        <v>-0.18865030674846617</v>
      </c>
      <c r="M568" s="20">
        <f t="shared" si="236"/>
        <v>1.587487528326359E-2</v>
      </c>
      <c r="N568" s="20">
        <f t="shared" si="220"/>
        <v>0.99983819576966049</v>
      </c>
      <c r="O568" s="20">
        <f t="shared" si="221"/>
        <v>1.6180423033948608E-4</v>
      </c>
      <c r="P568" s="21">
        <f>IF(SUMIFS('Daily NSE Equity Options'!$L:$L,'Daily NSE Equity Options'!$A:$A,$A568)=0,"",SUMIFS('Daily NSE Equity Options'!$L:$L,'Daily NSE Equity Options'!$A:$A,$A568))</f>
        <v>77281.072899999999</v>
      </c>
      <c r="Q568" s="8">
        <f>IF(SUMIFS('Daily BSE Equity Options'!$L:$L,'Daily BSE Equity Options'!$A:$A,$A568)=0,"",SUMIFS('Daily BSE Equity Options'!$L:$L,'Daily BSE Equity Options'!$A:$A,$A568))</f>
        <v>2439.4731000000002</v>
      </c>
      <c r="R568" s="8">
        <f t="shared" si="222"/>
        <v>79720.546000000002</v>
      </c>
      <c r="S568" s="23">
        <f t="shared" si="223"/>
        <v>1.1222251152211089</v>
      </c>
      <c r="T568" s="23">
        <f t="shared" si="224"/>
        <v>-0.19254417621485287</v>
      </c>
      <c r="U568" s="23">
        <f t="shared" si="225"/>
        <v>1.0215016519222058</v>
      </c>
      <c r="V568" s="23">
        <f t="shared" si="237"/>
        <v>0.2050465560731729</v>
      </c>
      <c r="W568" s="23">
        <f t="shared" si="238"/>
        <v>0.11557059218313648</v>
      </c>
      <c r="X568" s="23">
        <f t="shared" si="239"/>
        <v>0.20209620075679702</v>
      </c>
      <c r="Y568" s="23">
        <f t="shared" si="226"/>
        <v>0.96939969402617987</v>
      </c>
      <c r="Z568" s="23">
        <f t="shared" si="227"/>
        <v>3.0600305973820099E-2</v>
      </c>
      <c r="AA568" s="24">
        <f>IF(SUMIFS('Daily NSE Equity Options'!$M:$M,'Daily NSE Equity Options'!$A:$A,$A568)=0,"",SUMIFS('Daily NSE Equity Options'!$M:$M,'Daily NSE Equity Options'!$A:$A,$A568))</f>
        <v>92802662</v>
      </c>
      <c r="AB568" s="9">
        <f>IF(SUMIFS('Daily BSE Equity Options'!$M:$M,'Daily BSE Equity Options'!$A:$A,$A568)=0,"",SUMIFS('Daily BSE Equity Options'!$M:$M,'Daily BSE Equity Options'!$A:$A,$A568))</f>
        <v>2693993</v>
      </c>
      <c r="AC568" s="9">
        <f t="shared" si="228"/>
        <v>95496655</v>
      </c>
      <c r="AD568" s="26">
        <f t="shared" si="229"/>
        <v>1.5039649336245726</v>
      </c>
      <c r="AE568" s="26">
        <f t="shared" si="230"/>
        <v>-0.24482017899546249</v>
      </c>
      <c r="AF568" s="26">
        <f t="shared" si="231"/>
        <v>1.3504185540614464</v>
      </c>
      <c r="AG568" s="26">
        <f t="shared" si="240"/>
        <v>0.21129984512513822</v>
      </c>
      <c r="AH568" s="26">
        <f t="shared" si="241"/>
        <v>0.11510948300840274</v>
      </c>
      <c r="AI568" s="26">
        <f t="shared" si="242"/>
        <v>0.20835936352888318</v>
      </c>
      <c r="AJ568" s="26">
        <f t="shared" si="232"/>
        <v>0.97178966111430809</v>
      </c>
      <c r="AK568" s="26">
        <f t="shared" si="233"/>
        <v>2.8210338885691862E-2</v>
      </c>
      <c r="AL568" s="29">
        <v>18.3675</v>
      </c>
      <c r="AM568" s="30">
        <v>18.637499999999999</v>
      </c>
      <c r="AN568" s="30">
        <v>17.3</v>
      </c>
      <c r="AO568" s="30">
        <v>18.547499999999999</v>
      </c>
      <c r="AP568" s="31">
        <v>9.7999999999999997E-3</v>
      </c>
    </row>
    <row r="569" spans="1:42" x14ac:dyDescent="0.2">
      <c r="A569" s="11">
        <v>44755</v>
      </c>
      <c r="B569" s="5" t="s">
        <v>240</v>
      </c>
      <c r="C569" s="10">
        <v>44743</v>
      </c>
      <c r="D569" s="5" t="s">
        <v>184</v>
      </c>
      <c r="E569" s="18">
        <f>IF(SUMIFS('Daily NSE Equity Options'!$K:$K,'Daily NSE Equity Options'!$A:$A,$A569)=0,"",SUMIFS('Daily NSE Equity Options'!$K:$K,'Daily NSE Equity Options'!$A:$A,$A569))</f>
        <v>387.87439999999998</v>
      </c>
      <c r="F569" s="7">
        <f>IF(SUMIFS('Daily BSE Equity Options'!$K:$K,'Daily BSE Equity Options'!$A:$A,$A569)=0,"",SUMIFS('Daily BSE Equity Options'!$K:$K,'Daily BSE Equity Options'!$A:$A,$A569))</f>
        <v>4.1500000000000002E-2</v>
      </c>
      <c r="G569" s="7">
        <f t="shared" si="216"/>
        <v>387.91589999999997</v>
      </c>
      <c r="H569" s="20">
        <f t="shared" si="217"/>
        <v>1.6239412046843045</v>
      </c>
      <c r="I569" s="20">
        <f t="shared" si="218"/>
        <v>0.36065573770491821</v>
      </c>
      <c r="J569" s="20">
        <f t="shared" si="219"/>
        <v>1.6236806044972059</v>
      </c>
      <c r="K569" s="20">
        <f t="shared" si="234"/>
        <v>0.18657609058098035</v>
      </c>
      <c r="L569" s="20">
        <f t="shared" si="235"/>
        <v>-0.21550094517958407</v>
      </c>
      <c r="M569" s="20">
        <f t="shared" si="236"/>
        <v>0.18651103281567183</v>
      </c>
      <c r="N569" s="20">
        <f t="shared" si="220"/>
        <v>0.99989301804849973</v>
      </c>
      <c r="O569" s="20">
        <f t="shared" si="221"/>
        <v>1.0698195150031232E-4</v>
      </c>
      <c r="P569" s="21">
        <f>IF(SUMIFS('Daily NSE Equity Options'!$L:$L,'Daily NSE Equity Options'!$A:$A,$A569)=0,"",SUMIFS('Daily NSE Equity Options'!$L:$L,'Daily NSE Equity Options'!$A:$A,$A569))</f>
        <v>107601.4353</v>
      </c>
      <c r="Q569" s="8">
        <f>IF(SUMIFS('Daily BSE Equity Options'!$L:$L,'Daily BSE Equity Options'!$A:$A,$A569)=0,"",SUMIFS('Daily BSE Equity Options'!$L:$L,'Daily BSE Equity Options'!$A:$A,$A569))</f>
        <v>2488.5187000000001</v>
      </c>
      <c r="R569" s="8">
        <f t="shared" si="222"/>
        <v>110089.954</v>
      </c>
      <c r="S569" s="23">
        <f t="shared" si="223"/>
        <v>1.7994468163947301</v>
      </c>
      <c r="T569" s="23">
        <f t="shared" si="224"/>
        <v>-0.18262035656469655</v>
      </c>
      <c r="U569" s="23">
        <f t="shared" si="225"/>
        <v>1.6539731786258298</v>
      </c>
      <c r="V569" s="23">
        <f t="shared" si="237"/>
        <v>0.39233878700459912</v>
      </c>
      <c r="W569" s="23">
        <f t="shared" si="238"/>
        <v>2.0104997263548308E-2</v>
      </c>
      <c r="X569" s="23">
        <f t="shared" si="239"/>
        <v>0.38094831914472826</v>
      </c>
      <c r="Y569" s="23">
        <f t="shared" si="226"/>
        <v>0.97739558779359648</v>
      </c>
      <c r="Z569" s="23">
        <f t="shared" si="227"/>
        <v>2.2604412206403503E-2</v>
      </c>
      <c r="AA569" s="24">
        <f>IF(SUMIFS('Daily NSE Equity Options'!$M:$M,'Daily NSE Equity Options'!$A:$A,$A569)=0,"",SUMIFS('Daily NSE Equity Options'!$M:$M,'Daily NSE Equity Options'!$A:$A,$A569))</f>
        <v>127957124</v>
      </c>
      <c r="AB569" s="9">
        <f>IF(SUMIFS('Daily BSE Equity Options'!$M:$M,'Daily BSE Equity Options'!$A:$A,$A569)=0,"",SUMIFS('Daily BSE Equity Options'!$M:$M,'Daily BSE Equity Options'!$A:$A,$A569))</f>
        <v>2762521</v>
      </c>
      <c r="AC569" s="9">
        <f t="shared" si="228"/>
        <v>130719645</v>
      </c>
      <c r="AD569" s="26">
        <f t="shared" si="229"/>
        <v>2.2532812389839214</v>
      </c>
      <c r="AE569" s="26">
        <f t="shared" si="230"/>
        <v>-0.25217881628859917</v>
      </c>
      <c r="AF569" s="26">
        <f t="shared" si="231"/>
        <v>2.0381684192040468</v>
      </c>
      <c r="AG569" s="26">
        <f t="shared" si="240"/>
        <v>0.37880876736057423</v>
      </c>
      <c r="AH569" s="26">
        <f t="shared" si="241"/>
        <v>2.5437334098492359E-2</v>
      </c>
      <c r="AI569" s="26">
        <f t="shared" si="242"/>
        <v>0.3688400394757283</v>
      </c>
      <c r="AJ569" s="26">
        <f t="shared" si="232"/>
        <v>0.97886682602297459</v>
      </c>
      <c r="AK569" s="26">
        <f t="shared" si="233"/>
        <v>2.1133173977025414E-2</v>
      </c>
      <c r="AL569" s="29">
        <v>18.547499999999999</v>
      </c>
      <c r="AM569" s="30">
        <v>18.762499999999999</v>
      </c>
      <c r="AN569" s="30">
        <v>17.734999999999999</v>
      </c>
      <c r="AO569" s="30">
        <v>18.52</v>
      </c>
      <c r="AP569" s="31">
        <v>-1.5E-3</v>
      </c>
    </row>
    <row r="570" spans="1:42" x14ac:dyDescent="0.2">
      <c r="A570" s="11">
        <v>44756</v>
      </c>
      <c r="B570" s="5" t="s">
        <v>243</v>
      </c>
      <c r="C570" s="10">
        <v>44743</v>
      </c>
      <c r="D570" s="5" t="s">
        <v>184</v>
      </c>
      <c r="E570" s="18">
        <f>IF(SUMIFS('Daily NSE Equity Options'!$K:$K,'Daily NSE Equity Options'!$A:$A,$A570)=0,"",SUMIFS('Daily NSE Equity Options'!$K:$K,'Daily NSE Equity Options'!$A:$A,$A570))</f>
        <v>438.55470000000003</v>
      </c>
      <c r="F570" s="7">
        <f>IF(SUMIFS('Daily BSE Equity Options'!$K:$K,'Daily BSE Equity Options'!$A:$A,$A570)=0,"",SUMIFS('Daily BSE Equity Options'!$K:$K,'Daily BSE Equity Options'!$A:$A,$A570))</f>
        <v>3.4299999999999997E-2</v>
      </c>
      <c r="G570" s="7">
        <f t="shared" si="216"/>
        <v>438.589</v>
      </c>
      <c r="H570" s="20">
        <f t="shared" si="217"/>
        <v>1.8314877693048195</v>
      </c>
      <c r="I570" s="20">
        <f t="shared" si="218"/>
        <v>0.31923076923076921</v>
      </c>
      <c r="J570" s="20">
        <f t="shared" si="219"/>
        <v>1.8312339544860947</v>
      </c>
      <c r="K570" s="20">
        <f t="shared" si="234"/>
        <v>0.13066162654715052</v>
      </c>
      <c r="L570" s="20">
        <f t="shared" si="235"/>
        <v>-0.17349397590361459</v>
      </c>
      <c r="M570" s="20">
        <f t="shared" si="236"/>
        <v>0.13062908738724044</v>
      </c>
      <c r="N570" s="20">
        <f t="shared" si="220"/>
        <v>0.99992179466425291</v>
      </c>
      <c r="O570" s="20">
        <f t="shared" si="221"/>
        <v>7.8205335747134549E-5</v>
      </c>
      <c r="P570" s="21">
        <f>IF(SUMIFS('Daily NSE Equity Options'!$L:$L,'Daily NSE Equity Options'!$A:$A,$A570)=0,"",SUMIFS('Daily NSE Equity Options'!$L:$L,'Daily NSE Equity Options'!$A:$A,$A570))</f>
        <v>221646.74650000001</v>
      </c>
      <c r="Q570" s="8">
        <f>IF(SUMIFS('Daily BSE Equity Options'!$L:$L,'Daily BSE Equity Options'!$A:$A,$A570)=0,"",SUMIFS('Daily BSE Equity Options'!$L:$L,'Daily BSE Equity Options'!$A:$A,$A570))</f>
        <v>2682.8355999999999</v>
      </c>
      <c r="R570" s="8">
        <f t="shared" si="222"/>
        <v>224329.5821</v>
      </c>
      <c r="S570" s="23">
        <f t="shared" si="223"/>
        <v>3.6861660853903073</v>
      </c>
      <c r="T570" s="23">
        <f t="shared" si="224"/>
        <v>-0.10795849860913798</v>
      </c>
      <c r="U570" s="23">
        <f t="shared" si="225"/>
        <v>3.4593342202202884</v>
      </c>
      <c r="V570" s="23">
        <f t="shared" si="237"/>
        <v>1.0598865236512327</v>
      </c>
      <c r="W570" s="23">
        <f t="shared" si="238"/>
        <v>7.8085368617081263E-2</v>
      </c>
      <c r="X570" s="23">
        <f t="shared" si="239"/>
        <v>1.0376934856381173</v>
      </c>
      <c r="Y570" s="23">
        <f t="shared" si="226"/>
        <v>0.98804065172820565</v>
      </c>
      <c r="Z570" s="23">
        <f t="shared" si="227"/>
        <v>1.1959348271794422E-2</v>
      </c>
      <c r="AA570" s="24">
        <f>IF(SUMIFS('Daily NSE Equity Options'!$M:$M,'Daily NSE Equity Options'!$A:$A,$A570)=0,"",SUMIFS('Daily NSE Equity Options'!$M:$M,'Daily NSE Equity Options'!$A:$A,$A570))</f>
        <v>264620565</v>
      </c>
      <c r="AB570" s="9">
        <f>IF(SUMIFS('Daily BSE Equity Options'!$M:$M,'Daily BSE Equity Options'!$A:$A,$A570)=0,"",SUMIFS('Daily BSE Equity Options'!$M:$M,'Daily BSE Equity Options'!$A:$A,$A570))</f>
        <v>3064204</v>
      </c>
      <c r="AC570" s="9">
        <f t="shared" si="228"/>
        <v>267684769</v>
      </c>
      <c r="AD570" s="26">
        <f t="shared" si="229"/>
        <v>4.525074969503267</v>
      </c>
      <c r="AE570" s="26">
        <f t="shared" si="230"/>
        <v>-0.1632434935862952</v>
      </c>
      <c r="AF570" s="26">
        <f t="shared" si="231"/>
        <v>4.192068670634729</v>
      </c>
      <c r="AG570" s="26">
        <f t="shared" si="240"/>
        <v>1.0680408931354224</v>
      </c>
      <c r="AH570" s="26">
        <f t="shared" si="241"/>
        <v>0.10920568567623556</v>
      </c>
      <c r="AI570" s="26">
        <f t="shared" si="242"/>
        <v>1.0477776618808901</v>
      </c>
      <c r="AJ570" s="26">
        <f t="shared" si="232"/>
        <v>0.98855293854989557</v>
      </c>
      <c r="AK570" s="26">
        <f t="shared" si="233"/>
        <v>1.1447061450104394E-2</v>
      </c>
      <c r="AL570" s="29">
        <v>18.52</v>
      </c>
      <c r="AM570" s="30">
        <v>18.690000000000001</v>
      </c>
      <c r="AN570" s="30">
        <v>17.75</v>
      </c>
      <c r="AO570" s="30">
        <v>18.34</v>
      </c>
      <c r="AP570" s="31">
        <v>-9.7000000000000003E-3</v>
      </c>
    </row>
    <row r="571" spans="1:42" x14ac:dyDescent="0.2">
      <c r="A571" s="11">
        <v>44757</v>
      </c>
      <c r="B571" s="5" t="s">
        <v>241</v>
      </c>
      <c r="C571" s="10">
        <v>44743</v>
      </c>
      <c r="D571" s="5" t="s">
        <v>184</v>
      </c>
      <c r="E571" s="18">
        <f>IF(SUMIFS('Daily NSE Equity Options'!$K:$K,'Daily NSE Equity Options'!$A:$A,$A571)=0,"",SUMIFS('Daily NSE Equity Options'!$K:$K,'Daily NSE Equity Options'!$A:$A,$A571))</f>
        <v>305.11759999999998</v>
      </c>
      <c r="F571" s="7">
        <f>IF(SUMIFS('Daily BSE Equity Options'!$K:$K,'Daily BSE Equity Options'!$A:$A,$A571)=0,"",SUMIFS('Daily BSE Equity Options'!$K:$K,'Daily BSE Equity Options'!$A:$A,$A571))</f>
        <v>5.1499999999999997E-2</v>
      </c>
      <c r="G571" s="7">
        <f t="shared" si="216"/>
        <v>305.16909999999996</v>
      </c>
      <c r="H571" s="20">
        <f t="shared" si="217"/>
        <v>0.70896029402951388</v>
      </c>
      <c r="I571" s="20">
        <f t="shared" si="218"/>
        <v>1.5121951219512191</v>
      </c>
      <c r="J571" s="20">
        <f t="shared" si="219"/>
        <v>0.70905251108308431</v>
      </c>
      <c r="K571" s="20">
        <f t="shared" si="234"/>
        <v>-0.30426557964149059</v>
      </c>
      <c r="L571" s="20">
        <f t="shared" si="235"/>
        <v>0.50145772594752192</v>
      </c>
      <c r="M571" s="20">
        <f t="shared" si="236"/>
        <v>-0.30420256777985777</v>
      </c>
      <c r="N571" s="20">
        <f t="shared" si="220"/>
        <v>0.99983124110534138</v>
      </c>
      <c r="O571" s="20">
        <f t="shared" si="221"/>
        <v>1.6875889465873184E-4</v>
      </c>
      <c r="P571" s="21">
        <f>IF(SUMIFS('Daily NSE Equity Options'!$L:$L,'Daily NSE Equity Options'!$A:$A,$A571)=0,"",SUMIFS('Daily NSE Equity Options'!$L:$L,'Daily NSE Equity Options'!$A:$A,$A571))</f>
        <v>53234.022499999999</v>
      </c>
      <c r="Q571" s="8">
        <f>IF(SUMIFS('Daily BSE Equity Options'!$L:$L,'Daily BSE Equity Options'!$A:$A,$A571)=0,"",SUMIFS('Daily BSE Equity Options'!$L:$L,'Daily BSE Equity Options'!$A:$A,$A571))</f>
        <v>2230.9695000000002</v>
      </c>
      <c r="R571" s="8">
        <f t="shared" si="222"/>
        <v>55464.991999999998</v>
      </c>
      <c r="S571" s="23">
        <f t="shared" si="223"/>
        <v>-0.42439858514217454</v>
      </c>
      <c r="T571" s="23">
        <f t="shared" si="224"/>
        <v>-0.25927027130402347</v>
      </c>
      <c r="U571" s="23">
        <f t="shared" si="225"/>
        <v>-0.4191905957723614</v>
      </c>
      <c r="V571" s="23">
        <f t="shared" si="237"/>
        <v>-0.75982493160575226</v>
      </c>
      <c r="W571" s="23">
        <f t="shared" si="238"/>
        <v>-0.16842854627394976</v>
      </c>
      <c r="X571" s="23">
        <f t="shared" si="239"/>
        <v>-0.75275221626688893</v>
      </c>
      <c r="Y571" s="23">
        <f t="shared" si="226"/>
        <v>0.95977697968477127</v>
      </c>
      <c r="Z571" s="23">
        <f t="shared" si="227"/>
        <v>4.0223020315228751E-2</v>
      </c>
      <c r="AA571" s="24">
        <f>IF(SUMIFS('Daily NSE Equity Options'!$M:$M,'Daily NSE Equity Options'!$A:$A,$A571)=0,"",SUMIFS('Daily NSE Equity Options'!$M:$M,'Daily NSE Equity Options'!$A:$A,$A571))</f>
        <v>64314266</v>
      </c>
      <c r="AB571" s="9">
        <f>IF(SUMIFS('Daily BSE Equity Options'!$M:$M,'Daily BSE Equity Options'!$A:$A,$A571)=0,"",SUMIFS('Daily BSE Equity Options'!$M:$M,'Daily BSE Equity Options'!$A:$A,$A571))</f>
        <v>2480397</v>
      </c>
      <c r="AC571" s="9">
        <f t="shared" si="228"/>
        <v>66794663</v>
      </c>
      <c r="AD571" s="26">
        <f t="shared" si="229"/>
        <v>-0.32242066444705231</v>
      </c>
      <c r="AE571" s="26">
        <f t="shared" si="230"/>
        <v>-0.30116216725640454</v>
      </c>
      <c r="AF571" s="26">
        <f t="shared" si="231"/>
        <v>-0.32165438600510743</v>
      </c>
      <c r="AG571" s="26">
        <f t="shared" si="240"/>
        <v>-0.75695665981213511</v>
      </c>
      <c r="AH571" s="26">
        <f t="shared" si="241"/>
        <v>-0.19052484756236854</v>
      </c>
      <c r="AI571" s="26">
        <f t="shared" si="242"/>
        <v>-0.7504726800500181</v>
      </c>
      <c r="AJ571" s="26">
        <f t="shared" si="232"/>
        <v>0.96286534150191017</v>
      </c>
      <c r="AK571" s="26">
        <f t="shared" si="233"/>
        <v>3.7134658498089883E-2</v>
      </c>
      <c r="AL571" s="29">
        <v>18.34</v>
      </c>
      <c r="AM571" s="30">
        <v>18.34</v>
      </c>
      <c r="AN571" s="30">
        <v>17.53</v>
      </c>
      <c r="AO571" s="30">
        <v>17.5975</v>
      </c>
      <c r="AP571" s="31">
        <v>-4.0500000000000001E-2</v>
      </c>
    </row>
    <row r="572" spans="1:42" x14ac:dyDescent="0.2">
      <c r="A572" s="11">
        <v>44760</v>
      </c>
      <c r="B572" s="5" t="s">
        <v>244</v>
      </c>
      <c r="C572" s="10">
        <v>44743</v>
      </c>
      <c r="D572" s="5" t="s">
        <v>184</v>
      </c>
      <c r="E572" s="18">
        <f>IF(SUMIFS('Daily NSE Equity Options'!$K:$K,'Daily NSE Equity Options'!$A:$A,$A572)=0,"",SUMIFS('Daily NSE Equity Options'!$K:$K,'Daily NSE Equity Options'!$A:$A,$A572))</f>
        <v>323.32769999999999</v>
      </c>
      <c r="F572" s="7">
        <f>IF(SUMIFS('Daily BSE Equity Options'!$K:$K,'Daily BSE Equity Options'!$A:$A,$A572)=0,"",SUMIFS('Daily BSE Equity Options'!$K:$K,'Daily BSE Equity Options'!$A:$A,$A572))</f>
        <v>4.4499999999999998E-2</v>
      </c>
      <c r="G572" s="7">
        <f t="shared" si="216"/>
        <v>323.37220000000002</v>
      </c>
      <c r="H572" s="20" t="str">
        <f t="shared" si="217"/>
        <v/>
      </c>
      <c r="I572" s="20" t="str">
        <f t="shared" si="218"/>
        <v/>
      </c>
      <c r="J572" s="20" t="str">
        <f t="shared" si="219"/>
        <v/>
      </c>
      <c r="K572" s="20">
        <f t="shared" si="234"/>
        <v>5.9682233997645495E-2</v>
      </c>
      <c r="L572" s="20">
        <f t="shared" si="235"/>
        <v>-0.13592233009708732</v>
      </c>
      <c r="M572" s="20">
        <f t="shared" si="236"/>
        <v>5.964922398761896E-2</v>
      </c>
      <c r="N572" s="20">
        <f t="shared" si="220"/>
        <v>0.9998623876758731</v>
      </c>
      <c r="O572" s="20">
        <f t="shared" si="221"/>
        <v>1.3761232412681112E-4</v>
      </c>
      <c r="P572" s="21">
        <f>IF(SUMIFS('Daily NSE Equity Options'!$L:$L,'Daily NSE Equity Options'!$A:$A,$A572)=0,"",SUMIFS('Daily NSE Equity Options'!$L:$L,'Daily NSE Equity Options'!$A:$A,$A572))</f>
        <v>68006.066600000006</v>
      </c>
      <c r="Q572" s="8">
        <f>IF(SUMIFS('Daily BSE Equity Options'!$L:$L,'Daily BSE Equity Options'!$A:$A,$A572)=0,"",SUMIFS('Daily BSE Equity Options'!$L:$L,'Daily BSE Equity Options'!$A:$A,$A572))</f>
        <v>2213.2343999999998</v>
      </c>
      <c r="R572" s="8">
        <f t="shared" si="222"/>
        <v>70219.301000000007</v>
      </c>
      <c r="S572" s="23" t="str">
        <f t="shared" si="223"/>
        <v/>
      </c>
      <c r="T572" s="23" t="str">
        <f t="shared" si="224"/>
        <v/>
      </c>
      <c r="U572" s="23" t="str">
        <f t="shared" si="225"/>
        <v/>
      </c>
      <c r="V572" s="23">
        <f t="shared" si="237"/>
        <v>0.27749253966295728</v>
      </c>
      <c r="W572" s="23">
        <f t="shared" si="238"/>
        <v>-7.9495035678436299E-3</v>
      </c>
      <c r="X572" s="23">
        <f t="shared" si="239"/>
        <v>0.26601119855926436</v>
      </c>
      <c r="Y572" s="23">
        <f t="shared" si="226"/>
        <v>0.96848111034315199</v>
      </c>
      <c r="Z572" s="23">
        <f t="shared" si="227"/>
        <v>3.1518889656848043E-2</v>
      </c>
      <c r="AA572" s="24">
        <f>IF(SUMIFS('Daily NSE Equity Options'!$M:$M,'Daily NSE Equity Options'!$A:$A,$A572)=0,"",SUMIFS('Daily NSE Equity Options'!$M:$M,'Daily NSE Equity Options'!$A:$A,$A572))</f>
        <v>81297493</v>
      </c>
      <c r="AB572" s="9">
        <f>IF(SUMIFS('Daily BSE Equity Options'!$M:$M,'Daily BSE Equity Options'!$A:$A,$A572)=0,"",SUMIFS('Daily BSE Equity Options'!$M:$M,'Daily BSE Equity Options'!$A:$A,$A572))</f>
        <v>2447960</v>
      </c>
      <c r="AC572" s="9">
        <f t="shared" si="228"/>
        <v>83745453</v>
      </c>
      <c r="AD572" s="26" t="str">
        <f t="shared" si="229"/>
        <v/>
      </c>
      <c r="AE572" s="26" t="str">
        <f t="shared" si="230"/>
        <v/>
      </c>
      <c r="AF572" s="26" t="str">
        <f t="shared" si="231"/>
        <v/>
      </c>
      <c r="AG572" s="26">
        <f t="shared" si="240"/>
        <v>0.26406624931395473</v>
      </c>
      <c r="AH572" s="26">
        <f t="shared" si="241"/>
        <v>-1.3077342054517938E-2</v>
      </c>
      <c r="AI572" s="26">
        <f t="shared" si="242"/>
        <v>0.25377461669355239</v>
      </c>
      <c r="AJ572" s="26">
        <f t="shared" si="232"/>
        <v>0.9707690398426766</v>
      </c>
      <c r="AK572" s="26">
        <f t="shared" si="233"/>
        <v>2.9230960157323408E-2</v>
      </c>
      <c r="AL572" s="29">
        <v>17.5975</v>
      </c>
      <c r="AM572" s="30">
        <v>18.182500000000001</v>
      </c>
      <c r="AN572" s="30">
        <v>16.47</v>
      </c>
      <c r="AO572" s="30">
        <v>17.16</v>
      </c>
      <c r="AP572" s="31">
        <v>-2.4899999999999999E-2</v>
      </c>
    </row>
    <row r="573" spans="1:42" x14ac:dyDescent="0.2">
      <c r="A573" s="11">
        <v>44761</v>
      </c>
      <c r="B573" s="5" t="s">
        <v>242</v>
      </c>
      <c r="C573" s="10">
        <v>44743</v>
      </c>
      <c r="D573" s="5" t="s">
        <v>184</v>
      </c>
      <c r="E573" s="18">
        <f>IF(SUMIFS('Daily NSE Equity Options'!$K:$K,'Daily NSE Equity Options'!$A:$A,$A573)=0,"",SUMIFS('Daily NSE Equity Options'!$K:$K,'Daily NSE Equity Options'!$A:$A,$A573))</f>
        <v>427.61410000000001</v>
      </c>
      <c r="F573" s="7">
        <f>IF(SUMIFS('Daily BSE Equity Options'!$K:$K,'Daily BSE Equity Options'!$A:$A,$A573)=0,"",SUMIFS('Daily BSE Equity Options'!$K:$K,'Daily BSE Equity Options'!$A:$A,$A573))</f>
        <v>4.3799999999999999E-2</v>
      </c>
      <c r="G573" s="7">
        <f t="shared" si="216"/>
        <v>427.65789999999998</v>
      </c>
      <c r="H573" s="20">
        <f t="shared" si="217"/>
        <v>1.3041092185038226</v>
      </c>
      <c r="I573" s="20">
        <f t="shared" si="218"/>
        <v>0.13178294573643412</v>
      </c>
      <c r="J573" s="20">
        <f t="shared" si="219"/>
        <v>1.3038648079501662</v>
      </c>
      <c r="K573" s="20">
        <f t="shared" si="234"/>
        <v>0.32254087725858316</v>
      </c>
      <c r="L573" s="20">
        <f t="shared" si="235"/>
        <v>-1.5730337078651679E-2</v>
      </c>
      <c r="M573" s="20">
        <f t="shared" si="236"/>
        <v>0.32249432697059288</v>
      </c>
      <c r="N573" s="20">
        <f t="shared" si="220"/>
        <v>0.99989758168854126</v>
      </c>
      <c r="O573" s="20">
        <f t="shared" si="221"/>
        <v>1.0241831145876178E-4</v>
      </c>
      <c r="P573" s="21">
        <f>IF(SUMIFS('Daily NSE Equity Options'!$L:$L,'Daily NSE Equity Options'!$A:$A,$A573)=0,"",SUMIFS('Daily NSE Equity Options'!$L:$L,'Daily NSE Equity Options'!$A:$A,$A573))</f>
        <v>104806.7019</v>
      </c>
      <c r="Q573" s="8">
        <f>IF(SUMIFS('Daily BSE Equity Options'!$L:$L,'Daily BSE Equity Options'!$A:$A,$A573)=0,"",SUMIFS('Daily BSE Equity Options'!$L:$L,'Daily BSE Equity Options'!$A:$A,$A573))</f>
        <v>2323.7763</v>
      </c>
      <c r="R573" s="8">
        <f t="shared" si="222"/>
        <v>107130.4782</v>
      </c>
      <c r="S573" s="23">
        <f t="shared" si="223"/>
        <v>1.4134965106664472</v>
      </c>
      <c r="T573" s="23">
        <f t="shared" si="224"/>
        <v>-0.25937824491442829</v>
      </c>
      <c r="U573" s="23">
        <f t="shared" si="225"/>
        <v>1.3007711433996794</v>
      </c>
      <c r="V573" s="23">
        <f t="shared" si="237"/>
        <v>0.54113753580919477</v>
      </c>
      <c r="W573" s="23">
        <f t="shared" si="238"/>
        <v>4.9945862037929833E-2</v>
      </c>
      <c r="X573" s="23">
        <f t="shared" si="239"/>
        <v>0.52565571964323587</v>
      </c>
      <c r="Y573" s="23">
        <f t="shared" si="226"/>
        <v>0.97830891508146001</v>
      </c>
      <c r="Z573" s="23">
        <f t="shared" si="227"/>
        <v>2.1691084918540018E-2</v>
      </c>
      <c r="AA573" s="24">
        <f>IF(SUMIFS('Daily NSE Equity Options'!$M:$M,'Daily NSE Equity Options'!$A:$A,$A573)=0,"",SUMIFS('Daily NSE Equity Options'!$M:$M,'Daily NSE Equity Options'!$A:$A,$A573))</f>
        <v>124401033</v>
      </c>
      <c r="AB573" s="9">
        <f>IF(SUMIFS('Daily BSE Equity Options'!$M:$M,'Daily BSE Equity Options'!$A:$A,$A573)=0,"",SUMIFS('Daily BSE Equity Options'!$M:$M,'Daily BSE Equity Options'!$A:$A,$A573))</f>
        <v>2573574</v>
      </c>
      <c r="AC573" s="9">
        <f t="shared" si="228"/>
        <v>126974607</v>
      </c>
      <c r="AD573" s="26">
        <f t="shared" si="229"/>
        <v>1.7565637803290404</v>
      </c>
      <c r="AE573" s="26">
        <f t="shared" si="230"/>
        <v>-0.31207431896380278</v>
      </c>
      <c r="AF573" s="26">
        <f t="shared" si="231"/>
        <v>1.5982070464043363</v>
      </c>
      <c r="AG573" s="26">
        <f t="shared" si="240"/>
        <v>0.53019519310392504</v>
      </c>
      <c r="AH573" s="26">
        <f t="shared" si="241"/>
        <v>5.1313746956649586E-2</v>
      </c>
      <c r="AI573" s="26">
        <f t="shared" si="242"/>
        <v>0.51619702863151273</v>
      </c>
      <c r="AJ573" s="26">
        <f t="shared" si="232"/>
        <v>0.97973158522947823</v>
      </c>
      <c r="AK573" s="26">
        <f t="shared" si="233"/>
        <v>2.0268414770521794E-2</v>
      </c>
      <c r="AL573" s="29">
        <v>17.16</v>
      </c>
      <c r="AM573" s="30">
        <v>17.6675</v>
      </c>
      <c r="AN573" s="30">
        <v>16.352499999999999</v>
      </c>
      <c r="AO573" s="30">
        <v>17.202500000000001</v>
      </c>
      <c r="AP573" s="31">
        <v>2.5000000000000001E-3</v>
      </c>
    </row>
    <row r="574" spans="1:42" x14ac:dyDescent="0.2">
      <c r="A574" s="11">
        <v>44762</v>
      </c>
      <c r="B574" s="5" t="s">
        <v>240</v>
      </c>
      <c r="C574" s="10">
        <v>44743</v>
      </c>
      <c r="D574" s="5" t="s">
        <v>184</v>
      </c>
      <c r="E574" s="18">
        <f>IF(SUMIFS('Daily NSE Equity Options'!$K:$K,'Daily NSE Equity Options'!$A:$A,$A574)=0,"",SUMIFS('Daily NSE Equity Options'!$K:$K,'Daily NSE Equity Options'!$A:$A,$A574))</f>
        <v>399.31689999999998</v>
      </c>
      <c r="F574" s="7">
        <f>IF(SUMIFS('Daily BSE Equity Options'!$K:$K,'Daily BSE Equity Options'!$A:$A,$A574)=0,"",SUMIFS('Daily BSE Equity Options'!$K:$K,'Daily BSE Equity Options'!$A:$A,$A574))</f>
        <v>3.7900000000000003E-2</v>
      </c>
      <c r="G574" s="7">
        <f t="shared" si="216"/>
        <v>399.35479999999995</v>
      </c>
      <c r="H574" s="20">
        <f t="shared" si="217"/>
        <v>0.83916062658697443</v>
      </c>
      <c r="I574" s="20">
        <f t="shared" si="218"/>
        <v>0.45769230769230784</v>
      </c>
      <c r="J574" s="20">
        <f t="shared" si="219"/>
        <v>0.83911495124688473</v>
      </c>
      <c r="K574" s="20">
        <f t="shared" si="234"/>
        <v>-6.6174618657336204E-2</v>
      </c>
      <c r="L574" s="20">
        <f t="shared" si="235"/>
        <v>-0.13470319634703187</v>
      </c>
      <c r="M574" s="20">
        <f t="shared" si="236"/>
        <v>-6.6181637238549862E-2</v>
      </c>
      <c r="N574" s="20">
        <f t="shared" si="220"/>
        <v>0.99990509692133411</v>
      </c>
      <c r="O574" s="20">
        <f t="shared" si="221"/>
        <v>9.490307866588809E-5</v>
      </c>
      <c r="P574" s="21">
        <f>IF(SUMIFS('Daily NSE Equity Options'!$L:$L,'Daily NSE Equity Options'!$A:$A,$A574)=0,"",SUMIFS('Daily NSE Equity Options'!$L:$L,'Daily NSE Equity Options'!$A:$A,$A574))</f>
        <v>115956.6642</v>
      </c>
      <c r="Q574" s="8">
        <f>IF(SUMIFS('Daily BSE Equity Options'!$L:$L,'Daily BSE Equity Options'!$A:$A,$A574)=0,"",SUMIFS('Daily BSE Equity Options'!$L:$L,'Daily BSE Equity Options'!$A:$A,$A574))</f>
        <v>2499.5320000000002</v>
      </c>
      <c r="R574" s="8">
        <f t="shared" si="222"/>
        <v>118456.19620000001</v>
      </c>
      <c r="S574" s="23">
        <f t="shared" si="223"/>
        <v>1.0678444655323727</v>
      </c>
      <c r="T574" s="23">
        <f t="shared" si="224"/>
        <v>-0.19520608481450119</v>
      </c>
      <c r="U574" s="23">
        <f t="shared" si="225"/>
        <v>1.0015609128067804</v>
      </c>
      <c r="V574" s="23">
        <f t="shared" si="237"/>
        <v>0.10638596671650435</v>
      </c>
      <c r="W574" s="23">
        <f t="shared" si="238"/>
        <v>7.5633657163987733E-2</v>
      </c>
      <c r="X574" s="23">
        <f t="shared" si="239"/>
        <v>0.10571891575855963</v>
      </c>
      <c r="Y574" s="23">
        <f t="shared" si="226"/>
        <v>0.97889910295802651</v>
      </c>
      <c r="Z574" s="23">
        <f t="shared" si="227"/>
        <v>2.1100897041973394E-2</v>
      </c>
      <c r="AA574" s="24">
        <f>IF(SUMIFS('Daily NSE Equity Options'!$M:$M,'Daily NSE Equity Options'!$A:$A,$A574)=0,"",SUMIFS('Daily NSE Equity Options'!$M:$M,'Daily NSE Equity Options'!$A:$A,$A574))</f>
        <v>134724971</v>
      </c>
      <c r="AB574" s="9">
        <f>IF(SUMIFS('Daily BSE Equity Options'!$M:$M,'Daily BSE Equity Options'!$A:$A,$A574)=0,"",SUMIFS('Daily BSE Equity Options'!$M:$M,'Daily BSE Equity Options'!$A:$A,$A574))</f>
        <v>2869839</v>
      </c>
      <c r="AC574" s="9">
        <f t="shared" si="228"/>
        <v>137594810</v>
      </c>
      <c r="AD574" s="26">
        <f t="shared" si="229"/>
        <v>1.2976324463665789</v>
      </c>
      <c r="AE574" s="26">
        <f t="shared" si="230"/>
        <v>-0.20697837388839491</v>
      </c>
      <c r="AF574" s="26">
        <f t="shared" si="231"/>
        <v>1.2101702539409538</v>
      </c>
      <c r="AG574" s="26">
        <f t="shared" si="240"/>
        <v>8.2989166175171603E-2</v>
      </c>
      <c r="AH574" s="26">
        <f t="shared" si="241"/>
        <v>0.11511811978206188</v>
      </c>
      <c r="AI574" s="26">
        <f t="shared" si="242"/>
        <v>8.3640369133018755E-2</v>
      </c>
      <c r="AJ574" s="26">
        <f t="shared" si="232"/>
        <v>0.97914282522720153</v>
      </c>
      <c r="AK574" s="26">
        <f t="shared" si="233"/>
        <v>2.0857174772798481E-2</v>
      </c>
      <c r="AL574" s="29">
        <v>17.202500000000001</v>
      </c>
      <c r="AM574" s="30">
        <v>17.272500000000001</v>
      </c>
      <c r="AN574" s="30">
        <v>15.657500000000001</v>
      </c>
      <c r="AO574" s="30">
        <v>16.822500000000002</v>
      </c>
      <c r="AP574" s="31">
        <v>-2.2100000000000002E-2</v>
      </c>
    </row>
    <row r="575" spans="1:42" x14ac:dyDescent="0.2">
      <c r="A575" s="11">
        <v>44763</v>
      </c>
      <c r="B575" s="5" t="s">
        <v>243</v>
      </c>
      <c r="C575" s="10">
        <v>44743</v>
      </c>
      <c r="D575" s="5" t="s">
        <v>184</v>
      </c>
      <c r="E575" s="18">
        <f>IF(SUMIFS('Daily NSE Equity Options'!$K:$K,'Daily NSE Equity Options'!$A:$A,$A575)=0,"",SUMIFS('Daily NSE Equity Options'!$K:$K,'Daily NSE Equity Options'!$A:$A,$A575))</f>
        <v>430.58699999999999</v>
      </c>
      <c r="F575" s="7">
        <f>IF(SUMIFS('Daily BSE Equity Options'!$K:$K,'Daily BSE Equity Options'!$A:$A,$A575)=0,"",SUMIFS('Daily BSE Equity Options'!$K:$K,'Daily BSE Equity Options'!$A:$A,$A575))</f>
        <v>3.7699999999999997E-2</v>
      </c>
      <c r="G575" s="7">
        <f t="shared" si="216"/>
        <v>430.62469999999996</v>
      </c>
      <c r="H575" s="20" t="str">
        <f t="shared" si="217"/>
        <v/>
      </c>
      <c r="I575" s="20" t="str">
        <f t="shared" si="218"/>
        <v/>
      </c>
      <c r="J575" s="20" t="str">
        <f t="shared" si="219"/>
        <v/>
      </c>
      <c r="K575" s="20">
        <f t="shared" si="234"/>
        <v>7.8308982164291052E-2</v>
      </c>
      <c r="L575" s="20">
        <f t="shared" si="235"/>
        <v>-5.2770448548814519E-3</v>
      </c>
      <c r="M575" s="20">
        <f t="shared" si="236"/>
        <v>7.8301049592993444E-2</v>
      </c>
      <c r="N575" s="20">
        <f t="shared" si="220"/>
        <v>0.99991245276919793</v>
      </c>
      <c r="O575" s="20">
        <f t="shared" si="221"/>
        <v>8.7547230802134668E-5</v>
      </c>
      <c r="P575" s="21">
        <f>IF(SUMIFS('Daily NSE Equity Options'!$L:$L,'Daily NSE Equity Options'!$A:$A,$A575)=0,"",SUMIFS('Daily NSE Equity Options'!$L:$L,'Daily NSE Equity Options'!$A:$A,$A575))</f>
        <v>233861.69870000001</v>
      </c>
      <c r="Q575" s="8">
        <f>IF(SUMIFS('Daily BSE Equity Options'!$L:$L,'Daily BSE Equity Options'!$A:$A,$A575)=0,"",SUMIFS('Daily BSE Equity Options'!$L:$L,'Daily BSE Equity Options'!$A:$A,$A575))</f>
        <v>2556.2685000000001</v>
      </c>
      <c r="R575" s="8">
        <f t="shared" si="222"/>
        <v>236417.96720000001</v>
      </c>
      <c r="S575" s="23" t="str">
        <f t="shared" si="223"/>
        <v/>
      </c>
      <c r="T575" s="23" t="str">
        <f t="shared" si="224"/>
        <v/>
      </c>
      <c r="U575" s="23" t="str">
        <f t="shared" si="225"/>
        <v/>
      </c>
      <c r="V575" s="23">
        <f t="shared" si="237"/>
        <v>1.0168025728701497</v>
      </c>
      <c r="W575" s="23">
        <f t="shared" si="238"/>
        <v>2.2698849224574769E-2</v>
      </c>
      <c r="X575" s="23">
        <f t="shared" si="239"/>
        <v>0.99582609254846233</v>
      </c>
      <c r="Y575" s="23">
        <f t="shared" si="226"/>
        <v>0.98918750325842408</v>
      </c>
      <c r="Z575" s="23">
        <f t="shared" si="227"/>
        <v>1.0812496741575908E-2</v>
      </c>
      <c r="AA575" s="24">
        <f>IF(SUMIFS('Daily NSE Equity Options'!$M:$M,'Daily NSE Equity Options'!$A:$A,$A575)=0,"",SUMIFS('Daily NSE Equity Options'!$M:$M,'Daily NSE Equity Options'!$A:$A,$A575))</f>
        <v>268532429</v>
      </c>
      <c r="AB575" s="9">
        <f>IF(SUMIFS('Daily BSE Equity Options'!$M:$M,'Daily BSE Equity Options'!$A:$A,$A575)=0,"",SUMIFS('Daily BSE Equity Options'!$M:$M,'Daily BSE Equity Options'!$A:$A,$A575))</f>
        <v>2961948</v>
      </c>
      <c r="AC575" s="9">
        <f t="shared" si="228"/>
        <v>271494377</v>
      </c>
      <c r="AD575" s="26" t="str">
        <f t="shared" si="229"/>
        <v/>
      </c>
      <c r="AE575" s="26" t="str">
        <f t="shared" si="230"/>
        <v/>
      </c>
      <c r="AF575" s="26" t="str">
        <f t="shared" si="231"/>
        <v/>
      </c>
      <c r="AG575" s="26">
        <f t="shared" si="240"/>
        <v>0.99318973317871406</v>
      </c>
      <c r="AH575" s="26">
        <f t="shared" si="241"/>
        <v>3.2095528703875109E-2</v>
      </c>
      <c r="AI575" s="26">
        <f t="shared" si="242"/>
        <v>0.97314402338285877</v>
      </c>
      <c r="AJ575" s="26">
        <f t="shared" si="232"/>
        <v>0.98909020498792877</v>
      </c>
      <c r="AK575" s="26">
        <f t="shared" si="233"/>
        <v>1.0909795012071281E-2</v>
      </c>
      <c r="AL575" s="29">
        <v>16.822500000000002</v>
      </c>
      <c r="AM575" s="30">
        <v>17.2075</v>
      </c>
      <c r="AN575" s="30">
        <v>15.9725</v>
      </c>
      <c r="AO575" s="30">
        <v>16.857500000000002</v>
      </c>
      <c r="AP575" s="31">
        <v>2.0999999999999999E-3</v>
      </c>
    </row>
    <row r="576" spans="1:42" x14ac:dyDescent="0.2">
      <c r="A576" s="11">
        <v>44764</v>
      </c>
      <c r="B576" s="5" t="s">
        <v>241</v>
      </c>
      <c r="C576" s="10">
        <v>44743</v>
      </c>
      <c r="D576" s="5" t="s">
        <v>184</v>
      </c>
      <c r="E576" s="18">
        <f>IF(SUMIFS('Daily NSE Equity Options'!$K:$K,'Daily NSE Equity Options'!$A:$A,$A576)=0,"",SUMIFS('Daily NSE Equity Options'!$K:$K,'Daily NSE Equity Options'!$A:$A,$A576))</f>
        <v>356.87450000000001</v>
      </c>
      <c r="F576" s="7">
        <f>IF(SUMIFS('Daily BSE Equity Options'!$K:$K,'Daily BSE Equity Options'!$A:$A,$A576)=0,"",SUMIFS('Daily BSE Equity Options'!$K:$K,'Daily BSE Equity Options'!$A:$A,$A576))</f>
        <v>4.87E-2</v>
      </c>
      <c r="G576" s="7">
        <f t="shared" si="216"/>
        <v>356.92320000000001</v>
      </c>
      <c r="H576" s="20">
        <f t="shared" si="217"/>
        <v>0.77538726505157407</v>
      </c>
      <c r="I576" s="20">
        <f t="shared" si="218"/>
        <v>1.1644444444444444</v>
      </c>
      <c r="J576" s="20">
        <f t="shared" si="219"/>
        <v>0.77543080871113279</v>
      </c>
      <c r="K576" s="20">
        <f t="shared" si="234"/>
        <v>-0.17119072336136476</v>
      </c>
      <c r="L576" s="20">
        <f t="shared" si="235"/>
        <v>0.29177718832891264</v>
      </c>
      <c r="M576" s="20">
        <f t="shared" si="236"/>
        <v>-0.17115019180274604</v>
      </c>
      <c r="N576" s="20">
        <f t="shared" si="220"/>
        <v>0.99986355608153243</v>
      </c>
      <c r="O576" s="20">
        <f t="shared" si="221"/>
        <v>1.3644391846761431E-4</v>
      </c>
      <c r="P576" s="21">
        <f>IF(SUMIFS('Daily NSE Equity Options'!$L:$L,'Daily NSE Equity Options'!$A:$A,$A576)=0,"",SUMIFS('Daily NSE Equity Options'!$L:$L,'Daily NSE Equity Options'!$A:$A,$A576))</f>
        <v>63622.314100000003</v>
      </c>
      <c r="Q576" s="8">
        <f>IF(SUMIFS('Daily BSE Equity Options'!$L:$L,'Daily BSE Equity Options'!$A:$A,$A576)=0,"",SUMIFS('Daily BSE Equity Options'!$L:$L,'Daily BSE Equity Options'!$A:$A,$A576))</f>
        <v>2133.1792</v>
      </c>
      <c r="R576" s="8">
        <f t="shared" si="222"/>
        <v>65755.493300000002</v>
      </c>
      <c r="S576" s="23">
        <f t="shared" si="223"/>
        <v>-0.36519593872162937</v>
      </c>
      <c r="T576" s="23">
        <f t="shared" si="224"/>
        <v>-0.29404628866997451</v>
      </c>
      <c r="U576" s="23">
        <f t="shared" si="225"/>
        <v>-0.3631135882486094</v>
      </c>
      <c r="V576" s="23">
        <f t="shared" si="237"/>
        <v>-0.72794897816245108</v>
      </c>
      <c r="W576" s="23">
        <f t="shared" si="238"/>
        <v>-0.165510508774802</v>
      </c>
      <c r="X576" s="23">
        <f t="shared" si="239"/>
        <v>-0.72186761404486011</v>
      </c>
      <c r="Y576" s="23">
        <f t="shared" si="226"/>
        <v>0.96755892028263446</v>
      </c>
      <c r="Z576" s="23">
        <f t="shared" si="227"/>
        <v>3.2441079717365609E-2</v>
      </c>
      <c r="AA576" s="24">
        <f>IF(SUMIFS('Daily NSE Equity Options'!$M:$M,'Daily NSE Equity Options'!$A:$A,$A576)=0,"",SUMIFS('Daily NSE Equity Options'!$M:$M,'Daily NSE Equity Options'!$A:$A,$A576))</f>
        <v>73329279</v>
      </c>
      <c r="AB576" s="9">
        <f>IF(SUMIFS('Daily BSE Equity Options'!$M:$M,'Daily BSE Equity Options'!$A:$A,$A576)=0,"",SUMIFS('Daily BSE Equity Options'!$M:$M,'Daily BSE Equity Options'!$A:$A,$A576))</f>
        <v>2333314</v>
      </c>
      <c r="AC576" s="9">
        <f t="shared" si="228"/>
        <v>75662593</v>
      </c>
      <c r="AD576" s="26">
        <f t="shared" si="229"/>
        <v>-0.31341148728088131</v>
      </c>
      <c r="AE576" s="26">
        <f t="shared" si="230"/>
        <v>-0.33462246546091656</v>
      </c>
      <c r="AF576" s="26">
        <f t="shared" si="231"/>
        <v>-0.31408578909885243</v>
      </c>
      <c r="AG576" s="26">
        <f t="shared" si="240"/>
        <v>-0.72692579710735794</v>
      </c>
      <c r="AH576" s="26">
        <f t="shared" si="241"/>
        <v>-0.21223667667359458</v>
      </c>
      <c r="AI576" s="26">
        <f t="shared" si="242"/>
        <v>-0.72131064430848224</v>
      </c>
      <c r="AJ576" s="26">
        <f t="shared" si="232"/>
        <v>0.96916159085375253</v>
      </c>
      <c r="AK576" s="26">
        <f t="shared" si="233"/>
        <v>3.0838409146247473E-2</v>
      </c>
      <c r="AL576" s="29">
        <v>16.857500000000002</v>
      </c>
      <c r="AM576" s="30">
        <v>16.962499999999999</v>
      </c>
      <c r="AN576" s="30">
        <v>16.162500000000001</v>
      </c>
      <c r="AO576" s="30">
        <v>16.649999999999999</v>
      </c>
      <c r="AP576" s="31">
        <v>-1.23E-2</v>
      </c>
    </row>
    <row r="577" spans="1:42" x14ac:dyDescent="0.2">
      <c r="A577" s="11">
        <v>44767</v>
      </c>
      <c r="B577" s="5" t="s">
        <v>244</v>
      </c>
      <c r="C577" s="10">
        <v>44743</v>
      </c>
      <c r="D577" s="5" t="s">
        <v>184</v>
      </c>
      <c r="E577" s="18">
        <f>IF(SUMIFS('Daily NSE Equity Options'!$K:$K,'Daily NSE Equity Options'!$A:$A,$A577)=0,"",SUMIFS('Daily NSE Equity Options'!$K:$K,'Daily NSE Equity Options'!$A:$A,$A577))</f>
        <v>379.03059999999999</v>
      </c>
      <c r="F577" s="7">
        <f>IF(SUMIFS('Daily BSE Equity Options'!$K:$K,'Daily BSE Equity Options'!$A:$A,$A577)=0,"",SUMIFS('Daily BSE Equity Options'!$K:$K,'Daily BSE Equity Options'!$A:$A,$A577))</f>
        <v>4.2700000000000002E-2</v>
      </c>
      <c r="G577" s="7">
        <f t="shared" si="216"/>
        <v>379.07330000000002</v>
      </c>
      <c r="H577" s="20" t="str">
        <f t="shared" si="217"/>
        <v/>
      </c>
      <c r="I577" s="20" t="str">
        <f t="shared" si="218"/>
        <v/>
      </c>
      <c r="J577" s="20" t="str">
        <f t="shared" si="219"/>
        <v/>
      </c>
      <c r="K577" s="20">
        <f t="shared" si="234"/>
        <v>6.2083729714507374E-2</v>
      </c>
      <c r="L577" s="20">
        <f t="shared" si="235"/>
        <v>-0.1232032854209445</v>
      </c>
      <c r="M577" s="20">
        <f t="shared" si="236"/>
        <v>6.2058448428121249E-2</v>
      </c>
      <c r="N577" s="20">
        <f t="shared" si="220"/>
        <v>0.99988735687794417</v>
      </c>
      <c r="O577" s="20">
        <f t="shared" si="221"/>
        <v>1.1264312205581348E-4</v>
      </c>
      <c r="P577" s="21">
        <f>IF(SUMIFS('Daily NSE Equity Options'!$L:$L,'Daily NSE Equity Options'!$A:$A,$A577)=0,"",SUMIFS('Daily NSE Equity Options'!$L:$L,'Daily NSE Equity Options'!$A:$A,$A577))</f>
        <v>80804.424400000004</v>
      </c>
      <c r="Q577" s="8">
        <f>IF(SUMIFS('Daily BSE Equity Options'!$L:$L,'Daily BSE Equity Options'!$A:$A,$A577)=0,"",SUMIFS('Daily BSE Equity Options'!$L:$L,'Daily BSE Equity Options'!$A:$A,$A577))</f>
        <v>2192.3625000000002</v>
      </c>
      <c r="R577" s="8">
        <f t="shared" si="222"/>
        <v>82996.786900000006</v>
      </c>
      <c r="S577" s="23" t="str">
        <f t="shared" si="223"/>
        <v/>
      </c>
      <c r="T577" s="23" t="str">
        <f t="shared" si="224"/>
        <v/>
      </c>
      <c r="U577" s="23" t="str">
        <f t="shared" si="225"/>
        <v/>
      </c>
      <c r="V577" s="23">
        <f t="shared" si="237"/>
        <v>0.2700642147815242</v>
      </c>
      <c r="W577" s="23">
        <f t="shared" si="238"/>
        <v>2.7744176391744313E-2</v>
      </c>
      <c r="X577" s="23">
        <f t="shared" si="239"/>
        <v>0.2622030910990063</v>
      </c>
      <c r="Y577" s="23">
        <f t="shared" si="226"/>
        <v>0.97358497139604327</v>
      </c>
      <c r="Z577" s="23">
        <f t="shared" si="227"/>
        <v>2.6415028603956715E-2</v>
      </c>
      <c r="AA577" s="24">
        <f>IF(SUMIFS('Daily NSE Equity Options'!$M:$M,'Daily NSE Equity Options'!$A:$A,$A577)=0,"",SUMIFS('Daily NSE Equity Options'!$M:$M,'Daily NSE Equity Options'!$A:$A,$A577))</f>
        <v>92533570</v>
      </c>
      <c r="AB577" s="9">
        <f>IF(SUMIFS('Daily BSE Equity Options'!$M:$M,'Daily BSE Equity Options'!$A:$A,$A577)=0,"",SUMIFS('Daily BSE Equity Options'!$M:$M,'Daily BSE Equity Options'!$A:$A,$A577))</f>
        <v>2435996</v>
      </c>
      <c r="AC577" s="9">
        <f t="shared" si="228"/>
        <v>94969566</v>
      </c>
      <c r="AD577" s="26" t="str">
        <f t="shared" si="229"/>
        <v/>
      </c>
      <c r="AE577" s="26" t="str">
        <f t="shared" si="230"/>
        <v/>
      </c>
      <c r="AF577" s="26" t="str">
        <f t="shared" si="231"/>
        <v/>
      </c>
      <c r="AG577" s="26">
        <f t="shared" si="240"/>
        <v>0.26189117446525012</v>
      </c>
      <c r="AH577" s="26">
        <f t="shared" si="241"/>
        <v>4.4006936057470192E-2</v>
      </c>
      <c r="AI577" s="26">
        <f t="shared" si="242"/>
        <v>0.25517197117471246</v>
      </c>
      <c r="AJ577" s="26">
        <f t="shared" si="232"/>
        <v>0.97434971957226801</v>
      </c>
      <c r="AK577" s="26">
        <f t="shared" si="233"/>
        <v>2.5650280427731976E-2</v>
      </c>
      <c r="AL577" s="29">
        <v>16.649999999999999</v>
      </c>
      <c r="AM577" s="30">
        <v>17.907499999999999</v>
      </c>
      <c r="AN577" s="30">
        <v>16.177499999999998</v>
      </c>
      <c r="AO577" s="30">
        <v>17.68</v>
      </c>
      <c r="AP577" s="31">
        <v>6.1899999999999997E-2</v>
      </c>
    </row>
    <row r="578" spans="1:42" x14ac:dyDescent="0.2">
      <c r="A578" s="11">
        <v>44768</v>
      </c>
      <c r="B578" s="5" t="s">
        <v>242</v>
      </c>
      <c r="C578" s="10">
        <v>44743</v>
      </c>
      <c r="D578" s="5" t="s">
        <v>184</v>
      </c>
      <c r="E578" s="18">
        <f>IF(SUMIFS('Daily NSE Equity Options'!$K:$K,'Daily NSE Equity Options'!$A:$A,$A578)=0,"",SUMIFS('Daily NSE Equity Options'!$K:$K,'Daily NSE Equity Options'!$A:$A,$A578))</f>
        <v>364.5548</v>
      </c>
      <c r="F578" s="7">
        <f>IF(SUMIFS('Daily BSE Equity Options'!$K:$K,'Daily BSE Equity Options'!$A:$A,$A578)=0,"",SUMIFS('Daily BSE Equity Options'!$K:$K,'Daily BSE Equity Options'!$A:$A,$A578))</f>
        <v>4.5400000000000003E-2</v>
      </c>
      <c r="G578" s="7">
        <f t="shared" ref="G578:G641" si="243">IF(OR(E578="",F578=""),"",E578+F578)</f>
        <v>364.60019999999997</v>
      </c>
      <c r="H578" s="20">
        <f t="shared" ref="H578:H641" si="244">IFERROR(IF(OR(E578="",INDEX(E:E,MATCH(DATE(YEAR($A578)-1,MONTH($A578),DAY($A578)),$A:$A,0))=""),"",E578/INDEX(E:E,MATCH(DATE(YEAR($A578)-1,MONTH($A578),DAY($A578)),$A:$A,0))-1),"")</f>
        <v>1.2899271542023114</v>
      </c>
      <c r="I578" s="20">
        <f t="shared" ref="I578:I641" si="245">IFERROR(IF(OR(F578="",INDEX(F:F,MATCH(DATE(YEAR($A578)-1,MONTH($A578),DAY($A578)),$A:$A,0))=""),"",F578/INDEX(F:F,MATCH(DATE(YEAR($A578)-1,MONTH($A578),DAY($A578)),$A:$A,0))-1),"")</f>
        <v>0.29344729344729359</v>
      </c>
      <c r="J578" s="20">
        <f t="shared" ref="J578:J641" si="246">IFERROR(IF(OR(G578="",INDEX(G:G,MATCH(DATE(YEAR($A578)-1,MONTH($A578),DAY($A578)),$A:$A,0))=""),"",G578/INDEX(G:G,MATCH(DATE(YEAR($A578)-1,MONTH($A578),DAY($A578)),$A:$A,0))-1),"")</f>
        <v>1.2897075003893632</v>
      </c>
      <c r="K578" s="20">
        <f t="shared" si="234"/>
        <v>-3.8191639408533207E-2</v>
      </c>
      <c r="L578" s="20">
        <f t="shared" si="235"/>
        <v>6.3231850117096089E-2</v>
      </c>
      <c r="M578" s="20">
        <f t="shared" si="236"/>
        <v>-3.8180214750023422E-2</v>
      </c>
      <c r="N578" s="20">
        <f t="shared" ref="N578:N641" si="247">IF(G578="","",E578/G578)</f>
        <v>0.99987548004636317</v>
      </c>
      <c r="O578" s="20">
        <f t="shared" ref="O578:O641" si="248">IF(G578="","",F578/G578)</f>
        <v>1.2451995363688776E-4</v>
      </c>
      <c r="P578" s="21">
        <f>IF(SUMIFS('Daily NSE Equity Options'!$L:$L,'Daily NSE Equity Options'!$A:$A,$A578)=0,"",SUMIFS('Daily NSE Equity Options'!$L:$L,'Daily NSE Equity Options'!$A:$A,$A578))</f>
        <v>88326.038</v>
      </c>
      <c r="Q578" s="8">
        <f>IF(SUMIFS('Daily BSE Equity Options'!$L:$L,'Daily BSE Equity Options'!$A:$A,$A578)=0,"",SUMIFS('Daily BSE Equity Options'!$L:$L,'Daily BSE Equity Options'!$A:$A,$A578))</f>
        <v>2495.4400999999998</v>
      </c>
      <c r="R578" s="8">
        <f t="shared" ref="R578:R641" si="249">IF(OR(P578="",Q578=""),"",P578+Q578)</f>
        <v>90821.478100000008</v>
      </c>
      <c r="S578" s="23">
        <f t="shared" ref="S578:S641" si="250">IFERROR(IF(OR(P578="",INDEX(P:P,MATCH(DATE(YEAR($A578)-1,MONTH($A578),DAY($A578)),$A:$A,0))=""),"",P578/INDEX(P:P,MATCH(DATE(YEAR($A578)-1,MONTH($A578),DAY($A578)),$A:$A,0))-1),"")</f>
        <v>1.5577792797976477</v>
      </c>
      <c r="T578" s="23">
        <f t="shared" ref="T578:T641" si="251">IFERROR(IF(OR(Q578="",INDEX(Q:Q,MATCH(DATE(YEAR($A578)-1,MONTH($A578),DAY($A578)),$A:$A,0))=""),"",Q578/INDEX(Q:Q,MATCH(DATE(YEAR($A578)-1,MONTH($A578),DAY($A578)),$A:$A,0))-1),"")</f>
        <v>-0.17213521720136971</v>
      </c>
      <c r="U578" s="23">
        <f t="shared" ref="U578:U641" si="252">IFERROR(IF(OR(R578="",INDEX(R:R,MATCH(DATE(YEAR($A578)-1,MONTH($A578),DAY($A578)),$A:$A,0))=""),"",R578/INDEX(R:R,MATCH(DATE(YEAR($A578)-1,MONTH($A578),DAY($A578)),$A:$A,0))-1),"")</f>
        <v>1.4188987078307984</v>
      </c>
      <c r="V578" s="23">
        <f t="shared" si="237"/>
        <v>9.3084180177638753E-2</v>
      </c>
      <c r="W578" s="23">
        <f t="shared" si="238"/>
        <v>0.13824246674534879</v>
      </c>
      <c r="X578" s="23">
        <f t="shared" si="239"/>
        <v>9.4277037609030723E-2</v>
      </c>
      <c r="Y578" s="23">
        <f t="shared" ref="Y578:Y641" si="253">IF(R578="","",P578/R578)</f>
        <v>0.97252367884552182</v>
      </c>
      <c r="Z578" s="23">
        <f t="shared" ref="Z578:Z641" si="254">IF(R578="","",Q578/R578)</f>
        <v>2.7476321154478102E-2</v>
      </c>
      <c r="AA578" s="24">
        <f>IF(SUMIFS('Daily NSE Equity Options'!$M:$M,'Daily NSE Equity Options'!$A:$A,$A578)=0,"",SUMIFS('Daily NSE Equity Options'!$M:$M,'Daily NSE Equity Options'!$A:$A,$A578))</f>
        <v>103041953</v>
      </c>
      <c r="AB578" s="9">
        <f>IF(SUMIFS('Daily BSE Equity Options'!$M:$M,'Daily BSE Equity Options'!$A:$A,$A578)=0,"",SUMIFS('Daily BSE Equity Options'!$M:$M,'Daily BSE Equity Options'!$A:$A,$A578))</f>
        <v>2738556</v>
      </c>
      <c r="AC578" s="9">
        <f t="shared" ref="AC578:AC641" si="255">IF(OR(AA578="",AB578=""),"",AA578+AB578)</f>
        <v>105780509</v>
      </c>
      <c r="AD578" s="26">
        <f t="shared" ref="AD578:AD641" si="256">IFERROR(IF(OR(AA578="",INDEX(AA:AA,MATCH(DATE(YEAR($A578)-1,MONTH($A578),DAY($A578)),$A:$A,0))=""),"",AA578/INDEX(AA:AA,MATCH(DATE(YEAR($A578)-1,MONTH($A578),DAY($A578)),$A:$A,0))-1),"")</f>
        <v>1.513198811940951</v>
      </c>
      <c r="AE578" s="26">
        <f t="shared" ref="AE578:AE641" si="257">IFERROR(IF(OR(AB578="",INDEX(AB:AB,MATCH(DATE(YEAR($A578)-1,MONTH($A578),DAY($A578)),$A:$A,0))=""),"",AB578/INDEX(AB:AB,MATCH(DATE(YEAR($A578)-1,MONTH($A578),DAY($A578)),$A:$A,0))-1),"")</f>
        <v>-0.22336642289066833</v>
      </c>
      <c r="AF578" s="26">
        <f t="shared" ref="AF578:AF641" si="258">IFERROR(IF(OR(AC578="",INDEX(AC:AC,MATCH(DATE(YEAR($A578)-1,MONTH($A578),DAY($A578)),$A:$A,0))=""),"",AC578/INDEX(AC:AC,MATCH(DATE(YEAR($A578)-1,MONTH($A578),DAY($A578)),$A:$A,0))-1),"")</f>
        <v>1.3756749883838855</v>
      </c>
      <c r="AG578" s="26">
        <f t="shared" si="240"/>
        <v>0.11356292640606003</v>
      </c>
      <c r="AH578" s="26">
        <f t="shared" si="241"/>
        <v>0.12420381642662792</v>
      </c>
      <c r="AI578" s="26">
        <f t="shared" si="242"/>
        <v>0.11383586821908831</v>
      </c>
      <c r="AJ578" s="26">
        <f t="shared" ref="AJ578:AJ641" si="259">IF(AC578="","",AA578/AC578)</f>
        <v>0.97411095838081097</v>
      </c>
      <c r="AK578" s="26">
        <f t="shared" ref="AK578:AK641" si="260">IF(AC578="","",AB578/AC578)</f>
        <v>2.5889041619189031E-2</v>
      </c>
      <c r="AL578" s="29">
        <v>17.68</v>
      </c>
      <c r="AM578" s="30">
        <v>18.267499999999998</v>
      </c>
      <c r="AN578" s="30">
        <v>17.355</v>
      </c>
      <c r="AO578" s="30">
        <v>18.170000000000002</v>
      </c>
      <c r="AP578" s="31">
        <v>2.7699999999999999E-2</v>
      </c>
    </row>
    <row r="579" spans="1:42" x14ac:dyDescent="0.2">
      <c r="A579" s="11">
        <v>44769</v>
      </c>
      <c r="B579" s="5" t="s">
        <v>240</v>
      </c>
      <c r="C579" s="10">
        <v>44743</v>
      </c>
      <c r="D579" s="5" t="s">
        <v>184</v>
      </c>
      <c r="E579" s="18">
        <f>IF(SUMIFS('Daily NSE Equity Options'!$K:$K,'Daily NSE Equity Options'!$A:$A,$A579)=0,"",SUMIFS('Daily NSE Equity Options'!$K:$K,'Daily NSE Equity Options'!$A:$A,$A579))</f>
        <v>387.88740000000001</v>
      </c>
      <c r="F579" s="7">
        <f>IF(SUMIFS('Daily BSE Equity Options'!$K:$K,'Daily BSE Equity Options'!$A:$A,$A579)=0,"",SUMIFS('Daily BSE Equity Options'!$K:$K,'Daily BSE Equity Options'!$A:$A,$A579))</f>
        <v>4.0099999999999997E-2</v>
      </c>
      <c r="G579" s="7">
        <f t="shared" si="243"/>
        <v>387.92750000000001</v>
      </c>
      <c r="H579" s="20">
        <f t="shared" si="244"/>
        <v>1.0511573895358493</v>
      </c>
      <c r="I579" s="20">
        <f t="shared" si="245"/>
        <v>0.49626865671641784</v>
      </c>
      <c r="J579" s="20">
        <f t="shared" si="246"/>
        <v>1.0510787623973346</v>
      </c>
      <c r="K579" s="20">
        <f t="shared" ref="K579:K642" si="261">IF(OR(E579="",E578=""),"",E579/E578-1)</f>
        <v>6.4002997628888725E-2</v>
      </c>
      <c r="L579" s="20">
        <f t="shared" ref="L579:L642" si="262">IF(OR(F579="",F578=""),"",F579/F578-1)</f>
        <v>-0.116740088105727</v>
      </c>
      <c r="M579" s="20">
        <f t="shared" ref="M579:M642" si="263">IF(OR(G579="",G578=""),"",G579/G578-1)</f>
        <v>6.3980491508232928E-2</v>
      </c>
      <c r="N579" s="20">
        <f t="shared" si="247"/>
        <v>0.99989663016929708</v>
      </c>
      <c r="O579" s="20">
        <f t="shared" si="248"/>
        <v>1.0336983070290195E-4</v>
      </c>
      <c r="P579" s="21">
        <f>IF(SUMIFS('Daily NSE Equity Options'!$L:$L,'Daily NSE Equity Options'!$A:$A,$A579)=0,"",SUMIFS('Daily NSE Equity Options'!$L:$L,'Daily NSE Equity Options'!$A:$A,$A579))</f>
        <v>104894.9737</v>
      </c>
      <c r="Q579" s="8">
        <f>IF(SUMIFS('Daily BSE Equity Options'!$L:$L,'Daily BSE Equity Options'!$A:$A,$A579)=0,"",SUMIFS('Daily BSE Equity Options'!$L:$L,'Daily BSE Equity Options'!$A:$A,$A579))</f>
        <v>2419.9915000000001</v>
      </c>
      <c r="R579" s="8">
        <f t="shared" si="249"/>
        <v>107314.96520000001</v>
      </c>
      <c r="S579" s="23">
        <f t="shared" si="250"/>
        <v>1.2520376458689615</v>
      </c>
      <c r="T579" s="23">
        <f t="shared" si="251"/>
        <v>-0.19411967038579525</v>
      </c>
      <c r="U579" s="23">
        <f t="shared" si="252"/>
        <v>1.164449372130175</v>
      </c>
      <c r="V579" s="23">
        <f t="shared" ref="V579:V642" si="264">IF(OR(P579="",P578=""),"",P579/P578-1)</f>
        <v>0.18758834965517202</v>
      </c>
      <c r="W579" s="23">
        <f t="shared" ref="W579:W642" si="265">IF(OR(Q579="",Q578=""),"",Q579/Q578-1)</f>
        <v>-3.0234586676714748E-2</v>
      </c>
      <c r="X579" s="23">
        <f t="shared" ref="X579:X642" si="266">IF(OR(R579="",R578=""),"",R579/R578-1)</f>
        <v>0.18160337670170557</v>
      </c>
      <c r="Y579" s="23">
        <f t="shared" si="253"/>
        <v>0.97744963626005066</v>
      </c>
      <c r="Z579" s="23">
        <f t="shared" si="254"/>
        <v>2.255036373994929E-2</v>
      </c>
      <c r="AA579" s="24">
        <f>IF(SUMIFS('Daily NSE Equity Options'!$M:$M,'Daily NSE Equity Options'!$A:$A,$A579)=0,"",SUMIFS('Daily NSE Equity Options'!$M:$M,'Daily NSE Equity Options'!$A:$A,$A579))</f>
        <v>120462176</v>
      </c>
      <c r="AB579" s="9">
        <f>IF(SUMIFS('Daily BSE Equity Options'!$M:$M,'Daily BSE Equity Options'!$A:$A,$A579)=0,"",SUMIFS('Daily BSE Equity Options'!$M:$M,'Daily BSE Equity Options'!$A:$A,$A579))</f>
        <v>2615448</v>
      </c>
      <c r="AC579" s="9">
        <f t="shared" si="255"/>
        <v>123077624</v>
      </c>
      <c r="AD579" s="26">
        <f t="shared" si="256"/>
        <v>1.1668214047077097</v>
      </c>
      <c r="AE579" s="26">
        <f t="shared" si="257"/>
        <v>-0.25027905480825619</v>
      </c>
      <c r="AF579" s="26">
        <f t="shared" si="258"/>
        <v>1.0831478766164322</v>
      </c>
      <c r="AG579" s="26">
        <f t="shared" ref="AG579:AG642" si="267">IF(OR(AA579="",AA578=""),"",AA579/AA578-1)</f>
        <v>0.16905951889324156</v>
      </c>
      <c r="AH579" s="26">
        <f t="shared" ref="AH579:AH642" si="268">IF(OR(AB579="",AB578=""),"",AB579/AB578-1)</f>
        <v>-4.4953617892056985E-2</v>
      </c>
      <c r="AI579" s="26">
        <f t="shared" ref="AI579:AI642" si="269">IF(OR(AC579="",AC578=""),"",AC579/AC578-1)</f>
        <v>0.16351892388795375</v>
      </c>
      <c r="AJ579" s="26">
        <f t="shared" si="259"/>
        <v>0.9787496060209937</v>
      </c>
      <c r="AK579" s="26">
        <f t="shared" si="260"/>
        <v>2.1250393979006289E-2</v>
      </c>
      <c r="AL579" s="29">
        <v>18.170000000000002</v>
      </c>
      <c r="AM579" s="30">
        <v>18.635000000000002</v>
      </c>
      <c r="AN579" s="30">
        <v>17.752500000000001</v>
      </c>
      <c r="AO579" s="30">
        <v>18.13</v>
      </c>
      <c r="AP579" s="31">
        <v>-2.2000000000000001E-3</v>
      </c>
    </row>
    <row r="580" spans="1:42" x14ac:dyDescent="0.2">
      <c r="A580" s="11">
        <v>44770</v>
      </c>
      <c r="B580" s="5" t="s">
        <v>243</v>
      </c>
      <c r="C580" s="10">
        <v>44743</v>
      </c>
      <c r="D580" s="5" t="s">
        <v>184</v>
      </c>
      <c r="E580" s="18">
        <f>IF(SUMIFS('Daily NSE Equity Options'!$K:$K,'Daily NSE Equity Options'!$A:$A,$A580)=0,"",SUMIFS('Daily NSE Equity Options'!$K:$K,'Daily NSE Equity Options'!$A:$A,$A580))</f>
        <v>455.71660000000003</v>
      </c>
      <c r="F580" s="7">
        <f>IF(SUMIFS('Daily BSE Equity Options'!$K:$K,'Daily BSE Equity Options'!$A:$A,$A580)=0,"",SUMIFS('Daily BSE Equity Options'!$K:$K,'Daily BSE Equity Options'!$A:$A,$A580))</f>
        <v>3.9800000000000002E-2</v>
      </c>
      <c r="G580" s="7">
        <f t="shared" si="243"/>
        <v>455.75640000000004</v>
      </c>
      <c r="H580" s="20">
        <f t="shared" si="244"/>
        <v>0.88925794707285566</v>
      </c>
      <c r="I580" s="20">
        <f t="shared" si="245"/>
        <v>0.7456140350877194</v>
      </c>
      <c r="J580" s="20">
        <f t="shared" si="246"/>
        <v>0.88924437089771358</v>
      </c>
      <c r="K580" s="20">
        <f t="shared" si="261"/>
        <v>0.17486827362786217</v>
      </c>
      <c r="L580" s="20">
        <f t="shared" si="262"/>
        <v>-7.4812967581046053E-3</v>
      </c>
      <c r="M580" s="20">
        <f t="shared" si="263"/>
        <v>0.17484942418364269</v>
      </c>
      <c r="N580" s="20">
        <f t="shared" si="247"/>
        <v>0.99991267264705441</v>
      </c>
      <c r="O580" s="20">
        <f t="shared" si="248"/>
        <v>8.7327352945564782E-5</v>
      </c>
      <c r="P580" s="21">
        <f>IF(SUMIFS('Daily NSE Equity Options'!$L:$L,'Daily NSE Equity Options'!$A:$A,$A580)=0,"",SUMIFS('Daily NSE Equity Options'!$L:$L,'Daily NSE Equity Options'!$A:$A,$A580))</f>
        <v>227962.617</v>
      </c>
      <c r="Q580" s="8">
        <f>IF(SUMIFS('Daily BSE Equity Options'!$L:$L,'Daily BSE Equity Options'!$A:$A,$A580)=0,"",SUMIFS('Daily BSE Equity Options'!$L:$L,'Daily BSE Equity Options'!$A:$A,$A580))</f>
        <v>2732.9119999999998</v>
      </c>
      <c r="R580" s="8">
        <f t="shared" si="249"/>
        <v>230695.52900000001</v>
      </c>
      <c r="S580" s="23">
        <f t="shared" si="250"/>
        <v>2.3886036899710565</v>
      </c>
      <c r="T580" s="23">
        <f t="shared" si="251"/>
        <v>-9.2629718120479265E-2</v>
      </c>
      <c r="U580" s="23">
        <f t="shared" si="252"/>
        <v>2.2822764133003504</v>
      </c>
      <c r="V580" s="23">
        <f t="shared" si="264"/>
        <v>1.1732463335371426</v>
      </c>
      <c r="W580" s="23">
        <f t="shared" si="265"/>
        <v>0.12930644591107021</v>
      </c>
      <c r="X580" s="23">
        <f t="shared" si="266"/>
        <v>1.1497051093485329</v>
      </c>
      <c r="Y580" s="23">
        <f t="shared" si="253"/>
        <v>0.9881535978965591</v>
      </c>
      <c r="Z580" s="23">
        <f t="shared" si="254"/>
        <v>1.184640210344085E-2</v>
      </c>
      <c r="AA580" s="24">
        <f>IF(SUMIFS('Daily NSE Equity Options'!$M:$M,'Daily NSE Equity Options'!$A:$A,$A580)=0,"",SUMIFS('Daily NSE Equity Options'!$M:$M,'Daily NSE Equity Options'!$A:$A,$A580))</f>
        <v>256482737</v>
      </c>
      <c r="AB580" s="9">
        <f>IF(SUMIFS('Daily BSE Equity Options'!$M:$M,'Daily BSE Equity Options'!$A:$A,$A580)=0,"",SUMIFS('Daily BSE Equity Options'!$M:$M,'Daily BSE Equity Options'!$A:$A,$A580))</f>
        <v>3100028</v>
      </c>
      <c r="AC580" s="9">
        <f t="shared" si="255"/>
        <v>259582765</v>
      </c>
      <c r="AD580" s="26">
        <f t="shared" si="256"/>
        <v>2.1584477360489949</v>
      </c>
      <c r="AE580" s="26">
        <f t="shared" si="257"/>
        <v>-0.10359512938475368</v>
      </c>
      <c r="AF580" s="26">
        <f t="shared" si="258"/>
        <v>2.0660491143992537</v>
      </c>
      <c r="AG580" s="26">
        <f t="shared" si="267"/>
        <v>1.1291557691934768</v>
      </c>
      <c r="AH580" s="26">
        <f t="shared" si="268"/>
        <v>0.18527609801456579</v>
      </c>
      <c r="AI580" s="26">
        <f t="shared" si="269"/>
        <v>1.1090979543121504</v>
      </c>
      <c r="AJ580" s="26">
        <f t="shared" si="259"/>
        <v>0.98805765089989694</v>
      </c>
      <c r="AK580" s="26">
        <f t="shared" si="260"/>
        <v>1.1942349100103005E-2</v>
      </c>
      <c r="AL580" s="29">
        <v>18.13</v>
      </c>
      <c r="AM580" s="30">
        <v>18.13</v>
      </c>
      <c r="AN580" s="30">
        <v>16.837499999999999</v>
      </c>
      <c r="AO580" s="30">
        <v>17.012499999999999</v>
      </c>
      <c r="AP580" s="31">
        <v>-6.1600000000000002E-2</v>
      </c>
    </row>
    <row r="581" spans="1:42" x14ac:dyDescent="0.2">
      <c r="A581" s="11">
        <v>44771</v>
      </c>
      <c r="B581" s="5" t="s">
        <v>241</v>
      </c>
      <c r="C581" s="10">
        <v>44743</v>
      </c>
      <c r="D581" s="5" t="s">
        <v>184</v>
      </c>
      <c r="E581" s="18">
        <f>IF(SUMIFS('Daily NSE Equity Options'!$K:$K,'Daily NSE Equity Options'!$A:$A,$A581)=0,"",SUMIFS('Daily NSE Equity Options'!$K:$K,'Daily NSE Equity Options'!$A:$A,$A581))</f>
        <v>395.9418</v>
      </c>
      <c r="F581" s="7">
        <f>IF(SUMIFS('Daily BSE Equity Options'!$K:$K,'Daily BSE Equity Options'!$A:$A,$A581)=0,"",SUMIFS('Daily BSE Equity Options'!$K:$K,'Daily BSE Equity Options'!$A:$A,$A581))</f>
        <v>5.1400000000000001E-2</v>
      </c>
      <c r="G581" s="7">
        <f t="shared" si="243"/>
        <v>395.9932</v>
      </c>
      <c r="H581" s="20">
        <f t="shared" si="244"/>
        <v>0.88297761542898967</v>
      </c>
      <c r="I581" s="20">
        <f t="shared" si="245"/>
        <v>1.304932735426009</v>
      </c>
      <c r="J581" s="20">
        <f t="shared" si="246"/>
        <v>0.88302235984794808</v>
      </c>
      <c r="K581" s="20">
        <f t="shared" si="261"/>
        <v>-0.13116660661472512</v>
      </c>
      <c r="L581" s="20">
        <f t="shared" si="262"/>
        <v>0.29145728643216073</v>
      </c>
      <c r="M581" s="20">
        <f t="shared" si="263"/>
        <v>-0.13112969998885382</v>
      </c>
      <c r="N581" s="20">
        <f t="shared" si="247"/>
        <v>0.99987019979130953</v>
      </c>
      <c r="O581" s="20">
        <f t="shared" si="248"/>
        <v>1.2980020869045227E-4</v>
      </c>
      <c r="P581" s="21">
        <f>IF(SUMIFS('Daily NSE Equity Options'!$L:$L,'Daily NSE Equity Options'!$A:$A,$A581)=0,"",SUMIFS('Daily NSE Equity Options'!$L:$L,'Daily NSE Equity Options'!$A:$A,$A581))</f>
        <v>69382.707899999994</v>
      </c>
      <c r="Q581" s="8">
        <f>IF(SUMIFS('Daily BSE Equity Options'!$L:$L,'Daily BSE Equity Options'!$A:$A,$A581)=0,"",SUMIFS('Daily BSE Equity Options'!$L:$L,'Daily BSE Equity Options'!$A:$A,$A581))</f>
        <v>1878.8318999999999</v>
      </c>
      <c r="R581" s="8">
        <f t="shared" si="249"/>
        <v>71261.539799999999</v>
      </c>
      <c r="S581" s="23">
        <f t="shared" si="250"/>
        <v>-0.26405568055778861</v>
      </c>
      <c r="T581" s="23">
        <f t="shared" si="251"/>
        <v>-0.3776258571991612</v>
      </c>
      <c r="U581" s="23">
        <f t="shared" si="252"/>
        <v>-0.2675794380427019</v>
      </c>
      <c r="V581" s="23">
        <f t="shared" si="264"/>
        <v>-0.69563997460162519</v>
      </c>
      <c r="W581" s="23">
        <f t="shared" si="265"/>
        <v>-0.3125165025438067</v>
      </c>
      <c r="X581" s="23">
        <f t="shared" si="266"/>
        <v>-0.69110133989636191</v>
      </c>
      <c r="Y581" s="23">
        <f t="shared" si="253"/>
        <v>0.97363469965323424</v>
      </c>
      <c r="Z581" s="23">
        <f t="shared" si="254"/>
        <v>2.6365300346765732E-2</v>
      </c>
      <c r="AA581" s="24">
        <f>IF(SUMIFS('Daily NSE Equity Options'!$M:$M,'Daily NSE Equity Options'!$A:$A,$A581)=0,"",SUMIFS('Daily NSE Equity Options'!$M:$M,'Daily NSE Equity Options'!$A:$A,$A581))</f>
        <v>77988967</v>
      </c>
      <c r="AB581" s="9">
        <f>IF(SUMIFS('Daily BSE Equity Options'!$M:$M,'Daily BSE Equity Options'!$A:$A,$A581)=0,"",SUMIFS('Daily BSE Equity Options'!$M:$M,'Daily BSE Equity Options'!$A:$A,$A581))</f>
        <v>2328364</v>
      </c>
      <c r="AC581" s="9">
        <f t="shared" si="255"/>
        <v>80317331</v>
      </c>
      <c r="AD581" s="26">
        <f t="shared" si="256"/>
        <v>-0.30587273797091963</v>
      </c>
      <c r="AE581" s="26">
        <f t="shared" si="257"/>
        <v>-0.33261292785779306</v>
      </c>
      <c r="AF581" s="26">
        <f t="shared" si="258"/>
        <v>-0.30667804827459388</v>
      </c>
      <c r="AG581" s="26">
        <f t="shared" si="267"/>
        <v>-0.69592898176223073</v>
      </c>
      <c r="AH581" s="26">
        <f t="shared" si="268"/>
        <v>-0.24892162264340834</v>
      </c>
      <c r="AI581" s="26">
        <f t="shared" si="269"/>
        <v>-0.69059066382931855</v>
      </c>
      <c r="AJ581" s="26">
        <f t="shared" si="259"/>
        <v>0.97101044107155399</v>
      </c>
      <c r="AK581" s="26">
        <f t="shared" si="260"/>
        <v>2.8989558928445968E-2</v>
      </c>
      <c r="AL581" s="29">
        <v>17.012499999999999</v>
      </c>
      <c r="AM581" s="30">
        <v>18.645</v>
      </c>
      <c r="AN581" s="30">
        <v>16.489999999999998</v>
      </c>
      <c r="AO581" s="30">
        <v>16.55</v>
      </c>
      <c r="AP581" s="31">
        <v>-2.7199999999999998E-2</v>
      </c>
    </row>
    <row r="582" spans="1:42" x14ac:dyDescent="0.2">
      <c r="A582" s="11">
        <v>44774</v>
      </c>
      <c r="B582" s="5" t="s">
        <v>244</v>
      </c>
      <c r="C582" s="10">
        <v>44774</v>
      </c>
      <c r="D582" s="5" t="s">
        <v>184</v>
      </c>
      <c r="E582" s="18">
        <f>IF(SUMIFS('Daily NSE Equity Options'!$K:$K,'Daily NSE Equity Options'!$A:$A,$A582)=0,"",SUMIFS('Daily NSE Equity Options'!$K:$K,'Daily NSE Equity Options'!$A:$A,$A582))</f>
        <v>369.39670000000001</v>
      </c>
      <c r="F582" s="7">
        <f>IF(SUMIFS('Daily BSE Equity Options'!$K:$K,'Daily BSE Equity Options'!$A:$A,$A582)=0,"",SUMIFS('Daily BSE Equity Options'!$K:$K,'Daily BSE Equity Options'!$A:$A,$A582))</f>
        <v>5.28E-2</v>
      </c>
      <c r="G582" s="7">
        <f t="shared" si="243"/>
        <v>369.4495</v>
      </c>
      <c r="H582" s="20" t="str">
        <f t="shared" si="244"/>
        <v/>
      </c>
      <c r="I582" s="20" t="str">
        <f t="shared" si="245"/>
        <v/>
      </c>
      <c r="J582" s="20" t="str">
        <f t="shared" si="246"/>
        <v/>
      </c>
      <c r="K582" s="20">
        <f t="shared" si="261"/>
        <v>-6.7042934087787609E-2</v>
      </c>
      <c r="L582" s="20">
        <f t="shared" si="262"/>
        <v>2.7237354085603016E-2</v>
      </c>
      <c r="M582" s="20">
        <f t="shared" si="263"/>
        <v>-6.7030696486707342E-2</v>
      </c>
      <c r="N582" s="20">
        <f t="shared" si="247"/>
        <v>0.99985708466245049</v>
      </c>
      <c r="O582" s="20">
        <f t="shared" si="248"/>
        <v>1.4291533754951625E-4</v>
      </c>
      <c r="P582" s="21">
        <f>IF(SUMIFS('Daily NSE Equity Options'!$L:$L,'Daily NSE Equity Options'!$A:$A,$A582)=0,"",SUMIFS('Daily NSE Equity Options'!$L:$L,'Daily NSE Equity Options'!$A:$A,$A582))</f>
        <v>72374.8364</v>
      </c>
      <c r="Q582" s="8">
        <f>IF(SUMIFS('Daily BSE Equity Options'!$L:$L,'Daily BSE Equity Options'!$A:$A,$A582)=0,"",SUMIFS('Daily BSE Equity Options'!$L:$L,'Daily BSE Equity Options'!$A:$A,$A582))</f>
        <v>2125.2511</v>
      </c>
      <c r="R582" s="8">
        <f t="shared" si="249"/>
        <v>74500.087499999994</v>
      </c>
      <c r="S582" s="23" t="str">
        <f t="shared" si="250"/>
        <v/>
      </c>
      <c r="T582" s="23" t="str">
        <f t="shared" si="251"/>
        <v/>
      </c>
      <c r="U582" s="23" t="str">
        <f t="shared" si="252"/>
        <v/>
      </c>
      <c r="V582" s="23">
        <f t="shared" si="264"/>
        <v>4.3124988784129181E-2</v>
      </c>
      <c r="W582" s="23">
        <f t="shared" si="265"/>
        <v>0.13115553339284913</v>
      </c>
      <c r="X582" s="23">
        <f t="shared" si="266"/>
        <v>4.5445940532427231E-2</v>
      </c>
      <c r="Y582" s="23">
        <f t="shared" si="253"/>
        <v>0.971473173101978</v>
      </c>
      <c r="Z582" s="23">
        <f t="shared" si="254"/>
        <v>2.8526826898022103E-2</v>
      </c>
      <c r="AA582" s="24">
        <f>IF(SUMIFS('Daily NSE Equity Options'!$M:$M,'Daily NSE Equity Options'!$A:$A,$A582)=0,"",SUMIFS('Daily NSE Equity Options'!$M:$M,'Daily NSE Equity Options'!$A:$A,$A582))</f>
        <v>80816821</v>
      </c>
      <c r="AB582" s="9">
        <f>IF(SUMIFS('Daily BSE Equity Options'!$M:$M,'Daily BSE Equity Options'!$A:$A,$A582)=0,"",SUMIFS('Daily BSE Equity Options'!$M:$M,'Daily BSE Equity Options'!$A:$A,$A582))</f>
        <v>2616310</v>
      </c>
      <c r="AC582" s="9">
        <f t="shared" si="255"/>
        <v>83433131</v>
      </c>
      <c r="AD582" s="26" t="str">
        <f t="shared" si="256"/>
        <v/>
      </c>
      <c r="AE582" s="26" t="str">
        <f t="shared" si="257"/>
        <v/>
      </c>
      <c r="AF582" s="26" t="str">
        <f t="shared" si="258"/>
        <v/>
      </c>
      <c r="AG582" s="26">
        <f t="shared" si="267"/>
        <v>3.6259667344997748E-2</v>
      </c>
      <c r="AH582" s="26">
        <f t="shared" si="268"/>
        <v>0.12366880779809342</v>
      </c>
      <c r="AI582" s="26">
        <f t="shared" si="269"/>
        <v>3.8793619773047405E-2</v>
      </c>
      <c r="AJ582" s="26">
        <f t="shared" si="259"/>
        <v>0.96864183366197776</v>
      </c>
      <c r="AK582" s="26">
        <f t="shared" si="260"/>
        <v>3.1358166338022242E-2</v>
      </c>
      <c r="AL582" s="29">
        <v>16.55</v>
      </c>
      <c r="AM582" s="30">
        <v>17.625</v>
      </c>
      <c r="AN582" s="30">
        <v>15.8925</v>
      </c>
      <c r="AO582" s="30">
        <v>17.484999999999999</v>
      </c>
      <c r="AP582" s="31">
        <v>5.6500000000000002E-2</v>
      </c>
    </row>
    <row r="583" spans="1:42" x14ac:dyDescent="0.2">
      <c r="A583" s="11">
        <v>44775</v>
      </c>
      <c r="B583" s="5" t="s">
        <v>242</v>
      </c>
      <c r="C583" s="10">
        <v>44774</v>
      </c>
      <c r="D583" s="5" t="s">
        <v>184</v>
      </c>
      <c r="E583" s="18">
        <f>IF(SUMIFS('Daily NSE Equity Options'!$K:$K,'Daily NSE Equity Options'!$A:$A,$A583)=0,"",SUMIFS('Daily NSE Equity Options'!$K:$K,'Daily NSE Equity Options'!$A:$A,$A583))</f>
        <v>482.42020000000002</v>
      </c>
      <c r="F583" s="7">
        <f>IF(SUMIFS('Daily BSE Equity Options'!$K:$K,'Daily BSE Equity Options'!$A:$A,$A583)=0,"",SUMIFS('Daily BSE Equity Options'!$K:$K,'Daily BSE Equity Options'!$A:$A,$A583))</f>
        <v>4.9700000000000001E-2</v>
      </c>
      <c r="G583" s="7">
        <f t="shared" si="243"/>
        <v>482.4699</v>
      </c>
      <c r="H583" s="20">
        <f t="shared" si="244"/>
        <v>2.3371485729860004</v>
      </c>
      <c r="I583" s="20">
        <f t="shared" si="245"/>
        <v>-0.17986798679867988</v>
      </c>
      <c r="J583" s="20">
        <f t="shared" si="246"/>
        <v>2.3360938783525516</v>
      </c>
      <c r="K583" s="20">
        <f t="shared" si="261"/>
        <v>0.30596781184022492</v>
      </c>
      <c r="L583" s="20">
        <f t="shared" si="262"/>
        <v>-5.8712121212121215E-2</v>
      </c>
      <c r="M583" s="20">
        <f t="shared" si="263"/>
        <v>0.3059156934844951</v>
      </c>
      <c r="N583" s="20">
        <f t="shared" si="247"/>
        <v>0.99989698839243657</v>
      </c>
      <c r="O583" s="20">
        <f t="shared" si="248"/>
        <v>1.0301160756349774E-4</v>
      </c>
      <c r="P583" s="21">
        <f>IF(SUMIFS('Daily NSE Equity Options'!$L:$L,'Daily NSE Equity Options'!$A:$A,$A583)=0,"",SUMIFS('Daily NSE Equity Options'!$L:$L,'Daily NSE Equity Options'!$A:$A,$A583))</f>
        <v>111968.4</v>
      </c>
      <c r="Q583" s="8">
        <f>IF(SUMIFS('Daily BSE Equity Options'!$L:$L,'Daily BSE Equity Options'!$A:$A,$A583)=0,"",SUMIFS('Daily BSE Equity Options'!$L:$L,'Daily BSE Equity Options'!$A:$A,$A583))</f>
        <v>2327.4360000000001</v>
      </c>
      <c r="R583" s="8">
        <f t="shared" si="249"/>
        <v>114295.836</v>
      </c>
      <c r="S583" s="23">
        <f t="shared" si="250"/>
        <v>3.0235134221557303</v>
      </c>
      <c r="T583" s="23">
        <f t="shared" si="251"/>
        <v>-0.23106425912515594</v>
      </c>
      <c r="U583" s="23">
        <f t="shared" si="252"/>
        <v>2.704247930256277</v>
      </c>
      <c r="V583" s="23">
        <f t="shared" si="264"/>
        <v>0.54706256441361711</v>
      </c>
      <c r="W583" s="23">
        <f t="shared" si="265"/>
        <v>9.5134593742828955E-2</v>
      </c>
      <c r="X583" s="23">
        <f t="shared" si="266"/>
        <v>0.53417049342391709</v>
      </c>
      <c r="Y583" s="23">
        <f t="shared" si="253"/>
        <v>0.97963673847225718</v>
      </c>
      <c r="Z583" s="23">
        <f t="shared" si="254"/>
        <v>2.0363261527742798E-2</v>
      </c>
      <c r="AA583" s="24">
        <f>IF(SUMIFS('Daily NSE Equity Options'!$M:$M,'Daily NSE Equity Options'!$A:$A,$A583)=0,"",SUMIFS('Daily NSE Equity Options'!$M:$M,'Daily NSE Equity Options'!$A:$A,$A583))</f>
        <v>125454744</v>
      </c>
      <c r="AB583" s="9">
        <f>IF(SUMIFS('Daily BSE Equity Options'!$M:$M,'Daily BSE Equity Options'!$A:$A,$A583)=0,"",SUMIFS('Daily BSE Equity Options'!$M:$M,'Daily BSE Equity Options'!$A:$A,$A583))</f>
        <v>2726021</v>
      </c>
      <c r="AC583" s="9">
        <f t="shared" si="255"/>
        <v>128180765</v>
      </c>
      <c r="AD583" s="26">
        <f t="shared" si="256"/>
        <v>2.7735890100639571</v>
      </c>
      <c r="AE583" s="26">
        <f t="shared" si="257"/>
        <v>-0.24574246204807848</v>
      </c>
      <c r="AF583" s="26">
        <f t="shared" si="258"/>
        <v>2.477536234813305</v>
      </c>
      <c r="AG583" s="26">
        <f t="shared" si="267"/>
        <v>0.55233455668839038</v>
      </c>
      <c r="AH583" s="26">
        <f t="shared" si="268"/>
        <v>4.1933486475226545E-2</v>
      </c>
      <c r="AI583" s="26">
        <f t="shared" si="269"/>
        <v>0.5363293150295414</v>
      </c>
      <c r="AJ583" s="26">
        <f t="shared" si="259"/>
        <v>0.97873299476719455</v>
      </c>
      <c r="AK583" s="26">
        <f t="shared" si="260"/>
        <v>2.1267005232805405E-2</v>
      </c>
      <c r="AL583" s="29">
        <v>17.484999999999999</v>
      </c>
      <c r="AM583" s="30">
        <v>18.754999999999999</v>
      </c>
      <c r="AN583" s="30">
        <v>17.484999999999999</v>
      </c>
      <c r="AO583" s="30">
        <v>18.53</v>
      </c>
      <c r="AP583" s="31">
        <v>5.9799999999999999E-2</v>
      </c>
    </row>
    <row r="584" spans="1:42" x14ac:dyDescent="0.2">
      <c r="A584" s="11">
        <v>44776</v>
      </c>
      <c r="B584" s="5" t="s">
        <v>240</v>
      </c>
      <c r="C584" s="10">
        <v>44774</v>
      </c>
      <c r="D584" s="5" t="s">
        <v>184</v>
      </c>
      <c r="E584" s="18">
        <f>IF(SUMIFS('Daily NSE Equity Options'!$K:$K,'Daily NSE Equity Options'!$A:$A,$A584)=0,"",SUMIFS('Daily NSE Equity Options'!$K:$K,'Daily NSE Equity Options'!$A:$A,$A584))</f>
        <v>456.2398</v>
      </c>
      <c r="F584" s="7">
        <f>IF(SUMIFS('Daily BSE Equity Options'!$K:$K,'Daily BSE Equity Options'!$A:$A,$A584)=0,"",SUMIFS('Daily BSE Equity Options'!$K:$K,'Daily BSE Equity Options'!$A:$A,$A584))</f>
        <v>4.4600000000000001E-2</v>
      </c>
      <c r="G584" s="7">
        <f t="shared" si="243"/>
        <v>456.28440000000001</v>
      </c>
      <c r="H584" s="20">
        <f t="shared" si="244"/>
        <v>1.2368610585283797</v>
      </c>
      <c r="I584" s="20">
        <f t="shared" si="245"/>
        <v>7.4698795180722755E-2</v>
      </c>
      <c r="J584" s="20">
        <f t="shared" si="246"/>
        <v>1.2366246449855836</v>
      </c>
      <c r="K584" s="20">
        <f t="shared" si="261"/>
        <v>-5.4268871825848164E-2</v>
      </c>
      <c r="L584" s="20">
        <f t="shared" si="262"/>
        <v>-0.10261569416498995</v>
      </c>
      <c r="M584" s="20">
        <f t="shared" si="263"/>
        <v>-5.4273852109737786E-2</v>
      </c>
      <c r="N584" s="20">
        <f t="shared" si="247"/>
        <v>0.99990225394512722</v>
      </c>
      <c r="O584" s="20">
        <f t="shared" si="248"/>
        <v>9.7746054872794252E-5</v>
      </c>
      <c r="P584" s="21">
        <f>IF(SUMIFS('Daily NSE Equity Options'!$L:$L,'Daily NSE Equity Options'!$A:$A,$A584)=0,"",SUMIFS('Daily NSE Equity Options'!$L:$L,'Daily NSE Equity Options'!$A:$A,$A584))</f>
        <v>125412.2231</v>
      </c>
      <c r="Q584" s="8">
        <f>IF(SUMIFS('Daily BSE Equity Options'!$L:$L,'Daily BSE Equity Options'!$A:$A,$A584)=0,"",SUMIFS('Daily BSE Equity Options'!$L:$L,'Daily BSE Equity Options'!$A:$A,$A584))</f>
        <v>2448.0734000000002</v>
      </c>
      <c r="R584" s="8">
        <f t="shared" si="249"/>
        <v>127860.2965</v>
      </c>
      <c r="S584" s="23">
        <f t="shared" si="250"/>
        <v>1.7171489130149737</v>
      </c>
      <c r="T584" s="23">
        <f t="shared" si="251"/>
        <v>-0.16428816828656079</v>
      </c>
      <c r="U584" s="23">
        <f t="shared" si="252"/>
        <v>1.6048675882011905</v>
      </c>
      <c r="V584" s="23">
        <f t="shared" si="264"/>
        <v>0.12006801115314691</v>
      </c>
      <c r="W584" s="23">
        <f t="shared" si="265"/>
        <v>5.1832746421383913E-2</v>
      </c>
      <c r="X584" s="23">
        <f t="shared" si="266"/>
        <v>0.11867851861199918</v>
      </c>
      <c r="Y584" s="23">
        <f t="shared" si="253"/>
        <v>0.9808535294613524</v>
      </c>
      <c r="Z584" s="23">
        <f t="shared" si="254"/>
        <v>1.9146470538647625E-2</v>
      </c>
      <c r="AA584" s="24">
        <f>IF(SUMIFS('Daily NSE Equity Options'!$M:$M,'Daily NSE Equity Options'!$A:$A,$A584)=0,"",SUMIFS('Daily NSE Equity Options'!$M:$M,'Daily NSE Equity Options'!$A:$A,$A584))</f>
        <v>138669337</v>
      </c>
      <c r="AB584" s="9">
        <f>IF(SUMIFS('Daily BSE Equity Options'!$M:$M,'Daily BSE Equity Options'!$A:$A,$A584)=0,"",SUMIFS('Daily BSE Equity Options'!$M:$M,'Daily BSE Equity Options'!$A:$A,$A584))</f>
        <v>2736197</v>
      </c>
      <c r="AC584" s="9">
        <f t="shared" si="255"/>
        <v>141405534</v>
      </c>
      <c r="AD584" s="26">
        <f t="shared" si="256"/>
        <v>1.5159794945330027</v>
      </c>
      <c r="AE584" s="26">
        <f t="shared" si="257"/>
        <v>-0.20208556782863341</v>
      </c>
      <c r="AF584" s="26">
        <f t="shared" si="258"/>
        <v>1.4153457684951962</v>
      </c>
      <c r="AG584" s="26">
        <f t="shared" si="267"/>
        <v>0.10533354561705544</v>
      </c>
      <c r="AH584" s="26">
        <f t="shared" si="268"/>
        <v>3.7329132827663702E-3</v>
      </c>
      <c r="AI584" s="26">
        <f t="shared" si="269"/>
        <v>0.10317280443754573</v>
      </c>
      <c r="AJ584" s="26">
        <f t="shared" si="259"/>
        <v>0.98065000058625706</v>
      </c>
      <c r="AK584" s="26">
        <f t="shared" si="260"/>
        <v>1.9349999413742887E-2</v>
      </c>
      <c r="AL584" s="29">
        <v>18.53</v>
      </c>
      <c r="AM584" s="30">
        <v>19.172499999999999</v>
      </c>
      <c r="AN584" s="30">
        <v>17.95</v>
      </c>
      <c r="AO584" s="30">
        <v>18.45</v>
      </c>
      <c r="AP584" s="31">
        <v>-4.3E-3</v>
      </c>
    </row>
    <row r="585" spans="1:42" x14ac:dyDescent="0.2">
      <c r="A585" s="11">
        <v>44777</v>
      </c>
      <c r="B585" s="5" t="s">
        <v>243</v>
      </c>
      <c r="C585" s="10">
        <v>44774</v>
      </c>
      <c r="D585" s="5" t="s">
        <v>184</v>
      </c>
      <c r="E585" s="18">
        <f>IF(SUMIFS('Daily NSE Equity Options'!$K:$K,'Daily NSE Equity Options'!$A:$A,$A585)=0,"",SUMIFS('Daily NSE Equity Options'!$K:$K,'Daily NSE Equity Options'!$A:$A,$A585))</f>
        <v>642.27850000000001</v>
      </c>
      <c r="F585" s="7">
        <f>IF(SUMIFS('Daily BSE Equity Options'!$K:$K,'Daily BSE Equity Options'!$A:$A,$A585)=0,"",SUMIFS('Daily BSE Equity Options'!$K:$K,'Daily BSE Equity Options'!$A:$A,$A585))</f>
        <v>4.0099999999999997E-2</v>
      </c>
      <c r="G585" s="7">
        <f t="shared" si="243"/>
        <v>642.31860000000006</v>
      </c>
      <c r="H585" s="20">
        <f t="shared" si="244"/>
        <v>1.2100361641874757</v>
      </c>
      <c r="I585" s="20">
        <f t="shared" si="245"/>
        <v>3.084832904884327E-2</v>
      </c>
      <c r="J585" s="20">
        <f t="shared" si="246"/>
        <v>1.2098783483951405</v>
      </c>
      <c r="K585" s="20">
        <f t="shared" si="261"/>
        <v>0.40776517085971009</v>
      </c>
      <c r="L585" s="20">
        <f t="shared" si="262"/>
        <v>-0.10089686098654715</v>
      </c>
      <c r="M585" s="20">
        <f t="shared" si="263"/>
        <v>0.40771545115283381</v>
      </c>
      <c r="N585" s="20">
        <f t="shared" si="247"/>
        <v>0.99993756992246519</v>
      </c>
      <c r="O585" s="20">
        <f t="shared" si="248"/>
        <v>6.2430077534731196E-5</v>
      </c>
      <c r="P585" s="21">
        <f>IF(SUMIFS('Daily NSE Equity Options'!$L:$L,'Daily NSE Equity Options'!$A:$A,$A585)=0,"",SUMIFS('Daily NSE Equity Options'!$L:$L,'Daily NSE Equity Options'!$A:$A,$A585))</f>
        <v>311186.93469999998</v>
      </c>
      <c r="Q585" s="8">
        <f>IF(SUMIFS('Daily BSE Equity Options'!$L:$L,'Daily BSE Equity Options'!$A:$A,$A585)=0,"",SUMIFS('Daily BSE Equity Options'!$L:$L,'Daily BSE Equity Options'!$A:$A,$A585))</f>
        <v>2396.6397999999999</v>
      </c>
      <c r="R585" s="8">
        <f t="shared" si="249"/>
        <v>313583.57449999999</v>
      </c>
      <c r="S585" s="23">
        <f t="shared" si="250"/>
        <v>3.4076474849295604</v>
      </c>
      <c r="T585" s="23">
        <f t="shared" si="251"/>
        <v>-0.20171050818446312</v>
      </c>
      <c r="U585" s="23">
        <f t="shared" si="252"/>
        <v>3.2604257246072716</v>
      </c>
      <c r="V585" s="23">
        <f t="shared" si="264"/>
        <v>1.4813126424835699</v>
      </c>
      <c r="W585" s="23">
        <f t="shared" si="265"/>
        <v>-2.1009827564810846E-2</v>
      </c>
      <c r="X585" s="23">
        <f t="shared" si="266"/>
        <v>1.4525484695712403</v>
      </c>
      <c r="Y585" s="23">
        <f t="shared" si="253"/>
        <v>0.99235725339306635</v>
      </c>
      <c r="Z585" s="23">
        <f t="shared" si="254"/>
        <v>7.6427466069336489E-3</v>
      </c>
      <c r="AA585" s="24">
        <f>IF(SUMIFS('Daily NSE Equity Options'!$M:$M,'Daily NSE Equity Options'!$A:$A,$A585)=0,"",SUMIFS('Daily NSE Equity Options'!$M:$M,'Daily NSE Equity Options'!$A:$A,$A585))</f>
        <v>342249099</v>
      </c>
      <c r="AB585" s="9">
        <f>IF(SUMIFS('Daily BSE Equity Options'!$M:$M,'Daily BSE Equity Options'!$A:$A,$A585)=0,"",SUMIFS('Daily BSE Equity Options'!$M:$M,'Daily BSE Equity Options'!$A:$A,$A585))</f>
        <v>2601633</v>
      </c>
      <c r="AC585" s="9">
        <f t="shared" si="255"/>
        <v>344850732</v>
      </c>
      <c r="AD585" s="26">
        <f t="shared" si="256"/>
        <v>3.1770067311557524</v>
      </c>
      <c r="AE585" s="26">
        <f t="shared" si="257"/>
        <v>-0.27470221517452253</v>
      </c>
      <c r="AF585" s="26">
        <f t="shared" si="258"/>
        <v>3.0322366845999582</v>
      </c>
      <c r="AG585" s="26">
        <f t="shared" si="267"/>
        <v>1.4680950122376371</v>
      </c>
      <c r="AH585" s="26">
        <f t="shared" si="268"/>
        <v>-4.9179207491273469E-2</v>
      </c>
      <c r="AI585" s="26">
        <f t="shared" si="269"/>
        <v>1.4387357569753951</v>
      </c>
      <c r="AJ585" s="26">
        <f t="shared" si="259"/>
        <v>0.99245577068979518</v>
      </c>
      <c r="AK585" s="26">
        <f t="shared" si="260"/>
        <v>7.544229310204857E-3</v>
      </c>
      <c r="AL585" s="29">
        <v>18.45</v>
      </c>
      <c r="AM585" s="30">
        <v>21.06</v>
      </c>
      <c r="AN585" s="30">
        <v>17.625</v>
      </c>
      <c r="AO585" s="30">
        <v>19.2575</v>
      </c>
      <c r="AP585" s="31">
        <v>4.3799999999999999E-2</v>
      </c>
    </row>
    <row r="586" spans="1:42" x14ac:dyDescent="0.2">
      <c r="A586" s="11">
        <v>44778</v>
      </c>
      <c r="B586" s="5" t="s">
        <v>241</v>
      </c>
      <c r="C586" s="10">
        <v>44774</v>
      </c>
      <c r="D586" s="5" t="s">
        <v>184</v>
      </c>
      <c r="E586" s="18">
        <f>IF(SUMIFS('Daily NSE Equity Options'!$K:$K,'Daily NSE Equity Options'!$A:$A,$A586)=0,"",SUMIFS('Daily NSE Equity Options'!$K:$K,'Daily NSE Equity Options'!$A:$A,$A586))</f>
        <v>416.81</v>
      </c>
      <c r="F586" s="7">
        <f>IF(SUMIFS('Daily BSE Equity Options'!$K:$K,'Daily BSE Equity Options'!$A:$A,$A586)=0,"",SUMIFS('Daily BSE Equity Options'!$K:$K,'Daily BSE Equity Options'!$A:$A,$A586))</f>
        <v>6.0499999999999998E-2</v>
      </c>
      <c r="G586" s="7">
        <f t="shared" si="243"/>
        <v>416.87049999999999</v>
      </c>
      <c r="H586" s="20">
        <f t="shared" si="244"/>
        <v>0.68480782818606167</v>
      </c>
      <c r="I586" s="20">
        <f t="shared" si="245"/>
        <v>1.6651982378854622</v>
      </c>
      <c r="J586" s="20">
        <f t="shared" si="246"/>
        <v>0.68489777738617441</v>
      </c>
      <c r="K586" s="20">
        <f t="shared" si="261"/>
        <v>-0.35104475706410854</v>
      </c>
      <c r="L586" s="20">
        <f t="shared" si="262"/>
        <v>0.50872817955112226</v>
      </c>
      <c r="M586" s="20">
        <f t="shared" si="263"/>
        <v>-0.35099108137301338</v>
      </c>
      <c r="N586" s="20">
        <f t="shared" si="247"/>
        <v>0.99985487099710824</v>
      </c>
      <c r="O586" s="20">
        <f t="shared" si="248"/>
        <v>1.4512900289178533E-4</v>
      </c>
      <c r="P586" s="21">
        <f>IF(SUMIFS('Daily NSE Equity Options'!$L:$L,'Daily NSE Equity Options'!$A:$A,$A586)=0,"",SUMIFS('Daily NSE Equity Options'!$L:$L,'Daily NSE Equity Options'!$A:$A,$A586))</f>
        <v>73489.925799999997</v>
      </c>
      <c r="Q586" s="8">
        <f>IF(SUMIFS('Daily BSE Equity Options'!$L:$L,'Daily BSE Equity Options'!$A:$A,$A586)=0,"",SUMIFS('Daily BSE Equity Options'!$L:$L,'Daily BSE Equity Options'!$A:$A,$A586))</f>
        <v>2090.5918000000001</v>
      </c>
      <c r="R586" s="8">
        <f t="shared" si="249"/>
        <v>75580.517599999992</v>
      </c>
      <c r="S586" s="23">
        <f t="shared" si="250"/>
        <v>-0.33945658209305518</v>
      </c>
      <c r="T586" s="23">
        <f t="shared" si="251"/>
        <v>-0.30670015937734496</v>
      </c>
      <c r="U586" s="23">
        <f t="shared" si="252"/>
        <v>-0.33859220339106433</v>
      </c>
      <c r="V586" s="23">
        <f t="shared" si="264"/>
        <v>-0.76383993797539085</v>
      </c>
      <c r="W586" s="23">
        <f t="shared" si="265"/>
        <v>-0.12769878894609021</v>
      </c>
      <c r="X586" s="23">
        <f t="shared" si="266"/>
        <v>-0.75897807236711623</v>
      </c>
      <c r="Y586" s="23">
        <f t="shared" si="253"/>
        <v>0.97233954110946719</v>
      </c>
      <c r="Z586" s="23">
        <f t="shared" si="254"/>
        <v>2.7660458890532928E-2</v>
      </c>
      <c r="AA586" s="24">
        <f>IF(SUMIFS('Daily NSE Equity Options'!$M:$M,'Daily NSE Equity Options'!$A:$A,$A586)=0,"",SUMIFS('Daily NSE Equity Options'!$M:$M,'Daily NSE Equity Options'!$A:$A,$A586))</f>
        <v>81007234</v>
      </c>
      <c r="AB586" s="9">
        <f>IF(SUMIFS('Daily BSE Equity Options'!$M:$M,'Daily BSE Equity Options'!$A:$A,$A586)=0,"",SUMIFS('Daily BSE Equity Options'!$M:$M,'Daily BSE Equity Options'!$A:$A,$A586))</f>
        <v>2586902</v>
      </c>
      <c r="AC586" s="9">
        <f t="shared" si="255"/>
        <v>83594136</v>
      </c>
      <c r="AD586" s="26">
        <f t="shared" si="256"/>
        <v>-0.36765450222456841</v>
      </c>
      <c r="AE586" s="26">
        <f t="shared" si="257"/>
        <v>-0.27545410470658982</v>
      </c>
      <c r="AF586" s="26">
        <f t="shared" si="258"/>
        <v>-0.36515450747464528</v>
      </c>
      <c r="AG586" s="26">
        <f t="shared" si="267"/>
        <v>-0.76330913876269979</v>
      </c>
      <c r="AH586" s="26">
        <f t="shared" si="268"/>
        <v>-5.6622129254971787E-3</v>
      </c>
      <c r="AI586" s="26">
        <f t="shared" si="269"/>
        <v>-0.75759327661801223</v>
      </c>
      <c r="AJ586" s="26">
        <f t="shared" si="259"/>
        <v>0.96905402551202879</v>
      </c>
      <c r="AK586" s="26">
        <f t="shared" si="260"/>
        <v>3.0945974487971262E-2</v>
      </c>
      <c r="AL586" s="29">
        <v>19.2575</v>
      </c>
      <c r="AM586" s="30">
        <v>19.39</v>
      </c>
      <c r="AN586" s="30">
        <v>18.0075</v>
      </c>
      <c r="AO586" s="30">
        <v>18.914999999999999</v>
      </c>
      <c r="AP586" s="31">
        <v>-1.78E-2</v>
      </c>
    </row>
    <row r="587" spans="1:42" x14ac:dyDescent="0.2">
      <c r="A587" s="11">
        <v>44781</v>
      </c>
      <c r="B587" s="5" t="s">
        <v>244</v>
      </c>
      <c r="C587" s="10">
        <v>44774</v>
      </c>
      <c r="D587" s="5" t="s">
        <v>184</v>
      </c>
      <c r="E587" s="18">
        <f>IF(SUMIFS('Daily NSE Equity Options'!$K:$K,'Daily NSE Equity Options'!$A:$A,$A587)=0,"",SUMIFS('Daily NSE Equity Options'!$K:$K,'Daily NSE Equity Options'!$A:$A,$A587))</f>
        <v>387.1979</v>
      </c>
      <c r="F587" s="7">
        <f>IF(SUMIFS('Daily BSE Equity Options'!$K:$K,'Daily BSE Equity Options'!$A:$A,$A587)=0,"",SUMIFS('Daily BSE Equity Options'!$K:$K,'Daily BSE Equity Options'!$A:$A,$A587))</f>
        <v>4.19E-2</v>
      </c>
      <c r="G587" s="7">
        <f t="shared" si="243"/>
        <v>387.2398</v>
      </c>
      <c r="H587" s="20" t="str">
        <f t="shared" si="244"/>
        <v/>
      </c>
      <c r="I587" s="20" t="str">
        <f t="shared" si="245"/>
        <v/>
      </c>
      <c r="J587" s="20" t="str">
        <f t="shared" si="246"/>
        <v/>
      </c>
      <c r="K587" s="20">
        <f t="shared" si="261"/>
        <v>-7.1044600657373835E-2</v>
      </c>
      <c r="L587" s="20">
        <f t="shared" si="262"/>
        <v>-0.30743801652892555</v>
      </c>
      <c r="M587" s="20">
        <f t="shared" si="263"/>
        <v>-7.1078908198109469E-2</v>
      </c>
      <c r="N587" s="20">
        <f t="shared" si="247"/>
        <v>0.99989179831205366</v>
      </c>
      <c r="O587" s="20">
        <f t="shared" si="248"/>
        <v>1.0820168794633196E-4</v>
      </c>
      <c r="P587" s="21">
        <f>IF(SUMIFS('Daily NSE Equity Options'!$L:$L,'Daily NSE Equity Options'!$A:$A,$A587)=0,"",SUMIFS('Daily NSE Equity Options'!$L:$L,'Daily NSE Equity Options'!$A:$A,$A587))</f>
        <v>87549.755699999994</v>
      </c>
      <c r="Q587" s="8">
        <f>IF(SUMIFS('Daily BSE Equity Options'!$L:$L,'Daily BSE Equity Options'!$A:$A,$A587)=0,"",SUMIFS('Daily BSE Equity Options'!$L:$L,'Daily BSE Equity Options'!$A:$A,$A587))</f>
        <v>2184.8013000000001</v>
      </c>
      <c r="R587" s="8">
        <f t="shared" si="249"/>
        <v>89734.557000000001</v>
      </c>
      <c r="S587" s="23" t="str">
        <f t="shared" si="250"/>
        <v/>
      </c>
      <c r="T587" s="23" t="str">
        <f t="shared" si="251"/>
        <v/>
      </c>
      <c r="U587" s="23" t="str">
        <f t="shared" si="252"/>
        <v/>
      </c>
      <c r="V587" s="23">
        <f t="shared" si="264"/>
        <v>0.19131642530519466</v>
      </c>
      <c r="W587" s="23">
        <f t="shared" si="265"/>
        <v>4.5063555687915757E-2</v>
      </c>
      <c r="X587" s="23">
        <f t="shared" si="266"/>
        <v>0.1872710038175236</v>
      </c>
      <c r="Y587" s="23">
        <f t="shared" si="253"/>
        <v>0.97565262065092706</v>
      </c>
      <c r="Z587" s="23">
        <f t="shared" si="254"/>
        <v>2.4347379349072846E-2</v>
      </c>
      <c r="AA587" s="24">
        <f>IF(SUMIFS('Daily NSE Equity Options'!$M:$M,'Daily NSE Equity Options'!$A:$A,$A587)=0,"",SUMIFS('Daily NSE Equity Options'!$M:$M,'Daily NSE Equity Options'!$A:$A,$A587))</f>
        <v>97871655</v>
      </c>
      <c r="AB587" s="9">
        <f>IF(SUMIFS('Daily BSE Equity Options'!$M:$M,'Daily BSE Equity Options'!$A:$A,$A587)=0,"",SUMIFS('Daily BSE Equity Options'!$M:$M,'Daily BSE Equity Options'!$A:$A,$A587))</f>
        <v>2677513</v>
      </c>
      <c r="AC587" s="9">
        <f t="shared" si="255"/>
        <v>100549168</v>
      </c>
      <c r="AD587" s="26" t="str">
        <f t="shared" si="256"/>
        <v/>
      </c>
      <c r="AE587" s="26" t="str">
        <f t="shared" si="257"/>
        <v/>
      </c>
      <c r="AF587" s="26" t="str">
        <f t="shared" si="258"/>
        <v/>
      </c>
      <c r="AG587" s="26">
        <f t="shared" si="267"/>
        <v>0.20818413575261685</v>
      </c>
      <c r="AH587" s="26">
        <f t="shared" si="268"/>
        <v>3.5026839053044823E-2</v>
      </c>
      <c r="AI587" s="26">
        <f t="shared" si="269"/>
        <v>0.2028256144665459</v>
      </c>
      <c r="AJ587" s="26">
        <f t="shared" si="259"/>
        <v>0.97337110735714893</v>
      </c>
      <c r="AK587" s="26">
        <f t="shared" si="260"/>
        <v>2.6628892642851107E-2</v>
      </c>
      <c r="AL587" s="29">
        <v>18.914999999999999</v>
      </c>
      <c r="AM587" s="30">
        <v>20.18</v>
      </c>
      <c r="AN587" s="30">
        <v>17.78</v>
      </c>
      <c r="AO587" s="30">
        <v>19.302499999999998</v>
      </c>
      <c r="AP587" s="31">
        <v>2.0500000000000001E-2</v>
      </c>
    </row>
    <row r="588" spans="1:42" x14ac:dyDescent="0.2">
      <c r="A588" s="11">
        <v>44783</v>
      </c>
      <c r="B588" s="5" t="s">
        <v>240</v>
      </c>
      <c r="C588" s="10">
        <v>44774</v>
      </c>
      <c r="D588" s="5" t="s">
        <v>184</v>
      </c>
      <c r="E588" s="18">
        <f>IF(SUMIFS('Daily NSE Equity Options'!$K:$K,'Daily NSE Equity Options'!$A:$A,$A588)=0,"",SUMIFS('Daily NSE Equity Options'!$K:$K,'Daily NSE Equity Options'!$A:$A,$A588))</f>
        <v>383.7079</v>
      </c>
      <c r="F588" s="7">
        <f>IF(SUMIFS('Daily BSE Equity Options'!$K:$K,'Daily BSE Equity Options'!$A:$A,$A588)=0,"",SUMIFS('Daily BSE Equity Options'!$K:$K,'Daily BSE Equity Options'!$A:$A,$A588))</f>
        <v>2.9399999999999999E-2</v>
      </c>
      <c r="G588" s="7">
        <f t="shared" si="243"/>
        <v>383.7373</v>
      </c>
      <c r="H588" s="20">
        <f t="shared" si="244"/>
        <v>0.8961713150816395</v>
      </c>
      <c r="I588" s="20">
        <f t="shared" si="245"/>
        <v>-0.23636363636363633</v>
      </c>
      <c r="J588" s="20">
        <f t="shared" si="246"/>
        <v>0.8959558848959821</v>
      </c>
      <c r="K588" s="20">
        <f t="shared" si="261"/>
        <v>-9.0134786371517395E-3</v>
      </c>
      <c r="L588" s="20">
        <f t="shared" si="262"/>
        <v>-0.29832935560859186</v>
      </c>
      <c r="M588" s="20">
        <f t="shared" si="263"/>
        <v>-9.0447831033896309E-3</v>
      </c>
      <c r="N588" s="20">
        <f t="shared" si="247"/>
        <v>0.99992338508662049</v>
      </c>
      <c r="O588" s="20">
        <f t="shared" si="248"/>
        <v>7.6614913379543761E-5</v>
      </c>
      <c r="P588" s="21">
        <f>IF(SUMIFS('Daily NSE Equity Options'!$L:$L,'Daily NSE Equity Options'!$A:$A,$A588)=0,"",SUMIFS('Daily NSE Equity Options'!$L:$L,'Daily NSE Equity Options'!$A:$A,$A588))</f>
        <v>109062.6826</v>
      </c>
      <c r="Q588" s="8">
        <f>IF(SUMIFS('Daily BSE Equity Options'!$L:$L,'Daily BSE Equity Options'!$A:$A,$A588)=0,"",SUMIFS('Daily BSE Equity Options'!$L:$L,'Daily BSE Equity Options'!$A:$A,$A588))</f>
        <v>2110.6660999999999</v>
      </c>
      <c r="R588" s="8">
        <f t="shared" si="249"/>
        <v>111173.3487</v>
      </c>
      <c r="S588" s="23">
        <f t="shared" si="250"/>
        <v>1.2925005998275081</v>
      </c>
      <c r="T588" s="23">
        <f t="shared" si="251"/>
        <v>-0.30114566338969895</v>
      </c>
      <c r="U588" s="23">
        <f t="shared" si="252"/>
        <v>1.1973685161078578</v>
      </c>
      <c r="V588" s="23">
        <f t="shared" si="264"/>
        <v>0.24572229503091592</v>
      </c>
      <c r="W588" s="23">
        <f t="shared" si="265"/>
        <v>-3.3932239055332047E-2</v>
      </c>
      <c r="X588" s="23">
        <f t="shared" si="266"/>
        <v>0.23891344000282966</v>
      </c>
      <c r="Y588" s="23">
        <f t="shared" si="253"/>
        <v>0.98101463952753987</v>
      </c>
      <c r="Z588" s="23">
        <f t="shared" si="254"/>
        <v>1.8985360472460067E-2</v>
      </c>
      <c r="AA588" s="24">
        <f>IF(SUMIFS('Daily NSE Equity Options'!$M:$M,'Daily NSE Equity Options'!$A:$A,$A588)=0,"",SUMIFS('Daily NSE Equity Options'!$M:$M,'Daily NSE Equity Options'!$A:$A,$A588))</f>
        <v>119316821</v>
      </c>
      <c r="AB588" s="9">
        <f>IF(SUMIFS('Daily BSE Equity Options'!$M:$M,'Daily BSE Equity Options'!$A:$A,$A588)=0,"",SUMIFS('Daily BSE Equity Options'!$M:$M,'Daily BSE Equity Options'!$A:$A,$A588))</f>
        <v>2387399</v>
      </c>
      <c r="AC588" s="9">
        <f t="shared" si="255"/>
        <v>121704220</v>
      </c>
      <c r="AD588" s="26">
        <f t="shared" si="256"/>
        <v>1.1594564532972611</v>
      </c>
      <c r="AE588" s="26">
        <f t="shared" si="257"/>
        <v>-0.3269090723526531</v>
      </c>
      <c r="AF588" s="26">
        <f t="shared" si="258"/>
        <v>1.0697964214069597</v>
      </c>
      <c r="AG588" s="26">
        <f t="shared" si="267"/>
        <v>0.21911518712951161</v>
      </c>
      <c r="AH588" s="26">
        <f t="shared" si="268"/>
        <v>-0.10835204161473722</v>
      </c>
      <c r="AI588" s="26">
        <f t="shared" si="269"/>
        <v>0.21039509745122897</v>
      </c>
      <c r="AJ588" s="26">
        <f t="shared" si="259"/>
        <v>0.98038359721626744</v>
      </c>
      <c r="AK588" s="26">
        <f t="shared" si="260"/>
        <v>1.961640278373256E-2</v>
      </c>
      <c r="AL588" s="29">
        <v>19.302499999999998</v>
      </c>
      <c r="AM588" s="30">
        <v>20.77</v>
      </c>
      <c r="AN588" s="30">
        <v>18.857500000000002</v>
      </c>
      <c r="AO588" s="30">
        <v>19.587499999999999</v>
      </c>
      <c r="AP588" s="31">
        <v>1.4800000000000001E-2</v>
      </c>
    </row>
    <row r="589" spans="1:42" x14ac:dyDescent="0.2">
      <c r="A589" s="11">
        <v>44784</v>
      </c>
      <c r="B589" s="5" t="s">
        <v>243</v>
      </c>
      <c r="C589" s="10">
        <v>44774</v>
      </c>
      <c r="D589" s="5" t="s">
        <v>184</v>
      </c>
      <c r="E589" s="18">
        <f>IF(SUMIFS('Daily NSE Equity Options'!$K:$K,'Daily NSE Equity Options'!$A:$A,$A589)=0,"",SUMIFS('Daily NSE Equity Options'!$K:$K,'Daily NSE Equity Options'!$A:$A,$A589))</f>
        <v>387.9905</v>
      </c>
      <c r="F589" s="7">
        <f>IF(SUMIFS('Daily BSE Equity Options'!$K:$K,'Daily BSE Equity Options'!$A:$A,$A589)=0,"",SUMIFS('Daily BSE Equity Options'!$K:$K,'Daily BSE Equity Options'!$A:$A,$A589))</f>
        <v>3.27E-2</v>
      </c>
      <c r="G589" s="7">
        <f t="shared" si="243"/>
        <v>388.02319999999997</v>
      </c>
      <c r="H589" s="20">
        <f t="shared" si="244"/>
        <v>0.69671930415312833</v>
      </c>
      <c r="I589" s="20">
        <f t="shared" si="245"/>
        <v>-0.22511848341232232</v>
      </c>
      <c r="J589" s="20">
        <f t="shared" si="246"/>
        <v>0.69654921534917946</v>
      </c>
      <c r="K589" s="20">
        <f t="shared" si="261"/>
        <v>1.1161094155215379E-2</v>
      </c>
      <c r="L589" s="20">
        <f t="shared" si="262"/>
        <v>0.11224489795918369</v>
      </c>
      <c r="M589" s="20">
        <f t="shared" si="263"/>
        <v>1.1168838682087845E-2</v>
      </c>
      <c r="N589" s="20">
        <f t="shared" si="247"/>
        <v>0.99991572668850737</v>
      </c>
      <c r="O589" s="20">
        <f t="shared" si="248"/>
        <v>8.4273311492714879E-5</v>
      </c>
      <c r="P589" s="21">
        <f>IF(SUMIFS('Daily NSE Equity Options'!$L:$L,'Daily NSE Equity Options'!$A:$A,$A589)=0,"",SUMIFS('Daily NSE Equity Options'!$L:$L,'Daily NSE Equity Options'!$A:$A,$A589))</f>
        <v>210292.25219999999</v>
      </c>
      <c r="Q589" s="8">
        <f>IF(SUMIFS('Daily BSE Equity Options'!$L:$L,'Daily BSE Equity Options'!$A:$A,$A589)=0,"",SUMIFS('Daily BSE Equity Options'!$L:$L,'Daily BSE Equity Options'!$A:$A,$A589))</f>
        <v>2512.4679000000001</v>
      </c>
      <c r="R589" s="8">
        <f t="shared" si="249"/>
        <v>212804.72009999998</v>
      </c>
      <c r="S589" s="23">
        <f t="shared" si="250"/>
        <v>2.3427175046298183</v>
      </c>
      <c r="T589" s="23">
        <f t="shared" si="251"/>
        <v>-0.16575668512196939</v>
      </c>
      <c r="U589" s="23">
        <f t="shared" si="252"/>
        <v>2.2281172793410899</v>
      </c>
      <c r="V589" s="23">
        <f t="shared" si="264"/>
        <v>0.92817788070802498</v>
      </c>
      <c r="W589" s="23">
        <f t="shared" si="265"/>
        <v>0.19036729684529452</v>
      </c>
      <c r="X589" s="23">
        <f t="shared" si="266"/>
        <v>0.91417028081299456</v>
      </c>
      <c r="Y589" s="23">
        <f t="shared" si="253"/>
        <v>0.98819355182150403</v>
      </c>
      <c r="Z589" s="23">
        <f t="shared" si="254"/>
        <v>1.1806448178496021E-2</v>
      </c>
      <c r="AA589" s="24">
        <f>IF(SUMIFS('Daily NSE Equity Options'!$M:$M,'Daily NSE Equity Options'!$A:$A,$A589)=0,"",SUMIFS('Daily NSE Equity Options'!$M:$M,'Daily NSE Equity Options'!$A:$A,$A589))</f>
        <v>226371776</v>
      </c>
      <c r="AB589" s="9">
        <f>IF(SUMIFS('Daily BSE Equity Options'!$M:$M,'Daily BSE Equity Options'!$A:$A,$A589)=0,"",SUMIFS('Daily BSE Equity Options'!$M:$M,'Daily BSE Equity Options'!$A:$A,$A589))</f>
        <v>2804536</v>
      </c>
      <c r="AC589" s="9">
        <f t="shared" si="255"/>
        <v>229176312</v>
      </c>
      <c r="AD589" s="26">
        <f t="shared" si="256"/>
        <v>2.1087042321496243</v>
      </c>
      <c r="AE589" s="26">
        <f t="shared" si="257"/>
        <v>-0.19061010101010101</v>
      </c>
      <c r="AF589" s="26">
        <f t="shared" si="258"/>
        <v>2.0042635062812639</v>
      </c>
      <c r="AG589" s="26">
        <f t="shared" si="267"/>
        <v>0.8972327128963653</v>
      </c>
      <c r="AH589" s="26">
        <f t="shared" si="268"/>
        <v>0.17472445954781746</v>
      </c>
      <c r="AI589" s="26">
        <f t="shared" si="269"/>
        <v>0.88305969998410894</v>
      </c>
      <c r="AJ589" s="26">
        <f t="shared" si="259"/>
        <v>0.98776253978639816</v>
      </c>
      <c r="AK589" s="26">
        <f t="shared" si="260"/>
        <v>1.2237460213601831E-2</v>
      </c>
      <c r="AL589" s="29">
        <v>19.587499999999999</v>
      </c>
      <c r="AM589" s="30">
        <v>19.587499999999999</v>
      </c>
      <c r="AN589" s="30">
        <v>18.2</v>
      </c>
      <c r="AO589" s="30">
        <v>18.355</v>
      </c>
      <c r="AP589" s="31">
        <v>-6.2899999999999998E-2</v>
      </c>
    </row>
    <row r="590" spans="1:42" x14ac:dyDescent="0.2">
      <c r="A590" s="11">
        <v>44785</v>
      </c>
      <c r="B590" s="5" t="s">
        <v>241</v>
      </c>
      <c r="C590" s="10">
        <v>44774</v>
      </c>
      <c r="D590" s="5" t="s">
        <v>184</v>
      </c>
      <c r="E590" s="18">
        <f>IF(SUMIFS('Daily NSE Equity Options'!$K:$K,'Daily NSE Equity Options'!$A:$A,$A590)=0,"",SUMIFS('Daily NSE Equity Options'!$K:$K,'Daily NSE Equity Options'!$A:$A,$A590))</f>
        <v>305.74520000000001</v>
      </c>
      <c r="F590" s="7">
        <f>IF(SUMIFS('Daily BSE Equity Options'!$K:$K,'Daily BSE Equity Options'!$A:$A,$A590)=0,"",SUMIFS('Daily BSE Equity Options'!$K:$K,'Daily BSE Equity Options'!$A:$A,$A590))</f>
        <v>5.2600000000000001E-2</v>
      </c>
      <c r="G590" s="7">
        <f t="shared" si="243"/>
        <v>305.7978</v>
      </c>
      <c r="H590" s="20">
        <f t="shared" si="244"/>
        <v>0.63101250258058772</v>
      </c>
      <c r="I590" s="20">
        <f t="shared" si="245"/>
        <v>0.94814814814814818</v>
      </c>
      <c r="J590" s="20">
        <f t="shared" si="246"/>
        <v>0.63105817393776453</v>
      </c>
      <c r="K590" s="20">
        <f t="shared" si="261"/>
        <v>-0.21197761285392291</v>
      </c>
      <c r="L590" s="20">
        <f t="shared" si="262"/>
        <v>0.60856269113149852</v>
      </c>
      <c r="M590" s="20">
        <f t="shared" si="263"/>
        <v>-0.21190846320529289</v>
      </c>
      <c r="N590" s="20">
        <f t="shared" si="247"/>
        <v>0.99982799091425778</v>
      </c>
      <c r="O590" s="20">
        <f t="shared" si="248"/>
        <v>1.7200908574227806E-4</v>
      </c>
      <c r="P590" s="21">
        <f>IF(SUMIFS('Daily NSE Equity Options'!$L:$L,'Daily NSE Equity Options'!$A:$A,$A590)=0,"",SUMIFS('Daily NSE Equity Options'!$L:$L,'Daily NSE Equity Options'!$A:$A,$A590))</f>
        <v>59349.226499999997</v>
      </c>
      <c r="Q590" s="8">
        <f>IF(SUMIFS('Daily BSE Equity Options'!$L:$L,'Daily BSE Equity Options'!$A:$A,$A590)=0,"",SUMIFS('Daily BSE Equity Options'!$L:$L,'Daily BSE Equity Options'!$A:$A,$A590))</f>
        <v>2197.5866999999998</v>
      </c>
      <c r="R590" s="8">
        <f t="shared" si="249"/>
        <v>61546.813199999997</v>
      </c>
      <c r="S590" s="23">
        <f t="shared" si="250"/>
        <v>-0.37174436146236078</v>
      </c>
      <c r="T590" s="23">
        <f t="shared" si="251"/>
        <v>-0.28176366783316509</v>
      </c>
      <c r="U590" s="23">
        <f t="shared" si="252"/>
        <v>-0.3689213940080337</v>
      </c>
      <c r="V590" s="23">
        <f t="shared" si="264"/>
        <v>-0.71777739845804933</v>
      </c>
      <c r="W590" s="23">
        <f t="shared" si="265"/>
        <v>-0.12532745194475925</v>
      </c>
      <c r="X590" s="23">
        <f t="shared" si="266"/>
        <v>-0.71078266886618735</v>
      </c>
      <c r="Y590" s="23">
        <f t="shared" si="253"/>
        <v>0.96429406193853107</v>
      </c>
      <c r="Z590" s="23">
        <f t="shared" si="254"/>
        <v>3.5705938061468954E-2</v>
      </c>
      <c r="AA590" s="24">
        <f>IF(SUMIFS('Daily NSE Equity Options'!$M:$M,'Daily NSE Equity Options'!$A:$A,$A590)=0,"",SUMIFS('Daily NSE Equity Options'!$M:$M,'Daily NSE Equity Options'!$A:$A,$A590))</f>
        <v>64711478</v>
      </c>
      <c r="AB590" s="9">
        <f>IF(SUMIFS('Daily BSE Equity Options'!$M:$M,'Daily BSE Equity Options'!$A:$A,$A590)=0,"",SUMIFS('Daily BSE Equity Options'!$M:$M,'Daily BSE Equity Options'!$A:$A,$A590))</f>
        <v>2665817</v>
      </c>
      <c r="AC590" s="9">
        <f t="shared" si="255"/>
        <v>67377295</v>
      </c>
      <c r="AD590" s="26">
        <f t="shared" si="256"/>
        <v>-0.40442412846857034</v>
      </c>
      <c r="AE590" s="26">
        <f t="shared" si="257"/>
        <v>-0.24825353586198051</v>
      </c>
      <c r="AF590" s="26">
        <f t="shared" si="258"/>
        <v>-0.39948823077575968</v>
      </c>
      <c r="AG590" s="26">
        <f t="shared" si="267"/>
        <v>-0.71413627995744489</v>
      </c>
      <c r="AH590" s="26">
        <f t="shared" si="268"/>
        <v>-4.9462370959046376E-2</v>
      </c>
      <c r="AI590" s="26">
        <f t="shared" si="269"/>
        <v>-0.70600235944105783</v>
      </c>
      <c r="AJ590" s="26">
        <f t="shared" si="259"/>
        <v>0.96043449058024666</v>
      </c>
      <c r="AK590" s="26">
        <f t="shared" si="260"/>
        <v>3.9565509419753349E-2</v>
      </c>
      <c r="AL590" s="29">
        <v>18.355</v>
      </c>
      <c r="AM590" s="30">
        <v>18.524999999999999</v>
      </c>
      <c r="AN590" s="30">
        <v>17.41</v>
      </c>
      <c r="AO590" s="30">
        <v>17.607500000000002</v>
      </c>
      <c r="AP590" s="31">
        <v>-4.07E-2</v>
      </c>
    </row>
    <row r="591" spans="1:42" x14ac:dyDescent="0.2">
      <c r="A591" s="11">
        <v>44789</v>
      </c>
      <c r="B591" s="5" t="s">
        <v>242</v>
      </c>
      <c r="C591" s="10">
        <v>44774</v>
      </c>
      <c r="D591" s="5" t="s">
        <v>184</v>
      </c>
      <c r="E591" s="18">
        <f>IF(SUMIFS('Daily NSE Equity Options'!$K:$K,'Daily NSE Equity Options'!$A:$A,$A591)=0,"",SUMIFS('Daily NSE Equity Options'!$K:$K,'Daily NSE Equity Options'!$A:$A,$A591))</f>
        <v>302.59949999999998</v>
      </c>
      <c r="F591" s="7">
        <f>IF(SUMIFS('Daily BSE Equity Options'!$K:$K,'Daily BSE Equity Options'!$A:$A,$A591)=0,"",SUMIFS('Daily BSE Equity Options'!$K:$K,'Daily BSE Equity Options'!$A:$A,$A591))</f>
        <v>3.61E-2</v>
      </c>
      <c r="G591" s="7">
        <f t="shared" si="243"/>
        <v>302.63559999999995</v>
      </c>
      <c r="H591" s="20">
        <f t="shared" si="244"/>
        <v>0.97740746162150272</v>
      </c>
      <c r="I591" s="20">
        <f t="shared" si="245"/>
        <v>-0.294921875</v>
      </c>
      <c r="J591" s="20">
        <f t="shared" si="246"/>
        <v>0.97698191006509005</v>
      </c>
      <c r="K591" s="20">
        <f t="shared" si="261"/>
        <v>-1.0288632495293548E-2</v>
      </c>
      <c r="L591" s="20">
        <f t="shared" si="262"/>
        <v>-0.31368821292775662</v>
      </c>
      <c r="M591" s="20">
        <f t="shared" si="263"/>
        <v>-1.0340819979738347E-2</v>
      </c>
      <c r="N591" s="20">
        <f t="shared" si="247"/>
        <v>0.99988071462841788</v>
      </c>
      <c r="O591" s="20">
        <f t="shared" si="248"/>
        <v>1.1928537158219326E-4</v>
      </c>
      <c r="P591" s="21">
        <f>IF(SUMIFS('Daily NSE Equity Options'!$L:$L,'Daily NSE Equity Options'!$A:$A,$A591)=0,"",SUMIFS('Daily NSE Equity Options'!$L:$L,'Daily NSE Equity Options'!$A:$A,$A591))</f>
        <v>79284.105899999995</v>
      </c>
      <c r="Q591" s="8">
        <f>IF(SUMIFS('Daily BSE Equity Options'!$L:$L,'Daily BSE Equity Options'!$A:$A,$A591)=0,"",SUMIFS('Daily BSE Equity Options'!$L:$L,'Daily BSE Equity Options'!$A:$A,$A591))</f>
        <v>2221.3236000000002</v>
      </c>
      <c r="R591" s="8">
        <f t="shared" si="249"/>
        <v>81505.429499999998</v>
      </c>
      <c r="S591" s="23">
        <f t="shared" si="250"/>
        <v>1.3029391882944337</v>
      </c>
      <c r="T591" s="23">
        <f t="shared" si="251"/>
        <v>-0.30046426848937247</v>
      </c>
      <c r="U591" s="23">
        <f t="shared" si="252"/>
        <v>1.1675372817971557</v>
      </c>
      <c r="V591" s="23">
        <f t="shared" si="264"/>
        <v>0.33589114088959526</v>
      </c>
      <c r="W591" s="23">
        <f t="shared" si="265"/>
        <v>1.0801348588431292E-2</v>
      </c>
      <c r="X591" s="23">
        <f t="shared" si="266"/>
        <v>0.32428350490127422</v>
      </c>
      <c r="Y591" s="23">
        <f t="shared" si="253"/>
        <v>0.97274631133622813</v>
      </c>
      <c r="Z591" s="23">
        <f t="shared" si="254"/>
        <v>2.7253688663771782E-2</v>
      </c>
      <c r="AA591" s="24">
        <f>IF(SUMIFS('Daily NSE Equity Options'!$M:$M,'Daily NSE Equity Options'!$A:$A,$A591)=0,"",SUMIFS('Daily NSE Equity Options'!$M:$M,'Daily NSE Equity Options'!$A:$A,$A591))</f>
        <v>86695575</v>
      </c>
      <c r="AB591" s="9">
        <f>IF(SUMIFS('Daily BSE Equity Options'!$M:$M,'Daily BSE Equity Options'!$A:$A,$A591)=0,"",SUMIFS('Daily BSE Equity Options'!$M:$M,'Daily BSE Equity Options'!$A:$A,$A591))</f>
        <v>2706616</v>
      </c>
      <c r="AC591" s="9">
        <f t="shared" si="255"/>
        <v>89402191</v>
      </c>
      <c r="AD591" s="26">
        <f t="shared" si="256"/>
        <v>1.179935887000839</v>
      </c>
      <c r="AE591" s="26">
        <f t="shared" si="257"/>
        <v>-0.26869937821171497</v>
      </c>
      <c r="AF591" s="26">
        <f t="shared" si="258"/>
        <v>1.0565994740249227</v>
      </c>
      <c r="AG591" s="26">
        <f t="shared" si="267"/>
        <v>0.33972484757649957</v>
      </c>
      <c r="AH591" s="26">
        <f t="shared" si="268"/>
        <v>1.5304501396757653E-2</v>
      </c>
      <c r="AI591" s="26">
        <f t="shared" si="269"/>
        <v>0.32688899131376536</v>
      </c>
      <c r="AJ591" s="26">
        <f t="shared" si="259"/>
        <v>0.9697253952087147</v>
      </c>
      <c r="AK591" s="26">
        <f t="shared" si="260"/>
        <v>3.027460479128526E-2</v>
      </c>
      <c r="AL591" s="29">
        <v>17.607500000000002</v>
      </c>
      <c r="AM591" s="30">
        <v>18.355</v>
      </c>
      <c r="AN591" s="30">
        <v>17.004999999999999</v>
      </c>
      <c r="AO591" s="30">
        <v>17.684999999999999</v>
      </c>
      <c r="AP591" s="31">
        <v>4.4000000000000003E-3</v>
      </c>
    </row>
    <row r="592" spans="1:42" x14ac:dyDescent="0.2">
      <c r="A592" s="11">
        <v>44790</v>
      </c>
      <c r="B592" s="5" t="s">
        <v>240</v>
      </c>
      <c r="C592" s="10">
        <v>44774</v>
      </c>
      <c r="D592" s="5" t="s">
        <v>184</v>
      </c>
      <c r="E592" s="18">
        <f>IF(SUMIFS('Daily NSE Equity Options'!$K:$K,'Daily NSE Equity Options'!$A:$A,$A592)=0,"",SUMIFS('Daily NSE Equity Options'!$K:$K,'Daily NSE Equity Options'!$A:$A,$A592))</f>
        <v>324.88330000000002</v>
      </c>
      <c r="F592" s="7">
        <f>IF(SUMIFS('Daily BSE Equity Options'!$K:$K,'Daily BSE Equity Options'!$A:$A,$A592)=0,"",SUMIFS('Daily BSE Equity Options'!$K:$K,'Daily BSE Equity Options'!$A:$A,$A592))</f>
        <v>3.5499999999999997E-2</v>
      </c>
      <c r="G592" s="7">
        <f t="shared" si="243"/>
        <v>324.91880000000003</v>
      </c>
      <c r="H592" s="20">
        <f t="shared" si="244"/>
        <v>0.69742796924096151</v>
      </c>
      <c r="I592" s="20">
        <f t="shared" si="245"/>
        <v>-7.552083333333337E-2</v>
      </c>
      <c r="J592" s="20">
        <f t="shared" si="246"/>
        <v>0.69727292387317341</v>
      </c>
      <c r="K592" s="20">
        <f t="shared" si="261"/>
        <v>7.3641232057554795E-2</v>
      </c>
      <c r="L592" s="20">
        <f t="shared" si="262"/>
        <v>-1.6620498614958512E-2</v>
      </c>
      <c r="M592" s="20">
        <f t="shared" si="263"/>
        <v>7.3630465153472047E-2</v>
      </c>
      <c r="N592" s="20">
        <f t="shared" si="247"/>
        <v>0.99989074193306138</v>
      </c>
      <c r="O592" s="20">
        <f t="shared" si="248"/>
        <v>1.0925806693857048E-4</v>
      </c>
      <c r="P592" s="21">
        <f>IF(SUMIFS('Daily NSE Equity Options'!$L:$L,'Daily NSE Equity Options'!$A:$A,$A592)=0,"",SUMIFS('Daily NSE Equity Options'!$L:$L,'Daily NSE Equity Options'!$A:$A,$A592))</f>
        <v>96863.828899999993</v>
      </c>
      <c r="Q592" s="8">
        <f>IF(SUMIFS('Daily BSE Equity Options'!$L:$L,'Daily BSE Equity Options'!$A:$A,$A592)=0,"",SUMIFS('Daily BSE Equity Options'!$L:$L,'Daily BSE Equity Options'!$A:$A,$A592))</f>
        <v>2269.7664</v>
      </c>
      <c r="R592" s="8">
        <f t="shared" si="249"/>
        <v>99133.595299999986</v>
      </c>
      <c r="S592" s="23">
        <f t="shared" si="250"/>
        <v>0.80961148448612219</v>
      </c>
      <c r="T592" s="23">
        <f t="shared" si="251"/>
        <v>-0.24988749633043217</v>
      </c>
      <c r="U592" s="23">
        <f t="shared" si="252"/>
        <v>0.75292269188411964</v>
      </c>
      <c r="V592" s="23">
        <f t="shared" si="264"/>
        <v>0.22173073405372157</v>
      </c>
      <c r="W592" s="23">
        <f t="shared" si="265"/>
        <v>2.1808078750885196E-2</v>
      </c>
      <c r="X592" s="23">
        <f t="shared" si="266"/>
        <v>0.21628210424926331</v>
      </c>
      <c r="Y592" s="23">
        <f t="shared" si="253"/>
        <v>0.97710396366508057</v>
      </c>
      <c r="Z592" s="23">
        <f t="shared" si="254"/>
        <v>2.2896036334919451E-2</v>
      </c>
      <c r="AA592" s="24">
        <f>IF(SUMIFS('Daily NSE Equity Options'!$M:$M,'Daily NSE Equity Options'!$A:$A,$A592)=0,"",SUMIFS('Daily NSE Equity Options'!$M:$M,'Daily NSE Equity Options'!$A:$A,$A592))</f>
        <v>103643323</v>
      </c>
      <c r="AB592" s="9">
        <f>IF(SUMIFS('Daily BSE Equity Options'!$M:$M,'Daily BSE Equity Options'!$A:$A,$A592)=0,"",SUMIFS('Daily BSE Equity Options'!$M:$M,'Daily BSE Equity Options'!$A:$A,$A592))</f>
        <v>2757374</v>
      </c>
      <c r="AC592" s="9">
        <f t="shared" si="255"/>
        <v>106400697</v>
      </c>
      <c r="AD592" s="26">
        <f t="shared" si="256"/>
        <v>0.67757945347657556</v>
      </c>
      <c r="AE592" s="26">
        <f t="shared" si="257"/>
        <v>-0.18530172839156001</v>
      </c>
      <c r="AF592" s="26">
        <f t="shared" si="258"/>
        <v>0.63276389684357337</v>
      </c>
      <c r="AG592" s="26">
        <f t="shared" si="267"/>
        <v>0.19548573269166281</v>
      </c>
      <c r="AH592" s="26">
        <f t="shared" si="268"/>
        <v>1.8753306712145257E-2</v>
      </c>
      <c r="AI592" s="26">
        <f t="shared" si="269"/>
        <v>0.19013522834132779</v>
      </c>
      <c r="AJ592" s="26">
        <f t="shared" si="259"/>
        <v>0.97408500058979874</v>
      </c>
      <c r="AK592" s="26">
        <f t="shared" si="260"/>
        <v>2.5914999410201232E-2</v>
      </c>
      <c r="AL592" s="29">
        <v>17.684999999999999</v>
      </c>
      <c r="AM592" s="30">
        <v>17.787500000000001</v>
      </c>
      <c r="AN592" s="30">
        <v>16.547499999999999</v>
      </c>
      <c r="AO592" s="30">
        <v>17.677499999999998</v>
      </c>
      <c r="AP592" s="31">
        <v>-4.0000000000000002E-4</v>
      </c>
    </row>
    <row r="593" spans="1:42" x14ac:dyDescent="0.2">
      <c r="A593" s="11">
        <v>44791</v>
      </c>
      <c r="B593" s="5" t="s">
        <v>243</v>
      </c>
      <c r="C593" s="10">
        <v>44774</v>
      </c>
      <c r="D593" s="5" t="s">
        <v>184</v>
      </c>
      <c r="E593" s="18">
        <f>IF(SUMIFS('Daily NSE Equity Options'!$K:$K,'Daily NSE Equity Options'!$A:$A,$A593)=0,"",SUMIFS('Daily NSE Equity Options'!$K:$K,'Daily NSE Equity Options'!$A:$A,$A593))</f>
        <v>460.18790000000001</v>
      </c>
      <c r="F593" s="7">
        <f>IF(SUMIFS('Daily BSE Equity Options'!$K:$K,'Daily BSE Equity Options'!$A:$A,$A593)=0,"",SUMIFS('Daily BSE Equity Options'!$K:$K,'Daily BSE Equity Options'!$A:$A,$A593))</f>
        <v>3.7600000000000001E-2</v>
      </c>
      <c r="G593" s="7">
        <f t="shared" si="243"/>
        <v>460.22550000000001</v>
      </c>
      <c r="H593" s="20">
        <f t="shared" si="244"/>
        <v>1.0124612322079232</v>
      </c>
      <c r="I593" s="20">
        <f t="shared" si="245"/>
        <v>0.76525821596244148</v>
      </c>
      <c r="J593" s="20">
        <f t="shared" si="246"/>
        <v>1.0124382079710355</v>
      </c>
      <c r="K593" s="20">
        <f t="shared" si="261"/>
        <v>0.41647139141962652</v>
      </c>
      <c r="L593" s="20">
        <f t="shared" si="262"/>
        <v>5.9154929577464932E-2</v>
      </c>
      <c r="M593" s="20">
        <f t="shared" si="263"/>
        <v>0.41643235171372028</v>
      </c>
      <c r="N593" s="20">
        <f t="shared" si="247"/>
        <v>0.9999183009198751</v>
      </c>
      <c r="O593" s="20">
        <f t="shared" si="248"/>
        <v>8.169908012485184E-5</v>
      </c>
      <c r="P593" s="21">
        <f>IF(SUMIFS('Daily NSE Equity Options'!$L:$L,'Daily NSE Equity Options'!$A:$A,$A593)=0,"",SUMIFS('Daily NSE Equity Options'!$L:$L,'Daily NSE Equity Options'!$A:$A,$A593))</f>
        <v>259903.72500000001</v>
      </c>
      <c r="Q593" s="8">
        <f>IF(SUMIFS('Daily BSE Equity Options'!$L:$L,'Daily BSE Equity Options'!$A:$A,$A593)=0,"",SUMIFS('Daily BSE Equity Options'!$L:$L,'Daily BSE Equity Options'!$A:$A,$A593))</f>
        <v>2428.9340000000002</v>
      </c>
      <c r="R593" s="8">
        <f t="shared" si="249"/>
        <v>262332.65899999999</v>
      </c>
      <c r="S593" s="23">
        <f t="shared" si="250"/>
        <v>1.3028357255843015</v>
      </c>
      <c r="T593" s="23">
        <f t="shared" si="251"/>
        <v>-0.19676671464261308</v>
      </c>
      <c r="U593" s="23">
        <f t="shared" si="252"/>
        <v>1.2637050244886945</v>
      </c>
      <c r="V593" s="23">
        <f t="shared" si="264"/>
        <v>1.6831865718246455</v>
      </c>
      <c r="W593" s="23">
        <f t="shared" si="265"/>
        <v>7.0125101860702532E-2</v>
      </c>
      <c r="X593" s="23">
        <f t="shared" si="266"/>
        <v>1.6462538577978925</v>
      </c>
      <c r="Y593" s="23">
        <f t="shared" si="253"/>
        <v>0.99074101558967542</v>
      </c>
      <c r="Z593" s="23">
        <f t="shared" si="254"/>
        <v>9.2589844103246038E-3</v>
      </c>
      <c r="AA593" s="24">
        <f>IF(SUMIFS('Daily NSE Equity Options'!$M:$M,'Daily NSE Equity Options'!$A:$A,$A593)=0,"",SUMIFS('Daily NSE Equity Options'!$M:$M,'Daily NSE Equity Options'!$A:$A,$A593))</f>
        <v>274445767</v>
      </c>
      <c r="AB593" s="9">
        <f>IF(SUMIFS('Daily BSE Equity Options'!$M:$M,'Daily BSE Equity Options'!$A:$A,$A593)=0,"",SUMIFS('Daily BSE Equity Options'!$M:$M,'Daily BSE Equity Options'!$A:$A,$A593))</f>
        <v>2749991</v>
      </c>
      <c r="AC593" s="9">
        <f t="shared" si="255"/>
        <v>277195758</v>
      </c>
      <c r="AD593" s="26">
        <f t="shared" si="256"/>
        <v>1.1204604612473248</v>
      </c>
      <c r="AE593" s="26">
        <f t="shared" si="257"/>
        <v>-0.17325181268891254</v>
      </c>
      <c r="AF593" s="26">
        <f t="shared" si="258"/>
        <v>1.0880452360680866</v>
      </c>
      <c r="AG593" s="26">
        <f t="shared" si="267"/>
        <v>1.6479830929388477</v>
      </c>
      <c r="AH593" s="26">
        <f t="shared" si="268"/>
        <v>-2.6775475506768398E-3</v>
      </c>
      <c r="AI593" s="26">
        <f t="shared" si="269"/>
        <v>1.6052062234141191</v>
      </c>
      <c r="AJ593" s="26">
        <f t="shared" si="259"/>
        <v>0.99007924572929429</v>
      </c>
      <c r="AK593" s="26">
        <f t="shared" si="260"/>
        <v>9.9207542707056874E-3</v>
      </c>
      <c r="AL593" s="29">
        <v>17.677499999999998</v>
      </c>
      <c r="AM593" s="30">
        <v>18.440000000000001</v>
      </c>
      <c r="AN593" s="30">
        <v>16.715</v>
      </c>
      <c r="AO593" s="30">
        <v>17.350000000000001</v>
      </c>
      <c r="AP593" s="31">
        <v>-1.8499999999999999E-2</v>
      </c>
    </row>
    <row r="594" spans="1:42" x14ac:dyDescent="0.2">
      <c r="A594" s="11">
        <v>44792</v>
      </c>
      <c r="B594" s="5" t="s">
        <v>241</v>
      </c>
      <c r="C594" s="10">
        <v>44774</v>
      </c>
      <c r="D594" s="5" t="s">
        <v>184</v>
      </c>
      <c r="E594" s="18">
        <f>IF(SUMIFS('Daily NSE Equity Options'!$K:$K,'Daily NSE Equity Options'!$A:$A,$A594)=0,"",SUMIFS('Daily NSE Equity Options'!$K:$K,'Daily NSE Equity Options'!$A:$A,$A594))</f>
        <v>505.5924</v>
      </c>
      <c r="F594" s="7">
        <f>IF(SUMIFS('Daily BSE Equity Options'!$K:$K,'Daily BSE Equity Options'!$A:$A,$A594)=0,"",SUMIFS('Daily BSE Equity Options'!$K:$K,'Daily BSE Equity Options'!$A:$A,$A594))</f>
        <v>5.6099999999999997E-2</v>
      </c>
      <c r="G594" s="7">
        <f t="shared" si="243"/>
        <v>505.64850000000001</v>
      </c>
      <c r="H594" s="20" t="str">
        <f t="shared" si="244"/>
        <v/>
      </c>
      <c r="I594" s="20" t="str">
        <f t="shared" si="245"/>
        <v/>
      </c>
      <c r="J594" s="20" t="str">
        <f t="shared" si="246"/>
        <v/>
      </c>
      <c r="K594" s="20">
        <f t="shared" si="261"/>
        <v>9.8665132220990603E-2</v>
      </c>
      <c r="L594" s="20">
        <f t="shared" si="262"/>
        <v>0.49202127659574457</v>
      </c>
      <c r="M594" s="20">
        <f t="shared" si="263"/>
        <v>9.8697269056147396E-2</v>
      </c>
      <c r="N594" s="20">
        <f t="shared" si="247"/>
        <v>0.99988905336414524</v>
      </c>
      <c r="O594" s="20">
        <f t="shared" si="248"/>
        <v>1.1094663585474889E-4</v>
      </c>
      <c r="P594" s="21">
        <f>IF(SUMIFS('Daily NSE Equity Options'!$L:$L,'Daily NSE Equity Options'!$A:$A,$A594)=0,"",SUMIFS('Daily NSE Equity Options'!$L:$L,'Daily NSE Equity Options'!$A:$A,$A594))</f>
        <v>97924.582999999999</v>
      </c>
      <c r="Q594" s="8">
        <f>IF(SUMIFS('Daily BSE Equity Options'!$L:$L,'Daily BSE Equity Options'!$A:$A,$A594)=0,"",SUMIFS('Daily BSE Equity Options'!$L:$L,'Daily BSE Equity Options'!$A:$A,$A594))</f>
        <v>2123.0111000000002</v>
      </c>
      <c r="R594" s="8">
        <f t="shared" si="249"/>
        <v>100047.5941</v>
      </c>
      <c r="S594" s="23" t="str">
        <f t="shared" si="250"/>
        <v/>
      </c>
      <c r="T594" s="23" t="str">
        <f t="shared" si="251"/>
        <v/>
      </c>
      <c r="U594" s="23" t="str">
        <f t="shared" si="252"/>
        <v/>
      </c>
      <c r="V594" s="23">
        <f t="shared" si="264"/>
        <v>-0.62322747394251476</v>
      </c>
      <c r="W594" s="23">
        <f t="shared" si="265"/>
        <v>-0.12594944942925579</v>
      </c>
      <c r="X594" s="23">
        <f t="shared" si="266"/>
        <v>-0.61862318446594933</v>
      </c>
      <c r="Y594" s="23">
        <f t="shared" si="253"/>
        <v>0.97877998847350589</v>
      </c>
      <c r="Z594" s="23">
        <f t="shared" si="254"/>
        <v>2.1220011526494071E-2</v>
      </c>
      <c r="AA594" s="24">
        <f>IF(SUMIFS('Daily NSE Equity Options'!$M:$M,'Daily NSE Equity Options'!$A:$A,$A594)=0,"",SUMIFS('Daily NSE Equity Options'!$M:$M,'Daily NSE Equity Options'!$A:$A,$A594))</f>
        <v>104628584</v>
      </c>
      <c r="AB594" s="9">
        <f>IF(SUMIFS('Daily BSE Equity Options'!$M:$M,'Daily BSE Equity Options'!$A:$A,$A594)=0,"",SUMIFS('Daily BSE Equity Options'!$M:$M,'Daily BSE Equity Options'!$A:$A,$A594))</f>
        <v>2581677</v>
      </c>
      <c r="AC594" s="9">
        <f t="shared" si="255"/>
        <v>107210261</v>
      </c>
      <c r="AD594" s="26" t="str">
        <f t="shared" si="256"/>
        <v/>
      </c>
      <c r="AE594" s="26" t="str">
        <f t="shared" si="257"/>
        <v/>
      </c>
      <c r="AF594" s="26" t="str">
        <f t="shared" si="258"/>
        <v/>
      </c>
      <c r="AG594" s="26">
        <f t="shared" si="267"/>
        <v>-0.61876408172110742</v>
      </c>
      <c r="AH594" s="26">
        <f t="shared" si="268"/>
        <v>-6.120529121731666E-2</v>
      </c>
      <c r="AI594" s="26">
        <f t="shared" si="269"/>
        <v>-0.61323267796904735</v>
      </c>
      <c r="AJ594" s="26">
        <f t="shared" si="259"/>
        <v>0.97591949710858361</v>
      </c>
      <c r="AK594" s="26">
        <f t="shared" si="260"/>
        <v>2.4080502891416337E-2</v>
      </c>
      <c r="AL594" s="29">
        <v>17.350000000000001</v>
      </c>
      <c r="AM594" s="30">
        <v>18.567499999999999</v>
      </c>
      <c r="AN594" s="30">
        <v>16.875</v>
      </c>
      <c r="AO594" s="30">
        <v>18.285</v>
      </c>
      <c r="AP594" s="31">
        <v>5.3900000000000003E-2</v>
      </c>
    </row>
    <row r="595" spans="1:42" x14ac:dyDescent="0.2">
      <c r="A595" s="11">
        <v>44795</v>
      </c>
      <c r="B595" s="5" t="s">
        <v>244</v>
      </c>
      <c r="C595" s="10">
        <v>44774</v>
      </c>
      <c r="D595" s="5" t="s">
        <v>184</v>
      </c>
      <c r="E595" s="18">
        <f>IF(SUMIFS('Daily NSE Equity Options'!$K:$K,'Daily NSE Equity Options'!$A:$A,$A595)=0,"",SUMIFS('Daily NSE Equity Options'!$K:$K,'Daily NSE Equity Options'!$A:$A,$A595))</f>
        <v>403.49009999999998</v>
      </c>
      <c r="F595" s="7">
        <f>IF(SUMIFS('Daily BSE Equity Options'!$K:$K,'Daily BSE Equity Options'!$A:$A,$A595)=0,"",SUMIFS('Daily BSE Equity Options'!$K:$K,'Daily BSE Equity Options'!$A:$A,$A595))</f>
        <v>5.2900000000000003E-2</v>
      </c>
      <c r="G595" s="7">
        <f t="shared" si="243"/>
        <v>403.54300000000001</v>
      </c>
      <c r="H595" s="20" t="str">
        <f t="shared" si="244"/>
        <v/>
      </c>
      <c r="I595" s="20" t="str">
        <f t="shared" si="245"/>
        <v/>
      </c>
      <c r="J595" s="20" t="str">
        <f t="shared" si="246"/>
        <v/>
      </c>
      <c r="K595" s="20">
        <f t="shared" si="261"/>
        <v>-0.20194587576870227</v>
      </c>
      <c r="L595" s="20">
        <f t="shared" si="262"/>
        <v>-5.7040998217468664E-2</v>
      </c>
      <c r="M595" s="20">
        <f t="shared" si="263"/>
        <v>-0.20192979906001896</v>
      </c>
      <c r="N595" s="20">
        <f t="shared" si="247"/>
        <v>0.99986891111975673</v>
      </c>
      <c r="O595" s="20">
        <f t="shared" si="248"/>
        <v>1.3108888024324547E-4</v>
      </c>
      <c r="P595" s="21">
        <f>IF(SUMIFS('Daily NSE Equity Options'!$L:$L,'Daily NSE Equity Options'!$A:$A,$A595)=0,"",SUMIFS('Daily NSE Equity Options'!$L:$L,'Daily NSE Equity Options'!$A:$A,$A595))</f>
        <v>90385.285499999998</v>
      </c>
      <c r="Q595" s="8">
        <f>IF(SUMIFS('Daily BSE Equity Options'!$L:$L,'Daily BSE Equity Options'!$A:$A,$A595)=0,"",SUMIFS('Daily BSE Equity Options'!$L:$L,'Daily BSE Equity Options'!$A:$A,$A595))</f>
        <v>2252.4699000000001</v>
      </c>
      <c r="R595" s="8">
        <f t="shared" si="249"/>
        <v>92637.755399999995</v>
      </c>
      <c r="S595" s="23" t="str">
        <f t="shared" si="250"/>
        <v/>
      </c>
      <c r="T595" s="23" t="str">
        <f t="shared" si="251"/>
        <v/>
      </c>
      <c r="U595" s="23" t="str">
        <f t="shared" si="252"/>
        <v/>
      </c>
      <c r="V595" s="23">
        <f t="shared" si="264"/>
        <v>-7.6990856320521717E-2</v>
      </c>
      <c r="W595" s="23">
        <f t="shared" si="265"/>
        <v>6.0978861580139654E-2</v>
      </c>
      <c r="X595" s="23">
        <f t="shared" si="266"/>
        <v>-7.4063137316362604E-2</v>
      </c>
      <c r="Y595" s="23">
        <f t="shared" si="253"/>
        <v>0.97568518483339683</v>
      </c>
      <c r="Z595" s="23">
        <f t="shared" si="254"/>
        <v>2.4314815166603228E-2</v>
      </c>
      <c r="AA595" s="24">
        <f>IF(SUMIFS('Daily NSE Equity Options'!$M:$M,'Daily NSE Equity Options'!$A:$A,$A595)=0,"",SUMIFS('Daily NSE Equity Options'!$M:$M,'Daily NSE Equity Options'!$A:$A,$A595))</f>
        <v>98162497</v>
      </c>
      <c r="AB595" s="9">
        <f>IF(SUMIFS('Daily BSE Equity Options'!$M:$M,'Daily BSE Equity Options'!$A:$A,$A595)=0,"",SUMIFS('Daily BSE Equity Options'!$M:$M,'Daily BSE Equity Options'!$A:$A,$A595))</f>
        <v>2596948</v>
      </c>
      <c r="AC595" s="9">
        <f t="shared" si="255"/>
        <v>100759445</v>
      </c>
      <c r="AD595" s="26" t="str">
        <f t="shared" si="256"/>
        <v/>
      </c>
      <c r="AE595" s="26" t="str">
        <f t="shared" si="257"/>
        <v/>
      </c>
      <c r="AF595" s="26" t="str">
        <f t="shared" si="258"/>
        <v/>
      </c>
      <c r="AG595" s="26">
        <f t="shared" si="267"/>
        <v>-6.1800387167621373E-2</v>
      </c>
      <c r="AH595" s="26">
        <f t="shared" si="268"/>
        <v>5.9151474022505202E-3</v>
      </c>
      <c r="AI595" s="26">
        <f t="shared" si="269"/>
        <v>-6.0169763041617808E-2</v>
      </c>
      <c r="AJ595" s="26">
        <f t="shared" si="259"/>
        <v>0.97422625739949242</v>
      </c>
      <c r="AK595" s="26">
        <f t="shared" si="260"/>
        <v>2.5773742600507576E-2</v>
      </c>
      <c r="AL595" s="29">
        <v>18.285</v>
      </c>
      <c r="AM595" s="30">
        <v>19.295000000000002</v>
      </c>
      <c r="AN595" s="30">
        <v>17.2</v>
      </c>
      <c r="AO595" s="30">
        <v>19.037500000000001</v>
      </c>
      <c r="AP595" s="31">
        <v>4.1200000000000001E-2</v>
      </c>
    </row>
    <row r="596" spans="1:42" x14ac:dyDescent="0.2">
      <c r="A596" s="11">
        <v>44796</v>
      </c>
      <c r="B596" s="5" t="s">
        <v>242</v>
      </c>
      <c r="C596" s="10">
        <v>44774</v>
      </c>
      <c r="D596" s="5" t="s">
        <v>184</v>
      </c>
      <c r="E596" s="18">
        <f>IF(SUMIFS('Daily NSE Equity Options'!$K:$K,'Daily NSE Equity Options'!$A:$A,$A596)=0,"",SUMIFS('Daily NSE Equity Options'!$K:$K,'Daily NSE Equity Options'!$A:$A,$A596))</f>
        <v>526.18579999999997</v>
      </c>
      <c r="F596" s="7">
        <f>IF(SUMIFS('Daily BSE Equity Options'!$K:$K,'Daily BSE Equity Options'!$A:$A,$A596)=0,"",SUMIFS('Daily BSE Equity Options'!$K:$K,'Daily BSE Equity Options'!$A:$A,$A596))</f>
        <v>3.9899999999999998E-2</v>
      </c>
      <c r="G596" s="7">
        <f t="shared" si="243"/>
        <v>526.22569999999996</v>
      </c>
      <c r="H596" s="20">
        <f t="shared" si="244"/>
        <v>1.5391979353862366</v>
      </c>
      <c r="I596" s="20">
        <f t="shared" si="245"/>
        <v>-0.11135857461024512</v>
      </c>
      <c r="J596" s="20">
        <f t="shared" si="246"/>
        <v>1.5388403826697625</v>
      </c>
      <c r="K596" s="20">
        <f t="shared" si="261"/>
        <v>0.30408602342411872</v>
      </c>
      <c r="L596" s="20">
        <f t="shared" si="262"/>
        <v>-0.2457466918714557</v>
      </c>
      <c r="M596" s="20">
        <f t="shared" si="263"/>
        <v>0.30401394646914937</v>
      </c>
      <c r="N596" s="20">
        <f t="shared" si="247"/>
        <v>0.99992417702138081</v>
      </c>
      <c r="O596" s="20">
        <f t="shared" si="248"/>
        <v>7.5822978619250259E-5</v>
      </c>
      <c r="P596" s="21">
        <f>IF(SUMIFS('Daily NSE Equity Options'!$L:$L,'Daily NSE Equity Options'!$A:$A,$A596)=0,"",SUMIFS('Daily NSE Equity Options'!$L:$L,'Daily NSE Equity Options'!$A:$A,$A596))</f>
        <v>139536.0049</v>
      </c>
      <c r="Q596" s="8">
        <f>IF(SUMIFS('Daily BSE Equity Options'!$L:$L,'Daily BSE Equity Options'!$A:$A,$A596)=0,"",SUMIFS('Daily BSE Equity Options'!$L:$L,'Daily BSE Equity Options'!$A:$A,$A596))</f>
        <v>2281.8984999999998</v>
      </c>
      <c r="R596" s="8">
        <f t="shared" si="249"/>
        <v>141817.90340000001</v>
      </c>
      <c r="S596" s="23">
        <f t="shared" si="250"/>
        <v>2.1958731301625738</v>
      </c>
      <c r="T596" s="23">
        <f t="shared" si="251"/>
        <v>-0.24362201971914066</v>
      </c>
      <c r="U596" s="23">
        <f t="shared" si="252"/>
        <v>2.0382051722058061</v>
      </c>
      <c r="V596" s="23">
        <f t="shared" si="264"/>
        <v>0.54379116167088948</v>
      </c>
      <c r="W596" s="23">
        <f t="shared" si="265"/>
        <v>1.3065035852421358E-2</v>
      </c>
      <c r="X596" s="23">
        <f t="shared" si="266"/>
        <v>0.53088665401752611</v>
      </c>
      <c r="Y596" s="23">
        <f t="shared" si="253"/>
        <v>0.98390965847546152</v>
      </c>
      <c r="Z596" s="23">
        <f t="shared" si="254"/>
        <v>1.6090341524538428E-2</v>
      </c>
      <c r="AA596" s="24">
        <f>IF(SUMIFS('Daily NSE Equity Options'!$M:$M,'Daily NSE Equity Options'!$A:$A,$A596)=0,"",SUMIFS('Daily NSE Equity Options'!$M:$M,'Daily NSE Equity Options'!$A:$A,$A596))</f>
        <v>154396371</v>
      </c>
      <c r="AB596" s="9">
        <f>IF(SUMIFS('Daily BSE Equity Options'!$M:$M,'Daily BSE Equity Options'!$A:$A,$A596)=0,"",SUMIFS('Daily BSE Equity Options'!$M:$M,'Daily BSE Equity Options'!$A:$A,$A596))</f>
        <v>2523387</v>
      </c>
      <c r="AC596" s="9">
        <f t="shared" si="255"/>
        <v>156919758</v>
      </c>
      <c r="AD596" s="26">
        <f t="shared" si="256"/>
        <v>2.0387155433244817</v>
      </c>
      <c r="AE596" s="26">
        <f t="shared" si="257"/>
        <v>-0.24890567785465834</v>
      </c>
      <c r="AF596" s="26">
        <f t="shared" si="258"/>
        <v>1.8968360011328915</v>
      </c>
      <c r="AG596" s="26">
        <f t="shared" si="267"/>
        <v>0.57286515439801811</v>
      </c>
      <c r="AH596" s="26">
        <f t="shared" si="268"/>
        <v>-2.832594260647503E-2</v>
      </c>
      <c r="AI596" s="26">
        <f t="shared" si="269"/>
        <v>0.55737020981010765</v>
      </c>
      <c r="AJ596" s="26">
        <f t="shared" si="259"/>
        <v>0.98391925253925006</v>
      </c>
      <c r="AK596" s="26">
        <f t="shared" si="260"/>
        <v>1.6080747460749972E-2</v>
      </c>
      <c r="AL596" s="29">
        <v>19.037500000000001</v>
      </c>
      <c r="AM596" s="30">
        <v>19.59</v>
      </c>
      <c r="AN596" s="30">
        <v>18.177499999999998</v>
      </c>
      <c r="AO596" s="30">
        <v>19.05</v>
      </c>
      <c r="AP596" s="31">
        <v>6.9999999999999999E-4</v>
      </c>
    </row>
    <row r="597" spans="1:42" x14ac:dyDescent="0.2">
      <c r="A597" s="11">
        <v>44797</v>
      </c>
      <c r="B597" s="5" t="s">
        <v>240</v>
      </c>
      <c r="C597" s="10">
        <v>44774</v>
      </c>
      <c r="D597" s="5" t="s">
        <v>184</v>
      </c>
      <c r="E597" s="18">
        <f>IF(SUMIFS('Daily NSE Equity Options'!$K:$K,'Daily NSE Equity Options'!$A:$A,$A597)=0,"",SUMIFS('Daily NSE Equity Options'!$K:$K,'Daily NSE Equity Options'!$A:$A,$A597))</f>
        <v>454.55</v>
      </c>
      <c r="F597" s="7">
        <f>IF(SUMIFS('Daily BSE Equity Options'!$K:$K,'Daily BSE Equity Options'!$A:$A,$A597)=0,"",SUMIFS('Daily BSE Equity Options'!$K:$K,'Daily BSE Equity Options'!$A:$A,$A597))</f>
        <v>3.3700000000000001E-2</v>
      </c>
      <c r="G597" s="7">
        <f t="shared" si="243"/>
        <v>454.58370000000002</v>
      </c>
      <c r="H597" s="20">
        <f t="shared" si="244"/>
        <v>1.1990478130226396</v>
      </c>
      <c r="I597" s="20">
        <f t="shared" si="245"/>
        <v>-0.19184652278177461</v>
      </c>
      <c r="J597" s="20">
        <f t="shared" si="246"/>
        <v>1.1987672725021379</v>
      </c>
      <c r="K597" s="20">
        <f t="shared" si="261"/>
        <v>-0.13614164426330011</v>
      </c>
      <c r="L597" s="20">
        <f t="shared" si="262"/>
        <v>-0.15538847117794485</v>
      </c>
      <c r="M597" s="20">
        <f t="shared" si="263"/>
        <v>-0.13614310361504567</v>
      </c>
      <c r="N597" s="20">
        <f t="shared" si="247"/>
        <v>0.9999258662376147</v>
      </c>
      <c r="O597" s="20">
        <f t="shared" si="248"/>
        <v>7.413376238523291E-5</v>
      </c>
      <c r="P597" s="21">
        <f>IF(SUMIFS('Daily NSE Equity Options'!$L:$L,'Daily NSE Equity Options'!$A:$A,$A597)=0,"",SUMIFS('Daily NSE Equity Options'!$L:$L,'Daily NSE Equity Options'!$A:$A,$A597))</f>
        <v>138271.32519999999</v>
      </c>
      <c r="Q597" s="8">
        <f>IF(SUMIFS('Daily BSE Equity Options'!$L:$L,'Daily BSE Equity Options'!$A:$A,$A597)=0,"",SUMIFS('Daily BSE Equity Options'!$L:$L,'Daily BSE Equity Options'!$A:$A,$A597))</f>
        <v>2315.0284000000001</v>
      </c>
      <c r="R597" s="8">
        <f t="shared" si="249"/>
        <v>140586.3536</v>
      </c>
      <c r="S597" s="23">
        <f t="shared" si="250"/>
        <v>1.8065590631639341</v>
      </c>
      <c r="T597" s="23">
        <f t="shared" si="251"/>
        <v>-0.23578928826743961</v>
      </c>
      <c r="U597" s="23">
        <f t="shared" si="252"/>
        <v>1.6882548287684114</v>
      </c>
      <c r="V597" s="23">
        <f t="shared" si="264"/>
        <v>-9.0634650240012382E-3</v>
      </c>
      <c r="W597" s="23">
        <f t="shared" si="265"/>
        <v>1.4518568639227514E-2</v>
      </c>
      <c r="X597" s="23">
        <f t="shared" si="266"/>
        <v>-8.6840220485167041E-3</v>
      </c>
      <c r="Y597" s="23">
        <f t="shared" si="253"/>
        <v>0.98353305039415995</v>
      </c>
      <c r="Z597" s="23">
        <f t="shared" si="254"/>
        <v>1.646694960583998E-2</v>
      </c>
      <c r="AA597" s="24">
        <f>IF(SUMIFS('Daily NSE Equity Options'!$M:$M,'Daily NSE Equity Options'!$A:$A,$A597)=0,"",SUMIFS('Daily NSE Equity Options'!$M:$M,'Daily NSE Equity Options'!$A:$A,$A597))</f>
        <v>149101790</v>
      </c>
      <c r="AB597" s="9">
        <f>IF(SUMIFS('Daily BSE Equity Options'!$M:$M,'Daily BSE Equity Options'!$A:$A,$A597)=0,"",SUMIFS('Daily BSE Equity Options'!$M:$M,'Daily BSE Equity Options'!$A:$A,$A597))</f>
        <v>2539720</v>
      </c>
      <c r="AC597" s="9">
        <f t="shared" si="255"/>
        <v>151641510</v>
      </c>
      <c r="AD597" s="26">
        <f t="shared" si="256"/>
        <v>1.622847301053044</v>
      </c>
      <c r="AE597" s="26">
        <f t="shared" si="257"/>
        <v>-0.24600181038892488</v>
      </c>
      <c r="AF597" s="26">
        <f t="shared" si="258"/>
        <v>1.5183077857615657</v>
      </c>
      <c r="AG597" s="26">
        <f t="shared" si="267"/>
        <v>-3.4292133718609175E-2</v>
      </c>
      <c r="AH597" s="26">
        <f t="shared" si="268"/>
        <v>6.4726496569889047E-3</v>
      </c>
      <c r="AI597" s="26">
        <f t="shared" si="269"/>
        <v>-3.3636605531854102E-2</v>
      </c>
      <c r="AJ597" s="26">
        <f t="shared" si="259"/>
        <v>0.9832518154165043</v>
      </c>
      <c r="AK597" s="26">
        <f t="shared" si="260"/>
        <v>1.674818458349564E-2</v>
      </c>
      <c r="AL597" s="29">
        <v>19.05</v>
      </c>
      <c r="AM597" s="30">
        <v>19.342500000000001</v>
      </c>
      <c r="AN597" s="30">
        <v>17.987500000000001</v>
      </c>
      <c r="AO597" s="30">
        <v>18.43</v>
      </c>
      <c r="AP597" s="31">
        <v>-3.2500000000000001E-2</v>
      </c>
    </row>
    <row r="598" spans="1:42" x14ac:dyDescent="0.2">
      <c r="A598" s="11">
        <v>44798</v>
      </c>
      <c r="B598" s="5" t="s">
        <v>243</v>
      </c>
      <c r="C598" s="10">
        <v>44774</v>
      </c>
      <c r="D598" s="5" t="s">
        <v>184</v>
      </c>
      <c r="E598" s="18">
        <f>IF(SUMIFS('Daily NSE Equity Options'!$K:$K,'Daily NSE Equity Options'!$A:$A,$A598)=0,"",SUMIFS('Daily NSE Equity Options'!$K:$K,'Daily NSE Equity Options'!$A:$A,$A598))</f>
        <v>552.7568</v>
      </c>
      <c r="F598" s="7">
        <f>IF(SUMIFS('Daily BSE Equity Options'!$K:$K,'Daily BSE Equity Options'!$A:$A,$A598)=0,"",SUMIFS('Daily BSE Equity Options'!$K:$K,'Daily BSE Equity Options'!$A:$A,$A598))</f>
        <v>2.6800000000000001E-2</v>
      </c>
      <c r="G598" s="7">
        <f t="shared" si="243"/>
        <v>552.78359999999998</v>
      </c>
      <c r="H598" s="20">
        <f t="shared" si="244"/>
        <v>1.772830359046389</v>
      </c>
      <c r="I598" s="20">
        <f t="shared" si="245"/>
        <v>-0.21407624633431077</v>
      </c>
      <c r="J598" s="20">
        <f t="shared" si="246"/>
        <v>1.7724905407520053</v>
      </c>
      <c r="K598" s="20">
        <f t="shared" si="261"/>
        <v>0.21605279947200517</v>
      </c>
      <c r="L598" s="20">
        <f t="shared" si="262"/>
        <v>-0.20474777448071213</v>
      </c>
      <c r="M598" s="20">
        <f t="shared" si="263"/>
        <v>0.21602160394224423</v>
      </c>
      <c r="N598" s="20">
        <f t="shared" si="247"/>
        <v>0.99995151809858329</v>
      </c>
      <c r="O598" s="20">
        <f t="shared" si="248"/>
        <v>4.8481901416756937E-5</v>
      </c>
      <c r="P598" s="21">
        <f>IF(SUMIFS('Daily NSE Equity Options'!$L:$L,'Daily NSE Equity Options'!$A:$A,$A598)=0,"",SUMIFS('Daily NSE Equity Options'!$L:$L,'Daily NSE Equity Options'!$A:$A,$A598))</f>
        <v>281311.50170000002</v>
      </c>
      <c r="Q598" s="8">
        <f>IF(SUMIFS('Daily BSE Equity Options'!$L:$L,'Daily BSE Equity Options'!$A:$A,$A598)=0,"",SUMIFS('Daily BSE Equity Options'!$L:$L,'Daily BSE Equity Options'!$A:$A,$A598))</f>
        <v>2426.9493000000002</v>
      </c>
      <c r="R598" s="8">
        <f t="shared" si="249"/>
        <v>283738.451</v>
      </c>
      <c r="S598" s="23">
        <f t="shared" si="250"/>
        <v>3.7989760127217043</v>
      </c>
      <c r="T598" s="23">
        <f t="shared" si="251"/>
        <v>-0.20524716150730193</v>
      </c>
      <c r="U598" s="23">
        <f t="shared" si="252"/>
        <v>3.6007076875282751</v>
      </c>
      <c r="V598" s="23">
        <f t="shared" si="264"/>
        <v>1.0344890836411831</v>
      </c>
      <c r="W598" s="23">
        <f t="shared" si="265"/>
        <v>4.8345368030906277E-2</v>
      </c>
      <c r="X598" s="23">
        <f t="shared" si="266"/>
        <v>1.0182503047721125</v>
      </c>
      <c r="Y598" s="23">
        <f t="shared" si="253"/>
        <v>0.99144652657598398</v>
      </c>
      <c r="Z598" s="23">
        <f t="shared" si="254"/>
        <v>8.5534734240161198E-3</v>
      </c>
      <c r="AA598" s="24">
        <f>IF(SUMIFS('Daily NSE Equity Options'!$M:$M,'Daily NSE Equity Options'!$A:$A,$A598)=0,"",SUMIFS('Daily NSE Equity Options'!$M:$M,'Daily NSE Equity Options'!$A:$A,$A598))</f>
        <v>298530042</v>
      </c>
      <c r="AB598" s="9">
        <f>IF(SUMIFS('Daily BSE Equity Options'!$M:$M,'Daily BSE Equity Options'!$A:$A,$A598)=0,"",SUMIFS('Daily BSE Equity Options'!$M:$M,'Daily BSE Equity Options'!$A:$A,$A598))</f>
        <v>2500662</v>
      </c>
      <c r="AC598" s="9">
        <f t="shared" si="255"/>
        <v>301030704</v>
      </c>
      <c r="AD598" s="26">
        <f t="shared" si="256"/>
        <v>3.4226878625776127</v>
      </c>
      <c r="AE598" s="26">
        <f t="shared" si="257"/>
        <v>-0.28043783837445024</v>
      </c>
      <c r="AF598" s="26">
        <f t="shared" si="258"/>
        <v>3.2413660336822261</v>
      </c>
      <c r="AG598" s="26">
        <f t="shared" si="267"/>
        <v>1.0021895243511163</v>
      </c>
      <c r="AH598" s="26">
        <f t="shared" si="268"/>
        <v>-1.5378860661805271E-2</v>
      </c>
      <c r="AI598" s="26">
        <f t="shared" si="269"/>
        <v>0.98514710121259008</v>
      </c>
      <c r="AJ598" s="26">
        <f t="shared" si="259"/>
        <v>0.99169300019309659</v>
      </c>
      <c r="AK598" s="26">
        <f t="shared" si="260"/>
        <v>8.306999806903418E-3</v>
      </c>
      <c r="AL598" s="29">
        <v>18.43</v>
      </c>
      <c r="AM598" s="30">
        <v>20.215</v>
      </c>
      <c r="AN598" s="30">
        <v>17.274999999999999</v>
      </c>
      <c r="AO598" s="30">
        <v>19.57</v>
      </c>
      <c r="AP598" s="31">
        <v>6.1899999999999997E-2</v>
      </c>
    </row>
    <row r="599" spans="1:42" x14ac:dyDescent="0.2">
      <c r="A599" s="11">
        <v>44799</v>
      </c>
      <c r="B599" s="5" t="s">
        <v>241</v>
      </c>
      <c r="C599" s="10">
        <v>44774</v>
      </c>
      <c r="D599" s="5" t="s">
        <v>184</v>
      </c>
      <c r="E599" s="18">
        <f>IF(SUMIFS('Daily NSE Equity Options'!$K:$K,'Daily NSE Equity Options'!$A:$A,$A599)=0,"",SUMIFS('Daily NSE Equity Options'!$K:$K,'Daily NSE Equity Options'!$A:$A,$A599))</f>
        <v>471.53820000000002</v>
      </c>
      <c r="F599" s="7">
        <f>IF(SUMIFS('Daily BSE Equity Options'!$K:$K,'Daily BSE Equity Options'!$A:$A,$A599)=0,"",SUMIFS('Daily BSE Equity Options'!$K:$K,'Daily BSE Equity Options'!$A:$A,$A599))</f>
        <v>5.3699999999999998E-2</v>
      </c>
      <c r="G599" s="7">
        <f t="shared" si="243"/>
        <v>471.59190000000001</v>
      </c>
      <c r="H599" s="20">
        <f t="shared" si="244"/>
        <v>1.3709421959330701</v>
      </c>
      <c r="I599" s="20">
        <f t="shared" si="245"/>
        <v>1.0496183206106871</v>
      </c>
      <c r="J599" s="20">
        <f t="shared" si="246"/>
        <v>1.3708998714986396</v>
      </c>
      <c r="K599" s="20">
        <f t="shared" si="261"/>
        <v>-0.14693369669988676</v>
      </c>
      <c r="L599" s="20">
        <f t="shared" si="262"/>
        <v>1.0037313432835822</v>
      </c>
      <c r="M599" s="20">
        <f t="shared" si="263"/>
        <v>-0.14687791027085462</v>
      </c>
      <c r="N599" s="20">
        <f t="shared" si="247"/>
        <v>0.99988613035974538</v>
      </c>
      <c r="O599" s="20">
        <f t="shared" si="248"/>
        <v>1.138696402546354E-4</v>
      </c>
      <c r="P599" s="21">
        <f>IF(SUMIFS('Daily NSE Equity Options'!$L:$L,'Daily NSE Equity Options'!$A:$A,$A599)=0,"",SUMIFS('Daily NSE Equity Options'!$L:$L,'Daily NSE Equity Options'!$A:$A,$A599))</f>
        <v>82062.254799999995</v>
      </c>
      <c r="Q599" s="8">
        <f>IF(SUMIFS('Daily BSE Equity Options'!$L:$L,'Daily BSE Equity Options'!$A:$A,$A599)=0,"",SUMIFS('Daily BSE Equity Options'!$L:$L,'Daily BSE Equity Options'!$A:$A,$A599))</f>
        <v>2089.6495</v>
      </c>
      <c r="R599" s="8">
        <f t="shared" si="249"/>
        <v>84151.904299999995</v>
      </c>
      <c r="S599" s="23">
        <f t="shared" si="250"/>
        <v>-0.16612466038715357</v>
      </c>
      <c r="T599" s="23">
        <f t="shared" si="251"/>
        <v>-0.31042942538081653</v>
      </c>
      <c r="U599" s="23">
        <f t="shared" si="252"/>
        <v>-0.17043549747056974</v>
      </c>
      <c r="V599" s="23">
        <f t="shared" si="264"/>
        <v>-0.7082868837424432</v>
      </c>
      <c r="W599" s="23">
        <f t="shared" si="265"/>
        <v>-0.13898098324509711</v>
      </c>
      <c r="X599" s="23">
        <f t="shared" si="266"/>
        <v>-0.70341734085240359</v>
      </c>
      <c r="Y599" s="23">
        <f t="shared" si="253"/>
        <v>0.97516812581506851</v>
      </c>
      <c r="Z599" s="23">
        <f t="shared" si="254"/>
        <v>2.483187418493155E-2</v>
      </c>
      <c r="AA599" s="24">
        <f>IF(SUMIFS('Daily NSE Equity Options'!$M:$M,'Daily NSE Equity Options'!$A:$A,$A599)=0,"",SUMIFS('Daily NSE Equity Options'!$M:$M,'Daily NSE Equity Options'!$A:$A,$A599))</f>
        <v>87575584</v>
      </c>
      <c r="AB599" s="9">
        <f>IF(SUMIFS('Daily BSE Equity Options'!$M:$M,'Daily BSE Equity Options'!$A:$A,$A599)=0,"",SUMIFS('Daily BSE Equity Options'!$M:$M,'Daily BSE Equity Options'!$A:$A,$A599))</f>
        <v>2449688</v>
      </c>
      <c r="AC599" s="9">
        <f t="shared" si="255"/>
        <v>90025272</v>
      </c>
      <c r="AD599" s="26">
        <f t="shared" si="256"/>
        <v>-0.22525781912012555</v>
      </c>
      <c r="AE599" s="26">
        <f t="shared" si="257"/>
        <v>-0.27781531651047797</v>
      </c>
      <c r="AF599" s="26">
        <f t="shared" si="258"/>
        <v>-0.22678901500046256</v>
      </c>
      <c r="AG599" s="26">
        <f t="shared" si="267"/>
        <v>-0.70664398325445577</v>
      </c>
      <c r="AH599" s="26">
        <f t="shared" si="268"/>
        <v>-2.0384202263240669E-2</v>
      </c>
      <c r="AI599" s="26">
        <f t="shared" si="269"/>
        <v>-0.70094322338627624</v>
      </c>
      <c r="AJ599" s="26">
        <f t="shared" si="259"/>
        <v>0.97278888532544505</v>
      </c>
      <c r="AK599" s="26">
        <f t="shared" si="260"/>
        <v>2.7211114674554941E-2</v>
      </c>
      <c r="AL599" s="29">
        <v>19.57</v>
      </c>
      <c r="AM599" s="30">
        <v>19.57</v>
      </c>
      <c r="AN599" s="30">
        <v>15.824999999999999</v>
      </c>
      <c r="AO599" s="30">
        <v>18.215</v>
      </c>
      <c r="AP599" s="31">
        <v>-6.9199999999999998E-2</v>
      </c>
    </row>
    <row r="600" spans="1:42" x14ac:dyDescent="0.2">
      <c r="A600" s="11">
        <v>44802</v>
      </c>
      <c r="B600" s="5" t="s">
        <v>244</v>
      </c>
      <c r="C600" s="10">
        <v>44774</v>
      </c>
      <c r="D600" s="5" t="s">
        <v>184</v>
      </c>
      <c r="E600" s="18">
        <f>IF(SUMIFS('Daily NSE Equity Options'!$K:$K,'Daily NSE Equity Options'!$A:$A,$A600)=0,"",SUMIFS('Daily NSE Equity Options'!$K:$K,'Daily NSE Equity Options'!$A:$A,$A600))</f>
        <v>457.0154</v>
      </c>
      <c r="F600" s="7">
        <f>IF(SUMIFS('Daily BSE Equity Options'!$K:$K,'Daily BSE Equity Options'!$A:$A,$A600)=0,"",SUMIFS('Daily BSE Equity Options'!$K:$K,'Daily BSE Equity Options'!$A:$A,$A600))</f>
        <v>5.9299999999999999E-2</v>
      </c>
      <c r="G600" s="7">
        <f t="shared" si="243"/>
        <v>457.07470000000001</v>
      </c>
      <c r="H600" s="20" t="str">
        <f t="shared" si="244"/>
        <v/>
      </c>
      <c r="I600" s="20" t="str">
        <f t="shared" si="245"/>
        <v/>
      </c>
      <c r="J600" s="20" t="str">
        <f t="shared" si="246"/>
        <v/>
      </c>
      <c r="K600" s="20">
        <f t="shared" si="261"/>
        <v>-3.0798777278277845E-2</v>
      </c>
      <c r="L600" s="20">
        <f t="shared" si="262"/>
        <v>0.10428305400372451</v>
      </c>
      <c r="M600" s="20">
        <f t="shared" si="263"/>
        <v>-3.0783395558744764E-2</v>
      </c>
      <c r="N600" s="20">
        <f t="shared" si="247"/>
        <v>0.99987026190686112</v>
      </c>
      <c r="O600" s="20">
        <f t="shared" si="248"/>
        <v>1.2973809313882392E-4</v>
      </c>
      <c r="P600" s="21">
        <f>IF(SUMIFS('Daily NSE Equity Options'!$L:$L,'Daily NSE Equity Options'!$A:$A,$A600)=0,"",SUMIFS('Daily NSE Equity Options'!$L:$L,'Daily NSE Equity Options'!$A:$A,$A600))</f>
        <v>92456.531900000002</v>
      </c>
      <c r="Q600" s="8">
        <f>IF(SUMIFS('Daily BSE Equity Options'!$L:$L,'Daily BSE Equity Options'!$A:$A,$A600)=0,"",SUMIFS('Daily BSE Equity Options'!$L:$L,'Daily BSE Equity Options'!$A:$A,$A600))</f>
        <v>2139.6071000000002</v>
      </c>
      <c r="R600" s="8">
        <f t="shared" si="249"/>
        <v>94596.138999999996</v>
      </c>
      <c r="S600" s="23" t="str">
        <f t="shared" si="250"/>
        <v/>
      </c>
      <c r="T600" s="23" t="str">
        <f t="shared" si="251"/>
        <v/>
      </c>
      <c r="U600" s="23" t="str">
        <f t="shared" si="252"/>
        <v/>
      </c>
      <c r="V600" s="23">
        <f t="shared" si="264"/>
        <v>0.12666331342384707</v>
      </c>
      <c r="W600" s="23">
        <f t="shared" si="265"/>
        <v>2.3907167206749458E-2</v>
      </c>
      <c r="X600" s="23">
        <f t="shared" si="266"/>
        <v>0.12411168572925568</v>
      </c>
      <c r="Y600" s="23">
        <f t="shared" si="253"/>
        <v>0.97738166565127993</v>
      </c>
      <c r="Z600" s="23">
        <f t="shared" si="254"/>
        <v>2.2618334348720091E-2</v>
      </c>
      <c r="AA600" s="24">
        <f>IF(SUMIFS('Daily NSE Equity Options'!$M:$M,'Daily NSE Equity Options'!$A:$A,$A600)=0,"",SUMIFS('Daily NSE Equity Options'!$M:$M,'Daily NSE Equity Options'!$A:$A,$A600))</f>
        <v>101469587</v>
      </c>
      <c r="AB600" s="9">
        <f>IF(SUMIFS('Daily BSE Equity Options'!$M:$M,'Daily BSE Equity Options'!$A:$A,$A600)=0,"",SUMIFS('Daily BSE Equity Options'!$M:$M,'Daily BSE Equity Options'!$A:$A,$A600))</f>
        <v>2541788</v>
      </c>
      <c r="AC600" s="9">
        <f t="shared" si="255"/>
        <v>104011375</v>
      </c>
      <c r="AD600" s="26" t="str">
        <f t="shared" si="256"/>
        <v/>
      </c>
      <c r="AE600" s="26" t="str">
        <f t="shared" si="257"/>
        <v/>
      </c>
      <c r="AF600" s="26" t="str">
        <f t="shared" si="258"/>
        <v/>
      </c>
      <c r="AG600" s="26">
        <f t="shared" si="267"/>
        <v>0.15865155977720913</v>
      </c>
      <c r="AH600" s="26">
        <f t="shared" si="268"/>
        <v>3.7596624549738555E-2</v>
      </c>
      <c r="AI600" s="26">
        <f t="shared" si="269"/>
        <v>0.15535752005281367</v>
      </c>
      <c r="AJ600" s="26">
        <f t="shared" si="259"/>
        <v>0.97556240363133362</v>
      </c>
      <c r="AK600" s="26">
        <f t="shared" si="260"/>
        <v>2.4437596368666409E-2</v>
      </c>
      <c r="AL600" s="29">
        <v>18.215</v>
      </c>
      <c r="AM600" s="30">
        <v>21.204999999999998</v>
      </c>
      <c r="AN600" s="30">
        <v>18.215</v>
      </c>
      <c r="AO600" s="30">
        <v>19.822500000000002</v>
      </c>
      <c r="AP600" s="31">
        <v>8.8300000000000003E-2</v>
      </c>
    </row>
    <row r="601" spans="1:42" x14ac:dyDescent="0.2">
      <c r="A601" s="11">
        <v>44803</v>
      </c>
      <c r="B601" s="5" t="s">
        <v>242</v>
      </c>
      <c r="C601" s="10">
        <v>44774</v>
      </c>
      <c r="D601" s="5" t="s">
        <v>184</v>
      </c>
      <c r="E601" s="18">
        <f>IF(SUMIFS('Daily NSE Equity Options'!$K:$K,'Daily NSE Equity Options'!$A:$A,$A601)=0,"",SUMIFS('Daily NSE Equity Options'!$K:$K,'Daily NSE Equity Options'!$A:$A,$A601))</f>
        <v>543.7509</v>
      </c>
      <c r="F601" s="7">
        <f>IF(SUMIFS('Daily BSE Equity Options'!$K:$K,'Daily BSE Equity Options'!$A:$A,$A601)=0,"",SUMIFS('Daily BSE Equity Options'!$K:$K,'Daily BSE Equity Options'!$A:$A,$A601))</f>
        <v>4.2799999999999998E-2</v>
      </c>
      <c r="G601" s="7">
        <f t="shared" si="243"/>
        <v>543.79370000000006</v>
      </c>
      <c r="H601" s="20">
        <f t="shared" si="244"/>
        <v>1.5188614348244815</v>
      </c>
      <c r="I601" s="20">
        <f t="shared" si="245"/>
        <v>-0.24247787610619476</v>
      </c>
      <c r="J601" s="20">
        <f t="shared" si="246"/>
        <v>1.5184005609271973</v>
      </c>
      <c r="K601" s="20">
        <f t="shared" si="261"/>
        <v>0.18978682118808243</v>
      </c>
      <c r="L601" s="20">
        <f t="shared" si="262"/>
        <v>-0.27824620573355818</v>
      </c>
      <c r="M601" s="20">
        <f t="shared" si="263"/>
        <v>0.18972609947564378</v>
      </c>
      <c r="N601" s="20">
        <f t="shared" si="247"/>
        <v>0.99992129368177662</v>
      </c>
      <c r="O601" s="20">
        <f t="shared" si="248"/>
        <v>7.8706318223252669E-5</v>
      </c>
      <c r="P601" s="21">
        <f>IF(SUMIFS('Daily NSE Equity Options'!$L:$L,'Daily NSE Equity Options'!$A:$A,$A601)=0,"",SUMIFS('Daily NSE Equity Options'!$L:$L,'Daily NSE Equity Options'!$A:$A,$A601))</f>
        <v>145899.22769999999</v>
      </c>
      <c r="Q601" s="8">
        <f>IF(SUMIFS('Daily BSE Equity Options'!$L:$L,'Daily BSE Equity Options'!$A:$A,$A601)=0,"",SUMIFS('Daily BSE Equity Options'!$L:$L,'Daily BSE Equity Options'!$A:$A,$A601))</f>
        <v>2247.7166000000002</v>
      </c>
      <c r="R601" s="8">
        <f t="shared" si="249"/>
        <v>148146.9443</v>
      </c>
      <c r="S601" s="23">
        <f t="shared" si="250"/>
        <v>2.3815210443540238</v>
      </c>
      <c r="T601" s="23">
        <f t="shared" si="251"/>
        <v>-0.25596843663793944</v>
      </c>
      <c r="U601" s="23">
        <f t="shared" si="252"/>
        <v>2.2089336888713142</v>
      </c>
      <c r="V601" s="23">
        <f t="shared" si="264"/>
        <v>0.5780305047327865</v>
      </c>
      <c r="W601" s="23">
        <f t="shared" si="265"/>
        <v>5.0527734741579344E-2</v>
      </c>
      <c r="X601" s="23">
        <f t="shared" si="266"/>
        <v>0.56609927071124977</v>
      </c>
      <c r="Y601" s="23">
        <f t="shared" si="253"/>
        <v>0.98482778966099804</v>
      </c>
      <c r="Z601" s="23">
        <f t="shared" si="254"/>
        <v>1.517221033900191E-2</v>
      </c>
      <c r="AA601" s="24">
        <f>IF(SUMIFS('Daily NSE Equity Options'!$M:$M,'Daily NSE Equity Options'!$A:$A,$A601)=0,"",SUMIFS('Daily NSE Equity Options'!$M:$M,'Daily NSE Equity Options'!$A:$A,$A601))</f>
        <v>159848357</v>
      </c>
      <c r="AB601" s="9">
        <f>IF(SUMIFS('Daily BSE Equity Options'!$M:$M,'Daily BSE Equity Options'!$A:$A,$A601)=0,"",SUMIFS('Daily BSE Equity Options'!$M:$M,'Daily BSE Equity Options'!$A:$A,$A601))</f>
        <v>2630937</v>
      </c>
      <c r="AC601" s="9">
        <f t="shared" si="255"/>
        <v>162479294</v>
      </c>
      <c r="AD601" s="26">
        <f t="shared" si="256"/>
        <v>2.2553758089468015</v>
      </c>
      <c r="AE601" s="26">
        <f t="shared" si="257"/>
        <v>-0.2787337320542681</v>
      </c>
      <c r="AF601" s="26">
        <f t="shared" si="258"/>
        <v>2.0801438991549528</v>
      </c>
      <c r="AG601" s="26">
        <f t="shared" si="267"/>
        <v>0.57533268564501006</v>
      </c>
      <c r="AH601" s="26">
        <f t="shared" si="268"/>
        <v>3.5073342072588165E-2</v>
      </c>
      <c r="AI601" s="26">
        <f t="shared" si="269"/>
        <v>0.56213004587238657</v>
      </c>
      <c r="AJ601" s="26">
        <f t="shared" si="259"/>
        <v>0.98380755519531005</v>
      </c>
      <c r="AK601" s="26">
        <f t="shared" si="260"/>
        <v>1.6192444804690006E-2</v>
      </c>
      <c r="AL601" s="29">
        <v>19.822500000000002</v>
      </c>
      <c r="AM601" s="30">
        <v>19.822500000000002</v>
      </c>
      <c r="AN601" s="30">
        <v>17.2575</v>
      </c>
      <c r="AO601" s="30">
        <v>18.7</v>
      </c>
      <c r="AP601" s="31">
        <v>-5.6599999999999998E-2</v>
      </c>
    </row>
    <row r="602" spans="1:42" x14ac:dyDescent="0.2">
      <c r="A602" s="11">
        <v>44805</v>
      </c>
      <c r="B602" s="5" t="s">
        <v>243</v>
      </c>
      <c r="C602" s="10">
        <v>44805</v>
      </c>
      <c r="D602" s="5" t="s">
        <v>184</v>
      </c>
      <c r="E602" s="18">
        <f>IF(SUMIFS('Daily NSE Equity Options'!$K:$K,'Daily NSE Equity Options'!$A:$A,$A602)=0,"",SUMIFS('Daily NSE Equity Options'!$K:$K,'Daily NSE Equity Options'!$A:$A,$A602))</f>
        <v>720.03790000000004</v>
      </c>
      <c r="F602" s="7">
        <f>IF(SUMIFS('Daily BSE Equity Options'!$K:$K,'Daily BSE Equity Options'!$A:$A,$A602)=0,"",SUMIFS('Daily BSE Equity Options'!$K:$K,'Daily BSE Equity Options'!$A:$A,$A602))</f>
        <v>0.03</v>
      </c>
      <c r="G602" s="7">
        <f t="shared" si="243"/>
        <v>720.06790000000001</v>
      </c>
      <c r="H602" s="20">
        <f t="shared" si="244"/>
        <v>1.6907155394469897</v>
      </c>
      <c r="I602" s="20">
        <f t="shared" si="245"/>
        <v>5.9767441860465116</v>
      </c>
      <c r="J602" s="20">
        <f t="shared" si="246"/>
        <v>1.6907844092715685</v>
      </c>
      <c r="K602" s="20">
        <f t="shared" si="261"/>
        <v>0.32420544039559296</v>
      </c>
      <c r="L602" s="20">
        <f t="shared" si="262"/>
        <v>-0.2990654205607477</v>
      </c>
      <c r="M602" s="20">
        <f t="shared" si="263"/>
        <v>0.32415638504087108</v>
      </c>
      <c r="N602" s="20">
        <f t="shared" si="247"/>
        <v>0.99995833726236094</v>
      </c>
      <c r="O602" s="20">
        <f t="shared" si="248"/>
        <v>4.1662737639047651E-5</v>
      </c>
      <c r="P602" s="21">
        <f>IF(SUMIFS('Daily NSE Equity Options'!$L:$L,'Daily NSE Equity Options'!$A:$A,$A602)=0,"",SUMIFS('Daily NSE Equity Options'!$L:$L,'Daily NSE Equity Options'!$A:$A,$A602))</f>
        <v>312775.07400000002</v>
      </c>
      <c r="Q602" s="8">
        <f>IF(SUMIFS('Daily BSE Equity Options'!$L:$L,'Daily BSE Equity Options'!$A:$A,$A602)=0,"",SUMIFS('Daily BSE Equity Options'!$L:$L,'Daily BSE Equity Options'!$A:$A,$A602))</f>
        <v>2468.3388</v>
      </c>
      <c r="R602" s="8">
        <f t="shared" si="249"/>
        <v>315243.41280000005</v>
      </c>
      <c r="S602" s="23">
        <f t="shared" si="250"/>
        <v>3.437945675028681</v>
      </c>
      <c r="T602" s="23">
        <f t="shared" si="251"/>
        <v>5.3466051223032238</v>
      </c>
      <c r="U602" s="23">
        <f t="shared" si="252"/>
        <v>3.4484206154766959</v>
      </c>
      <c r="V602" s="23">
        <f t="shared" si="264"/>
        <v>1.1437747062179962</v>
      </c>
      <c r="W602" s="23">
        <f t="shared" si="265"/>
        <v>9.8153922073627831E-2</v>
      </c>
      <c r="X602" s="23">
        <f t="shared" si="266"/>
        <v>1.1279103277461258</v>
      </c>
      <c r="Y602" s="23">
        <f t="shared" si="253"/>
        <v>0.99217005431429584</v>
      </c>
      <c r="Z602" s="23">
        <f t="shared" si="254"/>
        <v>7.8299456857041094E-3</v>
      </c>
      <c r="AA602" s="24">
        <f>IF(SUMIFS('Daily NSE Equity Options'!$M:$M,'Daily NSE Equity Options'!$A:$A,$A602)=0,"",SUMIFS('Daily NSE Equity Options'!$M:$M,'Daily NSE Equity Options'!$A:$A,$A602))</f>
        <v>331597940</v>
      </c>
      <c r="AB602" s="9">
        <f>IF(SUMIFS('Daily BSE Equity Options'!$M:$M,'Daily BSE Equity Options'!$A:$A,$A602)=0,"",SUMIFS('Daily BSE Equity Options'!$M:$M,'Daily BSE Equity Options'!$A:$A,$A602))</f>
        <v>2643760</v>
      </c>
      <c r="AC602" s="9">
        <f t="shared" si="255"/>
        <v>334241700</v>
      </c>
      <c r="AD602" s="26">
        <f t="shared" si="256"/>
        <v>3.1903485488117411</v>
      </c>
      <c r="AE602" s="26">
        <f t="shared" si="257"/>
        <v>5.4407332967903042</v>
      </c>
      <c r="AF602" s="26">
        <f t="shared" si="258"/>
        <v>3.2019612941793927</v>
      </c>
      <c r="AG602" s="26">
        <f t="shared" si="267"/>
        <v>1.0744532269418321</v>
      </c>
      <c r="AH602" s="26">
        <f t="shared" si="268"/>
        <v>4.8739289462271795E-3</v>
      </c>
      <c r="AI602" s="26">
        <f t="shared" si="269"/>
        <v>1.0571341231947993</v>
      </c>
      <c r="AJ602" s="26">
        <f t="shared" si="259"/>
        <v>0.99209027479216383</v>
      </c>
      <c r="AK602" s="26">
        <f t="shared" si="260"/>
        <v>7.9097252078361262E-3</v>
      </c>
      <c r="AL602" s="29">
        <v>18.7</v>
      </c>
      <c r="AM602" s="30">
        <v>20.987500000000001</v>
      </c>
      <c r="AN602" s="30">
        <v>18.105</v>
      </c>
      <c r="AO602" s="30">
        <v>19.872499999999999</v>
      </c>
      <c r="AP602" s="31">
        <v>6.2700000000000006E-2</v>
      </c>
    </row>
    <row r="603" spans="1:42" x14ac:dyDescent="0.2">
      <c r="A603" s="11">
        <v>44806</v>
      </c>
      <c r="B603" s="5" t="s">
        <v>241</v>
      </c>
      <c r="C603" s="10">
        <v>44805</v>
      </c>
      <c r="D603" s="5" t="s">
        <v>184</v>
      </c>
      <c r="E603" s="18">
        <f>IF(SUMIFS('Daily NSE Equity Options'!$K:$K,'Daily NSE Equity Options'!$A:$A,$A603)=0,"",SUMIFS('Daily NSE Equity Options'!$K:$K,'Daily NSE Equity Options'!$A:$A,$A603))</f>
        <v>469.28519999999997</v>
      </c>
      <c r="F603" s="7">
        <f>IF(SUMIFS('Daily BSE Equity Options'!$K:$K,'Daily BSE Equity Options'!$A:$A,$A603)=0,"",SUMIFS('Daily BSE Equity Options'!$K:$K,'Daily BSE Equity Options'!$A:$A,$A603))</f>
        <v>4.58E-2</v>
      </c>
      <c r="G603" s="7">
        <f t="shared" si="243"/>
        <v>469.33099999999996</v>
      </c>
      <c r="H603" s="20">
        <f t="shared" si="244"/>
        <v>1.107676802517974</v>
      </c>
      <c r="I603" s="20">
        <f t="shared" si="245"/>
        <v>2.8166666666666664</v>
      </c>
      <c r="J603" s="20">
        <f t="shared" si="246"/>
        <v>1.107768903547536</v>
      </c>
      <c r="K603" s="20">
        <f t="shared" si="261"/>
        <v>-0.34824930743228943</v>
      </c>
      <c r="L603" s="20">
        <f t="shared" si="262"/>
        <v>0.52666666666666684</v>
      </c>
      <c r="M603" s="20">
        <f t="shared" si="263"/>
        <v>-0.34821285603760432</v>
      </c>
      <c r="N603" s="20">
        <f t="shared" si="247"/>
        <v>0.9999024142875711</v>
      </c>
      <c r="O603" s="20">
        <f t="shared" si="248"/>
        <v>9.7585712428968055E-5</v>
      </c>
      <c r="P603" s="21">
        <f>IF(SUMIFS('Daily NSE Equity Options'!$L:$L,'Daily NSE Equity Options'!$A:$A,$A603)=0,"",SUMIFS('Daily NSE Equity Options'!$L:$L,'Daily NSE Equity Options'!$A:$A,$A603))</f>
        <v>74649.922900000005</v>
      </c>
      <c r="Q603" s="8">
        <f>IF(SUMIFS('Daily BSE Equity Options'!$L:$L,'Daily BSE Equity Options'!$A:$A,$A603)=0,"",SUMIFS('Daily BSE Equity Options'!$L:$L,'Daily BSE Equity Options'!$A:$A,$A603))</f>
        <v>2203.4176000000002</v>
      </c>
      <c r="R603" s="8">
        <f t="shared" si="249"/>
        <v>76853.340500000006</v>
      </c>
      <c r="S603" s="23">
        <f t="shared" si="250"/>
        <v>-0.28012518066116221</v>
      </c>
      <c r="T603" s="23">
        <f t="shared" si="251"/>
        <v>0.61230499233952718</v>
      </c>
      <c r="U603" s="23">
        <f t="shared" si="252"/>
        <v>-0.26851696767233468</v>
      </c>
      <c r="V603" s="23">
        <f t="shared" si="264"/>
        <v>-0.76133033254433824</v>
      </c>
      <c r="W603" s="23">
        <f t="shared" si="265"/>
        <v>-0.10732772988861972</v>
      </c>
      <c r="X603" s="23">
        <f t="shared" si="266"/>
        <v>-0.75620952768723482</v>
      </c>
      <c r="Y603" s="23">
        <f t="shared" si="253"/>
        <v>0.97132957935641062</v>
      </c>
      <c r="Z603" s="23">
        <f t="shared" si="254"/>
        <v>2.8670420643589333E-2</v>
      </c>
      <c r="AA603" s="24">
        <f>IF(SUMIFS('Daily NSE Equity Options'!$M:$M,'Daily NSE Equity Options'!$A:$A,$A603)=0,"",SUMIFS('Daily NSE Equity Options'!$M:$M,'Daily NSE Equity Options'!$A:$A,$A603))</f>
        <v>79779158</v>
      </c>
      <c r="AB603" s="9">
        <f>IF(SUMIFS('Daily BSE Equity Options'!$M:$M,'Daily BSE Equity Options'!$A:$A,$A603)=0,"",SUMIFS('Daily BSE Equity Options'!$M:$M,'Daily BSE Equity Options'!$A:$A,$A603))</f>
        <v>2466814</v>
      </c>
      <c r="AC603" s="9">
        <f t="shared" si="255"/>
        <v>82245972</v>
      </c>
      <c r="AD603" s="26">
        <f t="shared" si="256"/>
        <v>-0.31203623504932809</v>
      </c>
      <c r="AE603" s="26">
        <f t="shared" si="257"/>
        <v>0.62448568342860145</v>
      </c>
      <c r="AF603" s="26">
        <f t="shared" si="258"/>
        <v>-0.29993124264604532</v>
      </c>
      <c r="AG603" s="26">
        <f t="shared" si="267"/>
        <v>-0.75940997100283558</v>
      </c>
      <c r="AH603" s="26">
        <f t="shared" si="268"/>
        <v>-6.6929675916119424E-2</v>
      </c>
      <c r="AI603" s="26">
        <f t="shared" si="269"/>
        <v>-0.7539326421568584</v>
      </c>
      <c r="AJ603" s="26">
        <f t="shared" si="259"/>
        <v>0.97000687158272014</v>
      </c>
      <c r="AK603" s="26">
        <f t="shared" si="260"/>
        <v>2.9993128417279816E-2</v>
      </c>
      <c r="AL603" s="29">
        <v>19.872499999999999</v>
      </c>
      <c r="AM603" s="30">
        <v>20.142499999999998</v>
      </c>
      <c r="AN603" s="30">
        <v>17.4025</v>
      </c>
      <c r="AO603" s="30">
        <v>19.55</v>
      </c>
      <c r="AP603" s="31">
        <v>-1.6199999999999999E-2</v>
      </c>
    </row>
    <row r="604" spans="1:42" x14ac:dyDescent="0.2">
      <c r="A604" s="11">
        <v>44809</v>
      </c>
      <c r="B604" s="5" t="s">
        <v>244</v>
      </c>
      <c r="C604" s="10">
        <v>44805</v>
      </c>
      <c r="D604" s="5" t="s">
        <v>184</v>
      </c>
      <c r="E604" s="18">
        <f>IF(SUMIFS('Daily NSE Equity Options'!$K:$K,'Daily NSE Equity Options'!$A:$A,$A604)=0,"",SUMIFS('Daily NSE Equity Options'!$K:$K,'Daily NSE Equity Options'!$A:$A,$A604))</f>
        <v>406.67840000000001</v>
      </c>
      <c r="F604" s="7">
        <f>IF(SUMIFS('Daily BSE Equity Options'!$K:$K,'Daily BSE Equity Options'!$A:$A,$A604)=0,"",SUMIFS('Daily BSE Equity Options'!$K:$K,'Daily BSE Equity Options'!$A:$A,$A604))</f>
        <v>3.9300000000000002E-2</v>
      </c>
      <c r="G604" s="7">
        <f t="shared" si="243"/>
        <v>406.71770000000004</v>
      </c>
      <c r="H604" s="20" t="str">
        <f t="shared" si="244"/>
        <v/>
      </c>
      <c r="I604" s="20" t="str">
        <f t="shared" si="245"/>
        <v/>
      </c>
      <c r="J604" s="20" t="str">
        <f t="shared" si="246"/>
        <v/>
      </c>
      <c r="K604" s="20">
        <f t="shared" si="261"/>
        <v>-0.13340885244196909</v>
      </c>
      <c r="L604" s="20">
        <f t="shared" si="262"/>
        <v>-0.14192139737991261</v>
      </c>
      <c r="M604" s="20">
        <f t="shared" si="263"/>
        <v>-0.13340968314473134</v>
      </c>
      <c r="N604" s="20">
        <f t="shared" si="247"/>
        <v>0.99990337278166153</v>
      </c>
      <c r="O604" s="20">
        <f t="shared" si="248"/>
        <v>9.6627218338419984E-5</v>
      </c>
      <c r="P604" s="21">
        <f>IF(SUMIFS('Daily NSE Equity Options'!$L:$L,'Daily NSE Equity Options'!$A:$A,$A604)=0,"",SUMIFS('Daily NSE Equity Options'!$L:$L,'Daily NSE Equity Options'!$A:$A,$A604))</f>
        <v>76063.056100000002</v>
      </c>
      <c r="Q604" s="8">
        <f>IF(SUMIFS('Daily BSE Equity Options'!$L:$L,'Daily BSE Equity Options'!$A:$A,$A604)=0,"",SUMIFS('Daily BSE Equity Options'!$L:$L,'Daily BSE Equity Options'!$A:$A,$A604))</f>
        <v>2169.5895999999998</v>
      </c>
      <c r="R604" s="8">
        <f t="shared" si="249"/>
        <v>78232.645700000008</v>
      </c>
      <c r="S604" s="23" t="str">
        <f t="shared" si="250"/>
        <v/>
      </c>
      <c r="T604" s="23" t="str">
        <f t="shared" si="251"/>
        <v/>
      </c>
      <c r="U604" s="23" t="str">
        <f t="shared" si="252"/>
        <v/>
      </c>
      <c r="V604" s="23">
        <f t="shared" si="264"/>
        <v>1.893013609529115E-2</v>
      </c>
      <c r="W604" s="23">
        <f t="shared" si="265"/>
        <v>-1.5352514203390455E-2</v>
      </c>
      <c r="X604" s="23">
        <f t="shared" si="266"/>
        <v>1.7947238090451068E-2</v>
      </c>
      <c r="Y604" s="23">
        <f t="shared" si="253"/>
        <v>0.97226746480849224</v>
      </c>
      <c r="Z604" s="23">
        <f t="shared" si="254"/>
        <v>2.7732535191507649E-2</v>
      </c>
      <c r="AA604" s="24">
        <f>IF(SUMIFS('Daily NSE Equity Options'!$M:$M,'Daily NSE Equity Options'!$A:$A,$A604)=0,"",SUMIFS('Daily NSE Equity Options'!$M:$M,'Daily NSE Equity Options'!$A:$A,$A604))</f>
        <v>81079011</v>
      </c>
      <c r="AB604" s="9">
        <f>IF(SUMIFS('Daily BSE Equity Options'!$M:$M,'Daily BSE Equity Options'!$A:$A,$A604)=0,"",SUMIFS('Daily BSE Equity Options'!$M:$M,'Daily BSE Equity Options'!$A:$A,$A604))</f>
        <v>2551449</v>
      </c>
      <c r="AC604" s="9">
        <f t="shared" si="255"/>
        <v>83630460</v>
      </c>
      <c r="AD604" s="26" t="str">
        <f t="shared" si="256"/>
        <v/>
      </c>
      <c r="AE604" s="26" t="str">
        <f t="shared" si="257"/>
        <v/>
      </c>
      <c r="AF604" s="26" t="str">
        <f t="shared" si="258"/>
        <v/>
      </c>
      <c r="AG604" s="26">
        <f t="shared" si="267"/>
        <v>1.6293140120631433E-2</v>
      </c>
      <c r="AH604" s="26">
        <f t="shared" si="268"/>
        <v>3.4309437193075665E-2</v>
      </c>
      <c r="AI604" s="26">
        <f t="shared" si="269"/>
        <v>1.6833505232329182E-2</v>
      </c>
      <c r="AJ604" s="26">
        <f t="shared" si="259"/>
        <v>0.9694913910553643</v>
      </c>
      <c r="AK604" s="26">
        <f t="shared" si="260"/>
        <v>3.0508608944635723E-2</v>
      </c>
      <c r="AL604" s="29">
        <v>19.55</v>
      </c>
      <c r="AM604" s="30">
        <v>20.29</v>
      </c>
      <c r="AN604" s="30">
        <v>19.45</v>
      </c>
      <c r="AO604" s="30">
        <v>19.662500000000001</v>
      </c>
      <c r="AP604" s="31">
        <v>5.7999999999999996E-3</v>
      </c>
    </row>
    <row r="605" spans="1:42" x14ac:dyDescent="0.2">
      <c r="A605" s="11">
        <v>44810</v>
      </c>
      <c r="B605" s="5" t="s">
        <v>242</v>
      </c>
      <c r="C605" s="10">
        <v>44805</v>
      </c>
      <c r="D605" s="5" t="s">
        <v>184</v>
      </c>
      <c r="E605" s="18">
        <f>IF(SUMIFS('Daily NSE Equity Options'!$K:$K,'Daily NSE Equity Options'!$A:$A,$A605)=0,"",SUMIFS('Daily NSE Equity Options'!$K:$K,'Daily NSE Equity Options'!$A:$A,$A605))</f>
        <v>524.4162</v>
      </c>
      <c r="F605" s="7">
        <f>IF(SUMIFS('Daily BSE Equity Options'!$K:$K,'Daily BSE Equity Options'!$A:$A,$A605)=0,"",SUMIFS('Daily BSE Equity Options'!$K:$K,'Daily BSE Equity Options'!$A:$A,$A605))</f>
        <v>4.65E-2</v>
      </c>
      <c r="G605" s="7">
        <f t="shared" si="243"/>
        <v>524.46270000000004</v>
      </c>
      <c r="H605" s="20">
        <f t="shared" si="244"/>
        <v>1.7810042700142334</v>
      </c>
      <c r="I605" s="20">
        <f t="shared" si="245"/>
        <v>0.60344827586206895</v>
      </c>
      <c r="J605" s="20">
        <f t="shared" si="246"/>
        <v>1.7808232034180316</v>
      </c>
      <c r="K605" s="20">
        <f t="shared" si="261"/>
        <v>0.28951082722859134</v>
      </c>
      <c r="L605" s="20">
        <f t="shared" si="262"/>
        <v>0.18320610687022887</v>
      </c>
      <c r="M605" s="20">
        <f t="shared" si="263"/>
        <v>0.28950055529916696</v>
      </c>
      <c r="N605" s="20">
        <f t="shared" si="247"/>
        <v>0.99991133783203257</v>
      </c>
      <c r="O605" s="20">
        <f t="shared" si="248"/>
        <v>8.8662167967331124E-5</v>
      </c>
      <c r="P605" s="21">
        <f>IF(SUMIFS('Daily NSE Equity Options'!$L:$L,'Daily NSE Equity Options'!$A:$A,$A605)=0,"",SUMIFS('Daily NSE Equity Options'!$L:$L,'Daily NSE Equity Options'!$A:$A,$A605))</f>
        <v>120994.25320000001</v>
      </c>
      <c r="Q605" s="8">
        <f>IF(SUMIFS('Daily BSE Equity Options'!$L:$L,'Daily BSE Equity Options'!$A:$A,$A605)=0,"",SUMIFS('Daily BSE Equity Options'!$L:$L,'Daily BSE Equity Options'!$A:$A,$A605))</f>
        <v>2232.1743000000001</v>
      </c>
      <c r="R605" s="8">
        <f t="shared" si="249"/>
        <v>123226.42750000001</v>
      </c>
      <c r="S605" s="23">
        <f t="shared" si="250"/>
        <v>2.5299407427834715</v>
      </c>
      <c r="T605" s="23">
        <f t="shared" si="251"/>
        <v>0.2819998532018031</v>
      </c>
      <c r="U605" s="23">
        <f t="shared" si="252"/>
        <v>2.4212710013491798</v>
      </c>
      <c r="V605" s="23">
        <f t="shared" si="264"/>
        <v>0.59070985842232027</v>
      </c>
      <c r="W605" s="23">
        <f t="shared" si="265"/>
        <v>2.8846331121793911E-2</v>
      </c>
      <c r="X605" s="23">
        <f t="shared" si="266"/>
        <v>0.57512795837863373</v>
      </c>
      <c r="Y605" s="23">
        <f t="shared" si="253"/>
        <v>0.98188558781353941</v>
      </c>
      <c r="Z605" s="23">
        <f t="shared" si="254"/>
        <v>1.8114412186460573E-2</v>
      </c>
      <c r="AA605" s="24">
        <f>IF(SUMIFS('Daily NSE Equity Options'!$M:$M,'Daily NSE Equity Options'!$A:$A,$A605)=0,"",SUMIFS('Daily NSE Equity Options'!$M:$M,'Daily NSE Equity Options'!$A:$A,$A605))</f>
        <v>131959198</v>
      </c>
      <c r="AB605" s="9">
        <f>IF(SUMIFS('Daily BSE Equity Options'!$M:$M,'Daily BSE Equity Options'!$A:$A,$A605)=0,"",SUMIFS('Daily BSE Equity Options'!$M:$M,'Daily BSE Equity Options'!$A:$A,$A605))</f>
        <v>2606346</v>
      </c>
      <c r="AC605" s="9">
        <f t="shared" si="255"/>
        <v>134565544</v>
      </c>
      <c r="AD605" s="26">
        <f t="shared" si="256"/>
        <v>2.4591495573029722</v>
      </c>
      <c r="AE605" s="26">
        <f t="shared" si="257"/>
        <v>0.30191144780707502</v>
      </c>
      <c r="AF605" s="26">
        <f t="shared" si="258"/>
        <v>2.3515859887858501</v>
      </c>
      <c r="AG605" s="26">
        <f t="shared" si="267"/>
        <v>0.6275383280143858</v>
      </c>
      <c r="AH605" s="26">
        <f t="shared" si="268"/>
        <v>2.1516009138336623E-2</v>
      </c>
      <c r="AI605" s="26">
        <f t="shared" si="269"/>
        <v>0.60904943007607515</v>
      </c>
      <c r="AJ605" s="26">
        <f t="shared" si="259"/>
        <v>0.98063140145296035</v>
      </c>
      <c r="AK605" s="26">
        <f t="shared" si="260"/>
        <v>1.936859854703965E-2</v>
      </c>
      <c r="AL605" s="29">
        <v>19.662500000000001</v>
      </c>
      <c r="AM605" s="30">
        <v>20</v>
      </c>
      <c r="AN605" s="30">
        <v>18.645</v>
      </c>
      <c r="AO605" s="30">
        <v>19.524999999999999</v>
      </c>
      <c r="AP605" s="31">
        <v>-7.0000000000000001E-3</v>
      </c>
    </row>
    <row r="606" spans="1:42" x14ac:dyDescent="0.2">
      <c r="A606" s="11">
        <v>44811</v>
      </c>
      <c r="B606" s="5" t="s">
        <v>240</v>
      </c>
      <c r="C606" s="10">
        <v>44805</v>
      </c>
      <c r="D606" s="5" t="s">
        <v>184</v>
      </c>
      <c r="E606" s="18">
        <f>IF(SUMIFS('Daily NSE Equity Options'!$K:$K,'Daily NSE Equity Options'!$A:$A,$A606)=0,"",SUMIFS('Daily NSE Equity Options'!$K:$K,'Daily NSE Equity Options'!$A:$A,$A606))</f>
        <v>452.47669999999999</v>
      </c>
      <c r="F606" s="7">
        <f>IF(SUMIFS('Daily BSE Equity Options'!$K:$K,'Daily BSE Equity Options'!$A:$A,$A606)=0,"",SUMIFS('Daily BSE Equity Options'!$K:$K,'Daily BSE Equity Options'!$A:$A,$A606))</f>
        <v>3.9800000000000002E-2</v>
      </c>
      <c r="G606" s="7">
        <f t="shared" si="243"/>
        <v>452.51650000000001</v>
      </c>
      <c r="H606" s="20">
        <f t="shared" si="244"/>
        <v>0.87034435949497668</v>
      </c>
      <c r="I606" s="20">
        <f t="shared" si="245"/>
        <v>1.2111111111111112</v>
      </c>
      <c r="J606" s="20">
        <f t="shared" si="246"/>
        <v>0.8703697121099645</v>
      </c>
      <c r="K606" s="20">
        <f t="shared" si="261"/>
        <v>-0.13718016338930794</v>
      </c>
      <c r="L606" s="20">
        <f t="shared" si="262"/>
        <v>-0.1440860215053763</v>
      </c>
      <c r="M606" s="20">
        <f t="shared" si="263"/>
        <v>-0.13718077567766029</v>
      </c>
      <c r="N606" s="20">
        <f t="shared" si="247"/>
        <v>0.99991204740600614</v>
      </c>
      <c r="O606" s="20">
        <f t="shared" si="248"/>
        <v>8.7952593993810167E-5</v>
      </c>
      <c r="P606" s="21">
        <f>IF(SUMIFS('Daily NSE Equity Options'!$L:$L,'Daily NSE Equity Options'!$A:$A,$A606)=0,"",SUMIFS('Daily NSE Equity Options'!$L:$L,'Daily NSE Equity Options'!$A:$A,$A606))</f>
        <v>120706.4605</v>
      </c>
      <c r="Q606" s="8">
        <f>IF(SUMIFS('Daily BSE Equity Options'!$L:$L,'Daily BSE Equity Options'!$A:$A,$A606)=0,"",SUMIFS('Daily BSE Equity Options'!$L:$L,'Daily BSE Equity Options'!$A:$A,$A606))</f>
        <v>2256.4515000000001</v>
      </c>
      <c r="R606" s="8">
        <f t="shared" si="249"/>
        <v>122962.912</v>
      </c>
      <c r="S606" s="23">
        <f t="shared" si="250"/>
        <v>1.2452432728434362</v>
      </c>
      <c r="T606" s="23">
        <f t="shared" si="251"/>
        <v>0.28382896606846497</v>
      </c>
      <c r="U606" s="23">
        <f t="shared" si="252"/>
        <v>1.2148070212258903</v>
      </c>
      <c r="V606" s="23">
        <f t="shared" si="264"/>
        <v>-2.3785650341945352E-3</v>
      </c>
      <c r="W606" s="23">
        <f t="shared" si="265"/>
        <v>1.0876032395857216E-2</v>
      </c>
      <c r="X606" s="23">
        <f t="shared" si="266"/>
        <v>-2.138465792981048E-3</v>
      </c>
      <c r="Y606" s="23">
        <f t="shared" si="253"/>
        <v>0.98164933260526555</v>
      </c>
      <c r="Z606" s="23">
        <f t="shared" si="254"/>
        <v>1.8350667394734441E-2</v>
      </c>
      <c r="AA606" s="24">
        <f>IF(SUMIFS('Daily NSE Equity Options'!$M:$M,'Daily NSE Equity Options'!$A:$A,$A606)=0,"",SUMIFS('Daily NSE Equity Options'!$M:$M,'Daily NSE Equity Options'!$A:$A,$A606))</f>
        <v>128638319</v>
      </c>
      <c r="AB606" s="9">
        <f>IF(SUMIFS('Daily BSE Equity Options'!$M:$M,'Daily BSE Equity Options'!$A:$A,$A606)=0,"",SUMIFS('Daily BSE Equity Options'!$M:$M,'Daily BSE Equity Options'!$A:$A,$A606))</f>
        <v>2489801</v>
      </c>
      <c r="AC606" s="9">
        <f t="shared" si="255"/>
        <v>131128120</v>
      </c>
      <c r="AD606" s="26">
        <f t="shared" si="256"/>
        <v>1.1482826915775415</v>
      </c>
      <c r="AE606" s="26">
        <f t="shared" si="257"/>
        <v>0.26621855560211727</v>
      </c>
      <c r="AF606" s="26">
        <f t="shared" si="258"/>
        <v>1.1202383671695921</v>
      </c>
      <c r="AG606" s="26">
        <f t="shared" si="267"/>
        <v>-2.5165953191076507E-2</v>
      </c>
      <c r="AH606" s="26">
        <f t="shared" si="268"/>
        <v>-4.4715858907451222E-2</v>
      </c>
      <c r="AI606" s="26">
        <f t="shared" si="269"/>
        <v>-2.5544607466529423E-2</v>
      </c>
      <c r="AJ606" s="26">
        <f t="shared" si="259"/>
        <v>0.98101245560448824</v>
      </c>
      <c r="AK606" s="26">
        <f t="shared" si="260"/>
        <v>1.8987544395511809E-2</v>
      </c>
      <c r="AL606" s="29">
        <v>19.524999999999999</v>
      </c>
      <c r="AM606" s="30">
        <v>20.175000000000001</v>
      </c>
      <c r="AN606" s="30">
        <v>18.2775</v>
      </c>
      <c r="AO606" s="30">
        <v>19.3675</v>
      </c>
      <c r="AP606" s="31">
        <v>-8.0999999999999996E-3</v>
      </c>
    </row>
    <row r="607" spans="1:42" x14ac:dyDescent="0.2">
      <c r="A607" s="11">
        <v>44812</v>
      </c>
      <c r="B607" s="5" t="s">
        <v>243</v>
      </c>
      <c r="C607" s="10">
        <v>44805</v>
      </c>
      <c r="D607" s="5" t="s">
        <v>184</v>
      </c>
      <c r="E607" s="18">
        <f>IF(SUMIFS('Daily NSE Equity Options'!$K:$K,'Daily NSE Equity Options'!$A:$A,$A607)=0,"",SUMIFS('Daily NSE Equity Options'!$K:$K,'Daily NSE Equity Options'!$A:$A,$A607))</f>
        <v>531.39400000000001</v>
      </c>
      <c r="F607" s="7">
        <f>IF(SUMIFS('Daily BSE Equity Options'!$K:$K,'Daily BSE Equity Options'!$A:$A,$A607)=0,"",SUMIFS('Daily BSE Equity Options'!$K:$K,'Daily BSE Equity Options'!$A:$A,$A607))</f>
        <v>4.7300000000000002E-2</v>
      </c>
      <c r="G607" s="7">
        <f t="shared" si="243"/>
        <v>531.44129999999996</v>
      </c>
      <c r="H607" s="20">
        <f t="shared" si="244"/>
        <v>1.3574940008331624</v>
      </c>
      <c r="I607" s="20">
        <f t="shared" si="245"/>
        <v>2.2847222222222223</v>
      </c>
      <c r="J607" s="20">
        <f t="shared" si="246"/>
        <v>1.3575532326889235</v>
      </c>
      <c r="K607" s="20">
        <f t="shared" si="261"/>
        <v>0.17441185369323997</v>
      </c>
      <c r="L607" s="20">
        <f t="shared" si="262"/>
        <v>0.18844221105527637</v>
      </c>
      <c r="M607" s="20">
        <f t="shared" si="263"/>
        <v>0.17441308769956443</v>
      </c>
      <c r="N607" s="20">
        <f t="shared" si="247"/>
        <v>0.99991099675542727</v>
      </c>
      <c r="O607" s="20">
        <f t="shared" si="248"/>
        <v>8.9003244572824898E-5</v>
      </c>
      <c r="P607" s="21">
        <f>IF(SUMIFS('Daily NSE Equity Options'!$L:$L,'Daily NSE Equity Options'!$A:$A,$A607)=0,"",SUMIFS('Daily NSE Equity Options'!$L:$L,'Daily NSE Equity Options'!$A:$A,$A607))</f>
        <v>259019.68340000001</v>
      </c>
      <c r="Q607" s="8">
        <f>IF(SUMIFS('Daily BSE Equity Options'!$L:$L,'Daily BSE Equity Options'!$A:$A,$A607)=0,"",SUMIFS('Daily BSE Equity Options'!$L:$L,'Daily BSE Equity Options'!$A:$A,$A607))</f>
        <v>2337.9854</v>
      </c>
      <c r="R607" s="8">
        <f t="shared" si="249"/>
        <v>261357.66880000001</v>
      </c>
      <c r="S607" s="23">
        <f t="shared" si="250"/>
        <v>3.161119926811752</v>
      </c>
      <c r="T607" s="23">
        <f t="shared" si="251"/>
        <v>0.33831343977322947</v>
      </c>
      <c r="U607" s="23">
        <f t="shared" si="252"/>
        <v>3.0840611605114878</v>
      </c>
      <c r="V607" s="23">
        <f t="shared" si="264"/>
        <v>1.145864291994545</v>
      </c>
      <c r="W607" s="23">
        <f t="shared" si="265"/>
        <v>3.6133681579240573E-2</v>
      </c>
      <c r="X607" s="23">
        <f t="shared" si="266"/>
        <v>1.1254999946650583</v>
      </c>
      <c r="Y607" s="23">
        <f t="shared" si="253"/>
        <v>0.99105446030822564</v>
      </c>
      <c r="Z607" s="23">
        <f t="shared" si="254"/>
        <v>8.945539691774293E-3</v>
      </c>
      <c r="AA607" s="24">
        <f>IF(SUMIFS('Daily NSE Equity Options'!$M:$M,'Daily NSE Equity Options'!$A:$A,$A607)=0,"",SUMIFS('Daily NSE Equity Options'!$M:$M,'Daily NSE Equity Options'!$A:$A,$A607))</f>
        <v>270853164</v>
      </c>
      <c r="AB607" s="9">
        <f>IF(SUMIFS('Daily BSE Equity Options'!$M:$M,'Daily BSE Equity Options'!$A:$A,$A607)=0,"",SUMIFS('Daily BSE Equity Options'!$M:$M,'Daily BSE Equity Options'!$A:$A,$A607))</f>
        <v>2730455</v>
      </c>
      <c r="AC607" s="9">
        <f t="shared" si="255"/>
        <v>273583619</v>
      </c>
      <c r="AD607" s="26">
        <f t="shared" si="256"/>
        <v>2.902337891631448</v>
      </c>
      <c r="AE607" s="26">
        <f t="shared" si="257"/>
        <v>0.38540101690770157</v>
      </c>
      <c r="AF607" s="26">
        <f t="shared" si="258"/>
        <v>2.832841443577665</v>
      </c>
      <c r="AG607" s="26">
        <f t="shared" si="267"/>
        <v>1.1055402939461607</v>
      </c>
      <c r="AH607" s="26">
        <f t="shared" si="268"/>
        <v>9.6655917480955367E-2</v>
      </c>
      <c r="AI607" s="26">
        <f t="shared" si="269"/>
        <v>1.0863840570580896</v>
      </c>
      <c r="AJ607" s="26">
        <f t="shared" si="259"/>
        <v>0.99001966926974527</v>
      </c>
      <c r="AK607" s="26">
        <f t="shared" si="260"/>
        <v>9.9803307302547238E-3</v>
      </c>
      <c r="AL607" s="29">
        <v>19.3675</v>
      </c>
      <c r="AM607" s="30">
        <v>19.3675</v>
      </c>
      <c r="AN607" s="30">
        <v>17.302499999999998</v>
      </c>
      <c r="AO607" s="30">
        <v>18.305</v>
      </c>
      <c r="AP607" s="31">
        <v>-5.4899999999999997E-2</v>
      </c>
    </row>
    <row r="608" spans="1:42" x14ac:dyDescent="0.2">
      <c r="A608" s="11">
        <v>44813</v>
      </c>
      <c r="B608" s="5" t="s">
        <v>241</v>
      </c>
      <c r="C608" s="10">
        <v>44805</v>
      </c>
      <c r="D608" s="5" t="s">
        <v>184</v>
      </c>
      <c r="E608" s="18">
        <f>IF(SUMIFS('Daily NSE Equity Options'!$K:$K,'Daily NSE Equity Options'!$A:$A,$A608)=0,"",SUMIFS('Daily NSE Equity Options'!$K:$K,'Daily NSE Equity Options'!$A:$A,$A608))</f>
        <v>417.08449999999999</v>
      </c>
      <c r="F608" s="7">
        <f>IF(SUMIFS('Daily BSE Equity Options'!$K:$K,'Daily BSE Equity Options'!$A:$A,$A608)=0,"",SUMIFS('Daily BSE Equity Options'!$K:$K,'Daily BSE Equity Options'!$A:$A,$A608))</f>
        <v>6.88E-2</v>
      </c>
      <c r="G608" s="7">
        <f t="shared" si="243"/>
        <v>417.1533</v>
      </c>
      <c r="H608" s="20">
        <f t="shared" si="244"/>
        <v>1.2263706887486432</v>
      </c>
      <c r="I608" s="20">
        <f t="shared" si="245"/>
        <v>4.982608695652174</v>
      </c>
      <c r="J608" s="20">
        <f t="shared" si="246"/>
        <v>1.2266012560461768</v>
      </c>
      <c r="K608" s="20">
        <f t="shared" si="261"/>
        <v>-0.21511251538406528</v>
      </c>
      <c r="L608" s="20">
        <f t="shared" si="262"/>
        <v>0.45454545454545459</v>
      </c>
      <c r="M608" s="20">
        <f t="shared" si="263"/>
        <v>-0.21505291365198742</v>
      </c>
      <c r="N608" s="20">
        <f t="shared" si="247"/>
        <v>0.99983507262198335</v>
      </c>
      <c r="O608" s="20">
        <f t="shared" si="248"/>
        <v>1.6492737801666679E-4</v>
      </c>
      <c r="P608" s="21">
        <f>IF(SUMIFS('Daily NSE Equity Options'!$L:$L,'Daily NSE Equity Options'!$A:$A,$A608)=0,"",SUMIFS('Daily NSE Equity Options'!$L:$L,'Daily NSE Equity Options'!$A:$A,$A608))</f>
        <v>68751.224300000002</v>
      </c>
      <c r="Q608" s="8">
        <f>IF(SUMIFS('Daily BSE Equity Options'!$L:$L,'Daily BSE Equity Options'!$A:$A,$A608)=0,"",SUMIFS('Daily BSE Equity Options'!$L:$L,'Daily BSE Equity Options'!$A:$A,$A608))</f>
        <v>1863.6876</v>
      </c>
      <c r="R608" s="8">
        <f t="shared" si="249"/>
        <v>70614.911900000006</v>
      </c>
      <c r="S608" s="23">
        <f t="shared" si="250"/>
        <v>-0.29587411012067966</v>
      </c>
      <c r="T608" s="23">
        <f t="shared" si="251"/>
        <v>2.7975323574167765E-2</v>
      </c>
      <c r="U608" s="23">
        <f t="shared" si="252"/>
        <v>-0.28997055660126647</v>
      </c>
      <c r="V608" s="23">
        <f t="shared" si="264"/>
        <v>-0.7345714294854242</v>
      </c>
      <c r="W608" s="23">
        <f t="shared" si="265"/>
        <v>-0.20286602302991286</v>
      </c>
      <c r="X608" s="23">
        <f t="shared" si="266"/>
        <v>-0.72981503766764544</v>
      </c>
      <c r="Y608" s="23">
        <f t="shared" si="253"/>
        <v>0.97360773312810711</v>
      </c>
      <c r="Z608" s="23">
        <f t="shared" si="254"/>
        <v>2.6392266871892816E-2</v>
      </c>
      <c r="AA608" s="24">
        <f>IF(SUMIFS('Daily NSE Equity Options'!$M:$M,'Daily NSE Equity Options'!$A:$A,$A608)=0,"",SUMIFS('Daily NSE Equity Options'!$M:$M,'Daily NSE Equity Options'!$A:$A,$A608))</f>
        <v>72371141</v>
      </c>
      <c r="AB608" s="9">
        <f>IF(SUMIFS('Daily BSE Equity Options'!$M:$M,'Daily BSE Equity Options'!$A:$A,$A608)=0,"",SUMIFS('Daily BSE Equity Options'!$M:$M,'Daily BSE Equity Options'!$A:$A,$A608))</f>
        <v>2059283</v>
      </c>
      <c r="AC608" s="9">
        <f t="shared" si="255"/>
        <v>74430424</v>
      </c>
      <c r="AD608" s="26">
        <f t="shared" si="256"/>
        <v>-0.33354344602020924</v>
      </c>
      <c r="AE608" s="26">
        <f t="shared" si="257"/>
        <v>-2.7859078485799049E-3</v>
      </c>
      <c r="AF608" s="26">
        <f t="shared" si="258"/>
        <v>-0.32737092580958937</v>
      </c>
      <c r="AG608" s="26">
        <f t="shared" si="267"/>
        <v>-0.73280304379239225</v>
      </c>
      <c r="AH608" s="26">
        <f t="shared" si="268"/>
        <v>-0.24580958118701823</v>
      </c>
      <c r="AI608" s="26">
        <f t="shared" si="269"/>
        <v>-0.7279426879721187</v>
      </c>
      <c r="AJ608" s="26">
        <f t="shared" si="259"/>
        <v>0.9723327788647288</v>
      </c>
      <c r="AK608" s="26">
        <f t="shared" si="260"/>
        <v>2.7667221135271244E-2</v>
      </c>
      <c r="AL608" s="29">
        <v>18.305</v>
      </c>
      <c r="AM608" s="30">
        <v>18.510000000000002</v>
      </c>
      <c r="AN608" s="30">
        <v>16.545000000000002</v>
      </c>
      <c r="AO608" s="30">
        <v>17.717500000000001</v>
      </c>
      <c r="AP608" s="31">
        <v>-3.2099999999999997E-2</v>
      </c>
    </row>
    <row r="609" spans="1:42" x14ac:dyDescent="0.2">
      <c r="A609" s="11">
        <v>44816</v>
      </c>
      <c r="B609" s="5" t="s">
        <v>244</v>
      </c>
      <c r="C609" s="10">
        <v>44805</v>
      </c>
      <c r="D609" s="5" t="s">
        <v>184</v>
      </c>
      <c r="E609" s="18">
        <f>IF(SUMIFS('Daily NSE Equity Options'!$K:$K,'Daily NSE Equity Options'!$A:$A,$A609)=0,"",SUMIFS('Daily NSE Equity Options'!$K:$K,'Daily NSE Equity Options'!$A:$A,$A609))</f>
        <v>342.47739999999999</v>
      </c>
      <c r="F609" s="7">
        <f>IF(SUMIFS('Daily BSE Equity Options'!$K:$K,'Daily BSE Equity Options'!$A:$A,$A609)=0,"",SUMIFS('Daily BSE Equity Options'!$K:$K,'Daily BSE Equity Options'!$A:$A,$A609))</f>
        <v>5.5E-2</v>
      </c>
      <c r="G609" s="7">
        <f t="shared" si="243"/>
        <v>342.5324</v>
      </c>
      <c r="H609" s="20" t="str">
        <f t="shared" si="244"/>
        <v/>
      </c>
      <c r="I609" s="20" t="str">
        <f t="shared" si="245"/>
        <v/>
      </c>
      <c r="J609" s="20" t="str">
        <f t="shared" si="246"/>
        <v/>
      </c>
      <c r="K609" s="20">
        <f t="shared" si="261"/>
        <v>-0.17887766148106676</v>
      </c>
      <c r="L609" s="20">
        <f t="shared" si="262"/>
        <v>-0.20058139534883723</v>
      </c>
      <c r="M609" s="20">
        <f t="shared" si="263"/>
        <v>-0.17888124102098679</v>
      </c>
      <c r="N609" s="20">
        <f t="shared" si="247"/>
        <v>0.99983943124796371</v>
      </c>
      <c r="O609" s="20">
        <f t="shared" si="248"/>
        <v>1.6056875203630371E-4</v>
      </c>
      <c r="P609" s="21">
        <f>IF(SUMIFS('Daily NSE Equity Options'!$L:$L,'Daily NSE Equity Options'!$A:$A,$A609)=0,"",SUMIFS('Daily NSE Equity Options'!$L:$L,'Daily NSE Equity Options'!$A:$A,$A609))</f>
        <v>65202.899799999999</v>
      </c>
      <c r="Q609" s="8">
        <f>IF(SUMIFS('Daily BSE Equity Options'!$L:$L,'Daily BSE Equity Options'!$A:$A,$A609)=0,"",SUMIFS('Daily BSE Equity Options'!$L:$L,'Daily BSE Equity Options'!$A:$A,$A609))</f>
        <v>1750.5353</v>
      </c>
      <c r="R609" s="8">
        <f t="shared" si="249"/>
        <v>66953.435100000002</v>
      </c>
      <c r="S609" s="23" t="str">
        <f t="shared" si="250"/>
        <v/>
      </c>
      <c r="T609" s="23" t="str">
        <f t="shared" si="251"/>
        <v/>
      </c>
      <c r="U609" s="23" t="str">
        <f t="shared" si="252"/>
        <v/>
      </c>
      <c r="V609" s="23">
        <f t="shared" si="264"/>
        <v>-5.1611073637273464E-2</v>
      </c>
      <c r="W609" s="23">
        <f t="shared" si="265"/>
        <v>-6.0714199096458032E-2</v>
      </c>
      <c r="X609" s="23">
        <f t="shared" si="266"/>
        <v>-5.1851325753760613E-2</v>
      </c>
      <c r="Y609" s="23">
        <f t="shared" si="253"/>
        <v>0.9738544363349626</v>
      </c>
      <c r="Z609" s="23">
        <f t="shared" si="254"/>
        <v>2.6145563665037404E-2</v>
      </c>
      <c r="AA609" s="24">
        <f>IF(SUMIFS('Daily NSE Equity Options'!$M:$M,'Daily NSE Equity Options'!$A:$A,$A609)=0,"",SUMIFS('Daily NSE Equity Options'!$M:$M,'Daily NSE Equity Options'!$A:$A,$A609))</f>
        <v>68968560</v>
      </c>
      <c r="AB609" s="9">
        <f>IF(SUMIFS('Daily BSE Equity Options'!$M:$M,'Daily BSE Equity Options'!$A:$A,$A609)=0,"",SUMIFS('Daily BSE Equity Options'!$M:$M,'Daily BSE Equity Options'!$A:$A,$A609))</f>
        <v>1922393</v>
      </c>
      <c r="AC609" s="9">
        <f t="shared" si="255"/>
        <v>70890953</v>
      </c>
      <c r="AD609" s="26" t="str">
        <f t="shared" si="256"/>
        <v/>
      </c>
      <c r="AE609" s="26" t="str">
        <f t="shared" si="257"/>
        <v/>
      </c>
      <c r="AF609" s="26" t="str">
        <f t="shared" si="258"/>
        <v/>
      </c>
      <c r="AG609" s="26">
        <f t="shared" si="267"/>
        <v>-4.7015715836233651E-2</v>
      </c>
      <c r="AH609" s="26">
        <f t="shared" si="268"/>
        <v>-6.6474593341468879E-2</v>
      </c>
      <c r="AI609" s="26">
        <f t="shared" si="269"/>
        <v>-4.7554088903215219E-2</v>
      </c>
      <c r="AJ609" s="26">
        <f t="shared" si="259"/>
        <v>0.972882393046684</v>
      </c>
      <c r="AK609" s="26">
        <f t="shared" si="260"/>
        <v>2.7117606953316033E-2</v>
      </c>
      <c r="AL609" s="29">
        <v>17.717500000000001</v>
      </c>
      <c r="AM609" s="30">
        <v>18.3825</v>
      </c>
      <c r="AN609" s="30">
        <v>16.392499999999998</v>
      </c>
      <c r="AO609" s="30">
        <v>17.9375</v>
      </c>
      <c r="AP609" s="31">
        <v>1.24E-2</v>
      </c>
    </row>
    <row r="610" spans="1:42" x14ac:dyDescent="0.2">
      <c r="A610" s="11">
        <v>44817</v>
      </c>
      <c r="B610" s="5" t="s">
        <v>242</v>
      </c>
      <c r="C610" s="10">
        <v>44805</v>
      </c>
      <c r="D610" s="5" t="s">
        <v>184</v>
      </c>
      <c r="E610" s="18">
        <f>IF(SUMIFS('Daily NSE Equity Options'!$K:$K,'Daily NSE Equity Options'!$A:$A,$A610)=0,"",SUMIFS('Daily NSE Equity Options'!$K:$K,'Daily NSE Equity Options'!$A:$A,$A610))</f>
        <v>336.88400000000001</v>
      </c>
      <c r="F610" s="7">
        <f>IF(SUMIFS('Daily BSE Equity Options'!$K:$K,'Daily BSE Equity Options'!$A:$A,$A610)=0,"",SUMIFS('Daily BSE Equity Options'!$K:$K,'Daily BSE Equity Options'!$A:$A,$A610))</f>
        <v>7.1099999999999997E-2</v>
      </c>
      <c r="G610" s="7">
        <f t="shared" si="243"/>
        <v>336.95510000000002</v>
      </c>
      <c r="H610" s="20">
        <f t="shared" si="244"/>
        <v>1.0449472713620338</v>
      </c>
      <c r="I610" s="20">
        <f t="shared" si="245"/>
        <v>2.0384615384615383</v>
      </c>
      <c r="J610" s="20">
        <f t="shared" si="246"/>
        <v>1.0450883723357962</v>
      </c>
      <c r="K610" s="20">
        <f t="shared" si="261"/>
        <v>-1.6332172575474924E-2</v>
      </c>
      <c r="L610" s="20">
        <f t="shared" si="262"/>
        <v>0.29272727272727272</v>
      </c>
      <c r="M610" s="20">
        <f t="shared" si="263"/>
        <v>-1.628254728603773E-2</v>
      </c>
      <c r="N610" s="20">
        <f t="shared" si="247"/>
        <v>0.9997889926580722</v>
      </c>
      <c r="O610" s="20">
        <f t="shared" si="248"/>
        <v>2.1100734192775237E-4</v>
      </c>
      <c r="P610" s="21">
        <f>IF(SUMIFS('Daily NSE Equity Options'!$L:$L,'Daily NSE Equity Options'!$A:$A,$A610)=0,"",SUMIFS('Daily NSE Equity Options'!$L:$L,'Daily NSE Equity Options'!$A:$A,$A610))</f>
        <v>79222.163700000005</v>
      </c>
      <c r="Q610" s="8">
        <f>IF(SUMIFS('Daily BSE Equity Options'!$L:$L,'Daily BSE Equity Options'!$A:$A,$A610)=0,"",SUMIFS('Daily BSE Equity Options'!$L:$L,'Daily BSE Equity Options'!$A:$A,$A610))</f>
        <v>2131.5088999999998</v>
      </c>
      <c r="R610" s="8">
        <f t="shared" si="249"/>
        <v>81353.672600000005</v>
      </c>
      <c r="S610" s="23">
        <f t="shared" si="250"/>
        <v>1.3716139306569746</v>
      </c>
      <c r="T610" s="23">
        <f t="shared" si="251"/>
        <v>0.24313487971706893</v>
      </c>
      <c r="U610" s="23">
        <f t="shared" si="252"/>
        <v>1.3165178275050624</v>
      </c>
      <c r="V610" s="23">
        <f t="shared" si="264"/>
        <v>0.21500982230854726</v>
      </c>
      <c r="W610" s="23">
        <f t="shared" si="265"/>
        <v>0.21763262928773841</v>
      </c>
      <c r="X610" s="23">
        <f t="shared" si="266"/>
        <v>0.21507839707540266</v>
      </c>
      <c r="Y610" s="23">
        <f t="shared" si="253"/>
        <v>0.9737994754031547</v>
      </c>
      <c r="Z610" s="23">
        <f t="shared" si="254"/>
        <v>2.6200524596845302E-2</v>
      </c>
      <c r="AA610" s="24">
        <f>IF(SUMIFS('Daily NSE Equity Options'!$M:$M,'Daily NSE Equity Options'!$A:$A,$A610)=0,"",SUMIFS('Daily NSE Equity Options'!$M:$M,'Daily NSE Equity Options'!$A:$A,$A610))</f>
        <v>86769412</v>
      </c>
      <c r="AB610" s="9">
        <f>IF(SUMIFS('Daily BSE Equity Options'!$M:$M,'Daily BSE Equity Options'!$A:$A,$A610)=0,"",SUMIFS('Daily BSE Equity Options'!$M:$M,'Daily BSE Equity Options'!$A:$A,$A610))</f>
        <v>2461762</v>
      </c>
      <c r="AC610" s="9">
        <f t="shared" si="255"/>
        <v>89231174</v>
      </c>
      <c r="AD610" s="26">
        <f t="shared" si="256"/>
        <v>1.3258616119850046</v>
      </c>
      <c r="AE610" s="26">
        <f t="shared" si="257"/>
        <v>0.27767322657692683</v>
      </c>
      <c r="AF610" s="26">
        <f t="shared" si="258"/>
        <v>1.2743846485159751</v>
      </c>
      <c r="AG610" s="26">
        <f t="shared" si="267"/>
        <v>0.2581009665853542</v>
      </c>
      <c r="AH610" s="26">
        <f t="shared" si="268"/>
        <v>0.2805716625060537</v>
      </c>
      <c r="AI610" s="26">
        <f t="shared" si="269"/>
        <v>0.25871031808529921</v>
      </c>
      <c r="AJ610" s="26">
        <f t="shared" si="259"/>
        <v>0.97241141307857271</v>
      </c>
      <c r="AK610" s="26">
        <f t="shared" si="260"/>
        <v>2.7588586921427259E-2</v>
      </c>
      <c r="AL610" s="29">
        <v>17.9375</v>
      </c>
      <c r="AM610" s="30">
        <v>17.9375</v>
      </c>
      <c r="AN610" s="30">
        <v>16.857500000000002</v>
      </c>
      <c r="AO610" s="30">
        <v>17.47</v>
      </c>
      <c r="AP610" s="31">
        <v>-2.6100000000000002E-2</v>
      </c>
    </row>
    <row r="611" spans="1:42" x14ac:dyDescent="0.2">
      <c r="A611" s="11">
        <v>44818</v>
      </c>
      <c r="B611" s="5" t="s">
        <v>240</v>
      </c>
      <c r="C611" s="10">
        <v>44805</v>
      </c>
      <c r="D611" s="5" t="s">
        <v>184</v>
      </c>
      <c r="E611" s="18">
        <f>IF(SUMIFS('Daily NSE Equity Options'!$K:$K,'Daily NSE Equity Options'!$A:$A,$A611)=0,"",SUMIFS('Daily NSE Equity Options'!$K:$K,'Daily NSE Equity Options'!$A:$A,$A611))</f>
        <v>661.78380000000004</v>
      </c>
      <c r="F611" s="7">
        <f>IF(SUMIFS('Daily BSE Equity Options'!$K:$K,'Daily BSE Equity Options'!$A:$A,$A611)=0,"",SUMIFS('Daily BSE Equity Options'!$K:$K,'Daily BSE Equity Options'!$A:$A,$A611))</f>
        <v>4.87E-2</v>
      </c>
      <c r="G611" s="7">
        <f t="shared" si="243"/>
        <v>661.8325000000001</v>
      </c>
      <c r="H611" s="20">
        <f t="shared" si="244"/>
        <v>2.7710713341417388</v>
      </c>
      <c r="I611" s="20">
        <f t="shared" si="245"/>
        <v>1.7055555555555557</v>
      </c>
      <c r="J611" s="20">
        <f t="shared" si="246"/>
        <v>2.7709620552044476</v>
      </c>
      <c r="K611" s="20">
        <f t="shared" si="261"/>
        <v>0.96442633072511619</v>
      </c>
      <c r="L611" s="20">
        <f t="shared" si="262"/>
        <v>-0.31504922644163147</v>
      </c>
      <c r="M611" s="20">
        <f t="shared" si="263"/>
        <v>0.96415635198873706</v>
      </c>
      <c r="N611" s="20">
        <f t="shared" si="247"/>
        <v>0.9999264164271171</v>
      </c>
      <c r="O611" s="20">
        <f t="shared" si="248"/>
        <v>7.3583572882866881E-5</v>
      </c>
      <c r="P611" s="21">
        <f>IF(SUMIFS('Daily NSE Equity Options'!$L:$L,'Daily NSE Equity Options'!$A:$A,$A611)=0,"",SUMIFS('Daily NSE Equity Options'!$L:$L,'Daily NSE Equity Options'!$A:$A,$A611))</f>
        <v>166584.90839999999</v>
      </c>
      <c r="Q611" s="8">
        <f>IF(SUMIFS('Daily BSE Equity Options'!$L:$L,'Daily BSE Equity Options'!$A:$A,$A611)=0,"",SUMIFS('Daily BSE Equity Options'!$L:$L,'Daily BSE Equity Options'!$A:$A,$A611))</f>
        <v>2484.6437000000001</v>
      </c>
      <c r="R611" s="8">
        <f t="shared" si="249"/>
        <v>169069.55209999997</v>
      </c>
      <c r="S611" s="23">
        <f t="shared" si="250"/>
        <v>3.4582254438480531</v>
      </c>
      <c r="T611" s="23">
        <f t="shared" si="251"/>
        <v>0.42645738540689626</v>
      </c>
      <c r="U611" s="23">
        <f t="shared" si="252"/>
        <v>3.3231922809464534</v>
      </c>
      <c r="V611" s="23">
        <f t="shared" si="264"/>
        <v>1.1027563578145489</v>
      </c>
      <c r="W611" s="23">
        <f t="shared" si="265"/>
        <v>0.16567362209934955</v>
      </c>
      <c r="X611" s="23">
        <f t="shared" si="266"/>
        <v>1.0782042985481635</v>
      </c>
      <c r="Y611" s="23">
        <f t="shared" si="253"/>
        <v>0.98530401441809945</v>
      </c>
      <c r="Z611" s="23">
        <f t="shared" si="254"/>
        <v>1.4695985581900649E-2</v>
      </c>
      <c r="AA611" s="24">
        <f>IF(SUMIFS('Daily NSE Equity Options'!$M:$M,'Daily NSE Equity Options'!$A:$A,$A611)=0,"",SUMIFS('Daily NSE Equity Options'!$M:$M,'Daily NSE Equity Options'!$A:$A,$A611))</f>
        <v>171316136</v>
      </c>
      <c r="AB611" s="9">
        <f>IF(SUMIFS('Daily BSE Equity Options'!$M:$M,'Daily BSE Equity Options'!$A:$A,$A611)=0,"",SUMIFS('Daily BSE Equity Options'!$M:$M,'Daily BSE Equity Options'!$A:$A,$A611))</f>
        <v>2823406</v>
      </c>
      <c r="AC611" s="9">
        <f t="shared" si="255"/>
        <v>174139542</v>
      </c>
      <c r="AD611" s="26">
        <f t="shared" si="256"/>
        <v>3.1135609505440707</v>
      </c>
      <c r="AE611" s="26">
        <f t="shared" si="257"/>
        <v>0.43667602093388314</v>
      </c>
      <c r="AF611" s="26">
        <f t="shared" si="258"/>
        <v>2.9929354618956152</v>
      </c>
      <c r="AG611" s="26">
        <f t="shared" si="267"/>
        <v>0.9743839683966049</v>
      </c>
      <c r="AH611" s="26">
        <f t="shared" si="268"/>
        <v>0.14690453423198502</v>
      </c>
      <c r="AI611" s="26">
        <f t="shared" si="269"/>
        <v>0.95155498010146089</v>
      </c>
      <c r="AJ611" s="26">
        <f t="shared" si="259"/>
        <v>0.98378653137838157</v>
      </c>
      <c r="AK611" s="26">
        <f t="shared" si="260"/>
        <v>1.6213468621618404E-2</v>
      </c>
      <c r="AL611" s="29">
        <v>17.47</v>
      </c>
      <c r="AM611" s="30">
        <v>18.565000000000001</v>
      </c>
      <c r="AN611" s="30">
        <v>17.260000000000002</v>
      </c>
      <c r="AO611" s="30">
        <v>18.2775</v>
      </c>
      <c r="AP611" s="31">
        <v>4.6199999999999998E-2</v>
      </c>
    </row>
    <row r="612" spans="1:42" x14ac:dyDescent="0.2">
      <c r="A612" s="11">
        <v>44819</v>
      </c>
      <c r="B612" s="5" t="s">
        <v>243</v>
      </c>
      <c r="C612" s="10">
        <v>44805</v>
      </c>
      <c r="D612" s="5" t="s">
        <v>184</v>
      </c>
      <c r="E612" s="18">
        <f>IF(SUMIFS('Daily NSE Equity Options'!$K:$K,'Daily NSE Equity Options'!$A:$A,$A612)=0,"",SUMIFS('Daily NSE Equity Options'!$K:$K,'Daily NSE Equity Options'!$A:$A,$A612))</f>
        <v>721.58759999999995</v>
      </c>
      <c r="F612" s="7">
        <f>IF(SUMIFS('Daily BSE Equity Options'!$K:$K,'Daily BSE Equity Options'!$A:$A,$A612)=0,"",SUMIFS('Daily BSE Equity Options'!$K:$K,'Daily BSE Equity Options'!$A:$A,$A612))</f>
        <v>3.2800000000000003E-2</v>
      </c>
      <c r="G612" s="7">
        <f t="shared" si="243"/>
        <v>721.6203999999999</v>
      </c>
      <c r="H612" s="20">
        <f t="shared" si="244"/>
        <v>2.2359900658420488</v>
      </c>
      <c r="I612" s="20">
        <f t="shared" si="245"/>
        <v>2.1538461538461542</v>
      </c>
      <c r="J612" s="20">
        <f t="shared" si="246"/>
        <v>2.2359862348911603</v>
      </c>
      <c r="K612" s="20">
        <f t="shared" si="261"/>
        <v>9.0367579260779651E-2</v>
      </c>
      <c r="L612" s="20">
        <f t="shared" si="262"/>
        <v>-0.32648870636550298</v>
      </c>
      <c r="M612" s="20">
        <f t="shared" si="263"/>
        <v>9.0336905485904451E-2</v>
      </c>
      <c r="N612" s="20">
        <f t="shared" si="247"/>
        <v>0.99995454673953232</v>
      </c>
      <c r="O612" s="20">
        <f t="shared" si="248"/>
        <v>4.5453260467691889E-5</v>
      </c>
      <c r="P612" s="21">
        <f>IF(SUMIFS('Daily NSE Equity Options'!$L:$L,'Daily NSE Equity Options'!$A:$A,$A612)=0,"",SUMIFS('Daily NSE Equity Options'!$L:$L,'Daily NSE Equity Options'!$A:$A,$A612))</f>
        <v>341036.17800000001</v>
      </c>
      <c r="Q612" s="8">
        <f>IF(SUMIFS('Daily BSE Equity Options'!$L:$L,'Daily BSE Equity Options'!$A:$A,$A612)=0,"",SUMIFS('Daily BSE Equity Options'!$L:$L,'Daily BSE Equity Options'!$A:$A,$A612))</f>
        <v>2543.3283000000001</v>
      </c>
      <c r="R612" s="8">
        <f t="shared" si="249"/>
        <v>343579.50630000001</v>
      </c>
      <c r="S612" s="23">
        <f t="shared" si="250"/>
        <v>4.8419215058474459</v>
      </c>
      <c r="T612" s="23">
        <f t="shared" si="251"/>
        <v>0.52350674728129887</v>
      </c>
      <c r="U612" s="23">
        <f t="shared" si="252"/>
        <v>4.7218630912606114</v>
      </c>
      <c r="V612" s="23">
        <f t="shared" si="264"/>
        <v>1.0472213316053307</v>
      </c>
      <c r="W612" s="23">
        <f t="shared" si="265"/>
        <v>2.3618919686553053E-2</v>
      </c>
      <c r="X612" s="23">
        <f t="shared" si="266"/>
        <v>1.0321784853181737</v>
      </c>
      <c r="Y612" s="23">
        <f t="shared" si="253"/>
        <v>0.99259755528672522</v>
      </c>
      <c r="Z612" s="23">
        <f t="shared" si="254"/>
        <v>7.4024447132747979E-3</v>
      </c>
      <c r="AA612" s="24">
        <f>IF(SUMIFS('Daily NSE Equity Options'!$M:$M,'Daily NSE Equity Options'!$A:$A,$A612)=0,"",SUMIFS('Daily NSE Equity Options'!$M:$M,'Daily NSE Equity Options'!$A:$A,$A612))</f>
        <v>345671043</v>
      </c>
      <c r="AB612" s="9">
        <f>IF(SUMIFS('Daily BSE Equity Options'!$M:$M,'Daily BSE Equity Options'!$A:$A,$A612)=0,"",SUMIFS('Daily BSE Equity Options'!$M:$M,'Daily BSE Equity Options'!$A:$A,$A612))</f>
        <v>2788888</v>
      </c>
      <c r="AC612" s="9">
        <f t="shared" si="255"/>
        <v>348459931</v>
      </c>
      <c r="AD612" s="26">
        <f t="shared" si="256"/>
        <v>4.3362949910160724</v>
      </c>
      <c r="AE612" s="26">
        <f t="shared" si="257"/>
        <v>0.49050639169130905</v>
      </c>
      <c r="AF612" s="26">
        <f t="shared" si="258"/>
        <v>4.2283276055182082</v>
      </c>
      <c r="AG612" s="26">
        <f t="shared" si="267"/>
        <v>1.0177377979153115</v>
      </c>
      <c r="AH612" s="26">
        <f t="shared" si="268"/>
        <v>-1.2225659363194641E-2</v>
      </c>
      <c r="AI612" s="26">
        <f t="shared" si="269"/>
        <v>1.0010385177193126</v>
      </c>
      <c r="AJ612" s="26">
        <f t="shared" si="259"/>
        <v>0.99199653173322822</v>
      </c>
      <c r="AK612" s="26">
        <f t="shared" si="260"/>
        <v>8.0034682667718265E-3</v>
      </c>
      <c r="AL612" s="29">
        <v>18.2775</v>
      </c>
      <c r="AM612" s="30">
        <v>19.215</v>
      </c>
      <c r="AN612" s="30">
        <v>16.78</v>
      </c>
      <c r="AO612" s="30">
        <v>18.392499999999998</v>
      </c>
      <c r="AP612" s="31">
        <v>6.3E-3</v>
      </c>
    </row>
    <row r="613" spans="1:42" x14ac:dyDescent="0.2">
      <c r="A613" s="11">
        <v>44820</v>
      </c>
      <c r="B613" s="5" t="s">
        <v>241</v>
      </c>
      <c r="C613" s="10">
        <v>44805</v>
      </c>
      <c r="D613" s="5" t="s">
        <v>184</v>
      </c>
      <c r="E613" s="18">
        <f>IF(SUMIFS('Daily NSE Equity Options'!$K:$K,'Daily NSE Equity Options'!$A:$A,$A613)=0,"",SUMIFS('Daily NSE Equity Options'!$K:$K,'Daily NSE Equity Options'!$A:$A,$A613))</f>
        <v>595.41420000000005</v>
      </c>
      <c r="F613" s="7">
        <f>IF(SUMIFS('Daily BSE Equity Options'!$K:$K,'Daily BSE Equity Options'!$A:$A,$A613)=0,"",SUMIFS('Daily BSE Equity Options'!$K:$K,'Daily BSE Equity Options'!$A:$A,$A613))</f>
        <v>6.8699999999999997E-2</v>
      </c>
      <c r="G613" s="7">
        <f t="shared" si="243"/>
        <v>595.48290000000009</v>
      </c>
      <c r="H613" s="20">
        <f t="shared" si="244"/>
        <v>1.0202892738227449</v>
      </c>
      <c r="I613" s="20">
        <f t="shared" si="245"/>
        <v>6.0102040816326534</v>
      </c>
      <c r="J613" s="20">
        <f t="shared" si="246"/>
        <v>1.020455193974358</v>
      </c>
      <c r="K613" s="20">
        <f t="shared" si="261"/>
        <v>-0.17485527744656348</v>
      </c>
      <c r="L613" s="20">
        <f t="shared" si="262"/>
        <v>1.094512195121951</v>
      </c>
      <c r="M613" s="20">
        <f t="shared" si="263"/>
        <v>-0.17479758055620354</v>
      </c>
      <c r="N613" s="20">
        <f t="shared" si="247"/>
        <v>0.99988463144785511</v>
      </c>
      <c r="O613" s="20">
        <f t="shared" si="248"/>
        <v>1.1536855214482228E-4</v>
      </c>
      <c r="P613" s="21">
        <f>IF(SUMIFS('Daily NSE Equity Options'!$L:$L,'Daily NSE Equity Options'!$A:$A,$A613)=0,"",SUMIFS('Daily NSE Equity Options'!$L:$L,'Daily NSE Equity Options'!$A:$A,$A613))</f>
        <v>92584.495599999995</v>
      </c>
      <c r="Q613" s="8">
        <f>IF(SUMIFS('Daily BSE Equity Options'!$L:$L,'Daily BSE Equity Options'!$A:$A,$A613)=0,"",SUMIFS('Daily BSE Equity Options'!$L:$L,'Daily BSE Equity Options'!$A:$A,$A613))</f>
        <v>1875.8115</v>
      </c>
      <c r="R613" s="8">
        <f t="shared" si="249"/>
        <v>94460.307099999991</v>
      </c>
      <c r="S613" s="23">
        <f t="shared" si="250"/>
        <v>-0.25328885828667125</v>
      </c>
      <c r="T613" s="23">
        <f t="shared" si="251"/>
        <v>8.2909810122471672E-2</v>
      </c>
      <c r="U613" s="23">
        <f t="shared" si="252"/>
        <v>-0.24865671536322542</v>
      </c>
      <c r="V613" s="23">
        <f t="shared" si="264"/>
        <v>-0.72852001760352825</v>
      </c>
      <c r="W613" s="23">
        <f t="shared" si="265"/>
        <v>-0.26245797681722804</v>
      </c>
      <c r="X613" s="23">
        <f t="shared" si="266"/>
        <v>-0.72507001911365165</v>
      </c>
      <c r="Y613" s="23">
        <f t="shared" si="253"/>
        <v>0.98014180180449573</v>
      </c>
      <c r="Z613" s="23">
        <f t="shared" si="254"/>
        <v>1.985819819550428E-2</v>
      </c>
      <c r="AA613" s="24">
        <f>IF(SUMIFS('Daily NSE Equity Options'!$M:$M,'Daily NSE Equity Options'!$A:$A,$A613)=0,"",SUMIFS('Daily NSE Equity Options'!$M:$M,'Daily NSE Equity Options'!$A:$A,$A613))</f>
        <v>97357754</v>
      </c>
      <c r="AB613" s="9">
        <f>IF(SUMIFS('Daily BSE Equity Options'!$M:$M,'Daily BSE Equity Options'!$A:$A,$A613)=0,"",SUMIFS('Daily BSE Equity Options'!$M:$M,'Daily BSE Equity Options'!$A:$A,$A613))</f>
        <v>1934346</v>
      </c>
      <c r="AC613" s="9">
        <f t="shared" si="255"/>
        <v>99292100</v>
      </c>
      <c r="AD613" s="26">
        <f t="shared" si="256"/>
        <v>-0.28135538497276191</v>
      </c>
      <c r="AE613" s="26">
        <f t="shared" si="257"/>
        <v>2.0033158331030698E-2</v>
      </c>
      <c r="AF613" s="26">
        <f t="shared" si="258"/>
        <v>-0.2771948117006735</v>
      </c>
      <c r="AG613" s="26">
        <f t="shared" si="267"/>
        <v>-0.7183514327522077</v>
      </c>
      <c r="AH613" s="26">
        <f t="shared" si="268"/>
        <v>-0.30640957973213701</v>
      </c>
      <c r="AI613" s="26">
        <f t="shared" si="269"/>
        <v>-0.71505446920380633</v>
      </c>
      <c r="AJ613" s="26">
        <f t="shared" si="259"/>
        <v>0.98051863139162132</v>
      </c>
      <c r="AK613" s="26">
        <f t="shared" si="260"/>
        <v>1.9481368608378714E-2</v>
      </c>
      <c r="AL613" s="29">
        <v>18.392499999999998</v>
      </c>
      <c r="AM613" s="30">
        <v>20.2425</v>
      </c>
      <c r="AN613" s="30">
        <v>18.3</v>
      </c>
      <c r="AO613" s="30">
        <v>19.822500000000002</v>
      </c>
      <c r="AP613" s="31">
        <v>7.7700000000000005E-2</v>
      </c>
    </row>
    <row r="614" spans="1:42" x14ac:dyDescent="0.2">
      <c r="A614" s="11">
        <v>44823</v>
      </c>
      <c r="B614" s="5" t="s">
        <v>244</v>
      </c>
      <c r="C614" s="10">
        <v>44805</v>
      </c>
      <c r="D614" s="5" t="s">
        <v>184</v>
      </c>
      <c r="E614" s="18">
        <f>IF(SUMIFS('Daily NSE Equity Options'!$K:$K,'Daily NSE Equity Options'!$A:$A,$A614)=0,"",SUMIFS('Daily NSE Equity Options'!$K:$K,'Daily NSE Equity Options'!$A:$A,$A614))</f>
        <v>526.09820000000002</v>
      </c>
      <c r="F614" s="7">
        <f>IF(SUMIFS('Daily BSE Equity Options'!$K:$K,'Daily BSE Equity Options'!$A:$A,$A614)=0,"",SUMIFS('Daily BSE Equity Options'!$K:$K,'Daily BSE Equity Options'!$A:$A,$A614))</f>
        <v>5.2999999999999999E-2</v>
      </c>
      <c r="G614" s="7">
        <f t="shared" si="243"/>
        <v>526.15120000000002</v>
      </c>
      <c r="H614" s="20" t="str">
        <f t="shared" si="244"/>
        <v/>
      </c>
      <c r="I614" s="20" t="str">
        <f t="shared" si="245"/>
        <v/>
      </c>
      <c r="J614" s="20" t="str">
        <f t="shared" si="246"/>
        <v/>
      </c>
      <c r="K614" s="20">
        <f t="shared" si="261"/>
        <v>-0.11641643749846753</v>
      </c>
      <c r="L614" s="20">
        <f t="shared" si="262"/>
        <v>-0.22852983988355169</v>
      </c>
      <c r="M614" s="20">
        <f t="shared" si="263"/>
        <v>-0.11642937185937674</v>
      </c>
      <c r="N614" s="20">
        <f t="shared" si="247"/>
        <v>0.99989926849924504</v>
      </c>
      <c r="O614" s="20">
        <f t="shared" si="248"/>
        <v>1.0073150075491607E-4</v>
      </c>
      <c r="P614" s="21">
        <f>IF(SUMIFS('Daily NSE Equity Options'!$L:$L,'Daily NSE Equity Options'!$A:$A,$A614)=0,"",SUMIFS('Daily NSE Equity Options'!$L:$L,'Daily NSE Equity Options'!$A:$A,$A614))</f>
        <v>92423.564899999998</v>
      </c>
      <c r="Q614" s="8">
        <f>IF(SUMIFS('Daily BSE Equity Options'!$L:$L,'Daily BSE Equity Options'!$A:$A,$A614)=0,"",SUMIFS('Daily BSE Equity Options'!$L:$L,'Daily BSE Equity Options'!$A:$A,$A614))</f>
        <v>2077.4173000000001</v>
      </c>
      <c r="R614" s="8">
        <f t="shared" si="249"/>
        <v>94500.982199999999</v>
      </c>
      <c r="S614" s="23" t="str">
        <f t="shared" si="250"/>
        <v/>
      </c>
      <c r="T614" s="23" t="str">
        <f t="shared" si="251"/>
        <v/>
      </c>
      <c r="U614" s="23" t="str">
        <f t="shared" si="252"/>
        <v/>
      </c>
      <c r="V614" s="23">
        <f t="shared" si="264"/>
        <v>-1.7382035615907121E-3</v>
      </c>
      <c r="W614" s="23">
        <f t="shared" si="265"/>
        <v>0.10747657747060413</v>
      </c>
      <c r="X614" s="23">
        <f t="shared" si="266"/>
        <v>4.3060520602522523E-4</v>
      </c>
      <c r="Y614" s="23">
        <f t="shared" si="253"/>
        <v>0.97801697663201637</v>
      </c>
      <c r="Z614" s="23">
        <f t="shared" si="254"/>
        <v>2.1983023367983578E-2</v>
      </c>
      <c r="AA614" s="24">
        <f>IF(SUMIFS('Daily NSE Equity Options'!$M:$M,'Daily NSE Equity Options'!$A:$A,$A614)=0,"",SUMIFS('Daily NSE Equity Options'!$M:$M,'Daily NSE Equity Options'!$A:$A,$A614))</f>
        <v>97336692</v>
      </c>
      <c r="AB614" s="9">
        <f>IF(SUMIFS('Daily BSE Equity Options'!$M:$M,'Daily BSE Equity Options'!$A:$A,$A614)=0,"",SUMIFS('Daily BSE Equity Options'!$M:$M,'Daily BSE Equity Options'!$A:$A,$A614))</f>
        <v>2096977</v>
      </c>
      <c r="AC614" s="9">
        <f t="shared" si="255"/>
        <v>99433669</v>
      </c>
      <c r="AD614" s="26" t="str">
        <f t="shared" si="256"/>
        <v/>
      </c>
      <c r="AE614" s="26" t="str">
        <f t="shared" si="257"/>
        <v/>
      </c>
      <c r="AF614" s="26" t="str">
        <f t="shared" si="258"/>
        <v/>
      </c>
      <c r="AG614" s="26">
        <f t="shared" si="267"/>
        <v>-2.1633613281590858E-4</v>
      </c>
      <c r="AH614" s="26">
        <f t="shared" si="268"/>
        <v>8.4075444620559159E-2</v>
      </c>
      <c r="AI614" s="26">
        <f t="shared" si="269"/>
        <v>1.4257831186972325E-3</v>
      </c>
      <c r="AJ614" s="26">
        <f t="shared" si="259"/>
        <v>0.97891079529610836</v>
      </c>
      <c r="AK614" s="26">
        <f t="shared" si="260"/>
        <v>2.1089204703891595E-2</v>
      </c>
      <c r="AL614" s="29">
        <v>19.822500000000002</v>
      </c>
      <c r="AM614" s="30">
        <v>21.204999999999998</v>
      </c>
      <c r="AN614" s="30">
        <v>16.4725</v>
      </c>
      <c r="AO614" s="30">
        <v>19.940000000000001</v>
      </c>
      <c r="AP614" s="31">
        <v>5.8999999999999999E-3</v>
      </c>
    </row>
    <row r="615" spans="1:42" x14ac:dyDescent="0.2">
      <c r="A615" s="11">
        <v>44824</v>
      </c>
      <c r="B615" s="5" t="s">
        <v>242</v>
      </c>
      <c r="C615" s="10">
        <v>44805</v>
      </c>
      <c r="D615" s="5" t="s">
        <v>184</v>
      </c>
      <c r="E615" s="18">
        <f>IF(SUMIFS('Daily NSE Equity Options'!$K:$K,'Daily NSE Equity Options'!$A:$A,$A615)=0,"",SUMIFS('Daily NSE Equity Options'!$K:$K,'Daily NSE Equity Options'!$A:$A,$A615))</f>
        <v>472.91969999999998</v>
      </c>
      <c r="F615" s="7">
        <f>IF(SUMIFS('Daily BSE Equity Options'!$K:$K,'Daily BSE Equity Options'!$A:$A,$A615)=0,"",SUMIFS('Daily BSE Equity Options'!$K:$K,'Daily BSE Equity Options'!$A:$A,$A615))</f>
        <v>4.5199999999999997E-2</v>
      </c>
      <c r="G615" s="7">
        <f t="shared" si="243"/>
        <v>472.9649</v>
      </c>
      <c r="H615" s="20">
        <f t="shared" si="244"/>
        <v>0.59760399786364404</v>
      </c>
      <c r="I615" s="20">
        <f t="shared" si="245"/>
        <v>1.3298969072164946</v>
      </c>
      <c r="J615" s="20">
        <f t="shared" si="246"/>
        <v>0.59765198665709574</v>
      </c>
      <c r="K615" s="20">
        <f t="shared" si="261"/>
        <v>-0.10108093888175262</v>
      </c>
      <c r="L615" s="20">
        <f t="shared" si="262"/>
        <v>-0.1471698113207548</v>
      </c>
      <c r="M615" s="20">
        <f t="shared" si="263"/>
        <v>-0.10108558148304136</v>
      </c>
      <c r="N615" s="20">
        <f t="shared" si="247"/>
        <v>0.99990443265451623</v>
      </c>
      <c r="O615" s="20">
        <f t="shared" si="248"/>
        <v>9.556734548377691E-5</v>
      </c>
      <c r="P615" s="21">
        <f>IF(SUMIFS('Daily NSE Equity Options'!$L:$L,'Daily NSE Equity Options'!$A:$A,$A615)=0,"",SUMIFS('Daily NSE Equity Options'!$L:$L,'Daily NSE Equity Options'!$A:$A,$A615))</f>
        <v>110140.5632</v>
      </c>
      <c r="Q615" s="8">
        <f>IF(SUMIFS('Daily BSE Equity Options'!$L:$L,'Daily BSE Equity Options'!$A:$A,$A615)=0,"",SUMIFS('Daily BSE Equity Options'!$L:$L,'Daily BSE Equity Options'!$A:$A,$A615))</f>
        <v>2182.1444000000001</v>
      </c>
      <c r="R615" s="8">
        <f t="shared" si="249"/>
        <v>112322.70760000001</v>
      </c>
      <c r="S615" s="23">
        <f t="shared" si="250"/>
        <v>1.0046473910158151</v>
      </c>
      <c r="T615" s="23">
        <f t="shared" si="251"/>
        <v>0.26402713713323478</v>
      </c>
      <c r="U615" s="23">
        <f t="shared" si="252"/>
        <v>0.98208539745660794</v>
      </c>
      <c r="V615" s="23">
        <f t="shared" si="264"/>
        <v>0.19169351798071577</v>
      </c>
      <c r="W615" s="23">
        <f t="shared" si="265"/>
        <v>5.0412163218242156E-2</v>
      </c>
      <c r="X615" s="23">
        <f t="shared" si="266"/>
        <v>0.188587726657512</v>
      </c>
      <c r="Y615" s="23">
        <f t="shared" si="253"/>
        <v>0.980572544531503</v>
      </c>
      <c r="Z615" s="23">
        <f t="shared" si="254"/>
        <v>1.9427455468496915E-2</v>
      </c>
      <c r="AA615" s="24">
        <f>IF(SUMIFS('Daily NSE Equity Options'!$M:$M,'Daily NSE Equity Options'!$A:$A,$A615)=0,"",SUMIFS('Daily NSE Equity Options'!$M:$M,'Daily NSE Equity Options'!$A:$A,$A615))</f>
        <v>120134396</v>
      </c>
      <c r="AB615" s="9">
        <f>IF(SUMIFS('Daily BSE Equity Options'!$M:$M,'Daily BSE Equity Options'!$A:$A,$A615)=0,"",SUMIFS('Daily BSE Equity Options'!$M:$M,'Daily BSE Equity Options'!$A:$A,$A615))</f>
        <v>2255587</v>
      </c>
      <c r="AC615" s="9">
        <f t="shared" si="255"/>
        <v>122389983</v>
      </c>
      <c r="AD615" s="26">
        <f t="shared" si="256"/>
        <v>0.99648758674880655</v>
      </c>
      <c r="AE615" s="26">
        <f t="shared" si="257"/>
        <v>0.14206474100358069</v>
      </c>
      <c r="AF615" s="26">
        <f t="shared" si="258"/>
        <v>0.9693347393560412</v>
      </c>
      <c r="AG615" s="26">
        <f t="shared" si="267"/>
        <v>0.23421490428296043</v>
      </c>
      <c r="AH615" s="26">
        <f t="shared" si="268"/>
        <v>7.563745334355132E-2</v>
      </c>
      <c r="AI615" s="26">
        <f t="shared" si="269"/>
        <v>0.23087063195867796</v>
      </c>
      <c r="AJ615" s="26">
        <f t="shared" si="259"/>
        <v>0.98157049339568914</v>
      </c>
      <c r="AK615" s="26">
        <f t="shared" si="260"/>
        <v>1.8429506604310909E-2</v>
      </c>
      <c r="AL615" s="29">
        <v>19.940000000000001</v>
      </c>
      <c r="AM615" s="30">
        <v>19.940000000000001</v>
      </c>
      <c r="AN615" s="30">
        <v>18.112500000000001</v>
      </c>
      <c r="AO615" s="30">
        <v>18.797499999999999</v>
      </c>
      <c r="AP615" s="31">
        <v>-5.7299999999999997E-2</v>
      </c>
    </row>
    <row r="616" spans="1:42" x14ac:dyDescent="0.2">
      <c r="A616" s="11">
        <v>44825</v>
      </c>
      <c r="B616" s="5" t="s">
        <v>240</v>
      </c>
      <c r="C616" s="10">
        <v>44805</v>
      </c>
      <c r="D616" s="5" t="s">
        <v>184</v>
      </c>
      <c r="E616" s="18">
        <f>IF(SUMIFS('Daily NSE Equity Options'!$K:$K,'Daily NSE Equity Options'!$A:$A,$A616)=0,"",SUMIFS('Daily NSE Equity Options'!$K:$K,'Daily NSE Equity Options'!$A:$A,$A616))</f>
        <v>580.26890000000003</v>
      </c>
      <c r="F616" s="7">
        <f>IF(SUMIFS('Daily BSE Equity Options'!$K:$K,'Daily BSE Equity Options'!$A:$A,$A616)=0,"",SUMIFS('Daily BSE Equity Options'!$K:$K,'Daily BSE Equity Options'!$A:$A,$A616))</f>
        <v>3.9E-2</v>
      </c>
      <c r="G616" s="7">
        <f t="shared" si="243"/>
        <v>580.30790000000002</v>
      </c>
      <c r="H616" s="20">
        <f t="shared" si="244"/>
        <v>0.69469572404447399</v>
      </c>
      <c r="I616" s="20">
        <f t="shared" si="245"/>
        <v>1.7464788732394365</v>
      </c>
      <c r="J616" s="20">
        <f t="shared" si="246"/>
        <v>0.69473934136486126</v>
      </c>
      <c r="K616" s="20">
        <f t="shared" si="261"/>
        <v>0.22699244713214539</v>
      </c>
      <c r="L616" s="20">
        <f t="shared" si="262"/>
        <v>-0.13716814159292035</v>
      </c>
      <c r="M616" s="20">
        <f t="shared" si="263"/>
        <v>0.22695764527135109</v>
      </c>
      <c r="N616" s="20">
        <f t="shared" si="247"/>
        <v>0.99993279429764792</v>
      </c>
      <c r="O616" s="20">
        <f t="shared" si="248"/>
        <v>6.7205702352147881E-5</v>
      </c>
      <c r="P616" s="21">
        <f>IF(SUMIFS('Daily NSE Equity Options'!$L:$L,'Daily NSE Equity Options'!$A:$A,$A616)=0,"",SUMIFS('Daily NSE Equity Options'!$L:$L,'Daily NSE Equity Options'!$A:$A,$A616))</f>
        <v>127751.338</v>
      </c>
      <c r="Q616" s="8">
        <f>IF(SUMIFS('Daily BSE Equity Options'!$L:$L,'Daily BSE Equity Options'!$A:$A,$A616)=0,"",SUMIFS('Daily BSE Equity Options'!$L:$L,'Daily BSE Equity Options'!$A:$A,$A616))</f>
        <v>2189.2511</v>
      </c>
      <c r="R616" s="8">
        <f t="shared" si="249"/>
        <v>129940.5891</v>
      </c>
      <c r="S616" s="23">
        <f t="shared" si="250"/>
        <v>0.95541795394194184</v>
      </c>
      <c r="T616" s="23">
        <f t="shared" si="251"/>
        <v>0.32373182564128178</v>
      </c>
      <c r="U616" s="23">
        <f t="shared" si="252"/>
        <v>0.93982192834900835</v>
      </c>
      <c r="V616" s="23">
        <f t="shared" si="264"/>
        <v>0.15989363308430948</v>
      </c>
      <c r="W616" s="23">
        <f t="shared" si="265"/>
        <v>3.2567505615117565E-3</v>
      </c>
      <c r="X616" s="23">
        <f t="shared" si="266"/>
        <v>0.15685057702437355</v>
      </c>
      <c r="Y616" s="23">
        <f t="shared" si="253"/>
        <v>0.98315190722803958</v>
      </c>
      <c r="Z616" s="23">
        <f t="shared" si="254"/>
        <v>1.6848092771960504E-2</v>
      </c>
      <c r="AA616" s="24">
        <f>IF(SUMIFS('Daily NSE Equity Options'!$M:$M,'Daily NSE Equity Options'!$A:$A,$A616)=0,"",SUMIFS('Daily NSE Equity Options'!$M:$M,'Daily NSE Equity Options'!$A:$A,$A616))</f>
        <v>132400021</v>
      </c>
      <c r="AB616" s="9">
        <f>IF(SUMIFS('Daily BSE Equity Options'!$M:$M,'Daily BSE Equity Options'!$A:$A,$A616)=0,"",SUMIFS('Daily BSE Equity Options'!$M:$M,'Daily BSE Equity Options'!$A:$A,$A616))</f>
        <v>2221008</v>
      </c>
      <c r="AC616" s="9">
        <f t="shared" si="255"/>
        <v>134621029</v>
      </c>
      <c r="AD616" s="26">
        <f t="shared" si="256"/>
        <v>0.84109719307673592</v>
      </c>
      <c r="AE616" s="26">
        <f t="shared" si="257"/>
        <v>0.21546086925113972</v>
      </c>
      <c r="AF616" s="26">
        <f t="shared" si="258"/>
        <v>0.82559395629142163</v>
      </c>
      <c r="AG616" s="26">
        <f t="shared" si="267"/>
        <v>0.1020991939727236</v>
      </c>
      <c r="AH616" s="26">
        <f t="shared" si="268"/>
        <v>-1.533037741395038E-2</v>
      </c>
      <c r="AI616" s="26">
        <f t="shared" si="269"/>
        <v>9.9935024911311565E-2</v>
      </c>
      <c r="AJ616" s="26">
        <f t="shared" si="259"/>
        <v>0.98350177519442372</v>
      </c>
      <c r="AK616" s="26">
        <f t="shared" si="260"/>
        <v>1.6498224805576254E-2</v>
      </c>
      <c r="AL616" s="29">
        <v>18.797499999999999</v>
      </c>
      <c r="AM616" s="30">
        <v>20.29</v>
      </c>
      <c r="AN616" s="30">
        <v>18.305</v>
      </c>
      <c r="AO616" s="30">
        <v>19.324999999999999</v>
      </c>
      <c r="AP616" s="31">
        <v>2.81E-2</v>
      </c>
    </row>
    <row r="617" spans="1:42" x14ac:dyDescent="0.2">
      <c r="A617" s="11">
        <v>44826</v>
      </c>
      <c r="B617" s="5" t="s">
        <v>243</v>
      </c>
      <c r="C617" s="10">
        <v>44805</v>
      </c>
      <c r="D617" s="5" t="s">
        <v>184</v>
      </c>
      <c r="E617" s="18">
        <f>IF(SUMIFS('Daily NSE Equity Options'!$K:$K,'Daily NSE Equity Options'!$A:$A,$A617)=0,"",SUMIFS('Daily NSE Equity Options'!$K:$K,'Daily NSE Equity Options'!$A:$A,$A617))</f>
        <v>711.03129999999999</v>
      </c>
      <c r="F617" s="7">
        <f>IF(SUMIFS('Daily BSE Equity Options'!$K:$K,'Daily BSE Equity Options'!$A:$A,$A617)=0,"",SUMIFS('Daily BSE Equity Options'!$K:$K,'Daily BSE Equity Options'!$A:$A,$A617))</f>
        <v>2.98E-2</v>
      </c>
      <c r="G617" s="7">
        <f t="shared" si="243"/>
        <v>711.06110000000001</v>
      </c>
      <c r="H617" s="20">
        <f t="shared" si="244"/>
        <v>1.5375994295470639</v>
      </c>
      <c r="I617" s="20">
        <f t="shared" si="245"/>
        <v>2.0408163265306123</v>
      </c>
      <c r="J617" s="20">
        <f t="shared" si="246"/>
        <v>1.5376170290519693</v>
      </c>
      <c r="K617" s="20">
        <f t="shared" si="261"/>
        <v>0.22534793782675577</v>
      </c>
      <c r="L617" s="20">
        <f t="shared" si="262"/>
        <v>-0.23589743589743595</v>
      </c>
      <c r="M617" s="20">
        <f t="shared" si="263"/>
        <v>0.2253169395074579</v>
      </c>
      <c r="N617" s="20">
        <f t="shared" si="247"/>
        <v>0.99995809080260467</v>
      </c>
      <c r="O617" s="20">
        <f t="shared" si="248"/>
        <v>4.1909197395273062E-5</v>
      </c>
      <c r="P617" s="21">
        <f>IF(SUMIFS('Daily NSE Equity Options'!$L:$L,'Daily NSE Equity Options'!$A:$A,$A617)=0,"",SUMIFS('Daily NSE Equity Options'!$L:$L,'Daily NSE Equity Options'!$A:$A,$A617))</f>
        <v>330017.77649999998</v>
      </c>
      <c r="Q617" s="8">
        <f>IF(SUMIFS('Daily BSE Equity Options'!$L:$L,'Daily BSE Equity Options'!$A:$A,$A617)=0,"",SUMIFS('Daily BSE Equity Options'!$L:$L,'Daily BSE Equity Options'!$A:$A,$A617))</f>
        <v>2420.453</v>
      </c>
      <c r="R617" s="8">
        <f t="shared" si="249"/>
        <v>332438.22949999996</v>
      </c>
      <c r="S617" s="23">
        <f t="shared" si="250"/>
        <v>4.5272095572283906</v>
      </c>
      <c r="T617" s="23">
        <f t="shared" si="251"/>
        <v>0.37317858124325887</v>
      </c>
      <c r="U617" s="23">
        <f t="shared" si="252"/>
        <v>4.4080928867772871</v>
      </c>
      <c r="V617" s="23">
        <f t="shared" si="264"/>
        <v>1.5832823488705845</v>
      </c>
      <c r="W617" s="23">
        <f t="shared" si="265"/>
        <v>0.10560775783097709</v>
      </c>
      <c r="X617" s="23">
        <f t="shared" si="266"/>
        <v>1.5583863502739805</v>
      </c>
      <c r="Y617" s="23">
        <f t="shared" si="253"/>
        <v>0.99271908948726972</v>
      </c>
      <c r="Z617" s="23">
        <f t="shared" si="254"/>
        <v>7.2809105127303068E-3</v>
      </c>
      <c r="AA617" s="24">
        <f>IF(SUMIFS('Daily NSE Equity Options'!$M:$M,'Daily NSE Equity Options'!$A:$A,$A617)=0,"",SUMIFS('Daily NSE Equity Options'!$M:$M,'Daily NSE Equity Options'!$A:$A,$A617))</f>
        <v>340201759</v>
      </c>
      <c r="AB617" s="9">
        <f>IF(SUMIFS('Daily BSE Equity Options'!$M:$M,'Daily BSE Equity Options'!$A:$A,$A617)=0,"",SUMIFS('Daily BSE Equity Options'!$M:$M,'Daily BSE Equity Options'!$A:$A,$A617))</f>
        <v>2489320</v>
      </c>
      <c r="AC617" s="9">
        <f t="shared" si="255"/>
        <v>342691079</v>
      </c>
      <c r="AD617" s="26">
        <f t="shared" si="256"/>
        <v>4.2020999095891334</v>
      </c>
      <c r="AE617" s="26">
        <f t="shared" si="257"/>
        <v>0.3190071574360398</v>
      </c>
      <c r="AF617" s="26">
        <f t="shared" si="258"/>
        <v>4.0931823831524135</v>
      </c>
      <c r="AG617" s="26">
        <f t="shared" si="267"/>
        <v>1.5694992827833465</v>
      </c>
      <c r="AH617" s="26">
        <f t="shared" si="268"/>
        <v>0.12080640862167091</v>
      </c>
      <c r="AI617" s="26">
        <f t="shared" si="269"/>
        <v>1.5455984220711905</v>
      </c>
      <c r="AJ617" s="26">
        <f t="shared" si="259"/>
        <v>0.99273596497678307</v>
      </c>
      <c r="AK617" s="26">
        <f t="shared" si="260"/>
        <v>7.2640350232169304E-3</v>
      </c>
      <c r="AL617" s="29">
        <v>19.324999999999999</v>
      </c>
      <c r="AM617" s="30">
        <v>20.137499999999999</v>
      </c>
      <c r="AN617" s="30">
        <v>17.407499999999999</v>
      </c>
      <c r="AO617" s="30">
        <v>18.815000000000001</v>
      </c>
      <c r="AP617" s="31">
        <v>-2.64E-2</v>
      </c>
    </row>
    <row r="618" spans="1:42" x14ac:dyDescent="0.2">
      <c r="A618" s="11">
        <v>44827</v>
      </c>
      <c r="B618" s="5" t="s">
        <v>241</v>
      </c>
      <c r="C618" s="10">
        <v>44805</v>
      </c>
      <c r="D618" s="5" t="s">
        <v>184</v>
      </c>
      <c r="E618" s="18">
        <f>IF(SUMIFS('Daily NSE Equity Options'!$K:$K,'Daily NSE Equity Options'!$A:$A,$A618)=0,"",SUMIFS('Daily NSE Equity Options'!$K:$K,'Daily NSE Equity Options'!$A:$A,$A618))</f>
        <v>574.65689999999995</v>
      </c>
      <c r="F618" s="7">
        <f>IF(SUMIFS('Daily BSE Equity Options'!$K:$K,'Daily BSE Equity Options'!$A:$A,$A618)=0,"",SUMIFS('Daily BSE Equity Options'!$K:$K,'Daily BSE Equity Options'!$A:$A,$A618))</f>
        <v>6.0999999999999999E-2</v>
      </c>
      <c r="G618" s="7">
        <f t="shared" si="243"/>
        <v>574.71789999999999</v>
      </c>
      <c r="H618" s="20">
        <f t="shared" si="244"/>
        <v>0.73072798125722249</v>
      </c>
      <c r="I618" s="20">
        <f t="shared" si="245"/>
        <v>6.0114942528735638</v>
      </c>
      <c r="J618" s="20">
        <f t="shared" si="246"/>
        <v>0.73086634586252419</v>
      </c>
      <c r="K618" s="20">
        <f t="shared" si="261"/>
        <v>-0.19179802633161158</v>
      </c>
      <c r="L618" s="20">
        <f t="shared" si="262"/>
        <v>1.0469798657718119</v>
      </c>
      <c r="M618" s="20">
        <f t="shared" si="263"/>
        <v>-0.19174611014440257</v>
      </c>
      <c r="N618" s="20">
        <f t="shared" si="247"/>
        <v>0.99989386097074751</v>
      </c>
      <c r="O618" s="20">
        <f t="shared" si="248"/>
        <v>1.0613902925243845E-4</v>
      </c>
      <c r="P618" s="21">
        <f>IF(SUMIFS('Daily NSE Equity Options'!$L:$L,'Daily NSE Equity Options'!$A:$A,$A618)=0,"",SUMIFS('Daily NSE Equity Options'!$L:$L,'Daily NSE Equity Options'!$A:$A,$A618))</f>
        <v>88951.074999999997</v>
      </c>
      <c r="Q618" s="8">
        <f>IF(SUMIFS('Daily BSE Equity Options'!$L:$L,'Daily BSE Equity Options'!$A:$A,$A618)=0,"",SUMIFS('Daily BSE Equity Options'!$L:$L,'Daily BSE Equity Options'!$A:$A,$A618))</f>
        <v>1979.4554000000001</v>
      </c>
      <c r="R618" s="8">
        <f t="shared" si="249"/>
        <v>90930.530400000003</v>
      </c>
      <c r="S618" s="23">
        <f t="shared" si="250"/>
        <v>-0.27962433771075668</v>
      </c>
      <c r="T618" s="23">
        <f t="shared" si="251"/>
        <v>0.23589723321984302</v>
      </c>
      <c r="U618" s="23">
        <f t="shared" si="252"/>
        <v>-0.27302316568325169</v>
      </c>
      <c r="V618" s="23">
        <f t="shared" si="264"/>
        <v>-0.7304658071956921</v>
      </c>
      <c r="W618" s="23">
        <f t="shared" si="265"/>
        <v>-0.18219630788121066</v>
      </c>
      <c r="X618" s="23">
        <f t="shared" si="266"/>
        <v>-0.72647390603432382</v>
      </c>
      <c r="Y618" s="23">
        <f t="shared" si="253"/>
        <v>0.97823112444970406</v>
      </c>
      <c r="Z618" s="23">
        <f t="shared" si="254"/>
        <v>2.176887555029592E-2</v>
      </c>
      <c r="AA618" s="24">
        <f>IF(SUMIFS('Daily NSE Equity Options'!$M:$M,'Daily NSE Equity Options'!$A:$A,$A618)=0,"",SUMIFS('Daily NSE Equity Options'!$M:$M,'Daily NSE Equity Options'!$A:$A,$A618))</f>
        <v>94508240</v>
      </c>
      <c r="AB618" s="9">
        <f>IF(SUMIFS('Daily BSE Equity Options'!$M:$M,'Daily BSE Equity Options'!$A:$A,$A618)=0,"",SUMIFS('Daily BSE Equity Options'!$M:$M,'Daily BSE Equity Options'!$A:$A,$A618))</f>
        <v>2006503</v>
      </c>
      <c r="AC618" s="9">
        <f t="shared" si="255"/>
        <v>96514743</v>
      </c>
      <c r="AD618" s="26">
        <f t="shared" si="256"/>
        <v>-0.29363662674482049</v>
      </c>
      <c r="AE618" s="26">
        <f t="shared" si="257"/>
        <v>0.17045852272196971</v>
      </c>
      <c r="AF618" s="26">
        <f t="shared" si="258"/>
        <v>-0.28776551763010294</v>
      </c>
      <c r="AG618" s="26">
        <f t="shared" si="267"/>
        <v>-0.72219943754023919</v>
      </c>
      <c r="AH618" s="26">
        <f t="shared" si="268"/>
        <v>-0.19395537737213375</v>
      </c>
      <c r="AI618" s="26">
        <f t="shared" si="269"/>
        <v>-0.71836225418637167</v>
      </c>
      <c r="AJ618" s="26">
        <f t="shared" si="259"/>
        <v>0.97921039897500428</v>
      </c>
      <c r="AK618" s="26">
        <f t="shared" si="260"/>
        <v>2.0789601024995736E-2</v>
      </c>
      <c r="AL618" s="29">
        <v>18.815000000000001</v>
      </c>
      <c r="AM618" s="30">
        <v>20.8125</v>
      </c>
      <c r="AN618" s="30">
        <v>17.344999999999999</v>
      </c>
      <c r="AO618" s="30">
        <v>20.592500000000001</v>
      </c>
      <c r="AP618" s="31">
        <v>9.4500000000000001E-2</v>
      </c>
    </row>
    <row r="619" spans="1:42" x14ac:dyDescent="0.2">
      <c r="A619" s="11">
        <v>44830</v>
      </c>
      <c r="B619" s="5" t="s">
        <v>244</v>
      </c>
      <c r="C619" s="10">
        <v>44805</v>
      </c>
      <c r="D619" s="5" t="s">
        <v>184</v>
      </c>
      <c r="E619" s="18">
        <f>IF(SUMIFS('Daily NSE Equity Options'!$K:$K,'Daily NSE Equity Options'!$A:$A,$A619)=0,"",SUMIFS('Daily NSE Equity Options'!$K:$K,'Daily NSE Equity Options'!$A:$A,$A619))</f>
        <v>613.31039999999996</v>
      </c>
      <c r="F619" s="7">
        <f>IF(SUMIFS('Daily BSE Equity Options'!$K:$K,'Daily BSE Equity Options'!$A:$A,$A619)=0,"",SUMIFS('Daily BSE Equity Options'!$K:$K,'Daily BSE Equity Options'!$A:$A,$A619))</f>
        <v>4.7600000000000003E-2</v>
      </c>
      <c r="G619" s="7">
        <f t="shared" si="243"/>
        <v>613.35799999999995</v>
      </c>
      <c r="H619" s="20" t="str">
        <f t="shared" si="244"/>
        <v/>
      </c>
      <c r="I619" s="20" t="str">
        <f t="shared" si="245"/>
        <v/>
      </c>
      <c r="J619" s="20" t="str">
        <f t="shared" si="246"/>
        <v/>
      </c>
      <c r="K619" s="20">
        <f t="shared" si="261"/>
        <v>6.7263614166992447E-2</v>
      </c>
      <c r="L619" s="20">
        <f t="shared" si="262"/>
        <v>-0.21967213114754092</v>
      </c>
      <c r="M619" s="20">
        <f t="shared" si="263"/>
        <v>6.723315908552685E-2</v>
      </c>
      <c r="N619" s="20">
        <f t="shared" si="247"/>
        <v>0.99992239442544162</v>
      </c>
      <c r="O619" s="20">
        <f t="shared" si="248"/>
        <v>7.7605574558414517E-5</v>
      </c>
      <c r="P619" s="21">
        <f>IF(SUMIFS('Daily NSE Equity Options'!$L:$L,'Daily NSE Equity Options'!$A:$A,$A619)=0,"",SUMIFS('Daily NSE Equity Options'!$L:$L,'Daily NSE Equity Options'!$A:$A,$A619))</f>
        <v>108036.96090000001</v>
      </c>
      <c r="Q619" s="8">
        <f>IF(SUMIFS('Daily BSE Equity Options'!$L:$L,'Daily BSE Equity Options'!$A:$A,$A619)=0,"",SUMIFS('Daily BSE Equity Options'!$L:$L,'Daily BSE Equity Options'!$A:$A,$A619))</f>
        <v>2068.8564999999999</v>
      </c>
      <c r="R619" s="8">
        <f t="shared" si="249"/>
        <v>110105.8174</v>
      </c>
      <c r="S619" s="23" t="str">
        <f t="shared" si="250"/>
        <v/>
      </c>
      <c r="T619" s="23" t="str">
        <f t="shared" si="251"/>
        <v/>
      </c>
      <c r="U619" s="23" t="str">
        <f t="shared" si="252"/>
        <v/>
      </c>
      <c r="V619" s="23">
        <f t="shared" si="264"/>
        <v>0.21456610726739411</v>
      </c>
      <c r="W619" s="23">
        <f t="shared" si="265"/>
        <v>4.5164493223742053E-2</v>
      </c>
      <c r="X619" s="23">
        <f t="shared" si="266"/>
        <v>0.21087842461325845</v>
      </c>
      <c r="Y619" s="23">
        <f t="shared" si="253"/>
        <v>0.98121028889432693</v>
      </c>
      <c r="Z619" s="23">
        <f t="shared" si="254"/>
        <v>1.8789711105673148E-2</v>
      </c>
      <c r="AA619" s="24">
        <f>IF(SUMIFS('Daily NSE Equity Options'!$M:$M,'Daily NSE Equity Options'!$A:$A,$A619)=0,"",SUMIFS('Daily NSE Equity Options'!$M:$M,'Daily NSE Equity Options'!$A:$A,$A619))</f>
        <v>118085902</v>
      </c>
      <c r="AB619" s="9">
        <f>IF(SUMIFS('Daily BSE Equity Options'!$M:$M,'Daily BSE Equity Options'!$A:$A,$A619)=0,"",SUMIFS('Daily BSE Equity Options'!$M:$M,'Daily BSE Equity Options'!$A:$A,$A619))</f>
        <v>2102569</v>
      </c>
      <c r="AC619" s="9">
        <f t="shared" si="255"/>
        <v>120188471</v>
      </c>
      <c r="AD619" s="26" t="str">
        <f t="shared" si="256"/>
        <v/>
      </c>
      <c r="AE619" s="26" t="str">
        <f t="shared" si="257"/>
        <v/>
      </c>
      <c r="AF619" s="26" t="str">
        <f t="shared" si="258"/>
        <v/>
      </c>
      <c r="AG619" s="26">
        <f t="shared" si="267"/>
        <v>0.24947731541715301</v>
      </c>
      <c r="AH619" s="26">
        <f t="shared" si="268"/>
        <v>4.7877326871676784E-2</v>
      </c>
      <c r="AI619" s="26">
        <f t="shared" si="269"/>
        <v>0.2452861320886488</v>
      </c>
      <c r="AJ619" s="26">
        <f t="shared" si="259"/>
        <v>0.98250606749128211</v>
      </c>
      <c r="AK619" s="26">
        <f t="shared" si="260"/>
        <v>1.7493932508717912E-2</v>
      </c>
      <c r="AL619" s="29">
        <v>20.592500000000001</v>
      </c>
      <c r="AM619" s="30">
        <v>22.897500000000001</v>
      </c>
      <c r="AN619" s="30">
        <v>18.805</v>
      </c>
      <c r="AO619" s="30">
        <v>21.892499999999998</v>
      </c>
      <c r="AP619" s="31">
        <v>6.3100000000000003E-2</v>
      </c>
    </row>
    <row r="620" spans="1:42" x14ac:dyDescent="0.2">
      <c r="A620" s="11">
        <v>44831</v>
      </c>
      <c r="B620" s="5" t="s">
        <v>242</v>
      </c>
      <c r="C620" s="10">
        <v>44805</v>
      </c>
      <c r="D620" s="5" t="s">
        <v>184</v>
      </c>
      <c r="E620" s="18">
        <f>IF(SUMIFS('Daily NSE Equity Options'!$K:$K,'Daily NSE Equity Options'!$A:$A,$A620)=0,"",SUMIFS('Daily NSE Equity Options'!$K:$K,'Daily NSE Equity Options'!$A:$A,$A620))</f>
        <v>614.59109999999998</v>
      </c>
      <c r="F620" s="7">
        <f>IF(SUMIFS('Daily BSE Equity Options'!$K:$K,'Daily BSE Equity Options'!$A:$A,$A620)=0,"",SUMIFS('Daily BSE Equity Options'!$K:$K,'Daily BSE Equity Options'!$A:$A,$A620))</f>
        <v>5.5199999999999999E-2</v>
      </c>
      <c r="G620" s="7">
        <f t="shared" si="243"/>
        <v>614.6463</v>
      </c>
      <c r="H620" s="20">
        <f t="shared" si="244"/>
        <v>1.6643656953397201</v>
      </c>
      <c r="I620" s="20">
        <f t="shared" si="245"/>
        <v>2.0497237569060771</v>
      </c>
      <c r="J620" s="20">
        <f t="shared" si="246"/>
        <v>1.6643959307950795</v>
      </c>
      <c r="K620" s="20">
        <f t="shared" si="261"/>
        <v>2.0881759057078675E-3</v>
      </c>
      <c r="L620" s="20">
        <f t="shared" si="262"/>
        <v>0.15966386554621836</v>
      </c>
      <c r="M620" s="20">
        <f t="shared" si="263"/>
        <v>2.1004046576389435E-3</v>
      </c>
      <c r="N620" s="20">
        <f t="shared" si="247"/>
        <v>0.9999101922520317</v>
      </c>
      <c r="O620" s="20">
        <f t="shared" si="248"/>
        <v>8.9807747968221718E-5</v>
      </c>
      <c r="P620" s="21">
        <f>IF(SUMIFS('Daily NSE Equity Options'!$L:$L,'Daily NSE Equity Options'!$A:$A,$A620)=0,"",SUMIFS('Daily NSE Equity Options'!$L:$L,'Daily NSE Equity Options'!$A:$A,$A620))</f>
        <v>135512.98449999999</v>
      </c>
      <c r="Q620" s="8">
        <f>IF(SUMIFS('Daily BSE Equity Options'!$L:$L,'Daily BSE Equity Options'!$A:$A,$A620)=0,"",SUMIFS('Daily BSE Equity Options'!$L:$L,'Daily BSE Equity Options'!$A:$A,$A620))</f>
        <v>2159.4803999999999</v>
      </c>
      <c r="R620" s="8">
        <f t="shared" si="249"/>
        <v>137672.46489999999</v>
      </c>
      <c r="S620" s="23">
        <f t="shared" si="250"/>
        <v>2.3689421214493964</v>
      </c>
      <c r="T620" s="23">
        <f t="shared" si="251"/>
        <v>0.34084444846242623</v>
      </c>
      <c r="U620" s="23">
        <f t="shared" si="252"/>
        <v>2.2908651895885788</v>
      </c>
      <c r="V620" s="23">
        <f t="shared" si="264"/>
        <v>0.25432058964924087</v>
      </c>
      <c r="W620" s="23">
        <f t="shared" si="265"/>
        <v>4.3803859765044084E-2</v>
      </c>
      <c r="X620" s="23">
        <f t="shared" si="266"/>
        <v>0.25036504111180591</v>
      </c>
      <c r="Y620" s="23">
        <f t="shared" si="253"/>
        <v>0.98431436234131087</v>
      </c>
      <c r="Z620" s="23">
        <f t="shared" si="254"/>
        <v>1.5685637658689151E-2</v>
      </c>
      <c r="AA620" s="24">
        <f>IF(SUMIFS('Daily NSE Equity Options'!$M:$M,'Daily NSE Equity Options'!$A:$A,$A620)=0,"",SUMIFS('Daily NSE Equity Options'!$M:$M,'Daily NSE Equity Options'!$A:$A,$A620))</f>
        <v>153900242</v>
      </c>
      <c r="AB620" s="9">
        <f>IF(SUMIFS('Daily BSE Equity Options'!$M:$M,'Daily BSE Equity Options'!$A:$A,$A620)=0,"",SUMIFS('Daily BSE Equity Options'!$M:$M,'Daily BSE Equity Options'!$A:$A,$A620))</f>
        <v>2199942</v>
      </c>
      <c r="AC620" s="9">
        <f t="shared" si="255"/>
        <v>156100184</v>
      </c>
      <c r="AD620" s="26">
        <f t="shared" si="256"/>
        <v>2.5511049110573065</v>
      </c>
      <c r="AE620" s="26">
        <f t="shared" si="257"/>
        <v>0.23731827814748319</v>
      </c>
      <c r="AF620" s="26">
        <f t="shared" si="258"/>
        <v>2.4599214782717631</v>
      </c>
      <c r="AG620" s="26">
        <f t="shared" si="267"/>
        <v>0.30329056554100764</v>
      </c>
      <c r="AH620" s="26">
        <f t="shared" si="268"/>
        <v>4.6311440908716861E-2</v>
      </c>
      <c r="AI620" s="26">
        <f t="shared" si="269"/>
        <v>0.29879499007854093</v>
      </c>
      <c r="AJ620" s="26">
        <f t="shared" si="259"/>
        <v>0.98590685838012848</v>
      </c>
      <c r="AK620" s="26">
        <f t="shared" si="260"/>
        <v>1.4093141619871505E-2</v>
      </c>
      <c r="AL620" s="29">
        <v>21.892499999999998</v>
      </c>
      <c r="AM620" s="30">
        <v>22.2925</v>
      </c>
      <c r="AN620" s="30">
        <v>20.787500000000001</v>
      </c>
      <c r="AO620" s="30">
        <v>21.567499999999999</v>
      </c>
      <c r="AP620" s="31">
        <v>-1.4800000000000001E-2</v>
      </c>
    </row>
    <row r="621" spans="1:42" x14ac:dyDescent="0.2">
      <c r="A621" s="11">
        <v>44832</v>
      </c>
      <c r="B621" s="5" t="s">
        <v>240</v>
      </c>
      <c r="C621" s="10">
        <v>44805</v>
      </c>
      <c r="D621" s="5" t="s">
        <v>184</v>
      </c>
      <c r="E621" s="18">
        <f>IF(SUMIFS('Daily NSE Equity Options'!$K:$K,'Daily NSE Equity Options'!$A:$A,$A621)=0,"",SUMIFS('Daily NSE Equity Options'!$K:$K,'Daily NSE Equity Options'!$A:$A,$A621))</f>
        <v>598.14350000000002</v>
      </c>
      <c r="F621" s="7">
        <f>IF(SUMIFS('Daily BSE Equity Options'!$K:$K,'Daily BSE Equity Options'!$A:$A,$A621)=0,"",SUMIFS('Daily BSE Equity Options'!$K:$K,'Daily BSE Equity Options'!$A:$A,$A621))</f>
        <v>3.5799999999999998E-2</v>
      </c>
      <c r="G621" s="7">
        <f t="shared" si="243"/>
        <v>598.17930000000001</v>
      </c>
      <c r="H621" s="20">
        <f t="shared" si="244"/>
        <v>0.74294342824656812</v>
      </c>
      <c r="I621" s="20">
        <f t="shared" si="245"/>
        <v>1.1566265060240961</v>
      </c>
      <c r="J621" s="20">
        <f t="shared" si="246"/>
        <v>0.74296343758550143</v>
      </c>
      <c r="K621" s="20">
        <f t="shared" si="261"/>
        <v>-2.6761858412853612E-2</v>
      </c>
      <c r="L621" s="20">
        <f t="shared" si="262"/>
        <v>-0.35144927536231885</v>
      </c>
      <c r="M621" s="20">
        <f t="shared" si="263"/>
        <v>-2.6791017858563526E-2</v>
      </c>
      <c r="N621" s="20">
        <f t="shared" si="247"/>
        <v>0.99994015172373907</v>
      </c>
      <c r="O621" s="20">
        <f t="shared" si="248"/>
        <v>5.9848276260980611E-5</v>
      </c>
      <c r="P621" s="21">
        <f>IF(SUMIFS('Daily NSE Equity Options'!$L:$L,'Daily NSE Equity Options'!$A:$A,$A621)=0,"",SUMIFS('Daily NSE Equity Options'!$L:$L,'Daily NSE Equity Options'!$A:$A,$A621))</f>
        <v>147091.21340000001</v>
      </c>
      <c r="Q621" s="8">
        <f>IF(SUMIFS('Daily BSE Equity Options'!$L:$L,'Daily BSE Equity Options'!$A:$A,$A621)=0,"",SUMIFS('Daily BSE Equity Options'!$L:$L,'Daily BSE Equity Options'!$A:$A,$A621))</f>
        <v>2023.5773999999999</v>
      </c>
      <c r="R621" s="8">
        <f t="shared" si="249"/>
        <v>149114.79080000002</v>
      </c>
      <c r="S621" s="23">
        <f t="shared" si="250"/>
        <v>1.074075462931686</v>
      </c>
      <c r="T621" s="23">
        <f t="shared" si="251"/>
        <v>0.20149881466745034</v>
      </c>
      <c r="U621" s="23">
        <f t="shared" si="252"/>
        <v>1.0538338717859306</v>
      </c>
      <c r="V621" s="23">
        <f t="shared" si="264"/>
        <v>8.5439996342195679E-2</v>
      </c>
      <c r="W621" s="23">
        <f t="shared" si="265"/>
        <v>-6.2933194485117805E-2</v>
      </c>
      <c r="X621" s="23">
        <f t="shared" si="266"/>
        <v>8.3112668232614872E-2</v>
      </c>
      <c r="Y621" s="23">
        <f t="shared" si="253"/>
        <v>0.98642939852483091</v>
      </c>
      <c r="Z621" s="23">
        <f t="shared" si="254"/>
        <v>1.3570601475169019E-2</v>
      </c>
      <c r="AA621" s="24">
        <f>IF(SUMIFS('Daily NSE Equity Options'!$M:$M,'Daily NSE Equity Options'!$A:$A,$A621)=0,"",SUMIFS('Daily NSE Equity Options'!$M:$M,'Daily NSE Equity Options'!$A:$A,$A621))</f>
        <v>160586775</v>
      </c>
      <c r="AB621" s="9">
        <f>IF(SUMIFS('Daily BSE Equity Options'!$M:$M,'Daily BSE Equity Options'!$A:$A,$A621)=0,"",SUMIFS('Daily BSE Equity Options'!$M:$M,'Daily BSE Equity Options'!$A:$A,$A621))</f>
        <v>2139650</v>
      </c>
      <c r="AC621" s="9">
        <f t="shared" si="255"/>
        <v>162726425</v>
      </c>
      <c r="AD621" s="26">
        <f t="shared" si="256"/>
        <v>1.0943902432503334</v>
      </c>
      <c r="AE621" s="26">
        <f t="shared" si="257"/>
        <v>9.1167138053182217E-2</v>
      </c>
      <c r="AF621" s="26">
        <f t="shared" si="258"/>
        <v>1.0693735561008078</v>
      </c>
      <c r="AG621" s="26">
        <f t="shared" si="267"/>
        <v>4.3447189641196315E-2</v>
      </c>
      <c r="AH621" s="26">
        <f t="shared" si="268"/>
        <v>-2.740617707194104E-2</v>
      </c>
      <c r="AI621" s="26">
        <f t="shared" si="269"/>
        <v>4.2448643109863404E-2</v>
      </c>
      <c r="AJ621" s="26">
        <f t="shared" si="259"/>
        <v>0.98685124435075622</v>
      </c>
      <c r="AK621" s="26">
        <f t="shared" si="260"/>
        <v>1.3148755649243815E-2</v>
      </c>
      <c r="AL621" s="29">
        <v>21.567499999999999</v>
      </c>
      <c r="AM621" s="30">
        <v>22.362500000000001</v>
      </c>
      <c r="AN621" s="30">
        <v>21.49</v>
      </c>
      <c r="AO621" s="30">
        <v>22.094999999999999</v>
      </c>
      <c r="AP621" s="31">
        <v>2.4500000000000001E-2</v>
      </c>
    </row>
    <row r="622" spans="1:42" x14ac:dyDescent="0.2">
      <c r="A622" s="11">
        <v>44833</v>
      </c>
      <c r="B622" s="5" t="s">
        <v>243</v>
      </c>
      <c r="C622" s="10">
        <v>44805</v>
      </c>
      <c r="D622" s="5" t="s">
        <v>184</v>
      </c>
      <c r="E622" s="18">
        <f>IF(SUMIFS('Daily NSE Equity Options'!$K:$K,'Daily NSE Equity Options'!$A:$A,$A622)=0,"",SUMIFS('Daily NSE Equity Options'!$K:$K,'Daily NSE Equity Options'!$A:$A,$A622))</f>
        <v>665.96709999999996</v>
      </c>
      <c r="F622" s="7">
        <f>IF(SUMIFS('Daily BSE Equity Options'!$K:$K,'Daily BSE Equity Options'!$A:$A,$A622)=0,"",SUMIFS('Daily BSE Equity Options'!$K:$K,'Daily BSE Equity Options'!$A:$A,$A622))</f>
        <v>2.7099999999999999E-2</v>
      </c>
      <c r="G622" s="7">
        <f t="shared" si="243"/>
        <v>665.99419999999998</v>
      </c>
      <c r="H622" s="20">
        <f t="shared" si="244"/>
        <v>1.3102471809082288</v>
      </c>
      <c r="I622" s="20">
        <f t="shared" si="245"/>
        <v>0.86896551724137905</v>
      </c>
      <c r="J622" s="20">
        <f t="shared" si="246"/>
        <v>1.310224985266117</v>
      </c>
      <c r="K622" s="20">
        <f t="shared" si="261"/>
        <v>0.11339018145311264</v>
      </c>
      <c r="L622" s="20">
        <f t="shared" si="262"/>
        <v>-0.24301675977653636</v>
      </c>
      <c r="M622" s="20">
        <f t="shared" si="263"/>
        <v>0.11336885111203276</v>
      </c>
      <c r="N622" s="20">
        <f t="shared" si="247"/>
        <v>0.99995930895494278</v>
      </c>
      <c r="O622" s="20">
        <f t="shared" si="248"/>
        <v>4.0691045057149147E-5</v>
      </c>
      <c r="P622" s="21">
        <f>IF(SUMIFS('Daily NSE Equity Options'!$L:$L,'Daily NSE Equity Options'!$A:$A,$A622)=0,"",SUMIFS('Daily NSE Equity Options'!$L:$L,'Daily NSE Equity Options'!$A:$A,$A622))</f>
        <v>290078.11719999998</v>
      </c>
      <c r="Q622" s="8">
        <f>IF(SUMIFS('Daily BSE Equity Options'!$L:$L,'Daily BSE Equity Options'!$A:$A,$A622)=0,"",SUMIFS('Daily BSE Equity Options'!$L:$L,'Daily BSE Equity Options'!$A:$A,$A622))</f>
        <v>2399.2559000000001</v>
      </c>
      <c r="R622" s="8">
        <f t="shared" si="249"/>
        <v>292477.37309999997</v>
      </c>
      <c r="S622" s="23">
        <f t="shared" si="250"/>
        <v>3.4224779167998438</v>
      </c>
      <c r="T622" s="23">
        <f t="shared" si="251"/>
        <v>0.48942823602591679</v>
      </c>
      <c r="U622" s="23">
        <f t="shared" si="252"/>
        <v>3.3521722693704668</v>
      </c>
      <c r="V622" s="23">
        <f t="shared" si="264"/>
        <v>0.97209684042214839</v>
      </c>
      <c r="W622" s="23">
        <f t="shared" si="265"/>
        <v>0.18565066994719359</v>
      </c>
      <c r="X622" s="23">
        <f t="shared" si="266"/>
        <v>0.96142429286095976</v>
      </c>
      <c r="Y622" s="23">
        <f t="shared" si="253"/>
        <v>0.99179678115072623</v>
      </c>
      <c r="Z622" s="23">
        <f t="shared" si="254"/>
        <v>8.2032188492737815E-3</v>
      </c>
      <c r="AA622" s="24">
        <f>IF(SUMIFS('Daily NSE Equity Options'!$M:$M,'Daily NSE Equity Options'!$A:$A,$A622)=0,"",SUMIFS('Daily NSE Equity Options'!$M:$M,'Daily NSE Equity Options'!$A:$A,$A622))</f>
        <v>317711936</v>
      </c>
      <c r="AB622" s="9">
        <f>IF(SUMIFS('Daily BSE Equity Options'!$M:$M,'Daily BSE Equity Options'!$A:$A,$A622)=0,"",SUMIFS('Daily BSE Equity Options'!$M:$M,'Daily BSE Equity Options'!$A:$A,$A622))</f>
        <v>2483077</v>
      </c>
      <c r="AC622" s="9">
        <f t="shared" si="255"/>
        <v>320195013</v>
      </c>
      <c r="AD622" s="26">
        <f t="shared" si="256"/>
        <v>3.4661058983431312</v>
      </c>
      <c r="AE622" s="26">
        <f t="shared" si="257"/>
        <v>0.27247621419574108</v>
      </c>
      <c r="AF622" s="26">
        <f t="shared" si="258"/>
        <v>3.3808414392133805</v>
      </c>
      <c r="AG622" s="26">
        <f t="shared" si="267"/>
        <v>0.97844396588697924</v>
      </c>
      <c r="AH622" s="26">
        <f t="shared" si="268"/>
        <v>0.16050615754913178</v>
      </c>
      <c r="AI622" s="26">
        <f t="shared" si="269"/>
        <v>0.96768910150886689</v>
      </c>
      <c r="AJ622" s="26">
        <f t="shared" si="259"/>
        <v>0.99224511032593754</v>
      </c>
      <c r="AK622" s="26">
        <f t="shared" si="260"/>
        <v>7.7548896740624752E-3</v>
      </c>
      <c r="AL622" s="29">
        <v>22.094999999999999</v>
      </c>
      <c r="AM622" s="30">
        <v>22.287500000000001</v>
      </c>
      <c r="AN622" s="30">
        <v>21.065000000000001</v>
      </c>
      <c r="AO622" s="30">
        <v>21.302499999999998</v>
      </c>
      <c r="AP622" s="31">
        <v>-3.5900000000000001E-2</v>
      </c>
    </row>
    <row r="623" spans="1:42" x14ac:dyDescent="0.2">
      <c r="A623" s="11">
        <v>44834</v>
      </c>
      <c r="B623" s="5" t="s">
        <v>241</v>
      </c>
      <c r="C623" s="10">
        <v>44805</v>
      </c>
      <c r="D623" s="5" t="s">
        <v>184</v>
      </c>
      <c r="E623" s="18">
        <f>IF(SUMIFS('Daily NSE Equity Options'!$K:$K,'Daily NSE Equity Options'!$A:$A,$A623)=0,"",SUMIFS('Daily NSE Equity Options'!$K:$K,'Daily NSE Equity Options'!$A:$A,$A623))</f>
        <v>631.40959999999995</v>
      </c>
      <c r="F623" s="7">
        <f>IF(SUMIFS('Daily BSE Equity Options'!$K:$K,'Daily BSE Equity Options'!$A:$A,$A623)=0,"",SUMIFS('Daily BSE Equity Options'!$K:$K,'Daily BSE Equity Options'!$A:$A,$A623))</f>
        <v>7.0400000000000004E-2</v>
      </c>
      <c r="G623" s="7">
        <f t="shared" si="243"/>
        <v>631.4799999999999</v>
      </c>
      <c r="H623" s="20">
        <f t="shared" si="244"/>
        <v>1.062072197556184</v>
      </c>
      <c r="I623" s="20">
        <f t="shared" si="245"/>
        <v>5.1217391304347828</v>
      </c>
      <c r="J623" s="20">
        <f t="shared" si="246"/>
        <v>1.0622246606120571</v>
      </c>
      <c r="K623" s="20">
        <f t="shared" si="261"/>
        <v>-5.1890701507627091E-2</v>
      </c>
      <c r="L623" s="20">
        <f t="shared" si="262"/>
        <v>1.5977859778597789</v>
      </c>
      <c r="M623" s="20">
        <f t="shared" si="263"/>
        <v>-5.1823574439537223E-2</v>
      </c>
      <c r="N623" s="20">
        <f t="shared" si="247"/>
        <v>0.99988851586748595</v>
      </c>
      <c r="O623" s="20">
        <f t="shared" si="248"/>
        <v>1.114841325140939E-4</v>
      </c>
      <c r="P623" s="21">
        <f>IF(SUMIFS('Daily NSE Equity Options'!$L:$L,'Daily NSE Equity Options'!$A:$A,$A623)=0,"",SUMIFS('Daily NSE Equity Options'!$L:$L,'Daily NSE Equity Options'!$A:$A,$A623))</f>
        <v>94351.462199999994</v>
      </c>
      <c r="Q623" s="8">
        <f>IF(SUMIFS('Daily BSE Equity Options'!$L:$L,'Daily BSE Equity Options'!$A:$A,$A623)=0,"",SUMIFS('Daily BSE Equity Options'!$L:$L,'Daily BSE Equity Options'!$A:$A,$A623))</f>
        <v>1505.1346000000001</v>
      </c>
      <c r="R623" s="8">
        <f t="shared" si="249"/>
        <v>95856.596799999999</v>
      </c>
      <c r="S623" s="23">
        <f t="shared" si="250"/>
        <v>-0.25062726053401163</v>
      </c>
      <c r="T623" s="23">
        <f t="shared" si="251"/>
        <v>-9.1738132839733644E-2</v>
      </c>
      <c r="U623" s="23">
        <f t="shared" si="252"/>
        <v>-0.24856316919884247</v>
      </c>
      <c r="V623" s="23">
        <f t="shared" si="264"/>
        <v>-0.67473774612599424</v>
      </c>
      <c r="W623" s="23">
        <f t="shared" si="265"/>
        <v>-0.37266608368036103</v>
      </c>
      <c r="X623" s="23">
        <f t="shared" si="266"/>
        <v>-0.67225978617078863</v>
      </c>
      <c r="Y623" s="23">
        <f t="shared" si="253"/>
        <v>0.98429805928599368</v>
      </c>
      <c r="Z623" s="23">
        <f t="shared" si="254"/>
        <v>1.5701940714006237E-2</v>
      </c>
      <c r="AA623" s="24">
        <f>IF(SUMIFS('Daily NSE Equity Options'!$M:$M,'Daily NSE Equity Options'!$A:$A,$A623)=0,"",SUMIFS('Daily NSE Equity Options'!$M:$M,'Daily NSE Equity Options'!$A:$A,$A623))</f>
        <v>103981651</v>
      </c>
      <c r="AB623" s="9">
        <f>IF(SUMIFS('Daily BSE Equity Options'!$M:$M,'Daily BSE Equity Options'!$A:$A,$A623)=0,"",SUMIFS('Daily BSE Equity Options'!$M:$M,'Daily BSE Equity Options'!$A:$A,$A623))</f>
        <v>1524984</v>
      </c>
      <c r="AC623" s="9">
        <f t="shared" si="255"/>
        <v>105506635</v>
      </c>
      <c r="AD623" s="26">
        <f t="shared" si="256"/>
        <v>-0.23883514315985754</v>
      </c>
      <c r="AE623" s="26">
        <f t="shared" si="257"/>
        <v>-0.23771572246562811</v>
      </c>
      <c r="AF623" s="26">
        <f t="shared" si="258"/>
        <v>-0.23881898656514144</v>
      </c>
      <c r="AG623" s="26">
        <f t="shared" si="267"/>
        <v>-0.67271720317111416</v>
      </c>
      <c r="AH623" s="26">
        <f t="shared" si="268"/>
        <v>-0.38584908965771103</v>
      </c>
      <c r="AI623" s="26">
        <f t="shared" si="269"/>
        <v>-0.67049257259981121</v>
      </c>
      <c r="AJ623" s="26">
        <f t="shared" si="259"/>
        <v>0.98554608437658919</v>
      </c>
      <c r="AK623" s="26">
        <f t="shared" si="260"/>
        <v>1.4453915623410793E-2</v>
      </c>
      <c r="AL623" s="29">
        <v>21.302499999999998</v>
      </c>
      <c r="AM623" s="30">
        <v>21.987500000000001</v>
      </c>
      <c r="AN623" s="30">
        <v>19.697500000000002</v>
      </c>
      <c r="AO623" s="30">
        <v>19.967500000000001</v>
      </c>
      <c r="AP623" s="31">
        <v>-6.2700000000000006E-2</v>
      </c>
    </row>
    <row r="624" spans="1:42" x14ac:dyDescent="0.2">
      <c r="A624" s="11">
        <v>44837</v>
      </c>
      <c r="B624" s="5" t="s">
        <v>244</v>
      </c>
      <c r="C624" s="10">
        <v>44835</v>
      </c>
      <c r="D624" s="5" t="s">
        <v>185</v>
      </c>
      <c r="E624" s="18">
        <f>IF(SUMIFS('Daily NSE Equity Options'!$K:$K,'Daily NSE Equity Options'!$A:$A,$A624)=0,"",SUMIFS('Daily NSE Equity Options'!$K:$K,'Daily NSE Equity Options'!$A:$A,$A624))</f>
        <v>521.5521</v>
      </c>
      <c r="F624" s="7">
        <f>IF(SUMIFS('Daily BSE Equity Options'!$K:$K,'Daily BSE Equity Options'!$A:$A,$A624)=0,"",SUMIFS('Daily BSE Equity Options'!$K:$K,'Daily BSE Equity Options'!$A:$A,$A624))</f>
        <v>5.6899999999999999E-2</v>
      </c>
      <c r="G624" s="7">
        <f t="shared" si="243"/>
        <v>521.60900000000004</v>
      </c>
      <c r="H624" s="20" t="str">
        <f t="shared" si="244"/>
        <v/>
      </c>
      <c r="I624" s="20" t="str">
        <f t="shared" si="245"/>
        <v/>
      </c>
      <c r="J624" s="20" t="str">
        <f t="shared" si="246"/>
        <v/>
      </c>
      <c r="K624" s="20">
        <f t="shared" si="261"/>
        <v>-0.17398769356690169</v>
      </c>
      <c r="L624" s="20">
        <f t="shared" si="262"/>
        <v>-0.19176136363636365</v>
      </c>
      <c r="M624" s="20">
        <f t="shared" si="263"/>
        <v>-0.1739896750490908</v>
      </c>
      <c r="N624" s="20">
        <f t="shared" si="247"/>
        <v>0.99989091445891454</v>
      </c>
      <c r="O624" s="20">
        <f t="shared" si="248"/>
        <v>1.0908554108537237E-4</v>
      </c>
      <c r="P624" s="21">
        <f>IF(SUMIFS('Daily NSE Equity Options'!$L:$L,'Daily NSE Equity Options'!$A:$A,$A624)=0,"",SUMIFS('Daily NSE Equity Options'!$L:$L,'Daily NSE Equity Options'!$A:$A,$A624))</f>
        <v>97496.095100000006</v>
      </c>
      <c r="Q624" s="8">
        <f>IF(SUMIFS('Daily BSE Equity Options'!$L:$L,'Daily BSE Equity Options'!$A:$A,$A624)=0,"",SUMIFS('Daily BSE Equity Options'!$L:$L,'Daily BSE Equity Options'!$A:$A,$A624))</f>
        <v>1286.5453</v>
      </c>
      <c r="R624" s="8">
        <f t="shared" si="249"/>
        <v>98782.640400000004</v>
      </c>
      <c r="S624" s="23" t="str">
        <f t="shared" si="250"/>
        <v/>
      </c>
      <c r="T624" s="23" t="str">
        <f t="shared" si="251"/>
        <v/>
      </c>
      <c r="U624" s="23" t="str">
        <f t="shared" si="252"/>
        <v/>
      </c>
      <c r="V624" s="23">
        <f t="shared" si="264"/>
        <v>3.3328925982452962E-2</v>
      </c>
      <c r="W624" s="23">
        <f t="shared" si="265"/>
        <v>-0.14522907120731932</v>
      </c>
      <c r="X624" s="23">
        <f t="shared" si="266"/>
        <v>3.0525218896567452E-2</v>
      </c>
      <c r="Y624" s="23">
        <f t="shared" si="253"/>
        <v>0.9869759980621049</v>
      </c>
      <c r="Z624" s="23">
        <f t="shared" si="254"/>
        <v>1.3024001937895152E-2</v>
      </c>
      <c r="AA624" s="24">
        <f>IF(SUMIFS('Daily NSE Equity Options'!$M:$M,'Daily NSE Equity Options'!$A:$A,$A624)=0,"",SUMIFS('Daily NSE Equity Options'!$M:$M,'Daily NSE Equity Options'!$A:$A,$A624))</f>
        <v>108162607</v>
      </c>
      <c r="AB624" s="9">
        <f>IF(SUMIFS('Daily BSE Equity Options'!$M:$M,'Daily BSE Equity Options'!$A:$A,$A624)=0,"",SUMIFS('Daily BSE Equity Options'!$M:$M,'Daily BSE Equity Options'!$A:$A,$A624))</f>
        <v>1304766</v>
      </c>
      <c r="AC624" s="9">
        <f t="shared" si="255"/>
        <v>109467373</v>
      </c>
      <c r="AD624" s="26" t="str">
        <f t="shared" si="256"/>
        <v/>
      </c>
      <c r="AE624" s="26" t="str">
        <f t="shared" si="257"/>
        <v/>
      </c>
      <c r="AF624" s="26" t="str">
        <f t="shared" si="258"/>
        <v/>
      </c>
      <c r="AG624" s="26">
        <f t="shared" si="267"/>
        <v>4.0208594110512808E-2</v>
      </c>
      <c r="AH624" s="26">
        <f t="shared" si="268"/>
        <v>-0.14440676098896776</v>
      </c>
      <c r="AI624" s="26">
        <f t="shared" si="269"/>
        <v>3.7540179345118885E-2</v>
      </c>
      <c r="AJ624" s="26">
        <f t="shared" si="259"/>
        <v>0.98808077727415633</v>
      </c>
      <c r="AK624" s="26">
        <f t="shared" si="260"/>
        <v>1.1919222725843618E-2</v>
      </c>
      <c r="AL624" s="29">
        <v>19.967500000000001</v>
      </c>
      <c r="AM624" s="30">
        <v>21.68</v>
      </c>
      <c r="AN624" s="30">
        <v>19.967500000000001</v>
      </c>
      <c r="AO624" s="30">
        <v>21.364999999999998</v>
      </c>
      <c r="AP624" s="31">
        <v>7.0000000000000007E-2</v>
      </c>
    </row>
    <row r="625" spans="1:42" x14ac:dyDescent="0.2">
      <c r="A625" s="11">
        <v>44838</v>
      </c>
      <c r="B625" s="5" t="s">
        <v>242</v>
      </c>
      <c r="C625" s="10">
        <v>44835</v>
      </c>
      <c r="D625" s="5" t="s">
        <v>185</v>
      </c>
      <c r="E625" s="18">
        <f>IF(SUMIFS('Daily NSE Equity Options'!$K:$K,'Daily NSE Equity Options'!$A:$A,$A625)=0,"",SUMIFS('Daily NSE Equity Options'!$K:$K,'Daily NSE Equity Options'!$A:$A,$A625))</f>
        <v>500.50450000000001</v>
      </c>
      <c r="F625" s="7">
        <f>IF(SUMIFS('Daily BSE Equity Options'!$K:$K,'Daily BSE Equity Options'!$A:$A,$A625)=0,"",SUMIFS('Daily BSE Equity Options'!$K:$K,'Daily BSE Equity Options'!$A:$A,$A625))</f>
        <v>7.9600000000000004E-2</v>
      </c>
      <c r="G625" s="7">
        <f t="shared" si="243"/>
        <v>500.58410000000003</v>
      </c>
      <c r="H625" s="20">
        <f t="shared" si="244"/>
        <v>1.2561935449553228</v>
      </c>
      <c r="I625" s="20">
        <f t="shared" si="245"/>
        <v>9.9447513812154664E-2</v>
      </c>
      <c r="J625" s="20">
        <f t="shared" si="246"/>
        <v>1.2558161437927939</v>
      </c>
      <c r="K625" s="20">
        <f t="shared" si="261"/>
        <v>-4.0355699842834492E-2</v>
      </c>
      <c r="L625" s="20">
        <f t="shared" si="262"/>
        <v>0.39894551845342718</v>
      </c>
      <c r="M625" s="20">
        <f t="shared" si="263"/>
        <v>-4.0307778431737162E-2</v>
      </c>
      <c r="N625" s="20">
        <f t="shared" si="247"/>
        <v>0.99984098576043456</v>
      </c>
      <c r="O625" s="20">
        <f t="shared" si="248"/>
        <v>1.5901423956533978E-4</v>
      </c>
      <c r="P625" s="21">
        <f>IF(SUMIFS('Daily NSE Equity Options'!$L:$L,'Daily NSE Equity Options'!$A:$A,$A625)=0,"",SUMIFS('Daily NSE Equity Options'!$L:$L,'Daily NSE Equity Options'!$A:$A,$A625))</f>
        <v>126948.03079999999</v>
      </c>
      <c r="Q625" s="8">
        <f>IF(SUMIFS('Daily BSE Equity Options'!$L:$L,'Daily BSE Equity Options'!$A:$A,$A625)=0,"",SUMIFS('Daily BSE Equity Options'!$L:$L,'Daily BSE Equity Options'!$A:$A,$A625))</f>
        <v>2286.8031999999998</v>
      </c>
      <c r="R625" s="8">
        <f t="shared" si="249"/>
        <v>129234.83399999999</v>
      </c>
      <c r="S625" s="23">
        <f t="shared" si="250"/>
        <v>2.521075550580985</v>
      </c>
      <c r="T625" s="23">
        <f t="shared" si="251"/>
        <v>0.10091312402822328</v>
      </c>
      <c r="U625" s="23">
        <f t="shared" si="252"/>
        <v>2.3892369455819105</v>
      </c>
      <c r="V625" s="23">
        <f t="shared" si="264"/>
        <v>0.30208323389558989</v>
      </c>
      <c r="W625" s="23">
        <f t="shared" si="265"/>
        <v>0.7774758494706715</v>
      </c>
      <c r="X625" s="23">
        <f t="shared" si="266"/>
        <v>0.30827474824210088</v>
      </c>
      <c r="Y625" s="23">
        <f t="shared" si="253"/>
        <v>0.98230505561681614</v>
      </c>
      <c r="Z625" s="23">
        <f t="shared" si="254"/>
        <v>1.7694944383183871E-2</v>
      </c>
      <c r="AA625" s="24">
        <f>IF(SUMIFS('Daily NSE Equity Options'!$M:$M,'Daily NSE Equity Options'!$A:$A,$A625)=0,"",SUMIFS('Daily NSE Equity Options'!$M:$M,'Daily NSE Equity Options'!$A:$A,$A625))</f>
        <v>143540731</v>
      </c>
      <c r="AB625" s="9">
        <f>IF(SUMIFS('Daily BSE Equity Options'!$M:$M,'Daily BSE Equity Options'!$A:$A,$A625)=0,"",SUMIFS('Daily BSE Equity Options'!$M:$M,'Daily BSE Equity Options'!$A:$A,$A625))</f>
        <v>2312485</v>
      </c>
      <c r="AC625" s="9">
        <f t="shared" si="255"/>
        <v>145853216</v>
      </c>
      <c r="AD625" s="26">
        <f t="shared" si="256"/>
        <v>2.6411079809286462</v>
      </c>
      <c r="AE625" s="26">
        <f t="shared" si="257"/>
        <v>4.4974172589731687E-2</v>
      </c>
      <c r="AF625" s="26">
        <f t="shared" si="258"/>
        <v>2.5031205546956801</v>
      </c>
      <c r="AG625" s="26">
        <f t="shared" si="267"/>
        <v>0.32708275975633616</v>
      </c>
      <c r="AH625" s="26">
        <f t="shared" si="268"/>
        <v>0.77233695543875291</v>
      </c>
      <c r="AI625" s="26">
        <f t="shared" si="269"/>
        <v>0.33238984368429114</v>
      </c>
      <c r="AJ625" s="26">
        <f t="shared" si="259"/>
        <v>0.98414512162693757</v>
      </c>
      <c r="AK625" s="26">
        <f t="shared" si="260"/>
        <v>1.5854878373062407E-2</v>
      </c>
      <c r="AL625" s="29">
        <v>21.364999999999998</v>
      </c>
      <c r="AM625" s="30">
        <v>21.364999999999998</v>
      </c>
      <c r="AN625" s="30">
        <v>19.447500000000002</v>
      </c>
      <c r="AO625" s="30">
        <v>19.57</v>
      </c>
      <c r="AP625" s="31">
        <v>-8.4000000000000005E-2</v>
      </c>
    </row>
    <row r="626" spans="1:42" x14ac:dyDescent="0.2">
      <c r="A626" s="11">
        <v>44840</v>
      </c>
      <c r="B626" s="5" t="s">
        <v>243</v>
      </c>
      <c r="C626" s="10">
        <v>44835</v>
      </c>
      <c r="D626" s="5" t="s">
        <v>185</v>
      </c>
      <c r="E626" s="18">
        <f>IF(SUMIFS('Daily NSE Equity Options'!$K:$K,'Daily NSE Equity Options'!$A:$A,$A626)=0,"",SUMIFS('Daily NSE Equity Options'!$K:$K,'Daily NSE Equity Options'!$A:$A,$A626))</f>
        <v>540.27959999999996</v>
      </c>
      <c r="F626" s="7">
        <f>IF(SUMIFS('Daily BSE Equity Options'!$K:$K,'Daily BSE Equity Options'!$A:$A,$A626)=0,"",SUMIFS('Daily BSE Equity Options'!$K:$K,'Daily BSE Equity Options'!$A:$A,$A626))</f>
        <v>2.81E-2</v>
      </c>
      <c r="G626" s="7">
        <f t="shared" si="243"/>
        <v>540.30769999999995</v>
      </c>
      <c r="H626" s="20">
        <f t="shared" si="244"/>
        <v>0.72200779092130096</v>
      </c>
      <c r="I626" s="20">
        <f t="shared" si="245"/>
        <v>-0.8379469434832757</v>
      </c>
      <c r="J626" s="20">
        <f t="shared" si="246"/>
        <v>0.72114612746047424</v>
      </c>
      <c r="K626" s="20">
        <f t="shared" si="261"/>
        <v>7.9470014755111951E-2</v>
      </c>
      <c r="L626" s="20">
        <f t="shared" si="262"/>
        <v>-0.64698492462311563</v>
      </c>
      <c r="M626" s="20">
        <f t="shared" si="263"/>
        <v>7.9354498075348223E-2</v>
      </c>
      <c r="N626" s="20">
        <f t="shared" si="247"/>
        <v>0.9999479925975514</v>
      </c>
      <c r="O626" s="20">
        <f t="shared" si="248"/>
        <v>5.2007402448641766E-5</v>
      </c>
      <c r="P626" s="21">
        <f>IF(SUMIFS('Daily NSE Equity Options'!$L:$L,'Daily NSE Equity Options'!$A:$A,$A626)=0,"",SUMIFS('Daily NSE Equity Options'!$L:$L,'Daily NSE Equity Options'!$A:$A,$A626))</f>
        <v>269026.75829999999</v>
      </c>
      <c r="Q626" s="8">
        <f>IF(SUMIFS('Daily BSE Equity Options'!$L:$L,'Daily BSE Equity Options'!$A:$A,$A626)=0,"",SUMIFS('Daily BSE Equity Options'!$L:$L,'Daily BSE Equity Options'!$A:$A,$A626))</f>
        <v>2569.6388000000002</v>
      </c>
      <c r="R626" s="8">
        <f t="shared" si="249"/>
        <v>271596.3971</v>
      </c>
      <c r="S626" s="23">
        <f t="shared" si="250"/>
        <v>2.4111397740639604</v>
      </c>
      <c r="T626" s="23">
        <f t="shared" si="251"/>
        <v>0.24471011034622547</v>
      </c>
      <c r="U626" s="23">
        <f t="shared" si="252"/>
        <v>2.3558772746418759</v>
      </c>
      <c r="V626" s="23">
        <f t="shared" si="264"/>
        <v>1.1191881166226016</v>
      </c>
      <c r="W626" s="23">
        <f t="shared" si="265"/>
        <v>0.12368165306048207</v>
      </c>
      <c r="X626" s="23">
        <f t="shared" si="266"/>
        <v>1.10157268511677</v>
      </c>
      <c r="Y626" s="23">
        <f t="shared" si="253"/>
        <v>0.99053875961744109</v>
      </c>
      <c r="Z626" s="23">
        <f t="shared" si="254"/>
        <v>9.4612403825588155E-3</v>
      </c>
      <c r="AA626" s="24">
        <f>IF(SUMIFS('Daily NSE Equity Options'!$M:$M,'Daily NSE Equity Options'!$A:$A,$A626)=0,"",SUMIFS('Daily NSE Equity Options'!$M:$M,'Daily NSE Equity Options'!$A:$A,$A626))</f>
        <v>286570415</v>
      </c>
      <c r="AB626" s="9">
        <f>IF(SUMIFS('Daily BSE Equity Options'!$M:$M,'Daily BSE Equity Options'!$A:$A,$A626)=0,"",SUMIFS('Daily BSE Equity Options'!$M:$M,'Daily BSE Equity Options'!$A:$A,$A626))</f>
        <v>2648632</v>
      </c>
      <c r="AC626" s="9">
        <f t="shared" si="255"/>
        <v>289219047</v>
      </c>
      <c r="AD626" s="26">
        <f t="shared" si="256"/>
        <v>2.3585067840519947</v>
      </c>
      <c r="AE626" s="26">
        <f t="shared" si="257"/>
        <v>0.18601321945905092</v>
      </c>
      <c r="AF626" s="26">
        <f t="shared" si="258"/>
        <v>2.3030971794561297</v>
      </c>
      <c r="AG626" s="26">
        <f t="shared" si="267"/>
        <v>0.99643970741656607</v>
      </c>
      <c r="AH626" s="26">
        <f t="shared" si="268"/>
        <v>0.14536180775226648</v>
      </c>
      <c r="AI626" s="26">
        <f t="shared" si="269"/>
        <v>0.98294597083138702</v>
      </c>
      <c r="AJ626" s="26">
        <f t="shared" si="259"/>
        <v>0.99084212458524556</v>
      </c>
      <c r="AK626" s="26">
        <f t="shared" si="260"/>
        <v>9.157875414754409E-3</v>
      </c>
      <c r="AL626" s="29">
        <v>19.57</v>
      </c>
      <c r="AM626" s="30">
        <v>20.02</v>
      </c>
      <c r="AN626" s="30">
        <v>18.585000000000001</v>
      </c>
      <c r="AO626" s="30">
        <v>19.315000000000001</v>
      </c>
      <c r="AP626" s="31">
        <v>-1.2999999999999999E-2</v>
      </c>
    </row>
    <row r="627" spans="1:42" x14ac:dyDescent="0.2">
      <c r="A627" s="11">
        <v>44841</v>
      </c>
      <c r="B627" s="5" t="s">
        <v>241</v>
      </c>
      <c r="C627" s="10">
        <v>44835</v>
      </c>
      <c r="D627" s="5" t="s">
        <v>185</v>
      </c>
      <c r="E627" s="18">
        <f>IF(SUMIFS('Daily NSE Equity Options'!$K:$K,'Daily NSE Equity Options'!$A:$A,$A627)=0,"",SUMIFS('Daily NSE Equity Options'!$K:$K,'Daily NSE Equity Options'!$A:$A,$A627))</f>
        <v>415.31900000000002</v>
      </c>
      <c r="F627" s="7">
        <f>IF(SUMIFS('Daily BSE Equity Options'!$K:$K,'Daily BSE Equity Options'!$A:$A,$A627)=0,"",SUMIFS('Daily BSE Equity Options'!$K:$K,'Daily BSE Equity Options'!$A:$A,$A627))</f>
        <v>7.0499999999999993E-2</v>
      </c>
      <c r="G627" s="7">
        <f t="shared" si="243"/>
        <v>415.3895</v>
      </c>
      <c r="H627" s="20">
        <f t="shared" si="244"/>
        <v>0.56713920185587896</v>
      </c>
      <c r="I627" s="20">
        <f t="shared" si="245"/>
        <v>5.5389221556886081E-2</v>
      </c>
      <c r="J627" s="20">
        <f t="shared" si="246"/>
        <v>0.56701024316433934</v>
      </c>
      <c r="K627" s="20">
        <f t="shared" si="261"/>
        <v>-0.23128876233713058</v>
      </c>
      <c r="L627" s="20">
        <f t="shared" si="262"/>
        <v>1.5088967971530245</v>
      </c>
      <c r="M627" s="20">
        <f t="shared" si="263"/>
        <v>-0.23119825980640285</v>
      </c>
      <c r="N627" s="20">
        <f t="shared" si="247"/>
        <v>0.99983027977356198</v>
      </c>
      <c r="O627" s="20">
        <f t="shared" si="248"/>
        <v>1.6972022643807797E-4</v>
      </c>
      <c r="P627" s="21">
        <f>IF(SUMIFS('Daily NSE Equity Options'!$L:$L,'Daily NSE Equity Options'!$A:$A,$A627)=0,"",SUMIFS('Daily NSE Equity Options'!$L:$L,'Daily NSE Equity Options'!$A:$A,$A627))</f>
        <v>69831.542700000005</v>
      </c>
      <c r="Q627" s="8">
        <f>IF(SUMIFS('Daily BSE Equity Options'!$L:$L,'Daily BSE Equity Options'!$A:$A,$A627)=0,"",SUMIFS('Daily BSE Equity Options'!$L:$L,'Daily BSE Equity Options'!$A:$A,$A627))</f>
        <v>1314.3759</v>
      </c>
      <c r="R627" s="8">
        <f t="shared" si="249"/>
        <v>71145.918600000005</v>
      </c>
      <c r="S627" s="23">
        <f t="shared" si="250"/>
        <v>-0.37425693633474699</v>
      </c>
      <c r="T627" s="23">
        <f t="shared" si="251"/>
        <v>-0.38518069325328685</v>
      </c>
      <c r="U627" s="23">
        <f t="shared" si="252"/>
        <v>-0.37446226408121852</v>
      </c>
      <c r="V627" s="23">
        <f t="shared" si="264"/>
        <v>-0.74042900735499062</v>
      </c>
      <c r="W627" s="23">
        <f t="shared" si="265"/>
        <v>-0.48849779976859009</v>
      </c>
      <c r="X627" s="23">
        <f t="shared" si="266"/>
        <v>-0.73804542564014741</v>
      </c>
      <c r="Y627" s="23">
        <f t="shared" si="253"/>
        <v>0.98152563174579632</v>
      </c>
      <c r="Z627" s="23">
        <f t="shared" si="254"/>
        <v>1.8474368254203691E-2</v>
      </c>
      <c r="AA627" s="24">
        <f>IF(SUMIFS('Daily NSE Equity Options'!$M:$M,'Daily NSE Equity Options'!$A:$A,$A627)=0,"",SUMIFS('Daily NSE Equity Options'!$M:$M,'Daily NSE Equity Options'!$A:$A,$A627))</f>
        <v>75758413</v>
      </c>
      <c r="AB627" s="9">
        <f>IF(SUMIFS('Daily BSE Equity Options'!$M:$M,'Daily BSE Equity Options'!$A:$A,$A627)=0,"",SUMIFS('Daily BSE Equity Options'!$M:$M,'Daily BSE Equity Options'!$A:$A,$A627))</f>
        <v>1332292</v>
      </c>
      <c r="AC627" s="9">
        <f t="shared" si="255"/>
        <v>77090705</v>
      </c>
      <c r="AD627" s="26">
        <f t="shared" si="256"/>
        <v>-0.37046064341383544</v>
      </c>
      <c r="AE627" s="26">
        <f t="shared" si="257"/>
        <v>-0.43570405691532466</v>
      </c>
      <c r="AF627" s="26">
        <f t="shared" si="258"/>
        <v>-0.37171604628574217</v>
      </c>
      <c r="AG627" s="26">
        <f t="shared" si="267"/>
        <v>-0.73563770356406122</v>
      </c>
      <c r="AH627" s="26">
        <f t="shared" si="268"/>
        <v>-0.49698863413263905</v>
      </c>
      <c r="AI627" s="26">
        <f t="shared" si="269"/>
        <v>-0.73345218511836119</v>
      </c>
      <c r="AJ627" s="26">
        <f t="shared" si="259"/>
        <v>0.98271786462453548</v>
      </c>
      <c r="AK627" s="26">
        <f t="shared" si="260"/>
        <v>1.7282135375464525E-2</v>
      </c>
      <c r="AL627" s="29">
        <v>19.315000000000001</v>
      </c>
      <c r="AM627" s="30">
        <v>19.725000000000001</v>
      </c>
      <c r="AN627" s="30">
        <v>18.6875</v>
      </c>
      <c r="AO627" s="30">
        <v>18.8125</v>
      </c>
      <c r="AP627" s="31">
        <v>-2.5999999999999999E-2</v>
      </c>
    </row>
    <row r="628" spans="1:42" x14ac:dyDescent="0.2">
      <c r="A628" s="11">
        <v>44844</v>
      </c>
      <c r="B628" s="5" t="s">
        <v>244</v>
      </c>
      <c r="C628" s="10">
        <v>44835</v>
      </c>
      <c r="D628" s="5" t="s">
        <v>185</v>
      </c>
      <c r="E628" s="18">
        <f>IF(SUMIFS('Daily NSE Equity Options'!$K:$K,'Daily NSE Equity Options'!$A:$A,$A628)=0,"",SUMIFS('Daily NSE Equity Options'!$K:$K,'Daily NSE Equity Options'!$A:$A,$A628))</f>
        <v>540.6028</v>
      </c>
      <c r="F628" s="7">
        <f>IF(SUMIFS('Daily BSE Equity Options'!$K:$K,'Daily BSE Equity Options'!$A:$A,$A628)=0,"",SUMIFS('Daily BSE Equity Options'!$K:$K,'Daily BSE Equity Options'!$A:$A,$A628))</f>
        <v>7.17E-2</v>
      </c>
      <c r="G628" s="7">
        <f t="shared" si="243"/>
        <v>540.67449999999997</v>
      </c>
      <c r="H628" s="20" t="str">
        <f t="shared" si="244"/>
        <v/>
      </c>
      <c r="I628" s="20" t="str">
        <f t="shared" si="245"/>
        <v/>
      </c>
      <c r="J628" s="20" t="str">
        <f t="shared" si="246"/>
        <v/>
      </c>
      <c r="K628" s="20">
        <f t="shared" si="261"/>
        <v>0.30165679874987661</v>
      </c>
      <c r="L628" s="20">
        <f t="shared" si="262"/>
        <v>1.7021276595744705E-2</v>
      </c>
      <c r="M628" s="20">
        <f t="shared" si="263"/>
        <v>0.30160849034460413</v>
      </c>
      <c r="N628" s="20">
        <f t="shared" si="247"/>
        <v>0.9998673878646025</v>
      </c>
      <c r="O628" s="20">
        <f t="shared" si="248"/>
        <v>1.3261213539754511E-4</v>
      </c>
      <c r="P628" s="21">
        <f>IF(SUMIFS('Daily NSE Equity Options'!$L:$L,'Daily NSE Equity Options'!$A:$A,$A628)=0,"",SUMIFS('Daily NSE Equity Options'!$L:$L,'Daily NSE Equity Options'!$A:$A,$A628))</f>
        <v>112418.3624</v>
      </c>
      <c r="Q628" s="8">
        <f>IF(SUMIFS('Daily BSE Equity Options'!$L:$L,'Daily BSE Equity Options'!$A:$A,$A628)=0,"",SUMIFS('Daily BSE Equity Options'!$L:$L,'Daily BSE Equity Options'!$A:$A,$A628))</f>
        <v>2012.0177000000001</v>
      </c>
      <c r="R628" s="8">
        <f t="shared" si="249"/>
        <v>114430.38009999999</v>
      </c>
      <c r="S628" s="23" t="str">
        <f t="shared" si="250"/>
        <v/>
      </c>
      <c r="T628" s="23" t="str">
        <f t="shared" si="251"/>
        <v/>
      </c>
      <c r="U628" s="23" t="str">
        <f t="shared" si="252"/>
        <v/>
      </c>
      <c r="V628" s="23">
        <f t="shared" si="264"/>
        <v>0.60985076447408892</v>
      </c>
      <c r="W628" s="23">
        <f t="shared" si="265"/>
        <v>0.53077799128848913</v>
      </c>
      <c r="X628" s="23">
        <f t="shared" si="266"/>
        <v>0.60838994494337717</v>
      </c>
      <c r="Y628" s="23">
        <f t="shared" si="253"/>
        <v>0.98241710201223043</v>
      </c>
      <c r="Z628" s="23">
        <f t="shared" si="254"/>
        <v>1.7582897987769599E-2</v>
      </c>
      <c r="AA628" s="24">
        <f>IF(SUMIFS('Daily NSE Equity Options'!$M:$M,'Daily NSE Equity Options'!$A:$A,$A628)=0,"",SUMIFS('Daily NSE Equity Options'!$M:$M,'Daily NSE Equity Options'!$A:$A,$A628))</f>
        <v>123132531</v>
      </c>
      <c r="AB628" s="9">
        <f>IF(SUMIFS('Daily BSE Equity Options'!$M:$M,'Daily BSE Equity Options'!$A:$A,$A628)=0,"",SUMIFS('Daily BSE Equity Options'!$M:$M,'Daily BSE Equity Options'!$A:$A,$A628))</f>
        <v>2036493</v>
      </c>
      <c r="AC628" s="9">
        <f t="shared" si="255"/>
        <v>125169024</v>
      </c>
      <c r="AD628" s="26" t="str">
        <f t="shared" si="256"/>
        <v/>
      </c>
      <c r="AE628" s="26" t="str">
        <f t="shared" si="257"/>
        <v/>
      </c>
      <c r="AF628" s="26" t="str">
        <f t="shared" si="258"/>
        <v/>
      </c>
      <c r="AG628" s="26">
        <f t="shared" si="267"/>
        <v>0.62533144668698371</v>
      </c>
      <c r="AH628" s="26">
        <f t="shared" si="268"/>
        <v>0.52856355813890654</v>
      </c>
      <c r="AI628" s="26">
        <f t="shared" si="269"/>
        <v>0.62365909093709804</v>
      </c>
      <c r="AJ628" s="26">
        <f t="shared" si="259"/>
        <v>0.98373005608799824</v>
      </c>
      <c r="AK628" s="26">
        <f t="shared" si="260"/>
        <v>1.6269943912001743E-2</v>
      </c>
      <c r="AL628" s="29">
        <v>18.8125</v>
      </c>
      <c r="AM628" s="30">
        <v>20.34</v>
      </c>
      <c r="AN628" s="30">
        <v>18.8125</v>
      </c>
      <c r="AO628" s="30">
        <v>19.622499999999999</v>
      </c>
      <c r="AP628" s="31">
        <v>4.3099999999999999E-2</v>
      </c>
    </row>
    <row r="629" spans="1:42" x14ac:dyDescent="0.2">
      <c r="A629" s="11">
        <v>44845</v>
      </c>
      <c r="B629" s="5" t="s">
        <v>242</v>
      </c>
      <c r="C629" s="10">
        <v>44835</v>
      </c>
      <c r="D629" s="5" t="s">
        <v>185</v>
      </c>
      <c r="E629" s="18">
        <f>IF(SUMIFS('Daily NSE Equity Options'!$K:$K,'Daily NSE Equity Options'!$A:$A,$A629)=0,"",SUMIFS('Daily NSE Equity Options'!$K:$K,'Daily NSE Equity Options'!$A:$A,$A629))</f>
        <v>539.34770000000003</v>
      </c>
      <c r="F629" s="7">
        <f>IF(SUMIFS('Daily BSE Equity Options'!$K:$K,'Daily BSE Equity Options'!$A:$A,$A629)=0,"",SUMIFS('Daily BSE Equity Options'!$K:$K,'Daily BSE Equity Options'!$A:$A,$A629))</f>
        <v>5.7599999999999998E-2</v>
      </c>
      <c r="G629" s="7">
        <f t="shared" si="243"/>
        <v>539.40530000000001</v>
      </c>
      <c r="H629" s="20">
        <f t="shared" si="244"/>
        <v>1.0422689179999125</v>
      </c>
      <c r="I629" s="20">
        <f t="shared" si="245"/>
        <v>-0.62621674237508107</v>
      </c>
      <c r="J629" s="20">
        <f t="shared" si="246"/>
        <v>1.0412959112041218</v>
      </c>
      <c r="K629" s="20">
        <f t="shared" si="261"/>
        <v>-2.3216675903269257E-3</v>
      </c>
      <c r="L629" s="20">
        <f t="shared" si="262"/>
        <v>-0.19665271966527198</v>
      </c>
      <c r="M629" s="20">
        <f t="shared" si="263"/>
        <v>-2.3474382461166066E-3</v>
      </c>
      <c r="N629" s="20">
        <f t="shared" si="247"/>
        <v>0.99989321573221479</v>
      </c>
      <c r="O629" s="20">
        <f t="shared" si="248"/>
        <v>1.0678426778528131E-4</v>
      </c>
      <c r="P629" s="21">
        <f>IF(SUMIFS('Daily NSE Equity Options'!$L:$L,'Daily NSE Equity Options'!$A:$A,$A629)=0,"",SUMIFS('Daily NSE Equity Options'!$L:$L,'Daily NSE Equity Options'!$A:$A,$A629))</f>
        <v>135012.08670000001</v>
      </c>
      <c r="Q629" s="8">
        <f>IF(SUMIFS('Daily BSE Equity Options'!$L:$L,'Daily BSE Equity Options'!$A:$A,$A629)=0,"",SUMIFS('Daily BSE Equity Options'!$L:$L,'Daily BSE Equity Options'!$A:$A,$A629))</f>
        <v>2175.5744</v>
      </c>
      <c r="R629" s="8">
        <f t="shared" si="249"/>
        <v>137187.66110000003</v>
      </c>
      <c r="S629" s="23">
        <f t="shared" si="250"/>
        <v>2.0553914260727755</v>
      </c>
      <c r="T629" s="23">
        <f t="shared" si="251"/>
        <v>2.7685698506403345E-3</v>
      </c>
      <c r="U629" s="23">
        <f t="shared" si="252"/>
        <v>1.9593274929131974</v>
      </c>
      <c r="V629" s="23">
        <f t="shared" si="264"/>
        <v>0.20097894879137668</v>
      </c>
      <c r="W629" s="23">
        <f t="shared" si="265"/>
        <v>8.1289891237040335E-2</v>
      </c>
      <c r="X629" s="23">
        <f t="shared" si="266"/>
        <v>0.19887446830214661</v>
      </c>
      <c r="Y629" s="23">
        <f t="shared" si="253"/>
        <v>0.9841416175291875</v>
      </c>
      <c r="Z629" s="23">
        <f t="shared" si="254"/>
        <v>1.5858382470812452E-2</v>
      </c>
      <c r="AA629" s="24">
        <f>IF(SUMIFS('Daily NSE Equity Options'!$M:$M,'Daily NSE Equity Options'!$A:$A,$A629)=0,"",SUMIFS('Daily NSE Equity Options'!$M:$M,'Daily NSE Equity Options'!$A:$A,$A629))</f>
        <v>154667362</v>
      </c>
      <c r="AB629" s="9">
        <f>IF(SUMIFS('Daily BSE Equity Options'!$M:$M,'Daily BSE Equity Options'!$A:$A,$A629)=0,"",SUMIFS('Daily BSE Equity Options'!$M:$M,'Daily BSE Equity Options'!$A:$A,$A629))</f>
        <v>2214812</v>
      </c>
      <c r="AC629" s="9">
        <f t="shared" si="255"/>
        <v>156882174</v>
      </c>
      <c r="AD629" s="26">
        <f t="shared" si="256"/>
        <v>2.2766236781928235</v>
      </c>
      <c r="AE629" s="26">
        <f t="shared" si="257"/>
        <v>-1.8116512248872563E-2</v>
      </c>
      <c r="AF629" s="26">
        <f t="shared" si="258"/>
        <v>2.1719673385706733</v>
      </c>
      <c r="AG629" s="26">
        <f t="shared" si="267"/>
        <v>0.25610479004934938</v>
      </c>
      <c r="AH629" s="26">
        <f t="shared" si="268"/>
        <v>8.7561803551497563E-2</v>
      </c>
      <c r="AI629" s="26">
        <f t="shared" si="269"/>
        <v>0.25336260511226794</v>
      </c>
      <c r="AJ629" s="26">
        <f t="shared" si="259"/>
        <v>0.98588232210499582</v>
      </c>
      <c r="AK629" s="26">
        <f t="shared" si="260"/>
        <v>1.4117677895004184E-2</v>
      </c>
      <c r="AL629" s="29">
        <v>19.622499999999999</v>
      </c>
      <c r="AM629" s="30">
        <v>20.817499999999999</v>
      </c>
      <c r="AN629" s="30">
        <v>19.09</v>
      </c>
      <c r="AO629" s="30">
        <v>20.49</v>
      </c>
      <c r="AP629" s="31">
        <v>4.4200000000000003E-2</v>
      </c>
    </row>
    <row r="630" spans="1:42" x14ac:dyDescent="0.2">
      <c r="A630" s="11">
        <v>44846</v>
      </c>
      <c r="B630" s="5" t="s">
        <v>240</v>
      </c>
      <c r="C630" s="10">
        <v>44835</v>
      </c>
      <c r="D630" s="5" t="s">
        <v>185</v>
      </c>
      <c r="E630" s="18">
        <f>IF(SUMIFS('Daily NSE Equity Options'!$K:$K,'Daily NSE Equity Options'!$A:$A,$A630)=0,"",SUMIFS('Daily NSE Equity Options'!$K:$K,'Daily NSE Equity Options'!$A:$A,$A630))</f>
        <v>524.86210000000005</v>
      </c>
      <c r="F630" s="7">
        <f>IF(SUMIFS('Daily BSE Equity Options'!$K:$K,'Daily BSE Equity Options'!$A:$A,$A630)=0,"",SUMIFS('Daily BSE Equity Options'!$K:$K,'Daily BSE Equity Options'!$A:$A,$A630))</f>
        <v>4.8300000000000003E-2</v>
      </c>
      <c r="G630" s="7">
        <f t="shared" si="243"/>
        <v>524.9104000000001</v>
      </c>
      <c r="H630" s="20">
        <f t="shared" si="244"/>
        <v>0.96108227874114016</v>
      </c>
      <c r="I630" s="20">
        <f t="shared" si="245"/>
        <v>-0.45791245791245783</v>
      </c>
      <c r="J630" s="20">
        <f t="shared" si="246"/>
        <v>0.96061003682467438</v>
      </c>
      <c r="K630" s="20">
        <f t="shared" si="261"/>
        <v>-2.685762820533022E-2</v>
      </c>
      <c r="L630" s="20">
        <f t="shared" si="262"/>
        <v>-0.16145833333333326</v>
      </c>
      <c r="M630" s="20">
        <f t="shared" si="263"/>
        <v>-2.6872001443070559E-2</v>
      </c>
      <c r="N630" s="20">
        <f t="shared" si="247"/>
        <v>0.99990798429598649</v>
      </c>
      <c r="O630" s="20">
        <f t="shared" si="248"/>
        <v>9.2015704013484952E-5</v>
      </c>
      <c r="P630" s="21">
        <f>IF(SUMIFS('Daily NSE Equity Options'!$L:$L,'Daily NSE Equity Options'!$A:$A,$A630)=0,"",SUMIFS('Daily NSE Equity Options'!$L:$L,'Daily NSE Equity Options'!$A:$A,$A630))</f>
        <v>140917.8382</v>
      </c>
      <c r="Q630" s="8">
        <f>IF(SUMIFS('Daily BSE Equity Options'!$L:$L,'Daily BSE Equity Options'!$A:$A,$A630)=0,"",SUMIFS('Daily BSE Equity Options'!$L:$L,'Daily BSE Equity Options'!$A:$A,$A630))</f>
        <v>2204.6563000000001</v>
      </c>
      <c r="R630" s="8">
        <f t="shared" si="249"/>
        <v>143122.4945</v>
      </c>
      <c r="S630" s="23">
        <f t="shared" si="250"/>
        <v>1.7249841467187075</v>
      </c>
      <c r="T630" s="23">
        <f t="shared" si="251"/>
        <v>-2.1957784549320181E-4</v>
      </c>
      <c r="U630" s="23">
        <f t="shared" si="252"/>
        <v>1.6544272323166358</v>
      </c>
      <c r="V630" s="23">
        <f t="shared" si="264"/>
        <v>4.3742391102529199E-2</v>
      </c>
      <c r="W630" s="23">
        <f t="shared" si="265"/>
        <v>1.3367458267572907E-2</v>
      </c>
      <c r="X630" s="23">
        <f t="shared" si="266"/>
        <v>4.3260693800107219E-2</v>
      </c>
      <c r="Y630" s="23">
        <f t="shared" si="253"/>
        <v>0.98459601820313436</v>
      </c>
      <c r="Z630" s="23">
        <f t="shared" si="254"/>
        <v>1.5403981796865623E-2</v>
      </c>
      <c r="AA630" s="24">
        <f>IF(SUMIFS('Daily NSE Equity Options'!$M:$M,'Daily NSE Equity Options'!$A:$A,$A630)=0,"",SUMIFS('Daily NSE Equity Options'!$M:$M,'Daily NSE Equity Options'!$A:$A,$A630))</f>
        <v>153848531</v>
      </c>
      <c r="AB630" s="9">
        <f>IF(SUMIFS('Daily BSE Equity Options'!$M:$M,'Daily BSE Equity Options'!$A:$A,$A630)=0,"",SUMIFS('Daily BSE Equity Options'!$M:$M,'Daily BSE Equity Options'!$A:$A,$A630))</f>
        <v>2242189</v>
      </c>
      <c r="AC630" s="9">
        <f t="shared" si="255"/>
        <v>156090720</v>
      </c>
      <c r="AD630" s="26">
        <f t="shared" si="256"/>
        <v>1.7854893791272279</v>
      </c>
      <c r="AE630" s="26">
        <f t="shared" si="257"/>
        <v>-3.8323896010999947E-3</v>
      </c>
      <c r="AF630" s="26">
        <f t="shared" si="258"/>
        <v>1.7154263058723913</v>
      </c>
      <c r="AG630" s="26">
        <f t="shared" si="267"/>
        <v>-5.294142147455827E-3</v>
      </c>
      <c r="AH630" s="26">
        <f t="shared" si="268"/>
        <v>1.2360868552274473E-2</v>
      </c>
      <c r="AI630" s="26">
        <f t="shared" si="269"/>
        <v>-5.0448943931641343E-3</v>
      </c>
      <c r="AJ630" s="26">
        <f t="shared" si="259"/>
        <v>0.98563534718784052</v>
      </c>
      <c r="AK630" s="26">
        <f t="shared" si="260"/>
        <v>1.4364652812159493E-2</v>
      </c>
      <c r="AL630" s="29">
        <v>20.49</v>
      </c>
      <c r="AM630" s="30">
        <v>20.885000000000002</v>
      </c>
      <c r="AN630" s="30">
        <v>19.885000000000002</v>
      </c>
      <c r="AO630" s="30">
        <v>20.175000000000001</v>
      </c>
      <c r="AP630" s="31">
        <v>-1.54E-2</v>
      </c>
    </row>
    <row r="631" spans="1:42" x14ac:dyDescent="0.2">
      <c r="A631" s="11">
        <v>44847</v>
      </c>
      <c r="B631" s="5" t="s">
        <v>243</v>
      </c>
      <c r="C631" s="10">
        <v>44835</v>
      </c>
      <c r="D631" s="5" t="s">
        <v>185</v>
      </c>
      <c r="E631" s="18">
        <f>IF(SUMIFS('Daily NSE Equity Options'!$K:$K,'Daily NSE Equity Options'!$A:$A,$A631)=0,"",SUMIFS('Daily NSE Equity Options'!$K:$K,'Daily NSE Equity Options'!$A:$A,$A631))</f>
        <v>608.26089999999999</v>
      </c>
      <c r="F631" s="7">
        <f>IF(SUMIFS('Daily BSE Equity Options'!$K:$K,'Daily BSE Equity Options'!$A:$A,$A631)=0,"",SUMIFS('Daily BSE Equity Options'!$K:$K,'Daily BSE Equity Options'!$A:$A,$A631))</f>
        <v>2.5700000000000001E-2</v>
      </c>
      <c r="G631" s="7">
        <f t="shared" si="243"/>
        <v>608.28660000000002</v>
      </c>
      <c r="H631" s="20">
        <f t="shared" si="244"/>
        <v>1.0317400034003685</v>
      </c>
      <c r="I631" s="20">
        <f t="shared" si="245"/>
        <v>-0.3236842105263158</v>
      </c>
      <c r="J631" s="20">
        <f t="shared" si="246"/>
        <v>1.0315679822107806</v>
      </c>
      <c r="K631" s="20">
        <f t="shared" si="261"/>
        <v>0.15889659398154277</v>
      </c>
      <c r="L631" s="20">
        <f t="shared" si="262"/>
        <v>-0.46790890269151142</v>
      </c>
      <c r="M631" s="20">
        <f t="shared" si="263"/>
        <v>0.15883891803248695</v>
      </c>
      <c r="N631" s="20">
        <f t="shared" si="247"/>
        <v>0.99995775017894517</v>
      </c>
      <c r="O631" s="20">
        <f t="shared" si="248"/>
        <v>4.2249821054746234E-5</v>
      </c>
      <c r="P631" s="21">
        <f>IF(SUMIFS('Daily NSE Equity Options'!$L:$L,'Daily NSE Equity Options'!$A:$A,$A631)=0,"",SUMIFS('Daily NSE Equity Options'!$L:$L,'Daily NSE Equity Options'!$A:$A,$A631))</f>
        <v>310124.71039999998</v>
      </c>
      <c r="Q631" s="8">
        <f>IF(SUMIFS('Daily BSE Equity Options'!$L:$L,'Daily BSE Equity Options'!$A:$A,$A631)=0,"",SUMIFS('Daily BSE Equity Options'!$L:$L,'Daily BSE Equity Options'!$A:$A,$A631))</f>
        <v>2295.2890000000002</v>
      </c>
      <c r="R631" s="8">
        <f t="shared" si="249"/>
        <v>312419.99939999997</v>
      </c>
      <c r="S631" s="23">
        <f t="shared" si="250"/>
        <v>4.3438512347898879</v>
      </c>
      <c r="T631" s="23">
        <f t="shared" si="251"/>
        <v>8.4462213211216053E-2</v>
      </c>
      <c r="U631" s="23">
        <f t="shared" si="252"/>
        <v>4.1939754991287517</v>
      </c>
      <c r="V631" s="23">
        <f t="shared" si="264"/>
        <v>1.2007484244815783</v>
      </c>
      <c r="W631" s="23">
        <f t="shared" si="265"/>
        <v>4.1109673194865026E-2</v>
      </c>
      <c r="X631" s="23">
        <f t="shared" si="266"/>
        <v>1.1828853702658177</v>
      </c>
      <c r="Y631" s="23">
        <f t="shared" si="253"/>
        <v>0.99265319440366151</v>
      </c>
      <c r="Z631" s="23">
        <f t="shared" si="254"/>
        <v>7.3468055963385312E-3</v>
      </c>
      <c r="AA631" s="24">
        <f>IF(SUMIFS('Daily NSE Equity Options'!$M:$M,'Daily NSE Equity Options'!$A:$A,$A631)=0,"",SUMIFS('Daily NSE Equity Options'!$M:$M,'Daily NSE Equity Options'!$A:$A,$A631))</f>
        <v>334157550</v>
      </c>
      <c r="AB631" s="9">
        <f>IF(SUMIFS('Daily BSE Equity Options'!$M:$M,'Daily BSE Equity Options'!$A:$A,$A631)=0,"",SUMIFS('Daily BSE Equity Options'!$M:$M,'Daily BSE Equity Options'!$A:$A,$A631))</f>
        <v>2367839</v>
      </c>
      <c r="AC631" s="9">
        <f t="shared" si="255"/>
        <v>336525389</v>
      </c>
      <c r="AD631" s="26">
        <f t="shared" si="256"/>
        <v>4.4238071886683281</v>
      </c>
      <c r="AE631" s="26">
        <f t="shared" si="257"/>
        <v>7.9489669383810302E-2</v>
      </c>
      <c r="AF631" s="26">
        <f t="shared" si="258"/>
        <v>4.2744538617123409</v>
      </c>
      <c r="AG631" s="26">
        <f t="shared" si="267"/>
        <v>1.1719905144885652</v>
      </c>
      <c r="AH631" s="26">
        <f t="shared" si="268"/>
        <v>5.6038986900747378E-2</v>
      </c>
      <c r="AI631" s="26">
        <f t="shared" si="269"/>
        <v>1.1559602582395674</v>
      </c>
      <c r="AJ631" s="26">
        <f t="shared" si="259"/>
        <v>0.99296386223031752</v>
      </c>
      <c r="AK631" s="26">
        <f t="shared" si="260"/>
        <v>7.0361377696825126E-3</v>
      </c>
      <c r="AL631" s="29">
        <v>20.175000000000001</v>
      </c>
      <c r="AM631" s="30">
        <v>20.942499999999999</v>
      </c>
      <c r="AN631" s="30">
        <v>18.4025</v>
      </c>
      <c r="AO631" s="30">
        <v>20.29</v>
      </c>
      <c r="AP631" s="31">
        <v>5.7000000000000002E-3</v>
      </c>
    </row>
    <row r="632" spans="1:42" x14ac:dyDescent="0.2">
      <c r="A632" s="11">
        <v>44848</v>
      </c>
      <c r="B632" s="5" t="s">
        <v>241</v>
      </c>
      <c r="C632" s="10">
        <v>44835</v>
      </c>
      <c r="D632" s="5" t="s">
        <v>185</v>
      </c>
      <c r="E632" s="18">
        <f>IF(SUMIFS('Daily NSE Equity Options'!$K:$K,'Daily NSE Equity Options'!$A:$A,$A632)=0,"",SUMIFS('Daily NSE Equity Options'!$K:$K,'Daily NSE Equity Options'!$A:$A,$A632))</f>
        <v>480.01330000000002</v>
      </c>
      <c r="F632" s="7">
        <f>IF(SUMIFS('Daily BSE Equity Options'!$K:$K,'Daily BSE Equity Options'!$A:$A,$A632)=0,"",SUMIFS('Daily BSE Equity Options'!$K:$K,'Daily BSE Equity Options'!$A:$A,$A632))</f>
        <v>5.7799999999999997E-2</v>
      </c>
      <c r="G632" s="7">
        <f t="shared" si="243"/>
        <v>480.0711</v>
      </c>
      <c r="H632" s="20">
        <f t="shared" si="244"/>
        <v>0.46113162726590895</v>
      </c>
      <c r="I632" s="20">
        <f t="shared" si="245"/>
        <v>0.1245136186770428</v>
      </c>
      <c r="J632" s="20">
        <f t="shared" si="246"/>
        <v>0.46107896875275833</v>
      </c>
      <c r="K632" s="20">
        <f t="shared" si="261"/>
        <v>-0.21084307737025343</v>
      </c>
      <c r="L632" s="20">
        <f t="shared" si="262"/>
        <v>1.2490272373540856</v>
      </c>
      <c r="M632" s="20">
        <f t="shared" si="263"/>
        <v>-0.2107813981106933</v>
      </c>
      <c r="N632" s="20">
        <f t="shared" si="247"/>
        <v>0.99987960116741048</v>
      </c>
      <c r="O632" s="20">
        <f t="shared" si="248"/>
        <v>1.2039883258958932E-4</v>
      </c>
      <c r="P632" s="21">
        <f>IF(SUMIFS('Daily NSE Equity Options'!$L:$L,'Daily NSE Equity Options'!$A:$A,$A632)=0,"",SUMIFS('Daily NSE Equity Options'!$L:$L,'Daily NSE Equity Options'!$A:$A,$A632))</f>
        <v>80664.433999999994</v>
      </c>
      <c r="Q632" s="8">
        <f>IF(SUMIFS('Daily BSE Equity Options'!$L:$L,'Daily BSE Equity Options'!$A:$A,$A632)=0,"",SUMIFS('Daily BSE Equity Options'!$L:$L,'Daily BSE Equity Options'!$A:$A,$A632))</f>
        <v>2027.7562</v>
      </c>
      <c r="R632" s="8">
        <f t="shared" si="249"/>
        <v>82692.190199999997</v>
      </c>
      <c r="S632" s="23">
        <f t="shared" si="250"/>
        <v>-0.3279708045908315</v>
      </c>
      <c r="T632" s="23">
        <f t="shared" si="251"/>
        <v>-9.3392554257344496E-2</v>
      </c>
      <c r="U632" s="23">
        <f t="shared" si="252"/>
        <v>-0.32367966989755093</v>
      </c>
      <c r="V632" s="23">
        <f t="shared" si="264"/>
        <v>-0.73989678572868733</v>
      </c>
      <c r="W632" s="23">
        <f t="shared" si="265"/>
        <v>-0.11655734855175104</v>
      </c>
      <c r="X632" s="23">
        <f t="shared" si="266"/>
        <v>-0.73531723206321731</v>
      </c>
      <c r="Y632" s="23">
        <f t="shared" si="253"/>
        <v>0.97547826227488166</v>
      </c>
      <c r="Z632" s="23">
        <f t="shared" si="254"/>
        <v>2.4521737725118328E-2</v>
      </c>
      <c r="AA632" s="24">
        <f>IF(SUMIFS('Daily NSE Equity Options'!$M:$M,'Daily NSE Equity Options'!$A:$A,$A632)=0,"",SUMIFS('Daily NSE Equity Options'!$M:$M,'Daily NSE Equity Options'!$A:$A,$A632))</f>
        <v>87819207</v>
      </c>
      <c r="AB632" s="9">
        <f>IF(SUMIFS('Daily BSE Equity Options'!$M:$M,'Daily BSE Equity Options'!$A:$A,$A632)=0,"",SUMIFS('Daily BSE Equity Options'!$M:$M,'Daily BSE Equity Options'!$A:$A,$A632))</f>
        <v>2052097</v>
      </c>
      <c r="AC632" s="9">
        <f t="shared" si="255"/>
        <v>89871304</v>
      </c>
      <c r="AD632" s="26">
        <f t="shared" si="256"/>
        <v>-0.30015521919616184</v>
      </c>
      <c r="AE632" s="26">
        <f t="shared" si="257"/>
        <v>-0.13394370815788992</v>
      </c>
      <c r="AF632" s="26">
        <f t="shared" si="258"/>
        <v>-0.2970748633269622</v>
      </c>
      <c r="AG632" s="26">
        <f t="shared" si="267"/>
        <v>-0.73719221068026153</v>
      </c>
      <c r="AH632" s="26">
        <f t="shared" si="268"/>
        <v>-0.13334605942380373</v>
      </c>
      <c r="AI632" s="26">
        <f t="shared" si="269"/>
        <v>-0.73294346596832849</v>
      </c>
      <c r="AJ632" s="26">
        <f t="shared" si="259"/>
        <v>0.97716627100459119</v>
      </c>
      <c r="AK632" s="26">
        <f t="shared" si="260"/>
        <v>2.2833728995408812E-2</v>
      </c>
      <c r="AL632" s="29">
        <v>20.29</v>
      </c>
      <c r="AM632" s="30">
        <v>20.63</v>
      </c>
      <c r="AN632" s="30">
        <v>18.074999999999999</v>
      </c>
      <c r="AO632" s="30">
        <v>18.2575</v>
      </c>
      <c r="AP632" s="31">
        <v>-0.1002</v>
      </c>
    </row>
    <row r="633" spans="1:42" x14ac:dyDescent="0.2">
      <c r="A633" s="11">
        <v>44851</v>
      </c>
      <c r="B633" s="5" t="s">
        <v>244</v>
      </c>
      <c r="C633" s="10">
        <v>44835</v>
      </c>
      <c r="D633" s="5" t="s">
        <v>185</v>
      </c>
      <c r="E633" s="18">
        <f>IF(SUMIFS('Daily NSE Equity Options'!$K:$K,'Daily NSE Equity Options'!$A:$A,$A633)=0,"",SUMIFS('Daily NSE Equity Options'!$K:$K,'Daily NSE Equity Options'!$A:$A,$A633))</f>
        <v>515.1454</v>
      </c>
      <c r="F633" s="7">
        <f>IF(SUMIFS('Daily BSE Equity Options'!$K:$K,'Daily BSE Equity Options'!$A:$A,$A633)=0,"",SUMIFS('Daily BSE Equity Options'!$K:$K,'Daily BSE Equity Options'!$A:$A,$A633))</f>
        <v>5.28E-2</v>
      </c>
      <c r="G633" s="7">
        <f t="shared" si="243"/>
        <v>515.19820000000004</v>
      </c>
      <c r="H633" s="20" t="str">
        <f t="shared" si="244"/>
        <v/>
      </c>
      <c r="I633" s="20" t="str">
        <f t="shared" si="245"/>
        <v/>
      </c>
      <c r="J633" s="20" t="str">
        <f t="shared" si="246"/>
        <v/>
      </c>
      <c r="K633" s="20">
        <f t="shared" si="261"/>
        <v>7.3189847031321698E-2</v>
      </c>
      <c r="L633" s="20">
        <f t="shared" si="262"/>
        <v>-8.6505190311418678E-2</v>
      </c>
      <c r="M633" s="20">
        <f t="shared" si="263"/>
        <v>7.3170619935255532E-2</v>
      </c>
      <c r="N633" s="20">
        <f t="shared" si="247"/>
        <v>0.99989751516988989</v>
      </c>
      <c r="O633" s="20">
        <f t="shared" si="248"/>
        <v>1.0248483011004307E-4</v>
      </c>
      <c r="P633" s="21">
        <f>IF(SUMIFS('Daily NSE Equity Options'!$L:$L,'Daily NSE Equity Options'!$A:$A,$A633)=0,"",SUMIFS('Daily NSE Equity Options'!$L:$L,'Daily NSE Equity Options'!$A:$A,$A633))</f>
        <v>104415.0429</v>
      </c>
      <c r="Q633" s="8">
        <f>IF(SUMIFS('Daily BSE Equity Options'!$L:$L,'Daily BSE Equity Options'!$A:$A,$A633)=0,"",SUMIFS('Daily BSE Equity Options'!$L:$L,'Daily BSE Equity Options'!$A:$A,$A633))</f>
        <v>2082.5414000000001</v>
      </c>
      <c r="R633" s="8">
        <f t="shared" si="249"/>
        <v>106497.5843</v>
      </c>
      <c r="S633" s="23" t="str">
        <f t="shared" si="250"/>
        <v/>
      </c>
      <c r="T633" s="23" t="str">
        <f t="shared" si="251"/>
        <v/>
      </c>
      <c r="U633" s="23" t="str">
        <f t="shared" si="252"/>
        <v/>
      </c>
      <c r="V633" s="23">
        <f t="shared" si="264"/>
        <v>0.29443718529036</v>
      </c>
      <c r="W633" s="23">
        <f t="shared" si="265"/>
        <v>2.7017646401475748E-2</v>
      </c>
      <c r="X633" s="23">
        <f t="shared" si="266"/>
        <v>0.28787959349515457</v>
      </c>
      <c r="Y633" s="23">
        <f t="shared" si="253"/>
        <v>0.98044517710248191</v>
      </c>
      <c r="Z633" s="23">
        <f t="shared" si="254"/>
        <v>1.9554822897518063E-2</v>
      </c>
      <c r="AA633" s="24">
        <f>IF(SUMIFS('Daily NSE Equity Options'!$M:$M,'Daily NSE Equity Options'!$A:$A,$A633)=0,"",SUMIFS('Daily NSE Equity Options'!$M:$M,'Daily NSE Equity Options'!$A:$A,$A633))</f>
        <v>113360963</v>
      </c>
      <c r="AB633" s="9">
        <f>IF(SUMIFS('Daily BSE Equity Options'!$M:$M,'Daily BSE Equity Options'!$A:$A,$A633)=0,"",SUMIFS('Daily BSE Equity Options'!$M:$M,'Daily BSE Equity Options'!$A:$A,$A633))</f>
        <v>2110961</v>
      </c>
      <c r="AC633" s="9">
        <f t="shared" si="255"/>
        <v>115471924</v>
      </c>
      <c r="AD633" s="26" t="str">
        <f t="shared" si="256"/>
        <v/>
      </c>
      <c r="AE633" s="26" t="str">
        <f t="shared" si="257"/>
        <v/>
      </c>
      <c r="AF633" s="26" t="str">
        <f t="shared" si="258"/>
        <v/>
      </c>
      <c r="AG633" s="26">
        <f t="shared" si="267"/>
        <v>0.29084475791269671</v>
      </c>
      <c r="AH633" s="26">
        <f t="shared" si="268"/>
        <v>2.8684803885976162E-2</v>
      </c>
      <c r="AI633" s="26">
        <f t="shared" si="269"/>
        <v>0.28485866856900177</v>
      </c>
      <c r="AJ633" s="26">
        <f t="shared" si="259"/>
        <v>0.98171883755916289</v>
      </c>
      <c r="AK633" s="26">
        <f t="shared" si="260"/>
        <v>1.8281162440837134E-2</v>
      </c>
      <c r="AL633" s="29">
        <v>18.2575</v>
      </c>
      <c r="AM633" s="30">
        <v>19.077500000000001</v>
      </c>
      <c r="AN633" s="30">
        <v>18.2575</v>
      </c>
      <c r="AO633" s="30">
        <v>18.4175</v>
      </c>
      <c r="AP633" s="31">
        <v>8.8000000000000005E-3</v>
      </c>
    </row>
    <row r="634" spans="1:42" x14ac:dyDescent="0.2">
      <c r="A634" s="11">
        <v>44852</v>
      </c>
      <c r="B634" s="5" t="s">
        <v>242</v>
      </c>
      <c r="C634" s="10">
        <v>44835</v>
      </c>
      <c r="D634" s="5" t="s">
        <v>185</v>
      </c>
      <c r="E634" s="18">
        <f>IF(SUMIFS('Daily NSE Equity Options'!$K:$K,'Daily NSE Equity Options'!$A:$A,$A634)=0,"",SUMIFS('Daily NSE Equity Options'!$K:$K,'Daily NSE Equity Options'!$A:$A,$A634))</f>
        <v>461.27769999999998</v>
      </c>
      <c r="F634" s="7">
        <f>IF(SUMIFS('Daily BSE Equity Options'!$K:$K,'Daily BSE Equity Options'!$A:$A,$A634)=0,"",SUMIFS('Daily BSE Equity Options'!$K:$K,'Daily BSE Equity Options'!$A:$A,$A634))</f>
        <v>4.8500000000000001E-2</v>
      </c>
      <c r="G634" s="7">
        <f t="shared" si="243"/>
        <v>461.32619999999997</v>
      </c>
      <c r="H634" s="20">
        <f t="shared" si="244"/>
        <v>0.51940055054169743</v>
      </c>
      <c r="I634" s="20">
        <f t="shared" si="245"/>
        <v>-9.3457943925233655E-2</v>
      </c>
      <c r="J634" s="20">
        <f t="shared" si="246"/>
        <v>0.51929256955646275</v>
      </c>
      <c r="K634" s="20">
        <f t="shared" si="261"/>
        <v>-0.10456795304781918</v>
      </c>
      <c r="L634" s="20">
        <f t="shared" si="262"/>
        <v>-8.1439393939393923E-2</v>
      </c>
      <c r="M634" s="20">
        <f t="shared" si="263"/>
        <v>-0.10456558272136829</v>
      </c>
      <c r="N634" s="20">
        <f t="shared" si="247"/>
        <v>0.99989486831660546</v>
      </c>
      <c r="O634" s="20">
        <f t="shared" si="248"/>
        <v>1.0513168339452648E-4</v>
      </c>
      <c r="P634" s="21">
        <f>IF(SUMIFS('Daily NSE Equity Options'!$L:$L,'Daily NSE Equity Options'!$A:$A,$A634)=0,"",SUMIFS('Daily NSE Equity Options'!$L:$L,'Daily NSE Equity Options'!$A:$A,$A634))</f>
        <v>123487.7792</v>
      </c>
      <c r="Q634" s="8">
        <f>IF(SUMIFS('Daily BSE Equity Options'!$L:$L,'Daily BSE Equity Options'!$A:$A,$A634)=0,"",SUMIFS('Daily BSE Equity Options'!$L:$L,'Daily BSE Equity Options'!$A:$A,$A634))</f>
        <v>2181.4911000000002</v>
      </c>
      <c r="R634" s="8">
        <f t="shared" si="249"/>
        <v>125669.2703</v>
      </c>
      <c r="S634" s="23">
        <f t="shared" si="250"/>
        <v>1.7564380464764886</v>
      </c>
      <c r="T634" s="23">
        <f t="shared" si="251"/>
        <v>4.8430577368244521E-2</v>
      </c>
      <c r="U634" s="23">
        <f t="shared" si="252"/>
        <v>1.6806306777554454</v>
      </c>
      <c r="V634" s="23">
        <f t="shared" si="264"/>
        <v>0.18266272531503214</v>
      </c>
      <c r="W634" s="23">
        <f t="shared" si="265"/>
        <v>4.7513917370382242E-2</v>
      </c>
      <c r="X634" s="23">
        <f t="shared" si="266"/>
        <v>0.18001991431086384</v>
      </c>
      <c r="Y634" s="23">
        <f t="shared" si="253"/>
        <v>0.98264101402998283</v>
      </c>
      <c r="Z634" s="23">
        <f t="shared" si="254"/>
        <v>1.7358985970017206E-2</v>
      </c>
      <c r="AA634" s="24">
        <f>IF(SUMIFS('Daily NSE Equity Options'!$M:$M,'Daily NSE Equity Options'!$A:$A,$A634)=0,"",SUMIFS('Daily NSE Equity Options'!$M:$M,'Daily NSE Equity Options'!$A:$A,$A634))</f>
        <v>139474940</v>
      </c>
      <c r="AB634" s="9">
        <f>IF(SUMIFS('Daily BSE Equity Options'!$M:$M,'Daily BSE Equity Options'!$A:$A,$A634)=0,"",SUMIFS('Daily BSE Equity Options'!$M:$M,'Daily BSE Equity Options'!$A:$A,$A634))</f>
        <v>2213004</v>
      </c>
      <c r="AC634" s="9">
        <f t="shared" si="255"/>
        <v>141687944</v>
      </c>
      <c r="AD634" s="26">
        <f t="shared" si="256"/>
        <v>2.0207983054500009</v>
      </c>
      <c r="AE634" s="26">
        <f t="shared" si="257"/>
        <v>-1.1708089554358425E-2</v>
      </c>
      <c r="AF634" s="26">
        <f t="shared" si="258"/>
        <v>1.9267855287824274</v>
      </c>
      <c r="AG634" s="26">
        <f t="shared" si="267"/>
        <v>0.23036128406919065</v>
      </c>
      <c r="AH634" s="26">
        <f t="shared" si="268"/>
        <v>4.8339595094367027E-2</v>
      </c>
      <c r="AI634" s="26">
        <f t="shared" si="269"/>
        <v>0.22703371600528621</v>
      </c>
      <c r="AJ634" s="26">
        <f t="shared" si="259"/>
        <v>0.98438114113646813</v>
      </c>
      <c r="AK634" s="26">
        <f t="shared" si="260"/>
        <v>1.5618858863531818E-2</v>
      </c>
      <c r="AL634" s="29">
        <v>18.4175</v>
      </c>
      <c r="AM634" s="30">
        <v>18.4175</v>
      </c>
      <c r="AN634" s="30">
        <v>16.574999999999999</v>
      </c>
      <c r="AO634" s="30">
        <v>17.452500000000001</v>
      </c>
      <c r="AP634" s="31">
        <v>-5.2400000000000002E-2</v>
      </c>
    </row>
    <row r="635" spans="1:42" x14ac:dyDescent="0.2">
      <c r="A635" s="11">
        <v>44853</v>
      </c>
      <c r="B635" s="5" t="s">
        <v>240</v>
      </c>
      <c r="C635" s="10">
        <v>44835</v>
      </c>
      <c r="D635" s="5" t="s">
        <v>185</v>
      </c>
      <c r="E635" s="18">
        <f>IF(SUMIFS('Daily NSE Equity Options'!$K:$K,'Daily NSE Equity Options'!$A:$A,$A635)=0,"",SUMIFS('Daily NSE Equity Options'!$K:$K,'Daily NSE Equity Options'!$A:$A,$A635))</f>
        <v>495.98200000000003</v>
      </c>
      <c r="F635" s="7">
        <f>IF(SUMIFS('Daily BSE Equity Options'!$K:$K,'Daily BSE Equity Options'!$A:$A,$A635)=0,"",SUMIFS('Daily BSE Equity Options'!$K:$K,'Daily BSE Equity Options'!$A:$A,$A635))</f>
        <v>4.7E-2</v>
      </c>
      <c r="G635" s="7">
        <f t="shared" si="243"/>
        <v>496.02900000000005</v>
      </c>
      <c r="H635" s="20">
        <f t="shared" si="244"/>
        <v>0.43471671849865334</v>
      </c>
      <c r="I635" s="20">
        <f t="shared" si="245"/>
        <v>-0.14233576642335766</v>
      </c>
      <c r="J635" s="20">
        <f t="shared" si="246"/>
        <v>0.43462525932372365</v>
      </c>
      <c r="K635" s="20">
        <f t="shared" si="261"/>
        <v>7.5235156609565257E-2</v>
      </c>
      <c r="L635" s="20">
        <f t="shared" si="262"/>
        <v>-3.0927835051546393E-2</v>
      </c>
      <c r="M635" s="20">
        <f t="shared" si="263"/>
        <v>7.5223995515537823E-2</v>
      </c>
      <c r="N635" s="20">
        <f t="shared" si="247"/>
        <v>0.99990524747544995</v>
      </c>
      <c r="O635" s="20">
        <f t="shared" si="248"/>
        <v>9.4752524549975901E-5</v>
      </c>
      <c r="P635" s="21">
        <f>IF(SUMIFS('Daily NSE Equity Options'!$L:$L,'Daily NSE Equity Options'!$A:$A,$A635)=0,"",SUMIFS('Daily NSE Equity Options'!$L:$L,'Daily NSE Equity Options'!$A:$A,$A635))</f>
        <v>147350.54560000001</v>
      </c>
      <c r="Q635" s="8">
        <f>IF(SUMIFS('Daily BSE Equity Options'!$L:$L,'Daily BSE Equity Options'!$A:$A,$A635)=0,"",SUMIFS('Daily BSE Equity Options'!$L:$L,'Daily BSE Equity Options'!$A:$A,$A635))</f>
        <v>2231.4470000000001</v>
      </c>
      <c r="R635" s="8">
        <f t="shared" si="249"/>
        <v>149581.9926</v>
      </c>
      <c r="S635" s="23">
        <f t="shared" si="250"/>
        <v>1.3920644779623434</v>
      </c>
      <c r="T635" s="23">
        <f t="shared" si="251"/>
        <v>5.6636793180086853E-2</v>
      </c>
      <c r="U635" s="23">
        <f t="shared" si="252"/>
        <v>1.3477992337386389</v>
      </c>
      <c r="V635" s="23">
        <f t="shared" si="264"/>
        <v>0.19323990239837441</v>
      </c>
      <c r="W635" s="23">
        <f t="shared" si="265"/>
        <v>2.2899887145998443E-2</v>
      </c>
      <c r="X635" s="23">
        <f t="shared" si="266"/>
        <v>0.19028297246347581</v>
      </c>
      <c r="Y635" s="23">
        <f t="shared" si="253"/>
        <v>0.98508211475717444</v>
      </c>
      <c r="Z635" s="23">
        <f t="shared" si="254"/>
        <v>1.491788524282568E-2</v>
      </c>
      <c r="AA635" s="24">
        <f>IF(SUMIFS('Daily NSE Equity Options'!$M:$M,'Daily NSE Equity Options'!$A:$A,$A635)=0,"",SUMIFS('Daily NSE Equity Options'!$M:$M,'Daily NSE Equity Options'!$A:$A,$A635))</f>
        <v>155051179</v>
      </c>
      <c r="AB635" s="9">
        <f>IF(SUMIFS('Daily BSE Equity Options'!$M:$M,'Daily BSE Equity Options'!$A:$A,$A635)=0,"",SUMIFS('Daily BSE Equity Options'!$M:$M,'Daily BSE Equity Options'!$A:$A,$A635))</f>
        <v>2268596</v>
      </c>
      <c r="AC635" s="9">
        <f t="shared" si="255"/>
        <v>157319775</v>
      </c>
      <c r="AD635" s="26">
        <f t="shared" si="256"/>
        <v>1.4418998255106148</v>
      </c>
      <c r="AE635" s="26">
        <f t="shared" si="257"/>
        <v>4.1867189484131151E-2</v>
      </c>
      <c r="AF635" s="26">
        <f t="shared" si="258"/>
        <v>1.3954811859670953</v>
      </c>
      <c r="AG635" s="26">
        <f t="shared" si="267"/>
        <v>0.11167768919635312</v>
      </c>
      <c r="AH635" s="26">
        <f t="shared" si="268"/>
        <v>2.5120605294884246E-2</v>
      </c>
      <c r="AI635" s="26">
        <f t="shared" si="269"/>
        <v>0.11032576631925717</v>
      </c>
      <c r="AJ635" s="26">
        <f t="shared" si="259"/>
        <v>0.98557971494683361</v>
      </c>
      <c r="AK635" s="26">
        <f t="shared" si="260"/>
        <v>1.4420285053166393E-2</v>
      </c>
      <c r="AL635" s="29">
        <v>17.452500000000001</v>
      </c>
      <c r="AM635" s="30">
        <v>17.555</v>
      </c>
      <c r="AN635" s="30">
        <v>16.227499999999999</v>
      </c>
      <c r="AO635" s="30">
        <v>17.487500000000001</v>
      </c>
      <c r="AP635" s="31">
        <v>2E-3</v>
      </c>
    </row>
    <row r="636" spans="1:42" x14ac:dyDescent="0.2">
      <c r="A636" s="11">
        <v>44854</v>
      </c>
      <c r="B636" s="5" t="s">
        <v>243</v>
      </c>
      <c r="C636" s="10">
        <v>44835</v>
      </c>
      <c r="D636" s="5" t="s">
        <v>185</v>
      </c>
      <c r="E636" s="18">
        <f>IF(SUMIFS('Daily NSE Equity Options'!$K:$K,'Daily NSE Equity Options'!$A:$A,$A636)=0,"",SUMIFS('Daily NSE Equity Options'!$K:$K,'Daily NSE Equity Options'!$A:$A,$A636))</f>
        <v>537.50930000000005</v>
      </c>
      <c r="F636" s="7">
        <f>IF(SUMIFS('Daily BSE Equity Options'!$K:$K,'Daily BSE Equity Options'!$A:$A,$A636)=0,"",SUMIFS('Daily BSE Equity Options'!$K:$K,'Daily BSE Equity Options'!$A:$A,$A636))</f>
        <v>2.5000000000000001E-2</v>
      </c>
      <c r="G636" s="7">
        <f t="shared" si="243"/>
        <v>537.53430000000003</v>
      </c>
      <c r="H636" s="20">
        <f t="shared" si="244"/>
        <v>0.64111998470960652</v>
      </c>
      <c r="I636" s="20">
        <f t="shared" si="245"/>
        <v>-0.34725848563968664</v>
      </c>
      <c r="J636" s="20">
        <f t="shared" si="246"/>
        <v>0.64100441989692425</v>
      </c>
      <c r="K636" s="20">
        <f t="shared" si="261"/>
        <v>8.3727433656866523E-2</v>
      </c>
      <c r="L636" s="20">
        <f t="shared" si="262"/>
        <v>-0.46808510638297873</v>
      </c>
      <c r="M636" s="20">
        <f t="shared" si="263"/>
        <v>8.3675148025619484E-2</v>
      </c>
      <c r="N636" s="20">
        <f t="shared" si="247"/>
        <v>0.99995349133999456</v>
      </c>
      <c r="O636" s="20">
        <f t="shared" si="248"/>
        <v>4.6508660005510344E-5</v>
      </c>
      <c r="P636" s="21">
        <f>IF(SUMIFS('Daily NSE Equity Options'!$L:$L,'Daily NSE Equity Options'!$A:$A,$A636)=0,"",SUMIFS('Daily NSE Equity Options'!$L:$L,'Daily NSE Equity Options'!$A:$A,$A636))</f>
        <v>297072.05160000001</v>
      </c>
      <c r="Q636" s="8">
        <f>IF(SUMIFS('Daily BSE Equity Options'!$L:$L,'Daily BSE Equity Options'!$A:$A,$A636)=0,"",SUMIFS('Daily BSE Equity Options'!$L:$L,'Daily BSE Equity Options'!$A:$A,$A636))</f>
        <v>2344.3787000000002</v>
      </c>
      <c r="R636" s="8">
        <f t="shared" si="249"/>
        <v>299416.43030000001</v>
      </c>
      <c r="S636" s="23">
        <f t="shared" si="250"/>
        <v>3.0373073324001991</v>
      </c>
      <c r="T636" s="23">
        <f t="shared" si="251"/>
        <v>8.4166721236209163E-2</v>
      </c>
      <c r="U636" s="23">
        <f t="shared" si="252"/>
        <v>2.9529996847226663</v>
      </c>
      <c r="V636" s="23">
        <f t="shared" si="264"/>
        <v>1.0160906116115527</v>
      </c>
      <c r="W636" s="23">
        <f t="shared" si="265"/>
        <v>5.0609178707807123E-2</v>
      </c>
      <c r="X636" s="23">
        <f t="shared" si="266"/>
        <v>1.0016876703914157</v>
      </c>
      <c r="Y636" s="23">
        <f t="shared" si="253"/>
        <v>0.99217017350166437</v>
      </c>
      <c r="Z636" s="23">
        <f t="shared" si="254"/>
        <v>7.8298264983356191E-3</v>
      </c>
      <c r="AA636" s="24">
        <f>IF(SUMIFS('Daily NSE Equity Options'!$M:$M,'Daily NSE Equity Options'!$A:$A,$A636)=0,"",SUMIFS('Daily NSE Equity Options'!$M:$M,'Daily NSE Equity Options'!$A:$A,$A636))</f>
        <v>311401484</v>
      </c>
      <c r="AB636" s="9">
        <f>IF(SUMIFS('Daily BSE Equity Options'!$M:$M,'Daily BSE Equity Options'!$A:$A,$A636)=0,"",SUMIFS('Daily BSE Equity Options'!$M:$M,'Daily BSE Equity Options'!$A:$A,$A636))</f>
        <v>2405805</v>
      </c>
      <c r="AC636" s="9">
        <f t="shared" si="255"/>
        <v>313807289</v>
      </c>
      <c r="AD636" s="26">
        <f t="shared" si="256"/>
        <v>3.0638611994169471</v>
      </c>
      <c r="AE636" s="26">
        <f t="shared" si="257"/>
        <v>9.5529141114770733E-2</v>
      </c>
      <c r="AF636" s="26">
        <f t="shared" si="258"/>
        <v>2.9811630280235777</v>
      </c>
      <c r="AG636" s="26">
        <f t="shared" si="267"/>
        <v>1.0083786915286854</v>
      </c>
      <c r="AH636" s="26">
        <f t="shared" si="268"/>
        <v>6.048190158141864E-2</v>
      </c>
      <c r="AI636" s="26">
        <f t="shared" si="269"/>
        <v>0.99470974961666458</v>
      </c>
      <c r="AJ636" s="26">
        <f t="shared" si="259"/>
        <v>0.99233349547849414</v>
      </c>
      <c r="AK636" s="26">
        <f t="shared" si="260"/>
        <v>7.6665045215058725E-3</v>
      </c>
      <c r="AL636" s="29">
        <v>17.487500000000001</v>
      </c>
      <c r="AM636" s="30">
        <v>17.762499999999999</v>
      </c>
      <c r="AN636" s="30">
        <v>15.567500000000001</v>
      </c>
      <c r="AO636" s="30">
        <v>17.232500000000002</v>
      </c>
      <c r="AP636" s="31">
        <v>-1.46E-2</v>
      </c>
    </row>
    <row r="637" spans="1:42" x14ac:dyDescent="0.2">
      <c r="A637" s="11">
        <v>44855</v>
      </c>
      <c r="B637" s="5" t="s">
        <v>241</v>
      </c>
      <c r="C637" s="10">
        <v>44835</v>
      </c>
      <c r="D637" s="5" t="s">
        <v>185</v>
      </c>
      <c r="E637" s="18">
        <f>IF(SUMIFS('Daily NSE Equity Options'!$K:$K,'Daily NSE Equity Options'!$A:$A,$A637)=0,"",SUMIFS('Daily NSE Equity Options'!$K:$K,'Daily NSE Equity Options'!$A:$A,$A637))</f>
        <v>465.61</v>
      </c>
      <c r="F637" s="7">
        <f>IF(SUMIFS('Daily BSE Equity Options'!$K:$K,'Daily BSE Equity Options'!$A:$A,$A637)=0,"",SUMIFS('Daily BSE Equity Options'!$K:$K,'Daily BSE Equity Options'!$A:$A,$A637))</f>
        <v>6.7599999999999993E-2</v>
      </c>
      <c r="G637" s="7">
        <f t="shared" si="243"/>
        <v>465.67760000000004</v>
      </c>
      <c r="H637" s="20">
        <f t="shared" si="244"/>
        <v>0.32061231302718052</v>
      </c>
      <c r="I637" s="20">
        <f t="shared" si="245"/>
        <v>-0.32736318407960208</v>
      </c>
      <c r="J637" s="20">
        <f t="shared" si="246"/>
        <v>0.32042766107185217</v>
      </c>
      <c r="K637" s="20">
        <f t="shared" si="261"/>
        <v>-0.1337638251096307</v>
      </c>
      <c r="L637" s="20">
        <f t="shared" si="262"/>
        <v>1.7039999999999997</v>
      </c>
      <c r="M637" s="20">
        <f t="shared" si="263"/>
        <v>-0.13367835317671817</v>
      </c>
      <c r="N637" s="20">
        <f t="shared" si="247"/>
        <v>0.9998548351906984</v>
      </c>
      <c r="O637" s="20">
        <f t="shared" si="248"/>
        <v>1.4516480930154251E-4</v>
      </c>
      <c r="P637" s="21">
        <f>IF(SUMIFS('Daily NSE Equity Options'!$L:$L,'Daily NSE Equity Options'!$A:$A,$A637)=0,"",SUMIFS('Daily NSE Equity Options'!$L:$L,'Daily NSE Equity Options'!$A:$A,$A637))</f>
        <v>91974.121299999999</v>
      </c>
      <c r="Q637" s="8">
        <f>IF(SUMIFS('Daily BSE Equity Options'!$L:$L,'Daily BSE Equity Options'!$A:$A,$A637)=0,"",SUMIFS('Daily BSE Equity Options'!$L:$L,'Daily BSE Equity Options'!$A:$A,$A637))</f>
        <v>2170.9430000000002</v>
      </c>
      <c r="R637" s="8">
        <f t="shared" si="249"/>
        <v>94145.064299999998</v>
      </c>
      <c r="S637" s="23">
        <f t="shared" si="250"/>
        <v>-0.37164636321724132</v>
      </c>
      <c r="T637" s="23">
        <f t="shared" si="251"/>
        <v>-2.3788616222028436E-2</v>
      </c>
      <c r="U637" s="23">
        <f t="shared" si="252"/>
        <v>-0.36644045974128325</v>
      </c>
      <c r="V637" s="23">
        <f t="shared" si="264"/>
        <v>-0.69039793274178196</v>
      </c>
      <c r="W637" s="23">
        <f t="shared" si="265"/>
        <v>-7.3979387374573879E-2</v>
      </c>
      <c r="X637" s="23">
        <f t="shared" si="266"/>
        <v>-0.68557148248120037</v>
      </c>
      <c r="Y637" s="23">
        <f t="shared" si="253"/>
        <v>0.97694044806127989</v>
      </c>
      <c r="Z637" s="23">
        <f t="shared" si="254"/>
        <v>2.3059551938720172E-2</v>
      </c>
      <c r="AA637" s="24">
        <f>IF(SUMIFS('Daily NSE Equity Options'!$M:$M,'Daily NSE Equity Options'!$A:$A,$A637)=0,"",SUMIFS('Daily NSE Equity Options'!$M:$M,'Daily NSE Equity Options'!$A:$A,$A637))</f>
        <v>96577900</v>
      </c>
      <c r="AB637" s="9">
        <f>IF(SUMIFS('Daily BSE Equity Options'!$M:$M,'Daily BSE Equity Options'!$A:$A,$A637)=0,"",SUMIFS('Daily BSE Equity Options'!$M:$M,'Daily BSE Equity Options'!$A:$A,$A637))</f>
        <v>2204406</v>
      </c>
      <c r="AC637" s="9">
        <f t="shared" si="255"/>
        <v>98782306</v>
      </c>
      <c r="AD637" s="26">
        <f t="shared" si="256"/>
        <v>-0.36698719235444432</v>
      </c>
      <c r="AE637" s="26">
        <f t="shared" si="257"/>
        <v>-3.2745877092716924E-2</v>
      </c>
      <c r="AF637" s="26">
        <f t="shared" si="258"/>
        <v>-0.36206785675238118</v>
      </c>
      <c r="AG637" s="26">
        <f t="shared" si="267"/>
        <v>-0.6898605017566326</v>
      </c>
      <c r="AH637" s="26">
        <f t="shared" si="268"/>
        <v>-8.3713767325282018E-2</v>
      </c>
      <c r="AI637" s="26">
        <f t="shared" si="269"/>
        <v>-0.68521347507641861</v>
      </c>
      <c r="AJ637" s="26">
        <f t="shared" si="259"/>
        <v>0.97768420186505867</v>
      </c>
      <c r="AK637" s="26">
        <f t="shared" si="260"/>
        <v>2.2315798134941292E-2</v>
      </c>
      <c r="AL637" s="29">
        <v>17.232500000000002</v>
      </c>
      <c r="AM637" s="30">
        <v>17.427499999999998</v>
      </c>
      <c r="AN637" s="30">
        <v>16.585000000000001</v>
      </c>
      <c r="AO637" s="30">
        <v>17.28</v>
      </c>
      <c r="AP637" s="31">
        <v>2.8E-3</v>
      </c>
    </row>
    <row r="638" spans="1:42" x14ac:dyDescent="0.2">
      <c r="A638" s="11">
        <v>44858</v>
      </c>
      <c r="B638" s="5" t="s">
        <v>244</v>
      </c>
      <c r="C638" s="10">
        <v>44835</v>
      </c>
      <c r="D638" s="5" t="s">
        <v>185</v>
      </c>
      <c r="E638" s="18">
        <f>IF(SUMIFS('Daily NSE Equity Options'!$K:$K,'Daily NSE Equity Options'!$A:$A,$A638)=0,"",SUMIFS('Daily NSE Equity Options'!$K:$K,'Daily NSE Equity Options'!$A:$A,$A638))</f>
        <v>90.774299999999997</v>
      </c>
      <c r="F638" s="7">
        <f>IF(SUMIFS('Daily BSE Equity Options'!$K:$K,'Daily BSE Equity Options'!$A:$A,$A638)=0,"",SUMIFS('Daily BSE Equity Options'!$K:$K,'Daily BSE Equity Options'!$A:$A,$A638))</f>
        <v>1.6999999999999999E-3</v>
      </c>
      <c r="G638" s="7">
        <f t="shared" si="243"/>
        <v>90.775999999999996</v>
      </c>
      <c r="H638" s="20" t="str">
        <f t="shared" si="244"/>
        <v/>
      </c>
      <c r="I638" s="20" t="str">
        <f t="shared" si="245"/>
        <v/>
      </c>
      <c r="J638" s="20" t="str">
        <f t="shared" si="246"/>
        <v/>
      </c>
      <c r="K638" s="20">
        <f t="shared" si="261"/>
        <v>-0.80504220270183202</v>
      </c>
      <c r="L638" s="20">
        <f t="shared" si="262"/>
        <v>-0.9748520710059172</v>
      </c>
      <c r="M638" s="20">
        <f t="shared" si="263"/>
        <v>-0.80506685311898196</v>
      </c>
      <c r="N638" s="20">
        <f t="shared" si="247"/>
        <v>0.99998127258306158</v>
      </c>
      <c r="O638" s="20">
        <f t="shared" si="248"/>
        <v>1.8727416938397814E-5</v>
      </c>
      <c r="P638" s="21">
        <f>IF(SUMIFS('Daily NSE Equity Options'!$L:$L,'Daily NSE Equity Options'!$A:$A,$A638)=0,"",SUMIFS('Daily NSE Equity Options'!$L:$L,'Daily NSE Equity Options'!$A:$A,$A638))</f>
        <v>25119.848300000001</v>
      </c>
      <c r="Q638" s="8">
        <f>IF(SUMIFS('Daily BSE Equity Options'!$L:$L,'Daily BSE Equity Options'!$A:$A,$A638)=0,"",SUMIFS('Daily BSE Equity Options'!$L:$L,'Daily BSE Equity Options'!$A:$A,$A638))</f>
        <v>55.723599999999998</v>
      </c>
      <c r="R638" s="8">
        <f t="shared" si="249"/>
        <v>25175.571900000003</v>
      </c>
      <c r="S638" s="23" t="str">
        <f t="shared" si="250"/>
        <v/>
      </c>
      <c r="T638" s="23" t="str">
        <f t="shared" si="251"/>
        <v/>
      </c>
      <c r="U638" s="23" t="str">
        <f t="shared" si="252"/>
        <v/>
      </c>
      <c r="V638" s="23">
        <f t="shared" si="264"/>
        <v>-0.72688134504634838</v>
      </c>
      <c r="W638" s="23">
        <f t="shared" si="265"/>
        <v>-0.97433207596883009</v>
      </c>
      <c r="X638" s="23">
        <f t="shared" si="266"/>
        <v>-0.73258744802832965</v>
      </c>
      <c r="Y638" s="23">
        <f t="shared" si="253"/>
        <v>0.99778660043071354</v>
      </c>
      <c r="Z638" s="23">
        <f t="shared" si="254"/>
        <v>2.2133995692864474E-3</v>
      </c>
      <c r="AA638" s="24">
        <f>IF(SUMIFS('Daily NSE Equity Options'!$M:$M,'Daily NSE Equity Options'!$A:$A,$A638)=0,"",SUMIFS('Daily NSE Equity Options'!$M:$M,'Daily NSE Equity Options'!$A:$A,$A638))</f>
        <v>26703325</v>
      </c>
      <c r="AB638" s="9">
        <f>IF(SUMIFS('Daily BSE Equity Options'!$M:$M,'Daily BSE Equity Options'!$A:$A,$A638)=0,"",SUMIFS('Daily BSE Equity Options'!$M:$M,'Daily BSE Equity Options'!$A:$A,$A638))</f>
        <v>55885</v>
      </c>
      <c r="AC638" s="9">
        <f t="shared" si="255"/>
        <v>26759210</v>
      </c>
      <c r="AD638" s="26" t="str">
        <f t="shared" si="256"/>
        <v/>
      </c>
      <c r="AE638" s="26" t="str">
        <f t="shared" si="257"/>
        <v/>
      </c>
      <c r="AF638" s="26" t="str">
        <f t="shared" si="258"/>
        <v/>
      </c>
      <c r="AG638" s="26">
        <f t="shared" si="267"/>
        <v>-0.72350480803579287</v>
      </c>
      <c r="AH638" s="26">
        <f t="shared" si="268"/>
        <v>-0.97464849941435472</v>
      </c>
      <c r="AI638" s="26">
        <f t="shared" si="269"/>
        <v>-0.72910927995546082</v>
      </c>
      <c r="AJ638" s="26">
        <f t="shared" si="259"/>
        <v>0.99791156016937721</v>
      </c>
      <c r="AK638" s="26">
        <f t="shared" si="260"/>
        <v>2.0884398306228024E-3</v>
      </c>
      <c r="AL638" s="29">
        <v>17.28</v>
      </c>
      <c r="AM638" s="30">
        <v>17.672499999999999</v>
      </c>
      <c r="AN638" s="30">
        <v>17.07</v>
      </c>
      <c r="AO638" s="30">
        <v>17.422499999999999</v>
      </c>
      <c r="AP638" s="31">
        <v>8.2000000000000007E-3</v>
      </c>
    </row>
    <row r="639" spans="1:42" x14ac:dyDescent="0.2">
      <c r="A639" s="11">
        <v>44859</v>
      </c>
      <c r="B639" s="5" t="s">
        <v>242</v>
      </c>
      <c r="C639" s="10">
        <v>44835</v>
      </c>
      <c r="D639" s="5" t="s">
        <v>185</v>
      </c>
      <c r="E639" s="18">
        <f>IF(SUMIFS('Daily NSE Equity Options'!$K:$K,'Daily NSE Equity Options'!$A:$A,$A639)=0,"",SUMIFS('Daily NSE Equity Options'!$K:$K,'Daily NSE Equity Options'!$A:$A,$A639))</f>
        <v>424.91199999999998</v>
      </c>
      <c r="F639" s="7">
        <f>IF(SUMIFS('Daily BSE Equity Options'!$K:$K,'Daily BSE Equity Options'!$A:$A,$A639)=0,"",SUMIFS('Daily BSE Equity Options'!$K:$K,'Daily BSE Equity Options'!$A:$A,$A639))</f>
        <v>4.5900000000000003E-2</v>
      </c>
      <c r="G639" s="7">
        <f t="shared" si="243"/>
        <v>424.9579</v>
      </c>
      <c r="H639" s="20">
        <f t="shared" si="244"/>
        <v>0.16480145616629671</v>
      </c>
      <c r="I639" s="20">
        <f t="shared" si="245"/>
        <v>-0.2839313572542902</v>
      </c>
      <c r="J639" s="20">
        <f t="shared" si="246"/>
        <v>0.16472262055114117</v>
      </c>
      <c r="K639" s="20">
        <f t="shared" si="261"/>
        <v>3.680972477892972</v>
      </c>
      <c r="L639" s="20">
        <f t="shared" si="262"/>
        <v>26.000000000000004</v>
      </c>
      <c r="M639" s="20">
        <f t="shared" si="263"/>
        <v>3.6813904556270378</v>
      </c>
      <c r="N639" s="20">
        <f t="shared" si="247"/>
        <v>0.99989198930058709</v>
      </c>
      <c r="O639" s="20">
        <f t="shared" si="248"/>
        <v>1.0801069941281243E-4</v>
      </c>
      <c r="P639" s="21">
        <f>IF(SUMIFS('Daily NSE Equity Options'!$L:$L,'Daily NSE Equity Options'!$A:$A,$A639)=0,"",SUMIFS('Daily NSE Equity Options'!$L:$L,'Daily NSE Equity Options'!$A:$A,$A639))</f>
        <v>138459.66639999999</v>
      </c>
      <c r="Q639" s="8">
        <f>IF(SUMIFS('Daily BSE Equity Options'!$L:$L,'Daily BSE Equity Options'!$A:$A,$A639)=0,"",SUMIFS('Daily BSE Equity Options'!$L:$L,'Daily BSE Equity Options'!$A:$A,$A639))</f>
        <v>2084.2579000000001</v>
      </c>
      <c r="R639" s="8">
        <f t="shared" si="249"/>
        <v>140543.92429999998</v>
      </c>
      <c r="S639" s="23">
        <f t="shared" si="250"/>
        <v>1.2324439673917285</v>
      </c>
      <c r="T639" s="23">
        <f t="shared" si="251"/>
        <v>-0.21648540046325393</v>
      </c>
      <c r="U639" s="23">
        <f t="shared" si="252"/>
        <v>1.1728544139511774</v>
      </c>
      <c r="V639" s="23">
        <f t="shared" si="264"/>
        <v>4.5119626817173089</v>
      </c>
      <c r="W639" s="23">
        <f t="shared" si="265"/>
        <v>36.40350408085623</v>
      </c>
      <c r="X639" s="23">
        <f t="shared" si="266"/>
        <v>4.5825514057140433</v>
      </c>
      <c r="Y639" s="23">
        <f t="shared" si="253"/>
        <v>0.98517006046059297</v>
      </c>
      <c r="Z639" s="23">
        <f t="shared" si="254"/>
        <v>1.4829939539407044E-2</v>
      </c>
      <c r="AA639" s="24">
        <f>IF(SUMIFS('Daily NSE Equity Options'!$M:$M,'Daily NSE Equity Options'!$A:$A,$A639)=0,"",SUMIFS('Daily NSE Equity Options'!$M:$M,'Daily NSE Equity Options'!$A:$A,$A639))</f>
        <v>151183798</v>
      </c>
      <c r="AB639" s="9">
        <f>IF(SUMIFS('Daily BSE Equity Options'!$M:$M,'Daily BSE Equity Options'!$A:$A,$A639)=0,"",SUMIFS('Daily BSE Equity Options'!$M:$M,'Daily BSE Equity Options'!$A:$A,$A639))</f>
        <v>2113205</v>
      </c>
      <c r="AC639" s="9">
        <f t="shared" si="255"/>
        <v>153297003</v>
      </c>
      <c r="AD639" s="26">
        <f t="shared" si="256"/>
        <v>1.3904190150003957</v>
      </c>
      <c r="AE639" s="26">
        <f t="shared" si="257"/>
        <v>-0.24955130149201576</v>
      </c>
      <c r="AF639" s="26">
        <f t="shared" si="258"/>
        <v>1.3205141869519976</v>
      </c>
      <c r="AG639" s="26">
        <f t="shared" si="267"/>
        <v>4.6616094812162903</v>
      </c>
      <c r="AH639" s="26">
        <f t="shared" si="268"/>
        <v>36.813456204706092</v>
      </c>
      <c r="AI639" s="26">
        <f t="shared" si="269"/>
        <v>4.7287566785417061</v>
      </c>
      <c r="AJ639" s="26">
        <f t="shared" si="259"/>
        <v>0.98621496207593828</v>
      </c>
      <c r="AK639" s="26">
        <f t="shared" si="260"/>
        <v>1.3785037924061699E-2</v>
      </c>
      <c r="AL639" s="29">
        <v>17.422499999999999</v>
      </c>
      <c r="AM639" s="30">
        <v>17.6175</v>
      </c>
      <c r="AN639" s="30">
        <v>16.489999999999998</v>
      </c>
      <c r="AO639" s="30">
        <v>16.88</v>
      </c>
      <c r="AP639" s="31">
        <v>-3.1099999999999999E-2</v>
      </c>
    </row>
    <row r="640" spans="1:42" x14ac:dyDescent="0.2">
      <c r="A640" s="11">
        <v>44861</v>
      </c>
      <c r="B640" s="5" t="s">
        <v>243</v>
      </c>
      <c r="C640" s="10">
        <v>44835</v>
      </c>
      <c r="D640" s="5" t="s">
        <v>185</v>
      </c>
      <c r="E640" s="18">
        <f>IF(SUMIFS('Daily NSE Equity Options'!$K:$K,'Daily NSE Equity Options'!$A:$A,$A640)=0,"",SUMIFS('Daily NSE Equity Options'!$K:$K,'Daily NSE Equity Options'!$A:$A,$A640))</f>
        <v>489.66809999999998</v>
      </c>
      <c r="F640" s="7">
        <f>IF(SUMIFS('Daily BSE Equity Options'!$K:$K,'Daily BSE Equity Options'!$A:$A,$A640)=0,"",SUMIFS('Daily BSE Equity Options'!$K:$K,'Daily BSE Equity Options'!$A:$A,$A640))</f>
        <v>2.5700000000000001E-2</v>
      </c>
      <c r="G640" s="7">
        <f t="shared" si="243"/>
        <v>489.69379999999995</v>
      </c>
      <c r="H640" s="20">
        <f t="shared" si="244"/>
        <v>1.0890286215992413</v>
      </c>
      <c r="I640" s="20">
        <f t="shared" si="245"/>
        <v>-0.44612068965517238</v>
      </c>
      <c r="J640" s="20">
        <f t="shared" si="246"/>
        <v>1.0887247954009083</v>
      </c>
      <c r="K640" s="20">
        <f t="shared" si="261"/>
        <v>0.15239884964416173</v>
      </c>
      <c r="L640" s="20">
        <f t="shared" si="262"/>
        <v>-0.44008714596949894</v>
      </c>
      <c r="M640" s="20">
        <f t="shared" si="263"/>
        <v>0.15233485481738307</v>
      </c>
      <c r="N640" s="20">
        <f t="shared" si="247"/>
        <v>0.99994751822465389</v>
      </c>
      <c r="O640" s="20">
        <f t="shared" si="248"/>
        <v>5.248177534614488E-5</v>
      </c>
      <c r="P640" s="21">
        <f>IF(SUMIFS('Daily NSE Equity Options'!$L:$L,'Daily NSE Equity Options'!$A:$A,$A640)=0,"",SUMIFS('Daily NSE Equity Options'!$L:$L,'Daily NSE Equity Options'!$A:$A,$A640))</f>
        <v>267508.29969999997</v>
      </c>
      <c r="Q640" s="8">
        <f>IF(SUMIFS('Daily BSE Equity Options'!$L:$L,'Daily BSE Equity Options'!$A:$A,$A640)=0,"",SUMIFS('Daily BSE Equity Options'!$L:$L,'Daily BSE Equity Options'!$A:$A,$A640))</f>
        <v>2414.7368999999999</v>
      </c>
      <c r="R640" s="8">
        <f t="shared" si="249"/>
        <v>269923.03659999999</v>
      </c>
      <c r="S640" s="23">
        <f t="shared" si="250"/>
        <v>3.3756542373371508</v>
      </c>
      <c r="T640" s="23">
        <f t="shared" si="251"/>
        <v>-0.15830105103924907</v>
      </c>
      <c r="U640" s="23">
        <f t="shared" si="252"/>
        <v>3.2172511652122786</v>
      </c>
      <c r="V640" s="23">
        <f t="shared" si="264"/>
        <v>0.93203050863337911</v>
      </c>
      <c r="W640" s="23">
        <f t="shared" si="265"/>
        <v>0.15855955253905951</v>
      </c>
      <c r="X640" s="23">
        <f t="shared" si="266"/>
        <v>0.92055998111901327</v>
      </c>
      <c r="Y640" s="23">
        <f t="shared" si="253"/>
        <v>0.9910539799402952</v>
      </c>
      <c r="Z640" s="23">
        <f t="shared" si="254"/>
        <v>8.9460200597046777E-3</v>
      </c>
      <c r="AA640" s="24">
        <f>IF(SUMIFS('Daily NSE Equity Options'!$M:$M,'Daily NSE Equity Options'!$A:$A,$A640)=0,"",SUMIFS('Daily NSE Equity Options'!$M:$M,'Daily NSE Equity Options'!$A:$A,$A640))</f>
        <v>273545941</v>
      </c>
      <c r="AB640" s="9">
        <f>IF(SUMIFS('Daily BSE Equity Options'!$M:$M,'Daily BSE Equity Options'!$A:$A,$A640)=0,"",SUMIFS('Daily BSE Equity Options'!$M:$M,'Daily BSE Equity Options'!$A:$A,$A640))</f>
        <v>2500120</v>
      </c>
      <c r="AC640" s="9">
        <f t="shared" si="255"/>
        <v>276046061</v>
      </c>
      <c r="AD640" s="26">
        <f t="shared" si="256"/>
        <v>3.3710603705844928</v>
      </c>
      <c r="AE640" s="26">
        <f t="shared" si="257"/>
        <v>-0.18493599283560525</v>
      </c>
      <c r="AF640" s="26">
        <f t="shared" si="258"/>
        <v>3.2049084236172778</v>
      </c>
      <c r="AG640" s="26">
        <f t="shared" si="267"/>
        <v>0.80936016040554826</v>
      </c>
      <c r="AH640" s="26">
        <f t="shared" si="268"/>
        <v>0.18309392605071451</v>
      </c>
      <c r="AI640" s="26">
        <f t="shared" si="269"/>
        <v>0.80072705661440757</v>
      </c>
      <c r="AJ640" s="26">
        <f t="shared" si="259"/>
        <v>0.99094310568698896</v>
      </c>
      <c r="AK640" s="26">
        <f t="shared" si="260"/>
        <v>9.0568943130110453E-3</v>
      </c>
      <c r="AL640" s="29">
        <v>16.88</v>
      </c>
      <c r="AM640" s="30">
        <v>17.07</v>
      </c>
      <c r="AN640" s="30">
        <v>14.79</v>
      </c>
      <c r="AO640" s="30">
        <v>16.5975</v>
      </c>
      <c r="AP640" s="31">
        <v>-1.67E-2</v>
      </c>
    </row>
    <row r="641" spans="1:42" x14ac:dyDescent="0.2">
      <c r="A641" s="11">
        <v>44862</v>
      </c>
      <c r="B641" s="5" t="s">
        <v>241</v>
      </c>
      <c r="C641" s="10">
        <v>44835</v>
      </c>
      <c r="D641" s="5" t="s">
        <v>185</v>
      </c>
      <c r="E641" s="18">
        <f>IF(SUMIFS('Daily NSE Equity Options'!$K:$K,'Daily NSE Equity Options'!$A:$A,$A641)=0,"",SUMIFS('Daily NSE Equity Options'!$K:$K,'Daily NSE Equity Options'!$A:$A,$A641))</f>
        <v>441.30840000000001</v>
      </c>
      <c r="F641" s="7">
        <f>IF(SUMIFS('Daily BSE Equity Options'!$K:$K,'Daily BSE Equity Options'!$A:$A,$A641)=0,"",SUMIFS('Daily BSE Equity Options'!$K:$K,'Daily BSE Equity Options'!$A:$A,$A641))</f>
        <v>5.7299999999999997E-2</v>
      </c>
      <c r="G641" s="7">
        <f t="shared" si="243"/>
        <v>441.3657</v>
      </c>
      <c r="H641" s="20">
        <f t="shared" si="244"/>
        <v>0.15894132606835654</v>
      </c>
      <c r="I641" s="20">
        <f t="shared" si="245"/>
        <v>0.29345372460496599</v>
      </c>
      <c r="J641" s="20">
        <f t="shared" si="246"/>
        <v>0.15895697320143554</v>
      </c>
      <c r="K641" s="20">
        <f t="shared" si="261"/>
        <v>-9.8760160198305691E-2</v>
      </c>
      <c r="L641" s="20">
        <f t="shared" si="262"/>
        <v>1.2295719844357973</v>
      </c>
      <c r="M641" s="20">
        <f t="shared" si="263"/>
        <v>-9.8690446969105894E-2</v>
      </c>
      <c r="N641" s="20">
        <f t="shared" si="247"/>
        <v>0.99987017568424552</v>
      </c>
      <c r="O641" s="20">
        <f t="shared" si="248"/>
        <v>1.2982431575448659E-4</v>
      </c>
      <c r="P641" s="21">
        <f>IF(SUMIFS('Daily NSE Equity Options'!$L:$L,'Daily NSE Equity Options'!$A:$A,$A641)=0,"",SUMIFS('Daily NSE Equity Options'!$L:$L,'Daily NSE Equity Options'!$A:$A,$A641))</f>
        <v>75994.2886</v>
      </c>
      <c r="Q641" s="8">
        <f>IF(SUMIFS('Daily BSE Equity Options'!$L:$L,'Daily BSE Equity Options'!$A:$A,$A641)=0,"",SUMIFS('Daily BSE Equity Options'!$L:$L,'Daily BSE Equity Options'!$A:$A,$A641))</f>
        <v>1821.9109000000001</v>
      </c>
      <c r="R641" s="8">
        <f t="shared" si="249"/>
        <v>77816.199500000002</v>
      </c>
      <c r="S641" s="23">
        <f t="shared" si="250"/>
        <v>-0.48215750560602033</v>
      </c>
      <c r="T641" s="23">
        <f t="shared" si="251"/>
        <v>-0.38050973349429085</v>
      </c>
      <c r="U641" s="23">
        <f t="shared" si="252"/>
        <v>-0.48016045158982301</v>
      </c>
      <c r="V641" s="23">
        <f t="shared" si="264"/>
        <v>-0.71591801568315971</v>
      </c>
      <c r="W641" s="23">
        <f t="shared" si="265"/>
        <v>-0.24550335069630147</v>
      </c>
      <c r="X641" s="23">
        <f t="shared" si="266"/>
        <v>-0.71170967665380802</v>
      </c>
      <c r="Y641" s="23">
        <f t="shared" si="253"/>
        <v>0.97658699715860575</v>
      </c>
      <c r="Z641" s="23">
        <f t="shared" si="254"/>
        <v>2.3413002841394227E-2</v>
      </c>
      <c r="AA641" s="24">
        <f>IF(SUMIFS('Daily NSE Equity Options'!$M:$M,'Daily NSE Equity Options'!$A:$A,$A641)=0,"",SUMIFS('Daily NSE Equity Options'!$M:$M,'Daily NSE Equity Options'!$A:$A,$A641))</f>
        <v>78901529</v>
      </c>
      <c r="AB641" s="9">
        <f>IF(SUMIFS('Daily BSE Equity Options'!$M:$M,'Daily BSE Equity Options'!$A:$A,$A641)=0,"",SUMIFS('Daily BSE Equity Options'!$M:$M,'Daily BSE Equity Options'!$A:$A,$A641))</f>
        <v>1900924</v>
      </c>
      <c r="AC641" s="9">
        <f t="shared" si="255"/>
        <v>80802453</v>
      </c>
      <c r="AD641" s="26">
        <f t="shared" si="256"/>
        <v>-0.47708013755296164</v>
      </c>
      <c r="AE641" s="26">
        <f t="shared" si="257"/>
        <v>-0.43546206203869597</v>
      </c>
      <c r="AF641" s="26">
        <f t="shared" si="258"/>
        <v>-0.47617165191223798</v>
      </c>
      <c r="AG641" s="26">
        <f t="shared" si="267"/>
        <v>-0.71156022746468017</v>
      </c>
      <c r="AH641" s="26">
        <f t="shared" si="268"/>
        <v>-0.23966689598899249</v>
      </c>
      <c r="AI641" s="26">
        <f t="shared" si="269"/>
        <v>-0.70728633943449026</v>
      </c>
      <c r="AJ641" s="26">
        <f t="shared" si="259"/>
        <v>0.976474427082059</v>
      </c>
      <c r="AK641" s="26">
        <f t="shared" si="260"/>
        <v>2.3525572917940992E-2</v>
      </c>
      <c r="AL641" s="29">
        <v>16.5975</v>
      </c>
      <c r="AM641" s="30">
        <v>17.037500000000001</v>
      </c>
      <c r="AN641" s="30">
        <v>15.8475</v>
      </c>
      <c r="AO641" s="30">
        <v>15.922499999999999</v>
      </c>
      <c r="AP641" s="31">
        <v>-4.07E-2</v>
      </c>
    </row>
    <row r="642" spans="1:42" x14ac:dyDescent="0.2">
      <c r="A642" s="11">
        <v>44865</v>
      </c>
      <c r="B642" s="5" t="s">
        <v>244</v>
      </c>
      <c r="C642" s="10">
        <v>44835</v>
      </c>
      <c r="D642" s="5" t="s">
        <v>185</v>
      </c>
      <c r="E642" s="18">
        <f>IF(SUMIFS('Daily NSE Equity Options'!$K:$K,'Daily NSE Equity Options'!$A:$A,$A642)=0,"",SUMIFS('Daily NSE Equity Options'!$K:$K,'Daily NSE Equity Options'!$A:$A,$A642))</f>
        <v>364.0222</v>
      </c>
      <c r="F642" s="7">
        <f>IF(SUMIFS('Daily BSE Equity Options'!$K:$K,'Daily BSE Equity Options'!$A:$A,$A642)=0,"",SUMIFS('Daily BSE Equity Options'!$K:$K,'Daily BSE Equity Options'!$A:$A,$A642))</f>
        <v>5.4800000000000001E-2</v>
      </c>
      <c r="G642" s="7">
        <f t="shared" ref="G642:G705" si="270">IF(OR(E642="",F642=""),"",E642+F642)</f>
        <v>364.077</v>
      </c>
      <c r="H642" s="20" t="str">
        <f t="shared" ref="H642:H705" si="271">IFERROR(IF(OR(E642="",INDEX(E:E,MATCH(DATE(YEAR($A642)-1,MONTH($A642),DAY($A642)),$A:$A,0))=""),"",E642/INDEX(E:E,MATCH(DATE(YEAR($A642)-1,MONTH($A642),DAY($A642)),$A:$A,0))-1),"")</f>
        <v/>
      </c>
      <c r="I642" s="20" t="str">
        <f t="shared" ref="I642:I705" si="272">IFERROR(IF(OR(F642="",INDEX(F:F,MATCH(DATE(YEAR($A642)-1,MONTH($A642),DAY($A642)),$A:$A,0))=""),"",F642/INDEX(F:F,MATCH(DATE(YEAR($A642)-1,MONTH($A642),DAY($A642)),$A:$A,0))-1),"")</f>
        <v/>
      </c>
      <c r="J642" s="20" t="str">
        <f t="shared" ref="J642:J705" si="273">IFERROR(IF(OR(G642="",INDEX(G:G,MATCH(DATE(YEAR($A642)-1,MONTH($A642),DAY($A642)),$A:$A,0))=""),"",G642/INDEX(G:G,MATCH(DATE(YEAR($A642)-1,MONTH($A642),DAY($A642)),$A:$A,0))-1),"")</f>
        <v/>
      </c>
      <c r="K642" s="20">
        <f t="shared" si="261"/>
        <v>-0.17512968255306272</v>
      </c>
      <c r="L642" s="20">
        <f t="shared" si="262"/>
        <v>-4.3630017452006897E-2</v>
      </c>
      <c r="M642" s="20">
        <f t="shared" si="263"/>
        <v>-0.17511261069901896</v>
      </c>
      <c r="N642" s="20">
        <f t="shared" ref="N642:N705" si="274">IF(G642="","",E642/G642)</f>
        <v>0.99984948238971427</v>
      </c>
      <c r="O642" s="20">
        <f t="shared" ref="O642:O705" si="275">IF(G642="","",F642/G642)</f>
        <v>1.5051761028573628E-4</v>
      </c>
      <c r="P642" s="21">
        <f>IF(SUMIFS('Daily NSE Equity Options'!$L:$L,'Daily NSE Equity Options'!$A:$A,$A642)=0,"",SUMIFS('Daily NSE Equity Options'!$L:$L,'Daily NSE Equity Options'!$A:$A,$A642))</f>
        <v>78839.622199999998</v>
      </c>
      <c r="Q642" s="8">
        <f>IF(SUMIFS('Daily BSE Equity Options'!$L:$L,'Daily BSE Equity Options'!$A:$A,$A642)=0,"",SUMIFS('Daily BSE Equity Options'!$L:$L,'Daily BSE Equity Options'!$A:$A,$A642))</f>
        <v>1983.3844999999999</v>
      </c>
      <c r="R642" s="8">
        <f t="shared" ref="R642:R705" si="276">IF(OR(P642="",Q642=""),"",P642+Q642)</f>
        <v>80823.006699999998</v>
      </c>
      <c r="S642" s="23" t="str">
        <f t="shared" ref="S642:S705" si="277">IFERROR(IF(OR(P642="",INDEX(P:P,MATCH(DATE(YEAR($A642)-1,MONTH($A642),DAY($A642)),$A:$A,0))=""),"",P642/INDEX(P:P,MATCH(DATE(YEAR($A642)-1,MONTH($A642),DAY($A642)),$A:$A,0))-1),"")</f>
        <v/>
      </c>
      <c r="T642" s="23" t="str">
        <f t="shared" ref="T642:T705" si="278">IFERROR(IF(OR(Q642="",INDEX(Q:Q,MATCH(DATE(YEAR($A642)-1,MONTH($A642),DAY($A642)),$A:$A,0))=""),"",Q642/INDEX(Q:Q,MATCH(DATE(YEAR($A642)-1,MONTH($A642),DAY($A642)),$A:$A,0))-1),"")</f>
        <v/>
      </c>
      <c r="U642" s="23" t="str">
        <f t="shared" ref="U642:U705" si="279">IFERROR(IF(OR(R642="",INDEX(R:R,MATCH(DATE(YEAR($A642)-1,MONTH($A642),DAY($A642)),$A:$A,0))=""),"",R642/INDEX(R:R,MATCH(DATE(YEAR($A642)-1,MONTH($A642),DAY($A642)),$A:$A,0))-1),"")</f>
        <v/>
      </c>
      <c r="V642" s="23">
        <f t="shared" si="264"/>
        <v>3.744141372224119E-2</v>
      </c>
      <c r="W642" s="23">
        <f t="shared" si="265"/>
        <v>8.8628702973345019E-2</v>
      </c>
      <c r="X642" s="23">
        <f t="shared" si="266"/>
        <v>3.86398618709205E-2</v>
      </c>
      <c r="Y642" s="23">
        <f t="shared" ref="Y642:Y705" si="280">IF(R642="","",P642/R642)</f>
        <v>0.97546014951705573</v>
      </c>
      <c r="Z642" s="23">
        <f t="shared" ref="Z642:Z705" si="281">IF(R642="","",Q642/R642)</f>
        <v>2.4539850482944232E-2</v>
      </c>
      <c r="AA642" s="24">
        <f>IF(SUMIFS('Daily NSE Equity Options'!$M:$M,'Daily NSE Equity Options'!$A:$A,$A642)=0,"",SUMIFS('Daily NSE Equity Options'!$M:$M,'Daily NSE Equity Options'!$A:$A,$A642))</f>
        <v>83090682</v>
      </c>
      <c r="AB642" s="9">
        <f>IF(SUMIFS('Daily BSE Equity Options'!$M:$M,'Daily BSE Equity Options'!$A:$A,$A642)=0,"",SUMIFS('Daily BSE Equity Options'!$M:$M,'Daily BSE Equity Options'!$A:$A,$A642))</f>
        <v>2140248</v>
      </c>
      <c r="AC642" s="9">
        <f t="shared" ref="AC642:AC705" si="282">IF(OR(AA642="",AB642=""),"",AA642+AB642)</f>
        <v>85230930</v>
      </c>
      <c r="AD642" s="26" t="str">
        <f t="shared" ref="AD642:AD705" si="283">IFERROR(IF(OR(AA642="",INDEX(AA:AA,MATCH(DATE(YEAR($A642)-1,MONTH($A642),DAY($A642)),$A:$A,0))=""),"",AA642/INDEX(AA:AA,MATCH(DATE(YEAR($A642)-1,MONTH($A642),DAY($A642)),$A:$A,0))-1),"")</f>
        <v/>
      </c>
      <c r="AE642" s="26" t="str">
        <f t="shared" ref="AE642:AE705" si="284">IFERROR(IF(OR(AB642="",INDEX(AB:AB,MATCH(DATE(YEAR($A642)-1,MONTH($A642),DAY($A642)),$A:$A,0))=""),"",AB642/INDEX(AB:AB,MATCH(DATE(YEAR($A642)-1,MONTH($A642),DAY($A642)),$A:$A,0))-1),"")</f>
        <v/>
      </c>
      <c r="AF642" s="26" t="str">
        <f t="shared" ref="AF642:AF705" si="285">IFERROR(IF(OR(AC642="",INDEX(AC:AC,MATCH(DATE(YEAR($A642)-1,MONTH($A642),DAY($A642)),$A:$A,0))=""),"",AC642/INDEX(AC:AC,MATCH(DATE(YEAR($A642)-1,MONTH($A642),DAY($A642)),$A:$A,0))-1),"")</f>
        <v/>
      </c>
      <c r="AG642" s="26">
        <f t="shared" si="267"/>
        <v>5.3093432447931299E-2</v>
      </c>
      <c r="AH642" s="26">
        <f t="shared" si="268"/>
        <v>0.12589877343860145</v>
      </c>
      <c r="AI642" s="26">
        <f t="shared" si="269"/>
        <v>5.4806219806222911E-2</v>
      </c>
      <c r="AJ642" s="26">
        <f t="shared" ref="AJ642:AJ705" si="286">IF(AC642="","",AA642/AC642)</f>
        <v>0.97488883437033946</v>
      </c>
      <c r="AK642" s="26">
        <f t="shared" ref="AK642:AK705" si="287">IF(AC642="","",AB642/AC642)</f>
        <v>2.5111165629660499E-2</v>
      </c>
      <c r="AL642" s="29">
        <v>15.922499999999999</v>
      </c>
      <c r="AM642" s="30">
        <v>16.63</v>
      </c>
      <c r="AN642" s="30">
        <v>15.07</v>
      </c>
      <c r="AO642" s="30">
        <v>15.8025</v>
      </c>
      <c r="AP642" s="31">
        <v>-7.4999999999999997E-3</v>
      </c>
    </row>
    <row r="643" spans="1:42" x14ac:dyDescent="0.2">
      <c r="A643" s="11">
        <v>44866</v>
      </c>
      <c r="B643" s="5" t="s">
        <v>242</v>
      </c>
      <c r="C643" s="10">
        <v>44866</v>
      </c>
      <c r="D643" s="5" t="s">
        <v>185</v>
      </c>
      <c r="E643" s="18">
        <f>IF(SUMIFS('Daily NSE Equity Options'!$K:$K,'Daily NSE Equity Options'!$A:$A,$A643)=0,"",SUMIFS('Daily NSE Equity Options'!$K:$K,'Daily NSE Equity Options'!$A:$A,$A643))</f>
        <v>491.60320000000002</v>
      </c>
      <c r="F643" s="7">
        <f>IF(SUMIFS('Daily BSE Equity Options'!$K:$K,'Daily BSE Equity Options'!$A:$A,$A643)=0,"",SUMIFS('Daily BSE Equity Options'!$K:$K,'Daily BSE Equity Options'!$A:$A,$A643))</f>
        <v>5.4899999999999997E-2</v>
      </c>
      <c r="G643" s="7">
        <f t="shared" si="270"/>
        <v>491.65809999999999</v>
      </c>
      <c r="H643" s="20">
        <f t="shared" si="271"/>
        <v>0.74476794843811267</v>
      </c>
      <c r="I643" s="20">
        <f t="shared" si="272"/>
        <v>0.4113110539845759</v>
      </c>
      <c r="J643" s="20">
        <f t="shared" si="273"/>
        <v>0.7447219172355739</v>
      </c>
      <c r="K643" s="20">
        <f t="shared" ref="K643:K706" si="288">IF(OR(E643="",E642=""),"",E643/E642-1)</f>
        <v>0.35047587757010423</v>
      </c>
      <c r="L643" s="20">
        <f t="shared" ref="L643:L706" si="289">IF(OR(F643="",F642=""),"",F643/F642-1)</f>
        <v>1.8248175182480342E-3</v>
      </c>
      <c r="M643" s="20">
        <f t="shared" ref="M643:M706" si="290">IF(OR(G643="",G642=""),"",G643/G642-1)</f>
        <v>0.35042339944572154</v>
      </c>
      <c r="N643" s="20">
        <f t="shared" si="274"/>
        <v>0.99988833703746571</v>
      </c>
      <c r="O643" s="20">
        <f t="shared" si="275"/>
        <v>1.1166296253433025E-4</v>
      </c>
      <c r="P643" s="21">
        <f>IF(SUMIFS('Daily NSE Equity Options'!$L:$L,'Daily NSE Equity Options'!$A:$A,$A643)=0,"",SUMIFS('Daily NSE Equity Options'!$L:$L,'Daily NSE Equity Options'!$A:$A,$A643))</f>
        <v>144923.6165</v>
      </c>
      <c r="Q643" s="8">
        <f>IF(SUMIFS('Daily BSE Equity Options'!$L:$L,'Daily BSE Equity Options'!$A:$A,$A643)=0,"",SUMIFS('Daily BSE Equity Options'!$L:$L,'Daily BSE Equity Options'!$A:$A,$A643))</f>
        <v>2118.0976000000001</v>
      </c>
      <c r="R643" s="8">
        <f t="shared" si="276"/>
        <v>147041.71410000001</v>
      </c>
      <c r="S643" s="23">
        <f t="shared" si="277"/>
        <v>1.6526200499118313</v>
      </c>
      <c r="T643" s="23">
        <f t="shared" si="278"/>
        <v>-0.21605167928205193</v>
      </c>
      <c r="U643" s="23">
        <f t="shared" si="279"/>
        <v>1.5645629543045505</v>
      </c>
      <c r="V643" s="23">
        <f t="shared" ref="V643:V706" si="291">IF(OR(P643="",P642=""),"",P643/P642-1)</f>
        <v>0.83820790176237048</v>
      </c>
      <c r="W643" s="23">
        <f t="shared" ref="W643:W706" si="292">IF(OR(Q643="",Q642=""),"",Q643/Q642-1)</f>
        <v>6.7920819185589121E-2</v>
      </c>
      <c r="X643" s="23">
        <f t="shared" ref="X643:X706" si="293">IF(OR(R643="",R642=""),"",R643/R642-1)</f>
        <v>0.81930517192699304</v>
      </c>
      <c r="Y643" s="23">
        <f t="shared" si="280"/>
        <v>0.98559526041324885</v>
      </c>
      <c r="Z643" s="23">
        <f t="shared" si="281"/>
        <v>1.4404739586751049E-2</v>
      </c>
      <c r="AA643" s="24">
        <f>IF(SUMIFS('Daily NSE Equity Options'!$M:$M,'Daily NSE Equity Options'!$A:$A,$A643)=0,"",SUMIFS('Daily NSE Equity Options'!$M:$M,'Daily NSE Equity Options'!$A:$A,$A643))</f>
        <v>160597856</v>
      </c>
      <c r="AB643" s="9">
        <f>IF(SUMIFS('Daily BSE Equity Options'!$M:$M,'Daily BSE Equity Options'!$A:$A,$A643)=0,"",SUMIFS('Daily BSE Equity Options'!$M:$M,'Daily BSE Equity Options'!$A:$A,$A643))</f>
        <v>2367985</v>
      </c>
      <c r="AC643" s="9">
        <f t="shared" si="282"/>
        <v>162965841</v>
      </c>
      <c r="AD643" s="26">
        <f t="shared" si="283"/>
        <v>1.7771283103495805</v>
      </c>
      <c r="AE643" s="26">
        <f t="shared" si="284"/>
        <v>-0.11980666847315602</v>
      </c>
      <c r="AF643" s="26">
        <f t="shared" si="285"/>
        <v>1.6928023655361413</v>
      </c>
      <c r="AG643" s="26">
        <f t="shared" ref="AG643:AG706" si="294">IF(OR(AA643="",AA642=""),"",AA643/AA642-1)</f>
        <v>0.93280223647700944</v>
      </c>
      <c r="AH643" s="26">
        <f t="shared" ref="AH643:AH706" si="295">IF(OR(AB643="",AB642=""),"",AB643/AB642-1)</f>
        <v>0.10640682761997677</v>
      </c>
      <c r="AI643" s="26">
        <f t="shared" ref="AI643:AI706" si="296">IF(OR(AC643="",AC642=""),"",AC643/AC642-1)</f>
        <v>0.91205048448960957</v>
      </c>
      <c r="AJ643" s="26">
        <f t="shared" si="286"/>
        <v>0.98546943957414979</v>
      </c>
      <c r="AK643" s="26">
        <f t="shared" si="287"/>
        <v>1.4530560425850225E-2</v>
      </c>
      <c r="AL643" s="29">
        <v>15.8025</v>
      </c>
      <c r="AM643" s="30">
        <v>16.202500000000001</v>
      </c>
      <c r="AN643" s="30">
        <v>15.1075</v>
      </c>
      <c r="AO643" s="30">
        <v>16.13</v>
      </c>
      <c r="AP643" s="31">
        <v>2.07E-2</v>
      </c>
    </row>
    <row r="644" spans="1:42" x14ac:dyDescent="0.2">
      <c r="A644" s="11">
        <v>44867</v>
      </c>
      <c r="B644" s="5" t="s">
        <v>240</v>
      </c>
      <c r="C644" s="10">
        <v>44866</v>
      </c>
      <c r="D644" s="5" t="s">
        <v>185</v>
      </c>
      <c r="E644" s="18">
        <f>IF(SUMIFS('Daily NSE Equity Options'!$K:$K,'Daily NSE Equity Options'!$A:$A,$A644)=0,"",SUMIFS('Daily NSE Equity Options'!$K:$K,'Daily NSE Equity Options'!$A:$A,$A644))</f>
        <v>420.16239999999999</v>
      </c>
      <c r="F644" s="7">
        <f>IF(SUMIFS('Daily BSE Equity Options'!$K:$K,'Daily BSE Equity Options'!$A:$A,$A644)=0,"",SUMIFS('Daily BSE Equity Options'!$K:$K,'Daily BSE Equity Options'!$A:$A,$A644))</f>
        <v>5.1200000000000002E-2</v>
      </c>
      <c r="G644" s="7">
        <f t="shared" si="270"/>
        <v>420.21359999999999</v>
      </c>
      <c r="H644" s="20">
        <f t="shared" si="271"/>
        <v>0.49177532889808218</v>
      </c>
      <c r="I644" s="20">
        <f t="shared" si="272"/>
        <v>0.16099773242630389</v>
      </c>
      <c r="J644" s="20">
        <f t="shared" si="273"/>
        <v>0.49172354521724948</v>
      </c>
      <c r="K644" s="20">
        <f t="shared" si="288"/>
        <v>-0.14532208089776477</v>
      </c>
      <c r="L644" s="20">
        <f t="shared" si="289"/>
        <v>-6.7395264116575482E-2</v>
      </c>
      <c r="M644" s="20">
        <f t="shared" si="290"/>
        <v>-0.14531337935854205</v>
      </c>
      <c r="N644" s="20">
        <f t="shared" si="274"/>
        <v>0.9998781572038602</v>
      </c>
      <c r="O644" s="20">
        <f t="shared" si="275"/>
        <v>1.2184279613986793E-4</v>
      </c>
      <c r="P644" s="21">
        <f>IF(SUMIFS('Daily NSE Equity Options'!$L:$L,'Daily NSE Equity Options'!$A:$A,$A644)=0,"",SUMIFS('Daily NSE Equity Options'!$L:$L,'Daily NSE Equity Options'!$A:$A,$A644))</f>
        <v>111011.3692</v>
      </c>
      <c r="Q644" s="8">
        <f>IF(SUMIFS('Daily BSE Equity Options'!$L:$L,'Daily BSE Equity Options'!$A:$A,$A644)=0,"",SUMIFS('Daily BSE Equity Options'!$L:$L,'Daily BSE Equity Options'!$A:$A,$A644))</f>
        <v>2138.8598999999999</v>
      </c>
      <c r="R644" s="8">
        <f t="shared" si="276"/>
        <v>113150.2291</v>
      </c>
      <c r="S644" s="23">
        <f t="shared" si="277"/>
        <v>0.55149465701026412</v>
      </c>
      <c r="T644" s="23">
        <f t="shared" si="278"/>
        <v>-0.22586735861309204</v>
      </c>
      <c r="U644" s="23">
        <f t="shared" si="279"/>
        <v>0.52259326628859881</v>
      </c>
      <c r="V644" s="23">
        <f t="shared" si="291"/>
        <v>-0.23400083519168868</v>
      </c>
      <c r="W644" s="23">
        <f t="shared" si="292"/>
        <v>9.8023339434405443E-3</v>
      </c>
      <c r="X644" s="23">
        <f t="shared" si="293"/>
        <v>-0.23048891402987259</v>
      </c>
      <c r="Y644" s="23">
        <f t="shared" si="280"/>
        <v>0.98109716686380088</v>
      </c>
      <c r="Z644" s="23">
        <f t="shared" si="281"/>
        <v>1.8902833136199101E-2</v>
      </c>
      <c r="AA644" s="24">
        <f>IF(SUMIFS('Daily NSE Equity Options'!$M:$M,'Daily NSE Equity Options'!$A:$A,$A644)=0,"",SUMIFS('Daily NSE Equity Options'!$M:$M,'Daily NSE Equity Options'!$A:$A,$A644))</f>
        <v>113448787</v>
      </c>
      <c r="AB644" s="9">
        <f>IF(SUMIFS('Daily BSE Equity Options'!$M:$M,'Daily BSE Equity Options'!$A:$A,$A644)=0,"",SUMIFS('Daily BSE Equity Options'!$M:$M,'Daily BSE Equity Options'!$A:$A,$A644))</f>
        <v>2320455</v>
      </c>
      <c r="AC644" s="9">
        <f t="shared" si="282"/>
        <v>115769242</v>
      </c>
      <c r="AD644" s="26">
        <f t="shared" si="283"/>
        <v>0.51640326792207669</v>
      </c>
      <c r="AE644" s="26">
        <f t="shared" si="284"/>
        <v>-0.15913235125721303</v>
      </c>
      <c r="AF644" s="26">
        <f t="shared" si="285"/>
        <v>0.4923719467970622</v>
      </c>
      <c r="AG644" s="26">
        <f t="shared" si="294"/>
        <v>-0.29358467276175837</v>
      </c>
      <c r="AH644" s="26">
        <f t="shared" si="295"/>
        <v>-2.0071917685289375E-2</v>
      </c>
      <c r="AI644" s="26">
        <f t="shared" si="296"/>
        <v>-0.28961037914687904</v>
      </c>
      <c r="AJ644" s="26">
        <f t="shared" si="286"/>
        <v>0.97995620460225519</v>
      </c>
      <c r="AK644" s="26">
        <f t="shared" si="287"/>
        <v>2.0043795397744764E-2</v>
      </c>
      <c r="AL644" s="29">
        <v>16.13</v>
      </c>
      <c r="AM644" s="30">
        <v>16.855</v>
      </c>
      <c r="AN644" s="30">
        <v>14.68</v>
      </c>
      <c r="AO644" s="30">
        <v>16.662500000000001</v>
      </c>
      <c r="AP644" s="31">
        <v>3.3000000000000002E-2</v>
      </c>
    </row>
    <row r="645" spans="1:42" x14ac:dyDescent="0.2">
      <c r="A645" s="11">
        <v>44868</v>
      </c>
      <c r="B645" s="5" t="s">
        <v>243</v>
      </c>
      <c r="C645" s="10">
        <v>44866</v>
      </c>
      <c r="D645" s="5" t="s">
        <v>185</v>
      </c>
      <c r="E645" s="18">
        <f>IF(SUMIFS('Daily NSE Equity Options'!$K:$K,'Daily NSE Equity Options'!$A:$A,$A645)=0,"",SUMIFS('Daily NSE Equity Options'!$K:$K,'Daily NSE Equity Options'!$A:$A,$A645))</f>
        <v>532.05619999999999</v>
      </c>
      <c r="F645" s="7">
        <f>IF(SUMIFS('Daily BSE Equity Options'!$K:$K,'Daily BSE Equity Options'!$A:$A,$A645)=0,"",SUMIFS('Daily BSE Equity Options'!$K:$K,'Daily BSE Equity Options'!$A:$A,$A645))</f>
        <v>2.4799999999999999E-2</v>
      </c>
      <c r="G645" s="7">
        <f t="shared" si="270"/>
        <v>532.08100000000002</v>
      </c>
      <c r="H645" s="20">
        <f t="shared" si="271"/>
        <v>0.5602230883347814</v>
      </c>
      <c r="I645" s="20">
        <f t="shared" si="272"/>
        <v>-0.66621803499327048</v>
      </c>
      <c r="J645" s="20">
        <f t="shared" si="273"/>
        <v>0.55995592915829162</v>
      </c>
      <c r="K645" s="20">
        <f t="shared" si="288"/>
        <v>0.26631083600055594</v>
      </c>
      <c r="L645" s="20">
        <f t="shared" si="289"/>
        <v>-0.515625</v>
      </c>
      <c r="M645" s="20">
        <f t="shared" si="290"/>
        <v>0.26621556275189584</v>
      </c>
      <c r="N645" s="20">
        <f t="shared" si="274"/>
        <v>0.99995339055519739</v>
      </c>
      <c r="O645" s="20">
        <f t="shared" si="275"/>
        <v>4.6609444802577048E-5</v>
      </c>
      <c r="P645" s="21">
        <f>IF(SUMIFS('Daily NSE Equity Options'!$L:$L,'Daily NSE Equity Options'!$A:$A,$A645)=0,"",SUMIFS('Daily NSE Equity Options'!$L:$L,'Daily NSE Equity Options'!$A:$A,$A645))</f>
        <v>303037.15580000001</v>
      </c>
      <c r="Q645" s="8">
        <f>IF(SUMIFS('Daily BSE Equity Options'!$L:$L,'Daily BSE Equity Options'!$A:$A,$A645)=0,"",SUMIFS('Daily BSE Equity Options'!$L:$L,'Daily BSE Equity Options'!$A:$A,$A645))</f>
        <v>2196.806</v>
      </c>
      <c r="R645" s="8">
        <f t="shared" si="276"/>
        <v>305233.96179999999</v>
      </c>
      <c r="S645" s="23">
        <f t="shared" si="277"/>
        <v>1.0346656609014362</v>
      </c>
      <c r="T645" s="23">
        <f t="shared" si="278"/>
        <v>-0.17279194832946065</v>
      </c>
      <c r="U645" s="23">
        <f t="shared" si="279"/>
        <v>1.0135127386244993</v>
      </c>
      <c r="V645" s="23">
        <f t="shared" si="291"/>
        <v>1.729784867836762</v>
      </c>
      <c r="W645" s="23">
        <f t="shared" si="292"/>
        <v>2.7092050302125914E-2</v>
      </c>
      <c r="X645" s="23">
        <f t="shared" si="293"/>
        <v>1.6975991496247</v>
      </c>
      <c r="Y645" s="23">
        <f t="shared" si="280"/>
        <v>0.99280287820187119</v>
      </c>
      <c r="Z645" s="23">
        <f t="shared" si="281"/>
        <v>7.1971217981288216E-3</v>
      </c>
      <c r="AA645" s="24">
        <f>IF(SUMIFS('Daily NSE Equity Options'!$M:$M,'Daily NSE Equity Options'!$A:$A,$A645)=0,"",SUMIFS('Daily NSE Equity Options'!$M:$M,'Daily NSE Equity Options'!$A:$A,$A645))</f>
        <v>308582793</v>
      </c>
      <c r="AB645" s="9">
        <f>IF(SUMIFS('Daily BSE Equity Options'!$M:$M,'Daily BSE Equity Options'!$A:$A,$A645)=0,"",SUMIFS('Daily BSE Equity Options'!$M:$M,'Daily BSE Equity Options'!$A:$A,$A645))</f>
        <v>2252291</v>
      </c>
      <c r="AC645" s="9">
        <f t="shared" si="282"/>
        <v>310835084</v>
      </c>
      <c r="AD645" s="26">
        <f t="shared" si="283"/>
        <v>0.99177843414029399</v>
      </c>
      <c r="AE645" s="26">
        <f t="shared" si="284"/>
        <v>-0.19371876377114738</v>
      </c>
      <c r="AF645" s="26">
        <f t="shared" si="285"/>
        <v>0.97078192865580504</v>
      </c>
      <c r="AG645" s="26">
        <f t="shared" si="294"/>
        <v>1.7200184432117376</v>
      </c>
      <c r="AH645" s="26">
        <f t="shared" si="295"/>
        <v>-2.9375273383883793E-2</v>
      </c>
      <c r="AI645" s="26">
        <f t="shared" si="296"/>
        <v>1.6849539534861946</v>
      </c>
      <c r="AJ645" s="26">
        <f t="shared" si="286"/>
        <v>0.99275406440284586</v>
      </c>
      <c r="AK645" s="26">
        <f t="shared" si="287"/>
        <v>7.2459355971541484E-3</v>
      </c>
      <c r="AL645" s="29">
        <v>16.662500000000001</v>
      </c>
      <c r="AM645" s="30">
        <v>16.732500000000002</v>
      </c>
      <c r="AN645" s="30">
        <v>14.984999999999999</v>
      </c>
      <c r="AO645" s="30">
        <v>15.942500000000001</v>
      </c>
      <c r="AP645" s="31">
        <v>-4.3200000000000002E-2</v>
      </c>
    </row>
    <row r="646" spans="1:42" x14ac:dyDescent="0.2">
      <c r="A646" s="11">
        <v>44869</v>
      </c>
      <c r="B646" s="5" t="s">
        <v>241</v>
      </c>
      <c r="C646" s="10">
        <v>44866</v>
      </c>
      <c r="D646" s="5" t="s">
        <v>185</v>
      </c>
      <c r="E646" s="18">
        <f>IF(SUMIFS('Daily NSE Equity Options'!$K:$K,'Daily NSE Equity Options'!$A:$A,$A646)=0,"",SUMIFS('Daily NSE Equity Options'!$K:$K,'Daily NSE Equity Options'!$A:$A,$A646))</f>
        <v>373.14960000000002</v>
      </c>
      <c r="F646" s="7">
        <f>IF(SUMIFS('Daily BSE Equity Options'!$K:$K,'Daily BSE Equity Options'!$A:$A,$A646)=0,"",SUMIFS('Daily BSE Equity Options'!$K:$K,'Daily BSE Equity Options'!$A:$A,$A646))</f>
        <v>5.4899999999999997E-2</v>
      </c>
      <c r="G646" s="7">
        <f t="shared" si="270"/>
        <v>373.2045</v>
      </c>
      <c r="H646" s="20">
        <f t="shared" si="271"/>
        <v>8.7343204620513717</v>
      </c>
      <c r="I646" s="20">
        <f t="shared" si="272"/>
        <v>22.869565217391305</v>
      </c>
      <c r="J646" s="20">
        <f t="shared" si="273"/>
        <v>8.7351685243780608</v>
      </c>
      <c r="K646" s="20">
        <f t="shared" si="288"/>
        <v>-0.2986650658332709</v>
      </c>
      <c r="L646" s="20">
        <f t="shared" si="289"/>
        <v>1.213709677419355</v>
      </c>
      <c r="M646" s="20">
        <f t="shared" si="290"/>
        <v>-0.2985945748861546</v>
      </c>
      <c r="N646" s="20">
        <f t="shared" si="274"/>
        <v>0.99985289566444147</v>
      </c>
      <c r="O646" s="20">
        <f t="shared" si="275"/>
        <v>1.4710433555865484E-4</v>
      </c>
      <c r="P646" s="21">
        <f>IF(SUMIFS('Daily NSE Equity Options'!$L:$L,'Daily NSE Equity Options'!$A:$A,$A646)=0,"",SUMIFS('Daily NSE Equity Options'!$L:$L,'Daily NSE Equity Options'!$A:$A,$A646))</f>
        <v>73471.119000000006</v>
      </c>
      <c r="Q646" s="8">
        <f>IF(SUMIFS('Daily BSE Equity Options'!$L:$L,'Daily BSE Equity Options'!$A:$A,$A646)=0,"",SUMIFS('Daily BSE Equity Options'!$L:$L,'Daily BSE Equity Options'!$A:$A,$A646))</f>
        <v>1978.0704000000001</v>
      </c>
      <c r="R646" s="8">
        <f t="shared" si="276"/>
        <v>75449.189400000003</v>
      </c>
      <c r="S646" s="23">
        <f t="shared" si="277"/>
        <v>8.8675682910744076</v>
      </c>
      <c r="T646" s="23">
        <f t="shared" si="278"/>
        <v>22.24363349220226</v>
      </c>
      <c r="U646" s="23">
        <f t="shared" si="279"/>
        <v>9.0187237817340016</v>
      </c>
      <c r="V646" s="23">
        <f t="shared" si="291"/>
        <v>-0.75755079008037596</v>
      </c>
      <c r="W646" s="23">
        <f t="shared" si="292"/>
        <v>-9.9569830016851713E-2</v>
      </c>
      <c r="X646" s="23">
        <f t="shared" si="293"/>
        <v>-0.75281522096994902</v>
      </c>
      <c r="Y646" s="23">
        <f t="shared" si="280"/>
        <v>0.97378274815501198</v>
      </c>
      <c r="Z646" s="23">
        <f t="shared" si="281"/>
        <v>2.6217251844988014E-2</v>
      </c>
      <c r="AA646" s="24">
        <f>IF(SUMIFS('Daily NSE Equity Options'!$M:$M,'Daily NSE Equity Options'!$A:$A,$A646)=0,"",SUMIFS('Daily NSE Equity Options'!$M:$M,'Daily NSE Equity Options'!$A:$A,$A646))</f>
        <v>76818948</v>
      </c>
      <c r="AB646" s="9">
        <f>IF(SUMIFS('Daily BSE Equity Options'!$M:$M,'Daily BSE Equity Options'!$A:$A,$A646)=0,"",SUMIFS('Daily BSE Equity Options'!$M:$M,'Daily BSE Equity Options'!$A:$A,$A646))</f>
        <v>2061929</v>
      </c>
      <c r="AC646" s="9">
        <f t="shared" si="282"/>
        <v>78880877</v>
      </c>
      <c r="AD646" s="26">
        <f t="shared" si="283"/>
        <v>8.8087833098750981</v>
      </c>
      <c r="AE646" s="26">
        <f t="shared" si="284"/>
        <v>23.415106627354859</v>
      </c>
      <c r="AF646" s="26">
        <f t="shared" si="285"/>
        <v>8.9646109916218872</v>
      </c>
      <c r="AG646" s="26">
        <f t="shared" si="294"/>
        <v>-0.75105887384978076</v>
      </c>
      <c r="AH646" s="26">
        <f t="shared" si="295"/>
        <v>-8.4519273930411254E-2</v>
      </c>
      <c r="AI646" s="26">
        <f t="shared" si="296"/>
        <v>-0.74622917083581208</v>
      </c>
      <c r="AJ646" s="26">
        <f t="shared" si="286"/>
        <v>0.97386021709672421</v>
      </c>
      <c r="AK646" s="26">
        <f t="shared" si="287"/>
        <v>2.6139782903275784E-2</v>
      </c>
      <c r="AL646" s="29">
        <v>15.942500000000001</v>
      </c>
      <c r="AM646" s="30">
        <v>16.2075</v>
      </c>
      <c r="AN646" s="30">
        <v>15.4825</v>
      </c>
      <c r="AO646" s="30">
        <v>15.654999999999999</v>
      </c>
      <c r="AP646" s="31">
        <v>-1.7999999999999999E-2</v>
      </c>
    </row>
    <row r="647" spans="1:42" x14ac:dyDescent="0.2">
      <c r="A647" s="11">
        <v>44872</v>
      </c>
      <c r="B647" s="5" t="s">
        <v>244</v>
      </c>
      <c r="C647" s="10">
        <v>44866</v>
      </c>
      <c r="D647" s="5" t="s">
        <v>185</v>
      </c>
      <c r="E647" s="18">
        <f>IF(SUMIFS('Daily NSE Equity Options'!$K:$K,'Daily NSE Equity Options'!$A:$A,$A647)=0,"",SUMIFS('Daily NSE Equity Options'!$K:$K,'Daily NSE Equity Options'!$A:$A,$A647))</f>
        <v>433.79520000000002</v>
      </c>
      <c r="F647" s="7">
        <f>IF(SUMIFS('Daily BSE Equity Options'!$K:$K,'Daily BSE Equity Options'!$A:$A,$A647)=0,"",SUMIFS('Daily BSE Equity Options'!$K:$K,'Daily BSE Equity Options'!$A:$A,$A647))</f>
        <v>5.04E-2</v>
      </c>
      <c r="G647" s="7">
        <f t="shared" si="270"/>
        <v>433.84560000000005</v>
      </c>
      <c r="H647" s="20" t="str">
        <f t="shared" si="271"/>
        <v/>
      </c>
      <c r="I647" s="20" t="str">
        <f t="shared" si="272"/>
        <v/>
      </c>
      <c r="J647" s="20" t="str">
        <f t="shared" si="273"/>
        <v/>
      </c>
      <c r="K647" s="20">
        <f t="shared" si="288"/>
        <v>0.16252355623589043</v>
      </c>
      <c r="L647" s="20">
        <f t="shared" si="289"/>
        <v>-8.1967213114754078E-2</v>
      </c>
      <c r="M647" s="20">
        <f t="shared" si="290"/>
        <v>0.16248759058371487</v>
      </c>
      <c r="N647" s="20">
        <f t="shared" si="274"/>
        <v>0.99988382963893141</v>
      </c>
      <c r="O647" s="20">
        <f t="shared" si="275"/>
        <v>1.1617036106854603E-4</v>
      </c>
      <c r="P647" s="21">
        <f>IF(SUMIFS('Daily NSE Equity Options'!$L:$L,'Daily NSE Equity Options'!$A:$A,$A647)=0,"",SUMIFS('Daily NSE Equity Options'!$L:$L,'Daily NSE Equity Options'!$A:$A,$A647))</f>
        <v>130355.736</v>
      </c>
      <c r="Q647" s="8">
        <f>IF(SUMIFS('Daily BSE Equity Options'!$L:$L,'Daily BSE Equity Options'!$A:$A,$A647)=0,"",SUMIFS('Daily BSE Equity Options'!$L:$L,'Daily BSE Equity Options'!$A:$A,$A647))</f>
        <v>2051.7136</v>
      </c>
      <c r="R647" s="8">
        <f t="shared" si="276"/>
        <v>132407.44959999999</v>
      </c>
      <c r="S647" s="23" t="str">
        <f t="shared" si="277"/>
        <v/>
      </c>
      <c r="T647" s="23" t="str">
        <f t="shared" si="278"/>
        <v/>
      </c>
      <c r="U647" s="23" t="str">
        <f t="shared" si="279"/>
        <v/>
      </c>
      <c r="V647" s="23">
        <f t="shared" si="291"/>
        <v>0.77424459807125023</v>
      </c>
      <c r="W647" s="23">
        <f t="shared" si="292"/>
        <v>3.7229817502956397E-2</v>
      </c>
      <c r="X647" s="23">
        <f t="shared" si="293"/>
        <v>0.75492209595561266</v>
      </c>
      <c r="Y647" s="23">
        <f t="shared" si="280"/>
        <v>0.98450454558109701</v>
      </c>
      <c r="Z647" s="23">
        <f t="shared" si="281"/>
        <v>1.5495454418903029E-2</v>
      </c>
      <c r="AA647" s="24">
        <f>IF(SUMIFS('Daily NSE Equity Options'!$M:$M,'Daily NSE Equity Options'!$A:$A,$A647)=0,"",SUMIFS('Daily NSE Equity Options'!$M:$M,'Daily NSE Equity Options'!$A:$A,$A647))</f>
        <v>143988163</v>
      </c>
      <c r="AB647" s="9">
        <f>IF(SUMIFS('Daily BSE Equity Options'!$M:$M,'Daily BSE Equity Options'!$A:$A,$A647)=0,"",SUMIFS('Daily BSE Equity Options'!$M:$M,'Daily BSE Equity Options'!$A:$A,$A647))</f>
        <v>2244962</v>
      </c>
      <c r="AC647" s="9">
        <f t="shared" si="282"/>
        <v>146233125</v>
      </c>
      <c r="AD647" s="26" t="str">
        <f t="shared" si="283"/>
        <v/>
      </c>
      <c r="AE647" s="26" t="str">
        <f t="shared" si="284"/>
        <v/>
      </c>
      <c r="AF647" s="26" t="str">
        <f t="shared" si="285"/>
        <v/>
      </c>
      <c r="AG647" s="26">
        <f t="shared" si="294"/>
        <v>0.87438342685973769</v>
      </c>
      <c r="AH647" s="26">
        <f t="shared" si="295"/>
        <v>8.8767847971486846E-2</v>
      </c>
      <c r="AI647" s="26">
        <f t="shared" si="296"/>
        <v>0.8538476061821676</v>
      </c>
      <c r="AJ647" s="26">
        <f t="shared" si="286"/>
        <v>0.98464806110106717</v>
      </c>
      <c r="AK647" s="26">
        <f t="shared" si="287"/>
        <v>1.5351938898932783E-2</v>
      </c>
      <c r="AL647" s="29">
        <v>15.654999999999999</v>
      </c>
      <c r="AM647" s="30">
        <v>16.355</v>
      </c>
      <c r="AN647" s="30">
        <v>15.2775</v>
      </c>
      <c r="AO647" s="30">
        <v>15.585000000000001</v>
      </c>
      <c r="AP647" s="31">
        <v>-4.4999999999999997E-3</v>
      </c>
    </row>
    <row r="648" spans="1:42" x14ac:dyDescent="0.2">
      <c r="A648" s="11">
        <v>44874</v>
      </c>
      <c r="B648" s="5" t="s">
        <v>240</v>
      </c>
      <c r="C648" s="10">
        <v>44866</v>
      </c>
      <c r="D648" s="5" t="s">
        <v>185</v>
      </c>
      <c r="E648" s="18">
        <f>IF(SUMIFS('Daily NSE Equity Options'!$K:$K,'Daily NSE Equity Options'!$A:$A,$A648)=0,"",SUMIFS('Daily NSE Equity Options'!$K:$K,'Daily NSE Equity Options'!$A:$A,$A648))</f>
        <v>422.8879</v>
      </c>
      <c r="F648" s="7">
        <f>IF(SUMIFS('Daily BSE Equity Options'!$K:$K,'Daily BSE Equity Options'!$A:$A,$A648)=0,"",SUMIFS('Daily BSE Equity Options'!$K:$K,'Daily BSE Equity Options'!$A:$A,$A648))</f>
        <v>4.9399999999999999E-2</v>
      </c>
      <c r="G648" s="7">
        <f t="shared" si="270"/>
        <v>422.93729999999999</v>
      </c>
      <c r="H648" s="20">
        <f t="shared" si="271"/>
        <v>0.82732712165489986</v>
      </c>
      <c r="I648" s="20">
        <f t="shared" si="272"/>
        <v>-0.41538461538461546</v>
      </c>
      <c r="J648" s="20">
        <f t="shared" si="273"/>
        <v>0.82687353569281186</v>
      </c>
      <c r="K648" s="20">
        <f t="shared" si="288"/>
        <v>-2.5143892786273381E-2</v>
      </c>
      <c r="L648" s="20">
        <f t="shared" si="289"/>
        <v>-1.9841269841269882E-2</v>
      </c>
      <c r="M648" s="20">
        <f t="shared" si="290"/>
        <v>-2.5143276778651358E-2</v>
      </c>
      <c r="N648" s="20">
        <f t="shared" si="274"/>
        <v>0.99988319781679225</v>
      </c>
      <c r="O648" s="20">
        <f t="shared" si="275"/>
        <v>1.1680218320777099E-4</v>
      </c>
      <c r="P648" s="21">
        <f>IF(SUMIFS('Daily NSE Equity Options'!$L:$L,'Daily NSE Equity Options'!$A:$A,$A648)=0,"",SUMIFS('Daily NSE Equity Options'!$L:$L,'Daily NSE Equity Options'!$A:$A,$A648))</f>
        <v>133113.9497</v>
      </c>
      <c r="Q648" s="8">
        <f>IF(SUMIFS('Daily BSE Equity Options'!$L:$L,'Daily BSE Equity Options'!$A:$A,$A648)=0,"",SUMIFS('Daily BSE Equity Options'!$L:$L,'Daily BSE Equity Options'!$A:$A,$A648))</f>
        <v>2123.8806</v>
      </c>
      <c r="R648" s="8">
        <f t="shared" si="276"/>
        <v>135237.8303</v>
      </c>
      <c r="S648" s="23">
        <f t="shared" si="277"/>
        <v>1.8040856487487287</v>
      </c>
      <c r="T648" s="23">
        <f t="shared" si="278"/>
        <v>-0.23808849045006464</v>
      </c>
      <c r="U648" s="23">
        <f t="shared" si="279"/>
        <v>1.6908183552769502</v>
      </c>
      <c r="V648" s="23">
        <f t="shared" si="291"/>
        <v>2.1159127972703917E-2</v>
      </c>
      <c r="W648" s="23">
        <f t="shared" si="292"/>
        <v>3.5174012591230985E-2</v>
      </c>
      <c r="X648" s="23">
        <f t="shared" si="293"/>
        <v>2.1376294978496579E-2</v>
      </c>
      <c r="Y648" s="23">
        <f t="shared" si="280"/>
        <v>0.98429521831806555</v>
      </c>
      <c r="Z648" s="23">
        <f t="shared" si="281"/>
        <v>1.5704781681934451E-2</v>
      </c>
      <c r="AA648" s="24">
        <f>IF(SUMIFS('Daily NSE Equity Options'!$M:$M,'Daily NSE Equity Options'!$A:$A,$A648)=0,"",SUMIFS('Daily NSE Equity Options'!$M:$M,'Daily NSE Equity Options'!$A:$A,$A648))</f>
        <v>135713450</v>
      </c>
      <c r="AB648" s="9">
        <f>IF(SUMIFS('Daily BSE Equity Options'!$M:$M,'Daily BSE Equity Options'!$A:$A,$A648)=0,"",SUMIFS('Daily BSE Equity Options'!$M:$M,'Daily BSE Equity Options'!$A:$A,$A648))</f>
        <v>2253483</v>
      </c>
      <c r="AC648" s="9">
        <f t="shared" si="282"/>
        <v>137966933</v>
      </c>
      <c r="AD648" s="26">
        <f t="shared" si="283"/>
        <v>1.7061994380197576</v>
      </c>
      <c r="AE648" s="26">
        <f t="shared" si="284"/>
        <v>-0.18674919892297137</v>
      </c>
      <c r="AF648" s="26">
        <f t="shared" si="285"/>
        <v>1.6070823892441073</v>
      </c>
      <c r="AG648" s="26">
        <f t="shared" si="294"/>
        <v>-5.74680086723518E-2</v>
      </c>
      <c r="AH648" s="26">
        <f t="shared" si="295"/>
        <v>3.7956099034193169E-3</v>
      </c>
      <c r="AI648" s="26">
        <f t="shared" si="296"/>
        <v>-5.6527493343249025E-2</v>
      </c>
      <c r="AJ648" s="26">
        <f t="shared" si="286"/>
        <v>0.98366649927631578</v>
      </c>
      <c r="AK648" s="26">
        <f t="shared" si="287"/>
        <v>1.6333500723684276E-2</v>
      </c>
      <c r="AL648" s="29">
        <v>15.585000000000001</v>
      </c>
      <c r="AM648" s="30">
        <v>16.067499999999999</v>
      </c>
      <c r="AN648" s="30">
        <v>15.0175</v>
      </c>
      <c r="AO648" s="30">
        <v>15.914999999999999</v>
      </c>
      <c r="AP648" s="31">
        <v>2.12E-2</v>
      </c>
    </row>
    <row r="649" spans="1:42" x14ac:dyDescent="0.2">
      <c r="A649" s="11">
        <v>44875</v>
      </c>
      <c r="B649" s="5" t="s">
        <v>243</v>
      </c>
      <c r="C649" s="10">
        <v>44866</v>
      </c>
      <c r="D649" s="5" t="s">
        <v>185</v>
      </c>
      <c r="E649" s="18">
        <f>IF(SUMIFS('Daily NSE Equity Options'!$K:$K,'Daily NSE Equity Options'!$A:$A,$A649)=0,"",SUMIFS('Daily NSE Equity Options'!$K:$K,'Daily NSE Equity Options'!$A:$A,$A649))</f>
        <v>440.17590000000001</v>
      </c>
      <c r="F649" s="7">
        <f>IF(SUMIFS('Daily BSE Equity Options'!$K:$K,'Daily BSE Equity Options'!$A:$A,$A649)=0,"",SUMIFS('Daily BSE Equity Options'!$K:$K,'Daily BSE Equity Options'!$A:$A,$A649))</f>
        <v>2.3800000000000002E-2</v>
      </c>
      <c r="G649" s="7">
        <f t="shared" si="270"/>
        <v>440.19970000000001</v>
      </c>
      <c r="H649" s="20">
        <f t="shared" si="271"/>
        <v>0.95345056749470225</v>
      </c>
      <c r="I649" s="20">
        <f t="shared" si="272"/>
        <v>-0.62401263823064768</v>
      </c>
      <c r="J649" s="20">
        <f t="shared" si="273"/>
        <v>0.95300755382309688</v>
      </c>
      <c r="K649" s="20">
        <f t="shared" si="288"/>
        <v>4.0880810257281075E-2</v>
      </c>
      <c r="L649" s="20">
        <f t="shared" si="289"/>
        <v>-0.51821862348178138</v>
      </c>
      <c r="M649" s="20">
        <f t="shared" si="290"/>
        <v>4.0815506222789955E-2</v>
      </c>
      <c r="N649" s="20">
        <f t="shared" si="274"/>
        <v>0.99994593362966855</v>
      </c>
      <c r="O649" s="20">
        <f t="shared" si="275"/>
        <v>5.4066370331465472E-5</v>
      </c>
      <c r="P649" s="21">
        <f>IF(SUMIFS('Daily NSE Equity Options'!$L:$L,'Daily NSE Equity Options'!$A:$A,$A649)=0,"",SUMIFS('Daily NSE Equity Options'!$L:$L,'Daily NSE Equity Options'!$A:$A,$A649))</f>
        <v>272757.43150000001</v>
      </c>
      <c r="Q649" s="8">
        <f>IF(SUMIFS('Daily BSE Equity Options'!$L:$L,'Daily BSE Equity Options'!$A:$A,$A649)=0,"",SUMIFS('Daily BSE Equity Options'!$L:$L,'Daily BSE Equity Options'!$A:$A,$A649))</f>
        <v>2240.7370999999998</v>
      </c>
      <c r="R649" s="8">
        <f t="shared" si="276"/>
        <v>274998.16860000003</v>
      </c>
      <c r="S649" s="23">
        <f t="shared" si="277"/>
        <v>3.669894782663814</v>
      </c>
      <c r="T649" s="23">
        <f t="shared" si="278"/>
        <v>-0.20581287713029539</v>
      </c>
      <c r="U649" s="23">
        <f t="shared" si="279"/>
        <v>3.4913029381582525</v>
      </c>
      <c r="V649" s="23">
        <f t="shared" si="291"/>
        <v>1.0490522001241467</v>
      </c>
      <c r="W649" s="23">
        <f t="shared" si="292"/>
        <v>5.5020277505241966E-2</v>
      </c>
      <c r="X649" s="23">
        <f t="shared" si="293"/>
        <v>1.0334411457945434</v>
      </c>
      <c r="Y649" s="23">
        <f t="shared" si="280"/>
        <v>0.99185181082693208</v>
      </c>
      <c r="Z649" s="23">
        <f t="shared" si="281"/>
        <v>8.1481891730678224E-3</v>
      </c>
      <c r="AA649" s="24">
        <f>IF(SUMIFS('Daily NSE Equity Options'!$M:$M,'Daily NSE Equity Options'!$A:$A,$A649)=0,"",SUMIFS('Daily NSE Equity Options'!$M:$M,'Daily NSE Equity Options'!$A:$A,$A649))</f>
        <v>277271113</v>
      </c>
      <c r="AB649" s="9">
        <f>IF(SUMIFS('Daily BSE Equity Options'!$M:$M,'Daily BSE Equity Options'!$A:$A,$A649)=0,"",SUMIFS('Daily BSE Equity Options'!$M:$M,'Daily BSE Equity Options'!$A:$A,$A649))</f>
        <v>2272162</v>
      </c>
      <c r="AC649" s="9">
        <f t="shared" si="282"/>
        <v>279543275</v>
      </c>
      <c r="AD649" s="26">
        <f t="shared" si="283"/>
        <v>3.4716050349551288</v>
      </c>
      <c r="AE649" s="26">
        <f t="shared" si="284"/>
        <v>-0.19366461465630103</v>
      </c>
      <c r="AF649" s="26">
        <f t="shared" si="285"/>
        <v>3.3122788023883523</v>
      </c>
      <c r="AG649" s="26">
        <f t="shared" si="294"/>
        <v>1.04306288728199</v>
      </c>
      <c r="AH649" s="26">
        <f t="shared" si="295"/>
        <v>8.2889464886133357E-3</v>
      </c>
      <c r="AI649" s="26">
        <f t="shared" si="296"/>
        <v>1.0261614063711919</v>
      </c>
      <c r="AJ649" s="26">
        <f t="shared" si="286"/>
        <v>0.99187187744008509</v>
      </c>
      <c r="AK649" s="26">
        <f t="shared" si="287"/>
        <v>8.128122559914918E-3</v>
      </c>
      <c r="AL649" s="29">
        <v>15.914999999999999</v>
      </c>
      <c r="AM649" s="30">
        <v>16.2925</v>
      </c>
      <c r="AN649" s="30">
        <v>15.4925</v>
      </c>
      <c r="AO649" s="30">
        <v>15.567500000000001</v>
      </c>
      <c r="AP649" s="31">
        <v>-2.18E-2</v>
      </c>
    </row>
    <row r="650" spans="1:42" x14ac:dyDescent="0.2">
      <c r="A650" s="11">
        <v>44876</v>
      </c>
      <c r="B650" s="5" t="s">
        <v>241</v>
      </c>
      <c r="C650" s="10">
        <v>44866</v>
      </c>
      <c r="D650" s="5" t="s">
        <v>185</v>
      </c>
      <c r="E650" s="18">
        <f>IF(SUMIFS('Daily NSE Equity Options'!$K:$K,'Daily NSE Equity Options'!$A:$A,$A650)=0,"",SUMIFS('Daily NSE Equity Options'!$K:$K,'Daily NSE Equity Options'!$A:$A,$A650))</f>
        <v>449.61599999999999</v>
      </c>
      <c r="F650" s="7">
        <f>IF(SUMIFS('Daily BSE Equity Options'!$K:$K,'Daily BSE Equity Options'!$A:$A,$A650)=0,"",SUMIFS('Daily BSE Equity Options'!$K:$K,'Daily BSE Equity Options'!$A:$A,$A650))</f>
        <v>6.0900000000000003E-2</v>
      </c>
      <c r="G650" s="7">
        <f t="shared" si="270"/>
        <v>449.67689999999999</v>
      </c>
      <c r="H650" s="20">
        <f t="shared" si="271"/>
        <v>0.61365239159107432</v>
      </c>
      <c r="I650" s="20">
        <f t="shared" si="272"/>
        <v>0.29299363057324834</v>
      </c>
      <c r="J650" s="20">
        <f t="shared" si="273"/>
        <v>0.61359819663872051</v>
      </c>
      <c r="K650" s="20">
        <f t="shared" si="288"/>
        <v>2.1446199121760046E-2</v>
      </c>
      <c r="L650" s="20">
        <f t="shared" si="289"/>
        <v>1.5588235294117645</v>
      </c>
      <c r="M650" s="20">
        <f t="shared" si="290"/>
        <v>2.1529319533838853E-2</v>
      </c>
      <c r="N650" s="20">
        <f t="shared" si="274"/>
        <v>0.99986456942751556</v>
      </c>
      <c r="O650" s="20">
        <f t="shared" si="275"/>
        <v>1.3543057248437712E-4</v>
      </c>
      <c r="P650" s="21">
        <f>IF(SUMIFS('Daily NSE Equity Options'!$L:$L,'Daily NSE Equity Options'!$A:$A,$A650)=0,"",SUMIFS('Daily NSE Equity Options'!$L:$L,'Daily NSE Equity Options'!$A:$A,$A650))</f>
        <v>93814.108399999997</v>
      </c>
      <c r="Q650" s="8">
        <f>IF(SUMIFS('Daily BSE Equity Options'!$L:$L,'Daily BSE Equity Options'!$A:$A,$A650)=0,"",SUMIFS('Daily BSE Equity Options'!$L:$L,'Daily BSE Equity Options'!$A:$A,$A650))</f>
        <v>2074.6064999999999</v>
      </c>
      <c r="R650" s="8">
        <f t="shared" si="276"/>
        <v>95888.714899999992</v>
      </c>
      <c r="S650" s="23">
        <f t="shared" si="277"/>
        <v>-0.23226764413638668</v>
      </c>
      <c r="T650" s="23">
        <f t="shared" si="278"/>
        <v>-0.27774627883487824</v>
      </c>
      <c r="U650" s="23">
        <f t="shared" si="279"/>
        <v>-0.23331213454418431</v>
      </c>
      <c r="V650" s="23">
        <f t="shared" si="291"/>
        <v>-0.65605297027443232</v>
      </c>
      <c r="W650" s="23">
        <f t="shared" si="292"/>
        <v>-7.4141049389506719E-2</v>
      </c>
      <c r="X650" s="23">
        <f t="shared" si="293"/>
        <v>-0.65131144186099865</v>
      </c>
      <c r="Y650" s="23">
        <f t="shared" si="280"/>
        <v>0.97836443525013816</v>
      </c>
      <c r="Z650" s="23">
        <f t="shared" si="281"/>
        <v>2.1635564749861926E-2</v>
      </c>
      <c r="AA650" s="24">
        <f>IF(SUMIFS('Daily NSE Equity Options'!$M:$M,'Daily NSE Equity Options'!$A:$A,$A650)=0,"",SUMIFS('Daily NSE Equity Options'!$M:$M,'Daily NSE Equity Options'!$A:$A,$A650))</f>
        <v>96803813</v>
      </c>
      <c r="AB650" s="9">
        <f>IF(SUMIFS('Daily BSE Equity Options'!$M:$M,'Daily BSE Equity Options'!$A:$A,$A650)=0,"",SUMIFS('Daily BSE Equity Options'!$M:$M,'Daily BSE Equity Options'!$A:$A,$A650))</f>
        <v>2435783</v>
      </c>
      <c r="AC650" s="9">
        <f t="shared" si="282"/>
        <v>99239596</v>
      </c>
      <c r="AD650" s="26">
        <f t="shared" si="283"/>
        <v>-0.25484166990639967</v>
      </c>
      <c r="AE650" s="26">
        <f t="shared" si="284"/>
        <v>-0.19464936353116213</v>
      </c>
      <c r="AF650" s="26">
        <f t="shared" si="285"/>
        <v>-0.25347219027780477</v>
      </c>
      <c r="AG650" s="26">
        <f t="shared" si="294"/>
        <v>-0.65086946147181224</v>
      </c>
      <c r="AH650" s="26">
        <f t="shared" si="295"/>
        <v>7.2011150613380481E-2</v>
      </c>
      <c r="AI650" s="26">
        <f t="shared" si="296"/>
        <v>-0.64499379926059741</v>
      </c>
      <c r="AJ650" s="26">
        <f t="shared" si="286"/>
        <v>0.97545553289031928</v>
      </c>
      <c r="AK650" s="26">
        <f t="shared" si="287"/>
        <v>2.4544467109680695E-2</v>
      </c>
      <c r="AL650" s="29">
        <v>15.567500000000001</v>
      </c>
      <c r="AM650" s="30">
        <v>15.567500000000001</v>
      </c>
      <c r="AN650" s="30">
        <v>14.2775</v>
      </c>
      <c r="AO650" s="30">
        <v>14.404999999999999</v>
      </c>
      <c r="AP650" s="31">
        <v>-7.4700000000000003E-2</v>
      </c>
    </row>
    <row r="651" spans="1:42" x14ac:dyDescent="0.2">
      <c r="A651" s="11">
        <v>44879</v>
      </c>
      <c r="B651" s="5" t="s">
        <v>244</v>
      </c>
      <c r="C651" s="10">
        <v>44866</v>
      </c>
      <c r="D651" s="5" t="s">
        <v>185</v>
      </c>
      <c r="E651" s="18">
        <f>IF(SUMIFS('Daily NSE Equity Options'!$K:$K,'Daily NSE Equity Options'!$A:$A,$A651)=0,"",SUMIFS('Daily NSE Equity Options'!$K:$K,'Daily NSE Equity Options'!$A:$A,$A651))</f>
        <v>356.39190000000002</v>
      </c>
      <c r="F651" s="7">
        <f>IF(SUMIFS('Daily BSE Equity Options'!$K:$K,'Daily BSE Equity Options'!$A:$A,$A651)=0,"",SUMIFS('Daily BSE Equity Options'!$K:$K,'Daily BSE Equity Options'!$A:$A,$A651))</f>
        <v>4.9099999999999998E-2</v>
      </c>
      <c r="G651" s="7">
        <f t="shared" si="270"/>
        <v>356.44100000000003</v>
      </c>
      <c r="H651" s="20" t="str">
        <f t="shared" si="271"/>
        <v/>
      </c>
      <c r="I651" s="20" t="str">
        <f t="shared" si="272"/>
        <v/>
      </c>
      <c r="J651" s="20" t="str">
        <f t="shared" si="273"/>
        <v/>
      </c>
      <c r="K651" s="20">
        <f t="shared" si="288"/>
        <v>-0.20734159816376629</v>
      </c>
      <c r="L651" s="20">
        <f t="shared" si="289"/>
        <v>-0.19376026272578006</v>
      </c>
      <c r="M651" s="20">
        <f t="shared" si="290"/>
        <v>-0.20733975883573286</v>
      </c>
      <c r="N651" s="20">
        <f t="shared" si="274"/>
        <v>0.99986224929230927</v>
      </c>
      <c r="O651" s="20">
        <f t="shared" si="275"/>
        <v>1.3775070769075386E-4</v>
      </c>
      <c r="P651" s="21">
        <f>IF(SUMIFS('Daily NSE Equity Options'!$L:$L,'Daily NSE Equity Options'!$A:$A,$A651)=0,"",SUMIFS('Daily NSE Equity Options'!$L:$L,'Daily NSE Equity Options'!$A:$A,$A651))</f>
        <v>90994.0962</v>
      </c>
      <c r="Q651" s="8">
        <f>IF(SUMIFS('Daily BSE Equity Options'!$L:$L,'Daily BSE Equity Options'!$A:$A,$A651)=0,"",SUMIFS('Daily BSE Equity Options'!$L:$L,'Daily BSE Equity Options'!$A:$A,$A651))</f>
        <v>2064.3422999999998</v>
      </c>
      <c r="R651" s="8">
        <f t="shared" si="276"/>
        <v>93058.438500000004</v>
      </c>
      <c r="S651" s="23" t="str">
        <f t="shared" si="277"/>
        <v/>
      </c>
      <c r="T651" s="23" t="str">
        <f t="shared" si="278"/>
        <v/>
      </c>
      <c r="U651" s="23" t="str">
        <f t="shared" si="279"/>
        <v/>
      </c>
      <c r="V651" s="23">
        <f t="shared" si="291"/>
        <v>-3.0059574706782555E-2</v>
      </c>
      <c r="W651" s="23">
        <f t="shared" si="292"/>
        <v>-4.9475406540951949E-3</v>
      </c>
      <c r="X651" s="23">
        <f t="shared" si="293"/>
        <v>-2.9516261668034782E-2</v>
      </c>
      <c r="Y651" s="23">
        <f t="shared" si="280"/>
        <v>0.97781671030295647</v>
      </c>
      <c r="Z651" s="23">
        <f t="shared" si="281"/>
        <v>2.2183289697043432E-2</v>
      </c>
      <c r="AA651" s="24">
        <f>IF(SUMIFS('Daily NSE Equity Options'!$M:$M,'Daily NSE Equity Options'!$A:$A,$A651)=0,"",SUMIFS('Daily NSE Equity Options'!$M:$M,'Daily NSE Equity Options'!$A:$A,$A651))</f>
        <v>94773939</v>
      </c>
      <c r="AB651" s="9">
        <f>IF(SUMIFS('Daily BSE Equity Options'!$M:$M,'Daily BSE Equity Options'!$A:$A,$A651)=0,"",SUMIFS('Daily BSE Equity Options'!$M:$M,'Daily BSE Equity Options'!$A:$A,$A651))</f>
        <v>2214896</v>
      </c>
      <c r="AC651" s="9">
        <f t="shared" si="282"/>
        <v>96988835</v>
      </c>
      <c r="AD651" s="26" t="str">
        <f t="shared" si="283"/>
        <v/>
      </c>
      <c r="AE651" s="26" t="str">
        <f t="shared" si="284"/>
        <v/>
      </c>
      <c r="AF651" s="26" t="str">
        <f t="shared" si="285"/>
        <v/>
      </c>
      <c r="AG651" s="26">
        <f t="shared" si="294"/>
        <v>-2.0968946750062445E-2</v>
      </c>
      <c r="AH651" s="26">
        <f t="shared" si="295"/>
        <v>-9.0684186563417146E-2</v>
      </c>
      <c r="AI651" s="26">
        <f t="shared" si="296"/>
        <v>-2.2680070160704835E-2</v>
      </c>
      <c r="AJ651" s="26">
        <f t="shared" si="286"/>
        <v>0.97716339205435343</v>
      </c>
      <c r="AK651" s="26">
        <f t="shared" si="287"/>
        <v>2.2836607945646528E-2</v>
      </c>
      <c r="AL651" s="29">
        <v>14.404999999999999</v>
      </c>
      <c r="AM651" s="30">
        <v>15.27</v>
      </c>
      <c r="AN651" s="30">
        <v>12.555</v>
      </c>
      <c r="AO651" s="30">
        <v>14.91</v>
      </c>
      <c r="AP651" s="31">
        <v>3.5099999999999999E-2</v>
      </c>
    </row>
    <row r="652" spans="1:42" x14ac:dyDescent="0.2">
      <c r="A652" s="11">
        <v>44880</v>
      </c>
      <c r="B652" s="5" t="s">
        <v>242</v>
      </c>
      <c r="C652" s="10">
        <v>44866</v>
      </c>
      <c r="D652" s="5" t="s">
        <v>185</v>
      </c>
      <c r="E652" s="18">
        <f>IF(SUMIFS('Daily NSE Equity Options'!$K:$K,'Daily NSE Equity Options'!$A:$A,$A652)=0,"",SUMIFS('Daily NSE Equity Options'!$K:$K,'Daily NSE Equity Options'!$A:$A,$A652))</f>
        <v>380.08440000000002</v>
      </c>
      <c r="F652" s="7">
        <f>IF(SUMIFS('Daily BSE Equity Options'!$K:$K,'Daily BSE Equity Options'!$A:$A,$A652)=0,"",SUMIFS('Daily BSE Equity Options'!$K:$K,'Daily BSE Equity Options'!$A:$A,$A652))</f>
        <v>4.41E-2</v>
      </c>
      <c r="G652" s="7">
        <f t="shared" si="270"/>
        <v>380.12850000000003</v>
      </c>
      <c r="H652" s="20">
        <f t="shared" si="271"/>
        <v>0.87627990644378784</v>
      </c>
      <c r="I652" s="20">
        <f t="shared" si="272"/>
        <v>-0.43678160919540221</v>
      </c>
      <c r="J652" s="20">
        <f t="shared" si="273"/>
        <v>0.87577256938875925</v>
      </c>
      <c r="K652" s="20">
        <f t="shared" si="288"/>
        <v>6.6478783608718395E-2</v>
      </c>
      <c r="L652" s="20">
        <f t="shared" si="289"/>
        <v>-0.10183299389002032</v>
      </c>
      <c r="M652" s="20">
        <f t="shared" si="290"/>
        <v>6.6455598542255245E-2</v>
      </c>
      <c r="N652" s="20">
        <f t="shared" si="274"/>
        <v>0.99988398659926836</v>
      </c>
      <c r="O652" s="20">
        <f t="shared" si="275"/>
        <v>1.1601340073159471E-4</v>
      </c>
      <c r="P652" s="21">
        <f>IF(SUMIFS('Daily NSE Equity Options'!$L:$L,'Daily NSE Equity Options'!$A:$A,$A652)=0,"",SUMIFS('Daily NSE Equity Options'!$L:$L,'Daily NSE Equity Options'!$A:$A,$A652))</f>
        <v>135224.55600000001</v>
      </c>
      <c r="Q652" s="8">
        <f>IF(SUMIFS('Daily BSE Equity Options'!$L:$L,'Daily BSE Equity Options'!$A:$A,$A652)=0,"",SUMIFS('Daily BSE Equity Options'!$L:$L,'Daily BSE Equity Options'!$A:$A,$A652))</f>
        <v>2116.4081000000001</v>
      </c>
      <c r="R652" s="8">
        <f t="shared" si="276"/>
        <v>137340.96410000001</v>
      </c>
      <c r="S652" s="23">
        <f t="shared" si="277"/>
        <v>2.2368834874667027</v>
      </c>
      <c r="T652" s="23">
        <f t="shared" si="278"/>
        <v>-0.22541154977815203</v>
      </c>
      <c r="U652" s="23">
        <f t="shared" si="279"/>
        <v>2.08572729685282</v>
      </c>
      <c r="V652" s="23">
        <f t="shared" si="291"/>
        <v>0.48608054420128433</v>
      </c>
      <c r="W652" s="23">
        <f t="shared" si="292"/>
        <v>2.5221495485511447E-2</v>
      </c>
      <c r="X652" s="23">
        <f t="shared" si="293"/>
        <v>0.47585717441411846</v>
      </c>
      <c r="Y652" s="23">
        <f t="shared" si="280"/>
        <v>0.9845901176399271</v>
      </c>
      <c r="Z652" s="23">
        <f t="shared" si="281"/>
        <v>1.5409882360072933E-2</v>
      </c>
      <c r="AA652" s="24">
        <f>IF(SUMIFS('Daily NSE Equity Options'!$M:$M,'Daily NSE Equity Options'!$A:$A,$A652)=0,"",SUMIFS('Daily NSE Equity Options'!$M:$M,'Daily NSE Equity Options'!$A:$A,$A652))</f>
        <v>149081645</v>
      </c>
      <c r="AB652" s="9">
        <f>IF(SUMIFS('Daily BSE Equity Options'!$M:$M,'Daily BSE Equity Options'!$A:$A,$A652)=0,"",SUMIFS('Daily BSE Equity Options'!$M:$M,'Daily BSE Equity Options'!$A:$A,$A652))</f>
        <v>2224429</v>
      </c>
      <c r="AC652" s="9">
        <f t="shared" si="282"/>
        <v>151306074</v>
      </c>
      <c r="AD652" s="26">
        <f t="shared" si="283"/>
        <v>2.3418251772635106</v>
      </c>
      <c r="AE652" s="26">
        <f t="shared" si="284"/>
        <v>-0.18533288701310691</v>
      </c>
      <c r="AF652" s="26">
        <f t="shared" si="285"/>
        <v>2.1960678494797388</v>
      </c>
      <c r="AG652" s="26">
        <f t="shared" si="294"/>
        <v>0.57302362414207564</v>
      </c>
      <c r="AH652" s="26">
        <f t="shared" si="295"/>
        <v>4.3040395576134927E-3</v>
      </c>
      <c r="AI652" s="26">
        <f t="shared" si="296"/>
        <v>0.56003599795790926</v>
      </c>
      <c r="AJ652" s="26">
        <f t="shared" si="286"/>
        <v>0.98529848180450441</v>
      </c>
      <c r="AK652" s="26">
        <f t="shared" si="287"/>
        <v>1.4701518195495575E-2</v>
      </c>
      <c r="AL652" s="29">
        <v>14.91</v>
      </c>
      <c r="AM652" s="30">
        <v>15.015000000000001</v>
      </c>
      <c r="AN652" s="30">
        <v>13.827500000000001</v>
      </c>
      <c r="AO652" s="30">
        <v>14.635</v>
      </c>
      <c r="AP652" s="31">
        <v>-1.84E-2</v>
      </c>
    </row>
    <row r="653" spans="1:42" x14ac:dyDescent="0.2">
      <c r="A653" s="11">
        <v>44881</v>
      </c>
      <c r="B653" s="5" t="s">
        <v>240</v>
      </c>
      <c r="C653" s="10">
        <v>44866</v>
      </c>
      <c r="D653" s="5" t="s">
        <v>185</v>
      </c>
      <c r="E653" s="18">
        <f>IF(SUMIFS('Daily NSE Equity Options'!$K:$K,'Daily NSE Equity Options'!$A:$A,$A653)=0,"",SUMIFS('Daily NSE Equity Options'!$K:$K,'Daily NSE Equity Options'!$A:$A,$A653))</f>
        <v>437.2946</v>
      </c>
      <c r="F653" s="7">
        <f>IF(SUMIFS('Daily BSE Equity Options'!$K:$K,'Daily BSE Equity Options'!$A:$A,$A653)=0,"",SUMIFS('Daily BSE Equity Options'!$K:$K,'Daily BSE Equity Options'!$A:$A,$A653))</f>
        <v>4.2200000000000001E-2</v>
      </c>
      <c r="G653" s="7">
        <f t="shared" si="270"/>
        <v>437.33679999999998</v>
      </c>
      <c r="H653" s="20">
        <f t="shared" si="271"/>
        <v>0.86403184025650881</v>
      </c>
      <c r="I653" s="20">
        <f t="shared" si="272"/>
        <v>-0.49156626506024093</v>
      </c>
      <c r="J653" s="20">
        <f t="shared" si="273"/>
        <v>0.86355239985154175</v>
      </c>
      <c r="K653" s="20">
        <f t="shared" si="288"/>
        <v>0.15051972667123392</v>
      </c>
      <c r="L653" s="20">
        <f t="shared" si="289"/>
        <v>-4.3083900226757343E-2</v>
      </c>
      <c r="M653" s="20">
        <f t="shared" si="290"/>
        <v>0.15049726605608349</v>
      </c>
      <c r="N653" s="20">
        <f t="shared" si="274"/>
        <v>0.99990350686244567</v>
      </c>
      <c r="O653" s="20">
        <f t="shared" si="275"/>
        <v>9.6493137554397437E-5</v>
      </c>
      <c r="P653" s="21">
        <f>IF(SUMIFS('Daily NSE Equity Options'!$L:$L,'Daily NSE Equity Options'!$A:$A,$A653)=0,"",SUMIFS('Daily NSE Equity Options'!$L:$L,'Daily NSE Equity Options'!$A:$A,$A653))</f>
        <v>144169.53260000001</v>
      </c>
      <c r="Q653" s="8">
        <f>IF(SUMIFS('Daily BSE Equity Options'!$L:$L,'Daily BSE Equity Options'!$A:$A,$A653)=0,"",SUMIFS('Daily BSE Equity Options'!$L:$L,'Daily BSE Equity Options'!$A:$A,$A653))</f>
        <v>2124.2763</v>
      </c>
      <c r="R653" s="8">
        <f t="shared" si="276"/>
        <v>146293.8089</v>
      </c>
      <c r="S653" s="23">
        <f t="shared" si="277"/>
        <v>1.7187711060448558</v>
      </c>
      <c r="T653" s="23">
        <f t="shared" si="278"/>
        <v>-0.20492395716265288</v>
      </c>
      <c r="U653" s="23">
        <f t="shared" si="279"/>
        <v>1.626495012657486</v>
      </c>
      <c r="V653" s="23">
        <f t="shared" si="291"/>
        <v>6.614905505772195E-2</v>
      </c>
      <c r="W653" s="23">
        <f t="shared" si="292"/>
        <v>3.7177139890931521E-3</v>
      </c>
      <c r="X653" s="23">
        <f t="shared" si="293"/>
        <v>6.518699543627271E-2</v>
      </c>
      <c r="Y653" s="23">
        <f t="shared" si="280"/>
        <v>0.98547938346829111</v>
      </c>
      <c r="Z653" s="23">
        <f t="shared" si="281"/>
        <v>1.4520616531708882E-2</v>
      </c>
      <c r="AA653" s="24">
        <f>IF(SUMIFS('Daily NSE Equity Options'!$M:$M,'Daily NSE Equity Options'!$A:$A,$A653)=0,"",SUMIFS('Daily NSE Equity Options'!$M:$M,'Daily NSE Equity Options'!$A:$A,$A653))</f>
        <v>145245957</v>
      </c>
      <c r="AB653" s="9">
        <f>IF(SUMIFS('Daily BSE Equity Options'!$M:$M,'Daily BSE Equity Options'!$A:$A,$A653)=0,"",SUMIFS('Daily BSE Equity Options'!$M:$M,'Daily BSE Equity Options'!$A:$A,$A653))</f>
        <v>2216213</v>
      </c>
      <c r="AC653" s="9">
        <f t="shared" si="282"/>
        <v>147462170</v>
      </c>
      <c r="AD653" s="26">
        <f t="shared" si="283"/>
        <v>1.5597620985170151</v>
      </c>
      <c r="AE653" s="26">
        <f t="shared" si="284"/>
        <v>-0.19163694564426836</v>
      </c>
      <c r="AF653" s="26">
        <f t="shared" si="285"/>
        <v>1.4790398883349005</v>
      </c>
      <c r="AG653" s="26">
        <f t="shared" si="294"/>
        <v>-2.5728774323626524E-2</v>
      </c>
      <c r="AH653" s="26">
        <f t="shared" si="295"/>
        <v>-3.6935321379104602E-3</v>
      </c>
      <c r="AI653" s="26">
        <f t="shared" si="296"/>
        <v>-2.540482280969103E-2</v>
      </c>
      <c r="AJ653" s="26">
        <f t="shared" si="286"/>
        <v>0.98497097255519839</v>
      </c>
      <c r="AK653" s="26">
        <f t="shared" si="287"/>
        <v>1.5029027444801606E-2</v>
      </c>
      <c r="AL653" s="29">
        <v>14.635</v>
      </c>
      <c r="AM653" s="30">
        <v>15.532500000000001</v>
      </c>
      <c r="AN653" s="30">
        <v>13.9275</v>
      </c>
      <c r="AO653" s="30">
        <v>15.1</v>
      </c>
      <c r="AP653" s="31">
        <v>3.1800000000000002E-2</v>
      </c>
    </row>
    <row r="654" spans="1:42" x14ac:dyDescent="0.2">
      <c r="A654" s="11">
        <v>44882</v>
      </c>
      <c r="B654" s="5" t="s">
        <v>243</v>
      </c>
      <c r="C654" s="10">
        <v>44866</v>
      </c>
      <c r="D654" s="5" t="s">
        <v>185</v>
      </c>
      <c r="E654" s="18">
        <f>IF(SUMIFS('Daily NSE Equity Options'!$K:$K,'Daily NSE Equity Options'!$A:$A,$A654)=0,"",SUMIFS('Daily NSE Equity Options'!$K:$K,'Daily NSE Equity Options'!$A:$A,$A654))</f>
        <v>403.31880000000001</v>
      </c>
      <c r="F654" s="7">
        <f>IF(SUMIFS('Daily BSE Equity Options'!$K:$K,'Daily BSE Equity Options'!$A:$A,$A654)=0,"",SUMIFS('Daily BSE Equity Options'!$K:$K,'Daily BSE Equity Options'!$A:$A,$A654))</f>
        <v>2.41E-2</v>
      </c>
      <c r="G654" s="7">
        <f t="shared" si="270"/>
        <v>403.34289999999999</v>
      </c>
      <c r="H654" s="20">
        <f t="shared" si="271"/>
        <v>0.6090774387777167</v>
      </c>
      <c r="I654" s="20">
        <f t="shared" si="272"/>
        <v>-0.37564766839378239</v>
      </c>
      <c r="J654" s="20">
        <f t="shared" si="273"/>
        <v>0.60892581618471842</v>
      </c>
      <c r="K654" s="20">
        <f t="shared" si="288"/>
        <v>-7.7695448331628114E-2</v>
      </c>
      <c r="L654" s="20">
        <f t="shared" si="289"/>
        <v>-0.42890995260663511</v>
      </c>
      <c r="M654" s="20">
        <f t="shared" si="290"/>
        <v>-7.7729338121100278E-2</v>
      </c>
      <c r="N654" s="20">
        <f t="shared" si="274"/>
        <v>0.99994024935111048</v>
      </c>
      <c r="O654" s="20">
        <f t="shared" si="275"/>
        <v>5.9750648889567664E-5</v>
      </c>
      <c r="P654" s="21">
        <f>IF(SUMIFS('Daily NSE Equity Options'!$L:$L,'Daily NSE Equity Options'!$A:$A,$A654)=0,"",SUMIFS('Daily NSE Equity Options'!$L:$L,'Daily NSE Equity Options'!$A:$A,$A654))</f>
        <v>263393.30070000002</v>
      </c>
      <c r="Q654" s="8">
        <f>IF(SUMIFS('Daily BSE Equity Options'!$L:$L,'Daily BSE Equity Options'!$A:$A,$A654)=0,"",SUMIFS('Daily BSE Equity Options'!$L:$L,'Daily BSE Equity Options'!$A:$A,$A654))</f>
        <v>2256.8231000000001</v>
      </c>
      <c r="R654" s="8">
        <f t="shared" si="276"/>
        <v>265650.1238</v>
      </c>
      <c r="S654" s="23">
        <f t="shared" si="277"/>
        <v>2.9696944356994988</v>
      </c>
      <c r="T654" s="23">
        <f t="shared" si="278"/>
        <v>-0.17815545128119115</v>
      </c>
      <c r="U654" s="23">
        <f t="shared" si="279"/>
        <v>2.8445930257187291</v>
      </c>
      <c r="V654" s="23">
        <f t="shared" si="291"/>
        <v>0.82696923510730724</v>
      </c>
      <c r="W654" s="23">
        <f t="shared" si="292"/>
        <v>6.2396214654374393E-2</v>
      </c>
      <c r="X654" s="23">
        <f t="shared" si="293"/>
        <v>0.81586716346681976</v>
      </c>
      <c r="Y654" s="23">
        <f t="shared" si="280"/>
        <v>0.9915045283332935</v>
      </c>
      <c r="Z654" s="23">
        <f t="shared" si="281"/>
        <v>8.4954716667065971E-3</v>
      </c>
      <c r="AA654" s="24">
        <f>IF(SUMIFS('Daily NSE Equity Options'!$M:$M,'Daily NSE Equity Options'!$A:$A,$A654)=0,"",SUMIFS('Daily NSE Equity Options'!$M:$M,'Daily NSE Equity Options'!$A:$A,$A654))</f>
        <v>262677051</v>
      </c>
      <c r="AB654" s="9">
        <f>IF(SUMIFS('Daily BSE Equity Options'!$M:$M,'Daily BSE Equity Options'!$A:$A,$A654)=0,"",SUMIFS('Daily BSE Equity Options'!$M:$M,'Daily BSE Equity Options'!$A:$A,$A654))</f>
        <v>2313800</v>
      </c>
      <c r="AC654" s="9">
        <f t="shared" si="282"/>
        <v>264990851</v>
      </c>
      <c r="AD654" s="26">
        <f t="shared" si="283"/>
        <v>2.6883497486725378</v>
      </c>
      <c r="AE654" s="26">
        <f t="shared" si="284"/>
        <v>-0.17670580557974136</v>
      </c>
      <c r="AF654" s="26">
        <f t="shared" si="285"/>
        <v>2.5795807585352986</v>
      </c>
      <c r="AG654" s="26">
        <f t="shared" si="294"/>
        <v>0.80849819454871308</v>
      </c>
      <c r="AH654" s="26">
        <f t="shared" si="295"/>
        <v>4.4033222438456976E-2</v>
      </c>
      <c r="AI654" s="26">
        <f t="shared" si="296"/>
        <v>0.79700902950227848</v>
      </c>
      <c r="AJ654" s="26">
        <f t="shared" si="286"/>
        <v>0.99126837779014487</v>
      </c>
      <c r="AK654" s="26">
        <f t="shared" si="287"/>
        <v>8.7316222098550861E-3</v>
      </c>
      <c r="AL654" s="29">
        <v>15.1</v>
      </c>
      <c r="AM654" s="30">
        <v>16.262499999999999</v>
      </c>
      <c r="AN654" s="30">
        <v>13.09</v>
      </c>
      <c r="AO654" s="30">
        <v>14.8775</v>
      </c>
      <c r="AP654" s="31">
        <v>-1.47E-2</v>
      </c>
    </row>
    <row r="655" spans="1:42" x14ac:dyDescent="0.2">
      <c r="A655" s="11">
        <v>44883</v>
      </c>
      <c r="B655" s="5" t="s">
        <v>241</v>
      </c>
      <c r="C655" s="10">
        <v>44866</v>
      </c>
      <c r="D655" s="5" t="s">
        <v>185</v>
      </c>
      <c r="E655" s="18">
        <f>IF(SUMIFS('Daily NSE Equity Options'!$K:$K,'Daily NSE Equity Options'!$A:$A,$A655)=0,"",SUMIFS('Daily NSE Equity Options'!$K:$K,'Daily NSE Equity Options'!$A:$A,$A655))</f>
        <v>358.38189999999997</v>
      </c>
      <c r="F655" s="7">
        <f>IF(SUMIFS('Daily BSE Equity Options'!$K:$K,'Daily BSE Equity Options'!$A:$A,$A655)=0,"",SUMIFS('Daily BSE Equity Options'!$K:$K,'Daily BSE Equity Options'!$A:$A,$A655))</f>
        <v>5.5300000000000002E-2</v>
      </c>
      <c r="G655" s="7">
        <f t="shared" si="270"/>
        <v>358.43719999999996</v>
      </c>
      <c r="H655" s="20">
        <f t="shared" si="271"/>
        <v>0.12165395978867766</v>
      </c>
      <c r="I655" s="20">
        <f t="shared" si="272"/>
        <v>1.6714975845410631</v>
      </c>
      <c r="J655" s="20">
        <f t="shared" si="273"/>
        <v>0.12175436191663636</v>
      </c>
      <c r="K655" s="20">
        <f t="shared" si="288"/>
        <v>-0.1114178163775158</v>
      </c>
      <c r="L655" s="20">
        <f t="shared" si="289"/>
        <v>1.294605809128631</v>
      </c>
      <c r="M655" s="20">
        <f t="shared" si="290"/>
        <v>-0.11133380555353778</v>
      </c>
      <c r="N655" s="20">
        <f t="shared" si="274"/>
        <v>0.99984571913852693</v>
      </c>
      <c r="O655" s="20">
        <f t="shared" si="275"/>
        <v>1.5428086147308373E-4</v>
      </c>
      <c r="P655" s="21">
        <f>IF(SUMIFS('Daily NSE Equity Options'!$L:$L,'Daily NSE Equity Options'!$A:$A,$A655)=0,"",SUMIFS('Daily NSE Equity Options'!$L:$L,'Daily NSE Equity Options'!$A:$A,$A655))</f>
        <v>83752.104900000006</v>
      </c>
      <c r="Q655" s="8">
        <f>IF(SUMIFS('Daily BSE Equity Options'!$L:$L,'Daily BSE Equity Options'!$A:$A,$A655)=0,"",SUMIFS('Daily BSE Equity Options'!$L:$L,'Daily BSE Equity Options'!$A:$A,$A655))</f>
        <v>1583.162</v>
      </c>
      <c r="R655" s="8">
        <f t="shared" si="276"/>
        <v>85335.266900000002</v>
      </c>
      <c r="S655" s="23">
        <f t="shared" si="277"/>
        <v>-0.42306793802636222</v>
      </c>
      <c r="T655" s="23">
        <f t="shared" si="278"/>
        <v>-0.44334750548156943</v>
      </c>
      <c r="U655" s="23">
        <f t="shared" si="279"/>
        <v>-0.4234576130548402</v>
      </c>
      <c r="V655" s="23">
        <f t="shared" si="291"/>
        <v>-0.68202644229212162</v>
      </c>
      <c r="W655" s="23">
        <f t="shared" si="292"/>
        <v>-0.29849973619997061</v>
      </c>
      <c r="X655" s="23">
        <f t="shared" si="293"/>
        <v>-0.67876820202709043</v>
      </c>
      <c r="Y655" s="23">
        <f t="shared" si="280"/>
        <v>0.9814477406878539</v>
      </c>
      <c r="Z655" s="23">
        <f t="shared" si="281"/>
        <v>1.8552259312146126E-2</v>
      </c>
      <c r="AA655" s="24">
        <f>IF(SUMIFS('Daily NSE Equity Options'!$M:$M,'Daily NSE Equity Options'!$A:$A,$A655)=0,"",SUMIFS('Daily NSE Equity Options'!$M:$M,'Daily NSE Equity Options'!$A:$A,$A655))</f>
        <v>86486190</v>
      </c>
      <c r="AB655" s="9">
        <f>IF(SUMIFS('Daily BSE Equity Options'!$M:$M,'Daily BSE Equity Options'!$A:$A,$A655)=0,"",SUMIFS('Daily BSE Equity Options'!$M:$M,'Daily BSE Equity Options'!$A:$A,$A655))</f>
        <v>1751793</v>
      </c>
      <c r="AC655" s="9">
        <f t="shared" si="282"/>
        <v>88237983</v>
      </c>
      <c r="AD655" s="26">
        <f t="shared" si="283"/>
        <v>-0.44713620237601148</v>
      </c>
      <c r="AE655" s="26">
        <f t="shared" si="284"/>
        <v>-0.40547697783714665</v>
      </c>
      <c r="AF655" s="26">
        <f t="shared" si="285"/>
        <v>-0.44636602198832953</v>
      </c>
      <c r="AG655" s="26">
        <f t="shared" si="294"/>
        <v>-0.67075087195188587</v>
      </c>
      <c r="AH655" s="26">
        <f t="shared" si="295"/>
        <v>-0.24289350851413261</v>
      </c>
      <c r="AI655" s="26">
        <f t="shared" si="296"/>
        <v>-0.6670149830946428</v>
      </c>
      <c r="AJ655" s="26">
        <f t="shared" si="286"/>
        <v>0.98014695100181515</v>
      </c>
      <c r="AK655" s="26">
        <f t="shared" si="287"/>
        <v>1.9853048998184828E-2</v>
      </c>
      <c r="AL655" s="29">
        <v>14.8775</v>
      </c>
      <c r="AM655" s="30">
        <v>15.692500000000001</v>
      </c>
      <c r="AN655" s="30">
        <v>13.86</v>
      </c>
      <c r="AO655" s="30">
        <v>14.39</v>
      </c>
      <c r="AP655" s="31">
        <v>-3.2800000000000003E-2</v>
      </c>
    </row>
    <row r="656" spans="1:42" x14ac:dyDescent="0.2">
      <c r="A656" s="11">
        <v>44886</v>
      </c>
      <c r="B656" s="5" t="s">
        <v>244</v>
      </c>
      <c r="C656" s="10">
        <v>44866</v>
      </c>
      <c r="D656" s="5" t="s">
        <v>185</v>
      </c>
      <c r="E656" s="18">
        <f>IF(SUMIFS('Daily NSE Equity Options'!$K:$K,'Daily NSE Equity Options'!$A:$A,$A656)=0,"",SUMIFS('Daily NSE Equity Options'!$K:$K,'Daily NSE Equity Options'!$A:$A,$A656))</f>
        <v>301.23630000000003</v>
      </c>
      <c r="F656" s="7">
        <f>IF(SUMIFS('Daily BSE Equity Options'!$K:$K,'Daily BSE Equity Options'!$A:$A,$A656)=0,"",SUMIFS('Daily BSE Equity Options'!$K:$K,'Daily BSE Equity Options'!$A:$A,$A656))</f>
        <v>4.7199999999999999E-2</v>
      </c>
      <c r="G656" s="7">
        <f t="shared" si="270"/>
        <v>301.2835</v>
      </c>
      <c r="H656" s="20" t="str">
        <f t="shared" si="271"/>
        <v/>
      </c>
      <c r="I656" s="20" t="str">
        <f t="shared" si="272"/>
        <v/>
      </c>
      <c r="J656" s="20" t="str">
        <f t="shared" si="273"/>
        <v/>
      </c>
      <c r="K656" s="20">
        <f t="shared" si="288"/>
        <v>-0.15945448137866325</v>
      </c>
      <c r="L656" s="20">
        <f t="shared" si="289"/>
        <v>-0.14647377938517181</v>
      </c>
      <c r="M656" s="20">
        <f t="shared" si="290"/>
        <v>-0.15945247870477719</v>
      </c>
      <c r="N656" s="20">
        <f t="shared" si="274"/>
        <v>0.99984333692352889</v>
      </c>
      <c r="O656" s="20">
        <f t="shared" si="275"/>
        <v>1.566630764711642E-4</v>
      </c>
      <c r="P656" s="21">
        <f>IF(SUMIFS('Daily NSE Equity Options'!$L:$L,'Daily NSE Equity Options'!$A:$A,$A656)=0,"",SUMIFS('Daily NSE Equity Options'!$L:$L,'Daily NSE Equity Options'!$A:$A,$A656))</f>
        <v>85388.448900000003</v>
      </c>
      <c r="Q656" s="8">
        <f>IF(SUMIFS('Daily BSE Equity Options'!$L:$L,'Daily BSE Equity Options'!$A:$A,$A656)=0,"",SUMIFS('Daily BSE Equity Options'!$L:$L,'Daily BSE Equity Options'!$A:$A,$A656))</f>
        <v>1877.6069</v>
      </c>
      <c r="R656" s="8">
        <f t="shared" si="276"/>
        <v>87266.055800000002</v>
      </c>
      <c r="S656" s="23" t="str">
        <f t="shared" si="277"/>
        <v/>
      </c>
      <c r="T656" s="23" t="str">
        <f t="shared" si="278"/>
        <v/>
      </c>
      <c r="U656" s="23" t="str">
        <f t="shared" si="279"/>
        <v/>
      </c>
      <c r="V656" s="23">
        <f t="shared" si="291"/>
        <v>1.9537944771105042E-2</v>
      </c>
      <c r="W656" s="23">
        <f t="shared" si="292"/>
        <v>0.18598532556996683</v>
      </c>
      <c r="X656" s="23">
        <f t="shared" si="293"/>
        <v>2.2625919741513068E-2</v>
      </c>
      <c r="Y656" s="23">
        <f t="shared" si="280"/>
        <v>0.97848410951099729</v>
      </c>
      <c r="Z656" s="23">
        <f t="shared" si="281"/>
        <v>2.1515890489002713E-2</v>
      </c>
      <c r="AA656" s="24">
        <f>IF(SUMIFS('Daily NSE Equity Options'!$M:$M,'Daily NSE Equity Options'!$A:$A,$A656)=0,"",SUMIFS('Daily NSE Equity Options'!$M:$M,'Daily NSE Equity Options'!$A:$A,$A656))</f>
        <v>89455115</v>
      </c>
      <c r="AB656" s="9">
        <f>IF(SUMIFS('Daily BSE Equity Options'!$M:$M,'Daily BSE Equity Options'!$A:$A,$A656)=0,"",SUMIFS('Daily BSE Equity Options'!$M:$M,'Daily BSE Equity Options'!$A:$A,$A656))</f>
        <v>1941752</v>
      </c>
      <c r="AC656" s="9">
        <f t="shared" si="282"/>
        <v>91396867</v>
      </c>
      <c r="AD656" s="26" t="str">
        <f t="shared" si="283"/>
        <v/>
      </c>
      <c r="AE656" s="26" t="str">
        <f t="shared" si="284"/>
        <v/>
      </c>
      <c r="AF656" s="26" t="str">
        <f t="shared" si="285"/>
        <v/>
      </c>
      <c r="AG656" s="26">
        <f t="shared" si="294"/>
        <v>3.4328312994247989E-2</v>
      </c>
      <c r="AH656" s="26">
        <f t="shared" si="295"/>
        <v>0.10843689865183848</v>
      </c>
      <c r="AI656" s="26">
        <f t="shared" si="296"/>
        <v>3.5799594376494381E-2</v>
      </c>
      <c r="AJ656" s="26">
        <f t="shared" si="286"/>
        <v>0.97875472033412259</v>
      </c>
      <c r="AK656" s="26">
        <f t="shared" si="287"/>
        <v>2.1245279665877387E-2</v>
      </c>
      <c r="AL656" s="29">
        <v>14.39</v>
      </c>
      <c r="AM656" s="30">
        <v>15.547499999999999</v>
      </c>
      <c r="AN656" s="30">
        <v>13.362500000000001</v>
      </c>
      <c r="AO656" s="30">
        <v>14.797499999999999</v>
      </c>
      <c r="AP656" s="31">
        <v>2.8299999999999999E-2</v>
      </c>
    </row>
    <row r="657" spans="1:42" x14ac:dyDescent="0.2">
      <c r="A657" s="11">
        <v>44887</v>
      </c>
      <c r="B657" s="5" t="s">
        <v>242</v>
      </c>
      <c r="C657" s="10">
        <v>44866</v>
      </c>
      <c r="D657" s="5" t="s">
        <v>185</v>
      </c>
      <c r="E657" s="18">
        <f>IF(SUMIFS('Daily NSE Equity Options'!$K:$K,'Daily NSE Equity Options'!$A:$A,$A657)=0,"",SUMIFS('Daily NSE Equity Options'!$K:$K,'Daily NSE Equity Options'!$A:$A,$A657))</f>
        <v>253.94659999999999</v>
      </c>
      <c r="F657" s="7">
        <f>IF(SUMIFS('Daily BSE Equity Options'!$K:$K,'Daily BSE Equity Options'!$A:$A,$A657)=0,"",SUMIFS('Daily BSE Equity Options'!$K:$K,'Daily BSE Equity Options'!$A:$A,$A657))</f>
        <v>3.8199999999999998E-2</v>
      </c>
      <c r="G657" s="7">
        <f t="shared" si="270"/>
        <v>253.98479999999998</v>
      </c>
      <c r="H657" s="20">
        <f t="shared" si="271"/>
        <v>-0.26153798732020928</v>
      </c>
      <c r="I657" s="20">
        <f t="shared" si="272"/>
        <v>-0.45661450924608826</v>
      </c>
      <c r="J657" s="20">
        <f t="shared" si="273"/>
        <v>-0.26157785833715408</v>
      </c>
      <c r="K657" s="20">
        <f t="shared" si="288"/>
        <v>-0.15698539651429799</v>
      </c>
      <c r="L657" s="20">
        <f t="shared" si="289"/>
        <v>-0.19067796610169496</v>
      </c>
      <c r="M657" s="20">
        <f t="shared" si="290"/>
        <v>-0.15699067489590379</v>
      </c>
      <c r="N657" s="20">
        <f t="shared" si="274"/>
        <v>0.99984959729873601</v>
      </c>
      <c r="O657" s="20">
        <f t="shared" si="275"/>
        <v>1.5040270126401265E-4</v>
      </c>
      <c r="P657" s="21">
        <f>IF(SUMIFS('Daily NSE Equity Options'!$L:$L,'Daily NSE Equity Options'!$A:$A,$A657)=0,"",SUMIFS('Daily NSE Equity Options'!$L:$L,'Daily NSE Equity Options'!$A:$A,$A657))</f>
        <v>103534.65119999999</v>
      </c>
      <c r="Q657" s="8">
        <f>IF(SUMIFS('Daily BSE Equity Options'!$L:$L,'Daily BSE Equity Options'!$A:$A,$A657)=0,"",SUMIFS('Daily BSE Equity Options'!$L:$L,'Daily BSE Equity Options'!$A:$A,$A657))</f>
        <v>2112.6619000000001</v>
      </c>
      <c r="R657" s="8">
        <f t="shared" si="276"/>
        <v>105647.3131</v>
      </c>
      <c r="S657" s="23">
        <f t="shared" si="277"/>
        <v>0.59004116551892083</v>
      </c>
      <c r="T657" s="23">
        <f t="shared" si="278"/>
        <v>-0.14221549671458178</v>
      </c>
      <c r="U657" s="23">
        <f t="shared" si="279"/>
        <v>0.5633533015794614</v>
      </c>
      <c r="V657" s="23">
        <f t="shared" si="291"/>
        <v>0.21251354877345707</v>
      </c>
      <c r="W657" s="23">
        <f t="shared" si="292"/>
        <v>0.1251886110985212</v>
      </c>
      <c r="X657" s="23">
        <f t="shared" si="293"/>
        <v>0.21063467497748412</v>
      </c>
      <c r="Y657" s="23">
        <f t="shared" si="280"/>
        <v>0.98000269161601605</v>
      </c>
      <c r="Z657" s="23">
        <f t="shared" si="281"/>
        <v>1.9997308383983881E-2</v>
      </c>
      <c r="AA657" s="24">
        <f>IF(SUMIFS('Daily NSE Equity Options'!$M:$M,'Daily NSE Equity Options'!$A:$A,$A657)=0,"",SUMIFS('Daily NSE Equity Options'!$M:$M,'Daily NSE Equity Options'!$A:$A,$A657))</f>
        <v>116022898</v>
      </c>
      <c r="AB657" s="9">
        <f>IF(SUMIFS('Daily BSE Equity Options'!$M:$M,'Daily BSE Equity Options'!$A:$A,$A657)=0,"",SUMIFS('Daily BSE Equity Options'!$M:$M,'Daily BSE Equity Options'!$A:$A,$A657))</f>
        <v>2151268</v>
      </c>
      <c r="AC657" s="9">
        <f t="shared" si="282"/>
        <v>118174166</v>
      </c>
      <c r="AD657" s="26">
        <f t="shared" si="283"/>
        <v>0.62447602785796197</v>
      </c>
      <c r="AE657" s="26">
        <f t="shared" si="284"/>
        <v>-0.12345589975964255</v>
      </c>
      <c r="AF657" s="26">
        <f t="shared" si="285"/>
        <v>0.59962871296342701</v>
      </c>
      <c r="AG657" s="26">
        <f t="shared" si="294"/>
        <v>0.29699568325411008</v>
      </c>
      <c r="AH657" s="26">
        <f t="shared" si="295"/>
        <v>0.10790049398687374</v>
      </c>
      <c r="AI657" s="26">
        <f t="shared" si="296"/>
        <v>0.29297830307465578</v>
      </c>
      <c r="AJ657" s="26">
        <f t="shared" si="286"/>
        <v>0.98179578436796411</v>
      </c>
      <c r="AK657" s="26">
        <f t="shared" si="287"/>
        <v>1.8204215632035853E-2</v>
      </c>
      <c r="AL657" s="29">
        <v>14.797499999999999</v>
      </c>
      <c r="AM657" s="30">
        <v>16.272500000000001</v>
      </c>
      <c r="AN657" s="30">
        <v>13.32</v>
      </c>
      <c r="AO657" s="30">
        <v>13.842499999999999</v>
      </c>
      <c r="AP657" s="31">
        <v>-6.4500000000000002E-2</v>
      </c>
    </row>
    <row r="658" spans="1:42" x14ac:dyDescent="0.2">
      <c r="A658" s="11">
        <v>44888</v>
      </c>
      <c r="B658" s="5" t="s">
        <v>240</v>
      </c>
      <c r="C658" s="10">
        <v>44866</v>
      </c>
      <c r="D658" s="5" t="s">
        <v>185</v>
      </c>
      <c r="E658" s="18">
        <f>IF(SUMIFS('Daily NSE Equity Options'!$K:$K,'Daily NSE Equity Options'!$A:$A,$A658)=0,"",SUMIFS('Daily NSE Equity Options'!$K:$K,'Daily NSE Equity Options'!$A:$A,$A658))</f>
        <v>284.02249999999998</v>
      </c>
      <c r="F658" s="7">
        <f>IF(SUMIFS('Daily BSE Equity Options'!$K:$K,'Daily BSE Equity Options'!$A:$A,$A658)=0,"",SUMIFS('Daily BSE Equity Options'!$K:$K,'Daily BSE Equity Options'!$A:$A,$A658))</f>
        <v>2.4899999999999999E-2</v>
      </c>
      <c r="G658" s="7">
        <f t="shared" si="270"/>
        <v>284.04739999999998</v>
      </c>
      <c r="H658" s="20">
        <f t="shared" si="271"/>
        <v>-5.3023167419909312E-2</v>
      </c>
      <c r="I658" s="20">
        <f t="shared" si="272"/>
        <v>-0.60849056603773588</v>
      </c>
      <c r="J658" s="20">
        <f t="shared" si="273"/>
        <v>-5.3140930787151985E-2</v>
      </c>
      <c r="K658" s="20">
        <f t="shared" si="288"/>
        <v>0.11843395422502212</v>
      </c>
      <c r="L658" s="20">
        <f t="shared" si="289"/>
        <v>-0.34816753926701571</v>
      </c>
      <c r="M658" s="20">
        <f t="shared" si="290"/>
        <v>0.11836377609998716</v>
      </c>
      <c r="N658" s="20">
        <f t="shared" si="274"/>
        <v>0.99991233857447737</v>
      </c>
      <c r="O658" s="20">
        <f t="shared" si="275"/>
        <v>8.7661425522641645E-5</v>
      </c>
      <c r="P658" s="21">
        <f>IF(SUMIFS('Daily NSE Equity Options'!$L:$L,'Daily NSE Equity Options'!$A:$A,$A658)=0,"",SUMIFS('Daily NSE Equity Options'!$L:$L,'Daily NSE Equity Options'!$A:$A,$A658))</f>
        <v>111529.6816</v>
      </c>
      <c r="Q658" s="8">
        <f>IF(SUMIFS('Daily BSE Equity Options'!$L:$L,'Daily BSE Equity Options'!$A:$A,$A658)=0,"",SUMIFS('Daily BSE Equity Options'!$L:$L,'Daily BSE Equity Options'!$A:$A,$A658))</f>
        <v>2127.3843999999999</v>
      </c>
      <c r="R658" s="8">
        <f t="shared" si="276"/>
        <v>113657.06599999999</v>
      </c>
      <c r="S658" s="23">
        <f t="shared" si="277"/>
        <v>0.66533641847752545</v>
      </c>
      <c r="T658" s="23">
        <f t="shared" si="278"/>
        <v>-0.18582375346957447</v>
      </c>
      <c r="U658" s="23">
        <f t="shared" si="279"/>
        <v>0.63337483730104616</v>
      </c>
      <c r="V658" s="23">
        <f t="shared" si="291"/>
        <v>7.7220817449375811E-2</v>
      </c>
      <c r="W658" s="23">
        <f t="shared" si="292"/>
        <v>6.9686966949136231E-3</v>
      </c>
      <c r="X658" s="23">
        <f t="shared" si="293"/>
        <v>7.5815964126019875E-2</v>
      </c>
      <c r="Y658" s="23">
        <f t="shared" si="280"/>
        <v>0.98128242726237547</v>
      </c>
      <c r="Z658" s="23">
        <f t="shared" si="281"/>
        <v>1.8717572737624602E-2</v>
      </c>
      <c r="AA658" s="24">
        <f>IF(SUMIFS('Daily NSE Equity Options'!$M:$M,'Daily NSE Equity Options'!$A:$A,$A658)=0,"",SUMIFS('Daily NSE Equity Options'!$M:$M,'Daily NSE Equity Options'!$A:$A,$A658))</f>
        <v>112405369</v>
      </c>
      <c r="AB658" s="9">
        <f>IF(SUMIFS('Daily BSE Equity Options'!$M:$M,'Daily BSE Equity Options'!$A:$A,$A658)=0,"",SUMIFS('Daily BSE Equity Options'!$M:$M,'Daily BSE Equity Options'!$A:$A,$A658))</f>
        <v>2200199</v>
      </c>
      <c r="AC658" s="9">
        <f t="shared" si="282"/>
        <v>114605568</v>
      </c>
      <c r="AD658" s="26">
        <f t="shared" si="283"/>
        <v>0.51527877377959053</v>
      </c>
      <c r="AE658" s="26">
        <f t="shared" si="284"/>
        <v>-0.18486482761635648</v>
      </c>
      <c r="AF658" s="26">
        <f t="shared" si="285"/>
        <v>0.49069756261718189</v>
      </c>
      <c r="AG658" s="26">
        <f t="shared" si="294"/>
        <v>-3.1179440113623058E-2</v>
      </c>
      <c r="AH658" s="26">
        <f t="shared" si="295"/>
        <v>2.2745190278477656E-2</v>
      </c>
      <c r="AI658" s="26">
        <f t="shared" si="296"/>
        <v>-3.01977845140875E-2</v>
      </c>
      <c r="AJ658" s="26">
        <f t="shared" si="286"/>
        <v>0.98080198860844181</v>
      </c>
      <c r="AK658" s="26">
        <f t="shared" si="287"/>
        <v>1.9198011391558217E-2</v>
      </c>
      <c r="AL658" s="29">
        <v>13.842499999999999</v>
      </c>
      <c r="AM658" s="30">
        <v>14.327500000000001</v>
      </c>
      <c r="AN658" s="30">
        <v>11.875</v>
      </c>
      <c r="AO658" s="30">
        <v>14.0425</v>
      </c>
      <c r="AP658" s="31">
        <v>1.44E-2</v>
      </c>
    </row>
    <row r="659" spans="1:42" x14ac:dyDescent="0.2">
      <c r="A659" s="11">
        <v>44889</v>
      </c>
      <c r="B659" s="5" t="s">
        <v>243</v>
      </c>
      <c r="C659" s="10">
        <v>44866</v>
      </c>
      <c r="D659" s="5" t="s">
        <v>185</v>
      </c>
      <c r="E659" s="18">
        <f>IF(SUMIFS('Daily NSE Equity Options'!$K:$K,'Daily NSE Equity Options'!$A:$A,$A659)=0,"",SUMIFS('Daily NSE Equity Options'!$K:$K,'Daily NSE Equity Options'!$A:$A,$A659))</f>
        <v>398.77910000000003</v>
      </c>
      <c r="F659" s="7">
        <f>IF(SUMIFS('Daily BSE Equity Options'!$K:$K,'Daily BSE Equity Options'!$A:$A,$A659)=0,"",SUMIFS('Daily BSE Equity Options'!$K:$K,'Daily BSE Equity Options'!$A:$A,$A659))</f>
        <v>2.4500000000000001E-2</v>
      </c>
      <c r="G659" s="7">
        <f t="shared" si="270"/>
        <v>398.80360000000002</v>
      </c>
      <c r="H659" s="20">
        <f t="shared" si="271"/>
        <v>0.46702083514206727</v>
      </c>
      <c r="I659" s="20">
        <f t="shared" si="272"/>
        <v>-0.55696202531645578</v>
      </c>
      <c r="J659" s="20">
        <f t="shared" si="273"/>
        <v>0.46681256195185838</v>
      </c>
      <c r="K659" s="20">
        <f t="shared" si="288"/>
        <v>0.40404052495841025</v>
      </c>
      <c r="L659" s="20">
        <f t="shared" si="289"/>
        <v>-1.6064257028112316E-2</v>
      </c>
      <c r="M659" s="20">
        <f t="shared" si="290"/>
        <v>0.40400369797435243</v>
      </c>
      <c r="N659" s="20">
        <f t="shared" si="274"/>
        <v>0.99993856625165878</v>
      </c>
      <c r="O659" s="20">
        <f t="shared" si="275"/>
        <v>6.1433748341288791E-5</v>
      </c>
      <c r="P659" s="21">
        <f>IF(SUMIFS('Daily NSE Equity Options'!$L:$L,'Daily NSE Equity Options'!$A:$A,$A659)=0,"",SUMIFS('Daily NSE Equity Options'!$L:$L,'Daily NSE Equity Options'!$A:$A,$A659))</f>
        <v>261295.7599</v>
      </c>
      <c r="Q659" s="8">
        <f>IF(SUMIFS('Daily BSE Equity Options'!$L:$L,'Daily BSE Equity Options'!$A:$A,$A659)=0,"",SUMIFS('Daily BSE Equity Options'!$L:$L,'Daily BSE Equity Options'!$A:$A,$A659))</f>
        <v>2208.3530000000001</v>
      </c>
      <c r="R659" s="8">
        <f t="shared" si="276"/>
        <v>263504.11290000001</v>
      </c>
      <c r="S659" s="23">
        <f t="shared" si="277"/>
        <v>2.394690070322997</v>
      </c>
      <c r="T659" s="23">
        <f t="shared" si="278"/>
        <v>-0.19205952193886422</v>
      </c>
      <c r="U659" s="23">
        <f t="shared" si="279"/>
        <v>2.3059832985083437</v>
      </c>
      <c r="V659" s="23">
        <f t="shared" si="291"/>
        <v>1.3428360607818681</v>
      </c>
      <c r="W659" s="23">
        <f t="shared" si="292"/>
        <v>3.806016439718185E-2</v>
      </c>
      <c r="X659" s="23">
        <f t="shared" si="293"/>
        <v>1.3184138230349887</v>
      </c>
      <c r="Y659" s="23">
        <f t="shared" si="280"/>
        <v>0.9916192845125037</v>
      </c>
      <c r="Z659" s="23">
        <f t="shared" si="281"/>
        <v>8.3807154874962868E-3</v>
      </c>
      <c r="AA659" s="24">
        <f>IF(SUMIFS('Daily NSE Equity Options'!$M:$M,'Daily NSE Equity Options'!$A:$A,$A659)=0,"",SUMIFS('Daily NSE Equity Options'!$M:$M,'Daily NSE Equity Options'!$A:$A,$A659))</f>
        <v>259064080</v>
      </c>
      <c r="AB659" s="9">
        <f>IF(SUMIFS('Daily BSE Equity Options'!$M:$M,'Daily BSE Equity Options'!$A:$A,$A659)=0,"",SUMIFS('Daily BSE Equity Options'!$M:$M,'Daily BSE Equity Options'!$A:$A,$A659))</f>
        <v>2277580</v>
      </c>
      <c r="AC659" s="9">
        <f t="shared" si="282"/>
        <v>261341660</v>
      </c>
      <c r="AD659" s="26">
        <f t="shared" si="283"/>
        <v>2.0714675226709232</v>
      </c>
      <c r="AE659" s="26">
        <f t="shared" si="284"/>
        <v>-0.16532873532047132</v>
      </c>
      <c r="AF659" s="26">
        <f t="shared" si="285"/>
        <v>2.0013711311826516</v>
      </c>
      <c r="AG659" s="26">
        <f t="shared" si="294"/>
        <v>1.3047304795556518</v>
      </c>
      <c r="AH659" s="26">
        <f t="shared" si="295"/>
        <v>3.5170000531770107E-2</v>
      </c>
      <c r="AI659" s="26">
        <f t="shared" si="296"/>
        <v>1.2803574430170794</v>
      </c>
      <c r="AJ659" s="26">
        <f t="shared" si="286"/>
        <v>0.99128504808609541</v>
      </c>
      <c r="AK659" s="26">
        <f t="shared" si="287"/>
        <v>8.7149519139045808E-3</v>
      </c>
      <c r="AL659" s="29">
        <v>14.0425</v>
      </c>
      <c r="AM659" s="30">
        <v>14.0425</v>
      </c>
      <c r="AN659" s="30">
        <v>12.9975</v>
      </c>
      <c r="AO659" s="30">
        <v>13.477499999999999</v>
      </c>
      <c r="AP659" s="31">
        <v>-4.02E-2</v>
      </c>
    </row>
    <row r="660" spans="1:42" x14ac:dyDescent="0.2">
      <c r="A660" s="11">
        <v>44890</v>
      </c>
      <c r="B660" s="5" t="s">
        <v>241</v>
      </c>
      <c r="C660" s="10">
        <v>44866</v>
      </c>
      <c r="D660" s="5" t="s">
        <v>185</v>
      </c>
      <c r="E660" s="18">
        <f>IF(SUMIFS('Daily NSE Equity Options'!$K:$K,'Daily NSE Equity Options'!$A:$A,$A660)=0,"",SUMIFS('Daily NSE Equity Options'!$K:$K,'Daily NSE Equity Options'!$A:$A,$A660))</f>
        <v>393.17529999999999</v>
      </c>
      <c r="F660" s="7">
        <f>IF(SUMIFS('Daily BSE Equity Options'!$K:$K,'Daily BSE Equity Options'!$A:$A,$A660)=0,"",SUMIFS('Daily BSE Equity Options'!$K:$K,'Daily BSE Equity Options'!$A:$A,$A660))</f>
        <v>4.3400000000000001E-2</v>
      </c>
      <c r="G660" s="7">
        <f t="shared" si="270"/>
        <v>393.21870000000001</v>
      </c>
      <c r="H660" s="20">
        <f t="shared" si="271"/>
        <v>0.32994208367525446</v>
      </c>
      <c r="I660" s="20">
        <f t="shared" si="272"/>
        <v>0.88695652173913042</v>
      </c>
      <c r="J660" s="20">
        <f t="shared" si="273"/>
        <v>0.32998541550259008</v>
      </c>
      <c r="K660" s="20">
        <f t="shared" si="288"/>
        <v>-1.405239141168646E-2</v>
      </c>
      <c r="L660" s="20">
        <f t="shared" si="289"/>
        <v>0.77142857142857135</v>
      </c>
      <c r="M660" s="20">
        <f t="shared" si="290"/>
        <v>-1.4004136371888354E-2</v>
      </c>
      <c r="N660" s="20">
        <f t="shared" si="274"/>
        <v>0.99988962885030641</v>
      </c>
      <c r="O660" s="20">
        <f t="shared" si="275"/>
        <v>1.1037114969354204E-4</v>
      </c>
      <c r="P660" s="21">
        <f>IF(SUMIFS('Daily NSE Equity Options'!$L:$L,'Daily NSE Equity Options'!$A:$A,$A660)=0,"",SUMIFS('Daily NSE Equity Options'!$L:$L,'Daily NSE Equity Options'!$A:$A,$A660))</f>
        <v>94743.279200000004</v>
      </c>
      <c r="Q660" s="8">
        <f>IF(SUMIFS('Daily BSE Equity Options'!$L:$L,'Daily BSE Equity Options'!$A:$A,$A660)=0,"",SUMIFS('Daily BSE Equity Options'!$L:$L,'Daily BSE Equity Options'!$A:$A,$A660))</f>
        <v>2053.9431</v>
      </c>
      <c r="R660" s="8">
        <f t="shared" si="276"/>
        <v>96797.222300000009</v>
      </c>
      <c r="S660" s="23">
        <f t="shared" si="277"/>
        <v>-0.2869765757131354</v>
      </c>
      <c r="T660" s="23">
        <f t="shared" si="278"/>
        <v>-0.28838096606796282</v>
      </c>
      <c r="U660" s="23">
        <f t="shared" si="279"/>
        <v>-0.28700643307330287</v>
      </c>
      <c r="V660" s="23">
        <f t="shared" si="291"/>
        <v>-0.63740981010844178</v>
      </c>
      <c r="W660" s="23">
        <f t="shared" si="292"/>
        <v>-6.9920841459676142E-2</v>
      </c>
      <c r="X660" s="23">
        <f t="shared" si="293"/>
        <v>-0.63265384651990375</v>
      </c>
      <c r="Y660" s="23">
        <f t="shared" si="280"/>
        <v>0.97878097066014669</v>
      </c>
      <c r="Z660" s="23">
        <f t="shared" si="281"/>
        <v>2.1219029339853274E-2</v>
      </c>
      <c r="AA660" s="24">
        <f>IF(SUMIFS('Daily NSE Equity Options'!$M:$M,'Daily NSE Equity Options'!$A:$A,$A660)=0,"",SUMIFS('Daily NSE Equity Options'!$M:$M,'Daily NSE Equity Options'!$A:$A,$A660))</f>
        <v>94732112</v>
      </c>
      <c r="AB660" s="9">
        <f>IF(SUMIFS('Daily BSE Equity Options'!$M:$M,'Daily BSE Equity Options'!$A:$A,$A660)=0,"",SUMIFS('Daily BSE Equity Options'!$M:$M,'Daily BSE Equity Options'!$A:$A,$A660))</f>
        <v>2300681</v>
      </c>
      <c r="AC660" s="9">
        <f t="shared" si="282"/>
        <v>97032793</v>
      </c>
      <c r="AD660" s="26">
        <f t="shared" si="283"/>
        <v>-0.35187565282636291</v>
      </c>
      <c r="AE660" s="26">
        <f t="shared" si="284"/>
        <v>-0.2496664450032956</v>
      </c>
      <c r="AF660" s="26">
        <f t="shared" si="285"/>
        <v>-0.34977556812520172</v>
      </c>
      <c r="AG660" s="26">
        <f t="shared" si="294"/>
        <v>-0.63432942150837746</v>
      </c>
      <c r="AH660" s="26">
        <f t="shared" si="295"/>
        <v>1.0142783129462041E-2</v>
      </c>
      <c r="AI660" s="26">
        <f t="shared" si="296"/>
        <v>-0.62871287723511049</v>
      </c>
      <c r="AJ660" s="26">
        <f t="shared" si="286"/>
        <v>0.9762896549829293</v>
      </c>
      <c r="AK660" s="26">
        <f t="shared" si="287"/>
        <v>2.3710345017070672E-2</v>
      </c>
      <c r="AL660" s="29">
        <v>13.477499999999999</v>
      </c>
      <c r="AM660" s="30">
        <v>15.772500000000001</v>
      </c>
      <c r="AN660" s="30">
        <v>12.772500000000001</v>
      </c>
      <c r="AO660" s="30">
        <v>13.3325</v>
      </c>
      <c r="AP660" s="31">
        <v>-1.0800000000000001E-2</v>
      </c>
    </row>
    <row r="661" spans="1:42" x14ac:dyDescent="0.2">
      <c r="A661" s="11">
        <v>44893</v>
      </c>
      <c r="B661" s="5" t="s">
        <v>244</v>
      </c>
      <c r="C661" s="10">
        <v>44866</v>
      </c>
      <c r="D661" s="5" t="s">
        <v>185</v>
      </c>
      <c r="E661" s="18">
        <f>IF(SUMIFS('Daily NSE Equity Options'!$K:$K,'Daily NSE Equity Options'!$A:$A,$A661)=0,"",SUMIFS('Daily NSE Equity Options'!$K:$K,'Daily NSE Equity Options'!$A:$A,$A661))</f>
        <v>357.70310000000001</v>
      </c>
      <c r="F661" s="7">
        <f>IF(SUMIFS('Daily BSE Equity Options'!$K:$K,'Daily BSE Equity Options'!$A:$A,$A661)=0,"",SUMIFS('Daily BSE Equity Options'!$K:$K,'Daily BSE Equity Options'!$A:$A,$A661))</f>
        <v>3.9199999999999999E-2</v>
      </c>
      <c r="G661" s="7">
        <f t="shared" si="270"/>
        <v>357.7423</v>
      </c>
      <c r="H661" s="20" t="str">
        <f t="shared" si="271"/>
        <v/>
      </c>
      <c r="I661" s="20" t="str">
        <f t="shared" si="272"/>
        <v/>
      </c>
      <c r="J661" s="20" t="str">
        <f t="shared" si="273"/>
        <v/>
      </c>
      <c r="K661" s="20">
        <f t="shared" si="288"/>
        <v>-9.0219807805831054E-2</v>
      </c>
      <c r="L661" s="20">
        <f t="shared" si="289"/>
        <v>-9.6774193548387122E-2</v>
      </c>
      <c r="M661" s="20">
        <f t="shared" si="290"/>
        <v>-9.0220531220921107E-2</v>
      </c>
      <c r="N661" s="20">
        <f t="shared" si="274"/>
        <v>0.99989042391688099</v>
      </c>
      <c r="O661" s="20">
        <f t="shared" si="275"/>
        <v>1.0957608311904966E-4</v>
      </c>
      <c r="P661" s="21">
        <f>IF(SUMIFS('Daily NSE Equity Options'!$L:$L,'Daily NSE Equity Options'!$A:$A,$A661)=0,"",SUMIFS('Daily NSE Equity Options'!$L:$L,'Daily NSE Equity Options'!$A:$A,$A661))</f>
        <v>101562.7555</v>
      </c>
      <c r="Q661" s="8">
        <f>IF(SUMIFS('Daily BSE Equity Options'!$L:$L,'Daily BSE Equity Options'!$A:$A,$A661)=0,"",SUMIFS('Daily BSE Equity Options'!$L:$L,'Daily BSE Equity Options'!$A:$A,$A661))</f>
        <v>1950.7838999999999</v>
      </c>
      <c r="R661" s="8">
        <f t="shared" si="276"/>
        <v>103513.53939999999</v>
      </c>
      <c r="S661" s="23" t="str">
        <f t="shared" si="277"/>
        <v/>
      </c>
      <c r="T661" s="23" t="str">
        <f t="shared" si="278"/>
        <v/>
      </c>
      <c r="U661" s="23" t="str">
        <f t="shared" si="279"/>
        <v/>
      </c>
      <c r="V661" s="23">
        <f t="shared" si="291"/>
        <v>7.1978470215330992E-2</v>
      </c>
      <c r="W661" s="23">
        <f t="shared" si="292"/>
        <v>-5.0224955111950353E-2</v>
      </c>
      <c r="X661" s="23">
        <f t="shared" si="293"/>
        <v>6.9385432147880843E-2</v>
      </c>
      <c r="Y661" s="23">
        <f t="shared" si="280"/>
        <v>0.98115431168417766</v>
      </c>
      <c r="Z661" s="23">
        <f t="shared" si="281"/>
        <v>1.8845688315822385E-2</v>
      </c>
      <c r="AA661" s="24">
        <f>IF(SUMIFS('Daily NSE Equity Options'!$M:$M,'Daily NSE Equity Options'!$A:$A,$A661)=0,"",SUMIFS('Daily NSE Equity Options'!$M:$M,'Daily NSE Equity Options'!$A:$A,$A661))</f>
        <v>103619005</v>
      </c>
      <c r="AB661" s="9">
        <f>IF(SUMIFS('Daily BSE Equity Options'!$M:$M,'Daily BSE Equity Options'!$A:$A,$A661)=0,"",SUMIFS('Daily BSE Equity Options'!$M:$M,'Daily BSE Equity Options'!$A:$A,$A661))</f>
        <v>2120385</v>
      </c>
      <c r="AC661" s="9">
        <f t="shared" si="282"/>
        <v>105739390</v>
      </c>
      <c r="AD661" s="26" t="str">
        <f t="shared" si="283"/>
        <v/>
      </c>
      <c r="AE661" s="26" t="str">
        <f t="shared" si="284"/>
        <v/>
      </c>
      <c r="AF661" s="26" t="str">
        <f t="shared" si="285"/>
        <v/>
      </c>
      <c r="AG661" s="26">
        <f t="shared" si="294"/>
        <v>9.3810776645621541E-2</v>
      </c>
      <c r="AH661" s="26">
        <f t="shared" si="295"/>
        <v>-7.8366361959784969E-2</v>
      </c>
      <c r="AI661" s="26">
        <f t="shared" si="296"/>
        <v>8.9728397285235406E-2</v>
      </c>
      <c r="AJ661" s="26">
        <f t="shared" si="286"/>
        <v>0.97994706608388793</v>
      </c>
      <c r="AK661" s="26">
        <f t="shared" si="287"/>
        <v>2.0052933916112056E-2</v>
      </c>
      <c r="AL661" s="29">
        <v>13.3325</v>
      </c>
      <c r="AM661" s="30">
        <v>14.057499999999999</v>
      </c>
      <c r="AN661" s="30">
        <v>12.41</v>
      </c>
      <c r="AO661" s="30">
        <v>13.565</v>
      </c>
      <c r="AP661" s="31">
        <v>1.7399999999999999E-2</v>
      </c>
    </row>
    <row r="662" spans="1:42" x14ac:dyDescent="0.2">
      <c r="A662" s="11">
        <v>44894</v>
      </c>
      <c r="B662" s="5" t="s">
        <v>242</v>
      </c>
      <c r="C662" s="10">
        <v>44866</v>
      </c>
      <c r="D662" s="5" t="s">
        <v>185</v>
      </c>
      <c r="E662" s="18">
        <f>IF(SUMIFS('Daily NSE Equity Options'!$K:$K,'Daily NSE Equity Options'!$A:$A,$A662)=0,"",SUMIFS('Daily NSE Equity Options'!$K:$K,'Daily NSE Equity Options'!$A:$A,$A662))</f>
        <v>344.67829999999998</v>
      </c>
      <c r="F662" s="7">
        <f>IF(SUMIFS('Daily BSE Equity Options'!$K:$K,'Daily BSE Equity Options'!$A:$A,$A662)=0,"",SUMIFS('Daily BSE Equity Options'!$K:$K,'Daily BSE Equity Options'!$A:$A,$A662))</f>
        <v>3.61E-2</v>
      </c>
      <c r="G662" s="7">
        <f t="shared" si="270"/>
        <v>344.71439999999996</v>
      </c>
      <c r="H662" s="20">
        <f t="shared" si="271"/>
        <v>-5.166417822352054E-3</v>
      </c>
      <c r="I662" s="20">
        <f t="shared" si="272"/>
        <v>-0.51673360107095045</v>
      </c>
      <c r="J662" s="20">
        <f t="shared" si="273"/>
        <v>-5.2766900500084146E-3</v>
      </c>
      <c r="K662" s="20">
        <f t="shared" si="288"/>
        <v>-3.6412320720731861E-2</v>
      </c>
      <c r="L662" s="20">
        <f t="shared" si="289"/>
        <v>-7.9081632653061229E-2</v>
      </c>
      <c r="M662" s="20">
        <f t="shared" si="290"/>
        <v>-3.6416996256802836E-2</v>
      </c>
      <c r="N662" s="20">
        <f t="shared" si="274"/>
        <v>0.99989527562527136</v>
      </c>
      <c r="O662" s="20">
        <f t="shared" si="275"/>
        <v>1.0472437472876098E-4</v>
      </c>
      <c r="P662" s="21">
        <f>IF(SUMIFS('Daily NSE Equity Options'!$L:$L,'Daily NSE Equity Options'!$A:$A,$A662)=0,"",SUMIFS('Daily NSE Equity Options'!$L:$L,'Daily NSE Equity Options'!$A:$A,$A662))</f>
        <v>138253.46160000001</v>
      </c>
      <c r="Q662" s="8">
        <f>IF(SUMIFS('Daily BSE Equity Options'!$L:$L,'Daily BSE Equity Options'!$A:$A,$A662)=0,"",SUMIFS('Daily BSE Equity Options'!$L:$L,'Daily BSE Equity Options'!$A:$A,$A662))</f>
        <v>2074.2337000000002</v>
      </c>
      <c r="R662" s="8">
        <f t="shared" si="276"/>
        <v>140327.69530000002</v>
      </c>
      <c r="S662" s="23">
        <f t="shared" si="277"/>
        <v>1.5141122058935386</v>
      </c>
      <c r="T662" s="23">
        <f t="shared" si="278"/>
        <v>-0.1905328694628432</v>
      </c>
      <c r="U662" s="23">
        <f t="shared" si="279"/>
        <v>1.4382158043626214</v>
      </c>
      <c r="V662" s="23">
        <f t="shared" si="291"/>
        <v>0.36126142816201967</v>
      </c>
      <c r="W662" s="23">
        <f t="shared" si="292"/>
        <v>6.3282150319161623E-2</v>
      </c>
      <c r="X662" s="23">
        <f t="shared" si="293"/>
        <v>0.35564580356721942</v>
      </c>
      <c r="Y662" s="23">
        <f t="shared" si="280"/>
        <v>0.98521864343623966</v>
      </c>
      <c r="Z662" s="23">
        <f t="shared" si="281"/>
        <v>1.4781356563760225E-2</v>
      </c>
      <c r="AA662" s="24">
        <f>IF(SUMIFS('Daily NSE Equity Options'!$M:$M,'Daily NSE Equity Options'!$A:$A,$A662)=0,"",SUMIFS('Daily NSE Equity Options'!$M:$M,'Daily NSE Equity Options'!$A:$A,$A662))</f>
        <v>151212981</v>
      </c>
      <c r="AB662" s="9">
        <f>IF(SUMIFS('Daily BSE Equity Options'!$M:$M,'Daily BSE Equity Options'!$A:$A,$A662)=0,"",SUMIFS('Daily BSE Equity Options'!$M:$M,'Daily BSE Equity Options'!$A:$A,$A662))</f>
        <v>2195865</v>
      </c>
      <c r="AC662" s="9">
        <f t="shared" si="282"/>
        <v>153408846</v>
      </c>
      <c r="AD662" s="26">
        <f t="shared" si="283"/>
        <v>1.41986324977595</v>
      </c>
      <c r="AE662" s="26">
        <f t="shared" si="284"/>
        <v>-0.14397702473964935</v>
      </c>
      <c r="AF662" s="26">
        <f t="shared" si="285"/>
        <v>1.3581977263365737</v>
      </c>
      <c r="AG662" s="26">
        <f t="shared" si="294"/>
        <v>0.45931705289005631</v>
      </c>
      <c r="AH662" s="26">
        <f t="shared" si="295"/>
        <v>3.5597308979265607E-2</v>
      </c>
      <c r="AI662" s="26">
        <f t="shared" si="296"/>
        <v>0.45082022886646111</v>
      </c>
      <c r="AJ662" s="26">
        <f t="shared" si="286"/>
        <v>0.98568619048213169</v>
      </c>
      <c r="AK662" s="26">
        <f t="shared" si="287"/>
        <v>1.4313809517868351E-2</v>
      </c>
      <c r="AL662" s="29">
        <v>13.565</v>
      </c>
      <c r="AM662" s="30">
        <v>14.62</v>
      </c>
      <c r="AN662" s="30">
        <v>12.407500000000001</v>
      </c>
      <c r="AO662" s="30">
        <v>13.615</v>
      </c>
      <c r="AP662" s="31">
        <v>3.7000000000000002E-3</v>
      </c>
    </row>
    <row r="663" spans="1:42" x14ac:dyDescent="0.2">
      <c r="A663" s="11">
        <v>44895</v>
      </c>
      <c r="B663" s="5" t="s">
        <v>240</v>
      </c>
      <c r="C663" s="10">
        <v>44866</v>
      </c>
      <c r="D663" s="5" t="s">
        <v>185</v>
      </c>
      <c r="E663" s="18">
        <f>IF(SUMIFS('Daily NSE Equity Options'!$K:$K,'Daily NSE Equity Options'!$A:$A,$A663)=0,"",SUMIFS('Daily NSE Equity Options'!$K:$K,'Daily NSE Equity Options'!$A:$A,$A663))</f>
        <v>413.05169999999998</v>
      </c>
      <c r="F663" s="7">
        <f>IF(SUMIFS('Daily BSE Equity Options'!$K:$K,'Daily BSE Equity Options'!$A:$A,$A663)=0,"",SUMIFS('Daily BSE Equity Options'!$K:$K,'Daily BSE Equity Options'!$A:$A,$A663))</f>
        <v>3.7600000000000001E-2</v>
      </c>
      <c r="G663" s="7">
        <f t="shared" si="270"/>
        <v>413.08929999999998</v>
      </c>
      <c r="H663" s="20">
        <f t="shared" si="271"/>
        <v>2.3028891128427986E-2</v>
      </c>
      <c r="I663" s="20">
        <f t="shared" si="272"/>
        <v>-0.5</v>
      </c>
      <c r="J663" s="20">
        <f t="shared" si="273"/>
        <v>2.2931494006496411E-2</v>
      </c>
      <c r="K663" s="20">
        <f t="shared" si="288"/>
        <v>0.19836873977851233</v>
      </c>
      <c r="L663" s="20">
        <f t="shared" si="289"/>
        <v>4.1551246537396169E-2</v>
      </c>
      <c r="M663" s="20">
        <f t="shared" si="290"/>
        <v>0.19835231716458623</v>
      </c>
      <c r="N663" s="20">
        <f t="shared" si="274"/>
        <v>0.99990897851868832</v>
      </c>
      <c r="O663" s="20">
        <f t="shared" si="275"/>
        <v>9.1021481311667966E-5</v>
      </c>
      <c r="P663" s="21">
        <f>IF(SUMIFS('Daily NSE Equity Options'!$L:$L,'Daily NSE Equity Options'!$A:$A,$A663)=0,"",SUMIFS('Daily NSE Equity Options'!$L:$L,'Daily NSE Equity Options'!$A:$A,$A663))</f>
        <v>157123.52429999999</v>
      </c>
      <c r="Q663" s="8">
        <f>IF(SUMIFS('Daily BSE Equity Options'!$L:$L,'Daily BSE Equity Options'!$A:$A,$A663)=0,"",SUMIFS('Daily BSE Equity Options'!$L:$L,'Daily BSE Equity Options'!$A:$A,$A663))</f>
        <v>2028.164</v>
      </c>
      <c r="R663" s="8">
        <f t="shared" si="276"/>
        <v>159151.68829999998</v>
      </c>
      <c r="S663" s="23">
        <f t="shared" si="277"/>
        <v>0.96771937722031653</v>
      </c>
      <c r="T663" s="23">
        <f t="shared" si="278"/>
        <v>-0.20524682771003422</v>
      </c>
      <c r="U663" s="23">
        <f t="shared" si="279"/>
        <v>0.93139352430923839</v>
      </c>
      <c r="V663" s="23">
        <f t="shared" si="291"/>
        <v>0.1364888985897188</v>
      </c>
      <c r="W663" s="23">
        <f t="shared" si="292"/>
        <v>-2.2210467412616119E-2</v>
      </c>
      <c r="X663" s="23">
        <f t="shared" si="293"/>
        <v>0.13414310667439544</v>
      </c>
      <c r="Y663" s="23">
        <f t="shared" si="280"/>
        <v>0.98725640914234658</v>
      </c>
      <c r="Z663" s="23">
        <f t="shared" si="281"/>
        <v>1.2743590857653505E-2</v>
      </c>
      <c r="AA663" s="24">
        <f>IF(SUMIFS('Daily NSE Equity Options'!$M:$M,'Daily NSE Equity Options'!$A:$A,$A663)=0,"",SUMIFS('Daily NSE Equity Options'!$M:$M,'Daily NSE Equity Options'!$A:$A,$A663))</f>
        <v>154612206</v>
      </c>
      <c r="AB663" s="9">
        <f>IF(SUMIFS('Daily BSE Equity Options'!$M:$M,'Daily BSE Equity Options'!$A:$A,$A663)=0,"",SUMIFS('Daily BSE Equity Options'!$M:$M,'Daily BSE Equity Options'!$A:$A,$A663))</f>
        <v>2137143</v>
      </c>
      <c r="AC663" s="9">
        <f t="shared" si="282"/>
        <v>156749349</v>
      </c>
      <c r="AD663" s="26">
        <f t="shared" si="283"/>
        <v>0.70911412089933434</v>
      </c>
      <c r="AE663" s="26">
        <f t="shared" si="284"/>
        <v>-0.16490645780695745</v>
      </c>
      <c r="AF663" s="26">
        <f t="shared" si="285"/>
        <v>0.68506872195665802</v>
      </c>
      <c r="AG663" s="26">
        <f t="shared" si="294"/>
        <v>2.2479716870339228E-2</v>
      </c>
      <c r="AH663" s="26">
        <f t="shared" si="295"/>
        <v>-2.6742081138867779E-2</v>
      </c>
      <c r="AI663" s="26">
        <f t="shared" si="296"/>
        <v>2.1775165429508636E-2</v>
      </c>
      <c r="AJ663" s="26">
        <f t="shared" si="286"/>
        <v>0.98636585725150283</v>
      </c>
      <c r="AK663" s="26">
        <f t="shared" si="287"/>
        <v>1.3634142748497157E-2</v>
      </c>
      <c r="AL663" s="29">
        <v>13.615</v>
      </c>
      <c r="AM663" s="30">
        <v>14.05</v>
      </c>
      <c r="AN663" s="30">
        <v>12.7525</v>
      </c>
      <c r="AO663" s="30">
        <v>13.807499999999999</v>
      </c>
      <c r="AP663" s="31">
        <v>1.41E-2</v>
      </c>
    </row>
    <row r="664" spans="1:42" x14ac:dyDescent="0.2">
      <c r="A664" s="11">
        <v>44896</v>
      </c>
      <c r="B664" s="5" t="s">
        <v>243</v>
      </c>
      <c r="C664" s="10">
        <v>44896</v>
      </c>
      <c r="D664" s="5" t="s">
        <v>185</v>
      </c>
      <c r="E664" s="18">
        <f>IF(SUMIFS('Daily NSE Equity Options'!$K:$K,'Daily NSE Equity Options'!$A:$A,$A664)=0,"",SUMIFS('Daily NSE Equity Options'!$K:$K,'Daily NSE Equity Options'!$A:$A,$A664))</f>
        <v>485.14139999999998</v>
      </c>
      <c r="F664" s="7">
        <f>IF(SUMIFS('Daily BSE Equity Options'!$K:$K,'Daily BSE Equity Options'!$A:$A,$A664)=0,"",SUMIFS('Daily BSE Equity Options'!$K:$K,'Daily BSE Equity Options'!$A:$A,$A664))</f>
        <v>2.3599999999999999E-2</v>
      </c>
      <c r="G664" s="7">
        <f t="shared" si="270"/>
        <v>485.16499999999996</v>
      </c>
      <c r="H664" s="20">
        <f t="shared" si="271"/>
        <v>0.51306202837801806</v>
      </c>
      <c r="I664" s="20">
        <f t="shared" si="272"/>
        <v>-0.48245614035087725</v>
      </c>
      <c r="J664" s="20">
        <f t="shared" si="273"/>
        <v>0.51292046834066629</v>
      </c>
      <c r="K664" s="20">
        <f t="shared" si="288"/>
        <v>0.17452948383943223</v>
      </c>
      <c r="L664" s="20">
        <f t="shared" si="289"/>
        <v>-0.37234042553191493</v>
      </c>
      <c r="M664" s="20">
        <f t="shared" si="290"/>
        <v>0.17447970693019643</v>
      </c>
      <c r="N664" s="20">
        <f t="shared" si="274"/>
        <v>0.99995135675491842</v>
      </c>
      <c r="O664" s="20">
        <f t="shared" si="275"/>
        <v>4.8643245081570193E-5</v>
      </c>
      <c r="P664" s="21">
        <f>IF(SUMIFS('Daily NSE Equity Options'!$L:$L,'Daily NSE Equity Options'!$A:$A,$A664)=0,"",SUMIFS('Daily NSE Equity Options'!$L:$L,'Daily NSE Equity Options'!$A:$A,$A664))</f>
        <v>322176.6727</v>
      </c>
      <c r="Q664" s="8">
        <f>IF(SUMIFS('Daily BSE Equity Options'!$L:$L,'Daily BSE Equity Options'!$A:$A,$A664)=0,"",SUMIFS('Daily BSE Equity Options'!$L:$L,'Daily BSE Equity Options'!$A:$A,$A664))</f>
        <v>2212.7734999999998</v>
      </c>
      <c r="R664" s="8">
        <f t="shared" si="276"/>
        <v>324389.44620000001</v>
      </c>
      <c r="S664" s="23">
        <f t="shared" si="277"/>
        <v>3.2786884053481034</v>
      </c>
      <c r="T664" s="23">
        <f t="shared" si="278"/>
        <v>-0.18493317222850481</v>
      </c>
      <c r="U664" s="23">
        <f t="shared" si="279"/>
        <v>3.1581548081486028</v>
      </c>
      <c r="V664" s="23">
        <f t="shared" si="291"/>
        <v>1.0504674531412608</v>
      </c>
      <c r="W664" s="23">
        <f t="shared" si="292"/>
        <v>9.102296461232906E-2</v>
      </c>
      <c r="X664" s="23">
        <f t="shared" si="293"/>
        <v>1.0382406851288177</v>
      </c>
      <c r="Y664" s="23">
        <f t="shared" si="280"/>
        <v>0.99317865138363426</v>
      </c>
      <c r="Z664" s="23">
        <f t="shared" si="281"/>
        <v>6.8213486163656821E-3</v>
      </c>
      <c r="AA664" s="24">
        <f>IF(SUMIFS('Daily NSE Equity Options'!$M:$M,'Daily NSE Equity Options'!$A:$A,$A664)=0,"",SUMIFS('Daily NSE Equity Options'!$M:$M,'Daily NSE Equity Options'!$A:$A,$A664))</f>
        <v>314763214</v>
      </c>
      <c r="AB664" s="9">
        <f>IF(SUMIFS('Daily BSE Equity Options'!$M:$M,'Daily BSE Equity Options'!$A:$A,$A664)=0,"",SUMIFS('Daily BSE Equity Options'!$M:$M,'Daily BSE Equity Options'!$A:$A,$A664))</f>
        <v>2274173</v>
      </c>
      <c r="AC664" s="9">
        <f t="shared" si="282"/>
        <v>317037387</v>
      </c>
      <c r="AD664" s="26">
        <f t="shared" si="283"/>
        <v>2.6944600308835676</v>
      </c>
      <c r="AE664" s="26">
        <f t="shared" si="284"/>
        <v>-0.16476279635535207</v>
      </c>
      <c r="AF664" s="26">
        <f t="shared" si="285"/>
        <v>2.6059145060241415</v>
      </c>
      <c r="AG664" s="26">
        <f t="shared" si="294"/>
        <v>1.0358238339863024</v>
      </c>
      <c r="AH664" s="26">
        <f t="shared" si="295"/>
        <v>6.4118311222038038E-2</v>
      </c>
      <c r="AI664" s="26">
        <f t="shared" si="296"/>
        <v>1.0225754621794314</v>
      </c>
      <c r="AJ664" s="26">
        <f t="shared" si="286"/>
        <v>0.9928267986892032</v>
      </c>
      <c r="AK664" s="26">
        <f t="shared" si="287"/>
        <v>7.1732013107968238E-3</v>
      </c>
      <c r="AL664" s="29">
        <v>13.807499999999999</v>
      </c>
      <c r="AM664" s="30">
        <v>14.23</v>
      </c>
      <c r="AN664" s="30">
        <v>12.984999999999999</v>
      </c>
      <c r="AO664" s="30">
        <v>13.36</v>
      </c>
      <c r="AP664" s="31">
        <v>-3.2399999999999998E-2</v>
      </c>
    </row>
    <row r="665" spans="1:42" x14ac:dyDescent="0.2">
      <c r="A665" s="11">
        <v>44897</v>
      </c>
      <c r="B665" s="5" t="s">
        <v>241</v>
      </c>
      <c r="C665" s="10">
        <v>44896</v>
      </c>
      <c r="D665" s="5" t="s">
        <v>185</v>
      </c>
      <c r="E665" s="18">
        <f>IF(SUMIFS('Daily NSE Equity Options'!$K:$K,'Daily NSE Equity Options'!$A:$A,$A665)=0,"",SUMIFS('Daily NSE Equity Options'!$K:$K,'Daily NSE Equity Options'!$A:$A,$A665))</f>
        <v>350.08789999999999</v>
      </c>
      <c r="F665" s="7">
        <f>IF(SUMIFS('Daily BSE Equity Options'!$K:$K,'Daily BSE Equity Options'!$A:$A,$A665)=0,"",SUMIFS('Daily BSE Equity Options'!$K:$K,'Daily BSE Equity Options'!$A:$A,$A665))</f>
        <v>3.6600000000000001E-2</v>
      </c>
      <c r="G665" s="7">
        <f t="shared" si="270"/>
        <v>350.12450000000001</v>
      </c>
      <c r="H665" s="20">
        <f t="shared" si="271"/>
        <v>0.17158077175740161</v>
      </c>
      <c r="I665" s="20">
        <f t="shared" si="272"/>
        <v>0.42412451361867709</v>
      </c>
      <c r="J665" s="20">
        <f t="shared" si="273"/>
        <v>0.17160249014196127</v>
      </c>
      <c r="K665" s="20">
        <f t="shared" si="288"/>
        <v>-0.27837966415564619</v>
      </c>
      <c r="L665" s="20">
        <f t="shared" si="289"/>
        <v>0.55084745762711873</v>
      </c>
      <c r="M665" s="20">
        <f t="shared" si="290"/>
        <v>-0.2783393278575329</v>
      </c>
      <c r="N665" s="20">
        <f t="shared" si="274"/>
        <v>0.9998954657557525</v>
      </c>
      <c r="O665" s="20">
        <f t="shared" si="275"/>
        <v>1.0453424424740342E-4</v>
      </c>
      <c r="P665" s="21">
        <f>IF(SUMIFS('Daily NSE Equity Options'!$L:$L,'Daily NSE Equity Options'!$A:$A,$A665)=0,"",SUMIFS('Daily NSE Equity Options'!$L:$L,'Daily NSE Equity Options'!$A:$A,$A665))</f>
        <v>82193.205900000001</v>
      </c>
      <c r="Q665" s="8">
        <f>IF(SUMIFS('Daily BSE Equity Options'!$L:$L,'Daily BSE Equity Options'!$A:$A,$A665)=0,"",SUMIFS('Daily BSE Equity Options'!$L:$L,'Daily BSE Equity Options'!$A:$A,$A665))</f>
        <v>1185.8486</v>
      </c>
      <c r="R665" s="8">
        <f t="shared" si="276"/>
        <v>83379.054499999998</v>
      </c>
      <c r="S665" s="23">
        <f t="shared" si="277"/>
        <v>-0.36682419197721616</v>
      </c>
      <c r="T665" s="23">
        <f t="shared" si="278"/>
        <v>-0.58202149987929586</v>
      </c>
      <c r="U665" s="23">
        <f t="shared" si="279"/>
        <v>-0.37142687407018671</v>
      </c>
      <c r="V665" s="23">
        <f t="shared" si="291"/>
        <v>-0.74488157317170034</v>
      </c>
      <c r="W665" s="23">
        <f t="shared" si="292"/>
        <v>-0.4640894786565366</v>
      </c>
      <c r="X665" s="23">
        <f t="shared" si="293"/>
        <v>-0.74296619240629291</v>
      </c>
      <c r="Y665" s="23">
        <f t="shared" si="280"/>
        <v>0.98577761996569535</v>
      </c>
      <c r="Z665" s="23">
        <f t="shared" si="281"/>
        <v>1.422238003430466E-2</v>
      </c>
      <c r="AA665" s="24">
        <f>IF(SUMIFS('Daily NSE Equity Options'!$M:$M,'Daily NSE Equity Options'!$A:$A,$A665)=0,"",SUMIFS('Daily NSE Equity Options'!$M:$M,'Daily NSE Equity Options'!$A:$A,$A665))</f>
        <v>82756464</v>
      </c>
      <c r="AB665" s="9">
        <f>IF(SUMIFS('Daily BSE Equity Options'!$M:$M,'Daily BSE Equity Options'!$A:$A,$A665)=0,"",SUMIFS('Daily BSE Equity Options'!$M:$M,'Daily BSE Equity Options'!$A:$A,$A665))</f>
        <v>1241921</v>
      </c>
      <c r="AC665" s="9">
        <f t="shared" si="282"/>
        <v>83998385</v>
      </c>
      <c r="AD665" s="26">
        <f t="shared" si="283"/>
        <v>-0.43317053641680459</v>
      </c>
      <c r="AE665" s="26">
        <f t="shared" si="284"/>
        <v>-0.58001352699480901</v>
      </c>
      <c r="AF665" s="26">
        <f t="shared" si="285"/>
        <v>-0.43608564076924095</v>
      </c>
      <c r="AG665" s="26">
        <f t="shared" si="294"/>
        <v>-0.73708343186507175</v>
      </c>
      <c r="AH665" s="26">
        <f t="shared" si="295"/>
        <v>-0.45390214376830607</v>
      </c>
      <c r="AI665" s="26">
        <f t="shared" si="296"/>
        <v>-0.7350521154781029</v>
      </c>
      <c r="AJ665" s="26">
        <f t="shared" si="286"/>
        <v>0.98521494193013359</v>
      </c>
      <c r="AK665" s="26">
        <f t="shared" si="287"/>
        <v>1.4785058069866462E-2</v>
      </c>
      <c r="AL665" s="29">
        <v>13.36</v>
      </c>
      <c r="AM665" s="30">
        <v>14.092499999999999</v>
      </c>
      <c r="AN665" s="30">
        <v>12.96</v>
      </c>
      <c r="AO665" s="30">
        <v>13.45</v>
      </c>
      <c r="AP665" s="31">
        <v>6.7000000000000002E-3</v>
      </c>
    </row>
    <row r="666" spans="1:42" x14ac:dyDescent="0.2">
      <c r="A666" s="11">
        <v>44900</v>
      </c>
      <c r="B666" s="5" t="s">
        <v>244</v>
      </c>
      <c r="C666" s="10">
        <v>44896</v>
      </c>
      <c r="D666" s="5" t="s">
        <v>185</v>
      </c>
      <c r="E666" s="18">
        <f>IF(SUMIFS('Daily NSE Equity Options'!$K:$K,'Daily NSE Equity Options'!$A:$A,$A666)=0,"",SUMIFS('Daily NSE Equity Options'!$K:$K,'Daily NSE Equity Options'!$A:$A,$A666))</f>
        <v>386.59460000000001</v>
      </c>
      <c r="F666" s="7">
        <f>IF(SUMIFS('Daily BSE Equity Options'!$K:$K,'Daily BSE Equity Options'!$A:$A,$A666)=0,"",SUMIFS('Daily BSE Equity Options'!$K:$K,'Daily BSE Equity Options'!$A:$A,$A666))</f>
        <v>4.3200000000000002E-2</v>
      </c>
      <c r="G666" s="7">
        <f t="shared" si="270"/>
        <v>386.63780000000003</v>
      </c>
      <c r="H666" s="20" t="str">
        <f t="shared" si="271"/>
        <v/>
      </c>
      <c r="I666" s="20" t="str">
        <f t="shared" si="272"/>
        <v/>
      </c>
      <c r="J666" s="20" t="str">
        <f t="shared" si="273"/>
        <v/>
      </c>
      <c r="K666" s="20">
        <f t="shared" si="288"/>
        <v>0.1042786683001613</v>
      </c>
      <c r="L666" s="20">
        <f t="shared" si="289"/>
        <v>0.18032786885245899</v>
      </c>
      <c r="M666" s="20">
        <f t="shared" si="290"/>
        <v>0.10428661804586659</v>
      </c>
      <c r="N666" s="20">
        <f t="shared" si="274"/>
        <v>0.9998882675206614</v>
      </c>
      <c r="O666" s="20">
        <f t="shared" si="275"/>
        <v>1.1173247933854372E-4</v>
      </c>
      <c r="P666" s="21">
        <f>IF(SUMIFS('Daily NSE Equity Options'!$L:$L,'Daily NSE Equity Options'!$A:$A,$A666)=0,"",SUMIFS('Daily NSE Equity Options'!$L:$L,'Daily NSE Equity Options'!$A:$A,$A666))</f>
        <v>108920.0209</v>
      </c>
      <c r="Q666" s="8">
        <f>IF(SUMIFS('Daily BSE Equity Options'!$L:$L,'Daily BSE Equity Options'!$A:$A,$A666)=0,"",SUMIFS('Daily BSE Equity Options'!$L:$L,'Daily BSE Equity Options'!$A:$A,$A666))</f>
        <v>2022.8878</v>
      </c>
      <c r="R666" s="8">
        <f t="shared" si="276"/>
        <v>110942.9087</v>
      </c>
      <c r="S666" s="23" t="str">
        <f t="shared" si="277"/>
        <v/>
      </c>
      <c r="T666" s="23" t="str">
        <f t="shared" si="278"/>
        <v/>
      </c>
      <c r="U666" s="23" t="str">
        <f t="shared" si="279"/>
        <v/>
      </c>
      <c r="V666" s="23">
        <f t="shared" si="291"/>
        <v>0.32517061121228275</v>
      </c>
      <c r="W666" s="23">
        <f t="shared" si="292"/>
        <v>0.70585671729089183</v>
      </c>
      <c r="X666" s="23">
        <f t="shared" si="293"/>
        <v>0.3305848736867123</v>
      </c>
      <c r="Y666" s="23">
        <f t="shared" si="280"/>
        <v>0.98176640739184085</v>
      </c>
      <c r="Z666" s="23">
        <f t="shared" si="281"/>
        <v>1.823359260815919E-2</v>
      </c>
      <c r="AA666" s="24">
        <f>IF(SUMIFS('Daily NSE Equity Options'!$M:$M,'Daily NSE Equity Options'!$A:$A,$A666)=0,"",SUMIFS('Daily NSE Equity Options'!$M:$M,'Daily NSE Equity Options'!$A:$A,$A666))</f>
        <v>111455686</v>
      </c>
      <c r="AB666" s="9">
        <f>IF(SUMIFS('Daily BSE Equity Options'!$M:$M,'Daily BSE Equity Options'!$A:$A,$A666)=0,"",SUMIFS('Daily BSE Equity Options'!$M:$M,'Daily BSE Equity Options'!$A:$A,$A666))</f>
        <v>2106722</v>
      </c>
      <c r="AC666" s="9">
        <f t="shared" si="282"/>
        <v>113562408</v>
      </c>
      <c r="AD666" s="26" t="str">
        <f t="shared" si="283"/>
        <v/>
      </c>
      <c r="AE666" s="26" t="str">
        <f t="shared" si="284"/>
        <v/>
      </c>
      <c r="AF666" s="26" t="str">
        <f t="shared" si="285"/>
        <v/>
      </c>
      <c r="AG666" s="26">
        <f t="shared" si="294"/>
        <v>0.3467913032146952</v>
      </c>
      <c r="AH666" s="26">
        <f t="shared" si="295"/>
        <v>0.69634139369573433</v>
      </c>
      <c r="AI666" s="26">
        <f t="shared" si="296"/>
        <v>0.35195942160078442</v>
      </c>
      <c r="AJ666" s="26">
        <f t="shared" si="286"/>
        <v>0.98144877308343093</v>
      </c>
      <c r="AK666" s="26">
        <f t="shared" si="287"/>
        <v>1.8551226916569082E-2</v>
      </c>
      <c r="AL666" s="29">
        <v>13.45</v>
      </c>
      <c r="AM666" s="30">
        <v>14.4175</v>
      </c>
      <c r="AN666" s="30">
        <v>13.45</v>
      </c>
      <c r="AO666" s="30">
        <v>13.7325</v>
      </c>
      <c r="AP666" s="31">
        <v>2.1000000000000001E-2</v>
      </c>
    </row>
    <row r="667" spans="1:42" x14ac:dyDescent="0.2">
      <c r="A667" s="11">
        <v>44901</v>
      </c>
      <c r="B667" s="5" t="s">
        <v>242</v>
      </c>
      <c r="C667" s="10">
        <v>44896</v>
      </c>
      <c r="D667" s="5" t="s">
        <v>185</v>
      </c>
      <c r="E667" s="18">
        <f>IF(SUMIFS('Daily NSE Equity Options'!$K:$K,'Daily NSE Equity Options'!$A:$A,$A667)=0,"",SUMIFS('Daily NSE Equity Options'!$K:$K,'Daily NSE Equity Options'!$A:$A,$A667))</f>
        <v>356.76609999999999</v>
      </c>
      <c r="F667" s="7">
        <f>IF(SUMIFS('Daily BSE Equity Options'!$K:$K,'Daily BSE Equity Options'!$A:$A,$A667)=0,"",SUMIFS('Daily BSE Equity Options'!$K:$K,'Daily BSE Equity Options'!$A:$A,$A667))</f>
        <v>2.93E-2</v>
      </c>
      <c r="G667" s="7">
        <f t="shared" si="270"/>
        <v>356.79539999999997</v>
      </c>
      <c r="H667" s="20">
        <f t="shared" si="271"/>
        <v>0.18512454291302571</v>
      </c>
      <c r="I667" s="20">
        <f t="shared" si="272"/>
        <v>-0.42322834645669294</v>
      </c>
      <c r="J667" s="20">
        <f t="shared" si="273"/>
        <v>0.18502190060301382</v>
      </c>
      <c r="K667" s="20">
        <f t="shared" si="288"/>
        <v>-7.7157052892099398E-2</v>
      </c>
      <c r="L667" s="20">
        <f t="shared" si="289"/>
        <v>-0.3217592592592593</v>
      </c>
      <c r="M667" s="20">
        <f t="shared" si="290"/>
        <v>-7.7184382903068616E-2</v>
      </c>
      <c r="N667" s="20">
        <f t="shared" si="274"/>
        <v>0.99991788010719873</v>
      </c>
      <c r="O667" s="20">
        <f t="shared" si="275"/>
        <v>8.2119892801308541E-5</v>
      </c>
      <c r="P667" s="21">
        <f>IF(SUMIFS('Daily NSE Equity Options'!$L:$L,'Daily NSE Equity Options'!$A:$A,$A667)=0,"",SUMIFS('Daily NSE Equity Options'!$L:$L,'Daily NSE Equity Options'!$A:$A,$A667))</f>
        <v>134692.31529999999</v>
      </c>
      <c r="Q667" s="8">
        <f>IF(SUMIFS('Daily BSE Equity Options'!$L:$L,'Daily BSE Equity Options'!$A:$A,$A667)=0,"",SUMIFS('Daily BSE Equity Options'!$L:$L,'Daily BSE Equity Options'!$A:$A,$A667))</f>
        <v>2085.6966000000002</v>
      </c>
      <c r="R667" s="8">
        <f t="shared" si="276"/>
        <v>136778.01189999998</v>
      </c>
      <c r="S667" s="23">
        <f t="shared" si="277"/>
        <v>1.5909549407671695</v>
      </c>
      <c r="T667" s="23">
        <f t="shared" si="278"/>
        <v>-0.20454867550674105</v>
      </c>
      <c r="U667" s="23">
        <f t="shared" si="279"/>
        <v>1.5047423723044759</v>
      </c>
      <c r="V667" s="23">
        <f t="shared" si="291"/>
        <v>0.23661668614314402</v>
      </c>
      <c r="W667" s="23">
        <f t="shared" si="292"/>
        <v>3.104907746242791E-2</v>
      </c>
      <c r="X667" s="23">
        <f t="shared" si="293"/>
        <v>0.23286845011302626</v>
      </c>
      <c r="Y667" s="23">
        <f t="shared" si="280"/>
        <v>0.98475122886327027</v>
      </c>
      <c r="Z667" s="23">
        <f t="shared" si="281"/>
        <v>1.5248771136729766E-2</v>
      </c>
      <c r="AA667" s="24">
        <f>IF(SUMIFS('Daily NSE Equity Options'!$M:$M,'Daily NSE Equity Options'!$A:$A,$A667)=0,"",SUMIFS('Daily NSE Equity Options'!$M:$M,'Daily NSE Equity Options'!$A:$A,$A667))</f>
        <v>148647970</v>
      </c>
      <c r="AB667" s="9">
        <f>IF(SUMIFS('Daily BSE Equity Options'!$M:$M,'Daily BSE Equity Options'!$A:$A,$A667)=0,"",SUMIFS('Daily BSE Equity Options'!$M:$M,'Daily BSE Equity Options'!$A:$A,$A667))</f>
        <v>2209887</v>
      </c>
      <c r="AC667" s="9">
        <f t="shared" si="282"/>
        <v>150857857</v>
      </c>
      <c r="AD667" s="26">
        <f t="shared" si="283"/>
        <v>1.5283934467297136</v>
      </c>
      <c r="AE667" s="26">
        <f t="shared" si="284"/>
        <v>-0.16340801844382147</v>
      </c>
      <c r="AF667" s="26">
        <f t="shared" si="285"/>
        <v>1.4556483041054511</v>
      </c>
      <c r="AG667" s="26">
        <f t="shared" si="294"/>
        <v>0.33369570754784106</v>
      </c>
      <c r="AH667" s="26">
        <f t="shared" si="295"/>
        <v>4.8969441625425603E-2</v>
      </c>
      <c r="AI667" s="26">
        <f t="shared" si="296"/>
        <v>0.32841368597960696</v>
      </c>
      <c r="AJ667" s="26">
        <f t="shared" si="286"/>
        <v>0.9853511971868989</v>
      </c>
      <c r="AK667" s="26">
        <f t="shared" si="287"/>
        <v>1.4648802813101077E-2</v>
      </c>
      <c r="AL667" s="29">
        <v>13.7325</v>
      </c>
      <c r="AM667" s="30">
        <v>14.2525</v>
      </c>
      <c r="AN667" s="30">
        <v>12.18</v>
      </c>
      <c r="AO667" s="30">
        <v>14.0425</v>
      </c>
      <c r="AP667" s="31">
        <v>2.2599999999999999E-2</v>
      </c>
    </row>
    <row r="668" spans="1:42" x14ac:dyDescent="0.2">
      <c r="A668" s="11">
        <v>44902</v>
      </c>
      <c r="B668" s="5" t="s">
        <v>240</v>
      </c>
      <c r="C668" s="10">
        <v>44896</v>
      </c>
      <c r="D668" s="5" t="s">
        <v>185</v>
      </c>
      <c r="E668" s="18">
        <f>IF(SUMIFS('Daily NSE Equity Options'!$K:$K,'Daily NSE Equity Options'!$A:$A,$A668)=0,"",SUMIFS('Daily NSE Equity Options'!$K:$K,'Daily NSE Equity Options'!$A:$A,$A668))</f>
        <v>420.70080000000002</v>
      </c>
      <c r="F668" s="7">
        <f>IF(SUMIFS('Daily BSE Equity Options'!$K:$K,'Daily BSE Equity Options'!$A:$A,$A668)=0,"",SUMIFS('Daily BSE Equity Options'!$K:$K,'Daily BSE Equity Options'!$A:$A,$A668))</f>
        <v>0.03</v>
      </c>
      <c r="G668" s="7">
        <f t="shared" si="270"/>
        <v>420.73079999999999</v>
      </c>
      <c r="H668" s="20">
        <f t="shared" si="271"/>
        <v>0.36703061174422302</v>
      </c>
      <c r="I668" s="20">
        <f t="shared" si="272"/>
        <v>-0.32126696832579194</v>
      </c>
      <c r="J668" s="20">
        <f t="shared" si="273"/>
        <v>0.36693176985374221</v>
      </c>
      <c r="K668" s="20">
        <f t="shared" si="288"/>
        <v>0.17920620821316824</v>
      </c>
      <c r="L668" s="20">
        <f t="shared" si="289"/>
        <v>2.3890784982935065E-2</v>
      </c>
      <c r="M668" s="20">
        <f t="shared" si="290"/>
        <v>0.17919345372726214</v>
      </c>
      <c r="N668" s="20">
        <f t="shared" si="274"/>
        <v>0.99992869549840424</v>
      </c>
      <c r="O668" s="20">
        <f t="shared" si="275"/>
        <v>7.1304501595794746E-5</v>
      </c>
      <c r="P668" s="21">
        <f>IF(SUMIFS('Daily NSE Equity Options'!$L:$L,'Daily NSE Equity Options'!$A:$A,$A668)=0,"",SUMIFS('Daily NSE Equity Options'!$L:$L,'Daily NSE Equity Options'!$A:$A,$A668))</f>
        <v>151151.95300000001</v>
      </c>
      <c r="Q668" s="8">
        <f>IF(SUMIFS('Daily BSE Equity Options'!$L:$L,'Daily BSE Equity Options'!$A:$A,$A668)=0,"",SUMIFS('Daily BSE Equity Options'!$L:$L,'Daily BSE Equity Options'!$A:$A,$A668))</f>
        <v>2145.8132000000001</v>
      </c>
      <c r="R668" s="8">
        <f t="shared" si="276"/>
        <v>153297.76620000001</v>
      </c>
      <c r="S668" s="23">
        <f t="shared" si="277"/>
        <v>1.4269349095090598</v>
      </c>
      <c r="T668" s="23">
        <f t="shared" si="278"/>
        <v>-0.19019985577056786</v>
      </c>
      <c r="U668" s="23">
        <f t="shared" si="279"/>
        <v>1.3609401533747292</v>
      </c>
      <c r="V668" s="23">
        <f t="shared" si="291"/>
        <v>0.1222017578607919</v>
      </c>
      <c r="W668" s="23">
        <f t="shared" si="292"/>
        <v>2.8823271802811412E-2</v>
      </c>
      <c r="X668" s="23">
        <f t="shared" si="293"/>
        <v>0.12077785069779945</v>
      </c>
      <c r="Y668" s="23">
        <f t="shared" si="280"/>
        <v>0.98600231919100201</v>
      </c>
      <c r="Z668" s="23">
        <f t="shared" si="281"/>
        <v>1.3997680808997985E-2</v>
      </c>
      <c r="AA668" s="24">
        <f>IF(SUMIFS('Daily NSE Equity Options'!$M:$M,'Daily NSE Equity Options'!$A:$A,$A668)=0,"",SUMIFS('Daily NSE Equity Options'!$M:$M,'Daily NSE Equity Options'!$A:$A,$A668))</f>
        <v>149467625</v>
      </c>
      <c r="AB668" s="9">
        <f>IF(SUMIFS('Daily BSE Equity Options'!$M:$M,'Daily BSE Equity Options'!$A:$A,$A668)=0,"",SUMIFS('Daily BSE Equity Options'!$M:$M,'Daily BSE Equity Options'!$A:$A,$A668))</f>
        <v>2219129</v>
      </c>
      <c r="AC668" s="9">
        <f t="shared" si="282"/>
        <v>151686754</v>
      </c>
      <c r="AD668" s="26">
        <f t="shared" si="283"/>
        <v>1.1298348246736345</v>
      </c>
      <c r="AE668" s="26">
        <f t="shared" si="284"/>
        <v>-0.16973716356948121</v>
      </c>
      <c r="AF668" s="26">
        <f t="shared" si="285"/>
        <v>1.0821552103195407</v>
      </c>
      <c r="AG668" s="26">
        <f t="shared" si="294"/>
        <v>5.514067901499109E-3</v>
      </c>
      <c r="AH668" s="26">
        <f t="shared" si="295"/>
        <v>4.1821142891016461E-3</v>
      </c>
      <c r="AI668" s="26">
        <f t="shared" si="296"/>
        <v>5.4945563756749749E-3</v>
      </c>
      <c r="AJ668" s="26">
        <f t="shared" si="286"/>
        <v>0.98537031783276208</v>
      </c>
      <c r="AK668" s="26">
        <f t="shared" si="287"/>
        <v>1.4629682167237885E-2</v>
      </c>
      <c r="AL668" s="29">
        <v>14.0425</v>
      </c>
      <c r="AM668" s="30">
        <v>14.4625</v>
      </c>
      <c r="AN668" s="30">
        <v>13.795</v>
      </c>
      <c r="AO668" s="30">
        <v>14.077500000000001</v>
      </c>
      <c r="AP668" s="31">
        <v>2.5000000000000001E-3</v>
      </c>
    </row>
    <row r="669" spans="1:42" x14ac:dyDescent="0.2">
      <c r="A669" s="11">
        <v>44903</v>
      </c>
      <c r="B669" s="5" t="s">
        <v>243</v>
      </c>
      <c r="C669" s="10">
        <v>44896</v>
      </c>
      <c r="D669" s="5" t="s">
        <v>185</v>
      </c>
      <c r="E669" s="18">
        <f>IF(SUMIFS('Daily NSE Equity Options'!$K:$K,'Daily NSE Equity Options'!$A:$A,$A669)=0,"",SUMIFS('Daily NSE Equity Options'!$K:$K,'Daily NSE Equity Options'!$A:$A,$A669))</f>
        <v>454.36599999999999</v>
      </c>
      <c r="F669" s="7">
        <f>IF(SUMIFS('Daily BSE Equity Options'!$K:$K,'Daily BSE Equity Options'!$A:$A,$A669)=0,"",SUMIFS('Daily BSE Equity Options'!$K:$K,'Daily BSE Equity Options'!$A:$A,$A669))</f>
        <v>2.58E-2</v>
      </c>
      <c r="G669" s="7">
        <f t="shared" si="270"/>
        <v>454.39179999999999</v>
      </c>
      <c r="H669" s="20">
        <f t="shared" si="271"/>
        <v>0.61906852407867596</v>
      </c>
      <c r="I669" s="20">
        <f t="shared" si="272"/>
        <v>-0.22289156626506024</v>
      </c>
      <c r="J669" s="20">
        <f t="shared" si="273"/>
        <v>0.61896892905980505</v>
      </c>
      <c r="K669" s="20">
        <f t="shared" si="288"/>
        <v>8.0021716146011501E-2</v>
      </c>
      <c r="L669" s="20">
        <f t="shared" si="289"/>
        <v>-0.14000000000000001</v>
      </c>
      <c r="M669" s="20">
        <f t="shared" si="290"/>
        <v>8.0006027607201657E-2</v>
      </c>
      <c r="N669" s="20">
        <f t="shared" si="274"/>
        <v>0.99994322080636133</v>
      </c>
      <c r="O669" s="20">
        <f t="shared" si="275"/>
        <v>5.6779193638617598E-5</v>
      </c>
      <c r="P669" s="21">
        <f>IF(SUMIFS('Daily NSE Equity Options'!$L:$L,'Daily NSE Equity Options'!$A:$A,$A669)=0,"",SUMIFS('Daily NSE Equity Options'!$L:$L,'Daily NSE Equity Options'!$A:$A,$A669))</f>
        <v>308552.45480000001</v>
      </c>
      <c r="Q669" s="8">
        <f>IF(SUMIFS('Daily BSE Equity Options'!$L:$L,'Daily BSE Equity Options'!$A:$A,$A669)=0,"",SUMIFS('Daily BSE Equity Options'!$L:$L,'Daily BSE Equity Options'!$A:$A,$A669))</f>
        <v>2278.7761999999998</v>
      </c>
      <c r="R669" s="8">
        <f t="shared" si="276"/>
        <v>310831.23100000003</v>
      </c>
      <c r="S669" s="23">
        <f t="shared" si="277"/>
        <v>3.3347372473947408</v>
      </c>
      <c r="T669" s="23">
        <f t="shared" si="278"/>
        <v>-0.16100861307951464</v>
      </c>
      <c r="U669" s="23">
        <f t="shared" si="279"/>
        <v>3.206251598313119</v>
      </c>
      <c r="V669" s="23">
        <f t="shared" si="291"/>
        <v>1.0413395174589639</v>
      </c>
      <c r="W669" s="23">
        <f t="shared" si="292"/>
        <v>6.1963921183819659E-2</v>
      </c>
      <c r="X669" s="23">
        <f t="shared" si="293"/>
        <v>1.0276305304701823</v>
      </c>
      <c r="Y669" s="23">
        <f t="shared" si="280"/>
        <v>0.99266876692966532</v>
      </c>
      <c r="Z669" s="23">
        <f t="shared" si="281"/>
        <v>7.3312330703345563E-3</v>
      </c>
      <c r="AA669" s="24">
        <f>IF(SUMIFS('Daily NSE Equity Options'!$M:$M,'Daily NSE Equity Options'!$A:$A,$A669)=0,"",SUMIFS('Daily NSE Equity Options'!$M:$M,'Daily NSE Equity Options'!$A:$A,$A669))</f>
        <v>300966092</v>
      </c>
      <c r="AB669" s="9">
        <f>IF(SUMIFS('Daily BSE Equity Options'!$M:$M,'Daily BSE Equity Options'!$A:$A,$A669)=0,"",SUMIFS('Daily BSE Equity Options'!$M:$M,'Daily BSE Equity Options'!$A:$A,$A669))</f>
        <v>2370921</v>
      </c>
      <c r="AC669" s="9">
        <f t="shared" si="282"/>
        <v>303337013</v>
      </c>
      <c r="AD669" s="26">
        <f t="shared" si="283"/>
        <v>2.8006185553236609</v>
      </c>
      <c r="AE669" s="26">
        <f t="shared" si="284"/>
        <v>-0.14135984015940606</v>
      </c>
      <c r="AF669" s="26">
        <f t="shared" si="285"/>
        <v>2.7014904972990594</v>
      </c>
      <c r="AG669" s="26">
        <f t="shared" si="294"/>
        <v>1.013587169796804</v>
      </c>
      <c r="AH669" s="26">
        <f t="shared" si="295"/>
        <v>6.8401611623299052E-2</v>
      </c>
      <c r="AI669" s="26">
        <f t="shared" si="296"/>
        <v>0.99975940549166209</v>
      </c>
      <c r="AJ669" s="26">
        <f t="shared" si="286"/>
        <v>0.99218387173872513</v>
      </c>
      <c r="AK669" s="26">
        <f t="shared" si="287"/>
        <v>7.8161282612748614E-3</v>
      </c>
      <c r="AL669" s="29">
        <v>14.077500000000001</v>
      </c>
      <c r="AM669" s="30">
        <v>14.89</v>
      </c>
      <c r="AN669" s="30">
        <v>13.26</v>
      </c>
      <c r="AO669" s="30">
        <v>13.397500000000001</v>
      </c>
      <c r="AP669" s="31">
        <v>-4.8300000000000003E-2</v>
      </c>
    </row>
    <row r="670" spans="1:42" x14ac:dyDescent="0.2">
      <c r="A670" s="11">
        <v>44904</v>
      </c>
      <c r="B670" s="5" t="s">
        <v>241</v>
      </c>
      <c r="C670" s="10">
        <v>44896</v>
      </c>
      <c r="D670" s="5" t="s">
        <v>185</v>
      </c>
      <c r="E670" s="18">
        <f>IF(SUMIFS('Daily NSE Equity Options'!$K:$K,'Daily NSE Equity Options'!$A:$A,$A670)=0,"",SUMIFS('Daily NSE Equity Options'!$K:$K,'Daily NSE Equity Options'!$A:$A,$A670))</f>
        <v>424.7407</v>
      </c>
      <c r="F670" s="7">
        <f>IF(SUMIFS('Daily BSE Equity Options'!$K:$K,'Daily BSE Equity Options'!$A:$A,$A670)=0,"",SUMIFS('Daily BSE Equity Options'!$K:$K,'Daily BSE Equity Options'!$A:$A,$A670))</f>
        <v>3.4000000000000002E-2</v>
      </c>
      <c r="G670" s="7">
        <f t="shared" si="270"/>
        <v>424.7747</v>
      </c>
      <c r="H670" s="20">
        <f t="shared" si="271"/>
        <v>0.37242988902704144</v>
      </c>
      <c r="I670" s="20">
        <f t="shared" si="272"/>
        <v>0.85792349726775963</v>
      </c>
      <c r="J670" s="20">
        <f t="shared" si="273"/>
        <v>0.37245859519462243</v>
      </c>
      <c r="K670" s="20">
        <f t="shared" si="288"/>
        <v>-6.5201401513317436E-2</v>
      </c>
      <c r="L670" s="20">
        <f t="shared" si="289"/>
        <v>0.31782945736434121</v>
      </c>
      <c r="M670" s="20">
        <f t="shared" si="290"/>
        <v>-6.5179653330011633E-2</v>
      </c>
      <c r="N670" s="20">
        <f t="shared" si="274"/>
        <v>0.99991995756809438</v>
      </c>
      <c r="O670" s="20">
        <f t="shared" si="275"/>
        <v>8.0042431905666698E-5</v>
      </c>
      <c r="P670" s="21">
        <f>IF(SUMIFS('Daily NSE Equity Options'!$L:$L,'Daily NSE Equity Options'!$A:$A,$A670)=0,"",SUMIFS('Daily NSE Equity Options'!$L:$L,'Daily NSE Equity Options'!$A:$A,$A670))</f>
        <v>108192.95299999999</v>
      </c>
      <c r="Q670" s="8">
        <f>IF(SUMIFS('Daily BSE Equity Options'!$L:$L,'Daily BSE Equity Options'!$A:$A,$A670)=0,"",SUMIFS('Daily BSE Equity Options'!$L:$L,'Daily BSE Equity Options'!$A:$A,$A670))</f>
        <v>1751.134</v>
      </c>
      <c r="R670" s="8">
        <f t="shared" si="276"/>
        <v>109944.087</v>
      </c>
      <c r="S670" s="23">
        <f t="shared" si="277"/>
        <v>-0.27997115544282047</v>
      </c>
      <c r="T670" s="23">
        <f t="shared" si="278"/>
        <v>-0.33524761801688074</v>
      </c>
      <c r="U670" s="23">
        <f t="shared" si="279"/>
        <v>-0.28092351934922322</v>
      </c>
      <c r="V670" s="23">
        <f t="shared" si="291"/>
        <v>-0.64935312840039017</v>
      </c>
      <c r="W670" s="23">
        <f t="shared" si="292"/>
        <v>-0.23154630103649487</v>
      </c>
      <c r="X670" s="23">
        <f t="shared" si="293"/>
        <v>-0.64629008917060848</v>
      </c>
      <c r="Y670" s="23">
        <f t="shared" si="280"/>
        <v>0.98407250405381053</v>
      </c>
      <c r="Z670" s="23">
        <f t="shared" si="281"/>
        <v>1.592749594618945E-2</v>
      </c>
      <c r="AA670" s="24">
        <f>IF(SUMIFS('Daily NSE Equity Options'!$M:$M,'Daily NSE Equity Options'!$A:$A,$A670)=0,"",SUMIFS('Daily NSE Equity Options'!$M:$M,'Daily NSE Equity Options'!$A:$A,$A670))</f>
        <v>108251422</v>
      </c>
      <c r="AB670" s="9">
        <f>IF(SUMIFS('Daily BSE Equity Options'!$M:$M,'Daily BSE Equity Options'!$A:$A,$A670)=0,"",SUMIFS('Daily BSE Equity Options'!$M:$M,'Daily BSE Equity Options'!$A:$A,$A670))</f>
        <v>1807471</v>
      </c>
      <c r="AC670" s="9">
        <f t="shared" si="282"/>
        <v>110058893</v>
      </c>
      <c r="AD670" s="26">
        <f t="shared" si="283"/>
        <v>-0.34796668808279341</v>
      </c>
      <c r="AE670" s="26">
        <f t="shared" si="284"/>
        <v>-0.34196708217151794</v>
      </c>
      <c r="AF670" s="26">
        <f t="shared" si="285"/>
        <v>-0.34786904170892263</v>
      </c>
      <c r="AG670" s="26">
        <f t="shared" si="294"/>
        <v>-0.64032020590545469</v>
      </c>
      <c r="AH670" s="26">
        <f t="shared" si="295"/>
        <v>-0.23765026333648398</v>
      </c>
      <c r="AI670" s="26">
        <f t="shared" si="296"/>
        <v>-0.63717288598737531</v>
      </c>
      <c r="AJ670" s="26">
        <f t="shared" si="286"/>
        <v>0.9835772380519946</v>
      </c>
      <c r="AK670" s="26">
        <f t="shared" si="287"/>
        <v>1.6422761948005418E-2</v>
      </c>
      <c r="AL670" s="29">
        <v>13.397500000000001</v>
      </c>
      <c r="AM670" s="30">
        <v>13.9625</v>
      </c>
      <c r="AN670" s="30">
        <v>11.9125</v>
      </c>
      <c r="AO670" s="30">
        <v>13.477499999999999</v>
      </c>
      <c r="AP670" s="31">
        <v>6.0000000000000001E-3</v>
      </c>
    </row>
    <row r="671" spans="1:42" x14ac:dyDescent="0.2">
      <c r="A671" s="11">
        <v>44907</v>
      </c>
      <c r="B671" s="5" t="s">
        <v>244</v>
      </c>
      <c r="C671" s="10">
        <v>44896</v>
      </c>
      <c r="D671" s="5" t="s">
        <v>185</v>
      </c>
      <c r="E671" s="18">
        <f>IF(SUMIFS('Daily NSE Equity Options'!$K:$K,'Daily NSE Equity Options'!$A:$A,$A671)=0,"",SUMIFS('Daily NSE Equity Options'!$K:$K,'Daily NSE Equity Options'!$A:$A,$A671))</f>
        <v>402.0188</v>
      </c>
      <c r="F671" s="7">
        <f>IF(SUMIFS('Daily BSE Equity Options'!$K:$K,'Daily BSE Equity Options'!$A:$A,$A671)=0,"",SUMIFS('Daily BSE Equity Options'!$K:$K,'Daily BSE Equity Options'!$A:$A,$A671))</f>
        <v>3.3300000000000003E-2</v>
      </c>
      <c r="G671" s="7">
        <f t="shared" si="270"/>
        <v>402.0521</v>
      </c>
      <c r="H671" s="20" t="str">
        <f t="shared" si="271"/>
        <v/>
      </c>
      <c r="I671" s="20" t="str">
        <f t="shared" si="272"/>
        <v/>
      </c>
      <c r="J671" s="20" t="str">
        <f t="shared" si="273"/>
        <v/>
      </c>
      <c r="K671" s="20">
        <f t="shared" si="288"/>
        <v>-5.3495932930373802E-2</v>
      </c>
      <c r="L671" s="20">
        <f t="shared" si="289"/>
        <v>-2.0588235294117574E-2</v>
      </c>
      <c r="M671" s="20">
        <f t="shared" si="290"/>
        <v>-5.3493298918226517E-2</v>
      </c>
      <c r="N671" s="20">
        <f t="shared" si="274"/>
        <v>0.99991717491340049</v>
      </c>
      <c r="O671" s="20">
        <f t="shared" si="275"/>
        <v>8.2825086599473056E-5</v>
      </c>
      <c r="P671" s="21">
        <f>IF(SUMIFS('Daily NSE Equity Options'!$L:$L,'Daily NSE Equity Options'!$A:$A,$A671)=0,"",SUMIFS('Daily NSE Equity Options'!$L:$L,'Daily NSE Equity Options'!$A:$A,$A671))</f>
        <v>123885.78479999999</v>
      </c>
      <c r="Q671" s="8">
        <f>IF(SUMIFS('Daily BSE Equity Options'!$L:$L,'Daily BSE Equity Options'!$A:$A,$A671)=0,"",SUMIFS('Daily BSE Equity Options'!$L:$L,'Daily BSE Equity Options'!$A:$A,$A671))</f>
        <v>2025.6369</v>
      </c>
      <c r="R671" s="8">
        <f t="shared" si="276"/>
        <v>125911.42169999999</v>
      </c>
      <c r="S671" s="23" t="str">
        <f t="shared" si="277"/>
        <v/>
      </c>
      <c r="T671" s="23" t="str">
        <f t="shared" si="278"/>
        <v/>
      </c>
      <c r="U671" s="23" t="str">
        <f t="shared" si="279"/>
        <v/>
      </c>
      <c r="V671" s="23">
        <f t="shared" si="291"/>
        <v>0.14504486073136391</v>
      </c>
      <c r="W671" s="23">
        <f t="shared" si="292"/>
        <v>0.15675722132058434</v>
      </c>
      <c r="X671" s="23">
        <f t="shared" si="293"/>
        <v>0.14523140930716893</v>
      </c>
      <c r="Y671" s="23">
        <f t="shared" si="280"/>
        <v>0.98391220690982006</v>
      </c>
      <c r="Z671" s="23">
        <f t="shared" si="281"/>
        <v>1.6087793090179998E-2</v>
      </c>
      <c r="AA671" s="24">
        <f>IF(SUMIFS('Daily NSE Equity Options'!$M:$M,'Daily NSE Equity Options'!$A:$A,$A671)=0,"",SUMIFS('Daily NSE Equity Options'!$M:$M,'Daily NSE Equity Options'!$A:$A,$A671))</f>
        <v>126525129</v>
      </c>
      <c r="AB671" s="9">
        <f>IF(SUMIFS('Daily BSE Equity Options'!$M:$M,'Daily BSE Equity Options'!$A:$A,$A671)=0,"",SUMIFS('Daily BSE Equity Options'!$M:$M,'Daily BSE Equity Options'!$A:$A,$A671))</f>
        <v>2137291</v>
      </c>
      <c r="AC671" s="9">
        <f t="shared" si="282"/>
        <v>128662420</v>
      </c>
      <c r="AD671" s="26" t="str">
        <f t="shared" si="283"/>
        <v/>
      </c>
      <c r="AE671" s="26" t="str">
        <f t="shared" si="284"/>
        <v/>
      </c>
      <c r="AF671" s="26" t="str">
        <f t="shared" si="285"/>
        <v/>
      </c>
      <c r="AG671" s="26">
        <f t="shared" si="294"/>
        <v>0.16880800882227676</v>
      </c>
      <c r="AH671" s="26">
        <f t="shared" si="295"/>
        <v>0.18247595673734174</v>
      </c>
      <c r="AI671" s="26">
        <f t="shared" si="296"/>
        <v>0.16903247427720358</v>
      </c>
      <c r="AJ671" s="26">
        <f t="shared" si="286"/>
        <v>0.98338838178234178</v>
      </c>
      <c r="AK671" s="26">
        <f t="shared" si="287"/>
        <v>1.6611618217658271E-2</v>
      </c>
      <c r="AL671" s="29">
        <v>13.477499999999999</v>
      </c>
      <c r="AM671" s="30">
        <v>14.15</v>
      </c>
      <c r="AN671" s="30">
        <v>12.5275</v>
      </c>
      <c r="AO671" s="30">
        <v>13.317500000000001</v>
      </c>
      <c r="AP671" s="31">
        <v>-1.1900000000000001E-2</v>
      </c>
    </row>
    <row r="672" spans="1:42" x14ac:dyDescent="0.2">
      <c r="A672" s="11">
        <v>44908</v>
      </c>
      <c r="B672" s="5" t="s">
        <v>242</v>
      </c>
      <c r="C672" s="10">
        <v>44896</v>
      </c>
      <c r="D672" s="5" t="s">
        <v>185</v>
      </c>
      <c r="E672" s="18">
        <f>IF(SUMIFS('Daily NSE Equity Options'!$K:$K,'Daily NSE Equity Options'!$A:$A,$A672)=0,"",SUMIFS('Daily NSE Equity Options'!$K:$K,'Daily NSE Equity Options'!$A:$A,$A672))</f>
        <v>353.87169999999998</v>
      </c>
      <c r="F672" s="7">
        <f>IF(SUMIFS('Daily BSE Equity Options'!$K:$K,'Daily BSE Equity Options'!$A:$A,$A672)=0,"",SUMIFS('Daily BSE Equity Options'!$K:$K,'Daily BSE Equity Options'!$A:$A,$A672))</f>
        <v>2.8400000000000002E-2</v>
      </c>
      <c r="G672" s="7">
        <f t="shared" si="270"/>
        <v>353.90009999999995</v>
      </c>
      <c r="H672" s="20">
        <f t="shared" si="271"/>
        <v>0.22337274782366401</v>
      </c>
      <c r="I672" s="20">
        <f t="shared" si="272"/>
        <v>-0.59716312056737575</v>
      </c>
      <c r="J672" s="20">
        <f t="shared" si="273"/>
        <v>0.22317281052474414</v>
      </c>
      <c r="K672" s="20">
        <f t="shared" si="288"/>
        <v>-0.11976330460167539</v>
      </c>
      <c r="L672" s="20">
        <f t="shared" si="289"/>
        <v>-0.14714714714714716</v>
      </c>
      <c r="M672" s="20">
        <f t="shared" si="290"/>
        <v>-0.11976557267080568</v>
      </c>
      <c r="N672" s="20">
        <f t="shared" si="274"/>
        <v>0.99991975136486266</v>
      </c>
      <c r="O672" s="20">
        <f t="shared" si="275"/>
        <v>8.0248635137430044E-5</v>
      </c>
      <c r="P672" s="21">
        <f>IF(SUMIFS('Daily NSE Equity Options'!$L:$L,'Daily NSE Equity Options'!$A:$A,$A672)=0,"",SUMIFS('Daily NSE Equity Options'!$L:$L,'Daily NSE Equity Options'!$A:$A,$A672))</f>
        <v>142377.1594</v>
      </c>
      <c r="Q672" s="8">
        <f>IF(SUMIFS('Daily BSE Equity Options'!$L:$L,'Daily BSE Equity Options'!$A:$A,$A672)=0,"",SUMIFS('Daily BSE Equity Options'!$L:$L,'Daily BSE Equity Options'!$A:$A,$A672))</f>
        <v>2106.1318999999999</v>
      </c>
      <c r="R672" s="8">
        <f t="shared" si="276"/>
        <v>144483.29130000001</v>
      </c>
      <c r="S672" s="23">
        <f t="shared" si="277"/>
        <v>1.505041895910959</v>
      </c>
      <c r="T672" s="23">
        <f t="shared" si="278"/>
        <v>-0.1877937049624433</v>
      </c>
      <c r="U672" s="23">
        <f t="shared" si="279"/>
        <v>1.4311778482945763</v>
      </c>
      <c r="V672" s="23">
        <f t="shared" si="291"/>
        <v>0.14926147200707729</v>
      </c>
      <c r="W672" s="23">
        <f t="shared" si="292"/>
        <v>3.973811890966239E-2</v>
      </c>
      <c r="X672" s="23">
        <f t="shared" si="293"/>
        <v>0.14749948296390358</v>
      </c>
      <c r="Y672" s="23">
        <f t="shared" si="280"/>
        <v>0.98542300717923914</v>
      </c>
      <c r="Z672" s="23">
        <f t="shared" si="281"/>
        <v>1.4576992820760857E-2</v>
      </c>
      <c r="AA672" s="24">
        <f>IF(SUMIFS('Daily NSE Equity Options'!$M:$M,'Daily NSE Equity Options'!$A:$A,$A672)=0,"",SUMIFS('Daily NSE Equity Options'!$M:$M,'Daily NSE Equity Options'!$A:$A,$A672))</f>
        <v>155914256</v>
      </c>
      <c r="AB672" s="9">
        <f>IF(SUMIFS('Daily BSE Equity Options'!$M:$M,'Daily BSE Equity Options'!$A:$A,$A672)=0,"",SUMIFS('Daily BSE Equity Options'!$M:$M,'Daily BSE Equity Options'!$A:$A,$A672))</f>
        <v>2174377</v>
      </c>
      <c r="AC672" s="9">
        <f t="shared" si="282"/>
        <v>158088633</v>
      </c>
      <c r="AD672" s="26">
        <f t="shared" si="283"/>
        <v>1.4772068317818472</v>
      </c>
      <c r="AE672" s="26">
        <f t="shared" si="284"/>
        <v>-0.17558697016286351</v>
      </c>
      <c r="AF672" s="26">
        <f t="shared" si="285"/>
        <v>1.410732042368986</v>
      </c>
      <c r="AG672" s="26">
        <f t="shared" si="294"/>
        <v>0.23227897281969967</v>
      </c>
      <c r="AH672" s="26">
        <f t="shared" si="295"/>
        <v>1.7351872066087459E-2</v>
      </c>
      <c r="AI672" s="26">
        <f t="shared" si="296"/>
        <v>0.2287086858773526</v>
      </c>
      <c r="AJ672" s="26">
        <f t="shared" si="286"/>
        <v>0.98624583590396409</v>
      </c>
      <c r="AK672" s="26">
        <f t="shared" si="287"/>
        <v>1.3754164096035925E-2</v>
      </c>
      <c r="AL672" s="29">
        <v>13.317500000000001</v>
      </c>
      <c r="AM672" s="30">
        <v>13.577500000000001</v>
      </c>
      <c r="AN672" s="30">
        <v>11.432499999999999</v>
      </c>
      <c r="AO672" s="30">
        <v>12.8825</v>
      </c>
      <c r="AP672" s="31">
        <v>-3.27E-2</v>
      </c>
    </row>
    <row r="673" spans="1:42" x14ac:dyDescent="0.2">
      <c r="A673" s="11">
        <v>44909</v>
      </c>
      <c r="B673" s="5" t="s">
        <v>240</v>
      </c>
      <c r="C673" s="10">
        <v>44896</v>
      </c>
      <c r="D673" s="5" t="s">
        <v>185</v>
      </c>
      <c r="E673" s="18">
        <f>IF(SUMIFS('Daily NSE Equity Options'!$K:$K,'Daily NSE Equity Options'!$A:$A,$A673)=0,"",SUMIFS('Daily NSE Equity Options'!$K:$K,'Daily NSE Equity Options'!$A:$A,$A673))</f>
        <v>339.06459999999998</v>
      </c>
      <c r="F673" s="7">
        <f>IF(SUMIFS('Daily BSE Equity Options'!$K:$K,'Daily BSE Equity Options'!$A:$A,$A673)=0,"",SUMIFS('Daily BSE Equity Options'!$K:$K,'Daily BSE Equity Options'!$A:$A,$A673))</f>
        <v>2.5999999999999999E-2</v>
      </c>
      <c r="G673" s="7">
        <f t="shared" si="270"/>
        <v>339.09059999999999</v>
      </c>
      <c r="H673" s="20">
        <f t="shared" si="271"/>
        <v>0.17066614094551769</v>
      </c>
      <c r="I673" s="20">
        <f t="shared" si="272"/>
        <v>-0.53736654804270467</v>
      </c>
      <c r="J673" s="20">
        <f t="shared" si="273"/>
        <v>0.17052878230909529</v>
      </c>
      <c r="K673" s="20">
        <f t="shared" si="288"/>
        <v>-4.1843131281761092E-2</v>
      </c>
      <c r="L673" s="20">
        <f t="shared" si="289"/>
        <v>-8.4507042253521236E-2</v>
      </c>
      <c r="M673" s="20">
        <f t="shared" si="290"/>
        <v>-4.1846555002386099E-2</v>
      </c>
      <c r="N673" s="20">
        <f t="shared" si="274"/>
        <v>0.99992332432689079</v>
      </c>
      <c r="O673" s="20">
        <f t="shared" si="275"/>
        <v>7.6675673109192645E-5</v>
      </c>
      <c r="P673" s="21">
        <f>IF(SUMIFS('Daily NSE Equity Options'!$L:$L,'Daily NSE Equity Options'!$A:$A,$A673)=0,"",SUMIFS('Daily NSE Equity Options'!$L:$L,'Daily NSE Equity Options'!$A:$A,$A673))</f>
        <v>118471.1339</v>
      </c>
      <c r="Q673" s="8">
        <f>IF(SUMIFS('Daily BSE Equity Options'!$L:$L,'Daily BSE Equity Options'!$A:$A,$A673)=0,"",SUMIFS('Daily BSE Equity Options'!$L:$L,'Daily BSE Equity Options'!$A:$A,$A673))</f>
        <v>2154.1242999999999</v>
      </c>
      <c r="R673" s="8">
        <f t="shared" si="276"/>
        <v>120625.2582</v>
      </c>
      <c r="S673" s="23">
        <f t="shared" si="277"/>
        <v>0.91413687942115707</v>
      </c>
      <c r="T673" s="23">
        <f t="shared" si="278"/>
        <v>-1.6622637884923908E-2</v>
      </c>
      <c r="U673" s="23">
        <f t="shared" si="279"/>
        <v>0.88232103323553557</v>
      </c>
      <c r="V673" s="23">
        <f t="shared" si="291"/>
        <v>-0.16790632430611618</v>
      </c>
      <c r="W673" s="23">
        <f t="shared" si="292"/>
        <v>2.2786986892891159E-2</v>
      </c>
      <c r="X673" s="23">
        <f t="shared" si="293"/>
        <v>-0.16512658927780122</v>
      </c>
      <c r="Y673" s="23">
        <f t="shared" si="280"/>
        <v>0.98214201294037107</v>
      </c>
      <c r="Z673" s="23">
        <f t="shared" si="281"/>
        <v>1.7857987059628943E-2</v>
      </c>
      <c r="AA673" s="24">
        <f>IF(SUMIFS('Daily NSE Equity Options'!$M:$M,'Daily NSE Equity Options'!$A:$A,$A673)=0,"",SUMIFS('Daily NSE Equity Options'!$M:$M,'Daily NSE Equity Options'!$A:$A,$A673))</f>
        <v>116771958</v>
      </c>
      <c r="AB673" s="9">
        <f>IF(SUMIFS('Daily BSE Equity Options'!$M:$M,'Daily BSE Equity Options'!$A:$A,$A673)=0,"",SUMIFS('Daily BSE Equity Options'!$M:$M,'Daily BSE Equity Options'!$A:$A,$A673))</f>
        <v>2226068</v>
      </c>
      <c r="AC673" s="9">
        <f t="shared" si="282"/>
        <v>118998026</v>
      </c>
      <c r="AD673" s="26">
        <f t="shared" si="283"/>
        <v>0.69326725047083193</v>
      </c>
      <c r="AE673" s="26">
        <f t="shared" si="284"/>
        <v>1.7882255680312653E-4</v>
      </c>
      <c r="AF673" s="26">
        <f t="shared" si="285"/>
        <v>0.67159811743463749</v>
      </c>
      <c r="AG673" s="26">
        <f t="shared" si="294"/>
        <v>-0.25105015413087051</v>
      </c>
      <c r="AH673" s="26">
        <f t="shared" si="295"/>
        <v>2.377278641192393E-2</v>
      </c>
      <c r="AI673" s="26">
        <f t="shared" si="296"/>
        <v>-0.24727019430928976</v>
      </c>
      <c r="AJ673" s="26">
        <f t="shared" si="286"/>
        <v>0.98129323590628303</v>
      </c>
      <c r="AK673" s="26">
        <f t="shared" si="287"/>
        <v>1.8706764093716983E-2</v>
      </c>
      <c r="AL673" s="29">
        <v>12.8825</v>
      </c>
      <c r="AM673" s="30">
        <v>13.0825</v>
      </c>
      <c r="AN673" s="30">
        <v>11.5275</v>
      </c>
      <c r="AO673" s="30">
        <v>12.885</v>
      </c>
      <c r="AP673" s="31">
        <v>2.0000000000000001E-4</v>
      </c>
    </row>
    <row r="674" spans="1:42" x14ac:dyDescent="0.2">
      <c r="A674" s="11">
        <v>44910</v>
      </c>
      <c r="B674" s="5" t="s">
        <v>243</v>
      </c>
      <c r="C674" s="10">
        <v>44896</v>
      </c>
      <c r="D674" s="5" t="s">
        <v>185</v>
      </c>
      <c r="E674" s="18">
        <f>IF(SUMIFS('Daily NSE Equity Options'!$K:$K,'Daily NSE Equity Options'!$A:$A,$A674)=0,"",SUMIFS('Daily NSE Equity Options'!$K:$K,'Daily NSE Equity Options'!$A:$A,$A674))</f>
        <v>513.35090000000002</v>
      </c>
      <c r="F674" s="7">
        <f>IF(SUMIFS('Daily BSE Equity Options'!$K:$K,'Daily BSE Equity Options'!$A:$A,$A674)=0,"",SUMIFS('Daily BSE Equity Options'!$K:$K,'Daily BSE Equity Options'!$A:$A,$A674))</f>
        <v>2.3800000000000002E-2</v>
      </c>
      <c r="G674" s="7">
        <f t="shared" si="270"/>
        <v>513.37470000000008</v>
      </c>
      <c r="H674" s="20">
        <f t="shared" si="271"/>
        <v>1.0424779768064671</v>
      </c>
      <c r="I674" s="20">
        <f t="shared" si="272"/>
        <v>-0.5230460921843687</v>
      </c>
      <c r="J674" s="20">
        <f t="shared" si="273"/>
        <v>1.042167222515705</v>
      </c>
      <c r="K674" s="20">
        <f t="shared" si="288"/>
        <v>0.51402092698559532</v>
      </c>
      <c r="L674" s="20">
        <f t="shared" si="289"/>
        <v>-8.4615384615384537E-2</v>
      </c>
      <c r="M674" s="20">
        <f t="shared" si="290"/>
        <v>0.51397502614345569</v>
      </c>
      <c r="N674" s="20">
        <f t="shared" si="274"/>
        <v>0.9999536400995217</v>
      </c>
      <c r="O674" s="20">
        <f t="shared" si="275"/>
        <v>4.6359900478149777E-5</v>
      </c>
      <c r="P674" s="21">
        <f>IF(SUMIFS('Daily NSE Equity Options'!$L:$L,'Daily NSE Equity Options'!$A:$A,$A674)=0,"",SUMIFS('Daily NSE Equity Options'!$L:$L,'Daily NSE Equity Options'!$A:$A,$A674))</f>
        <v>346515.46409999998</v>
      </c>
      <c r="Q674" s="8">
        <f>IF(SUMIFS('Daily BSE Equity Options'!$L:$L,'Daily BSE Equity Options'!$A:$A,$A674)=0,"",SUMIFS('Daily BSE Equity Options'!$L:$L,'Daily BSE Equity Options'!$A:$A,$A674))</f>
        <v>2262.7557000000002</v>
      </c>
      <c r="R674" s="8">
        <f t="shared" si="276"/>
        <v>348778.21979999996</v>
      </c>
      <c r="S674" s="23">
        <f t="shared" si="277"/>
        <v>4.2961489387669021</v>
      </c>
      <c r="T674" s="23">
        <f t="shared" si="278"/>
        <v>-3.7099788892293595E-2</v>
      </c>
      <c r="U674" s="23">
        <f t="shared" si="279"/>
        <v>4.1459098903467657</v>
      </c>
      <c r="V674" s="23">
        <f t="shared" si="291"/>
        <v>1.9248936233909042</v>
      </c>
      <c r="W674" s="23">
        <f t="shared" si="292"/>
        <v>5.0429494713930989E-2</v>
      </c>
      <c r="X674" s="23">
        <f t="shared" si="293"/>
        <v>1.891419467237252</v>
      </c>
      <c r="Y674" s="23">
        <f t="shared" si="280"/>
        <v>0.99351233657509486</v>
      </c>
      <c r="Z674" s="23">
        <f t="shared" si="281"/>
        <v>6.4876634249051825E-3</v>
      </c>
      <c r="AA674" s="24">
        <f>IF(SUMIFS('Daily NSE Equity Options'!$M:$M,'Daily NSE Equity Options'!$A:$A,$A674)=0,"",SUMIFS('Daily NSE Equity Options'!$M:$M,'Daily NSE Equity Options'!$A:$A,$A674))</f>
        <v>336790388</v>
      </c>
      <c r="AB674" s="9">
        <f>IF(SUMIFS('Daily BSE Equity Options'!$M:$M,'Daily BSE Equity Options'!$A:$A,$A674)=0,"",SUMIFS('Daily BSE Equity Options'!$M:$M,'Daily BSE Equity Options'!$A:$A,$A674))</f>
        <v>2296452</v>
      </c>
      <c r="AC674" s="9">
        <f t="shared" si="282"/>
        <v>339086840</v>
      </c>
      <c r="AD674" s="26">
        <f t="shared" si="283"/>
        <v>3.6064405429764239</v>
      </c>
      <c r="AE674" s="26">
        <f t="shared" si="284"/>
        <v>-3.911247535490614E-2</v>
      </c>
      <c r="AF674" s="26">
        <f t="shared" si="285"/>
        <v>3.491046120992789</v>
      </c>
      <c r="AG674" s="26">
        <f t="shared" si="294"/>
        <v>1.8841717974789804</v>
      </c>
      <c r="AH674" s="26">
        <f t="shared" si="295"/>
        <v>3.16180817477274E-2</v>
      </c>
      <c r="AI674" s="26">
        <f t="shared" si="296"/>
        <v>1.849516512147857</v>
      </c>
      <c r="AJ674" s="26">
        <f t="shared" si="286"/>
        <v>0.99322754017820336</v>
      </c>
      <c r="AK674" s="26">
        <f t="shared" si="287"/>
        <v>6.7724598217966817E-3</v>
      </c>
      <c r="AL674" s="29">
        <v>12.885</v>
      </c>
      <c r="AM674" s="30">
        <v>13.8825</v>
      </c>
      <c r="AN674" s="30">
        <v>12.5875</v>
      </c>
      <c r="AO674" s="30">
        <v>13.7325</v>
      </c>
      <c r="AP674" s="31">
        <v>6.5799999999999997E-2</v>
      </c>
    </row>
    <row r="675" spans="1:42" x14ac:dyDescent="0.2">
      <c r="A675" s="11">
        <v>44911</v>
      </c>
      <c r="B675" s="5" t="s">
        <v>241</v>
      </c>
      <c r="C675" s="10">
        <v>44896</v>
      </c>
      <c r="D675" s="5" t="s">
        <v>185</v>
      </c>
      <c r="E675" s="18">
        <f>IF(SUMIFS('Daily NSE Equity Options'!$K:$K,'Daily NSE Equity Options'!$A:$A,$A675)=0,"",SUMIFS('Daily NSE Equity Options'!$K:$K,'Daily NSE Equity Options'!$A:$A,$A675))</f>
        <v>557.96929999999998</v>
      </c>
      <c r="F675" s="7">
        <f>IF(SUMIFS('Daily BSE Equity Options'!$K:$K,'Daily BSE Equity Options'!$A:$A,$A675)=0,"",SUMIFS('Daily BSE Equity Options'!$K:$K,'Daily BSE Equity Options'!$A:$A,$A675))</f>
        <v>4.1599999999999998E-2</v>
      </c>
      <c r="G675" s="7">
        <f t="shared" si="270"/>
        <v>558.01089999999999</v>
      </c>
      <c r="H675" s="20">
        <f t="shared" si="271"/>
        <v>0.7978479413830657</v>
      </c>
      <c r="I675" s="20">
        <f t="shared" si="272"/>
        <v>1.3771428571428568</v>
      </c>
      <c r="J675" s="20">
        <f t="shared" si="273"/>
        <v>0.79788060437250219</v>
      </c>
      <c r="K675" s="20">
        <f t="shared" si="288"/>
        <v>8.6915986706169068E-2</v>
      </c>
      <c r="L675" s="20">
        <f t="shared" si="289"/>
        <v>0.74789915966386533</v>
      </c>
      <c r="M675" s="20">
        <f t="shared" si="290"/>
        <v>8.6946629820285004E-2</v>
      </c>
      <c r="N675" s="20">
        <f t="shared" si="274"/>
        <v>0.99992544948494733</v>
      </c>
      <c r="O675" s="20">
        <f t="shared" si="275"/>
        <v>7.455051505266295E-5</v>
      </c>
      <c r="P675" s="21">
        <f>IF(SUMIFS('Daily NSE Equity Options'!$L:$L,'Daily NSE Equity Options'!$A:$A,$A675)=0,"",SUMIFS('Daily NSE Equity Options'!$L:$L,'Daily NSE Equity Options'!$A:$A,$A675))</f>
        <v>139594.7647</v>
      </c>
      <c r="Q675" s="8">
        <f>IF(SUMIFS('Daily BSE Equity Options'!$L:$L,'Daily BSE Equity Options'!$A:$A,$A675)=0,"",SUMIFS('Daily BSE Equity Options'!$L:$L,'Daily BSE Equity Options'!$A:$A,$A675))</f>
        <v>1551.8054999999999</v>
      </c>
      <c r="R675" s="8">
        <f t="shared" si="276"/>
        <v>141146.57019999999</v>
      </c>
      <c r="S675" s="23">
        <f t="shared" si="277"/>
        <v>-6.4539770673684327E-2</v>
      </c>
      <c r="T675" s="23">
        <f t="shared" si="278"/>
        <v>-0.44038227979185673</v>
      </c>
      <c r="U675" s="23">
        <f t="shared" si="279"/>
        <v>-7.1396417072688734E-2</v>
      </c>
      <c r="V675" s="23">
        <f t="shared" si="291"/>
        <v>-0.59714708530377525</v>
      </c>
      <c r="W675" s="23">
        <f t="shared" si="292"/>
        <v>-0.31419662317058805</v>
      </c>
      <c r="X675" s="23">
        <f t="shared" si="293"/>
        <v>-0.5953113979395338</v>
      </c>
      <c r="Y675" s="23">
        <f t="shared" si="280"/>
        <v>0.98900571584700125</v>
      </c>
      <c r="Z675" s="23">
        <f t="shared" si="281"/>
        <v>1.0994284152998853E-2</v>
      </c>
      <c r="AA675" s="24">
        <f>IF(SUMIFS('Daily NSE Equity Options'!$M:$M,'Daily NSE Equity Options'!$A:$A,$A675)=0,"",SUMIFS('Daily NSE Equity Options'!$M:$M,'Daily NSE Equity Options'!$A:$A,$A675))</f>
        <v>141375023</v>
      </c>
      <c r="AB675" s="9">
        <f>IF(SUMIFS('Daily BSE Equity Options'!$M:$M,'Daily BSE Equity Options'!$A:$A,$A675)=0,"",SUMIFS('Daily BSE Equity Options'!$M:$M,'Daily BSE Equity Options'!$A:$A,$A675))</f>
        <v>1512771</v>
      </c>
      <c r="AC675" s="9">
        <f t="shared" si="282"/>
        <v>142887794</v>
      </c>
      <c r="AD675" s="26">
        <f t="shared" si="283"/>
        <v>-0.14877543652007774</v>
      </c>
      <c r="AE675" s="26">
        <f t="shared" si="284"/>
        <v>-0.49397748745372605</v>
      </c>
      <c r="AF675" s="26">
        <f t="shared" si="285"/>
        <v>-0.15487923742279242</v>
      </c>
      <c r="AG675" s="26">
        <f t="shared" si="294"/>
        <v>-0.58022845058155281</v>
      </c>
      <c r="AH675" s="26">
        <f t="shared" si="295"/>
        <v>-0.34125729603753963</v>
      </c>
      <c r="AI675" s="26">
        <f t="shared" si="296"/>
        <v>-0.5786100280388351</v>
      </c>
      <c r="AJ675" s="26">
        <f t="shared" si="286"/>
        <v>0.98941287455246174</v>
      </c>
      <c r="AK675" s="26">
        <f t="shared" si="287"/>
        <v>1.0587125447538226E-2</v>
      </c>
      <c r="AL675" s="29">
        <v>13.7325</v>
      </c>
      <c r="AM675" s="30">
        <v>14.22</v>
      </c>
      <c r="AN675" s="30">
        <v>12.4925</v>
      </c>
      <c r="AO675" s="30">
        <v>14.07</v>
      </c>
      <c r="AP675" s="31">
        <v>2.46E-2</v>
      </c>
    </row>
    <row r="676" spans="1:42" x14ac:dyDescent="0.2">
      <c r="A676" s="11">
        <v>44914</v>
      </c>
      <c r="B676" s="5" t="s">
        <v>244</v>
      </c>
      <c r="C676" s="10">
        <v>44896</v>
      </c>
      <c r="D676" s="5" t="s">
        <v>185</v>
      </c>
      <c r="E676" s="18">
        <f>IF(SUMIFS('Daily NSE Equity Options'!$K:$K,'Daily NSE Equity Options'!$A:$A,$A676)=0,"",SUMIFS('Daily NSE Equity Options'!$K:$K,'Daily NSE Equity Options'!$A:$A,$A676))</f>
        <v>417.4588</v>
      </c>
      <c r="F676" s="7">
        <f>IF(SUMIFS('Daily BSE Equity Options'!$K:$K,'Daily BSE Equity Options'!$A:$A,$A676)=0,"",SUMIFS('Daily BSE Equity Options'!$K:$K,'Daily BSE Equity Options'!$A:$A,$A676))</f>
        <v>4.0500000000000001E-2</v>
      </c>
      <c r="G676" s="7">
        <f t="shared" si="270"/>
        <v>417.49930000000001</v>
      </c>
      <c r="H676" s="20" t="str">
        <f t="shared" si="271"/>
        <v/>
      </c>
      <c r="I676" s="20" t="str">
        <f t="shared" si="272"/>
        <v/>
      </c>
      <c r="J676" s="20" t="str">
        <f t="shared" si="273"/>
        <v/>
      </c>
      <c r="K676" s="20">
        <f t="shared" si="288"/>
        <v>-0.25182478677590325</v>
      </c>
      <c r="L676" s="20">
        <f t="shared" si="289"/>
        <v>-2.6442307692307598E-2</v>
      </c>
      <c r="M676" s="20">
        <f t="shared" si="290"/>
        <v>-0.25180798439600371</v>
      </c>
      <c r="N676" s="20">
        <f t="shared" si="274"/>
        <v>0.99990299384933101</v>
      </c>
      <c r="O676" s="20">
        <f t="shared" si="275"/>
        <v>9.7006150668995129E-5</v>
      </c>
      <c r="P676" s="21">
        <f>IF(SUMIFS('Daily NSE Equity Options'!$L:$L,'Daily NSE Equity Options'!$A:$A,$A676)=0,"",SUMIFS('Daily NSE Equity Options'!$L:$L,'Daily NSE Equity Options'!$A:$A,$A676))</f>
        <v>124350.3884</v>
      </c>
      <c r="Q676" s="8">
        <f>IF(SUMIFS('Daily BSE Equity Options'!$L:$L,'Daily BSE Equity Options'!$A:$A,$A676)=0,"",SUMIFS('Daily BSE Equity Options'!$L:$L,'Daily BSE Equity Options'!$A:$A,$A676))</f>
        <v>2007.0314000000001</v>
      </c>
      <c r="R676" s="8">
        <f t="shared" si="276"/>
        <v>126357.4198</v>
      </c>
      <c r="S676" s="23" t="str">
        <f t="shared" si="277"/>
        <v/>
      </c>
      <c r="T676" s="23" t="str">
        <f t="shared" si="278"/>
        <v/>
      </c>
      <c r="U676" s="23" t="str">
        <f t="shared" si="279"/>
        <v/>
      </c>
      <c r="V676" s="23">
        <f t="shared" si="291"/>
        <v>-0.10920449869851034</v>
      </c>
      <c r="W676" s="23">
        <f t="shared" si="292"/>
        <v>0.29335242077695955</v>
      </c>
      <c r="X676" s="23">
        <f t="shared" si="293"/>
        <v>-0.10477867353804104</v>
      </c>
      <c r="Y676" s="23">
        <f t="shared" si="280"/>
        <v>0.98411623628294431</v>
      </c>
      <c r="Z676" s="23">
        <f t="shared" si="281"/>
        <v>1.5883763717055577E-2</v>
      </c>
      <c r="AA676" s="24">
        <f>IF(SUMIFS('Daily NSE Equity Options'!$M:$M,'Daily NSE Equity Options'!$A:$A,$A676)=0,"",SUMIFS('Daily NSE Equity Options'!$M:$M,'Daily NSE Equity Options'!$A:$A,$A676))</f>
        <v>129135301</v>
      </c>
      <c r="AB676" s="9">
        <f>IF(SUMIFS('Daily BSE Equity Options'!$M:$M,'Daily BSE Equity Options'!$A:$A,$A676)=0,"",SUMIFS('Daily BSE Equity Options'!$M:$M,'Daily BSE Equity Options'!$A:$A,$A676))</f>
        <v>1969162</v>
      </c>
      <c r="AC676" s="9">
        <f t="shared" si="282"/>
        <v>131104463</v>
      </c>
      <c r="AD676" s="26" t="str">
        <f t="shared" si="283"/>
        <v/>
      </c>
      <c r="AE676" s="26" t="str">
        <f t="shared" si="284"/>
        <v/>
      </c>
      <c r="AF676" s="26" t="str">
        <f t="shared" si="285"/>
        <v/>
      </c>
      <c r="AG676" s="26">
        <f t="shared" si="294"/>
        <v>-8.6576268850545146E-2</v>
      </c>
      <c r="AH676" s="26">
        <f t="shared" si="295"/>
        <v>0.30169206046387731</v>
      </c>
      <c r="AI676" s="26">
        <f t="shared" si="296"/>
        <v>-8.246562334078722E-2</v>
      </c>
      <c r="AJ676" s="26">
        <f t="shared" si="286"/>
        <v>0.9849802062039642</v>
      </c>
      <c r="AK676" s="26">
        <f t="shared" si="287"/>
        <v>1.5019793796035762E-2</v>
      </c>
      <c r="AL676" s="29">
        <v>14.07</v>
      </c>
      <c r="AM676" s="30">
        <v>14.487500000000001</v>
      </c>
      <c r="AN676" s="30">
        <v>13.5</v>
      </c>
      <c r="AO676" s="30">
        <v>13.5525</v>
      </c>
      <c r="AP676" s="31">
        <v>-3.6799999999999999E-2</v>
      </c>
    </row>
    <row r="677" spans="1:42" x14ac:dyDescent="0.2">
      <c r="A677" s="11">
        <v>44915</v>
      </c>
      <c r="B677" s="5" t="s">
        <v>242</v>
      </c>
      <c r="C677" s="10">
        <v>44896</v>
      </c>
      <c r="D677" s="5" t="s">
        <v>185</v>
      </c>
      <c r="E677" s="18">
        <f>IF(SUMIFS('Daily NSE Equity Options'!$K:$K,'Daily NSE Equity Options'!$A:$A,$A677)=0,"",SUMIFS('Daily NSE Equity Options'!$K:$K,'Daily NSE Equity Options'!$A:$A,$A677))</f>
        <v>526.2518</v>
      </c>
      <c r="F677" s="7">
        <f>IF(SUMIFS('Daily BSE Equity Options'!$K:$K,'Daily BSE Equity Options'!$A:$A,$A677)=0,"",SUMIFS('Daily BSE Equity Options'!$K:$K,'Daily BSE Equity Options'!$A:$A,$A677))</f>
        <v>3.7900000000000003E-2</v>
      </c>
      <c r="G677" s="7">
        <f t="shared" si="270"/>
        <v>526.28970000000004</v>
      </c>
      <c r="H677" s="20">
        <f t="shared" si="271"/>
        <v>0.31158882273436106</v>
      </c>
      <c r="I677" s="20">
        <f t="shared" si="272"/>
        <v>-0.47214484679665736</v>
      </c>
      <c r="J677" s="20">
        <f t="shared" si="273"/>
        <v>0.31144859970281891</v>
      </c>
      <c r="K677" s="20">
        <f t="shared" si="288"/>
        <v>0.26060775338787923</v>
      </c>
      <c r="L677" s="20">
        <f t="shared" si="289"/>
        <v>-6.4197530864197438E-2</v>
      </c>
      <c r="M677" s="20">
        <f t="shared" si="290"/>
        <v>0.26057624527753709</v>
      </c>
      <c r="N677" s="20">
        <f t="shared" si="274"/>
        <v>0.99992798643028724</v>
      </c>
      <c r="O677" s="20">
        <f t="shared" si="275"/>
        <v>7.2013569712650662E-5</v>
      </c>
      <c r="P677" s="21">
        <f>IF(SUMIFS('Daily NSE Equity Options'!$L:$L,'Daily NSE Equity Options'!$A:$A,$A677)=0,"",SUMIFS('Daily NSE Equity Options'!$L:$L,'Daily NSE Equity Options'!$A:$A,$A677))</f>
        <v>215588.80590000001</v>
      </c>
      <c r="Q677" s="8">
        <f>IF(SUMIFS('Daily BSE Equity Options'!$L:$L,'Daily BSE Equity Options'!$A:$A,$A677)=0,"",SUMIFS('Daily BSE Equity Options'!$L:$L,'Daily BSE Equity Options'!$A:$A,$A677))</f>
        <v>2084.7882</v>
      </c>
      <c r="R677" s="8">
        <f t="shared" si="276"/>
        <v>217673.59410000002</v>
      </c>
      <c r="S677" s="23">
        <f t="shared" si="277"/>
        <v>2.4293368596254767</v>
      </c>
      <c r="T677" s="23">
        <f t="shared" si="278"/>
        <v>-0.15112928173070284</v>
      </c>
      <c r="U677" s="23">
        <f t="shared" si="279"/>
        <v>2.3323173319077966</v>
      </c>
      <c r="V677" s="23">
        <f t="shared" si="291"/>
        <v>0.73372040629669644</v>
      </c>
      <c r="W677" s="23">
        <f t="shared" si="292"/>
        <v>3.8742194068313918E-2</v>
      </c>
      <c r="X677" s="23">
        <f t="shared" si="293"/>
        <v>0.7226815365851591</v>
      </c>
      <c r="Y677" s="23">
        <f t="shared" si="280"/>
        <v>0.99042241109391405</v>
      </c>
      <c r="Z677" s="23">
        <f t="shared" si="281"/>
        <v>9.5775889060858745E-3</v>
      </c>
      <c r="AA677" s="24">
        <f>IF(SUMIFS('Daily NSE Equity Options'!$M:$M,'Daily NSE Equity Options'!$A:$A,$A677)=0,"",SUMIFS('Daily NSE Equity Options'!$M:$M,'Daily NSE Equity Options'!$A:$A,$A677))</f>
        <v>238583641</v>
      </c>
      <c r="AB677" s="9">
        <f>IF(SUMIFS('Daily BSE Equity Options'!$M:$M,'Daily BSE Equity Options'!$A:$A,$A677)=0,"",SUMIFS('Daily BSE Equity Options'!$M:$M,'Daily BSE Equity Options'!$A:$A,$A677))</f>
        <v>2040302</v>
      </c>
      <c r="AC677" s="9">
        <f t="shared" si="282"/>
        <v>240623943</v>
      </c>
      <c r="AD677" s="26">
        <f t="shared" si="283"/>
        <v>2.2456230092413687</v>
      </c>
      <c r="AE677" s="26">
        <f t="shared" si="284"/>
        <v>-0.18225351999775552</v>
      </c>
      <c r="AF677" s="26">
        <f t="shared" si="285"/>
        <v>2.1659220144165112</v>
      </c>
      <c r="AG677" s="26">
        <f t="shared" si="294"/>
        <v>0.84754779794875756</v>
      </c>
      <c r="AH677" s="26">
        <f t="shared" si="295"/>
        <v>3.6127042874075421E-2</v>
      </c>
      <c r="AI677" s="26">
        <f t="shared" si="296"/>
        <v>0.83536042552571232</v>
      </c>
      <c r="AJ677" s="26">
        <f t="shared" si="286"/>
        <v>0.99152078561026658</v>
      </c>
      <c r="AK677" s="26">
        <f t="shared" si="287"/>
        <v>8.479214389733444E-3</v>
      </c>
      <c r="AL677" s="29">
        <v>13.5525</v>
      </c>
      <c r="AM677" s="30">
        <v>14.922499999999999</v>
      </c>
      <c r="AN677" s="30">
        <v>13.04</v>
      </c>
      <c r="AO677" s="30">
        <v>13.78</v>
      </c>
      <c r="AP677" s="31">
        <v>1.6799999999999999E-2</v>
      </c>
    </row>
    <row r="678" spans="1:42" x14ac:dyDescent="0.2">
      <c r="A678" s="11">
        <v>44916</v>
      </c>
      <c r="B678" s="5" t="s">
        <v>240</v>
      </c>
      <c r="C678" s="10">
        <v>44896</v>
      </c>
      <c r="D678" s="5" t="s">
        <v>185</v>
      </c>
      <c r="E678" s="18">
        <f>IF(SUMIFS('Daily NSE Equity Options'!$K:$K,'Daily NSE Equity Options'!$A:$A,$A678)=0,"",SUMIFS('Daily NSE Equity Options'!$K:$K,'Daily NSE Equity Options'!$A:$A,$A678))</f>
        <v>720.33950000000004</v>
      </c>
      <c r="F678" s="7">
        <f>IF(SUMIFS('Daily BSE Equity Options'!$K:$K,'Daily BSE Equity Options'!$A:$A,$A678)=0,"",SUMIFS('Daily BSE Equity Options'!$K:$K,'Daily BSE Equity Options'!$A:$A,$A678))</f>
        <v>2.53E-2</v>
      </c>
      <c r="G678" s="7">
        <f t="shared" si="270"/>
        <v>720.36480000000006</v>
      </c>
      <c r="H678" s="20">
        <f t="shared" si="271"/>
        <v>1.1181690002102469</v>
      </c>
      <c r="I678" s="20">
        <f t="shared" si="272"/>
        <v>-0.5569176882661997</v>
      </c>
      <c r="J678" s="20">
        <f t="shared" si="273"/>
        <v>1.1178877946783268</v>
      </c>
      <c r="K678" s="20">
        <f t="shared" si="288"/>
        <v>0.36881147009853477</v>
      </c>
      <c r="L678" s="20">
        <f t="shared" si="289"/>
        <v>-0.33245382585751981</v>
      </c>
      <c r="M678" s="20">
        <f t="shared" si="290"/>
        <v>0.36876096948125725</v>
      </c>
      <c r="N678" s="20">
        <f t="shared" si="274"/>
        <v>0.99996487890579877</v>
      </c>
      <c r="O678" s="20">
        <f t="shared" si="275"/>
        <v>3.5121094201160298E-5</v>
      </c>
      <c r="P678" s="21">
        <f>IF(SUMIFS('Daily NSE Equity Options'!$L:$L,'Daily NSE Equity Options'!$A:$A,$A678)=0,"",SUMIFS('Daily NSE Equity Options'!$L:$L,'Daily NSE Equity Options'!$A:$A,$A678))</f>
        <v>245279.5399</v>
      </c>
      <c r="Q678" s="8">
        <f>IF(SUMIFS('Daily BSE Equity Options'!$L:$L,'Daily BSE Equity Options'!$A:$A,$A678)=0,"",SUMIFS('Daily BSE Equity Options'!$L:$L,'Daily BSE Equity Options'!$A:$A,$A678))</f>
        <v>2063.7021</v>
      </c>
      <c r="R678" s="8">
        <f t="shared" si="276"/>
        <v>247343.242</v>
      </c>
      <c r="S678" s="23">
        <f t="shared" si="277"/>
        <v>2.5324862696301538</v>
      </c>
      <c r="T678" s="23">
        <f t="shared" si="278"/>
        <v>-0.1963705518880775</v>
      </c>
      <c r="U678" s="23">
        <f t="shared" si="279"/>
        <v>2.4351624502639542</v>
      </c>
      <c r="V678" s="23">
        <f t="shared" si="291"/>
        <v>0.13771927478355228</v>
      </c>
      <c r="W678" s="23">
        <f t="shared" si="292"/>
        <v>-1.0114264844745424E-2</v>
      </c>
      <c r="X678" s="23">
        <f t="shared" si="293"/>
        <v>0.13630338591446067</v>
      </c>
      <c r="Y678" s="23">
        <f t="shared" si="280"/>
        <v>0.99165652522659187</v>
      </c>
      <c r="Z678" s="23">
        <f t="shared" si="281"/>
        <v>8.3434747734082021E-3</v>
      </c>
      <c r="AA678" s="24">
        <f>IF(SUMIFS('Daily NSE Equity Options'!$M:$M,'Daily NSE Equity Options'!$A:$A,$A678)=0,"",SUMIFS('Daily NSE Equity Options'!$M:$M,'Daily NSE Equity Options'!$A:$A,$A678))</f>
        <v>243588605</v>
      </c>
      <c r="AB678" s="9">
        <f>IF(SUMIFS('Daily BSE Equity Options'!$M:$M,'Daily BSE Equity Options'!$A:$A,$A678)=0,"",SUMIFS('Daily BSE Equity Options'!$M:$M,'Daily BSE Equity Options'!$A:$A,$A678))</f>
        <v>2014477</v>
      </c>
      <c r="AC678" s="9">
        <f t="shared" si="282"/>
        <v>245603082</v>
      </c>
      <c r="AD678" s="26">
        <f t="shared" si="283"/>
        <v>2.0074895796599646</v>
      </c>
      <c r="AE678" s="26">
        <f t="shared" si="284"/>
        <v>-0.22941123592067192</v>
      </c>
      <c r="AF678" s="26">
        <f t="shared" si="285"/>
        <v>1.9375476710102237</v>
      </c>
      <c r="AG678" s="26">
        <f t="shared" si="294"/>
        <v>2.0977817167271651E-2</v>
      </c>
      <c r="AH678" s="26">
        <f t="shared" si="295"/>
        <v>-1.2657439928010605E-2</v>
      </c>
      <c r="AI678" s="26">
        <f t="shared" si="296"/>
        <v>2.0692616611307058E-2</v>
      </c>
      <c r="AJ678" s="26">
        <f t="shared" si="286"/>
        <v>0.99179783501251018</v>
      </c>
      <c r="AK678" s="26">
        <f t="shared" si="287"/>
        <v>8.2021649874898551E-3</v>
      </c>
      <c r="AL678" s="29">
        <v>13.78</v>
      </c>
      <c r="AM678" s="30">
        <v>16.010000000000002</v>
      </c>
      <c r="AN678" s="30">
        <v>12.4625</v>
      </c>
      <c r="AO678" s="30">
        <v>15.5625</v>
      </c>
      <c r="AP678" s="31">
        <v>0.12939999999999999</v>
      </c>
    </row>
    <row r="679" spans="1:42" x14ac:dyDescent="0.2">
      <c r="A679" s="11">
        <v>44917</v>
      </c>
      <c r="B679" s="5" t="s">
        <v>243</v>
      </c>
      <c r="C679" s="10">
        <v>44896</v>
      </c>
      <c r="D679" s="5" t="s">
        <v>185</v>
      </c>
      <c r="E679" s="18">
        <f>IF(SUMIFS('Daily NSE Equity Options'!$K:$K,'Daily NSE Equity Options'!$A:$A,$A679)=0,"",SUMIFS('Daily NSE Equity Options'!$K:$K,'Daily NSE Equity Options'!$A:$A,$A679))</f>
        <v>734.27030000000002</v>
      </c>
      <c r="F679" s="7">
        <f>IF(SUMIFS('Daily BSE Equity Options'!$K:$K,'Daily BSE Equity Options'!$A:$A,$A679)=0,"",SUMIFS('Daily BSE Equity Options'!$K:$K,'Daily BSE Equity Options'!$A:$A,$A679))</f>
        <v>2.3699999999999999E-2</v>
      </c>
      <c r="G679" s="7">
        <f t="shared" si="270"/>
        <v>734.29399999999998</v>
      </c>
      <c r="H679" s="20">
        <f t="shared" si="271"/>
        <v>1.6736759889232586</v>
      </c>
      <c r="I679" s="20">
        <f t="shared" si="272"/>
        <v>-0.5561797752808989</v>
      </c>
      <c r="J679" s="20">
        <f t="shared" si="273"/>
        <v>1.6732424916148765</v>
      </c>
      <c r="K679" s="20">
        <f t="shared" si="288"/>
        <v>1.9339214356563827E-2</v>
      </c>
      <c r="L679" s="20">
        <f t="shared" si="289"/>
        <v>-6.3241106719367668E-2</v>
      </c>
      <c r="M679" s="20">
        <f t="shared" si="290"/>
        <v>1.9336314045327985E-2</v>
      </c>
      <c r="N679" s="20">
        <f t="shared" si="274"/>
        <v>0.99996772409961143</v>
      </c>
      <c r="O679" s="20">
        <f t="shared" si="275"/>
        <v>3.2275900388672656E-5</v>
      </c>
      <c r="P679" s="21">
        <f>IF(SUMIFS('Daily NSE Equity Options'!$L:$L,'Daily NSE Equity Options'!$A:$A,$A679)=0,"",SUMIFS('Daily NSE Equity Options'!$L:$L,'Daily NSE Equity Options'!$A:$A,$A679))</f>
        <v>409590.06520000001</v>
      </c>
      <c r="Q679" s="8">
        <f>IF(SUMIFS('Daily BSE Equity Options'!$L:$L,'Daily BSE Equity Options'!$A:$A,$A679)=0,"",SUMIFS('Daily BSE Equity Options'!$L:$L,'Daily BSE Equity Options'!$A:$A,$A679))</f>
        <v>2155.7150000000001</v>
      </c>
      <c r="R679" s="8">
        <f t="shared" si="276"/>
        <v>411745.78020000004</v>
      </c>
      <c r="S679" s="23">
        <f t="shared" si="277"/>
        <v>4.6736146629971644</v>
      </c>
      <c r="T679" s="23">
        <f t="shared" si="278"/>
        <v>-0.18734489514439601</v>
      </c>
      <c r="U679" s="23">
        <f t="shared" si="279"/>
        <v>4.501330382290158</v>
      </c>
      <c r="V679" s="23">
        <f t="shared" si="291"/>
        <v>0.66989087376382517</v>
      </c>
      <c r="W679" s="23">
        <f t="shared" si="292"/>
        <v>4.4586328617875592E-2</v>
      </c>
      <c r="X679" s="23">
        <f t="shared" si="293"/>
        <v>0.66467366106570247</v>
      </c>
      <c r="Y679" s="23">
        <f t="shared" si="280"/>
        <v>0.99476445150463255</v>
      </c>
      <c r="Z679" s="23">
        <f t="shared" si="281"/>
        <v>5.2355484953674333E-3</v>
      </c>
      <c r="AA679" s="24">
        <f>IF(SUMIFS('Daily NSE Equity Options'!$M:$M,'Daily NSE Equity Options'!$A:$A,$A679)=0,"",SUMIFS('Daily NSE Equity Options'!$M:$M,'Daily NSE Equity Options'!$A:$A,$A679))</f>
        <v>408001648</v>
      </c>
      <c r="AB679" s="9">
        <f>IF(SUMIFS('Daily BSE Equity Options'!$M:$M,'Daily BSE Equity Options'!$A:$A,$A679)=0,"",SUMIFS('Daily BSE Equity Options'!$M:$M,'Daily BSE Equity Options'!$A:$A,$A679))</f>
        <v>2221950</v>
      </c>
      <c r="AC679" s="9">
        <f t="shared" si="282"/>
        <v>410223598</v>
      </c>
      <c r="AD679" s="26">
        <f t="shared" si="283"/>
        <v>3.8581141460508723</v>
      </c>
      <c r="AE679" s="26">
        <f t="shared" si="284"/>
        <v>-0.18137365791259585</v>
      </c>
      <c r="AF679" s="26">
        <f t="shared" si="285"/>
        <v>3.7316501631120067</v>
      </c>
      <c r="AG679" s="26">
        <f t="shared" si="294"/>
        <v>0.67496196301957556</v>
      </c>
      <c r="AH679" s="26">
        <f t="shared" si="295"/>
        <v>0.10299099964904035</v>
      </c>
      <c r="AI679" s="26">
        <f t="shared" si="296"/>
        <v>0.670270562809957</v>
      </c>
      <c r="AJ679" s="26">
        <f t="shared" si="286"/>
        <v>0.99458356366909928</v>
      </c>
      <c r="AK679" s="26">
        <f t="shared" si="287"/>
        <v>5.4164363309006907E-3</v>
      </c>
      <c r="AL679" s="29">
        <v>15.5625</v>
      </c>
      <c r="AM679" s="30">
        <v>16.3</v>
      </c>
      <c r="AN679" s="30">
        <v>14.44</v>
      </c>
      <c r="AO679" s="30">
        <v>15.1875</v>
      </c>
      <c r="AP679" s="31">
        <v>-2.41E-2</v>
      </c>
    </row>
    <row r="680" spans="1:42" x14ac:dyDescent="0.2">
      <c r="A680" s="11">
        <v>44918</v>
      </c>
      <c r="B680" s="5" t="s">
        <v>241</v>
      </c>
      <c r="C680" s="10">
        <v>44896</v>
      </c>
      <c r="D680" s="5" t="s">
        <v>185</v>
      </c>
      <c r="E680" s="18">
        <f>IF(SUMIFS('Daily NSE Equity Options'!$K:$K,'Daily NSE Equity Options'!$A:$A,$A680)=0,"",SUMIFS('Daily NSE Equity Options'!$K:$K,'Daily NSE Equity Options'!$A:$A,$A680))</f>
        <v>514.9556</v>
      </c>
      <c r="F680" s="7">
        <f>IF(SUMIFS('Daily BSE Equity Options'!$K:$K,'Daily BSE Equity Options'!$A:$A,$A680)=0,"",SUMIFS('Daily BSE Equity Options'!$K:$K,'Daily BSE Equity Options'!$A:$A,$A680))</f>
        <v>3.7999999999999999E-2</v>
      </c>
      <c r="G680" s="7">
        <f t="shared" si="270"/>
        <v>514.99360000000001</v>
      </c>
      <c r="H680" s="20">
        <f t="shared" si="271"/>
        <v>0.74659917994337821</v>
      </c>
      <c r="I680" s="20">
        <f t="shared" si="272"/>
        <v>0.76744186046511631</v>
      </c>
      <c r="J680" s="20">
        <f t="shared" si="273"/>
        <v>0.74660069973424203</v>
      </c>
      <c r="K680" s="20">
        <f t="shared" si="288"/>
        <v>-0.29868387704092081</v>
      </c>
      <c r="L680" s="20">
        <f t="shared" si="289"/>
        <v>0.6033755274261603</v>
      </c>
      <c r="M680" s="20">
        <f t="shared" si="290"/>
        <v>-0.2986547622614375</v>
      </c>
      <c r="N680" s="20">
        <f t="shared" si="274"/>
        <v>0.99992621267526427</v>
      </c>
      <c r="O680" s="20">
        <f t="shared" si="275"/>
        <v>7.3787324735686031E-5</v>
      </c>
      <c r="P680" s="21">
        <f>IF(SUMIFS('Daily NSE Equity Options'!$L:$L,'Daily NSE Equity Options'!$A:$A,$A680)=0,"",SUMIFS('Daily NSE Equity Options'!$L:$L,'Daily NSE Equity Options'!$A:$A,$A680))</f>
        <v>106911.2945</v>
      </c>
      <c r="Q680" s="8">
        <f>IF(SUMIFS('Daily BSE Equity Options'!$L:$L,'Daily BSE Equity Options'!$A:$A,$A680)=0,"",SUMIFS('Daily BSE Equity Options'!$L:$L,'Daily BSE Equity Options'!$A:$A,$A680))</f>
        <v>1695.1566</v>
      </c>
      <c r="R680" s="8">
        <f t="shared" si="276"/>
        <v>108606.45110000001</v>
      </c>
      <c r="S680" s="23">
        <f t="shared" si="277"/>
        <v>-0.23615935600561289</v>
      </c>
      <c r="T680" s="23">
        <f t="shared" si="278"/>
        <v>-0.39399392998884875</v>
      </c>
      <c r="U680" s="23">
        <f t="shared" si="279"/>
        <v>-0.23925193092238417</v>
      </c>
      <c r="V680" s="23">
        <f t="shared" si="291"/>
        <v>-0.73897976639693164</v>
      </c>
      <c r="W680" s="23">
        <f t="shared" si="292"/>
        <v>-0.21364531025668987</v>
      </c>
      <c r="X680" s="23">
        <f t="shared" si="293"/>
        <v>-0.73622935237552189</v>
      </c>
      <c r="Y680" s="23">
        <f t="shared" si="280"/>
        <v>0.98439175037181559</v>
      </c>
      <c r="Z680" s="23">
        <f t="shared" si="281"/>
        <v>1.5608249628184379E-2</v>
      </c>
      <c r="AA680" s="24">
        <f>IF(SUMIFS('Daily NSE Equity Options'!$M:$M,'Daily NSE Equity Options'!$A:$A,$A680)=0,"",SUMIFS('Daily NSE Equity Options'!$M:$M,'Daily NSE Equity Options'!$A:$A,$A680))</f>
        <v>111996725</v>
      </c>
      <c r="AB680" s="9">
        <f>IF(SUMIFS('Daily BSE Equity Options'!$M:$M,'Daily BSE Equity Options'!$A:$A,$A680)=0,"",SUMIFS('Daily BSE Equity Options'!$M:$M,'Daily BSE Equity Options'!$A:$A,$A680))</f>
        <v>1650779</v>
      </c>
      <c r="AC680" s="9">
        <f t="shared" si="282"/>
        <v>113647504</v>
      </c>
      <c r="AD680" s="26">
        <f t="shared" si="283"/>
        <v>-0.30446605654425318</v>
      </c>
      <c r="AE680" s="26">
        <f t="shared" si="284"/>
        <v>-0.46023763186874989</v>
      </c>
      <c r="AF680" s="26">
        <f t="shared" si="285"/>
        <v>-0.30736951918803179</v>
      </c>
      <c r="AG680" s="26">
        <f t="shared" si="294"/>
        <v>-0.72549933180662052</v>
      </c>
      <c r="AH680" s="26">
        <f t="shared" si="295"/>
        <v>-0.25705843965885822</v>
      </c>
      <c r="AI680" s="26">
        <f t="shared" si="296"/>
        <v>-0.72296205153951187</v>
      </c>
      <c r="AJ680" s="26">
        <f t="shared" si="286"/>
        <v>0.98547456880355244</v>
      </c>
      <c r="AK680" s="26">
        <f t="shared" si="287"/>
        <v>1.452543119644757E-2</v>
      </c>
      <c r="AL680" s="29">
        <v>15.1875</v>
      </c>
      <c r="AM680" s="30">
        <v>16.48</v>
      </c>
      <c r="AN680" s="30">
        <v>14.4825</v>
      </c>
      <c r="AO680" s="30">
        <v>16.16</v>
      </c>
      <c r="AP680" s="31">
        <v>6.4000000000000001E-2</v>
      </c>
    </row>
    <row r="681" spans="1:42" x14ac:dyDescent="0.2">
      <c r="A681" s="11">
        <v>44921</v>
      </c>
      <c r="B681" s="5" t="s">
        <v>244</v>
      </c>
      <c r="C681" s="10">
        <v>44896</v>
      </c>
      <c r="D681" s="5" t="s">
        <v>185</v>
      </c>
      <c r="E681" s="18">
        <f>IF(SUMIFS('Daily NSE Equity Options'!$K:$K,'Daily NSE Equity Options'!$A:$A,$A681)=0,"",SUMIFS('Daily NSE Equity Options'!$K:$K,'Daily NSE Equity Options'!$A:$A,$A681))</f>
        <v>533.94370000000004</v>
      </c>
      <c r="F681" s="7">
        <f>IF(SUMIFS('Daily BSE Equity Options'!$K:$K,'Daily BSE Equity Options'!$A:$A,$A681)=0,"",SUMIFS('Daily BSE Equity Options'!$K:$K,'Daily BSE Equity Options'!$A:$A,$A681))</f>
        <v>2.98E-2</v>
      </c>
      <c r="G681" s="7">
        <f t="shared" si="270"/>
        <v>533.97350000000006</v>
      </c>
      <c r="H681" s="20" t="str">
        <f t="shared" si="271"/>
        <v/>
      </c>
      <c r="I681" s="20" t="str">
        <f t="shared" si="272"/>
        <v/>
      </c>
      <c r="J681" s="20" t="str">
        <f t="shared" si="273"/>
        <v/>
      </c>
      <c r="K681" s="20">
        <f t="shared" si="288"/>
        <v>3.687327606496571E-2</v>
      </c>
      <c r="L681" s="20">
        <f t="shared" si="289"/>
        <v>-0.21578947368421053</v>
      </c>
      <c r="M681" s="20">
        <f t="shared" si="290"/>
        <v>3.685463275660128E-2</v>
      </c>
      <c r="N681" s="20">
        <f t="shared" si="274"/>
        <v>0.99994419198705553</v>
      </c>
      <c r="O681" s="20">
        <f t="shared" si="275"/>
        <v>5.5808012944462591E-5</v>
      </c>
      <c r="P681" s="21">
        <f>IF(SUMIFS('Daily NSE Equity Options'!$L:$L,'Daily NSE Equity Options'!$A:$A,$A681)=0,"",SUMIFS('Daily NSE Equity Options'!$L:$L,'Daily NSE Equity Options'!$A:$A,$A681))</f>
        <v>136196.565</v>
      </c>
      <c r="Q681" s="8">
        <f>IF(SUMIFS('Daily BSE Equity Options'!$L:$L,'Daily BSE Equity Options'!$A:$A,$A681)=0,"",SUMIFS('Daily BSE Equity Options'!$L:$L,'Daily BSE Equity Options'!$A:$A,$A681))</f>
        <v>1969.8325</v>
      </c>
      <c r="R681" s="8">
        <f t="shared" si="276"/>
        <v>138166.39749999999</v>
      </c>
      <c r="S681" s="23" t="str">
        <f t="shared" si="277"/>
        <v/>
      </c>
      <c r="T681" s="23" t="str">
        <f t="shared" si="278"/>
        <v/>
      </c>
      <c r="U681" s="23" t="str">
        <f t="shared" si="279"/>
        <v/>
      </c>
      <c r="V681" s="23">
        <f t="shared" si="291"/>
        <v>0.27392120390049146</v>
      </c>
      <c r="W681" s="23">
        <f t="shared" si="292"/>
        <v>0.16203570808738266</v>
      </c>
      <c r="X681" s="23">
        <f t="shared" si="293"/>
        <v>0.27217486715206718</v>
      </c>
      <c r="Y681" s="23">
        <f t="shared" si="280"/>
        <v>0.98574304218940068</v>
      </c>
      <c r="Z681" s="23">
        <f t="shared" si="281"/>
        <v>1.4256957810599354E-2</v>
      </c>
      <c r="AA681" s="24">
        <f>IF(SUMIFS('Daily NSE Equity Options'!$M:$M,'Daily NSE Equity Options'!$A:$A,$A681)=0,"",SUMIFS('Daily NSE Equity Options'!$M:$M,'Daily NSE Equity Options'!$A:$A,$A681))</f>
        <v>143349466</v>
      </c>
      <c r="AB681" s="9">
        <f>IF(SUMIFS('Daily BSE Equity Options'!$M:$M,'Daily BSE Equity Options'!$A:$A,$A681)=0,"",SUMIFS('Daily BSE Equity Options'!$M:$M,'Daily BSE Equity Options'!$A:$A,$A681))</f>
        <v>1959327</v>
      </c>
      <c r="AC681" s="9">
        <f t="shared" si="282"/>
        <v>145308793</v>
      </c>
      <c r="AD681" s="26" t="str">
        <f t="shared" si="283"/>
        <v/>
      </c>
      <c r="AE681" s="26" t="str">
        <f t="shared" si="284"/>
        <v/>
      </c>
      <c r="AF681" s="26" t="str">
        <f t="shared" si="285"/>
        <v/>
      </c>
      <c r="AG681" s="26">
        <f t="shared" si="294"/>
        <v>0.27994337334417585</v>
      </c>
      <c r="AH681" s="26">
        <f t="shared" si="295"/>
        <v>0.18691054344645774</v>
      </c>
      <c r="AI681" s="26">
        <f t="shared" si="296"/>
        <v>0.27859203137448585</v>
      </c>
      <c r="AJ681" s="26">
        <f t="shared" si="286"/>
        <v>0.98651611537369244</v>
      </c>
      <c r="AK681" s="26">
        <f t="shared" si="287"/>
        <v>1.3483884626307507E-2</v>
      </c>
      <c r="AL681" s="29">
        <v>16.16</v>
      </c>
      <c r="AM681" s="30">
        <v>17.23</v>
      </c>
      <c r="AN681" s="30">
        <v>14.307499999999999</v>
      </c>
      <c r="AO681" s="30">
        <v>15.932499999999999</v>
      </c>
      <c r="AP681" s="31">
        <v>-1.41E-2</v>
      </c>
    </row>
    <row r="682" spans="1:42" x14ac:dyDescent="0.2">
      <c r="A682" s="11">
        <v>44922</v>
      </c>
      <c r="B682" s="5" t="s">
        <v>242</v>
      </c>
      <c r="C682" s="10">
        <v>44896</v>
      </c>
      <c r="D682" s="5" t="s">
        <v>185</v>
      </c>
      <c r="E682" s="18">
        <f>IF(SUMIFS('Daily NSE Equity Options'!$K:$K,'Daily NSE Equity Options'!$A:$A,$A682)=0,"",SUMIFS('Daily NSE Equity Options'!$K:$K,'Daily NSE Equity Options'!$A:$A,$A682))</f>
        <v>593.50260000000003</v>
      </c>
      <c r="F682" s="7">
        <f>IF(SUMIFS('Daily BSE Equity Options'!$K:$K,'Daily BSE Equity Options'!$A:$A,$A682)=0,"",SUMIFS('Daily BSE Equity Options'!$K:$K,'Daily BSE Equity Options'!$A:$A,$A682))</f>
        <v>2.53E-2</v>
      </c>
      <c r="G682" s="7">
        <f t="shared" si="270"/>
        <v>593.52790000000005</v>
      </c>
      <c r="H682" s="20">
        <f t="shared" si="271"/>
        <v>1.0174530166654145</v>
      </c>
      <c r="I682" s="20">
        <f t="shared" si="272"/>
        <v>-0.59649122807017552</v>
      </c>
      <c r="J682" s="20">
        <f t="shared" si="273"/>
        <v>1.0171091070489129</v>
      </c>
      <c r="K682" s="20">
        <f t="shared" si="288"/>
        <v>0.11154528089759275</v>
      </c>
      <c r="L682" s="20">
        <f t="shared" si="289"/>
        <v>-0.15100671140939603</v>
      </c>
      <c r="M682" s="20">
        <f t="shared" si="290"/>
        <v>0.11153062839260741</v>
      </c>
      <c r="N682" s="20">
        <f t="shared" si="274"/>
        <v>0.99995737352869174</v>
      </c>
      <c r="O682" s="20">
        <f t="shared" si="275"/>
        <v>4.2626471308256943E-5</v>
      </c>
      <c r="P682" s="21">
        <f>IF(SUMIFS('Daily NSE Equity Options'!$L:$L,'Daily NSE Equity Options'!$A:$A,$A682)=0,"",SUMIFS('Daily NSE Equity Options'!$L:$L,'Daily NSE Equity Options'!$A:$A,$A682))</f>
        <v>214189.6415</v>
      </c>
      <c r="Q682" s="8">
        <f>IF(SUMIFS('Daily BSE Equity Options'!$L:$L,'Daily BSE Equity Options'!$A:$A,$A682)=0,"",SUMIFS('Daily BSE Equity Options'!$L:$L,'Daily BSE Equity Options'!$A:$A,$A682))</f>
        <v>2039.4235000000001</v>
      </c>
      <c r="R682" s="8">
        <f t="shared" si="276"/>
        <v>216229.065</v>
      </c>
      <c r="S682" s="23">
        <f t="shared" si="277"/>
        <v>3.0840988638526667</v>
      </c>
      <c r="T682" s="23">
        <f t="shared" si="278"/>
        <v>-0.19921297293018436</v>
      </c>
      <c r="U682" s="23">
        <f t="shared" si="279"/>
        <v>2.932041807341164</v>
      </c>
      <c r="V682" s="23">
        <f t="shared" si="291"/>
        <v>0.57265083374165848</v>
      </c>
      <c r="W682" s="23">
        <f t="shared" si="292"/>
        <v>3.5328384520003642E-2</v>
      </c>
      <c r="X682" s="23">
        <f t="shared" si="293"/>
        <v>0.56499025025241778</v>
      </c>
      <c r="Y682" s="23">
        <f t="shared" si="280"/>
        <v>0.99056822680151713</v>
      </c>
      <c r="Z682" s="23">
        <f t="shared" si="281"/>
        <v>9.4317731984828231E-3</v>
      </c>
      <c r="AA682" s="24">
        <f>IF(SUMIFS('Daily NSE Equity Options'!$M:$M,'Daily NSE Equity Options'!$A:$A,$A682)=0,"",SUMIFS('Daily NSE Equity Options'!$M:$M,'Daily NSE Equity Options'!$A:$A,$A682))</f>
        <v>240257737</v>
      </c>
      <c r="AB682" s="9">
        <f>IF(SUMIFS('Daily BSE Equity Options'!$M:$M,'Daily BSE Equity Options'!$A:$A,$A682)=0,"",SUMIFS('Daily BSE Equity Options'!$M:$M,'Daily BSE Equity Options'!$A:$A,$A682))</f>
        <v>2049491</v>
      </c>
      <c r="AC682" s="9">
        <f t="shared" si="282"/>
        <v>242307228</v>
      </c>
      <c r="AD682" s="26">
        <f t="shared" si="283"/>
        <v>2.9405279573218399</v>
      </c>
      <c r="AE682" s="26">
        <f t="shared" si="284"/>
        <v>-0.19428587153727161</v>
      </c>
      <c r="AF682" s="26">
        <f t="shared" si="285"/>
        <v>2.8149819492027084</v>
      </c>
      <c r="AG682" s="26">
        <f t="shared" si="294"/>
        <v>0.67602812695514336</v>
      </c>
      <c r="AH682" s="26">
        <f t="shared" si="295"/>
        <v>4.6017841840591212E-2</v>
      </c>
      <c r="AI682" s="26">
        <f t="shared" si="296"/>
        <v>0.66753314095727156</v>
      </c>
      <c r="AJ682" s="26">
        <f t="shared" si="286"/>
        <v>0.99154176696701757</v>
      </c>
      <c r="AK682" s="26">
        <f t="shared" si="287"/>
        <v>8.4582330329824092E-3</v>
      </c>
      <c r="AL682" s="29">
        <v>15.932499999999999</v>
      </c>
      <c r="AM682" s="30">
        <v>16.1325</v>
      </c>
      <c r="AN682" s="30">
        <v>14.925000000000001</v>
      </c>
      <c r="AO682" s="30">
        <v>15.29</v>
      </c>
      <c r="AP682" s="31">
        <v>-4.0300000000000002E-2</v>
      </c>
    </row>
    <row r="683" spans="1:42" x14ac:dyDescent="0.2">
      <c r="A683" s="11">
        <v>44923</v>
      </c>
      <c r="B683" s="5" t="s">
        <v>240</v>
      </c>
      <c r="C683" s="10">
        <v>44896</v>
      </c>
      <c r="D683" s="5" t="s">
        <v>185</v>
      </c>
      <c r="E683" s="18">
        <f>IF(SUMIFS('Daily NSE Equity Options'!$K:$K,'Daily NSE Equity Options'!$A:$A,$A683)=0,"",SUMIFS('Daily NSE Equity Options'!$K:$K,'Daily NSE Equity Options'!$A:$A,$A683))</f>
        <v>476.10300000000001</v>
      </c>
      <c r="F683" s="7">
        <f>IF(SUMIFS('Daily BSE Equity Options'!$K:$K,'Daily BSE Equity Options'!$A:$A,$A683)=0,"",SUMIFS('Daily BSE Equity Options'!$K:$K,'Daily BSE Equity Options'!$A:$A,$A683))</f>
        <v>1.5699999999999999E-2</v>
      </c>
      <c r="G683" s="7">
        <f t="shared" si="270"/>
        <v>476.11869999999999</v>
      </c>
      <c r="H683" s="20">
        <f t="shared" si="271"/>
        <v>0.95905473838492772</v>
      </c>
      <c r="I683" s="20">
        <f t="shared" si="272"/>
        <v>-0.68537074148296595</v>
      </c>
      <c r="J683" s="20">
        <f t="shared" si="273"/>
        <v>0.95871716264160112</v>
      </c>
      <c r="K683" s="20">
        <f t="shared" si="288"/>
        <v>-0.19780806351985658</v>
      </c>
      <c r="L683" s="20">
        <f t="shared" si="289"/>
        <v>-0.37944664031620556</v>
      </c>
      <c r="M683" s="20">
        <f t="shared" si="290"/>
        <v>-0.1978158061314389</v>
      </c>
      <c r="N683" s="20">
        <f t="shared" si="274"/>
        <v>0.99996702502968271</v>
      </c>
      <c r="O683" s="20">
        <f t="shared" si="275"/>
        <v>3.2974970317275923E-5</v>
      </c>
      <c r="P683" s="21">
        <f>IF(SUMIFS('Daily NSE Equity Options'!$L:$L,'Daily NSE Equity Options'!$A:$A,$A683)=0,"",SUMIFS('Daily NSE Equity Options'!$L:$L,'Daily NSE Equity Options'!$A:$A,$A683))</f>
        <v>157512.753</v>
      </c>
      <c r="Q683" s="8">
        <f>IF(SUMIFS('Daily BSE Equity Options'!$L:$L,'Daily BSE Equity Options'!$A:$A,$A683)=0,"",SUMIFS('Daily BSE Equity Options'!$L:$L,'Daily BSE Equity Options'!$A:$A,$A683))</f>
        <v>1467.2127</v>
      </c>
      <c r="R683" s="8">
        <f t="shared" si="276"/>
        <v>158979.9657</v>
      </c>
      <c r="S683" s="23">
        <f t="shared" si="277"/>
        <v>2.0792581686681677</v>
      </c>
      <c r="T683" s="23">
        <f t="shared" si="278"/>
        <v>-0.43535656374033016</v>
      </c>
      <c r="U683" s="23">
        <f t="shared" si="279"/>
        <v>1.9576952082374803</v>
      </c>
      <c r="V683" s="23">
        <f t="shared" si="291"/>
        <v>-0.2646107818430613</v>
      </c>
      <c r="W683" s="23">
        <f t="shared" si="292"/>
        <v>-0.28057478007878212</v>
      </c>
      <c r="X683" s="23">
        <f t="shared" si="293"/>
        <v>-0.26476135065376161</v>
      </c>
      <c r="Y683" s="23">
        <f t="shared" si="280"/>
        <v>0.99077108430902117</v>
      </c>
      <c r="Z683" s="23">
        <f t="shared" si="281"/>
        <v>9.2289156909787905E-3</v>
      </c>
      <c r="AA683" s="24">
        <f>IF(SUMIFS('Daily NSE Equity Options'!$M:$M,'Daily NSE Equity Options'!$A:$A,$A683)=0,"",SUMIFS('Daily NSE Equity Options'!$M:$M,'Daily NSE Equity Options'!$A:$A,$A683))</f>
        <v>157379445</v>
      </c>
      <c r="AB683" s="9">
        <f>IF(SUMIFS('Daily BSE Equity Options'!$M:$M,'Daily BSE Equity Options'!$A:$A,$A683)=0,"",SUMIFS('Daily BSE Equity Options'!$M:$M,'Daily BSE Equity Options'!$A:$A,$A683))</f>
        <v>1447628</v>
      </c>
      <c r="AC683" s="9">
        <f t="shared" si="282"/>
        <v>158827073</v>
      </c>
      <c r="AD683" s="26">
        <f t="shared" si="283"/>
        <v>1.6649086978537606</v>
      </c>
      <c r="AE683" s="26">
        <f t="shared" si="284"/>
        <v>-0.44309448206403446</v>
      </c>
      <c r="AF683" s="26">
        <f t="shared" si="285"/>
        <v>1.5760348631863965</v>
      </c>
      <c r="AG683" s="26">
        <f t="shared" si="294"/>
        <v>-0.34495576723092169</v>
      </c>
      <c r="AH683" s="26">
        <f t="shared" si="295"/>
        <v>-0.29366462209397359</v>
      </c>
      <c r="AI683" s="26">
        <f t="shared" si="296"/>
        <v>-0.34452193477282489</v>
      </c>
      <c r="AJ683" s="26">
        <f t="shared" si="286"/>
        <v>0.99088550854299251</v>
      </c>
      <c r="AK683" s="26">
        <f t="shared" si="287"/>
        <v>9.1144914570074585E-3</v>
      </c>
      <c r="AL683" s="29">
        <v>15.29</v>
      </c>
      <c r="AM683" s="30">
        <v>15.647500000000001</v>
      </c>
      <c r="AN683" s="30">
        <v>15.272500000000001</v>
      </c>
      <c r="AO683" s="30">
        <v>15.395</v>
      </c>
      <c r="AP683" s="31">
        <v>6.8999999999999999E-3</v>
      </c>
    </row>
    <row r="684" spans="1:42" x14ac:dyDescent="0.2">
      <c r="A684" s="11">
        <v>44924</v>
      </c>
      <c r="B684" s="5" t="s">
        <v>243</v>
      </c>
      <c r="C684" s="10">
        <v>44896</v>
      </c>
      <c r="D684" s="5" t="s">
        <v>185</v>
      </c>
      <c r="E684" s="18">
        <f>IF(SUMIFS('Daily NSE Equity Options'!$K:$K,'Daily NSE Equity Options'!$A:$A,$A684)=0,"",SUMIFS('Daily NSE Equity Options'!$K:$K,'Daily NSE Equity Options'!$A:$A,$A684))</f>
        <v>578.20000000000005</v>
      </c>
      <c r="F684" s="7">
        <f>IF(SUMIFS('Daily BSE Equity Options'!$K:$K,'Daily BSE Equity Options'!$A:$A,$A684)=0,"",SUMIFS('Daily BSE Equity Options'!$K:$K,'Daily BSE Equity Options'!$A:$A,$A684))</f>
        <v>1.38E-2</v>
      </c>
      <c r="G684" s="7">
        <f t="shared" si="270"/>
        <v>578.21379999999999</v>
      </c>
      <c r="H684" s="20">
        <f t="shared" si="271"/>
        <v>1.638859603723795</v>
      </c>
      <c r="I684" s="20">
        <f t="shared" si="272"/>
        <v>-0.51578947368421058</v>
      </c>
      <c r="J684" s="20">
        <f t="shared" si="273"/>
        <v>1.6385793811487996</v>
      </c>
      <c r="K684" s="20">
        <f t="shared" si="288"/>
        <v>0.21444309319622024</v>
      </c>
      <c r="L684" s="20">
        <f t="shared" si="289"/>
        <v>-0.12101910828025475</v>
      </c>
      <c r="M684" s="20">
        <f t="shared" si="290"/>
        <v>0.21443203134008382</v>
      </c>
      <c r="N684" s="20">
        <f t="shared" si="274"/>
        <v>0.99997613339564029</v>
      </c>
      <c r="O684" s="20">
        <f t="shared" si="275"/>
        <v>2.3866604359840599E-5</v>
      </c>
      <c r="P684" s="21">
        <f>IF(SUMIFS('Daily NSE Equity Options'!$L:$L,'Daily NSE Equity Options'!$A:$A,$A684)=0,"",SUMIFS('Daily NSE Equity Options'!$L:$L,'Daily NSE Equity Options'!$A:$A,$A684))</f>
        <v>354741.61469999998</v>
      </c>
      <c r="Q684" s="8">
        <f>IF(SUMIFS('Daily BSE Equity Options'!$L:$L,'Daily BSE Equity Options'!$A:$A,$A684)=0,"",SUMIFS('Daily BSE Equity Options'!$L:$L,'Daily BSE Equity Options'!$A:$A,$A684))</f>
        <v>1607.1692</v>
      </c>
      <c r="R684" s="8">
        <f t="shared" si="276"/>
        <v>356348.78389999998</v>
      </c>
      <c r="S684" s="23">
        <f t="shared" si="277"/>
        <v>4.8311740909894532</v>
      </c>
      <c r="T684" s="23">
        <f t="shared" si="278"/>
        <v>-0.40809649066529796</v>
      </c>
      <c r="U684" s="23">
        <f t="shared" si="279"/>
        <v>4.6073217155692925</v>
      </c>
      <c r="V684" s="23">
        <f t="shared" si="291"/>
        <v>1.2521453529543729</v>
      </c>
      <c r="W684" s="23">
        <f t="shared" si="292"/>
        <v>9.5389373333532257E-2</v>
      </c>
      <c r="X684" s="23">
        <f t="shared" si="293"/>
        <v>1.2414697495434166</v>
      </c>
      <c r="Y684" s="23">
        <f t="shared" si="280"/>
        <v>0.99548989845731872</v>
      </c>
      <c r="Z684" s="23">
        <f t="shared" si="281"/>
        <v>4.5101015426813138E-3</v>
      </c>
      <c r="AA684" s="24">
        <f>IF(SUMIFS('Daily NSE Equity Options'!$M:$M,'Daily NSE Equity Options'!$A:$A,$A684)=0,"",SUMIFS('Daily NSE Equity Options'!$M:$M,'Daily NSE Equity Options'!$A:$A,$A684))</f>
        <v>351486095</v>
      </c>
      <c r="AB684" s="9">
        <f>IF(SUMIFS('Daily BSE Equity Options'!$M:$M,'Daily BSE Equity Options'!$A:$A,$A684)=0,"",SUMIFS('Daily BSE Equity Options'!$M:$M,'Daily BSE Equity Options'!$A:$A,$A684))</f>
        <v>1630816</v>
      </c>
      <c r="AC684" s="9">
        <f t="shared" si="282"/>
        <v>353116911</v>
      </c>
      <c r="AD684" s="26">
        <f t="shared" si="283"/>
        <v>4.018622252449056</v>
      </c>
      <c r="AE684" s="26">
        <f t="shared" si="284"/>
        <v>-0.40365686252282706</v>
      </c>
      <c r="AF684" s="26">
        <f t="shared" si="285"/>
        <v>3.8524355957627447</v>
      </c>
      <c r="AG684" s="26">
        <f t="shared" si="294"/>
        <v>1.2333672291194064</v>
      </c>
      <c r="AH684" s="26">
        <f t="shared" si="295"/>
        <v>0.12654355953325025</v>
      </c>
      <c r="AI684" s="26">
        <f t="shared" si="296"/>
        <v>1.2232790942385496</v>
      </c>
      <c r="AJ684" s="26">
        <f t="shared" si="286"/>
        <v>0.99538165420800251</v>
      </c>
      <c r="AK684" s="26">
        <f t="shared" si="287"/>
        <v>4.6183457919974835E-3</v>
      </c>
      <c r="AL684" s="29">
        <v>15.395</v>
      </c>
      <c r="AM684" s="30">
        <v>15.77</v>
      </c>
      <c r="AN684" s="30">
        <v>14.71</v>
      </c>
      <c r="AO684" s="30">
        <v>14.8125</v>
      </c>
      <c r="AP684" s="31">
        <v>-3.78E-2</v>
      </c>
    </row>
    <row r="685" spans="1:42" x14ac:dyDescent="0.2">
      <c r="A685" s="11">
        <v>44925</v>
      </c>
      <c r="B685" s="5" t="s">
        <v>241</v>
      </c>
      <c r="C685" s="10">
        <v>44896</v>
      </c>
      <c r="D685" s="5" t="s">
        <v>185</v>
      </c>
      <c r="E685" s="18">
        <f>IF(SUMIFS('Daily NSE Equity Options'!$K:$K,'Daily NSE Equity Options'!$A:$A,$A685)=0,"",SUMIFS('Daily NSE Equity Options'!$K:$K,'Daily NSE Equity Options'!$A:$A,$A685))</f>
        <v>475.55930000000001</v>
      </c>
      <c r="F685" s="7">
        <f>IF(SUMIFS('Daily BSE Equity Options'!$K:$K,'Daily BSE Equity Options'!$A:$A,$A685)=0,"",SUMIFS('Daily BSE Equity Options'!$K:$K,'Daily BSE Equity Options'!$A:$A,$A685))</f>
        <v>6.1000000000000004E-3</v>
      </c>
      <c r="G685" s="7">
        <f t="shared" si="270"/>
        <v>475.56540000000001</v>
      </c>
      <c r="H685" s="20">
        <f t="shared" si="271"/>
        <v>0.8986745271173171</v>
      </c>
      <c r="I685" s="20">
        <f t="shared" si="272"/>
        <v>-0.66847826086956519</v>
      </c>
      <c r="J685" s="20">
        <f t="shared" si="273"/>
        <v>0.89855940915215315</v>
      </c>
      <c r="K685" s="20">
        <f t="shared" si="288"/>
        <v>-0.17751764095468703</v>
      </c>
      <c r="L685" s="20">
        <f t="shared" si="289"/>
        <v>-0.55797101449275366</v>
      </c>
      <c r="M685" s="20">
        <f t="shared" si="290"/>
        <v>-0.17752672108483047</v>
      </c>
      <c r="N685" s="20">
        <f t="shared" si="274"/>
        <v>0.99998717316272379</v>
      </c>
      <c r="O685" s="20">
        <f t="shared" si="275"/>
        <v>1.2826837276219003E-5</v>
      </c>
      <c r="P685" s="21">
        <f>IF(SUMIFS('Daily NSE Equity Options'!$L:$L,'Daily NSE Equity Options'!$A:$A,$A685)=0,"",SUMIFS('Daily NSE Equity Options'!$L:$L,'Daily NSE Equity Options'!$A:$A,$A685))</f>
        <v>103025.3566</v>
      </c>
      <c r="Q685" s="8">
        <f>IF(SUMIFS('Daily BSE Equity Options'!$L:$L,'Daily BSE Equity Options'!$A:$A,$A685)=0,"",SUMIFS('Daily BSE Equity Options'!$L:$L,'Daily BSE Equity Options'!$A:$A,$A685))</f>
        <v>10.666399999999999</v>
      </c>
      <c r="R685" s="8">
        <f t="shared" si="276"/>
        <v>103036.023</v>
      </c>
      <c r="S685" s="23">
        <f t="shared" si="277"/>
        <v>-0.15151484819210281</v>
      </c>
      <c r="T685" s="23">
        <f t="shared" si="278"/>
        <v>-0.99609875335960596</v>
      </c>
      <c r="U685" s="23">
        <f t="shared" si="279"/>
        <v>-0.17011372652281509</v>
      </c>
      <c r="V685" s="23">
        <f t="shared" si="291"/>
        <v>-0.70957634421569882</v>
      </c>
      <c r="W685" s="23">
        <f t="shared" si="292"/>
        <v>-0.99336323767279766</v>
      </c>
      <c r="X685" s="23">
        <f t="shared" si="293"/>
        <v>-0.71085625192167234</v>
      </c>
      <c r="Y685" s="23">
        <f t="shared" si="280"/>
        <v>0.99989647892368672</v>
      </c>
      <c r="Z685" s="23">
        <f t="shared" si="281"/>
        <v>1.0352107631328123E-4</v>
      </c>
      <c r="AA685" s="24">
        <f>IF(SUMIFS('Daily NSE Equity Options'!$M:$M,'Daily NSE Equity Options'!$A:$A,$A685)=0,"",SUMIFS('Daily NSE Equity Options'!$M:$M,'Daily NSE Equity Options'!$A:$A,$A685))</f>
        <v>104592457</v>
      </c>
      <c r="AB685" s="9">
        <f>IF(SUMIFS('Daily BSE Equity Options'!$M:$M,'Daily BSE Equity Options'!$A:$A,$A685)=0,"",SUMIFS('Daily BSE Equity Options'!$M:$M,'Daily BSE Equity Options'!$A:$A,$A685))</f>
        <v>10389</v>
      </c>
      <c r="AC685" s="9">
        <f t="shared" si="282"/>
        <v>104602846</v>
      </c>
      <c r="AD685" s="26">
        <f t="shared" si="283"/>
        <v>-0.25064802664165609</v>
      </c>
      <c r="AE685" s="26">
        <f t="shared" si="284"/>
        <v>-0.99640233957010915</v>
      </c>
      <c r="AF685" s="26">
        <f t="shared" si="285"/>
        <v>-0.2657641843744003</v>
      </c>
      <c r="AG685" s="26">
        <f t="shared" si="294"/>
        <v>-0.70242789547620654</v>
      </c>
      <c r="AH685" s="26">
        <f t="shared" si="295"/>
        <v>-0.99362956949159198</v>
      </c>
      <c r="AI685" s="26">
        <f t="shared" si="296"/>
        <v>-0.70377276550201806</v>
      </c>
      <c r="AJ685" s="26">
        <f t="shared" si="286"/>
        <v>0.99990068147859001</v>
      </c>
      <c r="AK685" s="26">
        <f t="shared" si="287"/>
        <v>9.9318521410019761E-5</v>
      </c>
      <c r="AL685" s="29">
        <v>14.8125</v>
      </c>
      <c r="AM685" s="30">
        <v>15.115</v>
      </c>
      <c r="AN685" s="30">
        <v>14.282500000000001</v>
      </c>
      <c r="AO685" s="30">
        <v>14.8675</v>
      </c>
      <c r="AP685" s="31">
        <v>3.7000000000000002E-3</v>
      </c>
    </row>
    <row r="686" spans="1:42" x14ac:dyDescent="0.2">
      <c r="A686" s="11">
        <v>44928</v>
      </c>
      <c r="B686" s="5" t="s">
        <v>244</v>
      </c>
      <c r="C686" s="10">
        <v>44927</v>
      </c>
      <c r="D686" s="5" t="s">
        <v>186</v>
      </c>
      <c r="E686" s="18">
        <f>IF(SUMIFS('Daily NSE Equity Options'!$K:$K,'Daily NSE Equity Options'!$A:$A,$A686)=0,"",SUMIFS('Daily NSE Equity Options'!$K:$K,'Daily NSE Equity Options'!$A:$A,$A686))</f>
        <v>445.84359999999998</v>
      </c>
      <c r="F686" s="7">
        <f>IF(SUMIFS('Daily BSE Equity Options'!$K:$K,'Daily BSE Equity Options'!$A:$A,$A686)=0,"",SUMIFS('Daily BSE Equity Options'!$K:$K,'Daily BSE Equity Options'!$A:$A,$A686))</f>
        <v>1.3100000000000001E-2</v>
      </c>
      <c r="G686" s="7">
        <f t="shared" si="270"/>
        <v>445.85669999999999</v>
      </c>
      <c r="H686" s="20" t="str">
        <f t="shared" si="271"/>
        <v/>
      </c>
      <c r="I686" s="20" t="str">
        <f t="shared" si="272"/>
        <v/>
      </c>
      <c r="J686" s="20" t="str">
        <f t="shared" si="273"/>
        <v/>
      </c>
      <c r="K686" s="20">
        <f t="shared" si="288"/>
        <v>-6.2485793044106175E-2</v>
      </c>
      <c r="L686" s="20">
        <f t="shared" si="289"/>
        <v>1.1475409836065573</v>
      </c>
      <c r="M686" s="20">
        <f t="shared" si="290"/>
        <v>-6.2470272227542201E-2</v>
      </c>
      <c r="N686" s="20">
        <f t="shared" si="274"/>
        <v>0.99997061836235723</v>
      </c>
      <c r="O686" s="20">
        <f t="shared" si="275"/>
        <v>2.9381637642767287E-5</v>
      </c>
      <c r="P686" s="21">
        <f>IF(SUMIFS('Daily NSE Equity Options'!$L:$L,'Daily NSE Equity Options'!$A:$A,$A686)=0,"",SUMIFS('Daily NSE Equity Options'!$L:$L,'Daily NSE Equity Options'!$A:$A,$A686))</f>
        <v>115430.3316</v>
      </c>
      <c r="Q686" s="8">
        <f>IF(SUMIFS('Daily BSE Equity Options'!$L:$L,'Daily BSE Equity Options'!$A:$A,$A686)=0,"",SUMIFS('Daily BSE Equity Options'!$L:$L,'Daily BSE Equity Options'!$A:$A,$A686))</f>
        <v>453.09100000000001</v>
      </c>
      <c r="R686" s="8">
        <f t="shared" si="276"/>
        <v>115883.42260000001</v>
      </c>
      <c r="S686" s="23" t="str">
        <f t="shared" si="277"/>
        <v/>
      </c>
      <c r="T686" s="23" t="str">
        <f t="shared" si="278"/>
        <v/>
      </c>
      <c r="U686" s="23" t="str">
        <f t="shared" si="279"/>
        <v/>
      </c>
      <c r="V686" s="23">
        <f t="shared" si="291"/>
        <v>0.12040700861791542</v>
      </c>
      <c r="W686" s="23">
        <f t="shared" si="292"/>
        <v>41.47834320858022</v>
      </c>
      <c r="X686" s="23">
        <f t="shared" si="293"/>
        <v>0.12468842668743152</v>
      </c>
      <c r="Y686" s="23">
        <f t="shared" si="280"/>
        <v>0.99609011375540779</v>
      </c>
      <c r="Z686" s="23">
        <f t="shared" si="281"/>
        <v>3.9098862445921577E-3</v>
      </c>
      <c r="AA686" s="24">
        <f>IF(SUMIFS('Daily NSE Equity Options'!$M:$M,'Daily NSE Equity Options'!$A:$A,$A686)=0,"",SUMIFS('Daily NSE Equity Options'!$M:$M,'Daily NSE Equity Options'!$A:$A,$A686))</f>
        <v>119728317</v>
      </c>
      <c r="AB686" s="9">
        <f>IF(SUMIFS('Daily BSE Equity Options'!$M:$M,'Daily BSE Equity Options'!$A:$A,$A686)=0,"",SUMIFS('Daily BSE Equity Options'!$M:$M,'Daily BSE Equity Options'!$A:$A,$A686))</f>
        <v>438434</v>
      </c>
      <c r="AC686" s="9">
        <f t="shared" si="282"/>
        <v>120166751</v>
      </c>
      <c r="AD686" s="26" t="str">
        <f t="shared" si="283"/>
        <v/>
      </c>
      <c r="AE686" s="26" t="str">
        <f t="shared" si="284"/>
        <v/>
      </c>
      <c r="AF686" s="26" t="str">
        <f t="shared" si="285"/>
        <v/>
      </c>
      <c r="AG686" s="26">
        <f t="shared" si="294"/>
        <v>0.14471273009677943</v>
      </c>
      <c r="AH686" s="26">
        <f t="shared" si="295"/>
        <v>41.201751852921362</v>
      </c>
      <c r="AI686" s="26">
        <f t="shared" si="296"/>
        <v>0.14879045451593154</v>
      </c>
      <c r="AJ686" s="26">
        <f t="shared" si="286"/>
        <v>0.99635145332339059</v>
      </c>
      <c r="AK686" s="26">
        <f t="shared" si="287"/>
        <v>3.648546676609406E-3</v>
      </c>
      <c r="AL686" s="29">
        <v>14.8675</v>
      </c>
      <c r="AM686" s="30">
        <v>15.452500000000001</v>
      </c>
      <c r="AN686" s="30">
        <v>14.567500000000001</v>
      </c>
      <c r="AO686" s="30">
        <v>14.685</v>
      </c>
      <c r="AP686" s="31">
        <v>-1.23E-2</v>
      </c>
    </row>
    <row r="687" spans="1:42" x14ac:dyDescent="0.2">
      <c r="A687" s="11">
        <v>44929</v>
      </c>
      <c r="B687" s="5" t="s">
        <v>242</v>
      </c>
      <c r="C687" s="10">
        <v>44927</v>
      </c>
      <c r="D687" s="5" t="s">
        <v>186</v>
      </c>
      <c r="E687" s="18">
        <f>IF(SUMIFS('Daily NSE Equity Options'!$K:$K,'Daily NSE Equity Options'!$A:$A,$A687)=0,"",SUMIFS('Daily NSE Equity Options'!$K:$K,'Daily NSE Equity Options'!$A:$A,$A687))</f>
        <v>483.98450000000003</v>
      </c>
      <c r="F687" s="7">
        <f>IF(SUMIFS('Daily BSE Equity Options'!$K:$K,'Daily BSE Equity Options'!$A:$A,$A687)=0,"",SUMIFS('Daily BSE Equity Options'!$K:$K,'Daily BSE Equity Options'!$A:$A,$A687))</f>
        <v>5.8999999999999999E-3</v>
      </c>
      <c r="G687" s="7">
        <f t="shared" si="270"/>
        <v>483.99040000000002</v>
      </c>
      <c r="H687" s="20">
        <f t="shared" si="271"/>
        <v>0.71998188985864076</v>
      </c>
      <c r="I687" s="20">
        <f t="shared" si="272"/>
        <v>-0.90183028286189681</v>
      </c>
      <c r="J687" s="20">
        <f t="shared" si="273"/>
        <v>0.71963557214902596</v>
      </c>
      <c r="K687" s="20">
        <f t="shared" si="288"/>
        <v>8.5547712247075136E-2</v>
      </c>
      <c r="L687" s="20">
        <f t="shared" si="289"/>
        <v>-0.54961832061068705</v>
      </c>
      <c r="M687" s="20">
        <f t="shared" si="290"/>
        <v>8.5529050028854581E-2</v>
      </c>
      <c r="N687" s="20">
        <f t="shared" si="274"/>
        <v>0.99998780967556378</v>
      </c>
      <c r="O687" s="20">
        <f t="shared" si="275"/>
        <v>1.2190324436187163E-5</v>
      </c>
      <c r="P687" s="21">
        <f>IF(SUMIFS('Daily NSE Equity Options'!$L:$L,'Daily NSE Equity Options'!$A:$A,$A687)=0,"",SUMIFS('Daily NSE Equity Options'!$L:$L,'Daily NSE Equity Options'!$A:$A,$A687))</f>
        <v>187715.28520000001</v>
      </c>
      <c r="Q687" s="8">
        <f>IF(SUMIFS('Daily BSE Equity Options'!$L:$L,'Daily BSE Equity Options'!$A:$A,$A687)=0,"",SUMIFS('Daily BSE Equity Options'!$L:$L,'Daily BSE Equity Options'!$A:$A,$A687))</f>
        <v>30.717199999999998</v>
      </c>
      <c r="R687" s="8">
        <f t="shared" si="276"/>
        <v>187746.00240000003</v>
      </c>
      <c r="S687" s="23">
        <f t="shared" si="277"/>
        <v>2.5206280781196129</v>
      </c>
      <c r="T687" s="23">
        <f t="shared" si="278"/>
        <v>-0.98644053611026328</v>
      </c>
      <c r="U687" s="23">
        <f t="shared" si="279"/>
        <v>2.3776948878300859</v>
      </c>
      <c r="V687" s="23">
        <f t="shared" si="291"/>
        <v>0.62622148440575054</v>
      </c>
      <c r="W687" s="23">
        <f t="shared" si="292"/>
        <v>-0.93220523029590086</v>
      </c>
      <c r="X687" s="23">
        <f t="shared" si="293"/>
        <v>0.62012821323073375</v>
      </c>
      <c r="Y687" s="23">
        <f t="shared" si="280"/>
        <v>0.99983638959228238</v>
      </c>
      <c r="Z687" s="23">
        <f t="shared" si="281"/>
        <v>1.6361040771752802E-4</v>
      </c>
      <c r="AA687" s="24">
        <f>IF(SUMIFS('Daily NSE Equity Options'!$M:$M,'Daily NSE Equity Options'!$A:$A,$A687)=0,"",SUMIFS('Daily NSE Equity Options'!$M:$M,'Daily NSE Equity Options'!$A:$A,$A687))</f>
        <v>210702474</v>
      </c>
      <c r="AB687" s="9">
        <f>IF(SUMIFS('Daily BSE Equity Options'!$M:$M,'Daily BSE Equity Options'!$A:$A,$A687)=0,"",SUMIFS('Daily BSE Equity Options'!$M:$M,'Daily BSE Equity Options'!$A:$A,$A687))</f>
        <v>32059</v>
      </c>
      <c r="AC687" s="9">
        <f t="shared" si="282"/>
        <v>210734533</v>
      </c>
      <c r="AD687" s="26">
        <f t="shared" si="283"/>
        <v>2.508301397814412</v>
      </c>
      <c r="AE687" s="26">
        <f t="shared" si="284"/>
        <v>-0.98623757705115223</v>
      </c>
      <c r="AF687" s="26">
        <f t="shared" si="285"/>
        <v>2.3778208236435256</v>
      </c>
      <c r="AG687" s="26">
        <f t="shared" si="294"/>
        <v>0.75983826783433361</v>
      </c>
      <c r="AH687" s="26">
        <f t="shared" si="295"/>
        <v>-0.92687838990589233</v>
      </c>
      <c r="AI687" s="26">
        <f t="shared" si="296"/>
        <v>0.75368420337835373</v>
      </c>
      <c r="AJ687" s="26">
        <f t="shared" si="286"/>
        <v>0.99984787021119126</v>
      </c>
      <c r="AK687" s="26">
        <f t="shared" si="287"/>
        <v>1.5212978880874736E-4</v>
      </c>
      <c r="AL687" s="29">
        <v>14.685</v>
      </c>
      <c r="AM687" s="30">
        <v>14.99</v>
      </c>
      <c r="AN687" s="30">
        <v>14.305</v>
      </c>
      <c r="AO687" s="30">
        <v>14.385</v>
      </c>
      <c r="AP687" s="31">
        <v>-2.0400000000000001E-2</v>
      </c>
    </row>
    <row r="688" spans="1:42" x14ac:dyDescent="0.2">
      <c r="A688" s="11">
        <v>44930</v>
      </c>
      <c r="B688" s="5" t="s">
        <v>240</v>
      </c>
      <c r="C688" s="10">
        <v>44927</v>
      </c>
      <c r="D688" s="5" t="s">
        <v>186</v>
      </c>
      <c r="E688" s="18">
        <f>IF(SUMIFS('Daily NSE Equity Options'!$K:$K,'Daily NSE Equity Options'!$A:$A,$A688)=0,"",SUMIFS('Daily NSE Equity Options'!$K:$K,'Daily NSE Equity Options'!$A:$A,$A688))</f>
        <v>612.12120000000004</v>
      </c>
      <c r="F688" s="7">
        <f>IF(SUMIFS('Daily BSE Equity Options'!$K:$K,'Daily BSE Equity Options'!$A:$A,$A688)=0,"",SUMIFS('Daily BSE Equity Options'!$K:$K,'Daily BSE Equity Options'!$A:$A,$A688))</f>
        <v>7.6E-3</v>
      </c>
      <c r="G688" s="7">
        <f t="shared" si="270"/>
        <v>612.12880000000007</v>
      </c>
      <c r="H688" s="20">
        <f t="shared" si="271"/>
        <v>0.9692035087346802</v>
      </c>
      <c r="I688" s="20">
        <f t="shared" si="272"/>
        <v>-0.86919104991394147</v>
      </c>
      <c r="J688" s="20">
        <f t="shared" si="273"/>
        <v>0.96885996117144391</v>
      </c>
      <c r="K688" s="20">
        <f t="shared" si="288"/>
        <v>0.26475372661727814</v>
      </c>
      <c r="L688" s="20">
        <f t="shared" si="289"/>
        <v>0.2881355932203391</v>
      </c>
      <c r="M688" s="20">
        <f t="shared" si="290"/>
        <v>0.26475401164981793</v>
      </c>
      <c r="N688" s="20">
        <f t="shared" si="274"/>
        <v>0.99998758431232115</v>
      </c>
      <c r="O688" s="20">
        <f t="shared" si="275"/>
        <v>1.2415687678802238E-5</v>
      </c>
      <c r="P688" s="21">
        <f>IF(SUMIFS('Daily NSE Equity Options'!$L:$L,'Daily NSE Equity Options'!$A:$A,$A688)=0,"",SUMIFS('Daily NSE Equity Options'!$L:$L,'Daily NSE Equity Options'!$A:$A,$A688))</f>
        <v>210923.35430000001</v>
      </c>
      <c r="Q688" s="8">
        <f>IF(SUMIFS('Daily BSE Equity Options'!$L:$L,'Daily BSE Equity Options'!$A:$A,$A688)=0,"",SUMIFS('Daily BSE Equity Options'!$L:$L,'Daily BSE Equity Options'!$A:$A,$A688))</f>
        <v>54.810099999999998</v>
      </c>
      <c r="R688" s="8">
        <f t="shared" si="276"/>
        <v>210978.16440000001</v>
      </c>
      <c r="S688" s="23">
        <f t="shared" si="277"/>
        <v>2.032987278659852</v>
      </c>
      <c r="T688" s="23">
        <f t="shared" si="278"/>
        <v>-0.97513498353994255</v>
      </c>
      <c r="U688" s="23">
        <f t="shared" si="279"/>
        <v>1.9405683156682754</v>
      </c>
      <c r="V688" s="23">
        <f t="shared" si="291"/>
        <v>0.12363441301688938</v>
      </c>
      <c r="W688" s="23">
        <f t="shared" si="292"/>
        <v>0.78434557837302887</v>
      </c>
      <c r="X688" s="23">
        <f t="shared" si="293"/>
        <v>0.12374251224003685</v>
      </c>
      <c r="Y688" s="23">
        <f t="shared" si="280"/>
        <v>0.99974020960815602</v>
      </c>
      <c r="Z688" s="23">
        <f t="shared" si="281"/>
        <v>2.5979039184398172E-4</v>
      </c>
      <c r="AA688" s="24">
        <f>IF(SUMIFS('Daily NSE Equity Options'!$M:$M,'Daily NSE Equity Options'!$A:$A,$A688)=0,"",SUMIFS('Daily NSE Equity Options'!$M:$M,'Daily NSE Equity Options'!$A:$A,$A688))</f>
        <v>209522128</v>
      </c>
      <c r="AB688" s="9">
        <f>IF(SUMIFS('Daily BSE Equity Options'!$M:$M,'Daily BSE Equity Options'!$A:$A,$A688)=0,"",SUMIFS('Daily BSE Equity Options'!$M:$M,'Daily BSE Equity Options'!$A:$A,$A688))</f>
        <v>57433</v>
      </c>
      <c r="AC688" s="9">
        <f t="shared" si="282"/>
        <v>209579561</v>
      </c>
      <c r="AD688" s="26">
        <f t="shared" si="283"/>
        <v>1.7123479135483355</v>
      </c>
      <c r="AE688" s="26">
        <f t="shared" si="284"/>
        <v>-0.97494199394241365</v>
      </c>
      <c r="AF688" s="26">
        <f t="shared" si="285"/>
        <v>1.6349112593270307</v>
      </c>
      <c r="AG688" s="26">
        <f t="shared" si="294"/>
        <v>-5.6019560548681291E-3</v>
      </c>
      <c r="AH688" s="26">
        <f t="shared" si="295"/>
        <v>0.79147821204653912</v>
      </c>
      <c r="AI688" s="26">
        <f t="shared" si="296"/>
        <v>-5.4806964172312567E-3</v>
      </c>
      <c r="AJ688" s="26">
        <f t="shared" si="286"/>
        <v>0.99972596087268262</v>
      </c>
      <c r="AK688" s="26">
        <f t="shared" si="287"/>
        <v>2.7403912731738185E-4</v>
      </c>
      <c r="AL688" s="29">
        <v>14.385</v>
      </c>
      <c r="AM688" s="30">
        <v>15.682499999999999</v>
      </c>
      <c r="AN688" s="30">
        <v>14.33</v>
      </c>
      <c r="AO688" s="30">
        <v>15.1975</v>
      </c>
      <c r="AP688" s="31">
        <v>5.6500000000000002E-2</v>
      </c>
    </row>
    <row r="689" spans="1:42" x14ac:dyDescent="0.2">
      <c r="A689" s="11">
        <v>44931</v>
      </c>
      <c r="B689" s="5" t="s">
        <v>243</v>
      </c>
      <c r="C689" s="10">
        <v>44927</v>
      </c>
      <c r="D689" s="5" t="s">
        <v>186</v>
      </c>
      <c r="E689" s="18">
        <f>IF(SUMIFS('Daily NSE Equity Options'!$K:$K,'Daily NSE Equity Options'!$A:$A,$A689)=0,"",SUMIFS('Daily NSE Equity Options'!$K:$K,'Daily NSE Equity Options'!$A:$A,$A689))</f>
        <v>693.74069999999995</v>
      </c>
      <c r="F689" s="7">
        <f>IF(SUMIFS('Daily BSE Equity Options'!$K:$K,'Daily BSE Equity Options'!$A:$A,$A689)=0,"",SUMIFS('Daily BSE Equity Options'!$K:$K,'Daily BSE Equity Options'!$A:$A,$A689))</f>
        <v>2.7000000000000001E-3</v>
      </c>
      <c r="G689" s="7">
        <f t="shared" si="270"/>
        <v>693.74339999999995</v>
      </c>
      <c r="H689" s="20">
        <f t="shared" si="271"/>
        <v>0.85332502320193648</v>
      </c>
      <c r="I689" s="20">
        <f t="shared" si="272"/>
        <v>-0.9505494505494505</v>
      </c>
      <c r="J689" s="20">
        <f t="shared" si="273"/>
        <v>0.85306194187246631</v>
      </c>
      <c r="K689" s="20">
        <f t="shared" si="288"/>
        <v>0.13333878976908475</v>
      </c>
      <c r="L689" s="20">
        <f t="shared" si="289"/>
        <v>-0.64473684210526316</v>
      </c>
      <c r="M689" s="20">
        <f t="shared" si="290"/>
        <v>0.13332912942504893</v>
      </c>
      <c r="N689" s="20">
        <f t="shared" si="274"/>
        <v>0.99999610807108219</v>
      </c>
      <c r="O689" s="20">
        <f t="shared" si="275"/>
        <v>3.8919289178102452E-6</v>
      </c>
      <c r="P689" s="21">
        <f>IF(SUMIFS('Daily NSE Equity Options'!$L:$L,'Daily NSE Equity Options'!$A:$A,$A689)=0,"",SUMIFS('Daily NSE Equity Options'!$L:$L,'Daily NSE Equity Options'!$A:$A,$A689))</f>
        <v>417656.93930000003</v>
      </c>
      <c r="Q689" s="8">
        <f>IF(SUMIFS('Daily BSE Equity Options'!$L:$L,'Daily BSE Equity Options'!$A:$A,$A689)=0,"",SUMIFS('Daily BSE Equity Options'!$L:$L,'Daily BSE Equity Options'!$A:$A,$A689))</f>
        <v>75.3</v>
      </c>
      <c r="R689" s="8">
        <f t="shared" si="276"/>
        <v>417732.23930000002</v>
      </c>
      <c r="S689" s="23">
        <f t="shared" si="277"/>
        <v>3.2245310303024644</v>
      </c>
      <c r="T689" s="23">
        <f t="shared" si="278"/>
        <v>-0.97095629802263306</v>
      </c>
      <c r="U689" s="23">
        <f t="shared" si="279"/>
        <v>3.1173193801311472</v>
      </c>
      <c r="V689" s="23">
        <f t="shared" si="291"/>
        <v>0.98013605788745051</v>
      </c>
      <c r="W689" s="23">
        <f t="shared" si="292"/>
        <v>0.37383438453861606</v>
      </c>
      <c r="X689" s="23">
        <f t="shared" si="293"/>
        <v>0.97997854653815542</v>
      </c>
      <c r="Y689" s="23">
        <f t="shared" si="280"/>
        <v>0.99981974098976378</v>
      </c>
      <c r="Z689" s="23">
        <f t="shared" si="281"/>
        <v>1.8025901023627312E-4</v>
      </c>
      <c r="AA689" s="24">
        <f>IF(SUMIFS('Daily NSE Equity Options'!$M:$M,'Daily NSE Equity Options'!$A:$A,$A689)=0,"",SUMIFS('Daily NSE Equity Options'!$M:$M,'Daily NSE Equity Options'!$A:$A,$A689))</f>
        <v>415421384</v>
      </c>
      <c r="AB689" s="9">
        <f>IF(SUMIFS('Daily BSE Equity Options'!$M:$M,'Daily BSE Equity Options'!$A:$A,$A689)=0,"",SUMIFS('Daily BSE Equity Options'!$M:$M,'Daily BSE Equity Options'!$A:$A,$A689))</f>
        <v>75594</v>
      </c>
      <c r="AC689" s="9">
        <f t="shared" si="282"/>
        <v>415496978</v>
      </c>
      <c r="AD689" s="26">
        <f t="shared" si="283"/>
        <v>2.844613817362017</v>
      </c>
      <c r="AE689" s="26">
        <f t="shared" si="284"/>
        <v>-0.9734684444219821</v>
      </c>
      <c r="AF689" s="26">
        <f t="shared" si="285"/>
        <v>2.746522543553664</v>
      </c>
      <c r="AG689" s="26">
        <f t="shared" si="294"/>
        <v>0.98270888123091238</v>
      </c>
      <c r="AH689" s="26">
        <f t="shared" si="295"/>
        <v>0.31621193390559443</v>
      </c>
      <c r="AI689" s="26">
        <f t="shared" si="296"/>
        <v>0.98252623498910752</v>
      </c>
      <c r="AJ689" s="26">
        <f t="shared" si="286"/>
        <v>0.99981806365869641</v>
      </c>
      <c r="AK689" s="26">
        <f t="shared" si="287"/>
        <v>1.8193634130354614E-4</v>
      </c>
      <c r="AL689" s="29">
        <v>15.1975</v>
      </c>
      <c r="AM689" s="30">
        <v>15.6</v>
      </c>
      <c r="AN689" s="30">
        <v>14.8125</v>
      </c>
      <c r="AO689" s="30">
        <v>14.9825</v>
      </c>
      <c r="AP689" s="31">
        <v>-1.41E-2</v>
      </c>
    </row>
    <row r="690" spans="1:42" x14ac:dyDescent="0.2">
      <c r="A690" s="11">
        <v>44932</v>
      </c>
      <c r="B690" s="5" t="s">
        <v>241</v>
      </c>
      <c r="C690" s="10">
        <v>44927</v>
      </c>
      <c r="D690" s="5" t="s">
        <v>186</v>
      </c>
      <c r="E690" s="18">
        <f>IF(SUMIFS('Daily NSE Equity Options'!$K:$K,'Daily NSE Equity Options'!$A:$A,$A690)=0,"",SUMIFS('Daily NSE Equity Options'!$K:$K,'Daily NSE Equity Options'!$A:$A,$A690))</f>
        <v>563.26909999999998</v>
      </c>
      <c r="F690" s="7">
        <f>IF(SUMIFS('Daily BSE Equity Options'!$K:$K,'Daily BSE Equity Options'!$A:$A,$A690)=0,"",SUMIFS('Daily BSE Equity Options'!$K:$K,'Daily BSE Equity Options'!$A:$A,$A690))</f>
        <v>1.15E-2</v>
      </c>
      <c r="G690" s="7">
        <f t="shared" si="270"/>
        <v>563.28059999999994</v>
      </c>
      <c r="H690" s="20">
        <f t="shared" si="271"/>
        <v>0.53196593860975372</v>
      </c>
      <c r="I690" s="20">
        <f t="shared" si="272"/>
        <v>-0.45754716981132082</v>
      </c>
      <c r="J690" s="20">
        <f t="shared" si="273"/>
        <v>0.53190888730848762</v>
      </c>
      <c r="K690" s="20">
        <f t="shared" si="288"/>
        <v>-0.18806969232164117</v>
      </c>
      <c r="L690" s="20">
        <f t="shared" si="289"/>
        <v>3.2592592592592586</v>
      </c>
      <c r="M690" s="20">
        <f t="shared" si="290"/>
        <v>-0.18805627556240534</v>
      </c>
      <c r="N690" s="20">
        <f t="shared" si="274"/>
        <v>0.99997958388767527</v>
      </c>
      <c r="O690" s="20">
        <f t="shared" si="275"/>
        <v>2.0416112324834196E-5</v>
      </c>
      <c r="P690" s="21">
        <f>IF(SUMIFS('Daily NSE Equity Options'!$L:$L,'Daily NSE Equity Options'!$A:$A,$A690)=0,"",SUMIFS('Daily NSE Equity Options'!$L:$L,'Daily NSE Equity Options'!$A:$A,$A690))</f>
        <v>127239.8762</v>
      </c>
      <c r="Q690" s="8">
        <f>IF(SUMIFS('Daily BSE Equity Options'!$L:$L,'Daily BSE Equity Options'!$A:$A,$A690)=0,"",SUMIFS('Daily BSE Equity Options'!$L:$L,'Daily BSE Equity Options'!$A:$A,$A690))</f>
        <v>122.352</v>
      </c>
      <c r="R690" s="8">
        <f t="shared" si="276"/>
        <v>127362.2282</v>
      </c>
      <c r="S690" s="23">
        <f t="shared" si="277"/>
        <v>-0.27950714091025786</v>
      </c>
      <c r="T690" s="23">
        <f t="shared" si="278"/>
        <v>-0.95568231137001247</v>
      </c>
      <c r="U690" s="23">
        <f t="shared" si="279"/>
        <v>-0.28991503487501835</v>
      </c>
      <c r="V690" s="23">
        <f t="shared" si="291"/>
        <v>-0.69534834878296015</v>
      </c>
      <c r="W690" s="23">
        <f t="shared" si="292"/>
        <v>0.62486055776892435</v>
      </c>
      <c r="X690" s="23">
        <f t="shared" si="293"/>
        <v>-0.69511036923215996</v>
      </c>
      <c r="Y690" s="23">
        <f t="shared" si="280"/>
        <v>0.99903933841509218</v>
      </c>
      <c r="Z690" s="23">
        <f t="shared" si="281"/>
        <v>9.6066158490779301E-4</v>
      </c>
      <c r="AA690" s="24">
        <f>IF(SUMIFS('Daily NSE Equity Options'!$M:$M,'Daily NSE Equity Options'!$A:$A,$A690)=0,"",SUMIFS('Daily NSE Equity Options'!$M:$M,'Daily NSE Equity Options'!$A:$A,$A690))</f>
        <v>131862832</v>
      </c>
      <c r="AB690" s="9">
        <f>IF(SUMIFS('Daily BSE Equity Options'!$M:$M,'Daily BSE Equity Options'!$A:$A,$A690)=0,"",SUMIFS('Daily BSE Equity Options'!$M:$M,'Daily BSE Equity Options'!$A:$A,$A690))</f>
        <v>119512</v>
      </c>
      <c r="AC690" s="9">
        <f t="shared" si="282"/>
        <v>131982344</v>
      </c>
      <c r="AD690" s="26">
        <f t="shared" si="283"/>
        <v>-0.31490943776304126</v>
      </c>
      <c r="AE690" s="26">
        <f t="shared" si="284"/>
        <v>-0.95997073970664681</v>
      </c>
      <c r="AF690" s="26">
        <f t="shared" si="285"/>
        <v>-0.32476259902414939</v>
      </c>
      <c r="AG690" s="26">
        <f t="shared" si="294"/>
        <v>-0.6825805385117103</v>
      </c>
      <c r="AH690" s="26">
        <f t="shared" si="295"/>
        <v>0.5809720348175782</v>
      </c>
      <c r="AI690" s="26">
        <f t="shared" si="296"/>
        <v>-0.68235065237947412</v>
      </c>
      <c r="AJ690" s="26">
        <f t="shared" si="286"/>
        <v>0.99909448494110698</v>
      </c>
      <c r="AK690" s="26">
        <f t="shared" si="287"/>
        <v>9.0551505889302887E-4</v>
      </c>
      <c r="AL690" s="29">
        <v>14.9825</v>
      </c>
      <c r="AM690" s="30">
        <v>15.4375</v>
      </c>
      <c r="AN690" s="30">
        <v>14.6225</v>
      </c>
      <c r="AO690" s="30">
        <v>15.025</v>
      </c>
      <c r="AP690" s="31">
        <v>2.8E-3</v>
      </c>
    </row>
    <row r="691" spans="1:42" x14ac:dyDescent="0.2">
      <c r="A691" s="11">
        <v>44935</v>
      </c>
      <c r="B691" s="5" t="s">
        <v>244</v>
      </c>
      <c r="C691" s="10">
        <v>44927</v>
      </c>
      <c r="D691" s="5" t="s">
        <v>186</v>
      </c>
      <c r="E691" s="18">
        <f>IF(SUMIFS('Daily NSE Equity Options'!$K:$K,'Daily NSE Equity Options'!$A:$A,$A691)=0,"",SUMIFS('Daily NSE Equity Options'!$K:$K,'Daily NSE Equity Options'!$A:$A,$A691))</f>
        <v>525.6902</v>
      </c>
      <c r="F691" s="7">
        <f>IF(SUMIFS('Daily BSE Equity Options'!$K:$K,'Daily BSE Equity Options'!$A:$A,$A691)=0,"",SUMIFS('Daily BSE Equity Options'!$K:$K,'Daily BSE Equity Options'!$A:$A,$A691))</f>
        <v>1.49E-2</v>
      </c>
      <c r="G691" s="7">
        <f t="shared" si="270"/>
        <v>525.70510000000002</v>
      </c>
      <c r="H691" s="20" t="str">
        <f t="shared" si="271"/>
        <v/>
      </c>
      <c r="I691" s="20" t="str">
        <f t="shared" si="272"/>
        <v/>
      </c>
      <c r="J691" s="20" t="str">
        <f t="shared" si="273"/>
        <v/>
      </c>
      <c r="K691" s="20">
        <f t="shared" si="288"/>
        <v>-6.6715713679305289E-2</v>
      </c>
      <c r="L691" s="20">
        <f t="shared" si="289"/>
        <v>0.29565217391304355</v>
      </c>
      <c r="M691" s="20">
        <f t="shared" si="290"/>
        <v>-6.6708315535809248E-2</v>
      </c>
      <c r="N691" s="20">
        <f t="shared" si="274"/>
        <v>0.99997165711346525</v>
      </c>
      <c r="O691" s="20">
        <f t="shared" si="275"/>
        <v>2.8342886534675048E-5</v>
      </c>
      <c r="P691" s="21">
        <f>IF(SUMIFS('Daily NSE Equity Options'!$L:$L,'Daily NSE Equity Options'!$A:$A,$A691)=0,"",SUMIFS('Daily NSE Equity Options'!$L:$L,'Daily NSE Equity Options'!$A:$A,$A691))</f>
        <v>148854.83900000001</v>
      </c>
      <c r="Q691" s="8">
        <f>IF(SUMIFS('Daily BSE Equity Options'!$L:$L,'Daily BSE Equity Options'!$A:$A,$A691)=0,"",SUMIFS('Daily BSE Equity Options'!$L:$L,'Daily BSE Equity Options'!$A:$A,$A691))</f>
        <v>158.07849999999999</v>
      </c>
      <c r="R691" s="8">
        <f t="shared" si="276"/>
        <v>149012.91750000001</v>
      </c>
      <c r="S691" s="23" t="str">
        <f t="shared" si="277"/>
        <v/>
      </c>
      <c r="T691" s="23" t="str">
        <f t="shared" si="278"/>
        <v/>
      </c>
      <c r="U691" s="23" t="str">
        <f t="shared" si="279"/>
        <v/>
      </c>
      <c r="V691" s="23">
        <f t="shared" si="291"/>
        <v>0.16987569813432435</v>
      </c>
      <c r="W691" s="23">
        <f t="shared" si="292"/>
        <v>0.29199767882829852</v>
      </c>
      <c r="X691" s="23">
        <f t="shared" si="293"/>
        <v>0.16999301602984995</v>
      </c>
      <c r="Y691" s="23">
        <f t="shared" si="280"/>
        <v>0.99893916243871939</v>
      </c>
      <c r="Z691" s="23">
        <f t="shared" si="281"/>
        <v>1.0608375612805514E-3</v>
      </c>
      <c r="AA691" s="24">
        <f>IF(SUMIFS('Daily NSE Equity Options'!$M:$M,'Daily NSE Equity Options'!$A:$A,$A691)=0,"",SUMIFS('Daily NSE Equity Options'!$M:$M,'Daily NSE Equity Options'!$A:$A,$A691))</f>
        <v>157442335</v>
      </c>
      <c r="AB691" s="9">
        <f>IF(SUMIFS('Daily BSE Equity Options'!$M:$M,'Daily BSE Equity Options'!$A:$A,$A691)=0,"",SUMIFS('Daily BSE Equity Options'!$M:$M,'Daily BSE Equity Options'!$A:$A,$A691))</f>
        <v>155477</v>
      </c>
      <c r="AC691" s="9">
        <f t="shared" si="282"/>
        <v>157597812</v>
      </c>
      <c r="AD691" s="26" t="str">
        <f t="shared" si="283"/>
        <v/>
      </c>
      <c r="AE691" s="26" t="str">
        <f t="shared" si="284"/>
        <v/>
      </c>
      <c r="AF691" s="26" t="str">
        <f t="shared" si="285"/>
        <v/>
      </c>
      <c r="AG691" s="26">
        <f t="shared" si="294"/>
        <v>0.19398569416437228</v>
      </c>
      <c r="AH691" s="26">
        <f t="shared" si="295"/>
        <v>0.3009321239708147</v>
      </c>
      <c r="AI691" s="26">
        <f t="shared" si="296"/>
        <v>0.19408253576705681</v>
      </c>
      <c r="AJ691" s="26">
        <f t="shared" si="286"/>
        <v>0.9990134571157625</v>
      </c>
      <c r="AK691" s="26">
        <f t="shared" si="287"/>
        <v>9.8654288423750459E-4</v>
      </c>
      <c r="AL691" s="29">
        <v>15.025</v>
      </c>
      <c r="AM691" s="30">
        <v>15.3775</v>
      </c>
      <c r="AN691" s="30">
        <v>14.53</v>
      </c>
      <c r="AO691" s="30">
        <v>14.6525</v>
      </c>
      <c r="AP691" s="31">
        <v>-2.4799999999999999E-2</v>
      </c>
    </row>
    <row r="692" spans="1:42" x14ac:dyDescent="0.2">
      <c r="A692" s="11">
        <v>44936</v>
      </c>
      <c r="B692" s="5" t="s">
        <v>242</v>
      </c>
      <c r="C692" s="10">
        <v>44927</v>
      </c>
      <c r="D692" s="5" t="s">
        <v>186</v>
      </c>
      <c r="E692" s="18">
        <f>IF(SUMIFS('Daily NSE Equity Options'!$K:$K,'Daily NSE Equity Options'!$A:$A,$A692)=0,"",SUMIFS('Daily NSE Equity Options'!$K:$K,'Daily NSE Equity Options'!$A:$A,$A692))</f>
        <v>599.73090000000002</v>
      </c>
      <c r="F692" s="7">
        <f>IF(SUMIFS('Daily BSE Equity Options'!$K:$K,'Daily BSE Equity Options'!$A:$A,$A692)=0,"",SUMIFS('Daily BSE Equity Options'!$K:$K,'Daily BSE Equity Options'!$A:$A,$A692))</f>
        <v>9.2999999999999992E-3</v>
      </c>
      <c r="G692" s="7">
        <f t="shared" si="270"/>
        <v>599.74020000000007</v>
      </c>
      <c r="H692" s="20">
        <f t="shared" si="271"/>
        <v>0.89477240997135388</v>
      </c>
      <c r="I692" s="20">
        <f t="shared" si="272"/>
        <v>-0.92351973684210531</v>
      </c>
      <c r="J692" s="20">
        <f t="shared" si="273"/>
        <v>0.8940741276457862</v>
      </c>
      <c r="K692" s="20">
        <f t="shared" si="288"/>
        <v>0.14084474087589993</v>
      </c>
      <c r="L692" s="20">
        <f t="shared" si="289"/>
        <v>-0.37583892617449666</v>
      </c>
      <c r="M692" s="20">
        <f t="shared" si="290"/>
        <v>0.14083009656935053</v>
      </c>
      <c r="N692" s="20">
        <f t="shared" si="274"/>
        <v>0.99998449328559258</v>
      </c>
      <c r="O692" s="20">
        <f t="shared" si="275"/>
        <v>1.5506714407338375E-5</v>
      </c>
      <c r="P692" s="21">
        <f>IF(SUMIFS('Daily NSE Equity Options'!$L:$L,'Daily NSE Equity Options'!$A:$A,$A692)=0,"",SUMIFS('Daily NSE Equity Options'!$L:$L,'Daily NSE Equity Options'!$A:$A,$A692))</f>
        <v>225515.28229999999</v>
      </c>
      <c r="Q692" s="8">
        <f>IF(SUMIFS('Daily BSE Equity Options'!$L:$L,'Daily BSE Equity Options'!$A:$A,$A692)=0,"",SUMIFS('Daily BSE Equity Options'!$L:$L,'Daily BSE Equity Options'!$A:$A,$A692))</f>
        <v>83.490300000000005</v>
      </c>
      <c r="R692" s="8">
        <f t="shared" si="276"/>
        <v>225598.7726</v>
      </c>
      <c r="S692" s="23">
        <f t="shared" si="277"/>
        <v>3.0628308514596094</v>
      </c>
      <c r="T692" s="23">
        <f t="shared" si="278"/>
        <v>-0.96661670185715076</v>
      </c>
      <c r="U692" s="23">
        <f t="shared" si="279"/>
        <v>2.889104703194723</v>
      </c>
      <c r="V692" s="23">
        <f t="shared" si="291"/>
        <v>0.51500135175316664</v>
      </c>
      <c r="W692" s="23">
        <f t="shared" si="292"/>
        <v>-0.471842786969765</v>
      </c>
      <c r="X692" s="23">
        <f t="shared" si="293"/>
        <v>0.51395447042367981</v>
      </c>
      <c r="Y692" s="23">
        <f t="shared" si="280"/>
        <v>0.99962991686950342</v>
      </c>
      <c r="Z692" s="23">
        <f t="shared" si="281"/>
        <v>3.7008313049660631E-4</v>
      </c>
      <c r="AA692" s="24">
        <f>IF(SUMIFS('Daily NSE Equity Options'!$M:$M,'Daily NSE Equity Options'!$A:$A,$A692)=0,"",SUMIFS('Daily NSE Equity Options'!$M:$M,'Daily NSE Equity Options'!$A:$A,$A692))</f>
        <v>256883229</v>
      </c>
      <c r="AB692" s="9">
        <f>IF(SUMIFS('Daily BSE Equity Options'!$M:$M,'Daily BSE Equity Options'!$A:$A,$A692)=0,"",SUMIFS('Daily BSE Equity Options'!$M:$M,'Daily BSE Equity Options'!$A:$A,$A692))</f>
        <v>84651</v>
      </c>
      <c r="AC692" s="9">
        <f t="shared" si="282"/>
        <v>256967880</v>
      </c>
      <c r="AD692" s="26">
        <f t="shared" si="283"/>
        <v>3.285264814709751</v>
      </c>
      <c r="AE692" s="26">
        <f t="shared" si="284"/>
        <v>-0.96903051473493507</v>
      </c>
      <c r="AF692" s="26">
        <f t="shared" si="285"/>
        <v>3.0997395063663591</v>
      </c>
      <c r="AG692" s="26">
        <f t="shared" si="294"/>
        <v>0.63160200209174988</v>
      </c>
      <c r="AH692" s="26">
        <f t="shared" si="295"/>
        <v>-0.45554004772410062</v>
      </c>
      <c r="AI692" s="26">
        <f t="shared" si="296"/>
        <v>0.63052948983834867</v>
      </c>
      <c r="AJ692" s="26">
        <f t="shared" si="286"/>
        <v>0.99967057750564003</v>
      </c>
      <c r="AK692" s="26">
        <f t="shared" si="287"/>
        <v>3.2942249435999549E-4</v>
      </c>
      <c r="AL692" s="29">
        <v>14.6525</v>
      </c>
      <c r="AM692" s="30">
        <v>15.935</v>
      </c>
      <c r="AN692" s="30">
        <v>14.5625</v>
      </c>
      <c r="AO692" s="30">
        <v>15.51</v>
      </c>
      <c r="AP692" s="31">
        <v>5.8500000000000003E-2</v>
      </c>
    </row>
    <row r="693" spans="1:42" x14ac:dyDescent="0.2">
      <c r="A693" s="11">
        <v>44937</v>
      </c>
      <c r="B693" s="5" t="s">
        <v>240</v>
      </c>
      <c r="C693" s="10">
        <v>44927</v>
      </c>
      <c r="D693" s="5" t="s">
        <v>186</v>
      </c>
      <c r="E693" s="18">
        <f>IF(SUMIFS('Daily NSE Equity Options'!$K:$K,'Daily NSE Equity Options'!$A:$A,$A693)=0,"",SUMIFS('Daily NSE Equity Options'!$K:$K,'Daily NSE Equity Options'!$A:$A,$A693))</f>
        <v>597.77009999999996</v>
      </c>
      <c r="F693" s="7">
        <f>IF(SUMIFS('Daily BSE Equity Options'!$K:$K,'Daily BSE Equity Options'!$A:$A,$A693)=0,"",SUMIFS('Daily BSE Equity Options'!$K:$K,'Daily BSE Equity Options'!$A:$A,$A693))</f>
        <v>7.7000000000000002E-3</v>
      </c>
      <c r="G693" s="7">
        <f t="shared" si="270"/>
        <v>597.77779999999996</v>
      </c>
      <c r="H693" s="20">
        <f t="shared" si="271"/>
        <v>0.90740760831413469</v>
      </c>
      <c r="I693" s="20">
        <f t="shared" si="272"/>
        <v>-0.89895013123359579</v>
      </c>
      <c r="J693" s="20">
        <f t="shared" si="273"/>
        <v>0.90696850928732609</v>
      </c>
      <c r="K693" s="20">
        <f t="shared" si="288"/>
        <v>-3.2694663556606107E-3</v>
      </c>
      <c r="L693" s="20">
        <f t="shared" si="289"/>
        <v>-0.17204301075268813</v>
      </c>
      <c r="M693" s="20">
        <f t="shared" si="290"/>
        <v>-3.272083478813137E-3</v>
      </c>
      <c r="N693" s="20">
        <f t="shared" si="274"/>
        <v>0.9999871189595867</v>
      </c>
      <c r="O693" s="20">
        <f t="shared" si="275"/>
        <v>1.2881040413344223E-5</v>
      </c>
      <c r="P693" s="21">
        <f>IF(SUMIFS('Daily NSE Equity Options'!$L:$L,'Daily NSE Equity Options'!$A:$A,$A693)=0,"",SUMIFS('Daily NSE Equity Options'!$L:$L,'Daily NSE Equity Options'!$A:$A,$A693))</f>
        <v>202142.48329999999</v>
      </c>
      <c r="Q693" s="8">
        <f>IF(SUMIFS('Daily BSE Equity Options'!$L:$L,'Daily BSE Equity Options'!$A:$A,$A693)=0,"",SUMIFS('Daily BSE Equity Options'!$L:$L,'Daily BSE Equity Options'!$A:$A,$A693))</f>
        <v>89.612700000000004</v>
      </c>
      <c r="R693" s="8">
        <f t="shared" si="276"/>
        <v>202232.09599999999</v>
      </c>
      <c r="S693" s="23">
        <f t="shared" si="277"/>
        <v>2.1759681695666502</v>
      </c>
      <c r="T693" s="23">
        <f t="shared" si="278"/>
        <v>-0.96578197216750294</v>
      </c>
      <c r="U693" s="23">
        <f t="shared" si="279"/>
        <v>2.0518049622302192</v>
      </c>
      <c r="V693" s="23">
        <f t="shared" si="291"/>
        <v>-0.10364175217583471</v>
      </c>
      <c r="W693" s="23">
        <f t="shared" si="292"/>
        <v>7.3330674341809843E-2</v>
      </c>
      <c r="X693" s="23">
        <f t="shared" si="293"/>
        <v>-0.10357625766621747</v>
      </c>
      <c r="Y693" s="23">
        <f t="shared" si="280"/>
        <v>0.99955688191057468</v>
      </c>
      <c r="Z693" s="23">
        <f t="shared" si="281"/>
        <v>4.4311808942533042E-4</v>
      </c>
      <c r="AA693" s="24">
        <f>IF(SUMIFS('Daily NSE Equity Options'!$M:$M,'Daily NSE Equity Options'!$A:$A,$A693)=0,"",SUMIFS('Daily NSE Equity Options'!$M:$M,'Daily NSE Equity Options'!$A:$A,$A693))</f>
        <v>204828083</v>
      </c>
      <c r="AB693" s="9">
        <f>IF(SUMIFS('Daily BSE Equity Options'!$M:$M,'Daily BSE Equity Options'!$A:$A,$A693)=0,"",SUMIFS('Daily BSE Equity Options'!$M:$M,'Daily BSE Equity Options'!$A:$A,$A693))</f>
        <v>90205</v>
      </c>
      <c r="AC693" s="9">
        <f t="shared" si="282"/>
        <v>204918288</v>
      </c>
      <c r="AD693" s="26">
        <f t="shared" si="283"/>
        <v>1.9982609982008803</v>
      </c>
      <c r="AE693" s="26">
        <f t="shared" si="284"/>
        <v>-0.96933349606304031</v>
      </c>
      <c r="AF693" s="26">
        <f t="shared" si="285"/>
        <v>1.8757591365162138</v>
      </c>
      <c r="AG693" s="26">
        <f t="shared" si="294"/>
        <v>-0.20264127869554305</v>
      </c>
      <c r="AH693" s="26">
        <f t="shared" si="295"/>
        <v>6.5610565734604442E-2</v>
      </c>
      <c r="AI693" s="26">
        <f t="shared" si="296"/>
        <v>-0.20255291050383417</v>
      </c>
      <c r="AJ693" s="26">
        <f t="shared" si="286"/>
        <v>0.99955980014824253</v>
      </c>
      <c r="AK693" s="26">
        <f t="shared" si="287"/>
        <v>4.4019985175749662E-4</v>
      </c>
      <c r="AL693" s="29">
        <v>15.51</v>
      </c>
      <c r="AM693" s="30">
        <v>16.225000000000001</v>
      </c>
      <c r="AN693" s="30">
        <v>15.115</v>
      </c>
      <c r="AO693" s="30">
        <v>15.435</v>
      </c>
      <c r="AP693" s="31">
        <v>-4.7999999999999996E-3</v>
      </c>
    </row>
    <row r="694" spans="1:42" x14ac:dyDescent="0.2">
      <c r="A694" s="11">
        <v>44938</v>
      </c>
      <c r="B694" s="5" t="s">
        <v>243</v>
      </c>
      <c r="C694" s="10">
        <v>44927</v>
      </c>
      <c r="D694" s="5" t="s">
        <v>186</v>
      </c>
      <c r="E694" s="18">
        <f>IF(SUMIFS('Daily NSE Equity Options'!$K:$K,'Daily NSE Equity Options'!$A:$A,$A694)=0,"",SUMIFS('Daily NSE Equity Options'!$K:$K,'Daily NSE Equity Options'!$A:$A,$A694))</f>
        <v>656.12900000000002</v>
      </c>
      <c r="F694" s="7">
        <f>IF(SUMIFS('Daily BSE Equity Options'!$K:$K,'Daily BSE Equity Options'!$A:$A,$A694)=0,"",SUMIFS('Daily BSE Equity Options'!$K:$K,'Daily BSE Equity Options'!$A:$A,$A694))</f>
        <v>4.0000000000000001E-3</v>
      </c>
      <c r="G694" s="7">
        <f t="shared" si="270"/>
        <v>656.13300000000004</v>
      </c>
      <c r="H694" s="20">
        <f t="shared" si="271"/>
        <v>1.382682321975814</v>
      </c>
      <c r="I694" s="20">
        <f t="shared" si="272"/>
        <v>-0.9161425576519916</v>
      </c>
      <c r="J694" s="20">
        <f t="shared" si="273"/>
        <v>1.3822841910117498</v>
      </c>
      <c r="K694" s="20">
        <f t="shared" si="288"/>
        <v>9.7627666556089121E-2</v>
      </c>
      <c r="L694" s="20">
        <f t="shared" si="289"/>
        <v>-0.48051948051948057</v>
      </c>
      <c r="M694" s="20">
        <f t="shared" si="290"/>
        <v>9.7620219419322751E-2</v>
      </c>
      <c r="N694" s="20">
        <f t="shared" si="274"/>
        <v>0.99999390367501706</v>
      </c>
      <c r="O694" s="20">
        <f t="shared" si="275"/>
        <v>6.096324982892188E-6</v>
      </c>
      <c r="P694" s="21">
        <f>IF(SUMIFS('Daily NSE Equity Options'!$L:$L,'Daily NSE Equity Options'!$A:$A,$A694)=0,"",SUMIFS('Daily NSE Equity Options'!$L:$L,'Daily NSE Equity Options'!$A:$A,$A694))</f>
        <v>393235.74200000003</v>
      </c>
      <c r="Q694" s="8">
        <f>IF(SUMIFS('Daily BSE Equity Options'!$L:$L,'Daily BSE Equity Options'!$A:$A,$A694)=0,"",SUMIFS('Daily BSE Equity Options'!$L:$L,'Daily BSE Equity Options'!$A:$A,$A694))</f>
        <v>89.545900000000003</v>
      </c>
      <c r="R694" s="8">
        <f t="shared" si="276"/>
        <v>393325.28790000005</v>
      </c>
      <c r="S694" s="23">
        <f t="shared" si="277"/>
        <v>4.4665909936073502</v>
      </c>
      <c r="T694" s="23">
        <f t="shared" si="278"/>
        <v>-0.96571725860734337</v>
      </c>
      <c r="U694" s="23">
        <f t="shared" si="279"/>
        <v>4.2762518051337706</v>
      </c>
      <c r="V694" s="23">
        <f t="shared" si="291"/>
        <v>0.9453394238577657</v>
      </c>
      <c r="W694" s="23">
        <f t="shared" si="292"/>
        <v>-7.4543005623084468E-4</v>
      </c>
      <c r="X694" s="23">
        <f t="shared" si="293"/>
        <v>0.94492019654486525</v>
      </c>
      <c r="Y694" s="23">
        <f t="shared" si="280"/>
        <v>0.99977233627545758</v>
      </c>
      <c r="Z694" s="23">
        <f t="shared" si="281"/>
        <v>2.2766372454233443E-4</v>
      </c>
      <c r="AA694" s="24">
        <f>IF(SUMIFS('Daily NSE Equity Options'!$M:$M,'Daily NSE Equity Options'!$A:$A,$A694)=0,"",SUMIFS('Daily NSE Equity Options'!$M:$M,'Daily NSE Equity Options'!$A:$A,$A694))</f>
        <v>395166450</v>
      </c>
      <c r="AB694" s="9">
        <f>IF(SUMIFS('Daily BSE Equity Options'!$M:$M,'Daily BSE Equity Options'!$A:$A,$A694)=0,"",SUMIFS('Daily BSE Equity Options'!$M:$M,'Daily BSE Equity Options'!$A:$A,$A694))</f>
        <v>92622</v>
      </c>
      <c r="AC694" s="9">
        <f t="shared" si="282"/>
        <v>395259072</v>
      </c>
      <c r="AD694" s="26">
        <f t="shared" si="283"/>
        <v>4.1337324837427962</v>
      </c>
      <c r="AE694" s="26">
        <f t="shared" si="284"/>
        <v>-0.9671799690870474</v>
      </c>
      <c r="AF694" s="26">
        <f t="shared" si="285"/>
        <v>3.9533316264939078</v>
      </c>
      <c r="AG694" s="26">
        <f t="shared" si="294"/>
        <v>0.92925913386593573</v>
      </c>
      <c r="AH694" s="26">
        <f t="shared" si="295"/>
        <v>2.6794523585167207E-2</v>
      </c>
      <c r="AI694" s="26">
        <f t="shared" si="296"/>
        <v>0.92886186907827373</v>
      </c>
      <c r="AJ694" s="26">
        <f t="shared" si="286"/>
        <v>0.99976566761761765</v>
      </c>
      <c r="AK694" s="26">
        <f t="shared" si="287"/>
        <v>2.3433238238235808E-4</v>
      </c>
      <c r="AL694" s="29">
        <v>15.435</v>
      </c>
      <c r="AM694" s="30">
        <v>16.0425</v>
      </c>
      <c r="AN694" s="30">
        <v>14.4175</v>
      </c>
      <c r="AO694" s="30">
        <v>15.275</v>
      </c>
      <c r="AP694" s="31">
        <v>-1.04E-2</v>
      </c>
    </row>
    <row r="695" spans="1:42" x14ac:dyDescent="0.2">
      <c r="A695" s="11">
        <v>44939</v>
      </c>
      <c r="B695" s="5" t="s">
        <v>241</v>
      </c>
      <c r="C695" s="10">
        <v>44927</v>
      </c>
      <c r="D695" s="5" t="s">
        <v>186</v>
      </c>
      <c r="E695" s="18">
        <f>IF(SUMIFS('Daily NSE Equity Options'!$K:$K,'Daily NSE Equity Options'!$A:$A,$A695)=0,"",SUMIFS('Daily NSE Equity Options'!$K:$K,'Daily NSE Equity Options'!$A:$A,$A695))</f>
        <v>509.34460000000001</v>
      </c>
      <c r="F695" s="7">
        <f>IF(SUMIFS('Daily BSE Equity Options'!$K:$K,'Daily BSE Equity Options'!$A:$A,$A695)=0,"",SUMIFS('Daily BSE Equity Options'!$K:$K,'Daily BSE Equity Options'!$A:$A,$A695))</f>
        <v>1.09E-2</v>
      </c>
      <c r="G695" s="7">
        <f t="shared" si="270"/>
        <v>509.35550000000001</v>
      </c>
      <c r="H695" s="20">
        <f t="shared" si="271"/>
        <v>0.62698352108712463</v>
      </c>
      <c r="I695" s="20">
        <f t="shared" si="272"/>
        <v>-0.50678733031674206</v>
      </c>
      <c r="J695" s="20">
        <f t="shared" si="273"/>
        <v>0.62690349006716417</v>
      </c>
      <c r="K695" s="20">
        <f t="shared" si="288"/>
        <v>-0.22371271503012369</v>
      </c>
      <c r="L695" s="20">
        <f t="shared" si="289"/>
        <v>1.7250000000000001</v>
      </c>
      <c r="M695" s="20">
        <f t="shared" si="290"/>
        <v>-0.22370083504411453</v>
      </c>
      <c r="N695" s="20">
        <f t="shared" si="274"/>
        <v>0.9999786004077702</v>
      </c>
      <c r="O695" s="20">
        <f t="shared" si="275"/>
        <v>2.139959222978843E-5</v>
      </c>
      <c r="P695" s="21">
        <f>IF(SUMIFS('Daily NSE Equity Options'!$L:$L,'Daily NSE Equity Options'!$A:$A,$A695)=0,"",SUMIFS('Daily NSE Equity Options'!$L:$L,'Daily NSE Equity Options'!$A:$A,$A695))</f>
        <v>111273.257</v>
      </c>
      <c r="Q695" s="8">
        <f>IF(SUMIFS('Daily BSE Equity Options'!$L:$L,'Daily BSE Equity Options'!$A:$A,$A695)=0,"",SUMIFS('Daily BSE Equity Options'!$L:$L,'Daily BSE Equity Options'!$A:$A,$A695))</f>
        <v>88.087299999999999</v>
      </c>
      <c r="R695" s="8">
        <f t="shared" si="276"/>
        <v>111361.3443</v>
      </c>
      <c r="S695" s="23">
        <f t="shared" si="277"/>
        <v>-0.2662694271853232</v>
      </c>
      <c r="T695" s="23">
        <f t="shared" si="278"/>
        <v>-0.96823233166361333</v>
      </c>
      <c r="U695" s="23">
        <f t="shared" si="279"/>
        <v>-0.2788737341159554</v>
      </c>
      <c r="V695" s="23">
        <f t="shared" si="291"/>
        <v>-0.71703168070617551</v>
      </c>
      <c r="W695" s="23">
        <f t="shared" si="292"/>
        <v>-1.6288852979310042E-2</v>
      </c>
      <c r="X695" s="23">
        <f t="shared" si="293"/>
        <v>-0.71687214698406887</v>
      </c>
      <c r="Y695" s="23">
        <f t="shared" si="280"/>
        <v>0.99920899571971133</v>
      </c>
      <c r="Z695" s="23">
        <f t="shared" si="281"/>
        <v>7.9100428028866748E-4</v>
      </c>
      <c r="AA695" s="24">
        <f>IF(SUMIFS('Daily NSE Equity Options'!$M:$M,'Daily NSE Equity Options'!$A:$A,$A695)=0,"",SUMIFS('Daily NSE Equity Options'!$M:$M,'Daily NSE Equity Options'!$A:$A,$A695))</f>
        <v>117033532</v>
      </c>
      <c r="AB695" s="9">
        <f>IF(SUMIFS('Daily BSE Equity Options'!$M:$M,'Daily BSE Equity Options'!$A:$A,$A695)=0,"",SUMIFS('Daily BSE Equity Options'!$M:$M,'Daily BSE Equity Options'!$A:$A,$A695))</f>
        <v>86337</v>
      </c>
      <c r="AC695" s="9">
        <f t="shared" si="282"/>
        <v>117119869</v>
      </c>
      <c r="AD695" s="26">
        <f t="shared" si="283"/>
        <v>-0.27365446051576214</v>
      </c>
      <c r="AE695" s="26">
        <f t="shared" si="284"/>
        <v>-0.96941449790421452</v>
      </c>
      <c r="AF695" s="26">
        <f t="shared" si="285"/>
        <v>-0.28563375299388227</v>
      </c>
      <c r="AG695" s="26">
        <f t="shared" si="294"/>
        <v>-0.7038373778948086</v>
      </c>
      <c r="AH695" s="26">
        <f t="shared" si="295"/>
        <v>-6.7856448791863699E-2</v>
      </c>
      <c r="AI695" s="26">
        <f t="shared" si="296"/>
        <v>-0.70368834696854221</v>
      </c>
      <c r="AJ695" s="26">
        <f t="shared" si="286"/>
        <v>0.99926283216727296</v>
      </c>
      <c r="AK695" s="26">
        <f t="shared" si="287"/>
        <v>7.3716783272699874E-4</v>
      </c>
      <c r="AL695" s="29">
        <v>15.275</v>
      </c>
      <c r="AM695" s="30">
        <v>15.602499999999999</v>
      </c>
      <c r="AN695" s="30">
        <v>14.395</v>
      </c>
      <c r="AO695" s="30">
        <v>14.46</v>
      </c>
      <c r="AP695" s="31">
        <v>-5.3400000000000003E-2</v>
      </c>
    </row>
    <row r="696" spans="1:42" x14ac:dyDescent="0.2">
      <c r="A696" s="11">
        <v>44942</v>
      </c>
      <c r="B696" s="5" t="s">
        <v>244</v>
      </c>
      <c r="C696" s="10">
        <v>44927</v>
      </c>
      <c r="D696" s="5" t="s">
        <v>186</v>
      </c>
      <c r="E696" s="18">
        <f>IF(SUMIFS('Daily NSE Equity Options'!$K:$K,'Daily NSE Equity Options'!$A:$A,$A696)=0,"",SUMIFS('Daily NSE Equity Options'!$K:$K,'Daily NSE Equity Options'!$A:$A,$A696))</f>
        <v>533.42690000000005</v>
      </c>
      <c r="F696" s="7">
        <f>IF(SUMIFS('Daily BSE Equity Options'!$K:$K,'Daily BSE Equity Options'!$A:$A,$A696)=0,"",SUMIFS('Daily BSE Equity Options'!$K:$K,'Daily BSE Equity Options'!$A:$A,$A696))</f>
        <v>8.0999999999999996E-3</v>
      </c>
      <c r="G696" s="7">
        <f t="shared" si="270"/>
        <v>533.43500000000006</v>
      </c>
      <c r="H696" s="20" t="str">
        <f t="shared" si="271"/>
        <v/>
      </c>
      <c r="I696" s="20" t="str">
        <f t="shared" si="272"/>
        <v/>
      </c>
      <c r="J696" s="20" t="str">
        <f t="shared" si="273"/>
        <v/>
      </c>
      <c r="K696" s="20">
        <f t="shared" si="288"/>
        <v>4.7280956743234404E-2</v>
      </c>
      <c r="L696" s="20">
        <f t="shared" si="289"/>
        <v>-0.25688073394495414</v>
      </c>
      <c r="M696" s="20">
        <f t="shared" si="290"/>
        <v>4.7274447807081899E-2</v>
      </c>
      <c r="N696" s="20">
        <f t="shared" si="274"/>
        <v>0.99998481539456541</v>
      </c>
      <c r="O696" s="20">
        <f t="shared" si="275"/>
        <v>1.518460543458903E-5</v>
      </c>
      <c r="P696" s="21">
        <f>IF(SUMIFS('Daily NSE Equity Options'!$L:$L,'Daily NSE Equity Options'!$A:$A,$A696)=0,"",SUMIFS('Daily NSE Equity Options'!$L:$L,'Daily NSE Equity Options'!$A:$A,$A696))</f>
        <v>144933.85860000001</v>
      </c>
      <c r="Q696" s="8">
        <f>IF(SUMIFS('Daily BSE Equity Options'!$L:$L,'Daily BSE Equity Options'!$A:$A,$A696)=0,"",SUMIFS('Daily BSE Equity Options'!$L:$L,'Daily BSE Equity Options'!$A:$A,$A696))</f>
        <v>67.373400000000004</v>
      </c>
      <c r="R696" s="8">
        <f t="shared" si="276"/>
        <v>145001.23200000002</v>
      </c>
      <c r="S696" s="23" t="str">
        <f t="shared" si="277"/>
        <v/>
      </c>
      <c r="T696" s="23" t="str">
        <f t="shared" si="278"/>
        <v/>
      </c>
      <c r="U696" s="23" t="str">
        <f t="shared" si="279"/>
        <v/>
      </c>
      <c r="V696" s="23">
        <f t="shared" si="291"/>
        <v>0.30250396642923838</v>
      </c>
      <c r="W696" s="23">
        <f t="shared" si="292"/>
        <v>-0.23515194585371557</v>
      </c>
      <c r="X696" s="23">
        <f t="shared" si="293"/>
        <v>0.30207867830130009</v>
      </c>
      <c r="Y696" s="23">
        <f t="shared" si="280"/>
        <v>0.99953535980990826</v>
      </c>
      <c r="Z696" s="23">
        <f t="shared" si="281"/>
        <v>4.6464019009162625E-4</v>
      </c>
      <c r="AA696" s="24">
        <f>IF(SUMIFS('Daily NSE Equity Options'!$M:$M,'Daily NSE Equity Options'!$A:$A,$A696)=0,"",SUMIFS('Daily NSE Equity Options'!$M:$M,'Daily NSE Equity Options'!$A:$A,$A696))</f>
        <v>154474977</v>
      </c>
      <c r="AB696" s="9">
        <f>IF(SUMIFS('Daily BSE Equity Options'!$M:$M,'Daily BSE Equity Options'!$A:$A,$A696)=0,"",SUMIFS('Daily BSE Equity Options'!$M:$M,'Daily BSE Equity Options'!$A:$A,$A696))</f>
        <v>65594</v>
      </c>
      <c r="AC696" s="9">
        <f t="shared" si="282"/>
        <v>154540571</v>
      </c>
      <c r="AD696" s="26" t="str">
        <f t="shared" si="283"/>
        <v/>
      </c>
      <c r="AE696" s="26" t="str">
        <f t="shared" si="284"/>
        <v/>
      </c>
      <c r="AF696" s="26" t="str">
        <f t="shared" si="285"/>
        <v/>
      </c>
      <c r="AG696" s="26">
        <f t="shared" si="294"/>
        <v>0.31992066171257649</v>
      </c>
      <c r="AH696" s="26">
        <f t="shared" si="295"/>
        <v>-0.24025620533490855</v>
      </c>
      <c r="AI696" s="26">
        <f t="shared" si="296"/>
        <v>0.31950771734555139</v>
      </c>
      <c r="AJ696" s="26">
        <f t="shared" si="286"/>
        <v>0.99957555482307625</v>
      </c>
      <c r="AK696" s="26">
        <f t="shared" si="287"/>
        <v>4.2444517692379952E-4</v>
      </c>
      <c r="AL696" s="29">
        <v>14.46</v>
      </c>
      <c r="AM696" s="30">
        <v>15.362500000000001</v>
      </c>
      <c r="AN696" s="30">
        <v>14.46</v>
      </c>
      <c r="AO696" s="30">
        <v>15.022500000000001</v>
      </c>
      <c r="AP696" s="31">
        <v>3.8899999999999997E-2</v>
      </c>
    </row>
    <row r="697" spans="1:42" x14ac:dyDescent="0.2">
      <c r="A697" s="11">
        <v>44943</v>
      </c>
      <c r="B697" s="5" t="s">
        <v>242</v>
      </c>
      <c r="C697" s="10">
        <v>44927</v>
      </c>
      <c r="D697" s="5" t="s">
        <v>186</v>
      </c>
      <c r="E697" s="18">
        <f>IF(SUMIFS('Daily NSE Equity Options'!$K:$K,'Daily NSE Equity Options'!$A:$A,$A697)=0,"",SUMIFS('Daily NSE Equity Options'!$K:$K,'Daily NSE Equity Options'!$A:$A,$A697))</f>
        <v>557.83720000000005</v>
      </c>
      <c r="F697" s="7">
        <f>IF(SUMIFS('Daily BSE Equity Options'!$K:$K,'Daily BSE Equity Options'!$A:$A,$A697)=0,"",SUMIFS('Daily BSE Equity Options'!$K:$K,'Daily BSE Equity Options'!$A:$A,$A697))</f>
        <v>8.5000000000000006E-3</v>
      </c>
      <c r="G697" s="7">
        <f t="shared" si="270"/>
        <v>557.84570000000008</v>
      </c>
      <c r="H697" s="20">
        <f t="shared" si="271"/>
        <v>1.3051162068036479</v>
      </c>
      <c r="I697" s="20">
        <f t="shared" si="272"/>
        <v>-0.87160120845921452</v>
      </c>
      <c r="J697" s="20">
        <f t="shared" si="273"/>
        <v>1.3045209195185774</v>
      </c>
      <c r="K697" s="20">
        <f t="shared" si="288"/>
        <v>4.5761284254693502E-2</v>
      </c>
      <c r="L697" s="20">
        <f t="shared" si="289"/>
        <v>4.9382716049382935E-2</v>
      </c>
      <c r="M697" s="20">
        <f t="shared" si="290"/>
        <v>4.5761339244706489E-2</v>
      </c>
      <c r="N697" s="20">
        <f t="shared" si="274"/>
        <v>0.99998476281165194</v>
      </c>
      <c r="O697" s="20">
        <f t="shared" si="275"/>
        <v>1.5237188347960734E-5</v>
      </c>
      <c r="P697" s="21">
        <f>IF(SUMIFS('Daily NSE Equity Options'!$L:$L,'Daily NSE Equity Options'!$A:$A,$A697)=0,"",SUMIFS('Daily NSE Equity Options'!$L:$L,'Daily NSE Equity Options'!$A:$A,$A697))</f>
        <v>218780.90710000001</v>
      </c>
      <c r="Q697" s="8">
        <f>IF(SUMIFS('Daily BSE Equity Options'!$L:$L,'Daily BSE Equity Options'!$A:$A,$A697)=0,"",SUMIFS('Daily BSE Equity Options'!$L:$L,'Daily BSE Equity Options'!$A:$A,$A697))</f>
        <v>68.343100000000007</v>
      </c>
      <c r="R697" s="8">
        <f t="shared" si="276"/>
        <v>218849.25020000001</v>
      </c>
      <c r="S697" s="23">
        <f t="shared" si="277"/>
        <v>3.830063015458979</v>
      </c>
      <c r="T697" s="23">
        <f t="shared" si="278"/>
        <v>-0.97301474274274025</v>
      </c>
      <c r="U697" s="23">
        <f t="shared" si="279"/>
        <v>3.5757298247691862</v>
      </c>
      <c r="V697" s="23">
        <f t="shared" si="291"/>
        <v>0.50952240707127627</v>
      </c>
      <c r="W697" s="23">
        <f t="shared" si="292"/>
        <v>1.4392920648208296E-2</v>
      </c>
      <c r="X697" s="23">
        <f t="shared" si="293"/>
        <v>0.50929235001258455</v>
      </c>
      <c r="Y697" s="23">
        <f t="shared" si="280"/>
        <v>0.99968771608795759</v>
      </c>
      <c r="Z697" s="23">
        <f t="shared" si="281"/>
        <v>3.1228391204239094E-4</v>
      </c>
      <c r="AA697" s="24">
        <f>IF(SUMIFS('Daily NSE Equity Options'!$M:$M,'Daily NSE Equity Options'!$A:$A,$A697)=0,"",SUMIFS('Daily NSE Equity Options'!$M:$M,'Daily NSE Equity Options'!$A:$A,$A697))</f>
        <v>249911456</v>
      </c>
      <c r="AB697" s="9">
        <f>IF(SUMIFS('Daily BSE Equity Options'!$M:$M,'Daily BSE Equity Options'!$A:$A,$A697)=0,"",SUMIFS('Daily BSE Equity Options'!$M:$M,'Daily BSE Equity Options'!$A:$A,$A697))</f>
        <v>66686</v>
      </c>
      <c r="AC697" s="9">
        <f t="shared" si="282"/>
        <v>249978142</v>
      </c>
      <c r="AD697" s="26">
        <f t="shared" si="283"/>
        <v>4.1247234898558709</v>
      </c>
      <c r="AE697" s="26">
        <f t="shared" si="284"/>
        <v>-0.97653979784106759</v>
      </c>
      <c r="AF697" s="26">
        <f t="shared" si="285"/>
        <v>3.8437530603085648</v>
      </c>
      <c r="AG697" s="26">
        <f t="shared" si="294"/>
        <v>0.61781189972276218</v>
      </c>
      <c r="AH697" s="26">
        <f t="shared" si="295"/>
        <v>1.6647864133914725E-2</v>
      </c>
      <c r="AI697" s="26">
        <f t="shared" si="296"/>
        <v>0.61755673854731641</v>
      </c>
      <c r="AJ697" s="26">
        <f t="shared" si="286"/>
        <v>0.99973323267599934</v>
      </c>
      <c r="AK697" s="26">
        <f t="shared" si="287"/>
        <v>2.6676732400067205E-4</v>
      </c>
      <c r="AL697" s="29">
        <v>15.022500000000001</v>
      </c>
      <c r="AM697" s="30">
        <v>15.31</v>
      </c>
      <c r="AN697" s="30">
        <v>13.84</v>
      </c>
      <c r="AO697" s="30">
        <v>14.59</v>
      </c>
      <c r="AP697" s="31">
        <v>-2.8799999999999999E-2</v>
      </c>
    </row>
    <row r="698" spans="1:42" x14ac:dyDescent="0.2">
      <c r="A698" s="11">
        <v>44944</v>
      </c>
      <c r="B698" s="5" t="s">
        <v>240</v>
      </c>
      <c r="C698" s="10">
        <v>44927</v>
      </c>
      <c r="D698" s="5" t="s">
        <v>186</v>
      </c>
      <c r="E698" s="18">
        <f>IF(SUMIFS('Daily NSE Equity Options'!$K:$K,'Daily NSE Equity Options'!$A:$A,$A698)=0,"",SUMIFS('Daily NSE Equity Options'!$K:$K,'Daily NSE Equity Options'!$A:$A,$A698))</f>
        <v>488.23989999999998</v>
      </c>
      <c r="F698" s="7">
        <f>IF(SUMIFS('Daily BSE Equity Options'!$K:$K,'Daily BSE Equity Options'!$A:$A,$A698)=0,"",SUMIFS('Daily BSE Equity Options'!$K:$K,'Daily BSE Equity Options'!$A:$A,$A698))</f>
        <v>7.7000000000000002E-3</v>
      </c>
      <c r="G698" s="7">
        <f t="shared" si="270"/>
        <v>488.24759999999998</v>
      </c>
      <c r="H698" s="20">
        <f t="shared" si="271"/>
        <v>0.31756246576155744</v>
      </c>
      <c r="I698" s="20">
        <f t="shared" si="272"/>
        <v>-0.86993243243243246</v>
      </c>
      <c r="J698" s="20">
        <f t="shared" si="273"/>
        <v>0.31737278554819448</v>
      </c>
      <c r="K698" s="20">
        <f t="shared" si="288"/>
        <v>-0.12476274439926216</v>
      </c>
      <c r="L698" s="20">
        <f t="shared" si="289"/>
        <v>-9.4117647058823528E-2</v>
      </c>
      <c r="M698" s="20">
        <f t="shared" si="290"/>
        <v>-0.12476227745414203</v>
      </c>
      <c r="N698" s="20">
        <f t="shared" si="274"/>
        <v>0.99998422931316</v>
      </c>
      <c r="O698" s="20">
        <f t="shared" si="275"/>
        <v>1.5770686840037719E-5</v>
      </c>
      <c r="P698" s="21">
        <f>IF(SUMIFS('Daily NSE Equity Options'!$L:$L,'Daily NSE Equity Options'!$A:$A,$A698)=0,"",SUMIFS('Daily NSE Equity Options'!$L:$L,'Daily NSE Equity Options'!$A:$A,$A698))</f>
        <v>168161.26029999999</v>
      </c>
      <c r="Q698" s="8">
        <f>IF(SUMIFS('Daily BSE Equity Options'!$L:$L,'Daily BSE Equity Options'!$A:$A,$A698)=0,"",SUMIFS('Daily BSE Equity Options'!$L:$L,'Daily BSE Equity Options'!$A:$A,$A698))</f>
        <v>66.384</v>
      </c>
      <c r="R698" s="8">
        <f t="shared" si="276"/>
        <v>168227.64429999999</v>
      </c>
      <c r="S698" s="23">
        <f t="shared" si="277"/>
        <v>0.96859292848813738</v>
      </c>
      <c r="T698" s="23">
        <f t="shared" si="278"/>
        <v>-0.97383899506178717</v>
      </c>
      <c r="U698" s="23">
        <f t="shared" si="279"/>
        <v>0.91255634149221998</v>
      </c>
      <c r="V698" s="23">
        <f t="shared" si="291"/>
        <v>-0.23137140928327382</v>
      </c>
      <c r="W698" s="23">
        <f t="shared" si="292"/>
        <v>-2.8665659005810529E-2</v>
      </c>
      <c r="X698" s="23">
        <f t="shared" si="293"/>
        <v>-0.23130810753858377</v>
      </c>
      <c r="Y698" s="23">
        <f t="shared" si="280"/>
        <v>0.99960539184700459</v>
      </c>
      <c r="Z698" s="23">
        <f t="shared" si="281"/>
        <v>3.9460815299545871E-4</v>
      </c>
      <c r="AA698" s="24">
        <f>IF(SUMIFS('Daily NSE Equity Options'!$M:$M,'Daily NSE Equity Options'!$A:$A,$A698)=0,"",SUMIFS('Daily NSE Equity Options'!$M:$M,'Daily NSE Equity Options'!$A:$A,$A698))</f>
        <v>169809250</v>
      </c>
      <c r="AB698" s="9">
        <f>IF(SUMIFS('Daily BSE Equity Options'!$M:$M,'Daily BSE Equity Options'!$A:$A,$A698)=0,"",SUMIFS('Daily BSE Equity Options'!$M:$M,'Daily BSE Equity Options'!$A:$A,$A698))</f>
        <v>64808</v>
      </c>
      <c r="AC698" s="9">
        <f t="shared" si="282"/>
        <v>169874058</v>
      </c>
      <c r="AD698" s="26">
        <f t="shared" si="283"/>
        <v>0.86368442038878657</v>
      </c>
      <c r="AE698" s="26">
        <f t="shared" si="284"/>
        <v>-0.97667568812622363</v>
      </c>
      <c r="AF698" s="26">
        <f t="shared" si="285"/>
        <v>0.8092231625004318</v>
      </c>
      <c r="AG698" s="26">
        <f t="shared" si="294"/>
        <v>-0.32052234532217683</v>
      </c>
      <c r="AH698" s="26">
        <f t="shared" si="295"/>
        <v>-2.8161833068410136E-2</v>
      </c>
      <c r="AI698" s="26">
        <f t="shared" si="296"/>
        <v>-0.32044435309067942</v>
      </c>
      <c r="AJ698" s="26">
        <f t="shared" si="286"/>
        <v>0.99961849383735801</v>
      </c>
      <c r="AK698" s="26">
        <f t="shared" si="287"/>
        <v>3.8150616264197328E-4</v>
      </c>
      <c r="AL698" s="29">
        <v>14.59</v>
      </c>
      <c r="AM698" s="30">
        <v>14.75</v>
      </c>
      <c r="AN698" s="30">
        <v>12.4725</v>
      </c>
      <c r="AO698" s="30">
        <v>14.3725</v>
      </c>
      <c r="AP698" s="31">
        <v>-1.49E-2</v>
      </c>
    </row>
    <row r="699" spans="1:42" x14ac:dyDescent="0.2">
      <c r="A699" s="11">
        <v>44945</v>
      </c>
      <c r="B699" s="5" t="s">
        <v>243</v>
      </c>
      <c r="C699" s="10">
        <v>44927</v>
      </c>
      <c r="D699" s="5" t="s">
        <v>186</v>
      </c>
      <c r="E699" s="18">
        <f>IF(SUMIFS('Daily NSE Equity Options'!$K:$K,'Daily NSE Equity Options'!$A:$A,$A699)=0,"",SUMIFS('Daily NSE Equity Options'!$K:$K,'Daily NSE Equity Options'!$A:$A,$A699))</f>
        <v>507.90190000000001</v>
      </c>
      <c r="F699" s="7">
        <f>IF(SUMIFS('Daily BSE Equity Options'!$K:$K,'Daily BSE Equity Options'!$A:$A,$A699)=0,"",SUMIFS('Daily BSE Equity Options'!$K:$K,'Daily BSE Equity Options'!$A:$A,$A699))</f>
        <v>2.3E-3</v>
      </c>
      <c r="G699" s="7">
        <f t="shared" si="270"/>
        <v>507.9042</v>
      </c>
      <c r="H699" s="20">
        <f t="shared" si="271"/>
        <v>0.34610337791439294</v>
      </c>
      <c r="I699" s="20">
        <f t="shared" si="272"/>
        <v>-0.9486607142857143</v>
      </c>
      <c r="J699" s="20">
        <f t="shared" si="273"/>
        <v>0.34594966311786557</v>
      </c>
      <c r="K699" s="20">
        <f t="shared" si="288"/>
        <v>4.0271186357362598E-2</v>
      </c>
      <c r="L699" s="20">
        <f t="shared" si="289"/>
        <v>-0.70129870129870131</v>
      </c>
      <c r="M699" s="20">
        <f t="shared" si="290"/>
        <v>4.0259491290894234E-2</v>
      </c>
      <c r="N699" s="20">
        <f t="shared" si="274"/>
        <v>0.99999547158696467</v>
      </c>
      <c r="O699" s="20">
        <f t="shared" si="275"/>
        <v>4.5284130353716311E-6</v>
      </c>
      <c r="P699" s="21">
        <f>IF(SUMIFS('Daily NSE Equity Options'!$L:$L,'Daily NSE Equity Options'!$A:$A,$A699)=0,"",SUMIFS('Daily NSE Equity Options'!$L:$L,'Daily NSE Equity Options'!$A:$A,$A699))</f>
        <v>323431.9682</v>
      </c>
      <c r="Q699" s="8">
        <f>IF(SUMIFS('Daily BSE Equity Options'!$L:$L,'Daily BSE Equity Options'!$A:$A,$A699)=0,"",SUMIFS('Daily BSE Equity Options'!$L:$L,'Daily BSE Equity Options'!$A:$A,$A699))</f>
        <v>58.24</v>
      </c>
      <c r="R699" s="8">
        <f t="shared" si="276"/>
        <v>323490.20819999999</v>
      </c>
      <c r="S699" s="23">
        <f t="shared" si="277"/>
        <v>2.0812951130338604</v>
      </c>
      <c r="T699" s="23">
        <f t="shared" si="278"/>
        <v>-0.97823054799100739</v>
      </c>
      <c r="U699" s="23">
        <f t="shared" si="279"/>
        <v>2.0052540770538734</v>
      </c>
      <c r="V699" s="23">
        <f t="shared" si="291"/>
        <v>0.92334410210173723</v>
      </c>
      <c r="W699" s="23">
        <f t="shared" si="292"/>
        <v>-0.12268016389491443</v>
      </c>
      <c r="X699" s="23">
        <f t="shared" si="293"/>
        <v>0.92293133239814384</v>
      </c>
      <c r="Y699" s="23">
        <f t="shared" si="280"/>
        <v>0.99981996363870163</v>
      </c>
      <c r="Z699" s="23">
        <f t="shared" si="281"/>
        <v>1.8003636129843142E-4</v>
      </c>
      <c r="AA699" s="24">
        <f>IF(SUMIFS('Daily NSE Equity Options'!$M:$M,'Daily NSE Equity Options'!$A:$A,$A699)=0,"",SUMIFS('Daily NSE Equity Options'!$M:$M,'Daily NSE Equity Options'!$A:$A,$A699))</f>
        <v>324792020</v>
      </c>
      <c r="AB699" s="9">
        <f>IF(SUMIFS('Daily BSE Equity Options'!$M:$M,'Daily BSE Equity Options'!$A:$A,$A699)=0,"",SUMIFS('Daily BSE Equity Options'!$M:$M,'Daily BSE Equity Options'!$A:$A,$A699))</f>
        <v>62667</v>
      </c>
      <c r="AC699" s="9">
        <f t="shared" si="282"/>
        <v>324854687</v>
      </c>
      <c r="AD699" s="26">
        <f t="shared" si="283"/>
        <v>1.8774246940718751</v>
      </c>
      <c r="AE699" s="26">
        <f t="shared" si="284"/>
        <v>-0.9769910386691687</v>
      </c>
      <c r="AF699" s="26">
        <f t="shared" si="285"/>
        <v>1.8101730290742006</v>
      </c>
      <c r="AG699" s="26">
        <f t="shared" si="294"/>
        <v>0.91268744193852802</v>
      </c>
      <c r="AH699" s="26">
        <f t="shared" si="295"/>
        <v>-3.3036044932724384E-2</v>
      </c>
      <c r="AI699" s="26">
        <f t="shared" si="296"/>
        <v>0.91232664260013152</v>
      </c>
      <c r="AJ699" s="26">
        <f t="shared" si="286"/>
        <v>0.99980709220920061</v>
      </c>
      <c r="AK699" s="26">
        <f t="shared" si="287"/>
        <v>1.9290779079939824E-4</v>
      </c>
      <c r="AL699" s="29">
        <v>14.3725</v>
      </c>
      <c r="AM699" s="30">
        <v>14.8325</v>
      </c>
      <c r="AN699" s="30">
        <v>13.8925</v>
      </c>
      <c r="AO699" s="30">
        <v>13.96</v>
      </c>
      <c r="AP699" s="31">
        <v>-2.87E-2</v>
      </c>
    </row>
    <row r="700" spans="1:42" x14ac:dyDescent="0.2">
      <c r="A700" s="11">
        <v>44946</v>
      </c>
      <c r="B700" s="5" t="s">
        <v>241</v>
      </c>
      <c r="C700" s="10">
        <v>44927</v>
      </c>
      <c r="D700" s="5" t="s">
        <v>186</v>
      </c>
      <c r="E700" s="18">
        <f>IF(SUMIFS('Daily NSE Equity Options'!$K:$K,'Daily NSE Equity Options'!$A:$A,$A700)=0,"",SUMIFS('Daily NSE Equity Options'!$K:$K,'Daily NSE Equity Options'!$A:$A,$A700))</f>
        <v>368.97320000000002</v>
      </c>
      <c r="F700" s="7">
        <f>IF(SUMIFS('Daily BSE Equity Options'!$K:$K,'Daily BSE Equity Options'!$A:$A,$A700)=0,"",SUMIFS('Daily BSE Equity Options'!$K:$K,'Daily BSE Equity Options'!$A:$A,$A700))</f>
        <v>7.1999999999999998E-3</v>
      </c>
      <c r="G700" s="7">
        <f t="shared" si="270"/>
        <v>368.98040000000003</v>
      </c>
      <c r="H700" s="20">
        <f t="shared" si="271"/>
        <v>4.1445060733382721E-3</v>
      </c>
      <c r="I700" s="20">
        <f t="shared" si="272"/>
        <v>-0.54716981132075482</v>
      </c>
      <c r="J700" s="20">
        <f t="shared" si="273"/>
        <v>4.1206510966178556E-3</v>
      </c>
      <c r="K700" s="20">
        <f t="shared" si="288"/>
        <v>-0.27353451522823602</v>
      </c>
      <c r="L700" s="20">
        <f t="shared" si="289"/>
        <v>2.1304347826086958</v>
      </c>
      <c r="M700" s="20">
        <f t="shared" si="290"/>
        <v>-0.27352362906233096</v>
      </c>
      <c r="N700" s="20">
        <f t="shared" si="274"/>
        <v>0.99998048676840279</v>
      </c>
      <c r="O700" s="20">
        <f t="shared" si="275"/>
        <v>1.9513231597125481E-5</v>
      </c>
      <c r="P700" s="21">
        <f>IF(SUMIFS('Daily NSE Equity Options'!$L:$L,'Daily NSE Equity Options'!$A:$A,$A700)=0,"",SUMIFS('Daily NSE Equity Options'!$L:$L,'Daily NSE Equity Options'!$A:$A,$A700))</f>
        <v>94944.421799999996</v>
      </c>
      <c r="Q700" s="8">
        <f>IF(SUMIFS('Daily BSE Equity Options'!$L:$L,'Daily BSE Equity Options'!$A:$A,$A700)=0,"",SUMIFS('Daily BSE Equity Options'!$L:$L,'Daily BSE Equity Options'!$A:$A,$A700))</f>
        <v>69.078699999999998</v>
      </c>
      <c r="R700" s="8">
        <f t="shared" si="276"/>
        <v>95013.500499999995</v>
      </c>
      <c r="S700" s="23">
        <f t="shared" si="277"/>
        <v>-0.48692274958063686</v>
      </c>
      <c r="T700" s="23">
        <f t="shared" si="278"/>
        <v>-0.97506570552080141</v>
      </c>
      <c r="U700" s="23">
        <f t="shared" si="279"/>
        <v>-0.49412309992507419</v>
      </c>
      <c r="V700" s="23">
        <f t="shared" si="291"/>
        <v>-0.70644700853661635</v>
      </c>
      <c r="W700" s="23">
        <f t="shared" si="292"/>
        <v>0.18610405219780213</v>
      </c>
      <c r="X700" s="23">
        <f t="shared" si="293"/>
        <v>-0.70628631689136867</v>
      </c>
      <c r="Y700" s="23">
        <f t="shared" si="280"/>
        <v>0.99927295910963732</v>
      </c>
      <c r="Z700" s="23">
        <f t="shared" si="281"/>
        <v>7.2704089036273328E-4</v>
      </c>
      <c r="AA700" s="24">
        <f>IF(SUMIFS('Daily NSE Equity Options'!$M:$M,'Daily NSE Equity Options'!$A:$A,$A700)=0,"",SUMIFS('Daily NSE Equity Options'!$M:$M,'Daily NSE Equity Options'!$A:$A,$A700))</f>
        <v>99269347</v>
      </c>
      <c r="AB700" s="9">
        <f>IF(SUMIFS('Daily BSE Equity Options'!$M:$M,'Daily BSE Equity Options'!$A:$A,$A700)=0,"",SUMIFS('Daily BSE Equity Options'!$M:$M,'Daily BSE Equity Options'!$A:$A,$A700))</f>
        <v>67576</v>
      </c>
      <c r="AC700" s="9">
        <f t="shared" si="282"/>
        <v>99336923</v>
      </c>
      <c r="AD700" s="26">
        <f t="shared" si="283"/>
        <v>-0.5033962825082724</v>
      </c>
      <c r="AE700" s="26">
        <f t="shared" si="284"/>
        <v>-0.97646690911572953</v>
      </c>
      <c r="AF700" s="26">
        <f t="shared" si="285"/>
        <v>-0.51009574561394744</v>
      </c>
      <c r="AG700" s="26">
        <f t="shared" si="294"/>
        <v>-0.69436026476266255</v>
      </c>
      <c r="AH700" s="26">
        <f t="shared" si="295"/>
        <v>7.8334689709097294E-2</v>
      </c>
      <c r="AI700" s="26">
        <f t="shared" si="296"/>
        <v>-0.69421120588603358</v>
      </c>
      <c r="AJ700" s="26">
        <f t="shared" si="286"/>
        <v>0.99931972928132673</v>
      </c>
      <c r="AK700" s="26">
        <f t="shared" si="287"/>
        <v>6.8027071867325704E-4</v>
      </c>
      <c r="AL700" s="29">
        <v>13.96</v>
      </c>
      <c r="AM700" s="30">
        <v>14.185</v>
      </c>
      <c r="AN700" s="30">
        <v>11.6425</v>
      </c>
      <c r="AO700" s="30">
        <v>13.7875</v>
      </c>
      <c r="AP700" s="31">
        <v>-1.24E-2</v>
      </c>
    </row>
    <row r="701" spans="1:42" x14ac:dyDescent="0.2">
      <c r="A701" s="11">
        <v>44949</v>
      </c>
      <c r="B701" s="5" t="s">
        <v>244</v>
      </c>
      <c r="C701" s="10">
        <v>44927</v>
      </c>
      <c r="D701" s="5" t="s">
        <v>186</v>
      </c>
      <c r="E701" s="18">
        <f>IF(SUMIFS('Daily NSE Equity Options'!$K:$K,'Daily NSE Equity Options'!$A:$A,$A701)=0,"",SUMIFS('Daily NSE Equity Options'!$K:$K,'Daily NSE Equity Options'!$A:$A,$A701))</f>
        <v>371.62740000000002</v>
      </c>
      <c r="F701" s="7">
        <f>IF(SUMIFS('Daily BSE Equity Options'!$K:$K,'Daily BSE Equity Options'!$A:$A,$A701)=0,"",SUMIFS('Daily BSE Equity Options'!$K:$K,'Daily BSE Equity Options'!$A:$A,$A701))</f>
        <v>6.4000000000000003E-3</v>
      </c>
      <c r="G701" s="7">
        <f t="shared" si="270"/>
        <v>371.63380000000001</v>
      </c>
      <c r="H701" s="20" t="str">
        <f t="shared" si="271"/>
        <v/>
      </c>
      <c r="I701" s="20" t="str">
        <f t="shared" si="272"/>
        <v/>
      </c>
      <c r="J701" s="20" t="str">
        <f t="shared" si="273"/>
        <v/>
      </c>
      <c r="K701" s="20">
        <f t="shared" si="288"/>
        <v>7.1934763825665105E-3</v>
      </c>
      <c r="L701" s="20">
        <f t="shared" si="289"/>
        <v>-0.11111111111111105</v>
      </c>
      <c r="M701" s="20">
        <f t="shared" si="290"/>
        <v>7.1911678777516475E-3</v>
      </c>
      <c r="N701" s="20">
        <f t="shared" si="274"/>
        <v>0.99998277874617436</v>
      </c>
      <c r="O701" s="20">
        <f t="shared" si="275"/>
        <v>1.7221253825674631E-5</v>
      </c>
      <c r="P701" s="21">
        <f>IF(SUMIFS('Daily NSE Equity Options'!$L:$L,'Daily NSE Equity Options'!$A:$A,$A701)=0,"",SUMIFS('Daily NSE Equity Options'!$L:$L,'Daily NSE Equity Options'!$A:$A,$A701))</f>
        <v>118729.4053</v>
      </c>
      <c r="Q701" s="8">
        <f>IF(SUMIFS('Daily BSE Equity Options'!$L:$L,'Daily BSE Equity Options'!$A:$A,$A701)=0,"",SUMIFS('Daily BSE Equity Options'!$L:$L,'Daily BSE Equity Options'!$A:$A,$A701))</f>
        <v>68.969399999999993</v>
      </c>
      <c r="R701" s="8">
        <f t="shared" si="276"/>
        <v>118798.3747</v>
      </c>
      <c r="S701" s="23" t="str">
        <f t="shared" si="277"/>
        <v/>
      </c>
      <c r="T701" s="23" t="str">
        <f t="shared" si="278"/>
        <v/>
      </c>
      <c r="U701" s="23" t="str">
        <f t="shared" si="279"/>
        <v/>
      </c>
      <c r="V701" s="23">
        <f t="shared" si="291"/>
        <v>0.25051480696889139</v>
      </c>
      <c r="W701" s="23">
        <f t="shared" si="292"/>
        <v>-1.5822532850213733E-3</v>
      </c>
      <c r="X701" s="23">
        <f t="shared" si="293"/>
        <v>0.25033152209774667</v>
      </c>
      <c r="Y701" s="23">
        <f t="shared" si="280"/>
        <v>0.99941944155234308</v>
      </c>
      <c r="Z701" s="23">
        <f t="shared" si="281"/>
        <v>5.8055844765694418E-4</v>
      </c>
      <c r="AA701" s="24">
        <f>IF(SUMIFS('Daily NSE Equity Options'!$M:$M,'Daily NSE Equity Options'!$A:$A,$A701)=0,"",SUMIFS('Daily NSE Equity Options'!$M:$M,'Daily NSE Equity Options'!$A:$A,$A701))</f>
        <v>124749309</v>
      </c>
      <c r="AB701" s="9">
        <f>IF(SUMIFS('Daily BSE Equity Options'!$M:$M,'Daily BSE Equity Options'!$A:$A,$A701)=0,"",SUMIFS('Daily BSE Equity Options'!$M:$M,'Daily BSE Equity Options'!$A:$A,$A701))</f>
        <v>67569</v>
      </c>
      <c r="AC701" s="9">
        <f t="shared" si="282"/>
        <v>124816878</v>
      </c>
      <c r="AD701" s="26" t="str">
        <f t="shared" si="283"/>
        <v/>
      </c>
      <c r="AE701" s="26" t="str">
        <f t="shared" si="284"/>
        <v/>
      </c>
      <c r="AF701" s="26" t="str">
        <f t="shared" si="285"/>
        <v/>
      </c>
      <c r="AG701" s="26">
        <f t="shared" si="294"/>
        <v>0.25667502376136309</v>
      </c>
      <c r="AH701" s="26">
        <f t="shared" si="295"/>
        <v>-1.0358707233337761E-4</v>
      </c>
      <c r="AI701" s="26">
        <f t="shared" si="296"/>
        <v>0.25650034479123129</v>
      </c>
      <c r="AJ701" s="26">
        <f t="shared" si="286"/>
        <v>0.99945865494248298</v>
      </c>
      <c r="AK701" s="26">
        <f t="shared" si="287"/>
        <v>5.4134505751698102E-4</v>
      </c>
      <c r="AL701" s="29">
        <v>13.7875</v>
      </c>
      <c r="AM701" s="30">
        <v>14.26</v>
      </c>
      <c r="AN701" s="30">
        <v>13.48</v>
      </c>
      <c r="AO701" s="30">
        <v>13.6175</v>
      </c>
      <c r="AP701" s="31">
        <v>-1.23E-2</v>
      </c>
    </row>
    <row r="702" spans="1:42" x14ac:dyDescent="0.2">
      <c r="A702" s="11">
        <v>44950</v>
      </c>
      <c r="B702" s="5" t="s">
        <v>242</v>
      </c>
      <c r="C702" s="10">
        <v>44927</v>
      </c>
      <c r="D702" s="5" t="s">
        <v>186</v>
      </c>
      <c r="E702" s="18">
        <f>IF(SUMIFS('Daily NSE Equity Options'!$K:$K,'Daily NSE Equity Options'!$A:$A,$A702)=0,"",SUMIFS('Daily NSE Equity Options'!$K:$K,'Daily NSE Equity Options'!$A:$A,$A702))</f>
        <v>426.23070000000001</v>
      </c>
      <c r="F702" s="7">
        <f>IF(SUMIFS('Daily BSE Equity Options'!$K:$K,'Daily BSE Equity Options'!$A:$A,$A702)=0,"",SUMIFS('Daily BSE Equity Options'!$K:$K,'Daily BSE Equity Options'!$A:$A,$A702))</f>
        <v>4.3E-3</v>
      </c>
      <c r="G702" s="7">
        <f t="shared" si="270"/>
        <v>426.23500000000001</v>
      </c>
      <c r="H702" s="20">
        <f t="shared" si="271"/>
        <v>-0.13665597590750933</v>
      </c>
      <c r="I702" s="20">
        <f t="shared" si="272"/>
        <v>-0.93533834586466169</v>
      </c>
      <c r="J702" s="20">
        <f t="shared" si="273"/>
        <v>-0.13676354225167131</v>
      </c>
      <c r="K702" s="20">
        <f t="shared" si="288"/>
        <v>0.14693023173210573</v>
      </c>
      <c r="L702" s="20">
        <f t="shared" si="289"/>
        <v>-0.328125</v>
      </c>
      <c r="M702" s="20">
        <f t="shared" si="290"/>
        <v>0.146922050685379</v>
      </c>
      <c r="N702" s="20">
        <f t="shared" si="274"/>
        <v>0.99998991166844586</v>
      </c>
      <c r="O702" s="20">
        <f t="shared" si="275"/>
        <v>1.0088331554189589E-5</v>
      </c>
      <c r="P702" s="21">
        <f>IF(SUMIFS('Daily NSE Equity Options'!$L:$L,'Daily NSE Equity Options'!$A:$A,$A702)=0,"",SUMIFS('Daily NSE Equity Options'!$L:$L,'Daily NSE Equity Options'!$A:$A,$A702))</f>
        <v>197852.20989999999</v>
      </c>
      <c r="Q702" s="8">
        <f>IF(SUMIFS('Daily BSE Equity Options'!$L:$L,'Daily BSE Equity Options'!$A:$A,$A702)=0,"",SUMIFS('Daily BSE Equity Options'!$L:$L,'Daily BSE Equity Options'!$A:$A,$A702))</f>
        <v>83.203100000000006</v>
      </c>
      <c r="R702" s="8">
        <f t="shared" si="276"/>
        <v>197935.413</v>
      </c>
      <c r="S702" s="23">
        <f t="shared" si="277"/>
        <v>1.3569727045726916</v>
      </c>
      <c r="T702" s="23">
        <f t="shared" si="278"/>
        <v>-0.96695336073586724</v>
      </c>
      <c r="U702" s="23">
        <f t="shared" si="279"/>
        <v>1.2892999715465132</v>
      </c>
      <c r="V702" s="23">
        <f t="shared" si="291"/>
        <v>0.66641287724869946</v>
      </c>
      <c r="W702" s="23">
        <f t="shared" si="292"/>
        <v>0.20637703097315652</v>
      </c>
      <c r="X702" s="23">
        <f t="shared" si="293"/>
        <v>0.66614579955191933</v>
      </c>
      <c r="Y702" s="23">
        <f t="shared" si="280"/>
        <v>0.99957964520477183</v>
      </c>
      <c r="Z702" s="23">
        <f t="shared" si="281"/>
        <v>4.2035479522807779E-4</v>
      </c>
      <c r="AA702" s="24">
        <f>IF(SUMIFS('Daily NSE Equity Options'!$M:$M,'Daily NSE Equity Options'!$A:$A,$A702)=0,"",SUMIFS('Daily NSE Equity Options'!$M:$M,'Daily NSE Equity Options'!$A:$A,$A702))</f>
        <v>219236743</v>
      </c>
      <c r="AB702" s="9">
        <f>IF(SUMIFS('Daily BSE Equity Options'!$M:$M,'Daily BSE Equity Options'!$A:$A,$A702)=0,"",SUMIFS('Daily BSE Equity Options'!$M:$M,'Daily BSE Equity Options'!$A:$A,$A702))</f>
        <v>82085</v>
      </c>
      <c r="AC702" s="9">
        <f t="shared" si="282"/>
        <v>219318828</v>
      </c>
      <c r="AD702" s="26">
        <f t="shared" si="283"/>
        <v>1.3481795955649338</v>
      </c>
      <c r="AE702" s="26">
        <f t="shared" si="284"/>
        <v>-0.96744047678073841</v>
      </c>
      <c r="AF702" s="26">
        <f t="shared" si="285"/>
        <v>1.287296104744788</v>
      </c>
      <c r="AG702" s="26">
        <f t="shared" si="294"/>
        <v>0.75741849600144873</v>
      </c>
      <c r="AH702" s="26">
        <f t="shared" si="295"/>
        <v>0.21483224555639424</v>
      </c>
      <c r="AI702" s="26">
        <f t="shared" si="296"/>
        <v>0.75712476961649378</v>
      </c>
      <c r="AJ702" s="26">
        <f t="shared" si="286"/>
        <v>0.99962572752759737</v>
      </c>
      <c r="AK702" s="26">
        <f t="shared" si="287"/>
        <v>3.7427247240259738E-4</v>
      </c>
      <c r="AL702" s="29">
        <v>13.6175</v>
      </c>
      <c r="AM702" s="30">
        <v>13.81</v>
      </c>
      <c r="AN702" s="30">
        <v>13.3</v>
      </c>
      <c r="AO702" s="30">
        <v>13.657500000000001</v>
      </c>
      <c r="AP702" s="31">
        <v>2.8999999999999998E-3</v>
      </c>
    </row>
    <row r="703" spans="1:42" x14ac:dyDescent="0.2">
      <c r="A703" s="11">
        <v>44951</v>
      </c>
      <c r="B703" s="5" t="s">
        <v>240</v>
      </c>
      <c r="C703" s="10">
        <v>44927</v>
      </c>
      <c r="D703" s="5" t="s">
        <v>186</v>
      </c>
      <c r="E703" s="18">
        <f>IF(SUMIFS('Daily NSE Equity Options'!$K:$K,'Daily NSE Equity Options'!$A:$A,$A703)=0,"",SUMIFS('Daily NSE Equity Options'!$K:$K,'Daily NSE Equity Options'!$A:$A,$A703))</f>
        <v>681.11680000000001</v>
      </c>
      <c r="F703" s="7">
        <f>IF(SUMIFS('Daily BSE Equity Options'!$K:$K,'Daily BSE Equity Options'!$A:$A,$A703)=0,"",SUMIFS('Daily BSE Equity Options'!$K:$K,'Daily BSE Equity Options'!$A:$A,$A703))</f>
        <v>2.5999999999999999E-3</v>
      </c>
      <c r="G703" s="7">
        <f t="shared" si="270"/>
        <v>681.11940000000004</v>
      </c>
      <c r="H703" s="20">
        <f t="shared" si="271"/>
        <v>0.44873156693544791</v>
      </c>
      <c r="I703" s="20">
        <f t="shared" si="272"/>
        <v>-0.93281653746770021</v>
      </c>
      <c r="J703" s="20">
        <f t="shared" si="273"/>
        <v>0.44861785460510606</v>
      </c>
      <c r="K703" s="20">
        <f t="shared" si="288"/>
        <v>0.59800033174522627</v>
      </c>
      <c r="L703" s="20">
        <f t="shared" si="289"/>
        <v>-0.39534883720930236</v>
      </c>
      <c r="M703" s="20">
        <f t="shared" si="290"/>
        <v>0.59799031050946083</v>
      </c>
      <c r="N703" s="20">
        <f t="shared" si="274"/>
        <v>0.99999618275444802</v>
      </c>
      <c r="O703" s="20">
        <f t="shared" si="275"/>
        <v>3.8172455519546199E-6</v>
      </c>
      <c r="P703" s="21">
        <f>IF(SUMIFS('Daily NSE Equity Options'!$L:$L,'Daily NSE Equity Options'!$A:$A,$A703)=0,"",SUMIFS('Daily NSE Equity Options'!$L:$L,'Daily NSE Equity Options'!$A:$A,$A703))</f>
        <v>398790.40610000002</v>
      </c>
      <c r="Q703" s="8">
        <f>IF(SUMIFS('Daily BSE Equity Options'!$L:$L,'Daily BSE Equity Options'!$A:$A,$A703)=0,"",SUMIFS('Daily BSE Equity Options'!$L:$L,'Daily BSE Equity Options'!$A:$A,$A703))</f>
        <v>82.948999999999998</v>
      </c>
      <c r="R703" s="8">
        <f t="shared" si="276"/>
        <v>398873.35510000004</v>
      </c>
      <c r="S703" s="23">
        <f t="shared" si="277"/>
        <v>3.3530666744415392</v>
      </c>
      <c r="T703" s="23">
        <f t="shared" si="278"/>
        <v>-0.96877253383430395</v>
      </c>
      <c r="U703" s="23">
        <f t="shared" si="279"/>
        <v>3.2312854567006184</v>
      </c>
      <c r="V703" s="23">
        <f t="shared" si="291"/>
        <v>1.0155974315452925</v>
      </c>
      <c r="W703" s="23">
        <f t="shared" si="292"/>
        <v>-3.053972748611633E-3</v>
      </c>
      <c r="X703" s="23">
        <f t="shared" si="293"/>
        <v>1.0151692365428313</v>
      </c>
      <c r="Y703" s="23">
        <f t="shared" si="280"/>
        <v>0.99979204176228009</v>
      </c>
      <c r="Z703" s="23">
        <f t="shared" si="281"/>
        <v>2.079582377198501E-4</v>
      </c>
      <c r="AA703" s="24">
        <f>IF(SUMIFS('Daily NSE Equity Options'!$M:$M,'Daily NSE Equity Options'!$A:$A,$A703)=0,"",SUMIFS('Daily NSE Equity Options'!$M:$M,'Daily NSE Equity Options'!$A:$A,$A703))</f>
        <v>399869337</v>
      </c>
      <c r="AB703" s="9">
        <f>IF(SUMIFS('Daily BSE Equity Options'!$M:$M,'Daily BSE Equity Options'!$A:$A,$A703)=0,"",SUMIFS('Daily BSE Equity Options'!$M:$M,'Daily BSE Equity Options'!$A:$A,$A703))</f>
        <v>84019</v>
      </c>
      <c r="AC703" s="9">
        <f t="shared" si="282"/>
        <v>399953356</v>
      </c>
      <c r="AD703" s="26">
        <f t="shared" si="283"/>
        <v>2.9036028917460213</v>
      </c>
      <c r="AE703" s="26">
        <f t="shared" si="284"/>
        <v>-0.96851591348031074</v>
      </c>
      <c r="AF703" s="26">
        <f t="shared" si="285"/>
        <v>2.8052893315738796</v>
      </c>
      <c r="AG703" s="26">
        <f t="shared" si="294"/>
        <v>0.82391569737924808</v>
      </c>
      <c r="AH703" s="26">
        <f t="shared" si="295"/>
        <v>2.3560942925016759E-2</v>
      </c>
      <c r="AI703" s="26">
        <f t="shared" si="296"/>
        <v>0.82361614662649929</v>
      </c>
      <c r="AJ703" s="26">
        <f t="shared" si="286"/>
        <v>0.99978992800350452</v>
      </c>
      <c r="AK703" s="26">
        <f t="shared" si="287"/>
        <v>2.1007199649551134E-4</v>
      </c>
      <c r="AL703" s="29">
        <v>13.657500000000001</v>
      </c>
      <c r="AM703" s="30">
        <v>15.422499999999999</v>
      </c>
      <c r="AN703" s="30">
        <v>13.5175</v>
      </c>
      <c r="AO703" s="30">
        <v>14.654999999999999</v>
      </c>
      <c r="AP703" s="31">
        <v>7.2999999999999995E-2</v>
      </c>
    </row>
    <row r="704" spans="1:42" x14ac:dyDescent="0.2">
      <c r="A704" s="11">
        <v>44953</v>
      </c>
      <c r="B704" s="5" t="s">
        <v>241</v>
      </c>
      <c r="C704" s="10">
        <v>44927</v>
      </c>
      <c r="D704" s="5" t="s">
        <v>186</v>
      </c>
      <c r="E704" s="18">
        <f>IF(SUMIFS('Daily NSE Equity Options'!$K:$K,'Daily NSE Equity Options'!$A:$A,$A704)=0,"",SUMIFS('Daily NSE Equity Options'!$K:$K,'Daily NSE Equity Options'!$A:$A,$A704))</f>
        <v>706.0566</v>
      </c>
      <c r="F704" s="7">
        <f>IF(SUMIFS('Daily BSE Equity Options'!$K:$K,'Daily BSE Equity Options'!$A:$A,$A704)=0,"",SUMIFS('Daily BSE Equity Options'!$K:$K,'Daily BSE Equity Options'!$A:$A,$A704))</f>
        <v>1.2E-2</v>
      </c>
      <c r="G704" s="7">
        <f t="shared" si="270"/>
        <v>706.06859999999995</v>
      </c>
      <c r="H704" s="20">
        <f t="shared" si="271"/>
        <v>0.41563132697379523</v>
      </c>
      <c r="I704" s="20">
        <f t="shared" si="272"/>
        <v>-0.37499999999999989</v>
      </c>
      <c r="J704" s="20">
        <f t="shared" si="273"/>
        <v>0.4156008922631893</v>
      </c>
      <c r="K704" s="20">
        <f t="shared" si="288"/>
        <v>3.6616040009584294E-2</v>
      </c>
      <c r="L704" s="20">
        <f t="shared" si="289"/>
        <v>3.6153846153846159</v>
      </c>
      <c r="M704" s="20">
        <f t="shared" si="290"/>
        <v>3.6629701048009888E-2</v>
      </c>
      <c r="N704" s="20">
        <f t="shared" si="274"/>
        <v>0.99998300448426691</v>
      </c>
      <c r="O704" s="20">
        <f t="shared" si="275"/>
        <v>1.6995515733173804E-5</v>
      </c>
      <c r="P704" s="21">
        <f>IF(SUMIFS('Daily NSE Equity Options'!$L:$L,'Daily NSE Equity Options'!$A:$A,$A704)=0,"",SUMIFS('Daily NSE Equity Options'!$L:$L,'Daily NSE Equity Options'!$A:$A,$A704))</f>
        <v>104386.716</v>
      </c>
      <c r="Q704" s="8">
        <f>IF(SUMIFS('Daily BSE Equity Options'!$L:$L,'Daily BSE Equity Options'!$A:$A,$A704)=0,"",SUMIFS('Daily BSE Equity Options'!$L:$L,'Daily BSE Equity Options'!$A:$A,$A704))</f>
        <v>23.226099999999999</v>
      </c>
      <c r="R704" s="8">
        <f t="shared" si="276"/>
        <v>104409.9421</v>
      </c>
      <c r="S704" s="23">
        <f t="shared" si="277"/>
        <v>-0.47245911300128474</v>
      </c>
      <c r="T704" s="23">
        <f t="shared" si="278"/>
        <v>-0.99154540494045296</v>
      </c>
      <c r="U704" s="23">
        <f t="shared" si="279"/>
        <v>-0.47956708876067133</v>
      </c>
      <c r="V704" s="23">
        <f t="shared" si="291"/>
        <v>-0.7382416567618626</v>
      </c>
      <c r="W704" s="23">
        <f t="shared" si="292"/>
        <v>-0.71999541887183693</v>
      </c>
      <c r="X704" s="23">
        <f t="shared" si="293"/>
        <v>-0.73823786230638599</v>
      </c>
      <c r="Y704" s="23">
        <f t="shared" si="280"/>
        <v>0.99977754896197768</v>
      </c>
      <c r="Z704" s="23">
        <f t="shared" si="281"/>
        <v>2.2245103802236472E-4</v>
      </c>
      <c r="AA704" s="24">
        <f>IF(SUMIFS('Daily NSE Equity Options'!$M:$M,'Daily NSE Equity Options'!$A:$A,$A704)=0,"",SUMIFS('Daily NSE Equity Options'!$M:$M,'Daily NSE Equity Options'!$A:$A,$A704))</f>
        <v>113639482</v>
      </c>
      <c r="AB704" s="9">
        <f>IF(SUMIFS('Daily BSE Equity Options'!$M:$M,'Daily BSE Equity Options'!$A:$A,$A704)=0,"",SUMIFS('Daily BSE Equity Options'!$M:$M,'Daily BSE Equity Options'!$A:$A,$A704))</f>
        <v>22926</v>
      </c>
      <c r="AC704" s="9">
        <f t="shared" si="282"/>
        <v>113662408</v>
      </c>
      <c r="AD704" s="26">
        <f t="shared" si="283"/>
        <v>-0.48126481470666416</v>
      </c>
      <c r="AE704" s="26">
        <f t="shared" si="284"/>
        <v>-0.99188119043293588</v>
      </c>
      <c r="AF704" s="26">
        <f t="shared" si="285"/>
        <v>-0.48776289175489729</v>
      </c>
      <c r="AG704" s="26">
        <f t="shared" si="294"/>
        <v>-0.71580846170257861</v>
      </c>
      <c r="AH704" s="26">
        <f t="shared" si="295"/>
        <v>-0.72713314845451626</v>
      </c>
      <c r="AI704" s="26">
        <f t="shared" si="296"/>
        <v>-0.7158108407021343</v>
      </c>
      <c r="AJ704" s="26">
        <f t="shared" si="286"/>
        <v>0.99979829742829307</v>
      </c>
      <c r="AK704" s="26">
        <f t="shared" si="287"/>
        <v>2.0170257170690946E-4</v>
      </c>
      <c r="AL704" s="29">
        <v>14.654999999999999</v>
      </c>
      <c r="AM704" s="30">
        <v>18.012499999999999</v>
      </c>
      <c r="AN704" s="30">
        <v>14.5825</v>
      </c>
      <c r="AO704" s="30">
        <v>17.32</v>
      </c>
      <c r="AP704" s="31">
        <v>0.18179999999999999</v>
      </c>
    </row>
    <row r="705" spans="1:42" x14ac:dyDescent="0.2">
      <c r="A705" s="11">
        <v>44956</v>
      </c>
      <c r="B705" s="5" t="s">
        <v>244</v>
      </c>
      <c r="C705" s="10">
        <v>44927</v>
      </c>
      <c r="D705" s="5" t="s">
        <v>186</v>
      </c>
      <c r="E705" s="18">
        <f>IF(SUMIFS('Daily NSE Equity Options'!$K:$K,'Daily NSE Equity Options'!$A:$A,$A705)=0,"",SUMIFS('Daily NSE Equity Options'!$K:$K,'Daily NSE Equity Options'!$A:$A,$A705))</f>
        <v>794.8279</v>
      </c>
      <c r="F705" s="7">
        <f>IF(SUMIFS('Daily BSE Equity Options'!$K:$K,'Daily BSE Equity Options'!$A:$A,$A705)=0,"",SUMIFS('Daily BSE Equity Options'!$K:$K,'Daily BSE Equity Options'!$A:$A,$A705))</f>
        <v>1.2999999999999999E-2</v>
      </c>
      <c r="G705" s="7">
        <f t="shared" si="270"/>
        <v>794.84090000000003</v>
      </c>
      <c r="H705" s="20" t="str">
        <f t="shared" si="271"/>
        <v/>
      </c>
      <c r="I705" s="20" t="str">
        <f t="shared" si="272"/>
        <v/>
      </c>
      <c r="J705" s="20" t="str">
        <f t="shared" si="273"/>
        <v/>
      </c>
      <c r="K705" s="20">
        <f t="shared" si="288"/>
        <v>0.12572830563442072</v>
      </c>
      <c r="L705" s="20">
        <f t="shared" si="289"/>
        <v>8.3333333333333259E-2</v>
      </c>
      <c r="M705" s="20">
        <f t="shared" si="290"/>
        <v>0.12572758511000215</v>
      </c>
      <c r="N705" s="20">
        <f t="shared" si="274"/>
        <v>0.99998364452558997</v>
      </c>
      <c r="O705" s="20">
        <f t="shared" si="275"/>
        <v>1.6355474410036021E-5</v>
      </c>
      <c r="P705" s="21">
        <f>IF(SUMIFS('Daily NSE Equity Options'!$L:$L,'Daily NSE Equity Options'!$A:$A,$A705)=0,"",SUMIFS('Daily NSE Equity Options'!$L:$L,'Daily NSE Equity Options'!$A:$A,$A705))</f>
        <v>133900.08410000001</v>
      </c>
      <c r="Q705" s="8">
        <f>IF(SUMIFS('Daily BSE Equity Options'!$L:$L,'Daily BSE Equity Options'!$A:$A,$A705)=0,"",SUMIFS('Daily BSE Equity Options'!$L:$L,'Daily BSE Equity Options'!$A:$A,$A705))</f>
        <v>77.5274</v>
      </c>
      <c r="R705" s="8">
        <f t="shared" si="276"/>
        <v>133977.6115</v>
      </c>
      <c r="S705" s="23" t="str">
        <f t="shared" si="277"/>
        <v/>
      </c>
      <c r="T705" s="23" t="str">
        <f t="shared" si="278"/>
        <v/>
      </c>
      <c r="U705" s="23" t="str">
        <f t="shared" si="279"/>
        <v/>
      </c>
      <c r="V705" s="23">
        <f t="shared" si="291"/>
        <v>0.28273107183484925</v>
      </c>
      <c r="W705" s="23">
        <f t="shared" si="292"/>
        <v>2.3379430898859472</v>
      </c>
      <c r="X705" s="23">
        <f t="shared" si="293"/>
        <v>0.28318825588162078</v>
      </c>
      <c r="Y705" s="23">
        <f t="shared" si="280"/>
        <v>0.99942134063197574</v>
      </c>
      <c r="Z705" s="23">
        <f t="shared" si="281"/>
        <v>5.7865936802433597E-4</v>
      </c>
      <c r="AA705" s="24">
        <f>IF(SUMIFS('Daily NSE Equity Options'!$M:$M,'Daily NSE Equity Options'!$A:$A,$A705)=0,"",SUMIFS('Daily NSE Equity Options'!$M:$M,'Daily NSE Equity Options'!$A:$A,$A705))</f>
        <v>150719795</v>
      </c>
      <c r="AB705" s="9">
        <f>IF(SUMIFS('Daily BSE Equity Options'!$M:$M,'Daily BSE Equity Options'!$A:$A,$A705)=0,"",SUMIFS('Daily BSE Equity Options'!$M:$M,'Daily BSE Equity Options'!$A:$A,$A705))</f>
        <v>76860</v>
      </c>
      <c r="AC705" s="9">
        <f t="shared" si="282"/>
        <v>150796655</v>
      </c>
      <c r="AD705" s="26" t="str">
        <f t="shared" si="283"/>
        <v/>
      </c>
      <c r="AE705" s="26" t="str">
        <f t="shared" si="284"/>
        <v/>
      </c>
      <c r="AF705" s="26" t="str">
        <f t="shared" si="285"/>
        <v/>
      </c>
      <c r="AG705" s="26">
        <f t="shared" si="294"/>
        <v>0.32629780026628419</v>
      </c>
      <c r="AH705" s="26">
        <f t="shared" si="295"/>
        <v>2.352525516880398</v>
      </c>
      <c r="AI705" s="26">
        <f t="shared" si="296"/>
        <v>0.32670649560758913</v>
      </c>
      <c r="AJ705" s="26">
        <f t="shared" si="286"/>
        <v>0.99949030699653119</v>
      </c>
      <c r="AK705" s="26">
        <f t="shared" si="287"/>
        <v>5.0969300346881039E-4</v>
      </c>
      <c r="AL705" s="29">
        <v>17.32</v>
      </c>
      <c r="AM705" s="30">
        <v>19.39</v>
      </c>
      <c r="AN705" s="30">
        <v>17.29</v>
      </c>
      <c r="AO705" s="30">
        <v>17.71</v>
      </c>
      <c r="AP705" s="31">
        <v>2.2499999999999999E-2</v>
      </c>
    </row>
    <row r="706" spans="1:42" x14ac:dyDescent="0.2">
      <c r="A706" s="11">
        <v>44957</v>
      </c>
      <c r="B706" s="5" t="s">
        <v>242</v>
      </c>
      <c r="C706" s="10">
        <v>44927</v>
      </c>
      <c r="D706" s="5" t="s">
        <v>186</v>
      </c>
      <c r="E706" s="18">
        <f>IF(SUMIFS('Daily NSE Equity Options'!$K:$K,'Daily NSE Equity Options'!$A:$A,$A706)=0,"",SUMIFS('Daily NSE Equity Options'!$K:$K,'Daily NSE Equity Options'!$A:$A,$A706))</f>
        <v>673.16120000000001</v>
      </c>
      <c r="F706" s="7">
        <f>IF(SUMIFS('Daily BSE Equity Options'!$K:$K,'Daily BSE Equity Options'!$A:$A,$A706)=0,"",SUMIFS('Daily BSE Equity Options'!$K:$K,'Daily BSE Equity Options'!$A:$A,$A706))</f>
        <v>1.1299999999999999E-2</v>
      </c>
      <c r="G706" s="7">
        <f t="shared" ref="G706:G769" si="297">IF(OR(E706="",F706=""),"",E706+F706)</f>
        <v>673.17250000000001</v>
      </c>
      <c r="H706" s="20">
        <f t="shared" ref="H706:H769" si="298">IFERROR(IF(OR(E706="",INDEX(E:E,MATCH(DATE(YEAR($A706)-1,MONTH($A706),DAY($A706)),$A:$A,0))=""),"",E706/INDEX(E:E,MATCH(DATE(YEAR($A706)-1,MONTH($A706),DAY($A706)),$A:$A,0))-1),"")</f>
        <v>0.8262345631284993</v>
      </c>
      <c r="I706" s="20">
        <f t="shared" ref="I706:I769" si="299">IFERROR(IF(OR(F706="",INDEX(F:F,MATCH(DATE(YEAR($A706)-1,MONTH($A706),DAY($A706)),$A:$A,0))=""),"",F706/INDEX(F:F,MATCH(DATE(YEAR($A706)-1,MONTH($A706),DAY($A706)),$A:$A,0))-1),"")</f>
        <v>-0.77579365079365081</v>
      </c>
      <c r="J706" s="20">
        <f t="shared" ref="J706:J769" si="300">IFERROR(IF(OR(G706="",INDEX(G:G,MATCH(DATE(YEAR($A706)-1,MONTH($A706),DAY($A706)),$A:$A,0))=""),"",G706/INDEX(G:G,MATCH(DATE(YEAR($A706)-1,MONTH($A706),DAY($A706)),$A:$A,0))-1),"")</f>
        <v>0.82601554563665602</v>
      </c>
      <c r="K706" s="20">
        <f t="shared" si="288"/>
        <v>-0.15307301115121896</v>
      </c>
      <c r="L706" s="20">
        <f t="shared" si="289"/>
        <v>-0.13076923076923075</v>
      </c>
      <c r="M706" s="20">
        <f t="shared" si="290"/>
        <v>-0.15307264636230977</v>
      </c>
      <c r="N706" s="20">
        <f t="shared" ref="N706:N769" si="301">IF(G706="","",E706/G706)</f>
        <v>0.99998321381221011</v>
      </c>
      <c r="O706" s="20">
        <f t="shared" ref="O706:O769" si="302">IF(G706="","",F706/G706)</f>
        <v>1.678618778990526E-5</v>
      </c>
      <c r="P706" s="21">
        <f>IF(SUMIFS('Daily NSE Equity Options'!$L:$L,'Daily NSE Equity Options'!$A:$A,$A706)=0,"",SUMIFS('Daily NSE Equity Options'!$L:$L,'Daily NSE Equity Options'!$A:$A,$A706))</f>
        <v>177483.45740000001</v>
      </c>
      <c r="Q706" s="8">
        <f>IF(SUMIFS('Daily BSE Equity Options'!$L:$L,'Daily BSE Equity Options'!$A:$A,$A706)=0,"",SUMIFS('Daily BSE Equity Options'!$L:$L,'Daily BSE Equity Options'!$A:$A,$A706))</f>
        <v>86.982399999999998</v>
      </c>
      <c r="R706" s="8">
        <f t="shared" ref="R706:R769" si="303">IF(OR(P706="",Q706=""),"",P706+Q706)</f>
        <v>177570.43980000002</v>
      </c>
      <c r="S706" s="23">
        <f t="shared" ref="S706:S769" si="304">IFERROR(IF(OR(P706="",INDEX(P:P,MATCH(DATE(YEAR($A706)-1,MONTH($A706),DAY($A706)),$A:$A,0))=""),"",P706/INDEX(P:P,MATCH(DATE(YEAR($A706)-1,MONTH($A706),DAY($A706)),$A:$A,0))-1),"")</f>
        <v>3.5438118396347589</v>
      </c>
      <c r="T706" s="23">
        <f t="shared" ref="T706:T769" si="305">IFERROR(IF(OR(Q706="",INDEX(Q:Q,MATCH(DATE(YEAR($A706)-1,MONTH($A706),DAY($A706)),$A:$A,0))=""),"",Q706/INDEX(Q:Q,MATCH(DATE(YEAR($A706)-1,MONTH($A706),DAY($A706)),$A:$A,0))-1),"")</f>
        <v>-0.96589901447029003</v>
      </c>
      <c r="U706" s="23">
        <f t="shared" ref="U706:U769" si="306">IFERROR(IF(OR(R706="",INDEX(R:R,MATCH(DATE(YEAR($A706)-1,MONTH($A706),DAY($A706)),$A:$A,0))=""),"",R706/INDEX(R:R,MATCH(DATE(YEAR($A706)-1,MONTH($A706),DAY($A706)),$A:$A,0))-1),"")</f>
        <v>3.267370592739864</v>
      </c>
      <c r="V706" s="23">
        <f t="shared" si="291"/>
        <v>0.32549175448949552</v>
      </c>
      <c r="W706" s="23">
        <f t="shared" si="292"/>
        <v>0.12195688234095292</v>
      </c>
      <c r="X706" s="23">
        <f t="shared" si="293"/>
        <v>0.32537397712900717</v>
      </c>
      <c r="Y706" s="23">
        <f t="shared" ref="Y706:Y769" si="307">IF(R706="","",P706/R706)</f>
        <v>0.99951015270279231</v>
      </c>
      <c r="Z706" s="23">
        <f t="shared" ref="Z706:Z769" si="308">IF(R706="","",Q706/R706)</f>
        <v>4.8984729720762902E-4</v>
      </c>
      <c r="AA706" s="24">
        <f>IF(SUMIFS('Daily NSE Equity Options'!$M:$M,'Daily NSE Equity Options'!$A:$A,$A706)=0,"",SUMIFS('Daily NSE Equity Options'!$M:$M,'Daily NSE Equity Options'!$A:$A,$A706))</f>
        <v>216438888</v>
      </c>
      <c r="AB706" s="9">
        <f>IF(SUMIFS('Daily BSE Equity Options'!$M:$M,'Daily BSE Equity Options'!$A:$A,$A706)=0,"",SUMIFS('Daily BSE Equity Options'!$M:$M,'Daily BSE Equity Options'!$A:$A,$A706))</f>
        <v>86038</v>
      </c>
      <c r="AC706" s="9">
        <f t="shared" ref="AC706:AC769" si="309">IF(OR(AA706="",AB706=""),"",AA706+AB706)</f>
        <v>216524926</v>
      </c>
      <c r="AD706" s="26">
        <f t="shared" ref="AD706:AD769" si="310">IFERROR(IF(OR(AA706="",INDEX(AA:AA,MATCH(DATE(YEAR($A706)-1,MONTH($A706),DAY($A706)),$A:$A,0))=""),"",AA706/INDEX(AA:AA,MATCH(DATE(YEAR($A706)-1,MONTH($A706),DAY($A706)),$A:$A,0))-1),"")</f>
        <v>4.0550158058806041</v>
      </c>
      <c r="AE706" s="26">
        <f t="shared" ref="AE706:AE769" si="311">IFERROR(IF(OR(AB706="",INDEX(AB:AB,MATCH(DATE(YEAR($A706)-1,MONTH($A706),DAY($A706)),$A:$A,0))=""),"",AB706/INDEX(AB:AB,MATCH(DATE(YEAR($A706)-1,MONTH($A706),DAY($A706)),$A:$A,0))-1),"")</f>
        <v>-0.96639257463314754</v>
      </c>
      <c r="AF706" s="26">
        <f t="shared" ref="AF706:AF769" si="312">IFERROR(IF(OR(AC706="",INDEX(AC:AC,MATCH(DATE(YEAR($A706)-1,MONTH($A706),DAY($A706)),$A:$A,0))=""),"",AC706/INDEX(AC:AC,MATCH(DATE(YEAR($A706)-1,MONTH($A706),DAY($A706)),$A:$A,0))-1),"")</f>
        <v>3.7717153728160513</v>
      </c>
      <c r="AG706" s="26">
        <f t="shared" si="294"/>
        <v>0.43603491498910274</v>
      </c>
      <c r="AH706" s="26">
        <f t="shared" si="295"/>
        <v>0.11941191777257343</v>
      </c>
      <c r="AI706" s="26">
        <f t="shared" si="296"/>
        <v>0.43587353446268429</v>
      </c>
      <c r="AJ706" s="26">
        <f t="shared" ref="AJ706:AJ769" si="313">IF(AC706="","",AA706/AC706)</f>
        <v>0.99960264159148127</v>
      </c>
      <c r="AK706" s="26">
        <f t="shared" ref="AK706:AK769" si="314">IF(AC706="","",AB706/AC706)</f>
        <v>3.9735840851874948E-4</v>
      </c>
      <c r="AL706" s="29">
        <v>17.71</v>
      </c>
      <c r="AM706" s="30">
        <v>18.3675</v>
      </c>
      <c r="AN706" s="30">
        <v>16.565000000000001</v>
      </c>
      <c r="AO706" s="30">
        <v>16.875</v>
      </c>
      <c r="AP706" s="31">
        <v>-4.7100000000000003E-2</v>
      </c>
    </row>
    <row r="707" spans="1:42" x14ac:dyDescent="0.2">
      <c r="A707" s="11">
        <v>44958</v>
      </c>
      <c r="B707" s="5" t="s">
        <v>240</v>
      </c>
      <c r="C707" s="10">
        <v>44958</v>
      </c>
      <c r="D707" s="5" t="s">
        <v>186</v>
      </c>
      <c r="E707" s="18">
        <f>IF(SUMIFS('Daily NSE Equity Options'!$K:$K,'Daily NSE Equity Options'!$A:$A,$A707)=0,"",SUMIFS('Daily NSE Equity Options'!$K:$K,'Daily NSE Equity Options'!$A:$A,$A707))</f>
        <v>1103.8468</v>
      </c>
      <c r="F707" s="7">
        <f>IF(SUMIFS('Daily BSE Equity Options'!$K:$K,'Daily BSE Equity Options'!$A:$A,$A707)=0,"",SUMIFS('Daily BSE Equity Options'!$K:$K,'Daily BSE Equity Options'!$A:$A,$A707))</f>
        <v>1.12E-2</v>
      </c>
      <c r="G707" s="7">
        <f t="shared" si="297"/>
        <v>1103.8579999999999</v>
      </c>
      <c r="H707" s="20">
        <f t="shared" si="298"/>
        <v>0.86947619287949118</v>
      </c>
      <c r="I707" s="20">
        <f t="shared" si="299"/>
        <v>-0.82362204724409449</v>
      </c>
      <c r="J707" s="20">
        <f t="shared" si="300"/>
        <v>0.86929413045727566</v>
      </c>
      <c r="K707" s="20">
        <f t="shared" ref="K707:K770" si="315">IF(OR(E707="",E706=""),"",E707/E706-1)</f>
        <v>0.63979563884549506</v>
      </c>
      <c r="L707" s="20">
        <f t="shared" ref="L707:L770" si="316">IF(OR(F707="",F706=""),"",F707/F706-1)</f>
        <v>-8.8495575221237965E-3</v>
      </c>
      <c r="M707" s="20">
        <f t="shared" ref="M707:M770" si="317">IF(OR(G707="",G706=""),"",G707/G706-1)</f>
        <v>0.6397847505654195</v>
      </c>
      <c r="N707" s="20">
        <f t="shared" si="301"/>
        <v>0.99998985376742311</v>
      </c>
      <c r="O707" s="20">
        <f t="shared" si="302"/>
        <v>1.0146232577016247E-5</v>
      </c>
      <c r="P707" s="21">
        <f>IF(SUMIFS('Daily NSE Equity Options'!$L:$L,'Daily NSE Equity Options'!$A:$A,$A707)=0,"",SUMIFS('Daily NSE Equity Options'!$L:$L,'Daily NSE Equity Options'!$A:$A,$A707))</f>
        <v>280636.51209999999</v>
      </c>
      <c r="Q707" s="8">
        <f>IF(SUMIFS('Daily BSE Equity Options'!$L:$L,'Daily BSE Equity Options'!$A:$A,$A707)=0,"",SUMIFS('Daily BSE Equity Options'!$L:$L,'Daily BSE Equity Options'!$A:$A,$A707))</f>
        <v>41.376199999999997</v>
      </c>
      <c r="R707" s="8">
        <f t="shared" si="303"/>
        <v>280677.88829999999</v>
      </c>
      <c r="S707" s="23">
        <f t="shared" si="304"/>
        <v>2.0069050161094175</v>
      </c>
      <c r="T707" s="23">
        <f t="shared" si="305"/>
        <v>-0.98295251137966688</v>
      </c>
      <c r="U707" s="23">
        <f t="shared" si="306"/>
        <v>1.931122936234078</v>
      </c>
      <c r="V707" s="23">
        <f t="shared" ref="V707:V770" si="318">IF(OR(P707="",P706=""),"",P707/P706-1)</f>
        <v>0.58119813649742413</v>
      </c>
      <c r="W707" s="23">
        <f t="shared" ref="W707:W770" si="319">IF(OR(Q707="",Q706=""),"",Q707/Q706-1)</f>
        <v>-0.52431526377749982</v>
      </c>
      <c r="X707" s="23">
        <f t="shared" ref="X707:X770" si="320">IF(OR(R707="",R706=""),"",R707/R706-1)</f>
        <v>0.58065660374627259</v>
      </c>
      <c r="Y707" s="23">
        <f t="shared" si="307"/>
        <v>0.99985258475382366</v>
      </c>
      <c r="Z707" s="23">
        <f t="shared" si="308"/>
        <v>1.4741524617634084E-4</v>
      </c>
      <c r="AA707" s="24">
        <f>IF(SUMIFS('Daily NSE Equity Options'!$M:$M,'Daily NSE Equity Options'!$A:$A,$A707)=0,"",SUMIFS('Daily NSE Equity Options'!$M:$M,'Daily NSE Equity Options'!$A:$A,$A707))</f>
        <v>290945061</v>
      </c>
      <c r="AB707" s="9">
        <f>IF(SUMIFS('Daily BSE Equity Options'!$M:$M,'Daily BSE Equity Options'!$A:$A,$A707)=0,"",SUMIFS('Daily BSE Equity Options'!$M:$M,'Daily BSE Equity Options'!$A:$A,$A707))</f>
        <v>41046</v>
      </c>
      <c r="AC707" s="9">
        <f t="shared" si="309"/>
        <v>290986107</v>
      </c>
      <c r="AD707" s="26">
        <f t="shared" si="310"/>
        <v>1.8842908829422766</v>
      </c>
      <c r="AE707" s="26">
        <f t="shared" si="311"/>
        <v>-0.98309417114237707</v>
      </c>
      <c r="AF707" s="26">
        <f t="shared" si="312"/>
        <v>1.8168972086042565</v>
      </c>
      <c r="AG707" s="26">
        <f t="shared" ref="AG707:AG770" si="321">IF(OR(AA707="",AA706=""),"",AA707/AA706-1)</f>
        <v>0.34423653571903401</v>
      </c>
      <c r="AH707" s="26">
        <f t="shared" ref="AH707:AH770" si="322">IF(OR(AB707="",AB706=""),"",AB707/AB706-1)</f>
        <v>-0.52293172784118647</v>
      </c>
      <c r="AI707" s="26">
        <f t="shared" ref="AI707:AI770" si="323">IF(OR(AC707="",AC706=""),"",AC707/AC706-1)</f>
        <v>0.34389195911790771</v>
      </c>
      <c r="AJ707" s="26">
        <f t="shared" si="313"/>
        <v>0.99985894171916601</v>
      </c>
      <c r="AK707" s="26">
        <f t="shared" si="314"/>
        <v>1.410582808340056E-4</v>
      </c>
      <c r="AL707" s="29">
        <v>16.875</v>
      </c>
      <c r="AM707" s="30">
        <v>18.54</v>
      </c>
      <c r="AN707" s="30">
        <v>14.8475</v>
      </c>
      <c r="AO707" s="30">
        <v>16.78</v>
      </c>
      <c r="AP707" s="31">
        <v>-5.5999999999999999E-3</v>
      </c>
    </row>
    <row r="708" spans="1:42" x14ac:dyDescent="0.2">
      <c r="A708" s="11">
        <v>44959</v>
      </c>
      <c r="B708" s="5" t="s">
        <v>243</v>
      </c>
      <c r="C708" s="10">
        <v>44958</v>
      </c>
      <c r="D708" s="5" t="s">
        <v>186</v>
      </c>
      <c r="E708" s="18">
        <f>IF(SUMIFS('Daily NSE Equity Options'!$K:$K,'Daily NSE Equity Options'!$A:$A,$A708)=0,"",SUMIFS('Daily NSE Equity Options'!$K:$K,'Daily NSE Equity Options'!$A:$A,$A708))</f>
        <v>901.19539999999995</v>
      </c>
      <c r="F708" s="7">
        <f>IF(SUMIFS('Daily BSE Equity Options'!$K:$K,'Daily BSE Equity Options'!$A:$A,$A708)=0,"",SUMIFS('Daily BSE Equity Options'!$K:$K,'Daily BSE Equity Options'!$A:$A,$A708))</f>
        <v>3.7000000000000002E-3</v>
      </c>
      <c r="G708" s="7">
        <f t="shared" si="297"/>
        <v>901.19909999999993</v>
      </c>
      <c r="H708" s="20">
        <f t="shared" si="298"/>
        <v>1.7064908059329271</v>
      </c>
      <c r="I708" s="20">
        <f t="shared" si="299"/>
        <v>-0.90841584158415845</v>
      </c>
      <c r="J708" s="20">
        <f t="shared" si="300"/>
        <v>1.7061735772455378</v>
      </c>
      <c r="K708" s="20">
        <f t="shared" si="315"/>
        <v>-0.18358652668105757</v>
      </c>
      <c r="L708" s="20">
        <f t="shared" si="316"/>
        <v>-0.66964285714285721</v>
      </c>
      <c r="M708" s="20">
        <f t="shared" si="317"/>
        <v>-0.18359145832163193</v>
      </c>
      <c r="N708" s="20">
        <f t="shared" si="301"/>
        <v>0.99999589435897129</v>
      </c>
      <c r="O708" s="20">
        <f t="shared" si="302"/>
        <v>4.1056410287138551E-6</v>
      </c>
      <c r="P708" s="21">
        <f>IF(SUMIFS('Daily NSE Equity Options'!$L:$L,'Daily NSE Equity Options'!$A:$A,$A708)=0,"",SUMIFS('Daily NSE Equity Options'!$L:$L,'Daily NSE Equity Options'!$A:$A,$A708))</f>
        <v>404740.72979999997</v>
      </c>
      <c r="Q708" s="8">
        <f>IF(SUMIFS('Daily BSE Equity Options'!$L:$L,'Daily BSE Equity Options'!$A:$A,$A708)=0,"",SUMIFS('Daily BSE Equity Options'!$L:$L,'Daily BSE Equity Options'!$A:$A,$A708))</f>
        <v>79.420500000000004</v>
      </c>
      <c r="R708" s="8">
        <f t="shared" si="303"/>
        <v>404820.15029999998</v>
      </c>
      <c r="S708" s="23">
        <f t="shared" si="304"/>
        <v>3.7296522082099735</v>
      </c>
      <c r="T708" s="23">
        <f t="shared" si="305"/>
        <v>-0.97071368839191874</v>
      </c>
      <c r="U708" s="23">
        <f t="shared" si="306"/>
        <v>3.5852736365572087</v>
      </c>
      <c r="V708" s="23">
        <f t="shared" si="318"/>
        <v>0.44222405976802337</v>
      </c>
      <c r="W708" s="23">
        <f t="shared" si="319"/>
        <v>0.91947303038945116</v>
      </c>
      <c r="X708" s="23">
        <f t="shared" si="320"/>
        <v>0.44229441354251486</v>
      </c>
      <c r="Y708" s="23">
        <f t="shared" si="307"/>
        <v>0.99980381287853104</v>
      </c>
      <c r="Z708" s="23">
        <f t="shared" si="308"/>
        <v>1.9618712146898782E-4</v>
      </c>
      <c r="AA708" s="24">
        <f>IF(SUMIFS('Daily NSE Equity Options'!$M:$M,'Daily NSE Equity Options'!$A:$A,$A708)=0,"",SUMIFS('Daily NSE Equity Options'!$M:$M,'Daily NSE Equity Options'!$A:$A,$A708))</f>
        <v>421661124</v>
      </c>
      <c r="AB708" s="9">
        <f>IF(SUMIFS('Daily BSE Equity Options'!$M:$M,'Daily BSE Equity Options'!$A:$A,$A708)=0,"",SUMIFS('Daily BSE Equity Options'!$M:$M,'Daily BSE Equity Options'!$A:$A,$A708))</f>
        <v>82819</v>
      </c>
      <c r="AC708" s="9">
        <f t="shared" si="309"/>
        <v>421743943</v>
      </c>
      <c r="AD708" s="26">
        <f t="shared" si="310"/>
        <v>3.6048931101619175</v>
      </c>
      <c r="AE708" s="26">
        <f t="shared" si="311"/>
        <v>-0.96967395630756004</v>
      </c>
      <c r="AF708" s="26">
        <f t="shared" si="312"/>
        <v>3.4724110471061991</v>
      </c>
      <c r="AG708" s="26">
        <f t="shared" si="321"/>
        <v>0.44928091424105676</v>
      </c>
      <c r="AH708" s="26">
        <f t="shared" si="322"/>
        <v>1.0177118355016321</v>
      </c>
      <c r="AI708" s="26">
        <f t="shared" si="323"/>
        <v>0.44936109612958264</v>
      </c>
      <c r="AJ708" s="26">
        <f t="shared" si="313"/>
        <v>0.99980362729240191</v>
      </c>
      <c r="AK708" s="26">
        <f t="shared" si="314"/>
        <v>1.9637270759807925E-4</v>
      </c>
      <c r="AL708" s="29">
        <v>16.78</v>
      </c>
      <c r="AM708" s="30">
        <v>17.767499999999998</v>
      </c>
      <c r="AN708" s="30">
        <v>15.5075</v>
      </c>
      <c r="AO708" s="30">
        <v>15.7325</v>
      </c>
      <c r="AP708" s="31">
        <v>-6.2399999999999997E-2</v>
      </c>
    </row>
    <row r="709" spans="1:42" x14ac:dyDescent="0.2">
      <c r="A709" s="11">
        <v>44960</v>
      </c>
      <c r="B709" s="5" t="s">
        <v>241</v>
      </c>
      <c r="C709" s="10">
        <v>44958</v>
      </c>
      <c r="D709" s="5" t="s">
        <v>186</v>
      </c>
      <c r="E709" s="18">
        <f>IF(SUMIFS('Daily NSE Equity Options'!$K:$K,'Daily NSE Equity Options'!$A:$A,$A709)=0,"",SUMIFS('Daily NSE Equity Options'!$K:$K,'Daily NSE Equity Options'!$A:$A,$A709))</f>
        <v>661.17920000000004</v>
      </c>
      <c r="F709" s="7">
        <f>IF(SUMIFS('Daily BSE Equity Options'!$K:$K,'Daily BSE Equity Options'!$A:$A,$A709)=0,"",SUMIFS('Daily BSE Equity Options'!$K:$K,'Daily BSE Equity Options'!$A:$A,$A709))</f>
        <v>1.2699999999999999E-2</v>
      </c>
      <c r="G709" s="7">
        <f t="shared" si="297"/>
        <v>661.19190000000003</v>
      </c>
      <c r="H709" s="20">
        <f t="shared" si="298"/>
        <v>0.873058609428365</v>
      </c>
      <c r="I709" s="20">
        <f t="shared" si="299"/>
        <v>-0.23952095808383234</v>
      </c>
      <c r="J709" s="20">
        <f t="shared" si="300"/>
        <v>0.87300597629932897</v>
      </c>
      <c r="K709" s="20">
        <f t="shared" si="315"/>
        <v>-0.26633092002023084</v>
      </c>
      <c r="L709" s="20">
        <f t="shared" si="316"/>
        <v>2.432432432432432</v>
      </c>
      <c r="M709" s="20">
        <f t="shared" si="317"/>
        <v>-0.26631983986668417</v>
      </c>
      <c r="N709" s="20">
        <f t="shared" si="301"/>
        <v>0.99998079226318415</v>
      </c>
      <c r="O709" s="20">
        <f t="shared" si="302"/>
        <v>1.9207736815892632E-5</v>
      </c>
      <c r="P709" s="21">
        <f>IF(SUMIFS('Daily NSE Equity Options'!$L:$L,'Daily NSE Equity Options'!$A:$A,$A709)=0,"",SUMIFS('Daily NSE Equity Options'!$L:$L,'Daily NSE Equity Options'!$A:$A,$A709))</f>
        <v>118765.0935</v>
      </c>
      <c r="Q709" s="8">
        <f>IF(SUMIFS('Daily BSE Equity Options'!$L:$L,'Daily BSE Equity Options'!$A:$A,$A709)=0,"",SUMIFS('Daily BSE Equity Options'!$L:$L,'Daily BSE Equity Options'!$A:$A,$A709))</f>
        <v>83.993099999999998</v>
      </c>
      <c r="R709" s="8">
        <f t="shared" si="303"/>
        <v>118849.08660000001</v>
      </c>
      <c r="S709" s="23">
        <f t="shared" si="304"/>
        <v>-0.32590634750387504</v>
      </c>
      <c r="T709" s="23">
        <f t="shared" si="305"/>
        <v>-0.96986386605311159</v>
      </c>
      <c r="U709" s="23">
        <f t="shared" si="306"/>
        <v>-0.33593466904007951</v>
      </c>
      <c r="V709" s="23">
        <f t="shared" si="318"/>
        <v>-0.70656500629752039</v>
      </c>
      <c r="W709" s="23">
        <f t="shared" si="319"/>
        <v>5.7574555687763151E-2</v>
      </c>
      <c r="X709" s="23">
        <f t="shared" si="320"/>
        <v>-0.70641509195645391</v>
      </c>
      <c r="Y709" s="23">
        <f t="shared" si="307"/>
        <v>0.99929327938141677</v>
      </c>
      <c r="Z709" s="23">
        <f t="shared" si="308"/>
        <v>7.0672061858319734E-4</v>
      </c>
      <c r="AA709" s="24">
        <f>IF(SUMIFS('Daily NSE Equity Options'!$M:$M,'Daily NSE Equity Options'!$A:$A,$A709)=0,"",SUMIFS('Daily NSE Equity Options'!$M:$M,'Daily NSE Equity Options'!$A:$A,$A709))</f>
        <v>128454984</v>
      </c>
      <c r="AB709" s="9">
        <f>IF(SUMIFS('Daily BSE Equity Options'!$M:$M,'Daily BSE Equity Options'!$A:$A,$A709)=0,"",SUMIFS('Daily BSE Equity Options'!$M:$M,'Daily BSE Equity Options'!$A:$A,$A709))</f>
        <v>83879</v>
      </c>
      <c r="AC709" s="9">
        <f t="shared" si="309"/>
        <v>128538863</v>
      </c>
      <c r="AD709" s="26">
        <f t="shared" si="310"/>
        <v>-0.31174354736790943</v>
      </c>
      <c r="AE709" s="26">
        <f t="shared" si="311"/>
        <v>-0.97185228785103683</v>
      </c>
      <c r="AF709" s="26">
        <f t="shared" si="312"/>
        <v>-0.32211753138862498</v>
      </c>
      <c r="AG709" s="26">
        <f t="shared" si="321"/>
        <v>-0.69535966991351095</v>
      </c>
      <c r="AH709" s="26">
        <f t="shared" si="322"/>
        <v>1.2798995399606383E-2</v>
      </c>
      <c r="AI709" s="26">
        <f t="shared" si="323"/>
        <v>-0.69522060687899434</v>
      </c>
      <c r="AJ709" s="26">
        <f t="shared" si="313"/>
        <v>0.99934744249293694</v>
      </c>
      <c r="AK709" s="26">
        <f t="shared" si="314"/>
        <v>6.5255750706305843E-4</v>
      </c>
      <c r="AL709" s="29">
        <v>15.7325</v>
      </c>
      <c r="AM709" s="30">
        <v>15.7575</v>
      </c>
      <c r="AN709" s="30">
        <v>14.27</v>
      </c>
      <c r="AO709" s="30">
        <v>14.397500000000001</v>
      </c>
      <c r="AP709" s="31">
        <v>-8.4900000000000003E-2</v>
      </c>
    </row>
    <row r="710" spans="1:42" x14ac:dyDescent="0.2">
      <c r="A710" s="11">
        <v>44963</v>
      </c>
      <c r="B710" s="5" t="s">
        <v>244</v>
      </c>
      <c r="C710" s="10">
        <v>44958</v>
      </c>
      <c r="D710" s="5" t="s">
        <v>186</v>
      </c>
      <c r="E710" s="18">
        <f>IF(SUMIFS('Daily NSE Equity Options'!$K:$K,'Daily NSE Equity Options'!$A:$A,$A710)=0,"",SUMIFS('Daily NSE Equity Options'!$K:$K,'Daily NSE Equity Options'!$A:$A,$A710))</f>
        <v>518.60530000000006</v>
      </c>
      <c r="F710" s="7">
        <f>IF(SUMIFS('Daily BSE Equity Options'!$K:$K,'Daily BSE Equity Options'!$A:$A,$A710)=0,"",SUMIFS('Daily BSE Equity Options'!$K:$K,'Daily BSE Equity Options'!$A:$A,$A710))</f>
        <v>8.0999999999999996E-3</v>
      </c>
      <c r="G710" s="7">
        <f t="shared" si="297"/>
        <v>518.61340000000007</v>
      </c>
      <c r="H710" s="20" t="str">
        <f t="shared" si="298"/>
        <v/>
      </c>
      <c r="I710" s="20" t="str">
        <f t="shared" si="299"/>
        <v/>
      </c>
      <c r="J710" s="20" t="str">
        <f t="shared" si="300"/>
        <v/>
      </c>
      <c r="K710" s="20">
        <f t="shared" si="315"/>
        <v>-0.21563579132555888</v>
      </c>
      <c r="L710" s="20">
        <f t="shared" si="316"/>
        <v>-0.36220472440944884</v>
      </c>
      <c r="M710" s="20">
        <f t="shared" si="317"/>
        <v>-0.2156386065830509</v>
      </c>
      <c r="N710" s="20">
        <f t="shared" si="301"/>
        <v>0.99998438142940382</v>
      </c>
      <c r="O710" s="20">
        <f t="shared" si="302"/>
        <v>1.5618570596131913E-5</v>
      </c>
      <c r="P710" s="21">
        <f>IF(SUMIFS('Daily NSE Equity Options'!$L:$L,'Daily NSE Equity Options'!$A:$A,$A710)=0,"",SUMIFS('Daily NSE Equity Options'!$L:$L,'Daily NSE Equity Options'!$A:$A,$A710))</f>
        <v>119734.7821</v>
      </c>
      <c r="Q710" s="8">
        <f>IF(SUMIFS('Daily BSE Equity Options'!$L:$L,'Daily BSE Equity Options'!$A:$A,$A710)=0,"",SUMIFS('Daily BSE Equity Options'!$L:$L,'Daily BSE Equity Options'!$A:$A,$A710))</f>
        <v>86.620599999999996</v>
      </c>
      <c r="R710" s="8">
        <f t="shared" si="303"/>
        <v>119821.40269999999</v>
      </c>
      <c r="S710" s="23" t="str">
        <f t="shared" si="304"/>
        <v/>
      </c>
      <c r="T710" s="23" t="str">
        <f t="shared" si="305"/>
        <v/>
      </c>
      <c r="U710" s="23" t="str">
        <f t="shared" si="306"/>
        <v/>
      </c>
      <c r="V710" s="23">
        <f t="shared" si="318"/>
        <v>8.1647609699393442E-3</v>
      </c>
      <c r="W710" s="23">
        <f t="shared" si="319"/>
        <v>3.1282331524851381E-2</v>
      </c>
      <c r="X710" s="23">
        <f t="shared" si="320"/>
        <v>8.1810986337018665E-3</v>
      </c>
      <c r="Y710" s="23">
        <f t="shared" si="307"/>
        <v>0.99927708574555019</v>
      </c>
      <c r="Z710" s="23">
        <f t="shared" si="308"/>
        <v>7.2291425444980211E-4</v>
      </c>
      <c r="AA710" s="24">
        <f>IF(SUMIFS('Daily NSE Equity Options'!$M:$M,'Daily NSE Equity Options'!$A:$A,$A710)=0,"",SUMIFS('Daily NSE Equity Options'!$M:$M,'Daily NSE Equity Options'!$A:$A,$A710))</f>
        <v>130927574</v>
      </c>
      <c r="AB710" s="9">
        <f>IF(SUMIFS('Daily BSE Equity Options'!$M:$M,'Daily BSE Equity Options'!$A:$A,$A710)=0,"",SUMIFS('Daily BSE Equity Options'!$M:$M,'Daily BSE Equity Options'!$A:$A,$A710))</f>
        <v>87049</v>
      </c>
      <c r="AC710" s="9">
        <f t="shared" si="309"/>
        <v>131014623</v>
      </c>
      <c r="AD710" s="26" t="str">
        <f t="shared" si="310"/>
        <v/>
      </c>
      <c r="AE710" s="26" t="str">
        <f t="shared" si="311"/>
        <v/>
      </c>
      <c r="AF710" s="26" t="str">
        <f t="shared" si="312"/>
        <v/>
      </c>
      <c r="AG710" s="26">
        <f t="shared" si="321"/>
        <v>1.9248688707944606E-2</v>
      </c>
      <c r="AH710" s="26">
        <f t="shared" si="322"/>
        <v>3.7792534484197393E-2</v>
      </c>
      <c r="AI710" s="26">
        <f t="shared" si="323"/>
        <v>1.926078963371558E-2</v>
      </c>
      <c r="AJ710" s="26">
        <f t="shared" si="313"/>
        <v>0.99933557798353545</v>
      </c>
      <c r="AK710" s="26">
        <f t="shared" si="314"/>
        <v>6.6442201646452854E-4</v>
      </c>
      <c r="AL710" s="29">
        <v>14.397500000000001</v>
      </c>
      <c r="AM710" s="30">
        <v>15.205</v>
      </c>
      <c r="AN710" s="30">
        <v>14.185</v>
      </c>
      <c r="AO710" s="30">
        <v>14.6875</v>
      </c>
      <c r="AP710" s="31">
        <v>2.01E-2</v>
      </c>
    </row>
    <row r="711" spans="1:42" x14ac:dyDescent="0.2">
      <c r="A711" s="11">
        <v>44964</v>
      </c>
      <c r="B711" s="5" t="s">
        <v>242</v>
      </c>
      <c r="C711" s="10">
        <v>44958</v>
      </c>
      <c r="D711" s="5" t="s">
        <v>186</v>
      </c>
      <c r="E711" s="18">
        <f>IF(SUMIFS('Daily NSE Equity Options'!$K:$K,'Daily NSE Equity Options'!$A:$A,$A711)=0,"",SUMIFS('Daily NSE Equity Options'!$K:$K,'Daily NSE Equity Options'!$A:$A,$A711))</f>
        <v>574.58450000000005</v>
      </c>
      <c r="F711" s="7">
        <f>IF(SUMIFS('Daily BSE Equity Options'!$K:$K,'Daily BSE Equity Options'!$A:$A,$A711)=0,"",SUMIFS('Daily BSE Equity Options'!$K:$K,'Daily BSE Equity Options'!$A:$A,$A711))</f>
        <v>5.4000000000000003E-3</v>
      </c>
      <c r="G711" s="7">
        <f t="shared" si="297"/>
        <v>574.58990000000006</v>
      </c>
      <c r="H711" s="20">
        <f t="shared" si="298"/>
        <v>0.47044958942230464</v>
      </c>
      <c r="I711" s="20">
        <f t="shared" si="299"/>
        <v>-0.90737564322469977</v>
      </c>
      <c r="J711" s="20">
        <f t="shared" si="300"/>
        <v>0.47024405047329609</v>
      </c>
      <c r="K711" s="20">
        <f t="shared" si="315"/>
        <v>0.1079418201086646</v>
      </c>
      <c r="L711" s="20">
        <f t="shared" si="316"/>
        <v>-0.33333333333333326</v>
      </c>
      <c r="M711" s="20">
        <f t="shared" si="317"/>
        <v>0.10793492802152804</v>
      </c>
      <c r="N711" s="20">
        <f t="shared" si="301"/>
        <v>0.99999060199282996</v>
      </c>
      <c r="O711" s="20">
        <f t="shared" si="302"/>
        <v>9.3980071699833219E-6</v>
      </c>
      <c r="P711" s="21">
        <f>IF(SUMIFS('Daily NSE Equity Options'!$L:$L,'Daily NSE Equity Options'!$A:$A,$A711)=0,"",SUMIFS('Daily NSE Equity Options'!$L:$L,'Daily NSE Equity Options'!$A:$A,$A711))</f>
        <v>213231.38149999999</v>
      </c>
      <c r="Q711" s="8">
        <f>IF(SUMIFS('Daily BSE Equity Options'!$L:$L,'Daily BSE Equity Options'!$A:$A,$A711)=0,"",SUMIFS('Daily BSE Equity Options'!$L:$L,'Daily BSE Equity Options'!$A:$A,$A711))</f>
        <v>82.490600000000001</v>
      </c>
      <c r="R711" s="8">
        <f t="shared" si="303"/>
        <v>213313.87209999998</v>
      </c>
      <c r="S711" s="23">
        <f t="shared" si="304"/>
        <v>2.0051508399850944</v>
      </c>
      <c r="T711" s="23">
        <f t="shared" si="305"/>
        <v>-0.96766626022117386</v>
      </c>
      <c r="U711" s="23">
        <f t="shared" si="306"/>
        <v>1.9019719559777903</v>
      </c>
      <c r="V711" s="23">
        <f t="shared" si="318"/>
        <v>0.7808641545938888</v>
      </c>
      <c r="W711" s="23">
        <f t="shared" si="319"/>
        <v>-4.7679189476868E-2</v>
      </c>
      <c r="X711" s="23">
        <f t="shared" si="320"/>
        <v>0.78026518880003048</v>
      </c>
      <c r="Y711" s="23">
        <f t="shared" si="307"/>
        <v>0.99961329003506472</v>
      </c>
      <c r="Z711" s="23">
        <f t="shared" si="308"/>
        <v>3.8670996493528098E-4</v>
      </c>
      <c r="AA711" s="24">
        <f>IF(SUMIFS('Daily NSE Equity Options'!$M:$M,'Daily NSE Equity Options'!$A:$A,$A711)=0,"",SUMIFS('Daily NSE Equity Options'!$M:$M,'Daily NSE Equity Options'!$A:$A,$A711))</f>
        <v>253661277</v>
      </c>
      <c r="AB711" s="9">
        <f>IF(SUMIFS('Daily BSE Equity Options'!$M:$M,'Daily BSE Equity Options'!$A:$A,$A711)=0,"",SUMIFS('Daily BSE Equity Options'!$M:$M,'Daily BSE Equity Options'!$A:$A,$A711))</f>
        <v>82777</v>
      </c>
      <c r="AC711" s="9">
        <f t="shared" si="309"/>
        <v>253744054</v>
      </c>
      <c r="AD711" s="26">
        <f t="shared" si="310"/>
        <v>2.2760540395088888</v>
      </c>
      <c r="AE711" s="26">
        <f t="shared" si="311"/>
        <v>-0.96761716610593851</v>
      </c>
      <c r="AF711" s="26">
        <f t="shared" si="312"/>
        <v>2.1723913346116128</v>
      </c>
      <c r="AG711" s="26">
        <f t="shared" si="321"/>
        <v>0.93741676600530299</v>
      </c>
      <c r="AH711" s="26">
        <f t="shared" si="322"/>
        <v>-4.9075807878321442E-2</v>
      </c>
      <c r="AI711" s="26">
        <f t="shared" si="323"/>
        <v>0.93676131862013601</v>
      </c>
      <c r="AJ711" s="26">
        <f t="shared" si="313"/>
        <v>0.9996737775774639</v>
      </c>
      <c r="AK711" s="26">
        <f t="shared" si="314"/>
        <v>3.2622242253605674E-4</v>
      </c>
      <c r="AL711" s="29">
        <v>14.6875</v>
      </c>
      <c r="AM711" s="30">
        <v>14.875</v>
      </c>
      <c r="AN711" s="30">
        <v>13.664999999999999</v>
      </c>
      <c r="AO711" s="30">
        <v>14.125</v>
      </c>
      <c r="AP711" s="31">
        <v>-3.8300000000000001E-2</v>
      </c>
    </row>
    <row r="712" spans="1:42" x14ac:dyDescent="0.2">
      <c r="A712" s="11">
        <v>44965</v>
      </c>
      <c r="B712" s="5" t="s">
        <v>240</v>
      </c>
      <c r="C712" s="10">
        <v>44958</v>
      </c>
      <c r="D712" s="5" t="s">
        <v>186</v>
      </c>
      <c r="E712" s="18">
        <f>IF(SUMIFS('Daily NSE Equity Options'!$K:$K,'Daily NSE Equity Options'!$A:$A,$A712)=0,"",SUMIFS('Daily NSE Equity Options'!$K:$K,'Daily NSE Equity Options'!$A:$A,$A712))</f>
        <v>520.4452</v>
      </c>
      <c r="F712" s="7">
        <f>IF(SUMIFS('Daily BSE Equity Options'!$K:$K,'Daily BSE Equity Options'!$A:$A,$A712)=0,"",SUMIFS('Daily BSE Equity Options'!$K:$K,'Daily BSE Equity Options'!$A:$A,$A712))</f>
        <v>8.8999999999999999E-3</v>
      </c>
      <c r="G712" s="7">
        <f t="shared" si="297"/>
        <v>520.45410000000004</v>
      </c>
      <c r="H712" s="20">
        <f t="shared" si="298"/>
        <v>9.9315036664590961E-2</v>
      </c>
      <c r="I712" s="20">
        <f t="shared" si="299"/>
        <v>-0.82583170254403138</v>
      </c>
      <c r="J712" s="20">
        <f t="shared" si="300"/>
        <v>9.9215190402762277E-2</v>
      </c>
      <c r="K712" s="20">
        <f t="shared" si="315"/>
        <v>-9.4223390989488953E-2</v>
      </c>
      <c r="L712" s="20">
        <f t="shared" si="316"/>
        <v>0.64814814814814814</v>
      </c>
      <c r="M712" s="20">
        <f t="shared" si="317"/>
        <v>-9.4216414176441332E-2</v>
      </c>
      <c r="N712" s="20">
        <f t="shared" si="301"/>
        <v>0.99998289954868247</v>
      </c>
      <c r="O712" s="20">
        <f t="shared" si="302"/>
        <v>1.7100451317416848E-5</v>
      </c>
      <c r="P712" s="21">
        <f>IF(SUMIFS('Daily NSE Equity Options'!$L:$L,'Daily NSE Equity Options'!$A:$A,$A712)=0,"",SUMIFS('Daily NSE Equity Options'!$L:$L,'Daily NSE Equity Options'!$A:$A,$A712))</f>
        <v>169197.96580000001</v>
      </c>
      <c r="Q712" s="8">
        <f>IF(SUMIFS('Daily BSE Equity Options'!$L:$L,'Daily BSE Equity Options'!$A:$A,$A712)=0,"",SUMIFS('Daily BSE Equity Options'!$L:$L,'Daily BSE Equity Options'!$A:$A,$A712))</f>
        <v>81.662000000000006</v>
      </c>
      <c r="R712" s="8">
        <f t="shared" si="303"/>
        <v>169279.62780000002</v>
      </c>
      <c r="S712" s="23">
        <f t="shared" si="304"/>
        <v>0.72100006811560124</v>
      </c>
      <c r="T712" s="23">
        <f t="shared" si="305"/>
        <v>-0.96867043113587203</v>
      </c>
      <c r="U712" s="23">
        <f t="shared" si="306"/>
        <v>0.67735962958372076</v>
      </c>
      <c r="V712" s="23">
        <f t="shared" si="318"/>
        <v>-0.20650532482715256</v>
      </c>
      <c r="W712" s="23">
        <f t="shared" si="319"/>
        <v>-1.0044780859879698E-2</v>
      </c>
      <c r="X712" s="23">
        <f t="shared" si="320"/>
        <v>-0.20642935157708375</v>
      </c>
      <c r="Y712" s="23">
        <f t="shared" si="307"/>
        <v>0.99951759109432536</v>
      </c>
      <c r="Z712" s="23">
        <f t="shared" si="308"/>
        <v>4.8240890567459059E-4</v>
      </c>
      <c r="AA712" s="24">
        <f>IF(SUMIFS('Daily NSE Equity Options'!$M:$M,'Daily NSE Equity Options'!$A:$A,$A712)=0,"",SUMIFS('Daily NSE Equity Options'!$M:$M,'Daily NSE Equity Options'!$A:$A,$A712))</f>
        <v>175760424</v>
      </c>
      <c r="AB712" s="9">
        <f>IF(SUMIFS('Daily BSE Equity Options'!$M:$M,'Daily BSE Equity Options'!$A:$A,$A712)=0,"",SUMIFS('Daily BSE Equity Options'!$M:$M,'Daily BSE Equity Options'!$A:$A,$A712))</f>
        <v>84900</v>
      </c>
      <c r="AC712" s="9">
        <f t="shared" si="309"/>
        <v>175845324</v>
      </c>
      <c r="AD712" s="26">
        <f t="shared" si="310"/>
        <v>0.62437968434190383</v>
      </c>
      <c r="AE712" s="26">
        <f t="shared" si="311"/>
        <v>-0.96772684058693814</v>
      </c>
      <c r="AF712" s="26">
        <f t="shared" si="312"/>
        <v>0.58659008894470177</v>
      </c>
      <c r="AG712" s="26">
        <f t="shared" si="321"/>
        <v>-0.30710581418384963</v>
      </c>
      <c r="AH712" s="26">
        <f t="shared" si="322"/>
        <v>2.5647220846370278E-2</v>
      </c>
      <c r="AI712" s="26">
        <f t="shared" si="323"/>
        <v>-0.30699726268265581</v>
      </c>
      <c r="AJ712" s="26">
        <f t="shared" si="313"/>
        <v>0.99951718932258893</v>
      </c>
      <c r="AK712" s="26">
        <f t="shared" si="314"/>
        <v>4.8281067741101836E-4</v>
      </c>
      <c r="AL712" s="29">
        <v>14.125</v>
      </c>
      <c r="AM712" s="30">
        <v>14.2475</v>
      </c>
      <c r="AN712" s="30">
        <v>13.535</v>
      </c>
      <c r="AO712" s="30">
        <v>13.595000000000001</v>
      </c>
      <c r="AP712" s="31">
        <v>-3.7499999999999999E-2</v>
      </c>
    </row>
    <row r="713" spans="1:42" x14ac:dyDescent="0.2">
      <c r="A713" s="11">
        <v>44966</v>
      </c>
      <c r="B713" s="5" t="s">
        <v>243</v>
      </c>
      <c r="C713" s="10">
        <v>44958</v>
      </c>
      <c r="D713" s="5" t="s">
        <v>186</v>
      </c>
      <c r="E713" s="18">
        <f>IF(SUMIFS('Daily NSE Equity Options'!$K:$K,'Daily NSE Equity Options'!$A:$A,$A713)=0,"",SUMIFS('Daily NSE Equity Options'!$K:$K,'Daily NSE Equity Options'!$A:$A,$A713))</f>
        <v>548.94510000000002</v>
      </c>
      <c r="F713" s="7">
        <f>IF(SUMIFS('Daily BSE Equity Options'!$K:$K,'Daily BSE Equity Options'!$A:$A,$A713)=0,"",SUMIFS('Daily BSE Equity Options'!$K:$K,'Daily BSE Equity Options'!$A:$A,$A713))</f>
        <v>2.5000000000000001E-3</v>
      </c>
      <c r="G713" s="7">
        <f t="shared" si="297"/>
        <v>548.94760000000008</v>
      </c>
      <c r="H713" s="20">
        <f t="shared" si="298"/>
        <v>0.74701545547242887</v>
      </c>
      <c r="I713" s="20">
        <f t="shared" si="299"/>
        <v>-0.94505494505494503</v>
      </c>
      <c r="J713" s="20">
        <f t="shared" si="300"/>
        <v>0.74677047313360156</v>
      </c>
      <c r="K713" s="20">
        <f t="shared" si="315"/>
        <v>5.4760616487576463E-2</v>
      </c>
      <c r="L713" s="20">
        <f t="shared" si="316"/>
        <v>-0.7191011235955056</v>
      </c>
      <c r="M713" s="20">
        <f t="shared" si="317"/>
        <v>5.4747383102563774E-2</v>
      </c>
      <c r="N713" s="20">
        <f t="shared" si="301"/>
        <v>0.99999544583125954</v>
      </c>
      <c r="O713" s="20">
        <f t="shared" si="302"/>
        <v>4.5541687403314991E-6</v>
      </c>
      <c r="P713" s="21">
        <f>IF(SUMIFS('Daily NSE Equity Options'!$L:$L,'Daily NSE Equity Options'!$A:$A,$A713)=0,"",SUMIFS('Daily NSE Equity Options'!$L:$L,'Daily NSE Equity Options'!$A:$A,$A713))</f>
        <v>336751.29619999998</v>
      </c>
      <c r="Q713" s="8">
        <f>IF(SUMIFS('Daily BSE Equity Options'!$L:$L,'Daily BSE Equity Options'!$A:$A,$A713)=0,"",SUMIFS('Daily BSE Equity Options'!$L:$L,'Daily BSE Equity Options'!$A:$A,$A713))</f>
        <v>75.985100000000003</v>
      </c>
      <c r="R713" s="8">
        <f t="shared" si="303"/>
        <v>336827.28129999997</v>
      </c>
      <c r="S713" s="23">
        <f t="shared" si="304"/>
        <v>2.9284448499742717</v>
      </c>
      <c r="T713" s="23">
        <f t="shared" si="305"/>
        <v>-0.97149324728308328</v>
      </c>
      <c r="U713" s="23">
        <f t="shared" si="306"/>
        <v>2.8108330050602808</v>
      </c>
      <c r="V713" s="23">
        <f t="shared" si="318"/>
        <v>0.99027981576360036</v>
      </c>
      <c r="W713" s="23">
        <f t="shared" si="319"/>
        <v>-6.9517033626411373E-2</v>
      </c>
      <c r="X713" s="23">
        <f t="shared" si="320"/>
        <v>0.98976856032524863</v>
      </c>
      <c r="Y713" s="23">
        <f t="shared" si="307"/>
        <v>0.99977440930643524</v>
      </c>
      <c r="Z713" s="23">
        <f t="shared" si="308"/>
        <v>2.2559069356476146E-4</v>
      </c>
      <c r="AA713" s="24">
        <f>IF(SUMIFS('Daily NSE Equity Options'!$M:$M,'Daily NSE Equity Options'!$A:$A,$A713)=0,"",SUMIFS('Daily NSE Equity Options'!$M:$M,'Daily NSE Equity Options'!$A:$A,$A713))</f>
        <v>344581755</v>
      </c>
      <c r="AB713" s="9">
        <f>IF(SUMIFS('Daily BSE Equity Options'!$M:$M,'Daily BSE Equity Options'!$A:$A,$A713)=0,"",SUMIFS('Daily BSE Equity Options'!$M:$M,'Daily BSE Equity Options'!$A:$A,$A713))</f>
        <v>82108</v>
      </c>
      <c r="AC713" s="9">
        <f t="shared" si="309"/>
        <v>344663863</v>
      </c>
      <c r="AD713" s="26">
        <f t="shared" si="310"/>
        <v>2.6863762730292366</v>
      </c>
      <c r="AE713" s="26">
        <f t="shared" si="311"/>
        <v>-0.96961835716080313</v>
      </c>
      <c r="AF713" s="26">
        <f t="shared" si="312"/>
        <v>2.5836435445678254</v>
      </c>
      <c r="AG713" s="26">
        <f t="shared" si="321"/>
        <v>0.96051959342109927</v>
      </c>
      <c r="AH713" s="26">
        <f t="shared" si="322"/>
        <v>-3.2885747938751431E-2</v>
      </c>
      <c r="AI713" s="26">
        <f t="shared" si="323"/>
        <v>0.96003996671529346</v>
      </c>
      <c r="AJ713" s="26">
        <f t="shared" si="313"/>
        <v>0.99976177369079156</v>
      </c>
      <c r="AK713" s="26">
        <f t="shared" si="314"/>
        <v>2.3822630920840112E-4</v>
      </c>
      <c r="AL713" s="29">
        <v>13.595000000000001</v>
      </c>
      <c r="AM713" s="30">
        <v>13.815</v>
      </c>
      <c r="AN713" s="30">
        <v>12.0625</v>
      </c>
      <c r="AO713" s="30">
        <v>13.04</v>
      </c>
      <c r="AP713" s="31">
        <v>-4.0800000000000003E-2</v>
      </c>
    </row>
    <row r="714" spans="1:42" x14ac:dyDescent="0.2">
      <c r="A714" s="11">
        <v>44967</v>
      </c>
      <c r="B714" s="5" t="s">
        <v>241</v>
      </c>
      <c r="C714" s="10">
        <v>44958</v>
      </c>
      <c r="D714" s="5" t="s">
        <v>186</v>
      </c>
      <c r="E714" s="18">
        <f>IF(SUMIFS('Daily NSE Equity Options'!$K:$K,'Daily NSE Equity Options'!$A:$A,$A714)=0,"",SUMIFS('Daily NSE Equity Options'!$K:$K,'Daily NSE Equity Options'!$A:$A,$A714))</f>
        <v>342.06799999999998</v>
      </c>
      <c r="F714" s="7">
        <f>IF(SUMIFS('Daily BSE Equity Options'!$K:$K,'Daily BSE Equity Options'!$A:$A,$A714)=0,"",SUMIFS('Daily BSE Equity Options'!$K:$K,'Daily BSE Equity Options'!$A:$A,$A714))</f>
        <v>7.4000000000000003E-3</v>
      </c>
      <c r="G714" s="7">
        <f t="shared" si="297"/>
        <v>342.0754</v>
      </c>
      <c r="H714" s="20">
        <f t="shared" si="298"/>
        <v>-9.909819747476345E-2</v>
      </c>
      <c r="I714" s="20">
        <f t="shared" si="299"/>
        <v>-0.53749999999999998</v>
      </c>
      <c r="J714" s="20">
        <f t="shared" si="300"/>
        <v>-9.9116670542420349E-2</v>
      </c>
      <c r="K714" s="20">
        <f t="shared" si="315"/>
        <v>-0.37686300506189063</v>
      </c>
      <c r="L714" s="20">
        <f t="shared" si="316"/>
        <v>1.96</v>
      </c>
      <c r="M714" s="20">
        <f t="shared" si="317"/>
        <v>-0.37685236259344257</v>
      </c>
      <c r="N714" s="20">
        <f t="shared" si="301"/>
        <v>0.99997836734240453</v>
      </c>
      <c r="O714" s="20">
        <f t="shared" si="302"/>
        <v>2.1632657595372248E-5</v>
      </c>
      <c r="P714" s="21">
        <f>IF(SUMIFS('Daily NSE Equity Options'!$L:$L,'Daily NSE Equity Options'!$A:$A,$A714)=0,"",SUMIFS('Daily NSE Equity Options'!$L:$L,'Daily NSE Equity Options'!$A:$A,$A714))</f>
        <v>79853.752900000007</v>
      </c>
      <c r="Q714" s="8">
        <f>IF(SUMIFS('Daily BSE Equity Options'!$L:$L,'Daily BSE Equity Options'!$A:$A,$A714)=0,"",SUMIFS('Daily BSE Equity Options'!$L:$L,'Daily BSE Equity Options'!$A:$A,$A714))</f>
        <v>83.374300000000005</v>
      </c>
      <c r="R714" s="8">
        <f t="shared" si="303"/>
        <v>79937.127200000003</v>
      </c>
      <c r="S714" s="23">
        <f t="shared" si="304"/>
        <v>-0.5635394695598861</v>
      </c>
      <c r="T714" s="23">
        <f t="shared" si="305"/>
        <v>-0.96930686307984981</v>
      </c>
      <c r="U714" s="23">
        <f t="shared" si="306"/>
        <v>-0.56947578697024981</v>
      </c>
      <c r="V714" s="23">
        <f t="shared" si="318"/>
        <v>-0.76287024340784104</v>
      </c>
      <c r="W714" s="23">
        <f t="shared" si="319"/>
        <v>9.7245381002328157E-2</v>
      </c>
      <c r="X714" s="23">
        <f t="shared" si="320"/>
        <v>-0.76267620932758451</v>
      </c>
      <c r="Y714" s="23">
        <f t="shared" si="307"/>
        <v>0.99895700154708589</v>
      </c>
      <c r="Z714" s="23">
        <f t="shared" si="308"/>
        <v>1.0429984529141299E-3</v>
      </c>
      <c r="AA714" s="24">
        <f>IF(SUMIFS('Daily NSE Equity Options'!$M:$M,'Daily NSE Equity Options'!$A:$A,$A714)=0,"",SUMIFS('Daily NSE Equity Options'!$M:$M,'Daily NSE Equity Options'!$A:$A,$A714))</f>
        <v>85985011</v>
      </c>
      <c r="AB714" s="9">
        <f>IF(SUMIFS('Daily BSE Equity Options'!$M:$M,'Daily BSE Equity Options'!$A:$A,$A714)=0,"",SUMIFS('Daily BSE Equity Options'!$M:$M,'Daily BSE Equity Options'!$A:$A,$A714))</f>
        <v>83645</v>
      </c>
      <c r="AC714" s="9">
        <f t="shared" si="309"/>
        <v>86068656</v>
      </c>
      <c r="AD714" s="26">
        <f t="shared" si="310"/>
        <v>-0.5599109362417769</v>
      </c>
      <c r="AE714" s="26">
        <f t="shared" si="311"/>
        <v>-0.97125970751525403</v>
      </c>
      <c r="AF714" s="26">
        <f t="shared" si="312"/>
        <v>-0.56594841110153571</v>
      </c>
      <c r="AG714" s="26">
        <f t="shared" si="321"/>
        <v>-0.75046557238644285</v>
      </c>
      <c r="AH714" s="26">
        <f t="shared" si="322"/>
        <v>1.8719247819944496E-2</v>
      </c>
      <c r="AI714" s="26">
        <f t="shared" si="323"/>
        <v>-0.75028233232562591</v>
      </c>
      <c r="AJ714" s="26">
        <f t="shared" si="313"/>
        <v>0.99902815956600977</v>
      </c>
      <c r="AK714" s="26">
        <f t="shared" si="314"/>
        <v>9.7184043399027868E-4</v>
      </c>
      <c r="AL714" s="29">
        <v>13.04</v>
      </c>
      <c r="AM714" s="30">
        <v>13.2775</v>
      </c>
      <c r="AN714" s="30">
        <v>12.2075</v>
      </c>
      <c r="AO714" s="30">
        <v>12.744999999999999</v>
      </c>
      <c r="AP714" s="31">
        <v>-2.2599999999999999E-2</v>
      </c>
    </row>
    <row r="715" spans="1:42" x14ac:dyDescent="0.2">
      <c r="A715" s="11">
        <v>44970</v>
      </c>
      <c r="B715" s="5" t="s">
        <v>244</v>
      </c>
      <c r="C715" s="10">
        <v>44958</v>
      </c>
      <c r="D715" s="5" t="s">
        <v>186</v>
      </c>
      <c r="E715" s="18">
        <f>IF(SUMIFS('Daily NSE Equity Options'!$K:$K,'Daily NSE Equity Options'!$A:$A,$A715)=0,"",SUMIFS('Daily NSE Equity Options'!$K:$K,'Daily NSE Equity Options'!$A:$A,$A715))</f>
        <v>431.99549999999999</v>
      </c>
      <c r="F715" s="7">
        <f>IF(SUMIFS('Daily BSE Equity Options'!$K:$K,'Daily BSE Equity Options'!$A:$A,$A715)=0,"",SUMIFS('Daily BSE Equity Options'!$K:$K,'Daily BSE Equity Options'!$A:$A,$A715))</f>
        <v>6.4999999999999997E-3</v>
      </c>
      <c r="G715" s="7">
        <f t="shared" si="297"/>
        <v>432.00200000000001</v>
      </c>
      <c r="H715" s="20" t="str">
        <f t="shared" si="298"/>
        <v/>
      </c>
      <c r="I715" s="20" t="str">
        <f t="shared" si="299"/>
        <v/>
      </c>
      <c r="J715" s="20" t="str">
        <f t="shared" si="300"/>
        <v/>
      </c>
      <c r="K715" s="20">
        <f t="shared" si="315"/>
        <v>0.26289363518364772</v>
      </c>
      <c r="L715" s="20">
        <f t="shared" si="316"/>
        <v>-0.12162162162162171</v>
      </c>
      <c r="M715" s="20">
        <f t="shared" si="317"/>
        <v>0.26288531709675711</v>
      </c>
      <c r="N715" s="20">
        <f t="shared" si="301"/>
        <v>0.99998495377336216</v>
      </c>
      <c r="O715" s="20">
        <f t="shared" si="302"/>
        <v>1.5046226637839639E-5</v>
      </c>
      <c r="P715" s="21">
        <f>IF(SUMIFS('Daily NSE Equity Options'!$L:$L,'Daily NSE Equity Options'!$A:$A,$A715)=0,"",SUMIFS('Daily NSE Equity Options'!$L:$L,'Daily NSE Equity Options'!$A:$A,$A715))</f>
        <v>118669.6369</v>
      </c>
      <c r="Q715" s="8">
        <f>IF(SUMIFS('Daily BSE Equity Options'!$L:$L,'Daily BSE Equity Options'!$A:$A,$A715)=0,"",SUMIFS('Daily BSE Equity Options'!$L:$L,'Daily BSE Equity Options'!$A:$A,$A715))</f>
        <v>81.5321</v>
      </c>
      <c r="R715" s="8">
        <f t="shared" si="303"/>
        <v>118751.16899999999</v>
      </c>
      <c r="S715" s="23" t="str">
        <f t="shared" si="304"/>
        <v/>
      </c>
      <c r="T715" s="23" t="str">
        <f t="shared" si="305"/>
        <v/>
      </c>
      <c r="U715" s="23" t="str">
        <f t="shared" si="306"/>
        <v/>
      </c>
      <c r="V715" s="23">
        <f t="shared" si="318"/>
        <v>0.48608716046957379</v>
      </c>
      <c r="W715" s="23">
        <f t="shared" si="319"/>
        <v>-2.2095537833601075E-2</v>
      </c>
      <c r="X715" s="23">
        <f t="shared" si="320"/>
        <v>0.4855571267014458</v>
      </c>
      <c r="Y715" s="23">
        <f t="shared" si="307"/>
        <v>0.99931342065356854</v>
      </c>
      <c r="Z715" s="23">
        <f t="shared" si="308"/>
        <v>6.8657934643152863E-4</v>
      </c>
      <c r="AA715" s="24">
        <f>IF(SUMIFS('Daily NSE Equity Options'!$M:$M,'Daily NSE Equity Options'!$A:$A,$A715)=0,"",SUMIFS('Daily NSE Equity Options'!$M:$M,'Daily NSE Equity Options'!$A:$A,$A715))</f>
        <v>129492740</v>
      </c>
      <c r="AB715" s="9">
        <f>IF(SUMIFS('Daily BSE Equity Options'!$M:$M,'Daily BSE Equity Options'!$A:$A,$A715)=0,"",SUMIFS('Daily BSE Equity Options'!$M:$M,'Daily BSE Equity Options'!$A:$A,$A715))</f>
        <v>81955</v>
      </c>
      <c r="AC715" s="9">
        <f t="shared" si="309"/>
        <v>129574695</v>
      </c>
      <c r="AD715" s="26" t="str">
        <f t="shared" si="310"/>
        <v/>
      </c>
      <c r="AE715" s="26" t="str">
        <f t="shared" si="311"/>
        <v/>
      </c>
      <c r="AF715" s="26" t="str">
        <f t="shared" si="312"/>
        <v/>
      </c>
      <c r="AG715" s="26">
        <f t="shared" si="321"/>
        <v>0.50599201528275661</v>
      </c>
      <c r="AH715" s="26">
        <f t="shared" si="322"/>
        <v>-2.0204435411560806E-2</v>
      </c>
      <c r="AI715" s="26">
        <f t="shared" si="323"/>
        <v>0.5054806362957498</v>
      </c>
      <c r="AJ715" s="26">
        <f t="shared" si="313"/>
        <v>0.99936750767578497</v>
      </c>
      <c r="AK715" s="26">
        <f t="shared" si="314"/>
        <v>6.3249232421500197E-4</v>
      </c>
      <c r="AL715" s="29">
        <v>12.744999999999999</v>
      </c>
      <c r="AM715" s="30">
        <v>14.095000000000001</v>
      </c>
      <c r="AN715" s="30">
        <v>11.83</v>
      </c>
      <c r="AO715" s="30">
        <v>13.68</v>
      </c>
      <c r="AP715" s="31">
        <v>7.3400000000000007E-2</v>
      </c>
    </row>
    <row r="716" spans="1:42" x14ac:dyDescent="0.2">
      <c r="A716" s="11">
        <v>44971</v>
      </c>
      <c r="B716" s="5" t="s">
        <v>242</v>
      </c>
      <c r="C716" s="10">
        <v>44958</v>
      </c>
      <c r="D716" s="5" t="s">
        <v>186</v>
      </c>
      <c r="E716" s="18">
        <f>IF(SUMIFS('Daily NSE Equity Options'!$K:$K,'Daily NSE Equity Options'!$A:$A,$A716)=0,"",SUMIFS('Daily NSE Equity Options'!$K:$K,'Daily NSE Equity Options'!$A:$A,$A716))</f>
        <v>478.3759</v>
      </c>
      <c r="F716" s="7">
        <f>IF(SUMIFS('Daily BSE Equity Options'!$K:$K,'Daily BSE Equity Options'!$A:$A,$A716)=0,"",SUMIFS('Daily BSE Equity Options'!$K:$K,'Daily BSE Equity Options'!$A:$A,$A716))</f>
        <v>9.1000000000000004E-3</v>
      </c>
      <c r="G716" s="7">
        <f t="shared" si="297"/>
        <v>478.38499999999999</v>
      </c>
      <c r="H716" s="20">
        <f t="shared" si="298"/>
        <v>7.504164198410912E-2</v>
      </c>
      <c r="I716" s="20">
        <f t="shared" si="299"/>
        <v>-0.84146341463414631</v>
      </c>
      <c r="J716" s="20">
        <f t="shared" si="300"/>
        <v>7.4923434020685686E-2</v>
      </c>
      <c r="K716" s="20">
        <f t="shared" si="315"/>
        <v>0.10736315540323926</v>
      </c>
      <c r="L716" s="20">
        <f t="shared" si="316"/>
        <v>0.40000000000000013</v>
      </c>
      <c r="M716" s="20">
        <f t="shared" si="317"/>
        <v>0.10736755848352542</v>
      </c>
      <c r="N716" s="20">
        <f t="shared" si="301"/>
        <v>0.9999809776644335</v>
      </c>
      <c r="O716" s="20">
        <f t="shared" si="302"/>
        <v>1.9022335566541593E-5</v>
      </c>
      <c r="P716" s="21">
        <f>IF(SUMIFS('Daily NSE Equity Options'!$L:$L,'Daily NSE Equity Options'!$A:$A,$A716)=0,"",SUMIFS('Daily NSE Equity Options'!$L:$L,'Daily NSE Equity Options'!$A:$A,$A716))</f>
        <v>194892.9258</v>
      </c>
      <c r="Q716" s="8">
        <f>IF(SUMIFS('Daily BSE Equity Options'!$L:$L,'Daily BSE Equity Options'!$A:$A,$A716)=0,"",SUMIFS('Daily BSE Equity Options'!$L:$L,'Daily BSE Equity Options'!$A:$A,$A716))</f>
        <v>76.804199999999994</v>
      </c>
      <c r="R716" s="8">
        <f t="shared" si="303"/>
        <v>194969.73</v>
      </c>
      <c r="S716" s="23">
        <f t="shared" si="304"/>
        <v>1.8937334791089513</v>
      </c>
      <c r="T716" s="23">
        <f t="shared" si="305"/>
        <v>-0.96824568885412277</v>
      </c>
      <c r="U716" s="23">
        <f t="shared" si="306"/>
        <v>1.7945160079334843</v>
      </c>
      <c r="V716" s="23">
        <f t="shared" si="318"/>
        <v>0.64231500905519323</v>
      </c>
      <c r="W716" s="23">
        <f t="shared" si="319"/>
        <v>-5.7988203419266804E-2</v>
      </c>
      <c r="X716" s="23">
        <f t="shared" si="320"/>
        <v>0.64183419533326891</v>
      </c>
      <c r="Y716" s="23">
        <f t="shared" si="307"/>
        <v>0.99960607115781508</v>
      </c>
      <c r="Z716" s="23">
        <f t="shared" si="308"/>
        <v>3.9392884218488681E-4</v>
      </c>
      <c r="AA716" s="24">
        <f>IF(SUMIFS('Daily NSE Equity Options'!$M:$M,'Daily NSE Equity Options'!$A:$A,$A716)=0,"",SUMIFS('Daily NSE Equity Options'!$M:$M,'Daily NSE Equity Options'!$A:$A,$A716))</f>
        <v>228221305</v>
      </c>
      <c r="AB716" s="9">
        <f>IF(SUMIFS('Daily BSE Equity Options'!$M:$M,'Daily BSE Equity Options'!$A:$A,$A716)=0,"",SUMIFS('Daily BSE Equity Options'!$M:$M,'Daily BSE Equity Options'!$A:$A,$A716))</f>
        <v>77727</v>
      </c>
      <c r="AC716" s="9">
        <f t="shared" si="309"/>
        <v>228299032</v>
      </c>
      <c r="AD716" s="26">
        <f t="shared" si="310"/>
        <v>2.0257250787450327</v>
      </c>
      <c r="AE716" s="26">
        <f t="shared" si="311"/>
        <v>-0.96849612114039285</v>
      </c>
      <c r="AF716" s="26">
        <f t="shared" si="312"/>
        <v>1.9308861507018493</v>
      </c>
      <c r="AG716" s="26">
        <f t="shared" si="321"/>
        <v>0.76242548423950263</v>
      </c>
      <c r="AH716" s="26">
        <f t="shared" si="322"/>
        <v>-5.1589286803733758E-2</v>
      </c>
      <c r="AI716" s="26">
        <f t="shared" si="323"/>
        <v>0.76191062614502014</v>
      </c>
      <c r="AJ716" s="26">
        <f t="shared" si="313"/>
        <v>0.99965953863527546</v>
      </c>
      <c r="AK716" s="26">
        <f t="shared" si="314"/>
        <v>3.4046136472448994E-4</v>
      </c>
      <c r="AL716" s="29">
        <v>13.68</v>
      </c>
      <c r="AM716" s="30">
        <v>13.68</v>
      </c>
      <c r="AN716" s="30">
        <v>12.452500000000001</v>
      </c>
      <c r="AO716" s="30">
        <v>13.452500000000001</v>
      </c>
      <c r="AP716" s="31">
        <v>-1.66E-2</v>
      </c>
    </row>
    <row r="717" spans="1:42" x14ac:dyDescent="0.2">
      <c r="A717" s="11">
        <v>44972</v>
      </c>
      <c r="B717" s="5" t="s">
        <v>240</v>
      </c>
      <c r="C717" s="10">
        <v>44958</v>
      </c>
      <c r="D717" s="5" t="s">
        <v>186</v>
      </c>
      <c r="E717" s="18">
        <f>IF(SUMIFS('Daily NSE Equity Options'!$K:$K,'Daily NSE Equity Options'!$A:$A,$A717)=0,"",SUMIFS('Daily NSE Equity Options'!$K:$K,'Daily NSE Equity Options'!$A:$A,$A717))</f>
        <v>461.2747</v>
      </c>
      <c r="F717" s="7">
        <f>IF(SUMIFS('Daily BSE Equity Options'!$K:$K,'Daily BSE Equity Options'!$A:$A,$A717)=0,"",SUMIFS('Daily BSE Equity Options'!$K:$K,'Daily BSE Equity Options'!$A:$A,$A717))</f>
        <v>5.7999999999999996E-3</v>
      </c>
      <c r="G717" s="7">
        <f t="shared" si="297"/>
        <v>461.28050000000002</v>
      </c>
      <c r="H717" s="20">
        <f t="shared" si="298"/>
        <v>-0.13910160054138976</v>
      </c>
      <c r="I717" s="20">
        <f t="shared" si="299"/>
        <v>-0.79211469534050183</v>
      </c>
      <c r="J717" s="20">
        <f t="shared" si="300"/>
        <v>-0.13913560185885898</v>
      </c>
      <c r="K717" s="20">
        <f t="shared" si="315"/>
        <v>-3.5748456391720418E-2</v>
      </c>
      <c r="L717" s="20">
        <f t="shared" si="316"/>
        <v>-0.36263736263736268</v>
      </c>
      <c r="M717" s="20">
        <f t="shared" si="317"/>
        <v>-3.5754674582187951E-2</v>
      </c>
      <c r="N717" s="20">
        <f t="shared" si="301"/>
        <v>0.99998742630568593</v>
      </c>
      <c r="O717" s="20">
        <f t="shared" si="302"/>
        <v>1.2573694313980321E-5</v>
      </c>
      <c r="P717" s="21">
        <f>IF(SUMIFS('Daily NSE Equity Options'!$L:$L,'Daily NSE Equity Options'!$A:$A,$A717)=0,"",SUMIFS('Daily NSE Equity Options'!$L:$L,'Daily NSE Equity Options'!$A:$A,$A717))</f>
        <v>169246.8077</v>
      </c>
      <c r="Q717" s="8">
        <f>IF(SUMIFS('Daily BSE Equity Options'!$L:$L,'Daily BSE Equity Options'!$A:$A,$A717)=0,"",SUMIFS('Daily BSE Equity Options'!$L:$L,'Daily BSE Equity Options'!$A:$A,$A717))</f>
        <v>79.128</v>
      </c>
      <c r="R717" s="8">
        <f t="shared" si="303"/>
        <v>169325.9357</v>
      </c>
      <c r="S717" s="23">
        <f t="shared" si="304"/>
        <v>0.67793073512257762</v>
      </c>
      <c r="T717" s="23">
        <f t="shared" si="305"/>
        <v>-0.93596885384183637</v>
      </c>
      <c r="U717" s="23">
        <f t="shared" si="306"/>
        <v>0.65839721565064235</v>
      </c>
      <c r="V717" s="23">
        <f t="shared" si="318"/>
        <v>-0.13159081067066614</v>
      </c>
      <c r="W717" s="23">
        <f t="shared" si="319"/>
        <v>3.0256157866366706E-2</v>
      </c>
      <c r="X717" s="23">
        <f t="shared" si="320"/>
        <v>-0.13152705448173929</v>
      </c>
      <c r="Y717" s="23">
        <f t="shared" si="307"/>
        <v>0.99953268824605701</v>
      </c>
      <c r="Z717" s="23">
        <f t="shared" si="308"/>
        <v>4.6731175394296078E-4</v>
      </c>
      <c r="AA717" s="24">
        <f>IF(SUMIFS('Daily NSE Equity Options'!$M:$M,'Daily NSE Equity Options'!$A:$A,$A717)=0,"",SUMIFS('Daily NSE Equity Options'!$M:$M,'Daily NSE Equity Options'!$A:$A,$A717))</f>
        <v>174819667</v>
      </c>
      <c r="AB717" s="9">
        <f>IF(SUMIFS('Daily BSE Equity Options'!$M:$M,'Daily BSE Equity Options'!$A:$A,$A717)=0,"",SUMIFS('Daily BSE Equity Options'!$M:$M,'Daily BSE Equity Options'!$A:$A,$A717))</f>
        <v>83282</v>
      </c>
      <c r="AC717" s="9">
        <f t="shared" si="309"/>
        <v>174902949</v>
      </c>
      <c r="AD717" s="26">
        <f t="shared" si="310"/>
        <v>0.55368004554934291</v>
      </c>
      <c r="AE717" s="26">
        <f t="shared" si="311"/>
        <v>-0.93345101119591123</v>
      </c>
      <c r="AF717" s="26">
        <f t="shared" si="312"/>
        <v>0.53732217793586279</v>
      </c>
      <c r="AG717" s="26">
        <f t="shared" si="321"/>
        <v>-0.23399059084339213</v>
      </c>
      <c r="AH717" s="26">
        <f t="shared" si="322"/>
        <v>7.1468087022527493E-2</v>
      </c>
      <c r="AI717" s="26">
        <f t="shared" si="323"/>
        <v>-0.23388659396505895</v>
      </c>
      <c r="AJ717" s="26">
        <f t="shared" si="313"/>
        <v>0.99952383878901896</v>
      </c>
      <c r="AK717" s="26">
        <f t="shared" si="314"/>
        <v>4.7616121098106813E-4</v>
      </c>
      <c r="AL717" s="29">
        <v>13.452500000000001</v>
      </c>
      <c r="AM717" s="30">
        <v>13.452500000000001</v>
      </c>
      <c r="AN717" s="30">
        <v>11.28</v>
      </c>
      <c r="AO717" s="30">
        <v>12.86</v>
      </c>
      <c r="AP717" s="31">
        <v>-4.3999999999999997E-2</v>
      </c>
    </row>
    <row r="718" spans="1:42" x14ac:dyDescent="0.2">
      <c r="A718" s="11">
        <v>44973</v>
      </c>
      <c r="B718" s="5" t="s">
        <v>243</v>
      </c>
      <c r="C718" s="10">
        <v>44958</v>
      </c>
      <c r="D718" s="5" t="s">
        <v>186</v>
      </c>
      <c r="E718" s="18">
        <f>IF(SUMIFS('Daily NSE Equity Options'!$K:$K,'Daily NSE Equity Options'!$A:$A,$A718)=0,"",SUMIFS('Daily NSE Equity Options'!$K:$K,'Daily NSE Equity Options'!$A:$A,$A718))</f>
        <v>524.11310000000003</v>
      </c>
      <c r="F718" s="7">
        <f>IF(SUMIFS('Daily BSE Equity Options'!$K:$K,'Daily BSE Equity Options'!$A:$A,$A718)=0,"",SUMIFS('Daily BSE Equity Options'!$K:$K,'Daily BSE Equity Options'!$A:$A,$A718))</f>
        <v>1.9E-3</v>
      </c>
      <c r="G718" s="7">
        <f t="shared" si="297"/>
        <v>524.11500000000001</v>
      </c>
      <c r="H718" s="20">
        <f t="shared" si="298"/>
        <v>7.5836467091434656E-2</v>
      </c>
      <c r="I718" s="20">
        <f t="shared" si="299"/>
        <v>-0.91914893617021276</v>
      </c>
      <c r="J718" s="20">
        <f t="shared" si="300"/>
        <v>7.5788473321065641E-2</v>
      </c>
      <c r="K718" s="20">
        <f t="shared" si="315"/>
        <v>0.13622771853734883</v>
      </c>
      <c r="L718" s="20">
        <f t="shared" si="316"/>
        <v>-0.67241379310344818</v>
      </c>
      <c r="M718" s="20">
        <f t="shared" si="317"/>
        <v>0.13621755092617183</v>
      </c>
      <c r="N718" s="20">
        <f t="shared" si="301"/>
        <v>0.99999637484139936</v>
      </c>
      <c r="O718" s="20">
        <f t="shared" si="302"/>
        <v>3.6251586006887799E-6</v>
      </c>
      <c r="P718" s="21">
        <f>IF(SUMIFS('Daily NSE Equity Options'!$L:$L,'Daily NSE Equity Options'!$A:$A,$A718)=0,"",SUMIFS('Daily NSE Equity Options'!$L:$L,'Daily NSE Equity Options'!$A:$A,$A718))</f>
        <v>342100.59869999997</v>
      </c>
      <c r="Q718" s="8">
        <f>IF(SUMIFS('Daily BSE Equity Options'!$L:$L,'Daily BSE Equity Options'!$A:$A,$A718)=0,"",SUMIFS('Daily BSE Equity Options'!$L:$L,'Daily BSE Equity Options'!$A:$A,$A718))</f>
        <v>59.431800000000003</v>
      </c>
      <c r="R718" s="8">
        <f t="shared" si="303"/>
        <v>342160.03049999999</v>
      </c>
      <c r="S718" s="23">
        <f t="shared" si="304"/>
        <v>1.6805177216363862</v>
      </c>
      <c r="T718" s="23">
        <f t="shared" si="305"/>
        <v>-0.94391060623691769</v>
      </c>
      <c r="U718" s="23">
        <f t="shared" si="306"/>
        <v>1.6589081126890446</v>
      </c>
      <c r="V718" s="23">
        <f t="shared" si="318"/>
        <v>1.021311972432553</v>
      </c>
      <c r="W718" s="23">
        <f t="shared" si="319"/>
        <v>-0.2489156809220503</v>
      </c>
      <c r="X718" s="23">
        <f t="shared" si="320"/>
        <v>1.0207183801199569</v>
      </c>
      <c r="Y718" s="23">
        <f t="shared" si="307"/>
        <v>0.99982630408375528</v>
      </c>
      <c r="Z718" s="23">
        <f t="shared" si="308"/>
        <v>1.7369591624466493E-4</v>
      </c>
      <c r="AA718" s="24">
        <f>IF(SUMIFS('Daily NSE Equity Options'!$M:$M,'Daily NSE Equity Options'!$A:$A,$A718)=0,"",SUMIFS('Daily NSE Equity Options'!$M:$M,'Daily NSE Equity Options'!$A:$A,$A718))</f>
        <v>347073205</v>
      </c>
      <c r="AB718" s="9">
        <f>IF(SUMIFS('Daily BSE Equity Options'!$M:$M,'Daily BSE Equity Options'!$A:$A,$A718)=0,"",SUMIFS('Daily BSE Equity Options'!$M:$M,'Daily BSE Equity Options'!$A:$A,$A718))</f>
        <v>61680</v>
      </c>
      <c r="AC718" s="9">
        <f t="shared" si="309"/>
        <v>347134885</v>
      </c>
      <c r="AD718" s="26">
        <f t="shared" si="310"/>
        <v>1.4784123685624162</v>
      </c>
      <c r="AE718" s="26">
        <f t="shared" si="311"/>
        <v>-0.94276089589220335</v>
      </c>
      <c r="AF718" s="26">
        <f t="shared" si="312"/>
        <v>1.4599239050720128</v>
      </c>
      <c r="AG718" s="26">
        <f t="shared" si="321"/>
        <v>0.98532127967043892</v>
      </c>
      <c r="AH718" s="26">
        <f t="shared" si="322"/>
        <v>-0.25938378040873178</v>
      </c>
      <c r="AI718" s="26">
        <f t="shared" si="323"/>
        <v>0.98472859940171742</v>
      </c>
      <c r="AJ718" s="26">
        <f t="shared" si="313"/>
        <v>0.99982231690715839</v>
      </c>
      <c r="AK718" s="26">
        <f t="shared" si="314"/>
        <v>1.7768309284156214E-4</v>
      </c>
      <c r="AL718" s="29">
        <v>12.86</v>
      </c>
      <c r="AM718" s="30">
        <v>13.1625</v>
      </c>
      <c r="AN718" s="30">
        <v>10.172499999999999</v>
      </c>
      <c r="AO718" s="30">
        <v>12.89</v>
      </c>
      <c r="AP718" s="31">
        <v>2.3E-3</v>
      </c>
    </row>
    <row r="719" spans="1:42" x14ac:dyDescent="0.2">
      <c r="A719" s="11">
        <v>44974</v>
      </c>
      <c r="B719" s="5" t="s">
        <v>241</v>
      </c>
      <c r="C719" s="10">
        <v>44958</v>
      </c>
      <c r="D719" s="5" t="s">
        <v>186</v>
      </c>
      <c r="E719" s="18">
        <f>IF(SUMIFS('Daily NSE Equity Options'!$K:$K,'Daily NSE Equity Options'!$A:$A,$A719)=0,"",SUMIFS('Daily NSE Equity Options'!$K:$K,'Daily NSE Equity Options'!$A:$A,$A719))</f>
        <v>494.24669999999998</v>
      </c>
      <c r="F719" s="7">
        <f>IF(SUMIFS('Daily BSE Equity Options'!$K:$K,'Daily BSE Equity Options'!$A:$A,$A719)=0,"",SUMIFS('Daily BSE Equity Options'!$K:$K,'Daily BSE Equity Options'!$A:$A,$A719))</f>
        <v>8.3999999999999995E-3</v>
      </c>
      <c r="G719" s="7">
        <f t="shared" si="297"/>
        <v>494.25509999999997</v>
      </c>
      <c r="H719" s="20">
        <f t="shared" si="298"/>
        <v>8.8211916622044306E-2</v>
      </c>
      <c r="I719" s="20">
        <f t="shared" si="299"/>
        <v>-0.5</v>
      </c>
      <c r="J719" s="20">
        <f t="shared" si="300"/>
        <v>8.8190159736080576E-2</v>
      </c>
      <c r="K719" s="20">
        <f t="shared" si="315"/>
        <v>-5.6984647016073531E-2</v>
      </c>
      <c r="L719" s="20">
        <f t="shared" si="316"/>
        <v>3.4210526315789469</v>
      </c>
      <c r="M719" s="20">
        <f t="shared" si="317"/>
        <v>-5.6972038579319539E-2</v>
      </c>
      <c r="N719" s="20">
        <f t="shared" si="301"/>
        <v>0.99998300472772061</v>
      </c>
      <c r="O719" s="20">
        <f t="shared" si="302"/>
        <v>1.6995272279436267E-5</v>
      </c>
      <c r="P719" s="21">
        <f>IF(SUMIFS('Daily NSE Equity Options'!$L:$L,'Daily NSE Equity Options'!$A:$A,$A719)=0,"",SUMIFS('Daily NSE Equity Options'!$L:$L,'Daily NSE Equity Options'!$A:$A,$A719))</f>
        <v>123143.5193</v>
      </c>
      <c r="Q719" s="8">
        <f>IF(SUMIFS('Daily BSE Equity Options'!$L:$L,'Daily BSE Equity Options'!$A:$A,$A719)=0,"",SUMIFS('Daily BSE Equity Options'!$L:$L,'Daily BSE Equity Options'!$A:$A,$A719))</f>
        <v>62.508099999999999</v>
      </c>
      <c r="R719" s="8">
        <f t="shared" si="303"/>
        <v>123206.02740000001</v>
      </c>
      <c r="S719" s="23">
        <f t="shared" si="304"/>
        <v>-0.38844814308444819</v>
      </c>
      <c r="T719" s="23">
        <f t="shared" si="305"/>
        <v>-0.97775134069954461</v>
      </c>
      <c r="U719" s="23">
        <f t="shared" si="306"/>
        <v>-0.3965572931697533</v>
      </c>
      <c r="V719" s="23">
        <f t="shared" si="318"/>
        <v>-0.64003711256878315</v>
      </c>
      <c r="W719" s="23">
        <f t="shared" si="319"/>
        <v>5.1761851399419134E-2</v>
      </c>
      <c r="X719" s="23">
        <f t="shared" si="320"/>
        <v>-0.63991694991387948</v>
      </c>
      <c r="Y719" s="23">
        <f t="shared" si="307"/>
        <v>0.99949265387969155</v>
      </c>
      <c r="Z719" s="23">
        <f t="shared" si="308"/>
        <v>5.0734612030839648E-4</v>
      </c>
      <c r="AA719" s="24">
        <f>IF(SUMIFS('Daily NSE Equity Options'!$M:$M,'Daily NSE Equity Options'!$A:$A,$A719)=0,"",SUMIFS('Daily NSE Equity Options'!$M:$M,'Daily NSE Equity Options'!$A:$A,$A719))</f>
        <v>131545609</v>
      </c>
      <c r="AB719" s="9">
        <f>IF(SUMIFS('Daily BSE Equity Options'!$M:$M,'Daily BSE Equity Options'!$A:$A,$A719)=0,"",SUMIFS('Daily BSE Equity Options'!$M:$M,'Daily BSE Equity Options'!$A:$A,$A719))</f>
        <v>64894</v>
      </c>
      <c r="AC719" s="9">
        <f t="shared" si="309"/>
        <v>131610503</v>
      </c>
      <c r="AD719" s="26">
        <f t="shared" si="310"/>
        <v>-0.40304602450505489</v>
      </c>
      <c r="AE719" s="26">
        <f t="shared" si="311"/>
        <v>-0.97778615295562199</v>
      </c>
      <c r="AF719" s="26">
        <f t="shared" si="312"/>
        <v>-0.41056566656077553</v>
      </c>
      <c r="AG719" s="26">
        <f t="shared" si="321"/>
        <v>-0.62098598478669653</v>
      </c>
      <c r="AH719" s="26">
        <f t="shared" si="322"/>
        <v>5.210765239948123E-2</v>
      </c>
      <c r="AI719" s="26">
        <f t="shared" si="323"/>
        <v>-0.62086638742746936</v>
      </c>
      <c r="AJ719" s="26">
        <f t="shared" si="313"/>
        <v>0.99950692385090267</v>
      </c>
      <c r="AK719" s="26">
        <f t="shared" si="314"/>
        <v>4.930761490973103E-4</v>
      </c>
      <c r="AL719" s="29">
        <v>12.89</v>
      </c>
      <c r="AM719" s="30">
        <v>13.52</v>
      </c>
      <c r="AN719" s="30">
        <v>10.8025</v>
      </c>
      <c r="AO719" s="30">
        <v>13.085000000000001</v>
      </c>
      <c r="AP719" s="31">
        <v>1.5100000000000001E-2</v>
      </c>
    </row>
    <row r="720" spans="1:42" x14ac:dyDescent="0.2">
      <c r="A720" s="11">
        <v>44977</v>
      </c>
      <c r="B720" s="5" t="s">
        <v>244</v>
      </c>
      <c r="C720" s="10">
        <v>44958</v>
      </c>
      <c r="D720" s="5" t="s">
        <v>186</v>
      </c>
      <c r="E720" s="18">
        <f>IF(SUMIFS('Daily NSE Equity Options'!$K:$K,'Daily NSE Equity Options'!$A:$A,$A720)=0,"",SUMIFS('Daily NSE Equity Options'!$K:$K,'Daily NSE Equity Options'!$A:$A,$A720))</f>
        <v>520.29790000000003</v>
      </c>
      <c r="F720" s="7">
        <f>IF(SUMIFS('Daily BSE Equity Options'!$K:$K,'Daily BSE Equity Options'!$A:$A,$A720)=0,"",SUMIFS('Daily BSE Equity Options'!$K:$K,'Daily BSE Equity Options'!$A:$A,$A720))</f>
        <v>5.8999999999999999E-3</v>
      </c>
      <c r="G720" s="7">
        <f t="shared" si="297"/>
        <v>520.30380000000002</v>
      </c>
      <c r="H720" s="20" t="str">
        <f t="shared" si="298"/>
        <v/>
      </c>
      <c r="I720" s="20" t="str">
        <f t="shared" si="299"/>
        <v/>
      </c>
      <c r="J720" s="20" t="str">
        <f t="shared" si="300"/>
        <v/>
      </c>
      <c r="K720" s="20">
        <f t="shared" si="315"/>
        <v>5.2708900231402733E-2</v>
      </c>
      <c r="L720" s="20">
        <f t="shared" si="316"/>
        <v>-0.29761904761904756</v>
      </c>
      <c r="M720" s="20">
        <f t="shared" si="317"/>
        <v>5.270294631254191E-2</v>
      </c>
      <c r="N720" s="20">
        <f t="shared" si="301"/>
        <v>0.99998866047105561</v>
      </c>
      <c r="O720" s="20">
        <f t="shared" si="302"/>
        <v>1.1339528944435923E-5</v>
      </c>
      <c r="P720" s="21">
        <f>IF(SUMIFS('Daily NSE Equity Options'!$L:$L,'Daily NSE Equity Options'!$A:$A,$A720)=0,"",SUMIFS('Daily NSE Equity Options'!$L:$L,'Daily NSE Equity Options'!$A:$A,$A720))</f>
        <v>153539.6489</v>
      </c>
      <c r="Q720" s="8">
        <f>IF(SUMIFS('Daily BSE Equity Options'!$L:$L,'Daily BSE Equity Options'!$A:$A,$A720)=0,"",SUMIFS('Daily BSE Equity Options'!$L:$L,'Daily BSE Equity Options'!$A:$A,$A720))</f>
        <v>59.841999999999999</v>
      </c>
      <c r="R720" s="8">
        <f t="shared" si="303"/>
        <v>153599.4909</v>
      </c>
      <c r="S720" s="23" t="str">
        <f t="shared" si="304"/>
        <v/>
      </c>
      <c r="T720" s="23" t="str">
        <f t="shared" si="305"/>
        <v/>
      </c>
      <c r="U720" s="23" t="str">
        <f t="shared" si="306"/>
        <v/>
      </c>
      <c r="V720" s="23">
        <f t="shared" si="318"/>
        <v>0.24683499198970837</v>
      </c>
      <c r="W720" s="23">
        <f t="shared" si="319"/>
        <v>-4.2652072291431087E-2</v>
      </c>
      <c r="X720" s="23">
        <f t="shared" si="320"/>
        <v>0.24668812185076594</v>
      </c>
      <c r="Y720" s="23">
        <f t="shared" si="307"/>
        <v>0.99961040235453014</v>
      </c>
      <c r="Z720" s="23">
        <f t="shared" si="308"/>
        <v>3.8959764546980016E-4</v>
      </c>
      <c r="AA720" s="24">
        <f>IF(SUMIFS('Daily NSE Equity Options'!$M:$M,'Daily NSE Equity Options'!$A:$A,$A720)=0,"",SUMIFS('Daily NSE Equity Options'!$M:$M,'Daily NSE Equity Options'!$A:$A,$A720))</f>
        <v>168602574</v>
      </c>
      <c r="AB720" s="9">
        <f>IF(SUMIFS('Daily BSE Equity Options'!$M:$M,'Daily BSE Equity Options'!$A:$A,$A720)=0,"",SUMIFS('Daily BSE Equity Options'!$M:$M,'Daily BSE Equity Options'!$A:$A,$A720))</f>
        <v>64269</v>
      </c>
      <c r="AC720" s="9">
        <f t="shared" si="309"/>
        <v>168666843</v>
      </c>
      <c r="AD720" s="26" t="str">
        <f t="shared" si="310"/>
        <v/>
      </c>
      <c r="AE720" s="26" t="str">
        <f t="shared" si="311"/>
        <v/>
      </c>
      <c r="AF720" s="26" t="str">
        <f t="shared" si="312"/>
        <v/>
      </c>
      <c r="AG720" s="26">
        <f t="shared" si="321"/>
        <v>0.28170430987171913</v>
      </c>
      <c r="AH720" s="26">
        <f t="shared" si="322"/>
        <v>-9.6310907017598257E-3</v>
      </c>
      <c r="AI720" s="26">
        <f t="shared" si="323"/>
        <v>0.28156065933430852</v>
      </c>
      <c r="AJ720" s="26">
        <f t="shared" si="313"/>
        <v>0.99961895889638486</v>
      </c>
      <c r="AK720" s="26">
        <f t="shared" si="314"/>
        <v>3.8104110361513078E-4</v>
      </c>
      <c r="AL720" s="29">
        <v>13.085000000000001</v>
      </c>
      <c r="AM720" s="30">
        <v>13.7075</v>
      </c>
      <c r="AN720" s="30">
        <v>10.922499999999999</v>
      </c>
      <c r="AO720" s="30">
        <v>13.3825</v>
      </c>
      <c r="AP720" s="31">
        <v>2.2700000000000001E-2</v>
      </c>
    </row>
    <row r="721" spans="1:42" x14ac:dyDescent="0.2">
      <c r="A721" s="11">
        <v>44978</v>
      </c>
      <c r="B721" s="5" t="s">
        <v>242</v>
      </c>
      <c r="C721" s="10">
        <v>44958</v>
      </c>
      <c r="D721" s="5" t="s">
        <v>186</v>
      </c>
      <c r="E721" s="18">
        <f>IF(SUMIFS('Daily NSE Equity Options'!$K:$K,'Daily NSE Equity Options'!$A:$A,$A721)=0,"",SUMIFS('Daily NSE Equity Options'!$K:$K,'Daily NSE Equity Options'!$A:$A,$A721))</f>
        <v>556.80089999999996</v>
      </c>
      <c r="F721" s="7">
        <f>IF(SUMIFS('Daily BSE Equity Options'!$K:$K,'Daily BSE Equity Options'!$A:$A,$A721)=0,"",SUMIFS('Daily BSE Equity Options'!$K:$K,'Daily BSE Equity Options'!$A:$A,$A721))</f>
        <v>7.1000000000000004E-3</v>
      </c>
      <c r="G721" s="7">
        <f t="shared" si="297"/>
        <v>556.80799999999999</v>
      </c>
      <c r="H721" s="20">
        <f t="shared" si="298"/>
        <v>0.35072313786450704</v>
      </c>
      <c r="I721" s="20">
        <f t="shared" si="299"/>
        <v>-0.84861407249466947</v>
      </c>
      <c r="J721" s="20">
        <f t="shared" si="300"/>
        <v>0.35058670118116408</v>
      </c>
      <c r="K721" s="20">
        <f t="shared" si="315"/>
        <v>7.0157884550369864E-2</v>
      </c>
      <c r="L721" s="20">
        <f t="shared" si="316"/>
        <v>0.2033898305084747</v>
      </c>
      <c r="M721" s="20">
        <f t="shared" si="317"/>
        <v>7.0159395337877628E-2</v>
      </c>
      <c r="N721" s="20">
        <f t="shared" si="301"/>
        <v>0.99998724874642597</v>
      </c>
      <c r="O721" s="20">
        <f t="shared" si="302"/>
        <v>1.2751253573942904E-5</v>
      </c>
      <c r="P721" s="21">
        <f>IF(SUMIFS('Daily NSE Equity Options'!$L:$L,'Daily NSE Equity Options'!$A:$A,$A721)=0,"",SUMIFS('Daily NSE Equity Options'!$L:$L,'Daily NSE Equity Options'!$A:$A,$A721))</f>
        <v>234562.20009999999</v>
      </c>
      <c r="Q721" s="8">
        <f>IF(SUMIFS('Daily BSE Equity Options'!$L:$L,'Daily BSE Equity Options'!$A:$A,$A721)=0,"",SUMIFS('Daily BSE Equity Options'!$L:$L,'Daily BSE Equity Options'!$A:$A,$A721))</f>
        <v>59.350900000000003</v>
      </c>
      <c r="R721" s="8">
        <f t="shared" si="303"/>
        <v>234621.55099999998</v>
      </c>
      <c r="S721" s="23">
        <f t="shared" si="304"/>
        <v>2.4903281549532239</v>
      </c>
      <c r="T721" s="23">
        <f t="shared" si="305"/>
        <v>-0.9755659414396749</v>
      </c>
      <c r="U721" s="23">
        <f t="shared" si="306"/>
        <v>2.3694257402684027</v>
      </c>
      <c r="V721" s="23">
        <f t="shared" si="318"/>
        <v>0.52769790591855381</v>
      </c>
      <c r="W721" s="23">
        <f t="shared" si="319"/>
        <v>-8.2066107416195466E-3</v>
      </c>
      <c r="X721" s="23">
        <f t="shared" si="320"/>
        <v>0.52748911878066629</v>
      </c>
      <c r="Y721" s="23">
        <f t="shared" si="307"/>
        <v>0.99974703559947065</v>
      </c>
      <c r="Z721" s="23">
        <f t="shared" si="308"/>
        <v>2.5296440052942966E-4</v>
      </c>
      <c r="AA721" s="24">
        <f>IF(SUMIFS('Daily NSE Equity Options'!$M:$M,'Daily NSE Equity Options'!$A:$A,$A721)=0,"",SUMIFS('Daily NSE Equity Options'!$M:$M,'Daily NSE Equity Options'!$A:$A,$A721))</f>
        <v>276876412</v>
      </c>
      <c r="AB721" s="9">
        <f>IF(SUMIFS('Daily BSE Equity Options'!$M:$M,'Daily BSE Equity Options'!$A:$A,$A721)=0,"",SUMIFS('Daily BSE Equity Options'!$M:$M,'Daily BSE Equity Options'!$A:$A,$A721))</f>
        <v>62742</v>
      </c>
      <c r="AC721" s="9">
        <f t="shared" si="309"/>
        <v>276939154</v>
      </c>
      <c r="AD721" s="26">
        <f t="shared" si="310"/>
        <v>2.7083705401823055</v>
      </c>
      <c r="AE721" s="26">
        <f t="shared" si="311"/>
        <v>-0.97443653381204565</v>
      </c>
      <c r="AF721" s="26">
        <f t="shared" si="312"/>
        <v>2.5911596567367874</v>
      </c>
      <c r="AG721" s="26">
        <f t="shared" si="321"/>
        <v>0.64218377828561501</v>
      </c>
      <c r="AH721" s="26">
        <f t="shared" si="322"/>
        <v>-2.3759510806142914E-2</v>
      </c>
      <c r="AI721" s="26">
        <f t="shared" si="323"/>
        <v>0.64193002651979447</v>
      </c>
      <c r="AJ721" s="26">
        <f t="shared" si="313"/>
        <v>0.99977344481957942</v>
      </c>
      <c r="AK721" s="26">
        <f t="shared" si="314"/>
        <v>2.2655518042060603E-4</v>
      </c>
      <c r="AL721" s="29">
        <v>13.3825</v>
      </c>
      <c r="AM721" s="30">
        <v>14.295</v>
      </c>
      <c r="AN721" s="30">
        <v>13.3825</v>
      </c>
      <c r="AO721" s="30">
        <v>14.0075</v>
      </c>
      <c r="AP721" s="31">
        <v>4.6699999999999998E-2</v>
      </c>
    </row>
    <row r="722" spans="1:42" x14ac:dyDescent="0.2">
      <c r="A722" s="11">
        <v>44979</v>
      </c>
      <c r="B722" s="5" t="s">
        <v>240</v>
      </c>
      <c r="C722" s="10">
        <v>44958</v>
      </c>
      <c r="D722" s="5" t="s">
        <v>186</v>
      </c>
      <c r="E722" s="18">
        <f>IF(SUMIFS('Daily NSE Equity Options'!$K:$K,'Daily NSE Equity Options'!$A:$A,$A722)=0,"",SUMIFS('Daily NSE Equity Options'!$K:$K,'Daily NSE Equity Options'!$A:$A,$A722))</f>
        <v>557.04669999999999</v>
      </c>
      <c r="F722" s="7">
        <f>IF(SUMIFS('Daily BSE Equity Options'!$K:$K,'Daily BSE Equity Options'!$A:$A,$A722)=0,"",SUMIFS('Daily BSE Equity Options'!$K:$K,'Daily BSE Equity Options'!$A:$A,$A722))</f>
        <v>1.23E-2</v>
      </c>
      <c r="G722" s="7">
        <f t="shared" si="297"/>
        <v>557.05899999999997</v>
      </c>
      <c r="H722" s="20">
        <f t="shared" si="298"/>
        <v>0.22834875035364433</v>
      </c>
      <c r="I722" s="20">
        <f t="shared" si="299"/>
        <v>-0.759765625</v>
      </c>
      <c r="J722" s="20">
        <f t="shared" si="300"/>
        <v>0.22823720326716179</v>
      </c>
      <c r="K722" s="20">
        <f t="shared" si="315"/>
        <v>4.4145043587406896E-4</v>
      </c>
      <c r="L722" s="20">
        <f t="shared" si="316"/>
        <v>0.73239436619718301</v>
      </c>
      <c r="M722" s="20">
        <f t="shared" si="317"/>
        <v>4.5078375310692032E-4</v>
      </c>
      <c r="N722" s="20">
        <f t="shared" si="301"/>
        <v>0.99997791975356298</v>
      </c>
      <c r="O722" s="20">
        <f t="shared" si="302"/>
        <v>2.2080246437091943E-5</v>
      </c>
      <c r="P722" s="21">
        <f>IF(SUMIFS('Daily NSE Equity Options'!$L:$L,'Daily NSE Equity Options'!$A:$A,$A722)=0,"",SUMIFS('Daily NSE Equity Options'!$L:$L,'Daily NSE Equity Options'!$A:$A,$A722))</f>
        <v>188234.26860000001</v>
      </c>
      <c r="Q722" s="8">
        <f>IF(SUMIFS('Daily BSE Equity Options'!$L:$L,'Daily BSE Equity Options'!$A:$A,$A722)=0,"",SUMIFS('Daily BSE Equity Options'!$L:$L,'Daily BSE Equity Options'!$A:$A,$A722))</f>
        <v>61.043300000000002</v>
      </c>
      <c r="R722" s="8">
        <f t="shared" si="303"/>
        <v>188295.3119</v>
      </c>
      <c r="S722" s="23">
        <f t="shared" si="304"/>
        <v>1.4320372109302073</v>
      </c>
      <c r="T722" s="23">
        <f t="shared" si="305"/>
        <v>-0.97649807164859315</v>
      </c>
      <c r="U722" s="23">
        <f t="shared" si="306"/>
        <v>1.3538341293670193</v>
      </c>
      <c r="V722" s="23">
        <f t="shared" si="318"/>
        <v>-0.19750808732288994</v>
      </c>
      <c r="W722" s="23">
        <f t="shared" si="319"/>
        <v>2.8515153097931067E-2</v>
      </c>
      <c r="X722" s="23">
        <f t="shared" si="320"/>
        <v>-0.19745091148937111</v>
      </c>
      <c r="Y722" s="23">
        <f t="shared" si="307"/>
        <v>0.99967581083467227</v>
      </c>
      <c r="Z722" s="23">
        <f t="shared" si="308"/>
        <v>3.2418916532780658E-4</v>
      </c>
      <c r="AA722" s="24">
        <f>IF(SUMIFS('Daily NSE Equity Options'!$M:$M,'Daily NSE Equity Options'!$A:$A,$A722)=0,"",SUMIFS('Daily NSE Equity Options'!$M:$M,'Daily NSE Equity Options'!$A:$A,$A722))</f>
        <v>197943782</v>
      </c>
      <c r="AB722" s="9">
        <f>IF(SUMIFS('Daily BSE Equity Options'!$M:$M,'Daily BSE Equity Options'!$A:$A,$A722)=0,"",SUMIFS('Daily BSE Equity Options'!$M:$M,'Daily BSE Equity Options'!$A:$A,$A722))</f>
        <v>64184</v>
      </c>
      <c r="AC722" s="9">
        <f t="shared" si="309"/>
        <v>198007966</v>
      </c>
      <c r="AD722" s="26">
        <f t="shared" si="310"/>
        <v>1.2727271182464901</v>
      </c>
      <c r="AE722" s="26">
        <f t="shared" si="311"/>
        <v>-0.97611807014182039</v>
      </c>
      <c r="AF722" s="26">
        <f t="shared" si="312"/>
        <v>1.2054102886604428</v>
      </c>
      <c r="AG722" s="26">
        <f t="shared" si="321"/>
        <v>-0.28508253711406806</v>
      </c>
      <c r="AH722" s="26">
        <f t="shared" si="322"/>
        <v>2.2983009786108122E-2</v>
      </c>
      <c r="AI722" s="26">
        <f t="shared" si="323"/>
        <v>-0.28501274326850867</v>
      </c>
      <c r="AJ722" s="26">
        <f t="shared" si="313"/>
        <v>0.99967585142508864</v>
      </c>
      <c r="AK722" s="26">
        <f t="shared" si="314"/>
        <v>3.2414857491137503E-4</v>
      </c>
      <c r="AL722" s="29">
        <v>14.0075</v>
      </c>
      <c r="AM722" s="30">
        <v>15.914999999999999</v>
      </c>
      <c r="AN722" s="30">
        <v>12.3775</v>
      </c>
      <c r="AO722" s="30">
        <v>15.5875</v>
      </c>
      <c r="AP722" s="31">
        <v>0.1128</v>
      </c>
    </row>
    <row r="723" spans="1:42" x14ac:dyDescent="0.2">
      <c r="A723" s="11">
        <v>44980</v>
      </c>
      <c r="B723" s="5" t="s">
        <v>243</v>
      </c>
      <c r="C723" s="10">
        <v>44958</v>
      </c>
      <c r="D723" s="5" t="s">
        <v>186</v>
      </c>
      <c r="E723" s="18">
        <f>IF(SUMIFS('Daily NSE Equity Options'!$K:$K,'Daily NSE Equity Options'!$A:$A,$A723)=0,"",SUMIFS('Daily NSE Equity Options'!$K:$K,'Daily NSE Equity Options'!$A:$A,$A723))</f>
        <v>693.3768</v>
      </c>
      <c r="F723" s="7">
        <f>IF(SUMIFS('Daily BSE Equity Options'!$K:$K,'Daily BSE Equity Options'!$A:$A,$A723)=0,"",SUMIFS('Daily BSE Equity Options'!$K:$K,'Daily BSE Equity Options'!$A:$A,$A723))</f>
        <v>2.3E-3</v>
      </c>
      <c r="G723" s="7">
        <f t="shared" si="297"/>
        <v>693.37909999999999</v>
      </c>
      <c r="H723" s="20">
        <f t="shared" si="298"/>
        <v>1.0295776791673008</v>
      </c>
      <c r="I723" s="20">
        <f t="shared" si="299"/>
        <v>-0.94484412470023982</v>
      </c>
      <c r="J723" s="20">
        <f t="shared" si="300"/>
        <v>1.029336711175473</v>
      </c>
      <c r="K723" s="20">
        <f t="shared" si="315"/>
        <v>0.24473729042825321</v>
      </c>
      <c r="L723" s="20">
        <f t="shared" si="316"/>
        <v>-0.81300813008130079</v>
      </c>
      <c r="M723" s="20">
        <f t="shared" si="317"/>
        <v>0.24471393514870066</v>
      </c>
      <c r="N723" s="20">
        <f t="shared" si="301"/>
        <v>0.99999668291126742</v>
      </c>
      <c r="O723" s="20">
        <f t="shared" si="302"/>
        <v>3.3170887325562594E-6</v>
      </c>
      <c r="P723" s="21">
        <f>IF(SUMIFS('Daily NSE Equity Options'!$L:$L,'Daily NSE Equity Options'!$A:$A,$A723)=0,"",SUMIFS('Daily NSE Equity Options'!$L:$L,'Daily NSE Equity Options'!$A:$A,$A723))</f>
        <v>401896.27240000002</v>
      </c>
      <c r="Q723" s="8">
        <f>IF(SUMIFS('Daily BSE Equity Options'!$L:$L,'Daily BSE Equity Options'!$A:$A,$A723)=0,"",SUMIFS('Daily BSE Equity Options'!$L:$L,'Daily BSE Equity Options'!$A:$A,$A723))</f>
        <v>58.262900000000002</v>
      </c>
      <c r="R723" s="8">
        <f t="shared" si="303"/>
        <v>401954.53529999999</v>
      </c>
      <c r="S723" s="23">
        <f t="shared" si="304"/>
        <v>3.6447996094495148</v>
      </c>
      <c r="T723" s="23">
        <f t="shared" si="305"/>
        <v>-0.9776271987498274</v>
      </c>
      <c r="U723" s="23">
        <f t="shared" si="306"/>
        <v>3.5097427604324256</v>
      </c>
      <c r="V723" s="23">
        <f t="shared" si="318"/>
        <v>1.1350855792046781</v>
      </c>
      <c r="W723" s="23">
        <f t="shared" si="319"/>
        <v>-4.5547996258393675E-2</v>
      </c>
      <c r="X723" s="23">
        <f t="shared" si="320"/>
        <v>1.1347028305912907</v>
      </c>
      <c r="Y723" s="23">
        <f t="shared" si="307"/>
        <v>0.99985505101974659</v>
      </c>
      <c r="Z723" s="23">
        <f t="shared" si="308"/>
        <v>1.4494898025348889E-4</v>
      </c>
      <c r="AA723" s="24">
        <f>IF(SUMIFS('Daily NSE Equity Options'!$M:$M,'Daily NSE Equity Options'!$A:$A,$A723)=0,"",SUMIFS('Daily NSE Equity Options'!$M:$M,'Daily NSE Equity Options'!$A:$A,$A723))</f>
        <v>420705594</v>
      </c>
      <c r="AB723" s="9">
        <f>IF(SUMIFS('Daily BSE Equity Options'!$M:$M,'Daily BSE Equity Options'!$A:$A,$A723)=0,"",SUMIFS('Daily BSE Equity Options'!$M:$M,'Daily BSE Equity Options'!$A:$A,$A723))</f>
        <v>62260</v>
      </c>
      <c r="AC723" s="9">
        <f t="shared" si="309"/>
        <v>420767854</v>
      </c>
      <c r="AD723" s="26">
        <f t="shared" si="310"/>
        <v>3.3710589458604741</v>
      </c>
      <c r="AE723" s="26">
        <f t="shared" si="311"/>
        <v>-0.97678206767136</v>
      </c>
      <c r="AF723" s="26">
        <f t="shared" si="312"/>
        <v>3.2532079401005536</v>
      </c>
      <c r="AG723" s="26">
        <f t="shared" si="321"/>
        <v>1.1253791846818406</v>
      </c>
      <c r="AH723" s="26">
        <f t="shared" si="322"/>
        <v>-2.9976318085504161E-2</v>
      </c>
      <c r="AI723" s="26">
        <f t="shared" si="323"/>
        <v>1.1250046778421026</v>
      </c>
      <c r="AJ723" s="26">
        <f t="shared" si="313"/>
        <v>0.99985203242260989</v>
      </c>
      <c r="AK723" s="26">
        <f t="shared" si="314"/>
        <v>1.4796757739007316E-4</v>
      </c>
      <c r="AL723" s="29">
        <v>15.5875</v>
      </c>
      <c r="AM723" s="30">
        <v>16.010000000000002</v>
      </c>
      <c r="AN723" s="30">
        <v>14.5175</v>
      </c>
      <c r="AO723" s="30">
        <v>15.074999999999999</v>
      </c>
      <c r="AP723" s="31">
        <v>-3.2899999999999999E-2</v>
      </c>
    </row>
    <row r="724" spans="1:42" x14ac:dyDescent="0.2">
      <c r="A724" s="11">
        <v>44981</v>
      </c>
      <c r="B724" s="5" t="s">
        <v>241</v>
      </c>
      <c r="C724" s="10">
        <v>44958</v>
      </c>
      <c r="D724" s="5" t="s">
        <v>186</v>
      </c>
      <c r="E724" s="18">
        <f>IF(SUMIFS('Daily NSE Equity Options'!$K:$K,'Daily NSE Equity Options'!$A:$A,$A724)=0,"",SUMIFS('Daily NSE Equity Options'!$K:$K,'Daily NSE Equity Options'!$A:$A,$A724))</f>
        <v>504.62209999999999</v>
      </c>
      <c r="F724" s="7">
        <f>IF(SUMIFS('Daily BSE Equity Options'!$K:$K,'Daily BSE Equity Options'!$A:$A,$A724)=0,"",SUMIFS('Daily BSE Equity Options'!$K:$K,'Daily BSE Equity Options'!$A:$A,$A724))</f>
        <v>6.7000000000000002E-3</v>
      </c>
      <c r="G724" s="7">
        <f t="shared" si="297"/>
        <v>504.62880000000001</v>
      </c>
      <c r="H724" s="20">
        <f t="shared" si="298"/>
        <v>-0.21091297404914966</v>
      </c>
      <c r="I724" s="20">
        <f t="shared" si="299"/>
        <v>-0.70484581497797349</v>
      </c>
      <c r="J724" s="20">
        <f t="shared" si="300"/>
        <v>-0.21093050627193133</v>
      </c>
      <c r="K724" s="20">
        <f t="shared" si="315"/>
        <v>-0.27222528933763002</v>
      </c>
      <c r="L724" s="20">
        <f t="shared" si="316"/>
        <v>1.9130434782608696</v>
      </c>
      <c r="M724" s="20">
        <f t="shared" si="317"/>
        <v>-0.27221804060722332</v>
      </c>
      <c r="N724" s="20">
        <f t="shared" si="301"/>
        <v>0.99998672291395174</v>
      </c>
      <c r="O724" s="20">
        <f t="shared" si="302"/>
        <v>1.3277086048200182E-5</v>
      </c>
      <c r="P724" s="21">
        <f>IF(SUMIFS('Daily NSE Equity Options'!$L:$L,'Daily NSE Equity Options'!$A:$A,$A724)=0,"",SUMIFS('Daily NSE Equity Options'!$L:$L,'Daily NSE Equity Options'!$A:$A,$A724))</f>
        <v>113937.82090000001</v>
      </c>
      <c r="Q724" s="8">
        <f>IF(SUMIFS('Daily BSE Equity Options'!$L:$L,'Daily BSE Equity Options'!$A:$A,$A724)=0,"",SUMIFS('Daily BSE Equity Options'!$L:$L,'Daily BSE Equity Options'!$A:$A,$A724))</f>
        <v>62.160699999999999</v>
      </c>
      <c r="R724" s="8">
        <f t="shared" si="303"/>
        <v>113999.9816</v>
      </c>
      <c r="S724" s="23">
        <f t="shared" si="304"/>
        <v>-0.39885846621506538</v>
      </c>
      <c r="T724" s="23">
        <f t="shared" si="305"/>
        <v>-0.97356844284503763</v>
      </c>
      <c r="U724" s="23">
        <f t="shared" si="306"/>
        <v>-0.405902073577461</v>
      </c>
      <c r="V724" s="23">
        <f t="shared" si="318"/>
        <v>-0.71649943349910006</v>
      </c>
      <c r="W724" s="23">
        <f t="shared" si="319"/>
        <v>6.6900205791335488E-2</v>
      </c>
      <c r="X724" s="23">
        <f t="shared" si="320"/>
        <v>-0.71638588052025387</v>
      </c>
      <c r="Y724" s="23">
        <f t="shared" si="307"/>
        <v>0.99945473061374601</v>
      </c>
      <c r="Z724" s="23">
        <f t="shared" si="308"/>
        <v>5.4526938625400624E-4</v>
      </c>
      <c r="AA724" s="24">
        <f>IF(SUMIFS('Daily NSE Equity Options'!$M:$M,'Daily NSE Equity Options'!$A:$A,$A724)=0,"",SUMIFS('Daily NSE Equity Options'!$M:$M,'Daily NSE Equity Options'!$A:$A,$A724))</f>
        <v>124268076</v>
      </c>
      <c r="AB724" s="9">
        <f>IF(SUMIFS('Daily BSE Equity Options'!$M:$M,'Daily BSE Equity Options'!$A:$A,$A724)=0,"",SUMIFS('Daily BSE Equity Options'!$M:$M,'Daily BSE Equity Options'!$A:$A,$A724))</f>
        <v>62789</v>
      </c>
      <c r="AC724" s="9">
        <f t="shared" si="309"/>
        <v>124330865</v>
      </c>
      <c r="AD724" s="26">
        <f t="shared" si="310"/>
        <v>-0.42930063919501738</v>
      </c>
      <c r="AE724" s="26">
        <f t="shared" si="311"/>
        <v>-0.97477269348675932</v>
      </c>
      <c r="AF724" s="26">
        <f t="shared" si="312"/>
        <v>-0.4354651271395158</v>
      </c>
      <c r="AG724" s="26">
        <f t="shared" si="321"/>
        <v>-0.70461986298190271</v>
      </c>
      <c r="AH724" s="26">
        <f t="shared" si="322"/>
        <v>8.4966270478636918E-3</v>
      </c>
      <c r="AI724" s="26">
        <f t="shared" si="323"/>
        <v>-0.70451434486247611</v>
      </c>
      <c r="AJ724" s="26">
        <f t="shared" si="313"/>
        <v>0.99949498461222808</v>
      </c>
      <c r="AK724" s="26">
        <f t="shared" si="314"/>
        <v>5.050153877719744E-4</v>
      </c>
      <c r="AL724" s="29">
        <v>15.074999999999999</v>
      </c>
      <c r="AM724" s="30">
        <v>15.1425</v>
      </c>
      <c r="AN724" s="30">
        <v>14.0075</v>
      </c>
      <c r="AO724" s="30">
        <v>14.185</v>
      </c>
      <c r="AP724" s="31">
        <v>-5.8999999999999997E-2</v>
      </c>
    </row>
    <row r="725" spans="1:42" x14ac:dyDescent="0.2">
      <c r="A725" s="11">
        <v>44984</v>
      </c>
      <c r="B725" s="5" t="s">
        <v>244</v>
      </c>
      <c r="C725" s="10">
        <v>44958</v>
      </c>
      <c r="D725" s="5" t="s">
        <v>186</v>
      </c>
      <c r="E725" s="18">
        <f>IF(SUMIFS('Daily NSE Equity Options'!$K:$K,'Daily NSE Equity Options'!$A:$A,$A725)=0,"",SUMIFS('Daily NSE Equity Options'!$K:$K,'Daily NSE Equity Options'!$A:$A,$A725))</f>
        <v>572.5616</v>
      </c>
      <c r="F725" s="7">
        <f>IF(SUMIFS('Daily BSE Equity Options'!$K:$K,'Daily BSE Equity Options'!$A:$A,$A725)=0,"",SUMIFS('Daily BSE Equity Options'!$K:$K,'Daily BSE Equity Options'!$A:$A,$A725))</f>
        <v>6.7000000000000002E-3</v>
      </c>
      <c r="G725" s="7">
        <f t="shared" si="297"/>
        <v>572.56830000000002</v>
      </c>
      <c r="H725" s="20" t="str">
        <f t="shared" si="298"/>
        <v/>
      </c>
      <c r="I725" s="20" t="str">
        <f t="shared" si="299"/>
        <v/>
      </c>
      <c r="J725" s="20" t="str">
        <f t="shared" si="300"/>
        <v/>
      </c>
      <c r="K725" s="20">
        <f t="shared" si="315"/>
        <v>0.1346344125633816</v>
      </c>
      <c r="L725" s="20">
        <f t="shared" si="316"/>
        <v>0</v>
      </c>
      <c r="M725" s="20">
        <f t="shared" si="317"/>
        <v>0.13463262501070106</v>
      </c>
      <c r="N725" s="20">
        <f t="shared" si="301"/>
        <v>0.99998829833925484</v>
      </c>
      <c r="O725" s="20">
        <f t="shared" si="302"/>
        <v>1.1701660745102375E-5</v>
      </c>
      <c r="P725" s="21">
        <f>IF(SUMIFS('Daily NSE Equity Options'!$L:$L,'Daily NSE Equity Options'!$A:$A,$A725)=0,"",SUMIFS('Daily NSE Equity Options'!$L:$L,'Daily NSE Equity Options'!$A:$A,$A725))</f>
        <v>153329.64809999999</v>
      </c>
      <c r="Q725" s="8">
        <f>IF(SUMIFS('Daily BSE Equity Options'!$L:$L,'Daily BSE Equity Options'!$A:$A,$A725)=0,"",SUMIFS('Daily BSE Equity Options'!$L:$L,'Daily BSE Equity Options'!$A:$A,$A725))</f>
        <v>64.200699999999998</v>
      </c>
      <c r="R725" s="8">
        <f t="shared" si="303"/>
        <v>153393.84879999998</v>
      </c>
      <c r="S725" s="23" t="str">
        <f t="shared" si="304"/>
        <v/>
      </c>
      <c r="T725" s="23" t="str">
        <f t="shared" si="305"/>
        <v/>
      </c>
      <c r="U725" s="23" t="str">
        <f t="shared" si="306"/>
        <v/>
      </c>
      <c r="V725" s="23">
        <f t="shared" si="318"/>
        <v>0.34573091611584417</v>
      </c>
      <c r="W725" s="23">
        <f t="shared" si="319"/>
        <v>3.28181632446225E-2</v>
      </c>
      <c r="X725" s="23">
        <f t="shared" si="320"/>
        <v>0.34556029437113511</v>
      </c>
      <c r="Y725" s="23">
        <f t="shared" si="307"/>
        <v>0.99958146496419364</v>
      </c>
      <c r="Z725" s="23">
        <f t="shared" si="308"/>
        <v>4.1853503580646846E-4</v>
      </c>
      <c r="AA725" s="24">
        <f>IF(SUMIFS('Daily NSE Equity Options'!$M:$M,'Daily NSE Equity Options'!$A:$A,$A725)=0,"",SUMIFS('Daily NSE Equity Options'!$M:$M,'Daily NSE Equity Options'!$A:$A,$A725))</f>
        <v>171856926</v>
      </c>
      <c r="AB725" s="9">
        <f>IF(SUMIFS('Daily BSE Equity Options'!$M:$M,'Daily BSE Equity Options'!$A:$A,$A725)=0,"",SUMIFS('Daily BSE Equity Options'!$M:$M,'Daily BSE Equity Options'!$A:$A,$A725))</f>
        <v>64691</v>
      </c>
      <c r="AC725" s="9">
        <f t="shared" si="309"/>
        <v>171921617</v>
      </c>
      <c r="AD725" s="26" t="str">
        <f t="shared" si="310"/>
        <v/>
      </c>
      <c r="AE725" s="26" t="str">
        <f t="shared" si="311"/>
        <v/>
      </c>
      <c r="AF725" s="26" t="str">
        <f t="shared" si="312"/>
        <v/>
      </c>
      <c r="AG725" s="26">
        <f t="shared" si="321"/>
        <v>0.38295314075676212</v>
      </c>
      <c r="AH725" s="26">
        <f t="shared" si="322"/>
        <v>3.0291930115147636E-2</v>
      </c>
      <c r="AI725" s="26">
        <f t="shared" si="323"/>
        <v>0.38277504141871765</v>
      </c>
      <c r="AJ725" s="26">
        <f t="shared" si="313"/>
        <v>0.9996237180575146</v>
      </c>
      <c r="AK725" s="26">
        <f t="shared" si="314"/>
        <v>3.7628194248545254E-4</v>
      </c>
      <c r="AL725" s="29">
        <v>14.185</v>
      </c>
      <c r="AM725" s="30">
        <v>15.0975</v>
      </c>
      <c r="AN725" s="30">
        <v>13.75</v>
      </c>
      <c r="AO725" s="30">
        <v>13.875</v>
      </c>
      <c r="AP725" s="31">
        <v>-2.1899999999999999E-2</v>
      </c>
    </row>
    <row r="726" spans="1:42" x14ac:dyDescent="0.2">
      <c r="A726" s="11">
        <v>44985</v>
      </c>
      <c r="B726" s="5" t="s">
        <v>242</v>
      </c>
      <c r="C726" s="10">
        <v>44958</v>
      </c>
      <c r="D726" s="5" t="s">
        <v>186</v>
      </c>
      <c r="E726" s="18">
        <f>IF(SUMIFS('Daily NSE Equity Options'!$K:$K,'Daily NSE Equity Options'!$A:$A,$A726)=0,"",SUMIFS('Daily NSE Equity Options'!$K:$K,'Daily NSE Equity Options'!$A:$A,$A726))</f>
        <v>567.39400000000001</v>
      </c>
      <c r="F726" s="7">
        <f>IF(SUMIFS('Daily BSE Equity Options'!$K:$K,'Daily BSE Equity Options'!$A:$A,$A726)=0,"",SUMIFS('Daily BSE Equity Options'!$K:$K,'Daily BSE Equity Options'!$A:$A,$A726))</f>
        <v>5.7999999999999996E-3</v>
      </c>
      <c r="G726" s="7">
        <f t="shared" si="297"/>
        <v>567.39980000000003</v>
      </c>
      <c r="H726" s="20">
        <f t="shared" si="298"/>
        <v>0.13039528392666111</v>
      </c>
      <c r="I726" s="20">
        <f t="shared" si="299"/>
        <v>-0.90705128205128205</v>
      </c>
      <c r="J726" s="20">
        <f t="shared" si="300"/>
        <v>0.1302663278124101</v>
      </c>
      <c r="K726" s="20">
        <f t="shared" si="315"/>
        <v>-9.025404428099959E-3</v>
      </c>
      <c r="L726" s="20">
        <f t="shared" si="316"/>
        <v>-0.13432835820895528</v>
      </c>
      <c r="M726" s="20">
        <f t="shared" si="317"/>
        <v>-9.0268706807554722E-3</v>
      </c>
      <c r="N726" s="20">
        <f t="shared" si="301"/>
        <v>0.99998977793083466</v>
      </c>
      <c r="O726" s="20">
        <f t="shared" si="302"/>
        <v>1.0222069165339852E-5</v>
      </c>
      <c r="P726" s="21">
        <f>IF(SUMIFS('Daily NSE Equity Options'!$L:$L,'Daily NSE Equity Options'!$A:$A,$A726)=0,"",SUMIFS('Daily NSE Equity Options'!$L:$L,'Daily NSE Equity Options'!$A:$A,$A726))</f>
        <v>224076.6698</v>
      </c>
      <c r="Q726" s="8">
        <f>IF(SUMIFS('Daily BSE Equity Options'!$L:$L,'Daily BSE Equity Options'!$A:$A,$A726)=0,"",SUMIFS('Daily BSE Equity Options'!$L:$L,'Daily BSE Equity Options'!$A:$A,$A726))</f>
        <v>64.239699999999999</v>
      </c>
      <c r="R726" s="8">
        <f t="shared" si="303"/>
        <v>224140.90950000001</v>
      </c>
      <c r="S726" s="23">
        <f t="shared" si="304"/>
        <v>2.631207353422147</v>
      </c>
      <c r="T726" s="23">
        <f t="shared" si="305"/>
        <v>-0.97438782775032018</v>
      </c>
      <c r="U726" s="23">
        <f t="shared" si="306"/>
        <v>2.4903804305045538</v>
      </c>
      <c r="V726" s="23">
        <f t="shared" si="318"/>
        <v>0.46140470924357402</v>
      </c>
      <c r="W726" s="23">
        <f t="shared" si="319"/>
        <v>6.0747001200933681E-4</v>
      </c>
      <c r="X726" s="23">
        <f t="shared" si="320"/>
        <v>0.46121184945455274</v>
      </c>
      <c r="Y726" s="23">
        <f t="shared" si="307"/>
        <v>0.99971339591624164</v>
      </c>
      <c r="Z726" s="23">
        <f t="shared" si="308"/>
        <v>2.8660408375830203E-4</v>
      </c>
      <c r="AA726" s="24">
        <f>IF(SUMIFS('Daily NSE Equity Options'!$M:$M,'Daily NSE Equity Options'!$A:$A,$A726)=0,"",SUMIFS('Daily NSE Equity Options'!$M:$M,'Daily NSE Equity Options'!$A:$A,$A726))</f>
        <v>269947028</v>
      </c>
      <c r="AB726" s="9">
        <f>IF(SUMIFS('Daily BSE Equity Options'!$M:$M,'Daily BSE Equity Options'!$A:$A,$A726)=0,"",SUMIFS('Daily BSE Equity Options'!$M:$M,'Daily BSE Equity Options'!$A:$A,$A726))</f>
        <v>64730</v>
      </c>
      <c r="AC726" s="9">
        <f t="shared" si="309"/>
        <v>270011758</v>
      </c>
      <c r="AD726" s="26">
        <f t="shared" si="310"/>
        <v>2.7997419497086828</v>
      </c>
      <c r="AE726" s="26">
        <f t="shared" si="311"/>
        <v>-0.97443715738662684</v>
      </c>
      <c r="AF726" s="26">
        <f t="shared" si="312"/>
        <v>2.6698493158890066</v>
      </c>
      <c r="AG726" s="26">
        <f t="shared" si="321"/>
        <v>0.5707660685144571</v>
      </c>
      <c r="AH726" s="26">
        <f t="shared" si="322"/>
        <v>6.0286593189151638E-4</v>
      </c>
      <c r="AI726" s="26">
        <f t="shared" si="323"/>
        <v>0.57055152639705575</v>
      </c>
      <c r="AJ726" s="26">
        <f t="shared" si="313"/>
        <v>0.99976026969906995</v>
      </c>
      <c r="AK726" s="26">
        <f t="shared" si="314"/>
        <v>2.3973030093008024E-4</v>
      </c>
      <c r="AL726" s="29">
        <v>13.875</v>
      </c>
      <c r="AM726" s="30">
        <v>14.567500000000001</v>
      </c>
      <c r="AN726" s="30">
        <v>13.5</v>
      </c>
      <c r="AO726" s="30">
        <v>14.02</v>
      </c>
      <c r="AP726" s="31">
        <v>1.0500000000000001E-2</v>
      </c>
    </row>
    <row r="727" spans="1:42" x14ac:dyDescent="0.2">
      <c r="A727" s="11">
        <v>44986</v>
      </c>
      <c r="B727" s="5" t="s">
        <v>240</v>
      </c>
      <c r="C727" s="10">
        <v>44986</v>
      </c>
      <c r="D727" s="5" t="s">
        <v>186</v>
      </c>
      <c r="E727" s="18">
        <f>IF(SUMIFS('Daily NSE Equity Options'!$K:$K,'Daily NSE Equity Options'!$A:$A,$A727)=0,"",SUMIFS('Daily NSE Equity Options'!$K:$K,'Daily NSE Equity Options'!$A:$A,$A727))</f>
        <v>477.834</v>
      </c>
      <c r="F727" s="7">
        <f>IF(SUMIFS('Daily BSE Equity Options'!$K:$K,'Daily BSE Equity Options'!$A:$A,$A727)=0,"",SUMIFS('Daily BSE Equity Options'!$K:$K,'Daily BSE Equity Options'!$A:$A,$A727))</f>
        <v>5.4999999999999997E-3</v>
      </c>
      <c r="G727" s="7">
        <f t="shared" si="297"/>
        <v>477.83949999999999</v>
      </c>
      <c r="H727" s="20" t="str">
        <f t="shared" si="298"/>
        <v/>
      </c>
      <c r="I727" s="20" t="str">
        <f t="shared" si="299"/>
        <v/>
      </c>
      <c r="J727" s="20" t="str">
        <f t="shared" si="300"/>
        <v/>
      </c>
      <c r="K727" s="20">
        <f t="shared" si="315"/>
        <v>-0.15784446081558845</v>
      </c>
      <c r="L727" s="20">
        <f t="shared" si="316"/>
        <v>-5.1724137931034475E-2</v>
      </c>
      <c r="M727" s="20">
        <f t="shared" si="317"/>
        <v>-0.15784337604630816</v>
      </c>
      <c r="N727" s="20">
        <f t="shared" si="301"/>
        <v>0.99998848985904265</v>
      </c>
      <c r="O727" s="20">
        <f t="shared" si="302"/>
        <v>1.151014095737167E-5</v>
      </c>
      <c r="P727" s="21">
        <f>IF(SUMIFS('Daily NSE Equity Options'!$L:$L,'Daily NSE Equity Options'!$A:$A,$A727)=0,"",SUMIFS('Daily NSE Equity Options'!$L:$L,'Daily NSE Equity Options'!$A:$A,$A727))</f>
        <v>165665.1906</v>
      </c>
      <c r="Q727" s="8">
        <f>IF(SUMIFS('Daily BSE Equity Options'!$L:$L,'Daily BSE Equity Options'!$A:$A,$A727)=0,"",SUMIFS('Daily BSE Equity Options'!$L:$L,'Daily BSE Equity Options'!$A:$A,$A727))</f>
        <v>41.325800000000001</v>
      </c>
      <c r="R727" s="8">
        <f t="shared" si="303"/>
        <v>165706.51639999999</v>
      </c>
      <c r="S727" s="23" t="str">
        <f t="shared" si="304"/>
        <v/>
      </c>
      <c r="T727" s="23" t="str">
        <f t="shared" si="305"/>
        <v/>
      </c>
      <c r="U727" s="23" t="str">
        <f t="shared" si="306"/>
        <v/>
      </c>
      <c r="V727" s="23">
        <f t="shared" si="318"/>
        <v>-0.26067630892647264</v>
      </c>
      <c r="W727" s="23">
        <f t="shared" si="319"/>
        <v>-0.35669375790982827</v>
      </c>
      <c r="X727" s="23">
        <f t="shared" si="320"/>
        <v>-0.26070382791946334</v>
      </c>
      <c r="Y727" s="23">
        <f t="shared" si="307"/>
        <v>0.99975060847999342</v>
      </c>
      <c r="Z727" s="23">
        <f t="shared" si="308"/>
        <v>2.4939152000663265E-4</v>
      </c>
      <c r="AA727" s="24">
        <f>IF(SUMIFS('Daily NSE Equity Options'!$M:$M,'Daily NSE Equity Options'!$A:$A,$A727)=0,"",SUMIFS('Daily NSE Equity Options'!$M:$M,'Daily NSE Equity Options'!$A:$A,$A727))</f>
        <v>174929375</v>
      </c>
      <c r="AB727" s="9">
        <f>IF(SUMIFS('Daily BSE Equity Options'!$M:$M,'Daily BSE Equity Options'!$A:$A,$A727)=0,"",SUMIFS('Daily BSE Equity Options'!$M:$M,'Daily BSE Equity Options'!$A:$A,$A727))</f>
        <v>41856</v>
      </c>
      <c r="AC727" s="9">
        <f t="shared" si="309"/>
        <v>174971231</v>
      </c>
      <c r="AD727" s="26" t="str">
        <f t="shared" si="310"/>
        <v/>
      </c>
      <c r="AE727" s="26" t="str">
        <f t="shared" si="311"/>
        <v/>
      </c>
      <c r="AF727" s="26" t="str">
        <f t="shared" si="312"/>
        <v/>
      </c>
      <c r="AG727" s="26">
        <f t="shared" si="321"/>
        <v>-0.3519862904362111</v>
      </c>
      <c r="AH727" s="26">
        <f t="shared" si="322"/>
        <v>-0.35337556001853854</v>
      </c>
      <c r="AI727" s="26">
        <f t="shared" si="323"/>
        <v>-0.35198662348622611</v>
      </c>
      <c r="AJ727" s="26">
        <f t="shared" si="313"/>
        <v>0.99976078353132236</v>
      </c>
      <c r="AK727" s="26">
        <f t="shared" si="314"/>
        <v>2.3921646867764221E-4</v>
      </c>
      <c r="AL727" s="29">
        <v>14.02</v>
      </c>
      <c r="AM727" s="30">
        <v>14.02</v>
      </c>
      <c r="AN727" s="30">
        <v>12.275</v>
      </c>
      <c r="AO727" s="30">
        <v>12.994999999999999</v>
      </c>
      <c r="AP727" s="31">
        <v>-7.3099999999999998E-2</v>
      </c>
    </row>
    <row r="728" spans="1:42" x14ac:dyDescent="0.2">
      <c r="A728" s="11">
        <v>44987</v>
      </c>
      <c r="B728" s="5" t="s">
        <v>243</v>
      </c>
      <c r="C728" s="10">
        <v>44986</v>
      </c>
      <c r="D728" s="5" t="s">
        <v>186</v>
      </c>
      <c r="E728" s="18">
        <f>IF(SUMIFS('Daily NSE Equity Options'!$K:$K,'Daily NSE Equity Options'!$A:$A,$A728)=0,"",SUMIFS('Daily NSE Equity Options'!$K:$K,'Daily NSE Equity Options'!$A:$A,$A728))</f>
        <v>554.69069999999999</v>
      </c>
      <c r="F728" s="7">
        <f>IF(SUMIFS('Daily BSE Equity Options'!$K:$K,'Daily BSE Equity Options'!$A:$A,$A728)=0,"",SUMIFS('Daily BSE Equity Options'!$K:$K,'Daily BSE Equity Options'!$A:$A,$A728))</f>
        <v>1.2999999999999999E-3</v>
      </c>
      <c r="G728" s="7">
        <f t="shared" si="297"/>
        <v>554.69200000000001</v>
      </c>
      <c r="H728" s="20">
        <f t="shared" si="298"/>
        <v>8.2352883786093622E-2</v>
      </c>
      <c r="I728" s="20">
        <f t="shared" si="299"/>
        <v>-0.96805896805896807</v>
      </c>
      <c r="J728" s="20">
        <f t="shared" si="300"/>
        <v>8.2269470058828231E-2</v>
      </c>
      <c r="K728" s="20">
        <f t="shared" si="315"/>
        <v>0.16084393324878521</v>
      </c>
      <c r="L728" s="20">
        <f t="shared" si="316"/>
        <v>-0.76363636363636367</v>
      </c>
      <c r="M728" s="20">
        <f t="shared" si="317"/>
        <v>0.16083329235025579</v>
      </c>
      <c r="N728" s="20">
        <f t="shared" si="301"/>
        <v>0.99999765635704141</v>
      </c>
      <c r="O728" s="20">
        <f t="shared" si="302"/>
        <v>2.3436429586148706E-6</v>
      </c>
      <c r="P728" s="21">
        <f>IF(SUMIFS('Daily NSE Equity Options'!$L:$L,'Daily NSE Equity Options'!$A:$A,$A728)=0,"",SUMIFS('Daily NSE Equity Options'!$L:$L,'Daily NSE Equity Options'!$A:$A,$A728))</f>
        <v>344207.93699999998</v>
      </c>
      <c r="Q728" s="8">
        <f>IF(SUMIFS('Daily BSE Equity Options'!$L:$L,'Daily BSE Equity Options'!$A:$A,$A728)=0,"",SUMIFS('Daily BSE Equity Options'!$L:$L,'Daily BSE Equity Options'!$A:$A,$A728))</f>
        <v>38.563200000000002</v>
      </c>
      <c r="R728" s="8">
        <f t="shared" si="303"/>
        <v>344246.50019999995</v>
      </c>
      <c r="S728" s="23">
        <f t="shared" si="304"/>
        <v>3.1047505196542629</v>
      </c>
      <c r="T728" s="23">
        <f t="shared" si="305"/>
        <v>-0.98530368710030325</v>
      </c>
      <c r="U728" s="23">
        <f t="shared" si="306"/>
        <v>2.9806487256274221</v>
      </c>
      <c r="V728" s="23">
        <f t="shared" si="318"/>
        <v>1.077732417735799</v>
      </c>
      <c r="W728" s="23">
        <f t="shared" si="319"/>
        <v>-6.6849280594688976E-2</v>
      </c>
      <c r="X728" s="23">
        <f t="shared" si="320"/>
        <v>1.0774469687662807</v>
      </c>
      <c r="Y728" s="23">
        <f t="shared" si="307"/>
        <v>0.99988797794610096</v>
      </c>
      <c r="Z728" s="23">
        <f t="shared" si="308"/>
        <v>1.1202205389915539E-4</v>
      </c>
      <c r="AA728" s="24">
        <f>IF(SUMIFS('Daily NSE Equity Options'!$M:$M,'Daily NSE Equity Options'!$A:$A,$A728)=0,"",SUMIFS('Daily NSE Equity Options'!$M:$M,'Daily NSE Equity Options'!$A:$A,$A728))</f>
        <v>359752441</v>
      </c>
      <c r="AB728" s="9">
        <f>IF(SUMIFS('Daily BSE Equity Options'!$M:$M,'Daily BSE Equity Options'!$A:$A,$A728)=0,"",SUMIFS('Daily BSE Equity Options'!$M:$M,'Daily BSE Equity Options'!$A:$A,$A728))</f>
        <v>41811</v>
      </c>
      <c r="AC728" s="9">
        <f t="shared" si="309"/>
        <v>359794252</v>
      </c>
      <c r="AD728" s="26">
        <f t="shared" si="310"/>
        <v>2.6946787969209214</v>
      </c>
      <c r="AE728" s="26">
        <f t="shared" si="311"/>
        <v>-0.98445487783930574</v>
      </c>
      <c r="AF728" s="26">
        <f t="shared" si="312"/>
        <v>2.5957822459422828</v>
      </c>
      <c r="AG728" s="26">
        <f t="shared" si="321"/>
        <v>1.0565582024174041</v>
      </c>
      <c r="AH728" s="26">
        <f t="shared" si="322"/>
        <v>-1.0751146788990917E-3</v>
      </c>
      <c r="AI728" s="26">
        <f t="shared" si="323"/>
        <v>1.0563051991101324</v>
      </c>
      <c r="AJ728" s="26">
        <f t="shared" si="313"/>
        <v>0.99988379191783194</v>
      </c>
      <c r="AK728" s="26">
        <f t="shared" si="314"/>
        <v>1.1620808216802752E-4</v>
      </c>
      <c r="AL728" s="29">
        <v>12.994999999999999</v>
      </c>
      <c r="AM728" s="30">
        <v>13.55</v>
      </c>
      <c r="AN728" s="30">
        <v>11.1</v>
      </c>
      <c r="AO728" s="30">
        <v>12.97</v>
      </c>
      <c r="AP728" s="31">
        <v>-1.9E-3</v>
      </c>
    </row>
    <row r="729" spans="1:42" x14ac:dyDescent="0.2">
      <c r="A729" s="11">
        <v>44988</v>
      </c>
      <c r="B729" s="5" t="s">
        <v>241</v>
      </c>
      <c r="C729" s="10">
        <v>44986</v>
      </c>
      <c r="D729" s="5" t="s">
        <v>186</v>
      </c>
      <c r="E729" s="18">
        <f>IF(SUMIFS('Daily NSE Equity Options'!$K:$K,'Daily NSE Equity Options'!$A:$A,$A729)=0,"",SUMIFS('Daily NSE Equity Options'!$K:$K,'Daily NSE Equity Options'!$A:$A,$A729))</f>
        <v>542.13779999999997</v>
      </c>
      <c r="F729" s="7">
        <f>IF(SUMIFS('Daily BSE Equity Options'!$K:$K,'Daily BSE Equity Options'!$A:$A,$A729)=0,"",SUMIFS('Daily BSE Equity Options'!$K:$K,'Daily BSE Equity Options'!$A:$A,$A729))</f>
        <v>2.5000000000000001E-3</v>
      </c>
      <c r="G729" s="7">
        <f t="shared" si="297"/>
        <v>542.14030000000002</v>
      </c>
      <c r="H729" s="20">
        <f t="shared" si="298"/>
        <v>8.9675596385447642E-2</v>
      </c>
      <c r="I729" s="20">
        <f t="shared" si="299"/>
        <v>-0.85632183908045978</v>
      </c>
      <c r="J729" s="20">
        <f t="shared" si="300"/>
        <v>8.964251287736702E-2</v>
      </c>
      <c r="K729" s="20">
        <f t="shared" si="315"/>
        <v>-2.2630449726307011E-2</v>
      </c>
      <c r="L729" s="20">
        <f t="shared" si="316"/>
        <v>0.92307692307692313</v>
      </c>
      <c r="M729" s="20">
        <f t="shared" si="317"/>
        <v>-2.2628233325881708E-2</v>
      </c>
      <c r="N729" s="20">
        <f t="shared" si="301"/>
        <v>0.99999538864755111</v>
      </c>
      <c r="O729" s="20">
        <f t="shared" si="302"/>
        <v>4.6113524488033818E-6</v>
      </c>
      <c r="P729" s="21">
        <f>IF(SUMIFS('Daily NSE Equity Options'!$L:$L,'Daily NSE Equity Options'!$A:$A,$A729)=0,"",SUMIFS('Daily NSE Equity Options'!$L:$L,'Daily NSE Equity Options'!$A:$A,$A729))</f>
        <v>143377.02499999999</v>
      </c>
      <c r="Q729" s="8">
        <f>IF(SUMIFS('Daily BSE Equity Options'!$L:$L,'Daily BSE Equity Options'!$A:$A,$A729)=0,"",SUMIFS('Daily BSE Equity Options'!$L:$L,'Daily BSE Equity Options'!$A:$A,$A729))</f>
        <v>73.676400000000001</v>
      </c>
      <c r="R729" s="8">
        <f t="shared" si="303"/>
        <v>143450.70139999999</v>
      </c>
      <c r="S729" s="23">
        <f t="shared" si="304"/>
        <v>-0.26244993659970317</v>
      </c>
      <c r="T729" s="23">
        <f t="shared" si="305"/>
        <v>-0.97308463607795048</v>
      </c>
      <c r="U729" s="23">
        <f t="shared" si="306"/>
        <v>-0.27231758697247987</v>
      </c>
      <c r="V729" s="23">
        <f t="shared" si="318"/>
        <v>-0.58345810892791816</v>
      </c>
      <c r="W729" s="23">
        <f t="shared" si="319"/>
        <v>0.91053647000248938</v>
      </c>
      <c r="X729" s="23">
        <f t="shared" si="320"/>
        <v>-0.58329074858667218</v>
      </c>
      <c r="Y729" s="23">
        <f t="shared" si="307"/>
        <v>0.99948639916514204</v>
      </c>
      <c r="Z729" s="23">
        <f t="shared" si="308"/>
        <v>5.1360083485796056E-4</v>
      </c>
      <c r="AA729" s="24">
        <f>IF(SUMIFS('Daily NSE Equity Options'!$M:$M,'Daily NSE Equity Options'!$A:$A,$A729)=0,"",SUMIFS('Daily NSE Equity Options'!$M:$M,'Daily NSE Equity Options'!$A:$A,$A729))</f>
        <v>157811751</v>
      </c>
      <c r="AB729" s="9">
        <f>IF(SUMIFS('Daily BSE Equity Options'!$M:$M,'Daily BSE Equity Options'!$A:$A,$A729)=0,"",SUMIFS('Daily BSE Equity Options'!$M:$M,'Daily BSE Equity Options'!$A:$A,$A729))</f>
        <v>75014</v>
      </c>
      <c r="AC729" s="9">
        <f t="shared" si="309"/>
        <v>157886765</v>
      </c>
      <c r="AD729" s="26">
        <f t="shared" si="310"/>
        <v>-0.29960039408169481</v>
      </c>
      <c r="AE729" s="26">
        <f t="shared" si="311"/>
        <v>-0.97442457510100411</v>
      </c>
      <c r="AF729" s="26">
        <f t="shared" si="312"/>
        <v>-0.30827200392124798</v>
      </c>
      <c r="AG729" s="26">
        <f t="shared" si="321"/>
        <v>-0.56133236911101325</v>
      </c>
      <c r="AH729" s="26">
        <f t="shared" si="322"/>
        <v>0.79412116428691015</v>
      </c>
      <c r="AI729" s="26">
        <f t="shared" si="323"/>
        <v>-0.56117485445542914</v>
      </c>
      <c r="AJ729" s="26">
        <f t="shared" si="313"/>
        <v>0.99952488734568723</v>
      </c>
      <c r="AK729" s="26">
        <f t="shared" si="314"/>
        <v>4.7511265431272848E-4</v>
      </c>
      <c r="AL729" s="29">
        <v>12.97</v>
      </c>
      <c r="AM729" s="30">
        <v>12.97</v>
      </c>
      <c r="AN729" s="30">
        <v>11.98</v>
      </c>
      <c r="AO729" s="30">
        <v>12.18</v>
      </c>
      <c r="AP729" s="31">
        <v>-6.0900000000000003E-2</v>
      </c>
    </row>
    <row r="730" spans="1:42" x14ac:dyDescent="0.2">
      <c r="A730" s="11">
        <v>44991</v>
      </c>
      <c r="B730" s="5" t="s">
        <v>244</v>
      </c>
      <c r="C730" s="10">
        <v>44986</v>
      </c>
      <c r="D730" s="5" t="s">
        <v>186</v>
      </c>
      <c r="E730" s="18">
        <f>IF(SUMIFS('Daily NSE Equity Options'!$K:$K,'Daily NSE Equity Options'!$A:$A,$A730)=0,"",SUMIFS('Daily NSE Equity Options'!$K:$K,'Daily NSE Equity Options'!$A:$A,$A730))</f>
        <v>554.38599999999997</v>
      </c>
      <c r="F730" s="7">
        <f>IF(SUMIFS('Daily BSE Equity Options'!$K:$K,'Daily BSE Equity Options'!$A:$A,$A730)=0,"",SUMIFS('Daily BSE Equity Options'!$K:$K,'Daily BSE Equity Options'!$A:$A,$A730))</f>
        <v>1.6999999999999999E-3</v>
      </c>
      <c r="G730" s="7">
        <f t="shared" si="297"/>
        <v>554.3877</v>
      </c>
      <c r="H730" s="20" t="str">
        <f t="shared" si="298"/>
        <v/>
      </c>
      <c r="I730" s="20" t="str">
        <f t="shared" si="299"/>
        <v/>
      </c>
      <c r="J730" s="20" t="str">
        <f t="shared" si="300"/>
        <v/>
      </c>
      <c r="K730" s="20">
        <f t="shared" si="315"/>
        <v>2.2592411006943314E-2</v>
      </c>
      <c r="L730" s="20">
        <f t="shared" si="316"/>
        <v>-0.32000000000000006</v>
      </c>
      <c r="M730" s="20">
        <f t="shared" si="317"/>
        <v>2.2590831192589755E-2</v>
      </c>
      <c r="N730" s="20">
        <f t="shared" si="301"/>
        <v>0.99999693355390096</v>
      </c>
      <c r="O730" s="20">
        <f t="shared" si="302"/>
        <v>3.0664460990025572E-6</v>
      </c>
      <c r="P730" s="21">
        <f>IF(SUMIFS('Daily NSE Equity Options'!$L:$L,'Daily NSE Equity Options'!$A:$A,$A730)=0,"",SUMIFS('Daily NSE Equity Options'!$L:$L,'Daily NSE Equity Options'!$A:$A,$A730))</f>
        <v>223060.20319999999</v>
      </c>
      <c r="Q730" s="8">
        <f>IF(SUMIFS('Daily BSE Equity Options'!$L:$L,'Daily BSE Equity Options'!$A:$A,$A730)=0,"",SUMIFS('Daily BSE Equity Options'!$L:$L,'Daily BSE Equity Options'!$A:$A,$A730))</f>
        <v>41.036099999999998</v>
      </c>
      <c r="R730" s="8">
        <f t="shared" si="303"/>
        <v>223101.23929999999</v>
      </c>
      <c r="S730" s="23" t="str">
        <f t="shared" si="304"/>
        <v/>
      </c>
      <c r="T730" s="23" t="str">
        <f t="shared" si="305"/>
        <v/>
      </c>
      <c r="U730" s="23" t="str">
        <f t="shared" si="306"/>
        <v/>
      </c>
      <c r="V730" s="23">
        <f t="shared" si="318"/>
        <v>0.5557597404465604</v>
      </c>
      <c r="W730" s="23">
        <f t="shared" si="319"/>
        <v>-0.4430224603808004</v>
      </c>
      <c r="X730" s="23">
        <f t="shared" si="320"/>
        <v>0.5552467650743742</v>
      </c>
      <c r="Y730" s="23">
        <f t="shared" si="307"/>
        <v>0.99981606511855892</v>
      </c>
      <c r="Z730" s="23">
        <f t="shared" si="308"/>
        <v>1.8393488144106423E-4</v>
      </c>
      <c r="AA730" s="24">
        <f>IF(SUMIFS('Daily NSE Equity Options'!$M:$M,'Daily NSE Equity Options'!$A:$A,$A730)=0,"",SUMIFS('Daily NSE Equity Options'!$M:$M,'Daily NSE Equity Options'!$A:$A,$A730))</f>
        <v>261285968</v>
      </c>
      <c r="AB730" s="9">
        <f>IF(SUMIFS('Daily BSE Equity Options'!$M:$M,'Daily BSE Equity Options'!$A:$A,$A730)=0,"",SUMIFS('Daily BSE Equity Options'!$M:$M,'Daily BSE Equity Options'!$A:$A,$A730))</f>
        <v>41910</v>
      </c>
      <c r="AC730" s="9">
        <f t="shared" si="309"/>
        <v>261327878</v>
      </c>
      <c r="AD730" s="26" t="str">
        <f t="shared" si="310"/>
        <v/>
      </c>
      <c r="AE730" s="26" t="str">
        <f t="shared" si="311"/>
        <v/>
      </c>
      <c r="AF730" s="26" t="str">
        <f t="shared" si="312"/>
        <v/>
      </c>
      <c r="AG730" s="26">
        <f t="shared" si="321"/>
        <v>0.65568131868709822</v>
      </c>
      <c r="AH730" s="26">
        <f t="shared" si="322"/>
        <v>-0.44130428986589165</v>
      </c>
      <c r="AI730" s="26">
        <f t="shared" si="323"/>
        <v>0.65516012694287573</v>
      </c>
      <c r="AJ730" s="26">
        <f t="shared" si="313"/>
        <v>0.99983962675424931</v>
      </c>
      <c r="AK730" s="26">
        <f t="shared" si="314"/>
        <v>1.6037324575068871E-4</v>
      </c>
      <c r="AL730" s="29">
        <v>12.18</v>
      </c>
      <c r="AM730" s="30">
        <v>12.4725</v>
      </c>
      <c r="AN730" s="30">
        <v>11.8375</v>
      </c>
      <c r="AO730" s="30">
        <v>12.2675</v>
      </c>
      <c r="AP730" s="31">
        <v>7.1999999999999998E-3</v>
      </c>
    </row>
    <row r="731" spans="1:42" x14ac:dyDescent="0.2">
      <c r="A731" s="11">
        <v>44993</v>
      </c>
      <c r="B731" s="5" t="s">
        <v>240</v>
      </c>
      <c r="C731" s="10">
        <v>44986</v>
      </c>
      <c r="D731" s="5" t="s">
        <v>186</v>
      </c>
      <c r="E731" s="18">
        <f>IF(SUMIFS('Daily NSE Equity Options'!$K:$K,'Daily NSE Equity Options'!$A:$A,$A731)=0,"",SUMIFS('Daily NSE Equity Options'!$K:$K,'Daily NSE Equity Options'!$A:$A,$A731))</f>
        <v>501.86649999999997</v>
      </c>
      <c r="F731" s="7">
        <f>IF(SUMIFS('Daily BSE Equity Options'!$K:$K,'Daily BSE Equity Options'!$A:$A,$A731)=0,"",SUMIFS('Daily BSE Equity Options'!$K:$K,'Daily BSE Equity Options'!$A:$A,$A731))</f>
        <v>1.1999999999999999E-3</v>
      </c>
      <c r="G731" s="7">
        <f t="shared" si="297"/>
        <v>501.86769999999996</v>
      </c>
      <c r="H731" s="20">
        <f t="shared" si="298"/>
        <v>-0.13948301407148067</v>
      </c>
      <c r="I731" s="20">
        <f t="shared" si="299"/>
        <v>-0.97714285714285709</v>
      </c>
      <c r="J731" s="20">
        <f t="shared" si="300"/>
        <v>-0.1395584119536214</v>
      </c>
      <c r="K731" s="20">
        <f t="shared" si="315"/>
        <v>-9.4734535143383813E-2</v>
      </c>
      <c r="L731" s="20">
        <f t="shared" si="316"/>
        <v>-0.29411764705882359</v>
      </c>
      <c r="M731" s="20">
        <f t="shared" si="317"/>
        <v>-9.4735146540949611E-2</v>
      </c>
      <c r="N731" s="20">
        <f t="shared" si="301"/>
        <v>0.99999760893159695</v>
      </c>
      <c r="O731" s="20">
        <f t="shared" si="302"/>
        <v>2.3910684030871086E-6</v>
      </c>
      <c r="P731" s="21">
        <f>IF(SUMIFS('Daily NSE Equity Options'!$L:$L,'Daily NSE Equity Options'!$A:$A,$A731)=0,"",SUMIFS('Daily NSE Equity Options'!$L:$L,'Daily NSE Equity Options'!$A:$A,$A731))</f>
        <v>185777.16320000001</v>
      </c>
      <c r="Q731" s="8">
        <f>IF(SUMIFS('Daily BSE Equity Options'!$L:$L,'Daily BSE Equity Options'!$A:$A,$A731)=0,"",SUMIFS('Daily BSE Equity Options'!$L:$L,'Daily BSE Equity Options'!$A:$A,$A731))</f>
        <v>59.498600000000003</v>
      </c>
      <c r="R731" s="8">
        <f t="shared" si="303"/>
        <v>185836.6618</v>
      </c>
      <c r="S731" s="23">
        <f t="shared" si="304"/>
        <v>1.7316904921121021</v>
      </c>
      <c r="T731" s="23">
        <f t="shared" si="305"/>
        <v>-0.9765552601580173</v>
      </c>
      <c r="U731" s="23">
        <f t="shared" si="306"/>
        <v>1.6342639491494917</v>
      </c>
      <c r="V731" s="23">
        <f t="shared" si="318"/>
        <v>-0.16714339655905053</v>
      </c>
      <c r="W731" s="23">
        <f t="shared" si="319"/>
        <v>0.44990873889087912</v>
      </c>
      <c r="X731" s="23">
        <f t="shared" si="320"/>
        <v>-0.16702989914767352</v>
      </c>
      <c r="Y731" s="23">
        <f t="shared" si="307"/>
        <v>0.99967983389594017</v>
      </c>
      <c r="Z731" s="23">
        <f t="shared" si="308"/>
        <v>3.2016610405988255E-4</v>
      </c>
      <c r="AA731" s="24">
        <f>IF(SUMIFS('Daily NSE Equity Options'!$M:$M,'Daily NSE Equity Options'!$A:$A,$A731)=0,"",SUMIFS('Daily NSE Equity Options'!$M:$M,'Daily NSE Equity Options'!$A:$A,$A731))</f>
        <v>193184147</v>
      </c>
      <c r="AB731" s="9">
        <f>IF(SUMIFS('Daily BSE Equity Options'!$M:$M,'Daily BSE Equity Options'!$A:$A,$A731)=0,"",SUMIFS('Daily BSE Equity Options'!$M:$M,'Daily BSE Equity Options'!$A:$A,$A731))</f>
        <v>60719</v>
      </c>
      <c r="AC731" s="9">
        <f t="shared" si="309"/>
        <v>193244866</v>
      </c>
      <c r="AD731" s="26">
        <f t="shared" si="310"/>
        <v>1.3232269677880035</v>
      </c>
      <c r="AE731" s="26">
        <f t="shared" si="311"/>
        <v>-0.9773610245274521</v>
      </c>
      <c r="AF731" s="26">
        <f t="shared" si="312"/>
        <v>1.2513416605246803</v>
      </c>
      <c r="AG731" s="26">
        <f t="shared" si="321"/>
        <v>-0.26064094264717652</v>
      </c>
      <c r="AH731" s="26">
        <f t="shared" si="322"/>
        <v>0.44879503698401346</v>
      </c>
      <c r="AI731" s="26">
        <f t="shared" si="323"/>
        <v>-0.2605271680964707</v>
      </c>
      <c r="AJ731" s="26">
        <f t="shared" si="313"/>
        <v>0.99968579242876243</v>
      </c>
      <c r="AK731" s="26">
        <f t="shared" si="314"/>
        <v>3.1420757123762344E-4</v>
      </c>
      <c r="AL731" s="29">
        <v>12.2675</v>
      </c>
      <c r="AM731" s="30">
        <v>12.8475</v>
      </c>
      <c r="AN731" s="30">
        <v>11.897500000000001</v>
      </c>
      <c r="AO731" s="30">
        <v>12.45</v>
      </c>
      <c r="AP731" s="31">
        <v>1.49E-2</v>
      </c>
    </row>
    <row r="732" spans="1:42" x14ac:dyDescent="0.2">
      <c r="A732" s="11">
        <v>44994</v>
      </c>
      <c r="B732" s="5" t="s">
        <v>243</v>
      </c>
      <c r="C732" s="10">
        <v>44986</v>
      </c>
      <c r="D732" s="5" t="s">
        <v>186</v>
      </c>
      <c r="E732" s="18">
        <f>IF(SUMIFS('Daily NSE Equity Options'!$K:$K,'Daily NSE Equity Options'!$A:$A,$A732)=0,"",SUMIFS('Daily NSE Equity Options'!$K:$K,'Daily NSE Equity Options'!$A:$A,$A732))</f>
        <v>554.78499999999997</v>
      </c>
      <c r="F732" s="7">
        <f>IF(SUMIFS('Daily BSE Equity Options'!$K:$K,'Daily BSE Equity Options'!$A:$A,$A732)=0,"",SUMIFS('Daily BSE Equity Options'!$K:$K,'Daily BSE Equity Options'!$A:$A,$A732))</f>
        <v>3.2000000000000002E-3</v>
      </c>
      <c r="G732" s="7">
        <f t="shared" si="297"/>
        <v>554.78819999999996</v>
      </c>
      <c r="H732" s="20">
        <f t="shared" si="298"/>
        <v>7.0801420413640015E-2</v>
      </c>
      <c r="I732" s="20">
        <f t="shared" si="299"/>
        <v>-0.92452830188679247</v>
      </c>
      <c r="J732" s="20">
        <f t="shared" si="300"/>
        <v>7.0719972208551418E-2</v>
      </c>
      <c r="K732" s="20">
        <f t="shared" si="315"/>
        <v>0.10544337986297148</v>
      </c>
      <c r="L732" s="20">
        <f t="shared" si="316"/>
        <v>1.666666666666667</v>
      </c>
      <c r="M732" s="20">
        <f t="shared" si="317"/>
        <v>0.10544711285464281</v>
      </c>
      <c r="N732" s="20">
        <f t="shared" si="301"/>
        <v>0.99999423203305338</v>
      </c>
      <c r="O732" s="20">
        <f t="shared" si="302"/>
        <v>5.7679669466654128E-6</v>
      </c>
      <c r="P732" s="21">
        <f>IF(SUMIFS('Daily NSE Equity Options'!$L:$L,'Daily NSE Equity Options'!$A:$A,$A732)=0,"",SUMIFS('Daily NSE Equity Options'!$L:$L,'Daily NSE Equity Options'!$A:$A,$A732))</f>
        <v>367717.23259999999</v>
      </c>
      <c r="Q732" s="8">
        <f>IF(SUMIFS('Daily BSE Equity Options'!$L:$L,'Daily BSE Equity Options'!$A:$A,$A732)=0,"",SUMIFS('Daily BSE Equity Options'!$L:$L,'Daily BSE Equity Options'!$A:$A,$A732))</f>
        <v>59.274500000000003</v>
      </c>
      <c r="R732" s="8">
        <f t="shared" si="303"/>
        <v>367776.50709999999</v>
      </c>
      <c r="S732" s="23">
        <f t="shared" si="304"/>
        <v>3.1746355680451037</v>
      </c>
      <c r="T732" s="23">
        <f t="shared" si="305"/>
        <v>-0.97742677110419529</v>
      </c>
      <c r="U732" s="23">
        <f t="shared" si="306"/>
        <v>3.0544409356701392</v>
      </c>
      <c r="V732" s="23">
        <f t="shared" si="318"/>
        <v>0.97934571863459241</v>
      </c>
      <c r="W732" s="23">
        <f t="shared" si="319"/>
        <v>-3.76647517756723E-3</v>
      </c>
      <c r="X732" s="23">
        <f t="shared" si="320"/>
        <v>0.97903095943364593</v>
      </c>
      <c r="Y732" s="23">
        <f t="shared" si="307"/>
        <v>0.99983883010780816</v>
      </c>
      <c r="Z732" s="23">
        <f t="shared" si="308"/>
        <v>1.6116989219184415E-4</v>
      </c>
      <c r="AA732" s="24">
        <f>IF(SUMIFS('Daily NSE Equity Options'!$M:$M,'Daily NSE Equity Options'!$A:$A,$A732)=0,"",SUMIFS('Daily NSE Equity Options'!$M:$M,'Daily NSE Equity Options'!$A:$A,$A732))</f>
        <v>377635452</v>
      </c>
      <c r="AB732" s="9">
        <f>IF(SUMIFS('Daily BSE Equity Options'!$M:$M,'Daily BSE Equity Options'!$A:$A,$A732)=0,"",SUMIFS('Daily BSE Equity Options'!$M:$M,'Daily BSE Equity Options'!$A:$A,$A732))</f>
        <v>62306</v>
      </c>
      <c r="AC732" s="9">
        <f t="shared" si="309"/>
        <v>377697758</v>
      </c>
      <c r="AD732" s="26">
        <f t="shared" si="310"/>
        <v>2.5444315529727559</v>
      </c>
      <c r="AE732" s="26">
        <f t="shared" si="311"/>
        <v>-0.97750296080187182</v>
      </c>
      <c r="AF732" s="26">
        <f t="shared" si="312"/>
        <v>2.4552007781337641</v>
      </c>
      <c r="AG732" s="26">
        <f t="shared" si="321"/>
        <v>0.95479524518127246</v>
      </c>
      <c r="AH732" s="26">
        <f t="shared" si="322"/>
        <v>2.6136794084224091E-2</v>
      </c>
      <c r="AI732" s="26">
        <f t="shared" si="323"/>
        <v>0.95450345366484401</v>
      </c>
      <c r="AJ732" s="26">
        <f t="shared" si="313"/>
        <v>0.99983503741105073</v>
      </c>
      <c r="AK732" s="26">
        <f t="shared" si="314"/>
        <v>1.6496258894923066E-4</v>
      </c>
      <c r="AL732" s="29">
        <v>12.45</v>
      </c>
      <c r="AM732" s="30">
        <v>12.842499999999999</v>
      </c>
      <c r="AN732" s="30">
        <v>11.78</v>
      </c>
      <c r="AO732" s="30">
        <v>12.725</v>
      </c>
      <c r="AP732" s="31">
        <v>2.2100000000000002E-2</v>
      </c>
    </row>
    <row r="733" spans="1:42" x14ac:dyDescent="0.2">
      <c r="A733" s="11">
        <v>44995</v>
      </c>
      <c r="B733" s="5" t="s">
        <v>241</v>
      </c>
      <c r="C733" s="10">
        <v>44986</v>
      </c>
      <c r="D733" s="5" t="s">
        <v>186</v>
      </c>
      <c r="E733" s="18">
        <f>IF(SUMIFS('Daily NSE Equity Options'!$K:$K,'Daily NSE Equity Options'!$A:$A,$A733)=0,"",SUMIFS('Daily NSE Equity Options'!$K:$K,'Daily NSE Equity Options'!$A:$A,$A733))</f>
        <v>530.84490000000005</v>
      </c>
      <c r="F733" s="7">
        <f>IF(SUMIFS('Daily BSE Equity Options'!$K:$K,'Daily BSE Equity Options'!$A:$A,$A733)=0,"",SUMIFS('Daily BSE Equity Options'!$K:$K,'Daily BSE Equity Options'!$A:$A,$A733))</f>
        <v>3.0999999999999999E-3</v>
      </c>
      <c r="G733" s="7">
        <f t="shared" si="297"/>
        <v>530.84800000000007</v>
      </c>
      <c r="H733" s="20">
        <f t="shared" si="298"/>
        <v>-0.1879568025887729</v>
      </c>
      <c r="I733" s="20">
        <f t="shared" si="299"/>
        <v>-0.85308056872037918</v>
      </c>
      <c r="J733" s="20">
        <f t="shared" si="300"/>
        <v>-0.18797827013403878</v>
      </c>
      <c r="K733" s="20">
        <f t="shared" si="315"/>
        <v>-4.3152031868201046E-2</v>
      </c>
      <c r="L733" s="20">
        <f t="shared" si="316"/>
        <v>-3.1250000000000111E-2</v>
      </c>
      <c r="M733" s="20">
        <f t="shared" si="317"/>
        <v>-4.315196321767456E-2</v>
      </c>
      <c r="N733" s="20">
        <f t="shared" si="301"/>
        <v>0.99999416028693711</v>
      </c>
      <c r="O733" s="20">
        <f t="shared" si="302"/>
        <v>5.8397130628729872E-6</v>
      </c>
      <c r="P733" s="21">
        <f>IF(SUMIFS('Daily NSE Equity Options'!$L:$L,'Daily NSE Equity Options'!$A:$A,$A733)=0,"",SUMIFS('Daily NSE Equity Options'!$L:$L,'Daily NSE Equity Options'!$A:$A,$A733))</f>
        <v>123384.4181</v>
      </c>
      <c r="Q733" s="8">
        <f>IF(SUMIFS('Daily BSE Equity Options'!$L:$L,'Daily BSE Equity Options'!$A:$A,$A733)=0,"",SUMIFS('Daily BSE Equity Options'!$L:$L,'Daily BSE Equity Options'!$A:$A,$A733))</f>
        <v>59.526200000000003</v>
      </c>
      <c r="R733" s="8">
        <f t="shared" si="303"/>
        <v>123443.94429999999</v>
      </c>
      <c r="S733" s="23">
        <f t="shared" si="304"/>
        <v>-0.44743882923174816</v>
      </c>
      <c r="T733" s="23">
        <f t="shared" si="305"/>
        <v>-0.97774940341381755</v>
      </c>
      <c r="U733" s="23">
        <f t="shared" si="306"/>
        <v>-0.45371716518020355</v>
      </c>
      <c r="V733" s="23">
        <f t="shared" si="318"/>
        <v>-0.66445842848432224</v>
      </c>
      <c r="W733" s="23">
        <f t="shared" si="319"/>
        <v>4.2463453930441375E-3</v>
      </c>
      <c r="X733" s="23">
        <f t="shared" si="320"/>
        <v>-0.66435065340800836</v>
      </c>
      <c r="Y733" s="23">
        <f t="shared" si="307"/>
        <v>0.99951778760523624</v>
      </c>
      <c r="Z733" s="23">
        <f t="shared" si="308"/>
        <v>4.8221239476386373E-4</v>
      </c>
      <c r="AA733" s="24">
        <f>IF(SUMIFS('Daily NSE Equity Options'!$M:$M,'Daily NSE Equity Options'!$A:$A,$A733)=0,"",SUMIFS('Daily NSE Equity Options'!$M:$M,'Daily NSE Equity Options'!$A:$A,$A733))</f>
        <v>134983177</v>
      </c>
      <c r="AB733" s="9">
        <f>IF(SUMIFS('Daily BSE Equity Options'!$M:$M,'Daily BSE Equity Options'!$A:$A,$A733)=0,"",SUMIFS('Daily BSE Equity Options'!$M:$M,'Daily BSE Equity Options'!$A:$A,$A733))</f>
        <v>60703</v>
      </c>
      <c r="AC733" s="9">
        <f t="shared" si="309"/>
        <v>135043880</v>
      </c>
      <c r="AD733" s="26">
        <f t="shared" si="310"/>
        <v>-0.48265808618305639</v>
      </c>
      <c r="AE733" s="26">
        <f t="shared" si="311"/>
        <v>-0.9795204306502262</v>
      </c>
      <c r="AF733" s="26">
        <f t="shared" si="312"/>
        <v>-0.48823915740331247</v>
      </c>
      <c r="AG733" s="26">
        <f t="shared" si="321"/>
        <v>-0.64255692550814847</v>
      </c>
      <c r="AH733" s="26">
        <f t="shared" si="322"/>
        <v>-2.5727859275190168E-2</v>
      </c>
      <c r="AI733" s="26">
        <f t="shared" si="323"/>
        <v>-0.64245517178844358</v>
      </c>
      <c r="AJ733" s="26">
        <f t="shared" si="313"/>
        <v>0.99955049425416387</v>
      </c>
      <c r="AK733" s="26">
        <f t="shared" si="314"/>
        <v>4.4950574583609417E-4</v>
      </c>
      <c r="AL733" s="29">
        <v>12.725</v>
      </c>
      <c r="AM733" s="30">
        <v>13.817500000000001</v>
      </c>
      <c r="AN733" s="30">
        <v>12.725</v>
      </c>
      <c r="AO733" s="30">
        <v>13.4125</v>
      </c>
      <c r="AP733" s="31">
        <v>5.3999999999999999E-2</v>
      </c>
    </row>
    <row r="734" spans="1:42" x14ac:dyDescent="0.2">
      <c r="A734" s="11">
        <v>44998</v>
      </c>
      <c r="B734" s="5" t="s">
        <v>244</v>
      </c>
      <c r="C734" s="10">
        <v>44986</v>
      </c>
      <c r="D734" s="5" t="s">
        <v>186</v>
      </c>
      <c r="E734" s="18">
        <f>IF(SUMIFS('Daily NSE Equity Options'!$K:$K,'Daily NSE Equity Options'!$A:$A,$A734)=0,"",SUMIFS('Daily NSE Equity Options'!$K:$K,'Daily NSE Equity Options'!$A:$A,$A734))</f>
        <v>777.40660000000003</v>
      </c>
      <c r="F734" s="7">
        <f>IF(SUMIFS('Daily BSE Equity Options'!$K:$K,'Daily BSE Equity Options'!$A:$A,$A734)=0,"",SUMIFS('Daily BSE Equity Options'!$K:$K,'Daily BSE Equity Options'!$A:$A,$A734))</f>
        <v>3.0000000000000001E-3</v>
      </c>
      <c r="G734" s="7">
        <f t="shared" si="297"/>
        <v>777.40960000000007</v>
      </c>
      <c r="H734" s="20" t="str">
        <f t="shared" si="298"/>
        <v/>
      </c>
      <c r="I734" s="20" t="str">
        <f t="shared" si="299"/>
        <v/>
      </c>
      <c r="J734" s="20" t="str">
        <f t="shared" si="300"/>
        <v/>
      </c>
      <c r="K734" s="20">
        <f t="shared" si="315"/>
        <v>0.46447031891989532</v>
      </c>
      <c r="L734" s="20">
        <f t="shared" si="316"/>
        <v>-3.2258064516129004E-2</v>
      </c>
      <c r="M734" s="20">
        <f t="shared" si="317"/>
        <v>0.46446741816866588</v>
      </c>
      <c r="N734" s="20">
        <f t="shared" si="301"/>
        <v>0.9999961410304169</v>
      </c>
      <c r="O734" s="20">
        <f t="shared" si="302"/>
        <v>3.8589695830872166E-6</v>
      </c>
      <c r="P734" s="21">
        <f>IF(SUMIFS('Daily NSE Equity Options'!$L:$L,'Daily NSE Equity Options'!$A:$A,$A734)=0,"",SUMIFS('Daily NSE Equity Options'!$L:$L,'Daily NSE Equity Options'!$A:$A,$A734))</f>
        <v>211112.16140000001</v>
      </c>
      <c r="Q734" s="8">
        <f>IF(SUMIFS('Daily BSE Equity Options'!$L:$L,'Daily BSE Equity Options'!$A:$A,$A734)=0,"",SUMIFS('Daily BSE Equity Options'!$L:$L,'Daily BSE Equity Options'!$A:$A,$A734))</f>
        <v>61.886000000000003</v>
      </c>
      <c r="R734" s="8">
        <f t="shared" si="303"/>
        <v>211174.04740000001</v>
      </c>
      <c r="S734" s="23" t="str">
        <f t="shared" si="304"/>
        <v/>
      </c>
      <c r="T734" s="23" t="str">
        <f t="shared" si="305"/>
        <v/>
      </c>
      <c r="U734" s="23" t="str">
        <f t="shared" si="306"/>
        <v/>
      </c>
      <c r="V734" s="23">
        <f t="shared" si="318"/>
        <v>0.71101152520652056</v>
      </c>
      <c r="W734" s="23">
        <f t="shared" si="319"/>
        <v>3.9643047935195019E-2</v>
      </c>
      <c r="X734" s="23">
        <f t="shared" si="320"/>
        <v>0.71068778300532665</v>
      </c>
      <c r="Y734" s="23">
        <f t="shared" si="307"/>
        <v>0.99970694315536424</v>
      </c>
      <c r="Z734" s="23">
        <f t="shared" si="308"/>
        <v>2.9305684463572961E-4</v>
      </c>
      <c r="AA734" s="24">
        <f>IF(SUMIFS('Daily NSE Equity Options'!$M:$M,'Daily NSE Equity Options'!$A:$A,$A734)=0,"",SUMIFS('Daily NSE Equity Options'!$M:$M,'Daily NSE Equity Options'!$A:$A,$A734))</f>
        <v>237046265</v>
      </c>
      <c r="AB734" s="9">
        <f>IF(SUMIFS('Daily BSE Equity Options'!$M:$M,'Daily BSE Equity Options'!$A:$A,$A734)=0,"",SUMIFS('Daily BSE Equity Options'!$M:$M,'Daily BSE Equity Options'!$A:$A,$A734))</f>
        <v>62694</v>
      </c>
      <c r="AC734" s="9">
        <f t="shared" si="309"/>
        <v>237108959</v>
      </c>
      <c r="AD734" s="26" t="str">
        <f t="shared" si="310"/>
        <v/>
      </c>
      <c r="AE734" s="26" t="str">
        <f t="shared" si="311"/>
        <v/>
      </c>
      <c r="AF734" s="26" t="str">
        <f t="shared" si="312"/>
        <v/>
      </c>
      <c r="AG734" s="26">
        <f t="shared" si="321"/>
        <v>0.75611709746615308</v>
      </c>
      <c r="AH734" s="26">
        <f t="shared" si="322"/>
        <v>3.2799037938816777E-2</v>
      </c>
      <c r="AI734" s="26">
        <f t="shared" si="323"/>
        <v>0.75579196184232855</v>
      </c>
      <c r="AJ734" s="26">
        <f t="shared" si="313"/>
        <v>0.99973558991501454</v>
      </c>
      <c r="AK734" s="26">
        <f t="shared" si="314"/>
        <v>2.6441008498544335E-4</v>
      </c>
      <c r="AL734" s="29">
        <v>13.4125</v>
      </c>
      <c r="AM734" s="30">
        <v>16.427499999999998</v>
      </c>
      <c r="AN734" s="30">
        <v>13.4125</v>
      </c>
      <c r="AO734" s="30">
        <v>16.215</v>
      </c>
      <c r="AP734" s="31">
        <v>0.2089</v>
      </c>
    </row>
    <row r="735" spans="1:42" x14ac:dyDescent="0.2">
      <c r="A735" s="11">
        <v>44999</v>
      </c>
      <c r="B735" s="5" t="s">
        <v>242</v>
      </c>
      <c r="C735" s="10">
        <v>44986</v>
      </c>
      <c r="D735" s="5" t="s">
        <v>186</v>
      </c>
      <c r="E735" s="18">
        <f>IF(SUMIFS('Daily NSE Equity Options'!$K:$K,'Daily NSE Equity Options'!$A:$A,$A735)=0,"",SUMIFS('Daily NSE Equity Options'!$K:$K,'Daily NSE Equity Options'!$A:$A,$A735))</f>
        <v>860.12329999999997</v>
      </c>
      <c r="F735" s="7">
        <f>IF(SUMIFS('Daily BSE Equity Options'!$K:$K,'Daily BSE Equity Options'!$A:$A,$A735)=0,"",SUMIFS('Daily BSE Equity Options'!$K:$K,'Daily BSE Equity Options'!$A:$A,$A735))</f>
        <v>3.5000000000000001E-3</v>
      </c>
      <c r="G735" s="7">
        <f t="shared" si="297"/>
        <v>860.1268</v>
      </c>
      <c r="H735" s="20">
        <f t="shared" si="298"/>
        <v>0.98523863533024314</v>
      </c>
      <c r="I735" s="20">
        <f t="shared" si="299"/>
        <v>-0.94505494505494503</v>
      </c>
      <c r="J735" s="20">
        <f t="shared" si="300"/>
        <v>0.98495487547282834</v>
      </c>
      <c r="K735" s="20">
        <f t="shared" si="315"/>
        <v>0.10640082036864618</v>
      </c>
      <c r="L735" s="20">
        <f t="shared" si="316"/>
        <v>0.16666666666666674</v>
      </c>
      <c r="M735" s="20">
        <f t="shared" si="317"/>
        <v>0.10640105293271396</v>
      </c>
      <c r="N735" s="20">
        <f t="shared" si="301"/>
        <v>0.99999593083252369</v>
      </c>
      <c r="O735" s="20">
        <f t="shared" si="302"/>
        <v>4.0691674762372244E-6</v>
      </c>
      <c r="P735" s="21">
        <f>IF(SUMIFS('Daily NSE Equity Options'!$L:$L,'Daily NSE Equity Options'!$A:$A,$A735)=0,"",SUMIFS('Daily NSE Equity Options'!$L:$L,'Daily NSE Equity Options'!$A:$A,$A735))</f>
        <v>289423.66759999999</v>
      </c>
      <c r="Q735" s="8">
        <f>IF(SUMIFS('Daily BSE Equity Options'!$L:$L,'Daily BSE Equity Options'!$A:$A,$A735)=0,"",SUMIFS('Daily BSE Equity Options'!$L:$L,'Daily BSE Equity Options'!$A:$A,$A735))</f>
        <v>62.578800000000001</v>
      </c>
      <c r="R735" s="8">
        <f t="shared" si="303"/>
        <v>289486.2464</v>
      </c>
      <c r="S735" s="23">
        <f t="shared" si="304"/>
        <v>4.8186362780326064</v>
      </c>
      <c r="T735" s="23">
        <f t="shared" si="305"/>
        <v>-0.97514089084870104</v>
      </c>
      <c r="U735" s="23">
        <f t="shared" si="306"/>
        <v>4.5395429486569006</v>
      </c>
      <c r="V735" s="23">
        <f t="shared" si="318"/>
        <v>0.37094739441192592</v>
      </c>
      <c r="W735" s="23">
        <f t="shared" si="319"/>
        <v>1.1194777494102137E-2</v>
      </c>
      <c r="X735" s="23">
        <f t="shared" si="320"/>
        <v>0.37084196644516276</v>
      </c>
      <c r="Y735" s="23">
        <f t="shared" si="307"/>
        <v>0.99978382807204746</v>
      </c>
      <c r="Z735" s="23">
        <f t="shared" si="308"/>
        <v>2.1617192795242931E-4</v>
      </c>
      <c r="AA735" s="24">
        <f>IF(SUMIFS('Daily NSE Equity Options'!$M:$M,'Daily NSE Equity Options'!$A:$A,$A735)=0,"",SUMIFS('Daily NSE Equity Options'!$M:$M,'Daily NSE Equity Options'!$A:$A,$A735))</f>
        <v>353897153</v>
      </c>
      <c r="AB735" s="9">
        <f>IF(SUMIFS('Daily BSE Equity Options'!$M:$M,'Daily BSE Equity Options'!$A:$A,$A735)=0,"",SUMIFS('Daily BSE Equity Options'!$M:$M,'Daily BSE Equity Options'!$A:$A,$A735))</f>
        <v>63375</v>
      </c>
      <c r="AC735" s="9">
        <f t="shared" si="309"/>
        <v>353960528</v>
      </c>
      <c r="AD735" s="26">
        <f t="shared" si="310"/>
        <v>5.080189339890576</v>
      </c>
      <c r="AE735" s="26">
        <f t="shared" si="311"/>
        <v>-0.9758735580287089</v>
      </c>
      <c r="AF735" s="26">
        <f t="shared" si="312"/>
        <v>4.8186814377270339</v>
      </c>
      <c r="AG735" s="26">
        <f t="shared" si="321"/>
        <v>0.49294549315088343</v>
      </c>
      <c r="AH735" s="26">
        <f t="shared" si="322"/>
        <v>1.0862283472102607E-2</v>
      </c>
      <c r="AI735" s="26">
        <f t="shared" si="323"/>
        <v>0.49281802548844222</v>
      </c>
      <c r="AJ735" s="26">
        <f t="shared" si="313"/>
        <v>0.99982095461220466</v>
      </c>
      <c r="AK735" s="26">
        <f t="shared" si="314"/>
        <v>1.7904538779533067E-4</v>
      </c>
      <c r="AL735" s="29">
        <v>16.215</v>
      </c>
      <c r="AM735" s="30">
        <v>16.642499999999998</v>
      </c>
      <c r="AN735" s="30">
        <v>15.0025</v>
      </c>
      <c r="AO735" s="30">
        <v>16.217500000000001</v>
      </c>
      <c r="AP735" s="31">
        <v>2.0000000000000001E-4</v>
      </c>
    </row>
    <row r="736" spans="1:42" x14ac:dyDescent="0.2">
      <c r="A736" s="11">
        <v>45000</v>
      </c>
      <c r="B736" s="5" t="s">
        <v>240</v>
      </c>
      <c r="C736" s="10">
        <v>44986</v>
      </c>
      <c r="D736" s="5" t="s">
        <v>186</v>
      </c>
      <c r="E736" s="18">
        <f>IF(SUMIFS('Daily NSE Equity Options'!$K:$K,'Daily NSE Equity Options'!$A:$A,$A736)=0,"",SUMIFS('Daily NSE Equity Options'!$K:$K,'Daily NSE Equity Options'!$A:$A,$A736))</f>
        <v>674.70839999999998</v>
      </c>
      <c r="F736" s="7">
        <f>IF(SUMIFS('Daily BSE Equity Options'!$K:$K,'Daily BSE Equity Options'!$A:$A,$A736)=0,"",SUMIFS('Daily BSE Equity Options'!$K:$K,'Daily BSE Equity Options'!$A:$A,$A736))</f>
        <v>2.5999999999999999E-3</v>
      </c>
      <c r="G736" s="7">
        <f t="shared" si="297"/>
        <v>674.71100000000001</v>
      </c>
      <c r="H736" s="20">
        <f t="shared" si="298"/>
        <v>0.26927956536134601</v>
      </c>
      <c r="I736" s="20">
        <f t="shared" si="299"/>
        <v>-0.9507575757575758</v>
      </c>
      <c r="J736" s="20">
        <f t="shared" si="300"/>
        <v>0.26915839259863406</v>
      </c>
      <c r="K736" s="20">
        <f t="shared" si="315"/>
        <v>-0.21556781452147611</v>
      </c>
      <c r="L736" s="20">
        <f t="shared" si="316"/>
        <v>-0.25714285714285723</v>
      </c>
      <c r="M736" s="20">
        <f t="shared" si="317"/>
        <v>-0.21556798369728736</v>
      </c>
      <c r="N736" s="20">
        <f t="shared" si="301"/>
        <v>0.9999961464982785</v>
      </c>
      <c r="O736" s="20">
        <f t="shared" si="302"/>
        <v>3.8535017214777878E-6</v>
      </c>
      <c r="P736" s="21">
        <f>IF(SUMIFS('Daily NSE Equity Options'!$L:$L,'Daily NSE Equity Options'!$A:$A,$A736)=0,"",SUMIFS('Daily NSE Equity Options'!$L:$L,'Daily NSE Equity Options'!$A:$A,$A736))</f>
        <v>217684.13370000001</v>
      </c>
      <c r="Q736" s="8">
        <f>IF(SUMIFS('Daily BSE Equity Options'!$L:$L,'Daily BSE Equity Options'!$A:$A,$A736)=0,"",SUMIFS('Daily BSE Equity Options'!$L:$L,'Daily BSE Equity Options'!$A:$A,$A736))</f>
        <v>61.567</v>
      </c>
      <c r="R736" s="8">
        <f t="shared" si="303"/>
        <v>217745.70070000002</v>
      </c>
      <c r="S736" s="23">
        <f t="shared" si="304"/>
        <v>1.9754682956512242</v>
      </c>
      <c r="T736" s="23">
        <f t="shared" si="305"/>
        <v>-0.97609255308288478</v>
      </c>
      <c r="U736" s="23">
        <f t="shared" si="306"/>
        <v>1.8751059512316419</v>
      </c>
      <c r="V736" s="23">
        <f t="shared" si="318"/>
        <v>-0.24787030893115525</v>
      </c>
      <c r="W736" s="23">
        <f t="shared" si="319"/>
        <v>-1.616841486254128E-2</v>
      </c>
      <c r="X736" s="23">
        <f t="shared" si="320"/>
        <v>-0.24782022148600424</v>
      </c>
      <c r="Y736" s="23">
        <f t="shared" si="307"/>
        <v>0.99971725274114676</v>
      </c>
      <c r="Z736" s="23">
        <f t="shared" si="308"/>
        <v>2.8274725885322609E-4</v>
      </c>
      <c r="AA736" s="24">
        <f>IF(SUMIFS('Daily NSE Equity Options'!$M:$M,'Daily NSE Equity Options'!$A:$A,$A736)=0,"",SUMIFS('Daily NSE Equity Options'!$M:$M,'Daily NSE Equity Options'!$A:$A,$A736))</f>
        <v>233561666</v>
      </c>
      <c r="AB736" s="9">
        <f>IF(SUMIFS('Daily BSE Equity Options'!$M:$M,'Daily BSE Equity Options'!$A:$A,$A736)=0,"",SUMIFS('Daily BSE Equity Options'!$M:$M,'Daily BSE Equity Options'!$A:$A,$A736))</f>
        <v>62500</v>
      </c>
      <c r="AC736" s="9">
        <f t="shared" si="309"/>
        <v>233624166</v>
      </c>
      <c r="AD736" s="26">
        <f t="shared" si="310"/>
        <v>1.7430290552540249</v>
      </c>
      <c r="AE736" s="26">
        <f t="shared" si="311"/>
        <v>-0.97676342377008807</v>
      </c>
      <c r="AF736" s="26">
        <f t="shared" si="312"/>
        <v>1.6597442521967287</v>
      </c>
      <c r="AG736" s="26">
        <f t="shared" si="321"/>
        <v>-0.34002954242471684</v>
      </c>
      <c r="AH736" s="26">
        <f t="shared" si="322"/>
        <v>-1.3806706114398382E-2</v>
      </c>
      <c r="AI736" s="26">
        <f t="shared" si="323"/>
        <v>-0.33997113373048193</v>
      </c>
      <c r="AJ736" s="26">
        <f t="shared" si="313"/>
        <v>0.99973247630555484</v>
      </c>
      <c r="AK736" s="26">
        <f t="shared" si="314"/>
        <v>2.6752369444520564E-4</v>
      </c>
      <c r="AL736" s="29">
        <v>16.217500000000001</v>
      </c>
      <c r="AM736" s="30">
        <v>16.504999999999999</v>
      </c>
      <c r="AN736" s="30">
        <v>14.5175</v>
      </c>
      <c r="AO736" s="30">
        <v>16.295000000000002</v>
      </c>
      <c r="AP736" s="31">
        <v>4.7999999999999996E-3</v>
      </c>
    </row>
    <row r="737" spans="1:42" x14ac:dyDescent="0.2">
      <c r="A737" s="11">
        <v>45001</v>
      </c>
      <c r="B737" s="5" t="s">
        <v>243</v>
      </c>
      <c r="C737" s="10">
        <v>44986</v>
      </c>
      <c r="D737" s="5" t="s">
        <v>186</v>
      </c>
      <c r="E737" s="18">
        <f>IF(SUMIFS('Daily NSE Equity Options'!$K:$K,'Daily NSE Equity Options'!$A:$A,$A737)=0,"",SUMIFS('Daily NSE Equity Options'!$K:$K,'Daily NSE Equity Options'!$A:$A,$A737))</f>
        <v>922.22450000000003</v>
      </c>
      <c r="F737" s="7">
        <f>IF(SUMIFS('Daily BSE Equity Options'!$K:$K,'Daily BSE Equity Options'!$A:$A,$A737)=0,"",SUMIFS('Daily BSE Equity Options'!$K:$K,'Daily BSE Equity Options'!$A:$A,$A737))</f>
        <v>5.0000000000000001E-3</v>
      </c>
      <c r="G737" s="7">
        <f t="shared" si="297"/>
        <v>922.22950000000003</v>
      </c>
      <c r="H737" s="20">
        <f t="shared" si="298"/>
        <v>1.2824977514702685</v>
      </c>
      <c r="I737" s="20">
        <f t="shared" si="299"/>
        <v>-0.89106753812636164</v>
      </c>
      <c r="J737" s="20">
        <f t="shared" si="300"/>
        <v>1.2822508579201988</v>
      </c>
      <c r="K737" s="20">
        <f t="shared" si="315"/>
        <v>0.36684899728534592</v>
      </c>
      <c r="L737" s="20">
        <f t="shared" si="316"/>
        <v>0.92307692307692313</v>
      </c>
      <c r="M737" s="20">
        <f t="shared" si="317"/>
        <v>0.36685114071061542</v>
      </c>
      <c r="N737" s="20">
        <f t="shared" si="301"/>
        <v>0.99999457835603833</v>
      </c>
      <c r="O737" s="20">
        <f t="shared" si="302"/>
        <v>5.4216439617253622E-6</v>
      </c>
      <c r="P737" s="21">
        <f>IF(SUMIFS('Daily NSE Equity Options'!$L:$L,'Daily NSE Equity Options'!$A:$A,$A737)=0,"",SUMIFS('Daily NSE Equity Options'!$L:$L,'Daily NSE Equity Options'!$A:$A,$A737))</f>
        <v>473178.97489999997</v>
      </c>
      <c r="Q737" s="8">
        <f>IF(SUMIFS('Daily BSE Equity Options'!$L:$L,'Daily BSE Equity Options'!$A:$A,$A737)=0,"",SUMIFS('Daily BSE Equity Options'!$L:$L,'Daily BSE Equity Options'!$A:$A,$A737))</f>
        <v>60.124499999999998</v>
      </c>
      <c r="R737" s="8">
        <f t="shared" si="303"/>
        <v>473239.09939999995</v>
      </c>
      <c r="S737" s="23">
        <f t="shared" si="304"/>
        <v>5.31976808962541</v>
      </c>
      <c r="T737" s="23">
        <f t="shared" si="305"/>
        <v>-0.97625154509423739</v>
      </c>
      <c r="U737" s="23">
        <f t="shared" si="306"/>
        <v>5.1138399764323967</v>
      </c>
      <c r="V737" s="23">
        <f t="shared" si="318"/>
        <v>1.1736952843430863</v>
      </c>
      <c r="W737" s="23">
        <f t="shared" si="319"/>
        <v>-2.3429759449055565E-2</v>
      </c>
      <c r="X737" s="23">
        <f t="shared" si="320"/>
        <v>1.1733568005184494</v>
      </c>
      <c r="Y737" s="23">
        <f t="shared" si="307"/>
        <v>0.99987295111482499</v>
      </c>
      <c r="Z737" s="23">
        <f t="shared" si="308"/>
        <v>1.27048885175019E-4</v>
      </c>
      <c r="AA737" s="24">
        <f>IF(SUMIFS('Daily NSE Equity Options'!$M:$M,'Daily NSE Equity Options'!$A:$A,$A737)=0,"",SUMIFS('Daily NSE Equity Options'!$M:$M,'Daily NSE Equity Options'!$A:$A,$A737))</f>
        <v>510016643</v>
      </c>
      <c r="AB737" s="9">
        <f>IF(SUMIFS('Daily BSE Equity Options'!$M:$M,'Daily BSE Equity Options'!$A:$A,$A737)=0,"",SUMIFS('Daily BSE Equity Options'!$M:$M,'Daily BSE Equity Options'!$A:$A,$A737))</f>
        <v>63504</v>
      </c>
      <c r="AC737" s="9">
        <f t="shared" si="309"/>
        <v>510080147</v>
      </c>
      <c r="AD737" s="26">
        <f t="shared" si="310"/>
        <v>4.8888097261118526</v>
      </c>
      <c r="AE737" s="26">
        <f t="shared" si="311"/>
        <v>-0.97612888238332274</v>
      </c>
      <c r="AF737" s="26">
        <f t="shared" si="312"/>
        <v>4.7140281097212275</v>
      </c>
      <c r="AG737" s="26">
        <f t="shared" si="321"/>
        <v>1.1836487628068211</v>
      </c>
      <c r="AH737" s="26">
        <f t="shared" si="322"/>
        <v>1.6064000000000078E-2</v>
      </c>
      <c r="AI737" s="26">
        <f t="shared" si="323"/>
        <v>1.1833364062174971</v>
      </c>
      <c r="AJ737" s="26">
        <f t="shared" si="313"/>
        <v>0.99987550191793684</v>
      </c>
      <c r="AK737" s="26">
        <f t="shared" si="314"/>
        <v>1.2449808206317035E-4</v>
      </c>
      <c r="AL737" s="29">
        <v>16.295000000000002</v>
      </c>
      <c r="AM737" s="30">
        <v>17.355</v>
      </c>
      <c r="AN737" s="30">
        <v>13.95</v>
      </c>
      <c r="AO737" s="30">
        <v>16.217500000000001</v>
      </c>
      <c r="AP737" s="31">
        <v>-4.7999999999999996E-3</v>
      </c>
    </row>
    <row r="738" spans="1:42" x14ac:dyDescent="0.2">
      <c r="A738" s="11">
        <v>45002</v>
      </c>
      <c r="B738" s="5" t="s">
        <v>241</v>
      </c>
      <c r="C738" s="10">
        <v>44986</v>
      </c>
      <c r="D738" s="5" t="s">
        <v>186</v>
      </c>
      <c r="E738" s="18">
        <f>IF(SUMIFS('Daily NSE Equity Options'!$K:$K,'Daily NSE Equity Options'!$A:$A,$A738)=0,"",SUMIFS('Daily NSE Equity Options'!$K:$K,'Daily NSE Equity Options'!$A:$A,$A738))</f>
        <v>720.98940000000005</v>
      </c>
      <c r="F738" s="7">
        <f>IF(SUMIFS('Daily BSE Equity Options'!$K:$K,'Daily BSE Equity Options'!$A:$A,$A738)=0,"",SUMIFS('Daily BSE Equity Options'!$K:$K,'Daily BSE Equity Options'!$A:$A,$A738))</f>
        <v>3.0000000000000001E-3</v>
      </c>
      <c r="G738" s="7">
        <f t="shared" si="297"/>
        <v>720.99240000000009</v>
      </c>
      <c r="H738" s="20">
        <f t="shared" si="298"/>
        <v>0.66073247440798966</v>
      </c>
      <c r="I738" s="20">
        <f t="shared" si="299"/>
        <v>-0.85221674876847286</v>
      </c>
      <c r="J738" s="20">
        <f t="shared" si="300"/>
        <v>0.66066173345890933</v>
      </c>
      <c r="K738" s="20">
        <f t="shared" si="315"/>
        <v>-0.21820619599674485</v>
      </c>
      <c r="L738" s="20">
        <f t="shared" si="316"/>
        <v>-0.4</v>
      </c>
      <c r="M738" s="20">
        <f t="shared" si="317"/>
        <v>-0.21820718161802455</v>
      </c>
      <c r="N738" s="20">
        <f t="shared" si="301"/>
        <v>0.99999583906848388</v>
      </c>
      <c r="O738" s="20">
        <f t="shared" si="302"/>
        <v>4.1609315160603628E-6</v>
      </c>
      <c r="P738" s="21">
        <f>IF(SUMIFS('Daily NSE Equity Options'!$L:$L,'Daily NSE Equity Options'!$A:$A,$A738)=0,"",SUMIFS('Daily NSE Equity Options'!$L:$L,'Daily NSE Equity Options'!$A:$A,$A738))</f>
        <v>139051.37580000001</v>
      </c>
      <c r="Q738" s="8">
        <f>IF(SUMIFS('Daily BSE Equity Options'!$L:$L,'Daily BSE Equity Options'!$A:$A,$A738)=0,"",SUMIFS('Daily BSE Equity Options'!$L:$L,'Daily BSE Equity Options'!$A:$A,$A738))</f>
        <v>61.7393</v>
      </c>
      <c r="R738" s="8">
        <f t="shared" si="303"/>
        <v>139113.1151</v>
      </c>
      <c r="S738" s="23">
        <f t="shared" si="304"/>
        <v>-0.16510538986541945</v>
      </c>
      <c r="T738" s="23">
        <f t="shared" si="305"/>
        <v>-0.97724358278529388</v>
      </c>
      <c r="U738" s="23">
        <f t="shared" si="306"/>
        <v>-0.17812285952132434</v>
      </c>
      <c r="V738" s="23">
        <f t="shared" si="318"/>
        <v>-0.7061336551790226</v>
      </c>
      <c r="W738" s="23">
        <f t="shared" si="319"/>
        <v>2.6857603805437114E-2</v>
      </c>
      <c r="X738" s="23">
        <f t="shared" si="320"/>
        <v>-0.70604052945672557</v>
      </c>
      <c r="Y738" s="23">
        <f t="shared" si="307"/>
        <v>0.99955619353390512</v>
      </c>
      <c r="Z738" s="23">
        <f t="shared" si="308"/>
        <v>4.4380646609501451E-4</v>
      </c>
      <c r="AA738" s="24">
        <f>IF(SUMIFS('Daily NSE Equity Options'!$M:$M,'Daily NSE Equity Options'!$A:$A,$A738)=0,"",SUMIFS('Daily NSE Equity Options'!$M:$M,'Daily NSE Equity Options'!$A:$A,$A738))</f>
        <v>157387757</v>
      </c>
      <c r="AB738" s="9">
        <f>IF(SUMIFS('Daily BSE Equity Options'!$M:$M,'Daily BSE Equity Options'!$A:$A,$A738)=0,"",SUMIFS('Daily BSE Equity Options'!$M:$M,'Daily BSE Equity Options'!$A:$A,$A738))</f>
        <v>62739</v>
      </c>
      <c r="AC738" s="9">
        <f t="shared" si="309"/>
        <v>157450496</v>
      </c>
      <c r="AD738" s="26">
        <f t="shared" si="310"/>
        <v>-0.16366637689048091</v>
      </c>
      <c r="AE738" s="26">
        <f t="shared" si="311"/>
        <v>-0.97928885769660301</v>
      </c>
      <c r="AF738" s="26">
        <f t="shared" si="312"/>
        <v>-0.17658737947188652</v>
      </c>
      <c r="AG738" s="26">
        <f t="shared" si="321"/>
        <v>-0.6914066253324207</v>
      </c>
      <c r="AH738" s="26">
        <f t="shared" si="322"/>
        <v>-1.2046485260771012E-2</v>
      </c>
      <c r="AI738" s="26">
        <f t="shared" si="323"/>
        <v>-0.69132204629795169</v>
      </c>
      <c r="AJ738" s="26">
        <f t="shared" si="313"/>
        <v>0.99960153189990586</v>
      </c>
      <c r="AK738" s="26">
        <f t="shared" si="314"/>
        <v>3.9846810009414008E-4</v>
      </c>
      <c r="AL738" s="29">
        <v>16.217500000000001</v>
      </c>
      <c r="AM738" s="30">
        <v>16.217500000000001</v>
      </c>
      <c r="AN738" s="30">
        <v>14.6</v>
      </c>
      <c r="AO738" s="30">
        <v>14.7675</v>
      </c>
      <c r="AP738" s="31">
        <v>-8.9399999999999993E-2</v>
      </c>
    </row>
    <row r="739" spans="1:42" x14ac:dyDescent="0.2">
      <c r="A739" s="11">
        <v>45005</v>
      </c>
      <c r="B739" s="5" t="s">
        <v>244</v>
      </c>
      <c r="C739" s="10">
        <v>44986</v>
      </c>
      <c r="D739" s="5" t="s">
        <v>186</v>
      </c>
      <c r="E739" s="18">
        <f>IF(SUMIFS('Daily NSE Equity Options'!$K:$K,'Daily NSE Equity Options'!$A:$A,$A739)=0,"",SUMIFS('Daily NSE Equity Options'!$K:$K,'Daily NSE Equity Options'!$A:$A,$A739))</f>
        <v>782.56780000000003</v>
      </c>
      <c r="F739" s="7">
        <f>IF(SUMIFS('Daily BSE Equity Options'!$K:$K,'Daily BSE Equity Options'!$A:$A,$A739)=0,"",SUMIFS('Daily BSE Equity Options'!$K:$K,'Daily BSE Equity Options'!$A:$A,$A739))</f>
        <v>2.2000000000000001E-3</v>
      </c>
      <c r="G739" s="7">
        <f t="shared" si="297"/>
        <v>782.57</v>
      </c>
      <c r="H739" s="20" t="str">
        <f t="shared" si="298"/>
        <v/>
      </c>
      <c r="I739" s="20" t="str">
        <f t="shared" si="299"/>
        <v/>
      </c>
      <c r="J739" s="20" t="str">
        <f t="shared" si="300"/>
        <v/>
      </c>
      <c r="K739" s="20">
        <f t="shared" si="315"/>
        <v>8.5408190467155309E-2</v>
      </c>
      <c r="L739" s="20">
        <f t="shared" si="316"/>
        <v>-0.26666666666666661</v>
      </c>
      <c r="M739" s="20">
        <f t="shared" si="317"/>
        <v>8.5406725507786163E-2</v>
      </c>
      <c r="N739" s="20">
        <f t="shared" si="301"/>
        <v>0.99999718874988819</v>
      </c>
      <c r="O739" s="20">
        <f t="shared" si="302"/>
        <v>2.8112501118110841E-6</v>
      </c>
      <c r="P739" s="21">
        <f>IF(SUMIFS('Daily NSE Equity Options'!$L:$L,'Daily NSE Equity Options'!$A:$A,$A739)=0,"",SUMIFS('Daily NSE Equity Options'!$L:$L,'Daily NSE Equity Options'!$A:$A,$A739))</f>
        <v>172759.50930000001</v>
      </c>
      <c r="Q739" s="8">
        <f>IF(SUMIFS('Daily BSE Equity Options'!$L:$L,'Daily BSE Equity Options'!$A:$A,$A739)=0,"",SUMIFS('Daily BSE Equity Options'!$L:$L,'Daily BSE Equity Options'!$A:$A,$A739))</f>
        <v>60.098399999999998</v>
      </c>
      <c r="R739" s="8">
        <f t="shared" si="303"/>
        <v>172819.60769999999</v>
      </c>
      <c r="S739" s="23" t="str">
        <f t="shared" si="304"/>
        <v/>
      </c>
      <c r="T739" s="23" t="str">
        <f t="shared" si="305"/>
        <v/>
      </c>
      <c r="U739" s="23" t="str">
        <f t="shared" si="306"/>
        <v/>
      </c>
      <c r="V739" s="23">
        <f t="shared" si="318"/>
        <v>0.24241495854368944</v>
      </c>
      <c r="W739" s="23">
        <f t="shared" si="319"/>
        <v>-2.6577884750879965E-2</v>
      </c>
      <c r="X739" s="23">
        <f t="shared" si="320"/>
        <v>0.24229557778050226</v>
      </c>
      <c r="Y739" s="23">
        <f t="shared" si="307"/>
        <v>0.99965224779294537</v>
      </c>
      <c r="Z739" s="23">
        <f t="shared" si="308"/>
        <v>3.4775220705468595E-4</v>
      </c>
      <c r="AA739" s="24">
        <f>IF(SUMIFS('Daily NSE Equity Options'!$M:$M,'Daily NSE Equity Options'!$A:$A,$A739)=0,"",SUMIFS('Daily NSE Equity Options'!$M:$M,'Daily NSE Equity Options'!$A:$A,$A739))</f>
        <v>200892490</v>
      </c>
      <c r="AB739" s="9">
        <f>IF(SUMIFS('Daily BSE Equity Options'!$M:$M,'Daily BSE Equity Options'!$A:$A,$A739)=0,"",SUMIFS('Daily BSE Equity Options'!$M:$M,'Daily BSE Equity Options'!$A:$A,$A739))</f>
        <v>61209</v>
      </c>
      <c r="AC739" s="9">
        <f t="shared" si="309"/>
        <v>200953699</v>
      </c>
      <c r="AD739" s="26" t="str">
        <f t="shared" si="310"/>
        <v/>
      </c>
      <c r="AE739" s="26" t="str">
        <f t="shared" si="311"/>
        <v/>
      </c>
      <c r="AF739" s="26" t="str">
        <f t="shared" si="312"/>
        <v/>
      </c>
      <c r="AG739" s="26">
        <f t="shared" si="321"/>
        <v>0.27641751702452932</v>
      </c>
      <c r="AH739" s="26">
        <f t="shared" si="322"/>
        <v>-2.4386745086788175E-2</v>
      </c>
      <c r="AI739" s="26">
        <f t="shared" si="323"/>
        <v>0.27629765612170565</v>
      </c>
      <c r="AJ739" s="26">
        <f t="shared" si="313"/>
        <v>0.99969540744806096</v>
      </c>
      <c r="AK739" s="26">
        <f t="shared" si="314"/>
        <v>3.0459255193904141E-4</v>
      </c>
      <c r="AL739" s="29">
        <v>14.7675</v>
      </c>
      <c r="AM739" s="30">
        <v>17.22</v>
      </c>
      <c r="AN739" s="30">
        <v>14.52</v>
      </c>
      <c r="AO739" s="30">
        <v>16.0075</v>
      </c>
      <c r="AP739" s="31">
        <v>8.4000000000000005E-2</v>
      </c>
    </row>
    <row r="740" spans="1:42" x14ac:dyDescent="0.2">
      <c r="A740" s="11">
        <v>45006</v>
      </c>
      <c r="B740" s="5" t="s">
        <v>242</v>
      </c>
      <c r="C740" s="10">
        <v>44986</v>
      </c>
      <c r="D740" s="5" t="s">
        <v>186</v>
      </c>
      <c r="E740" s="18">
        <f>IF(SUMIFS('Daily NSE Equity Options'!$K:$K,'Daily NSE Equity Options'!$A:$A,$A740)=0,"",SUMIFS('Daily NSE Equity Options'!$K:$K,'Daily NSE Equity Options'!$A:$A,$A740))</f>
        <v>678.96839999999997</v>
      </c>
      <c r="F740" s="7">
        <f>IF(SUMIFS('Daily BSE Equity Options'!$K:$K,'Daily BSE Equity Options'!$A:$A,$A740)=0,"",SUMIFS('Daily BSE Equity Options'!$K:$K,'Daily BSE Equity Options'!$A:$A,$A740))</f>
        <v>1.6999999999999999E-3</v>
      </c>
      <c r="G740" s="7">
        <f t="shared" si="297"/>
        <v>678.9701</v>
      </c>
      <c r="H740" s="20">
        <f t="shared" si="298"/>
        <v>0.85251494017789864</v>
      </c>
      <c r="I740" s="20">
        <f t="shared" si="299"/>
        <v>-0.98289738430583506</v>
      </c>
      <c r="J740" s="20">
        <f t="shared" si="300"/>
        <v>0.85201730116736774</v>
      </c>
      <c r="K740" s="20">
        <f t="shared" si="315"/>
        <v>-0.13238392890686279</v>
      </c>
      <c r="L740" s="20">
        <f t="shared" si="316"/>
        <v>-0.2272727272727274</v>
      </c>
      <c r="M740" s="20">
        <f t="shared" si="317"/>
        <v>-0.13238419566300785</v>
      </c>
      <c r="N740" s="20">
        <f t="shared" si="301"/>
        <v>0.99999749620785949</v>
      </c>
      <c r="O740" s="20">
        <f t="shared" si="302"/>
        <v>2.5037921404786455E-6</v>
      </c>
      <c r="P740" s="21">
        <f>IF(SUMIFS('Daily NSE Equity Options'!$L:$L,'Daily NSE Equity Options'!$A:$A,$A740)=0,"",SUMIFS('Daily NSE Equity Options'!$L:$L,'Daily NSE Equity Options'!$A:$A,$A740))</f>
        <v>246351.3847</v>
      </c>
      <c r="Q740" s="8">
        <f>IF(SUMIFS('Daily BSE Equity Options'!$L:$L,'Daily BSE Equity Options'!$A:$A,$A740)=0,"",SUMIFS('Daily BSE Equity Options'!$L:$L,'Daily BSE Equity Options'!$A:$A,$A740))</f>
        <v>59.215400000000002</v>
      </c>
      <c r="R740" s="8">
        <f t="shared" si="303"/>
        <v>246410.60009999998</v>
      </c>
      <c r="S740" s="23">
        <f t="shared" si="304"/>
        <v>4.0224398066877765</v>
      </c>
      <c r="T740" s="23">
        <f t="shared" si="305"/>
        <v>-0.97429450918102856</v>
      </c>
      <c r="U740" s="23">
        <f t="shared" si="306"/>
        <v>3.7982980066959398</v>
      </c>
      <c r="V740" s="23">
        <f t="shared" si="318"/>
        <v>0.42597872440240825</v>
      </c>
      <c r="W740" s="23">
        <f t="shared" si="319"/>
        <v>-1.469257085047182E-2</v>
      </c>
      <c r="X740" s="23">
        <f t="shared" si="320"/>
        <v>0.42582547998689835</v>
      </c>
      <c r="Y740" s="23">
        <f t="shared" si="307"/>
        <v>0.99975968809793103</v>
      </c>
      <c r="Z740" s="23">
        <f t="shared" si="308"/>
        <v>2.4031190206902145E-4</v>
      </c>
      <c r="AA740" s="24">
        <f>IF(SUMIFS('Daily NSE Equity Options'!$M:$M,'Daily NSE Equity Options'!$A:$A,$A740)=0,"",SUMIFS('Daily NSE Equity Options'!$M:$M,'Daily NSE Equity Options'!$A:$A,$A740))</f>
        <v>306920833</v>
      </c>
      <c r="AB740" s="9">
        <f>IF(SUMIFS('Daily BSE Equity Options'!$M:$M,'Daily BSE Equity Options'!$A:$A,$A740)=0,"",SUMIFS('Daily BSE Equity Options'!$M:$M,'Daily BSE Equity Options'!$A:$A,$A740))</f>
        <v>60395</v>
      </c>
      <c r="AC740" s="9">
        <f t="shared" si="309"/>
        <v>306981228</v>
      </c>
      <c r="AD740" s="26">
        <f t="shared" si="310"/>
        <v>4.5111196394891442</v>
      </c>
      <c r="AE740" s="26">
        <f t="shared" si="311"/>
        <v>-0.97485056919872448</v>
      </c>
      <c r="AF740" s="26">
        <f t="shared" si="312"/>
        <v>4.2843394275075122</v>
      </c>
      <c r="AG740" s="26">
        <f t="shared" si="321"/>
        <v>0.52778649415913947</v>
      </c>
      <c r="AH740" s="26">
        <f t="shared" si="322"/>
        <v>-1.3298697903903034E-2</v>
      </c>
      <c r="AI740" s="26">
        <f t="shared" si="323"/>
        <v>0.52762168363967255</v>
      </c>
      <c r="AJ740" s="26">
        <f t="shared" si="313"/>
        <v>0.99980326158575406</v>
      </c>
      <c r="AK740" s="26">
        <f t="shared" si="314"/>
        <v>1.9673841424596816E-4</v>
      </c>
      <c r="AL740" s="29">
        <v>16.0075</v>
      </c>
      <c r="AM740" s="30">
        <v>16.035</v>
      </c>
      <c r="AN740" s="30">
        <v>14.0825</v>
      </c>
      <c r="AO740" s="30">
        <v>15.0825</v>
      </c>
      <c r="AP740" s="31">
        <v>-5.7799999999999997E-2</v>
      </c>
    </row>
    <row r="741" spans="1:42" x14ac:dyDescent="0.2">
      <c r="A741" s="11">
        <v>45007</v>
      </c>
      <c r="B741" s="5" t="s">
        <v>240</v>
      </c>
      <c r="C741" s="10">
        <v>44986</v>
      </c>
      <c r="D741" s="5" t="s">
        <v>186</v>
      </c>
      <c r="E741" s="18">
        <f>IF(SUMIFS('Daily NSE Equity Options'!$K:$K,'Daily NSE Equity Options'!$A:$A,$A741)=0,"",SUMIFS('Daily NSE Equity Options'!$K:$K,'Daily NSE Equity Options'!$A:$A,$A741))</f>
        <v>495.77190000000002</v>
      </c>
      <c r="F741" s="7">
        <f>IF(SUMIFS('Daily BSE Equity Options'!$K:$K,'Daily BSE Equity Options'!$A:$A,$A741)=0,"",SUMIFS('Daily BSE Equity Options'!$K:$K,'Daily BSE Equity Options'!$A:$A,$A741))</f>
        <v>1.9E-3</v>
      </c>
      <c r="G741" s="7">
        <f t="shared" si="297"/>
        <v>495.77379999999999</v>
      </c>
      <c r="H741" s="20">
        <f t="shared" si="298"/>
        <v>5.3981898461222588E-2</v>
      </c>
      <c r="I741" s="20">
        <f t="shared" si="299"/>
        <v>-0.97860360360360366</v>
      </c>
      <c r="J741" s="20">
        <f t="shared" si="300"/>
        <v>5.3787000070355306E-2</v>
      </c>
      <c r="K741" s="20">
        <f t="shared" si="315"/>
        <v>-0.26981594430609723</v>
      </c>
      <c r="L741" s="20">
        <f t="shared" si="316"/>
        <v>0.11764705882352944</v>
      </c>
      <c r="M741" s="20">
        <f t="shared" si="317"/>
        <v>-0.26981497417927536</v>
      </c>
      <c r="N741" s="20">
        <f t="shared" si="301"/>
        <v>0.9999961676070821</v>
      </c>
      <c r="O741" s="20">
        <f t="shared" si="302"/>
        <v>3.8323929178992521E-6</v>
      </c>
      <c r="P741" s="21">
        <f>IF(SUMIFS('Daily NSE Equity Options'!$L:$L,'Daily NSE Equity Options'!$A:$A,$A741)=0,"",SUMIFS('Daily NSE Equity Options'!$L:$L,'Daily NSE Equity Options'!$A:$A,$A741))</f>
        <v>145697.23120000001</v>
      </c>
      <c r="Q741" s="8">
        <f>IF(SUMIFS('Daily BSE Equity Options'!$L:$L,'Daily BSE Equity Options'!$A:$A,$A741)=0,"",SUMIFS('Daily BSE Equity Options'!$L:$L,'Daily BSE Equity Options'!$A:$A,$A741))</f>
        <v>60.939300000000003</v>
      </c>
      <c r="R741" s="8">
        <f t="shared" si="303"/>
        <v>145758.17050000001</v>
      </c>
      <c r="S741" s="23">
        <f t="shared" si="304"/>
        <v>0.94226649629444181</v>
      </c>
      <c r="T741" s="23">
        <f t="shared" si="305"/>
        <v>-0.97471299290727409</v>
      </c>
      <c r="U741" s="23">
        <f t="shared" si="306"/>
        <v>0.88259838777886945</v>
      </c>
      <c r="V741" s="23">
        <f t="shared" si="318"/>
        <v>-0.40857961331361659</v>
      </c>
      <c r="W741" s="23">
        <f t="shared" si="319"/>
        <v>2.9112359284915845E-2</v>
      </c>
      <c r="X741" s="23">
        <f t="shared" si="320"/>
        <v>-0.40847443072316103</v>
      </c>
      <c r="Y741" s="23">
        <f t="shared" si="307"/>
        <v>0.99958191503233773</v>
      </c>
      <c r="Z741" s="23">
        <f t="shared" si="308"/>
        <v>4.1808496766224161E-4</v>
      </c>
      <c r="AA741" s="24">
        <f>IF(SUMIFS('Daily NSE Equity Options'!$M:$M,'Daily NSE Equity Options'!$A:$A,$A741)=0,"",SUMIFS('Daily NSE Equity Options'!$M:$M,'Daily NSE Equity Options'!$A:$A,$A741))</f>
        <v>156256414</v>
      </c>
      <c r="AB741" s="9">
        <f>IF(SUMIFS('Daily BSE Equity Options'!$M:$M,'Daily BSE Equity Options'!$A:$A,$A741)=0,"",SUMIFS('Daily BSE Equity Options'!$M:$M,'Daily BSE Equity Options'!$A:$A,$A741))</f>
        <v>62438</v>
      </c>
      <c r="AC741" s="9">
        <f t="shared" si="309"/>
        <v>156318852</v>
      </c>
      <c r="AD741" s="26">
        <f t="shared" si="310"/>
        <v>0.83163631331278975</v>
      </c>
      <c r="AE741" s="26">
        <f t="shared" si="311"/>
        <v>-0.9759041445118426</v>
      </c>
      <c r="AF741" s="26">
        <f t="shared" si="312"/>
        <v>0.77835180252614267</v>
      </c>
      <c r="AG741" s="26">
        <f t="shared" si="321"/>
        <v>-0.4908901671070337</v>
      </c>
      <c r="AH741" s="26">
        <f t="shared" si="322"/>
        <v>3.3827303584733848E-2</v>
      </c>
      <c r="AI741" s="26">
        <f t="shared" si="323"/>
        <v>-0.49078693502392268</v>
      </c>
      <c r="AJ741" s="26">
        <f t="shared" si="313"/>
        <v>0.99960057280871029</v>
      </c>
      <c r="AK741" s="26">
        <f t="shared" si="314"/>
        <v>3.9942719128976202E-4</v>
      </c>
      <c r="AL741" s="29">
        <v>15.0825</v>
      </c>
      <c r="AM741" s="30">
        <v>15.092499999999999</v>
      </c>
      <c r="AN741" s="30">
        <v>14.2425</v>
      </c>
      <c r="AO741" s="30">
        <v>14.807499999999999</v>
      </c>
      <c r="AP741" s="31">
        <v>-1.8200000000000001E-2</v>
      </c>
    </row>
    <row r="742" spans="1:42" x14ac:dyDescent="0.2">
      <c r="A742" s="11">
        <v>45008</v>
      </c>
      <c r="B742" s="5" t="s">
        <v>243</v>
      </c>
      <c r="C742" s="10">
        <v>44986</v>
      </c>
      <c r="D742" s="5" t="s">
        <v>186</v>
      </c>
      <c r="E742" s="18">
        <f>IF(SUMIFS('Daily NSE Equity Options'!$K:$K,'Daily NSE Equity Options'!$A:$A,$A742)=0,"",SUMIFS('Daily NSE Equity Options'!$K:$K,'Daily NSE Equity Options'!$A:$A,$A742))</f>
        <v>736.78309999999999</v>
      </c>
      <c r="F742" s="7">
        <f>IF(SUMIFS('Daily BSE Equity Options'!$K:$K,'Daily BSE Equity Options'!$A:$A,$A742)=0,"",SUMIFS('Daily BSE Equity Options'!$K:$K,'Daily BSE Equity Options'!$A:$A,$A742))</f>
        <v>1.6999999999999999E-3</v>
      </c>
      <c r="G742" s="7">
        <f t="shared" si="297"/>
        <v>736.78480000000002</v>
      </c>
      <c r="H742" s="20">
        <f t="shared" si="298"/>
        <v>0.55822882336855417</v>
      </c>
      <c r="I742" s="20">
        <f t="shared" si="299"/>
        <v>-0.96768060836501901</v>
      </c>
      <c r="J742" s="20">
        <f t="shared" si="300"/>
        <v>0.558059093697576</v>
      </c>
      <c r="K742" s="20">
        <f t="shared" si="315"/>
        <v>0.48613323990327006</v>
      </c>
      <c r="L742" s="20">
        <f t="shared" si="316"/>
        <v>-0.10526315789473684</v>
      </c>
      <c r="M742" s="20">
        <f t="shared" si="317"/>
        <v>0.48613097343990352</v>
      </c>
      <c r="N742" s="20">
        <f t="shared" si="301"/>
        <v>0.99999769267769911</v>
      </c>
      <c r="O742" s="20">
        <f t="shared" si="302"/>
        <v>2.3073223008943723E-6</v>
      </c>
      <c r="P742" s="21">
        <f>IF(SUMIFS('Daily NSE Equity Options'!$L:$L,'Daily NSE Equity Options'!$A:$A,$A742)=0,"",SUMIFS('Daily NSE Equity Options'!$L:$L,'Daily NSE Equity Options'!$A:$A,$A742))</f>
        <v>423698.103</v>
      </c>
      <c r="Q742" s="8">
        <f>IF(SUMIFS('Daily BSE Equity Options'!$L:$L,'Daily BSE Equity Options'!$A:$A,$A742)=0,"",SUMIFS('Daily BSE Equity Options'!$L:$L,'Daily BSE Equity Options'!$A:$A,$A742))</f>
        <v>47.338999999999999</v>
      </c>
      <c r="R742" s="8">
        <f t="shared" si="303"/>
        <v>423745.44199999998</v>
      </c>
      <c r="S742" s="23">
        <f t="shared" si="304"/>
        <v>3.1212029664596512</v>
      </c>
      <c r="T742" s="23">
        <f t="shared" si="305"/>
        <v>-0.98139426187543988</v>
      </c>
      <c r="U742" s="23">
        <f t="shared" si="306"/>
        <v>3.0221239986565438</v>
      </c>
      <c r="V742" s="23">
        <f t="shared" si="318"/>
        <v>1.9080724424912749</v>
      </c>
      <c r="W742" s="23">
        <f t="shared" si="319"/>
        <v>-0.2231778179270193</v>
      </c>
      <c r="X742" s="23">
        <f t="shared" si="320"/>
        <v>1.9071813987950677</v>
      </c>
      <c r="Y742" s="23">
        <f t="shared" si="307"/>
        <v>0.99988828434407095</v>
      </c>
      <c r="Z742" s="23">
        <f t="shared" si="308"/>
        <v>1.117156559291085E-4</v>
      </c>
      <c r="AA742" s="24">
        <f>IF(SUMIFS('Daily NSE Equity Options'!$M:$M,'Daily NSE Equity Options'!$A:$A,$A742)=0,"",SUMIFS('Daily NSE Equity Options'!$M:$M,'Daily NSE Equity Options'!$A:$A,$A742))</f>
        <v>447702770</v>
      </c>
      <c r="AB742" s="9">
        <f>IF(SUMIFS('Daily BSE Equity Options'!$M:$M,'Daily BSE Equity Options'!$A:$A,$A742)=0,"",SUMIFS('Daily BSE Equity Options'!$M:$M,'Daily BSE Equity Options'!$A:$A,$A742))</f>
        <v>50229</v>
      </c>
      <c r="AC742" s="9">
        <f t="shared" si="309"/>
        <v>447752999</v>
      </c>
      <c r="AD742" s="26">
        <f t="shared" si="310"/>
        <v>2.8646666008489041</v>
      </c>
      <c r="AE742" s="26">
        <f t="shared" si="311"/>
        <v>-0.98193413940158836</v>
      </c>
      <c r="AF742" s="26">
        <f t="shared" si="312"/>
        <v>2.7745104996357948</v>
      </c>
      <c r="AG742" s="26">
        <f t="shared" si="321"/>
        <v>1.8651801135024129</v>
      </c>
      <c r="AH742" s="26">
        <f t="shared" si="322"/>
        <v>-0.19553797366988057</v>
      </c>
      <c r="AI742" s="26">
        <f t="shared" si="323"/>
        <v>1.8643570066648136</v>
      </c>
      <c r="AJ742" s="26">
        <f t="shared" si="313"/>
        <v>0.99988781984685271</v>
      </c>
      <c r="AK742" s="26">
        <f t="shared" si="314"/>
        <v>1.1218015314733828E-4</v>
      </c>
      <c r="AL742" s="29">
        <v>14.807499999999999</v>
      </c>
      <c r="AM742" s="30">
        <v>15.057499999999999</v>
      </c>
      <c r="AN742" s="30">
        <v>13.9025</v>
      </c>
      <c r="AO742" s="30">
        <v>14.49</v>
      </c>
      <c r="AP742" s="31">
        <v>-2.1399999999999999E-2</v>
      </c>
    </row>
    <row r="743" spans="1:42" x14ac:dyDescent="0.2">
      <c r="A743" s="11">
        <v>45009</v>
      </c>
      <c r="B743" s="5" t="s">
        <v>241</v>
      </c>
      <c r="C743" s="10">
        <v>44986</v>
      </c>
      <c r="D743" s="5" t="s">
        <v>186</v>
      </c>
      <c r="E743" s="18">
        <f>IF(SUMIFS('Daily NSE Equity Options'!$K:$K,'Daily NSE Equity Options'!$A:$A,$A743)=0,"",SUMIFS('Daily NSE Equity Options'!$K:$K,'Daily NSE Equity Options'!$A:$A,$A743))</f>
        <v>636.36249999999995</v>
      </c>
      <c r="F743" s="7">
        <f>IF(SUMIFS('Daily BSE Equity Options'!$K:$K,'Daily BSE Equity Options'!$A:$A,$A743)=0,"",SUMIFS('Daily BSE Equity Options'!$K:$K,'Daily BSE Equity Options'!$A:$A,$A743))</f>
        <v>2.3999999999999998E-3</v>
      </c>
      <c r="G743" s="7">
        <f t="shared" si="297"/>
        <v>636.36489999999992</v>
      </c>
      <c r="H743" s="20">
        <f t="shared" si="298"/>
        <v>0.39736553406926989</v>
      </c>
      <c r="I743" s="20">
        <f t="shared" si="299"/>
        <v>-0.84905660377358494</v>
      </c>
      <c r="J743" s="20">
        <f t="shared" si="300"/>
        <v>0.39732201770902509</v>
      </c>
      <c r="K743" s="20">
        <f t="shared" si="315"/>
        <v>-0.13629601439012384</v>
      </c>
      <c r="L743" s="20">
        <f t="shared" si="316"/>
        <v>0.41176470588235281</v>
      </c>
      <c r="M743" s="20">
        <f t="shared" si="317"/>
        <v>-0.13629474983740175</v>
      </c>
      <c r="N743" s="20">
        <f t="shared" si="301"/>
        <v>0.99999622857891757</v>
      </c>
      <c r="O743" s="20">
        <f t="shared" si="302"/>
        <v>3.7714210824638505E-6</v>
      </c>
      <c r="P743" s="21">
        <f>IF(SUMIFS('Daily NSE Equity Options'!$L:$L,'Daily NSE Equity Options'!$A:$A,$A743)=0,"",SUMIFS('Daily NSE Equity Options'!$L:$L,'Daily NSE Equity Options'!$A:$A,$A743))</f>
        <v>134952.4068</v>
      </c>
      <c r="Q743" s="8">
        <f>IF(SUMIFS('Daily BSE Equity Options'!$L:$L,'Daily BSE Equity Options'!$A:$A,$A743)=0,"",SUMIFS('Daily BSE Equity Options'!$L:$L,'Daily BSE Equity Options'!$A:$A,$A743))</f>
        <v>60.640599999999999</v>
      </c>
      <c r="R743" s="8">
        <f t="shared" si="303"/>
        <v>135013.04740000001</v>
      </c>
      <c r="S743" s="23">
        <f t="shared" si="304"/>
        <v>-0.28668093522847893</v>
      </c>
      <c r="T743" s="23">
        <f t="shared" si="305"/>
        <v>-0.96858278522562069</v>
      </c>
      <c r="U743" s="23">
        <f t="shared" si="306"/>
        <v>-0.29356765660072182</v>
      </c>
      <c r="V743" s="23">
        <f t="shared" si="318"/>
        <v>-0.68148923527278571</v>
      </c>
      <c r="W743" s="23">
        <f t="shared" si="319"/>
        <v>0.28098607913137164</v>
      </c>
      <c r="X743" s="23">
        <f t="shared" si="320"/>
        <v>-0.68138171171172146</v>
      </c>
      <c r="Y743" s="23">
        <f t="shared" si="307"/>
        <v>0.99955085377918806</v>
      </c>
      <c r="Z743" s="23">
        <f t="shared" si="308"/>
        <v>4.4914622081184129E-4</v>
      </c>
      <c r="AA743" s="24">
        <f>IF(SUMIFS('Daily NSE Equity Options'!$M:$M,'Daily NSE Equity Options'!$A:$A,$A743)=0,"",SUMIFS('Daily NSE Equity Options'!$M:$M,'Daily NSE Equity Options'!$A:$A,$A743))</f>
        <v>152149556</v>
      </c>
      <c r="AB743" s="9">
        <f>IF(SUMIFS('Daily BSE Equity Options'!$M:$M,'Daily BSE Equity Options'!$A:$A,$A743)=0,"",SUMIFS('Daily BSE Equity Options'!$M:$M,'Daily BSE Equity Options'!$A:$A,$A743))</f>
        <v>61264</v>
      </c>
      <c r="AC743" s="9">
        <f t="shared" si="309"/>
        <v>152210820</v>
      </c>
      <c r="AD743" s="26">
        <f t="shared" si="310"/>
        <v>-0.29120476981124088</v>
      </c>
      <c r="AE743" s="26">
        <f t="shared" si="311"/>
        <v>-0.97333306636220351</v>
      </c>
      <c r="AF743" s="26">
        <f t="shared" si="312"/>
        <v>-0.2984278946663721</v>
      </c>
      <c r="AG743" s="26">
        <f t="shared" si="321"/>
        <v>-0.66015498184208243</v>
      </c>
      <c r="AH743" s="26">
        <f t="shared" si="322"/>
        <v>0.2196938023850763</v>
      </c>
      <c r="AI743" s="26">
        <f t="shared" si="323"/>
        <v>-0.66005628027072127</v>
      </c>
      <c r="AJ743" s="26">
        <f t="shared" si="313"/>
        <v>0.99959750561753757</v>
      </c>
      <c r="AK743" s="26">
        <f t="shared" si="314"/>
        <v>4.0249438246242939E-4</v>
      </c>
      <c r="AL743" s="29">
        <v>14.49</v>
      </c>
      <c r="AM743" s="30">
        <v>15.43</v>
      </c>
      <c r="AN743" s="30">
        <v>14.202500000000001</v>
      </c>
      <c r="AO743" s="30">
        <v>15.24</v>
      </c>
      <c r="AP743" s="31">
        <v>5.1799999999999999E-2</v>
      </c>
    </row>
    <row r="744" spans="1:42" x14ac:dyDescent="0.2">
      <c r="A744" s="11">
        <v>45012</v>
      </c>
      <c r="B744" s="5" t="s">
        <v>244</v>
      </c>
      <c r="C744" s="10">
        <v>44986</v>
      </c>
      <c r="D744" s="5" t="s">
        <v>186</v>
      </c>
      <c r="E744" s="18">
        <f>IF(SUMIFS('Daily NSE Equity Options'!$K:$K,'Daily NSE Equity Options'!$A:$A,$A744)=0,"",SUMIFS('Daily NSE Equity Options'!$K:$K,'Daily NSE Equity Options'!$A:$A,$A744))</f>
        <v>662.25450000000001</v>
      </c>
      <c r="F744" s="7">
        <f>IF(SUMIFS('Daily BSE Equity Options'!$K:$K,'Daily BSE Equity Options'!$A:$A,$A744)=0,"",SUMIFS('Daily BSE Equity Options'!$K:$K,'Daily BSE Equity Options'!$A:$A,$A744))</f>
        <v>2E-3</v>
      </c>
      <c r="G744" s="7">
        <f t="shared" si="297"/>
        <v>662.25649999999996</v>
      </c>
      <c r="H744" s="20" t="str">
        <f t="shared" si="298"/>
        <v/>
      </c>
      <c r="I744" s="20" t="str">
        <f t="shared" si="299"/>
        <v/>
      </c>
      <c r="J744" s="20" t="str">
        <f t="shared" si="300"/>
        <v/>
      </c>
      <c r="K744" s="20">
        <f t="shared" si="315"/>
        <v>4.0687501227680833E-2</v>
      </c>
      <c r="L744" s="20">
        <f t="shared" si="316"/>
        <v>-0.16666666666666663</v>
      </c>
      <c r="M744" s="20">
        <f t="shared" si="317"/>
        <v>4.0686719207800426E-2</v>
      </c>
      <c r="N744" s="20">
        <f t="shared" si="301"/>
        <v>0.99999698002209125</v>
      </c>
      <c r="O744" s="20">
        <f t="shared" si="302"/>
        <v>3.019977908861597E-6</v>
      </c>
      <c r="P744" s="21">
        <f>IF(SUMIFS('Daily NSE Equity Options'!$L:$L,'Daily NSE Equity Options'!$A:$A,$A744)=0,"",SUMIFS('Daily NSE Equity Options'!$L:$L,'Daily NSE Equity Options'!$A:$A,$A744))</f>
        <v>179664.38339999999</v>
      </c>
      <c r="Q744" s="8">
        <f>IF(SUMIFS('Daily BSE Equity Options'!$L:$L,'Daily BSE Equity Options'!$A:$A,$A744)=0,"",SUMIFS('Daily BSE Equity Options'!$L:$L,'Daily BSE Equity Options'!$A:$A,$A744))</f>
        <v>60.524000000000001</v>
      </c>
      <c r="R744" s="8">
        <f t="shared" si="303"/>
        <v>179724.9074</v>
      </c>
      <c r="S744" s="23" t="str">
        <f t="shared" si="304"/>
        <v/>
      </c>
      <c r="T744" s="23" t="str">
        <f t="shared" si="305"/>
        <v/>
      </c>
      <c r="U744" s="23" t="str">
        <f t="shared" si="306"/>
        <v/>
      </c>
      <c r="V744" s="23">
        <f t="shared" si="318"/>
        <v>0.33131662976758403</v>
      </c>
      <c r="W744" s="23">
        <f t="shared" si="319"/>
        <v>-1.9228041938899043E-3</v>
      </c>
      <c r="X744" s="23">
        <f t="shared" si="320"/>
        <v>0.33116695653519468</v>
      </c>
      <c r="Y744" s="23">
        <f t="shared" si="307"/>
        <v>0.99966324088922576</v>
      </c>
      <c r="Z744" s="23">
        <f t="shared" si="308"/>
        <v>3.3675911077420313E-4</v>
      </c>
      <c r="AA744" s="24">
        <f>IF(SUMIFS('Daily NSE Equity Options'!$M:$M,'Daily NSE Equity Options'!$A:$A,$A744)=0,"",SUMIFS('Daily NSE Equity Options'!$M:$M,'Daily NSE Equity Options'!$A:$A,$A744))</f>
        <v>207371982</v>
      </c>
      <c r="AB744" s="9">
        <f>IF(SUMIFS('Daily BSE Equity Options'!$M:$M,'Daily BSE Equity Options'!$A:$A,$A744)=0,"",SUMIFS('Daily BSE Equity Options'!$M:$M,'Daily BSE Equity Options'!$A:$A,$A744))</f>
        <v>60883</v>
      </c>
      <c r="AC744" s="9">
        <f t="shared" si="309"/>
        <v>207432865</v>
      </c>
      <c r="AD744" s="26" t="str">
        <f t="shared" si="310"/>
        <v/>
      </c>
      <c r="AE744" s="26" t="str">
        <f t="shared" si="311"/>
        <v/>
      </c>
      <c r="AF744" s="26" t="str">
        <f t="shared" si="312"/>
        <v/>
      </c>
      <c r="AG744" s="26">
        <f t="shared" si="321"/>
        <v>0.36294832171577296</v>
      </c>
      <c r="AH744" s="26">
        <f t="shared" si="322"/>
        <v>-6.2189866805955063E-3</v>
      </c>
      <c r="AI744" s="26">
        <f t="shared" si="323"/>
        <v>0.36279973394795451</v>
      </c>
      <c r="AJ744" s="26">
        <f t="shared" si="313"/>
        <v>0.99970649298991265</v>
      </c>
      <c r="AK744" s="26">
        <f t="shared" si="314"/>
        <v>2.9350701008733595E-4</v>
      </c>
      <c r="AL744" s="29">
        <v>15.24</v>
      </c>
      <c r="AM744" s="30">
        <v>16.092500000000001</v>
      </c>
      <c r="AN744" s="30">
        <v>15.0975</v>
      </c>
      <c r="AO744" s="30">
        <v>15.445</v>
      </c>
      <c r="AP744" s="31">
        <v>1.35E-2</v>
      </c>
    </row>
    <row r="745" spans="1:42" x14ac:dyDescent="0.2">
      <c r="A745" s="11">
        <v>45013</v>
      </c>
      <c r="B745" s="5" t="s">
        <v>242</v>
      </c>
      <c r="C745" s="10">
        <v>44986</v>
      </c>
      <c r="D745" s="5" t="s">
        <v>186</v>
      </c>
      <c r="E745" s="18">
        <f>IF(SUMIFS('Daily NSE Equity Options'!$K:$K,'Daily NSE Equity Options'!$A:$A,$A745)=0,"",SUMIFS('Daily NSE Equity Options'!$K:$K,'Daily NSE Equity Options'!$A:$A,$A745))</f>
        <v>574.84569999999997</v>
      </c>
      <c r="F745" s="7">
        <f>IF(SUMIFS('Daily BSE Equity Options'!$K:$K,'Daily BSE Equity Options'!$A:$A,$A745)=0,"",SUMIFS('Daily BSE Equity Options'!$K:$K,'Daily BSE Equity Options'!$A:$A,$A745))</f>
        <v>1.4E-3</v>
      </c>
      <c r="G745" s="7">
        <f t="shared" si="297"/>
        <v>574.84709999999995</v>
      </c>
      <c r="H745" s="20">
        <f t="shared" si="298"/>
        <v>0.56524522403990685</v>
      </c>
      <c r="I745" s="20">
        <f t="shared" si="299"/>
        <v>-0.97307692307692306</v>
      </c>
      <c r="J745" s="20">
        <f t="shared" si="300"/>
        <v>0.56502744290894835</v>
      </c>
      <c r="K745" s="20">
        <f t="shared" si="315"/>
        <v>-0.13198672111703291</v>
      </c>
      <c r="L745" s="20">
        <f t="shared" si="316"/>
        <v>-0.30000000000000004</v>
      </c>
      <c r="M745" s="20">
        <f t="shared" si="317"/>
        <v>-0.13198722851342348</v>
      </c>
      <c r="N745" s="20">
        <f t="shared" si="301"/>
        <v>0.99999756456977862</v>
      </c>
      <c r="O745" s="20">
        <f t="shared" si="302"/>
        <v>2.4354302213579924E-6</v>
      </c>
      <c r="P745" s="21">
        <f>IF(SUMIFS('Daily NSE Equity Options'!$L:$L,'Daily NSE Equity Options'!$A:$A,$A745)=0,"",SUMIFS('Daily NSE Equity Options'!$L:$L,'Daily NSE Equity Options'!$A:$A,$A745))</f>
        <v>244179.00080000001</v>
      </c>
      <c r="Q745" s="8">
        <f>IF(SUMIFS('Daily BSE Equity Options'!$L:$L,'Daily BSE Equity Options'!$A:$A,$A745)=0,"",SUMIFS('Daily BSE Equity Options'!$L:$L,'Daily BSE Equity Options'!$A:$A,$A745))</f>
        <v>60.392099999999999</v>
      </c>
      <c r="R745" s="8">
        <f t="shared" si="303"/>
        <v>244239.39290000001</v>
      </c>
      <c r="S745" s="23">
        <f t="shared" si="304"/>
        <v>3.3016800923541982</v>
      </c>
      <c r="T745" s="23">
        <f t="shared" si="305"/>
        <v>-0.97476788114351376</v>
      </c>
      <c r="U745" s="23">
        <f t="shared" si="306"/>
        <v>3.1286575256681628</v>
      </c>
      <c r="V745" s="23">
        <f t="shared" si="318"/>
        <v>0.35908406651955271</v>
      </c>
      <c r="W745" s="23">
        <f t="shared" si="319"/>
        <v>-2.1793007732470171E-3</v>
      </c>
      <c r="X745" s="23">
        <f t="shared" si="320"/>
        <v>0.35896240778922794</v>
      </c>
      <c r="Y745" s="23">
        <f t="shared" si="307"/>
        <v>0.99975273399068465</v>
      </c>
      <c r="Z745" s="23">
        <f t="shared" si="308"/>
        <v>2.4726600931540392E-4</v>
      </c>
      <c r="AA745" s="24">
        <f>IF(SUMIFS('Daily NSE Equity Options'!$M:$M,'Daily NSE Equity Options'!$A:$A,$A745)=0,"",SUMIFS('Daily NSE Equity Options'!$M:$M,'Daily NSE Equity Options'!$A:$A,$A745))</f>
        <v>301452073</v>
      </c>
      <c r="AB745" s="9">
        <f>IF(SUMIFS('Daily BSE Equity Options'!$M:$M,'Daily BSE Equity Options'!$A:$A,$A745)=0,"",SUMIFS('Daily BSE Equity Options'!$M:$M,'Daily BSE Equity Options'!$A:$A,$A745))</f>
        <v>60804</v>
      </c>
      <c r="AC745" s="9">
        <f t="shared" si="309"/>
        <v>301512877</v>
      </c>
      <c r="AD745" s="26">
        <f t="shared" si="310"/>
        <v>3.6324414350557923</v>
      </c>
      <c r="AE745" s="26">
        <f t="shared" si="311"/>
        <v>-0.97477397642185759</v>
      </c>
      <c r="AF745" s="26">
        <f t="shared" si="312"/>
        <v>3.4678838588888858</v>
      </c>
      <c r="AG745" s="26">
        <f t="shared" si="321"/>
        <v>0.45367792742608781</v>
      </c>
      <c r="AH745" s="26">
        <f t="shared" si="322"/>
        <v>-1.2975707504557787E-3</v>
      </c>
      <c r="AI745" s="26">
        <f t="shared" si="323"/>
        <v>0.45354438892795512</v>
      </c>
      <c r="AJ745" s="26">
        <f t="shared" si="313"/>
        <v>0.99979833697119347</v>
      </c>
      <c r="AK745" s="26">
        <f t="shared" si="314"/>
        <v>2.0166302880656072E-4</v>
      </c>
      <c r="AL745" s="29">
        <v>15.445</v>
      </c>
      <c r="AM745" s="30">
        <v>15.6075</v>
      </c>
      <c r="AN745" s="30">
        <v>14.865</v>
      </c>
      <c r="AO745" s="30">
        <v>15.1</v>
      </c>
      <c r="AP745" s="31">
        <v>-2.23E-2</v>
      </c>
    </row>
    <row r="746" spans="1:42" x14ac:dyDescent="0.2">
      <c r="A746" s="11">
        <v>45014</v>
      </c>
      <c r="B746" s="5" t="s">
        <v>240</v>
      </c>
      <c r="C746" s="10">
        <v>44986</v>
      </c>
      <c r="D746" s="5" t="s">
        <v>186</v>
      </c>
      <c r="E746" s="18">
        <f>IF(SUMIFS('Daily NSE Equity Options'!$K:$K,'Daily NSE Equity Options'!$A:$A,$A746)=0,"",SUMIFS('Daily NSE Equity Options'!$K:$K,'Daily NSE Equity Options'!$A:$A,$A746))</f>
        <v>686.06330000000003</v>
      </c>
      <c r="F746" s="7">
        <f>IF(SUMIFS('Daily BSE Equity Options'!$K:$K,'Daily BSE Equity Options'!$A:$A,$A746)=0,"",SUMIFS('Daily BSE Equity Options'!$K:$K,'Daily BSE Equity Options'!$A:$A,$A746))</f>
        <v>1.2999999999999999E-3</v>
      </c>
      <c r="G746" s="7">
        <f t="shared" si="297"/>
        <v>686.06460000000004</v>
      </c>
      <c r="H746" s="20">
        <f t="shared" si="298"/>
        <v>1.0334489269063307</v>
      </c>
      <c r="I746" s="20">
        <f t="shared" si="299"/>
        <v>-0.97632058287795997</v>
      </c>
      <c r="J746" s="20">
        <f t="shared" si="300"/>
        <v>1.033121950048586</v>
      </c>
      <c r="K746" s="20">
        <f t="shared" si="315"/>
        <v>0.19347383132551932</v>
      </c>
      <c r="L746" s="20">
        <f t="shared" si="316"/>
        <v>-7.1428571428571508E-2</v>
      </c>
      <c r="M746" s="20">
        <f t="shared" si="317"/>
        <v>0.19347318617420206</v>
      </c>
      <c r="N746" s="20">
        <f t="shared" si="301"/>
        <v>0.99999810513470599</v>
      </c>
      <c r="O746" s="20">
        <f t="shared" si="302"/>
        <v>1.8948652940262474E-6</v>
      </c>
      <c r="P746" s="21">
        <f>IF(SUMIFS('Daily NSE Equity Options'!$L:$L,'Daily NSE Equity Options'!$A:$A,$A746)=0,"",SUMIFS('Daily NSE Equity Options'!$L:$L,'Daily NSE Equity Options'!$A:$A,$A746))</f>
        <v>379461.125</v>
      </c>
      <c r="Q746" s="8">
        <f>IF(SUMIFS('Daily BSE Equity Options'!$L:$L,'Daily BSE Equity Options'!$A:$A,$A746)=0,"",SUMIFS('Daily BSE Equity Options'!$L:$L,'Daily BSE Equity Options'!$A:$A,$A746))</f>
        <v>60.300800000000002</v>
      </c>
      <c r="R746" s="8">
        <f t="shared" si="303"/>
        <v>379521.42580000003</v>
      </c>
      <c r="S746" s="23">
        <f t="shared" si="304"/>
        <v>5.0260574297578078</v>
      </c>
      <c r="T746" s="23">
        <f t="shared" si="305"/>
        <v>-0.97491684190673733</v>
      </c>
      <c r="U746" s="23">
        <f t="shared" si="306"/>
        <v>4.8053804603023789</v>
      </c>
      <c r="V746" s="23">
        <f t="shared" si="318"/>
        <v>0.55402849449288105</v>
      </c>
      <c r="W746" s="23">
        <f t="shared" si="319"/>
        <v>-1.5117871377215986E-3</v>
      </c>
      <c r="X746" s="23">
        <f t="shared" si="320"/>
        <v>0.55389112826442832</v>
      </c>
      <c r="Y746" s="23">
        <f t="shared" si="307"/>
        <v>0.99984111358173544</v>
      </c>
      <c r="Z746" s="23">
        <f t="shared" si="308"/>
        <v>1.5888641826450475E-4</v>
      </c>
      <c r="AA746" s="24">
        <f>IF(SUMIFS('Daily NSE Equity Options'!$M:$M,'Daily NSE Equity Options'!$A:$A,$A746)=0,"",SUMIFS('Daily NSE Equity Options'!$M:$M,'Daily NSE Equity Options'!$A:$A,$A746))</f>
        <v>404842275</v>
      </c>
      <c r="AB746" s="9">
        <f>IF(SUMIFS('Daily BSE Equity Options'!$M:$M,'Daily BSE Equity Options'!$A:$A,$A746)=0,"",SUMIFS('Daily BSE Equity Options'!$M:$M,'Daily BSE Equity Options'!$A:$A,$A746))</f>
        <v>60832</v>
      </c>
      <c r="AC746" s="9">
        <f t="shared" si="309"/>
        <v>404903107</v>
      </c>
      <c r="AD746" s="26">
        <f t="shared" si="310"/>
        <v>4.6393239786235103</v>
      </c>
      <c r="AE746" s="26">
        <f t="shared" si="311"/>
        <v>-0.97510944242974262</v>
      </c>
      <c r="AF746" s="26">
        <f t="shared" si="312"/>
        <v>4.454479858985871</v>
      </c>
      <c r="AG746" s="26">
        <f t="shared" si="321"/>
        <v>0.34297392939142268</v>
      </c>
      <c r="AH746" s="26">
        <f t="shared" si="322"/>
        <v>4.6049601999875733E-4</v>
      </c>
      <c r="AI746" s="26">
        <f t="shared" si="323"/>
        <v>0.34290485709504215</v>
      </c>
      <c r="AJ746" s="26">
        <f t="shared" si="313"/>
        <v>0.99984976158752958</v>
      </c>
      <c r="AK746" s="26">
        <f t="shared" si="314"/>
        <v>1.5023841247036911E-4</v>
      </c>
      <c r="AL746" s="29">
        <v>15.1</v>
      </c>
      <c r="AM746" s="30">
        <v>15.1</v>
      </c>
      <c r="AN746" s="30">
        <v>13.32</v>
      </c>
      <c r="AO746" s="30">
        <v>13.6275</v>
      </c>
      <c r="AP746" s="31">
        <v>-9.7500000000000003E-2</v>
      </c>
    </row>
    <row r="747" spans="1:42" x14ac:dyDescent="0.2">
      <c r="A747" s="11">
        <v>45016</v>
      </c>
      <c r="B747" s="5" t="s">
        <v>241</v>
      </c>
      <c r="C747" s="10">
        <v>44986</v>
      </c>
      <c r="D747" s="5" t="s">
        <v>186</v>
      </c>
      <c r="E747" s="18">
        <f>IF(SUMIFS('Daily NSE Equity Options'!$K:$K,'Daily NSE Equity Options'!$A:$A,$A747)=0,"",SUMIFS('Daily NSE Equity Options'!$K:$K,'Daily NSE Equity Options'!$A:$A,$A747))</f>
        <v>528.85069999999996</v>
      </c>
      <c r="F747" s="7">
        <f>IF(SUMIFS('Daily BSE Equity Options'!$K:$K,'Daily BSE Equity Options'!$A:$A,$A747)=0,"",SUMIFS('Daily BSE Equity Options'!$K:$K,'Daily BSE Equity Options'!$A:$A,$A747))</f>
        <v>1E-4</v>
      </c>
      <c r="G747" s="7">
        <f t="shared" si="297"/>
        <v>528.85079999999994</v>
      </c>
      <c r="H747" s="20">
        <f t="shared" si="298"/>
        <v>0.52160804280349526</v>
      </c>
      <c r="I747" s="20">
        <f t="shared" si="299"/>
        <v>-0.99363057324840764</v>
      </c>
      <c r="J747" s="20">
        <f t="shared" si="300"/>
        <v>0.52153959952942652</v>
      </c>
      <c r="K747" s="20">
        <f t="shared" si="315"/>
        <v>-0.22915174153755213</v>
      </c>
      <c r="L747" s="20">
        <f t="shared" si="316"/>
        <v>-0.92307692307692313</v>
      </c>
      <c r="M747" s="20">
        <f t="shared" si="317"/>
        <v>-0.22915305643229533</v>
      </c>
      <c r="N747" s="20">
        <f t="shared" si="301"/>
        <v>0.99999981091075218</v>
      </c>
      <c r="O747" s="20">
        <f t="shared" si="302"/>
        <v>1.8908924785591705E-7</v>
      </c>
      <c r="P747" s="21">
        <f>IF(SUMIFS('Daily NSE Equity Options'!$L:$L,'Daily NSE Equity Options'!$A:$A,$A747)=0,"",SUMIFS('Daily NSE Equity Options'!$L:$L,'Daily NSE Equity Options'!$A:$A,$A747))</f>
        <v>122140.85860000001</v>
      </c>
      <c r="Q747" s="8">
        <f>IF(SUMIFS('Daily BSE Equity Options'!$L:$L,'Daily BSE Equity Options'!$A:$A,$A747)=0,"",SUMIFS('Daily BSE Equity Options'!$L:$L,'Daily BSE Equity Options'!$A:$A,$A747))</f>
        <v>5.8500000000000003E-2</v>
      </c>
      <c r="R747" s="8">
        <f t="shared" si="303"/>
        <v>122140.91710000001</v>
      </c>
      <c r="S747" s="23">
        <f t="shared" si="304"/>
        <v>-0.20969924318377131</v>
      </c>
      <c r="T747" s="23">
        <f t="shared" si="305"/>
        <v>-0.99997755826048207</v>
      </c>
      <c r="U747" s="23">
        <f t="shared" si="306"/>
        <v>-0.22280755630808757</v>
      </c>
      <c r="V747" s="23">
        <f t="shared" si="318"/>
        <v>-0.67812023273793853</v>
      </c>
      <c r="W747" s="23">
        <f t="shared" si="319"/>
        <v>-0.99902986361706647</v>
      </c>
      <c r="X747" s="23">
        <f t="shared" si="320"/>
        <v>-0.67817122091977555</v>
      </c>
      <c r="Y747" s="23">
        <f t="shared" si="307"/>
        <v>0.99999952104502421</v>
      </c>
      <c r="Z747" s="23">
        <f t="shared" si="308"/>
        <v>4.7895497585059475E-7</v>
      </c>
      <c r="AA747" s="24">
        <f>IF(SUMIFS('Daily NSE Equity Options'!$M:$M,'Daily NSE Equity Options'!$A:$A,$A747)=0,"",SUMIFS('Daily NSE Equity Options'!$M:$M,'Daily NSE Equity Options'!$A:$A,$A747))</f>
        <v>136658098</v>
      </c>
      <c r="AB747" s="9">
        <f>IF(SUMIFS('Daily BSE Equity Options'!$M:$M,'Daily BSE Equity Options'!$A:$A,$A747)=0,"",SUMIFS('Daily BSE Equity Options'!$M:$M,'Daily BSE Equity Options'!$A:$A,$A747))</f>
        <v>64</v>
      </c>
      <c r="AC747" s="9">
        <f t="shared" si="309"/>
        <v>136658162</v>
      </c>
      <c r="AD747" s="26">
        <f t="shared" si="310"/>
        <v>-0.2088472899154501</v>
      </c>
      <c r="AE747" s="26">
        <f t="shared" si="311"/>
        <v>-0.99997659675067818</v>
      </c>
      <c r="AF747" s="26">
        <f t="shared" si="312"/>
        <v>-0.2211770451606786</v>
      </c>
      <c r="AG747" s="26">
        <f t="shared" si="321"/>
        <v>-0.66244113710703756</v>
      </c>
      <c r="AH747" s="26">
        <f t="shared" si="322"/>
        <v>-0.99894792214623884</v>
      </c>
      <c r="AI747" s="26">
        <f t="shared" si="323"/>
        <v>-0.66249169335220737</v>
      </c>
      <c r="AJ747" s="26">
        <f t="shared" si="313"/>
        <v>0.99999953167817379</v>
      </c>
      <c r="AK747" s="26">
        <f t="shared" si="314"/>
        <v>4.683218262514024E-7</v>
      </c>
      <c r="AL747" s="29">
        <v>13.6275</v>
      </c>
      <c r="AM747" s="30">
        <v>13.6275</v>
      </c>
      <c r="AN747" s="30">
        <v>12.0725</v>
      </c>
      <c r="AO747" s="30">
        <v>12.935</v>
      </c>
      <c r="AP747" s="31">
        <v>-5.0799999999999998E-2</v>
      </c>
    </row>
    <row r="748" spans="1:42" x14ac:dyDescent="0.2">
      <c r="A748" s="11">
        <v>45019</v>
      </c>
      <c r="B748" s="5" t="s">
        <v>244</v>
      </c>
      <c r="C748" s="10">
        <v>45017</v>
      </c>
      <c r="D748" s="5" t="s">
        <v>187</v>
      </c>
      <c r="E748" s="18">
        <f>IF(SUMIFS('Daily NSE Equity Options'!$K:$K,'Daily NSE Equity Options'!$A:$A,$A748)=0,"",SUMIFS('Daily NSE Equity Options'!$K:$K,'Daily NSE Equity Options'!$A:$A,$A748))</f>
        <v>481.53120000000001</v>
      </c>
      <c r="F748" s="7" t="str">
        <f>IF(SUMIFS('Daily BSE Equity Options'!$K:$K,'Daily BSE Equity Options'!$A:$A,$A748)=0,"",SUMIFS('Daily BSE Equity Options'!$K:$K,'Daily BSE Equity Options'!$A:$A,$A748))</f>
        <v/>
      </c>
      <c r="G748" s="7" t="str">
        <f t="shared" si="297"/>
        <v/>
      </c>
      <c r="H748" s="20" t="str">
        <f t="shared" si="298"/>
        <v/>
      </c>
      <c r="I748" s="20" t="str">
        <f t="shared" si="299"/>
        <v/>
      </c>
      <c r="J748" s="20" t="str">
        <f t="shared" si="300"/>
        <v/>
      </c>
      <c r="K748" s="20">
        <f t="shared" si="315"/>
        <v>-8.9476103558149722E-2</v>
      </c>
      <c r="L748" s="20" t="str">
        <f t="shared" si="316"/>
        <v/>
      </c>
      <c r="M748" s="20" t="str">
        <f t="shared" si="317"/>
        <v/>
      </c>
      <c r="N748" s="20" t="str">
        <f t="shared" si="301"/>
        <v/>
      </c>
      <c r="O748" s="20" t="str">
        <f t="shared" si="302"/>
        <v/>
      </c>
      <c r="P748" s="21">
        <f>IF(SUMIFS('Daily NSE Equity Options'!$L:$L,'Daily NSE Equity Options'!$A:$A,$A748)=0,"",SUMIFS('Daily NSE Equity Options'!$L:$L,'Daily NSE Equity Options'!$A:$A,$A748))</f>
        <v>190055.99040000001</v>
      </c>
      <c r="Q748" s="8" t="str">
        <f>IF(SUMIFS('Daily BSE Equity Options'!$L:$L,'Daily BSE Equity Options'!$A:$A,$A748)=0,"",SUMIFS('Daily BSE Equity Options'!$L:$L,'Daily BSE Equity Options'!$A:$A,$A748))</f>
        <v/>
      </c>
      <c r="R748" s="8" t="str">
        <f t="shared" si="303"/>
        <v/>
      </c>
      <c r="S748" s="23" t="str">
        <f t="shared" si="304"/>
        <v/>
      </c>
      <c r="T748" s="23" t="str">
        <f t="shared" si="305"/>
        <v/>
      </c>
      <c r="U748" s="23" t="str">
        <f t="shared" si="306"/>
        <v/>
      </c>
      <c r="V748" s="23">
        <f t="shared" si="318"/>
        <v>0.55603941693594749</v>
      </c>
      <c r="W748" s="23" t="str">
        <f t="shared" si="319"/>
        <v/>
      </c>
      <c r="X748" s="23" t="str">
        <f t="shared" si="320"/>
        <v/>
      </c>
      <c r="Y748" s="23" t="str">
        <f t="shared" si="307"/>
        <v/>
      </c>
      <c r="Z748" s="23" t="str">
        <f t="shared" si="308"/>
        <v/>
      </c>
      <c r="AA748" s="24">
        <f>IF(SUMIFS('Daily NSE Equity Options'!$M:$M,'Daily NSE Equity Options'!$A:$A,$A748)=0,"",SUMIFS('Daily NSE Equity Options'!$M:$M,'Daily NSE Equity Options'!$A:$A,$A748))</f>
        <v>230067381</v>
      </c>
      <c r="AB748" s="9" t="str">
        <f>IF(SUMIFS('Daily BSE Equity Options'!$M:$M,'Daily BSE Equity Options'!$A:$A,$A748)=0,"",SUMIFS('Daily BSE Equity Options'!$M:$M,'Daily BSE Equity Options'!$A:$A,$A748))</f>
        <v/>
      </c>
      <c r="AC748" s="9" t="str">
        <f t="shared" si="309"/>
        <v/>
      </c>
      <c r="AD748" s="26" t="str">
        <f t="shared" si="310"/>
        <v/>
      </c>
      <c r="AE748" s="26" t="str">
        <f t="shared" si="311"/>
        <v/>
      </c>
      <c r="AF748" s="26" t="str">
        <f t="shared" si="312"/>
        <v/>
      </c>
      <c r="AG748" s="26">
        <f t="shared" si="321"/>
        <v>0.68352541391290256</v>
      </c>
      <c r="AH748" s="26" t="str">
        <f t="shared" si="322"/>
        <v/>
      </c>
      <c r="AI748" s="26" t="str">
        <f t="shared" si="323"/>
        <v/>
      </c>
      <c r="AJ748" s="26" t="str">
        <f t="shared" si="313"/>
        <v/>
      </c>
      <c r="AK748" s="26" t="str">
        <f t="shared" si="314"/>
        <v/>
      </c>
      <c r="AL748" s="29">
        <v>12.935</v>
      </c>
      <c r="AM748" s="30">
        <v>13.49</v>
      </c>
      <c r="AN748" s="30">
        <v>12.465</v>
      </c>
      <c r="AO748" s="30">
        <v>12.585000000000001</v>
      </c>
      <c r="AP748" s="31">
        <v>-2.7099999999999999E-2</v>
      </c>
    </row>
    <row r="749" spans="1:42" x14ac:dyDescent="0.2">
      <c r="A749" s="11">
        <v>45021</v>
      </c>
      <c r="B749" s="5" t="s">
        <v>240</v>
      </c>
      <c r="C749" s="10">
        <v>45017</v>
      </c>
      <c r="D749" s="5" t="s">
        <v>187</v>
      </c>
      <c r="E749" s="18">
        <f>IF(SUMIFS('Daily NSE Equity Options'!$K:$K,'Daily NSE Equity Options'!$A:$A,$A749)=0,"",SUMIFS('Daily NSE Equity Options'!$K:$K,'Daily NSE Equity Options'!$A:$A,$A749))</f>
        <v>455.88130000000001</v>
      </c>
      <c r="F749" s="7" t="str">
        <f>IF(SUMIFS('Daily BSE Equity Options'!$K:$K,'Daily BSE Equity Options'!$A:$A,$A749)=0,"",SUMIFS('Daily BSE Equity Options'!$K:$K,'Daily BSE Equity Options'!$A:$A,$A749))</f>
        <v/>
      </c>
      <c r="G749" s="7" t="str">
        <f t="shared" si="297"/>
        <v/>
      </c>
      <c r="H749" s="20">
        <f t="shared" si="298"/>
        <v>7.2385585360948079E-2</v>
      </c>
      <c r="I749" s="20" t="str">
        <f t="shared" si="299"/>
        <v/>
      </c>
      <c r="J749" s="20" t="str">
        <f t="shared" si="300"/>
        <v/>
      </c>
      <c r="K749" s="20">
        <f t="shared" si="315"/>
        <v>-5.3267368760321232E-2</v>
      </c>
      <c r="L749" s="20" t="str">
        <f t="shared" si="316"/>
        <v/>
      </c>
      <c r="M749" s="20" t="str">
        <f t="shared" si="317"/>
        <v/>
      </c>
      <c r="N749" s="20" t="str">
        <f t="shared" si="301"/>
        <v/>
      </c>
      <c r="O749" s="20" t="str">
        <f t="shared" si="302"/>
        <v/>
      </c>
      <c r="P749" s="21">
        <f>IF(SUMIFS('Daily NSE Equity Options'!$L:$L,'Daily NSE Equity Options'!$A:$A,$A749)=0,"",SUMIFS('Daily NSE Equity Options'!$L:$L,'Daily NSE Equity Options'!$A:$A,$A749))</f>
        <v>165223.5526</v>
      </c>
      <c r="Q749" s="8" t="str">
        <f>IF(SUMIFS('Daily BSE Equity Options'!$L:$L,'Daily BSE Equity Options'!$A:$A,$A749)=0,"",SUMIFS('Daily BSE Equity Options'!$L:$L,'Daily BSE Equity Options'!$A:$A,$A749))</f>
        <v/>
      </c>
      <c r="R749" s="8" t="str">
        <f t="shared" si="303"/>
        <v/>
      </c>
      <c r="S749" s="23">
        <f t="shared" si="304"/>
        <v>0.94856484839523758</v>
      </c>
      <c r="T749" s="23" t="str">
        <f t="shared" si="305"/>
        <v/>
      </c>
      <c r="U749" s="23" t="str">
        <f t="shared" si="306"/>
        <v/>
      </c>
      <c r="V749" s="23">
        <f t="shared" si="318"/>
        <v>-0.13065853776950986</v>
      </c>
      <c r="W749" s="23" t="str">
        <f t="shared" si="319"/>
        <v/>
      </c>
      <c r="X749" s="23" t="str">
        <f t="shared" si="320"/>
        <v/>
      </c>
      <c r="Y749" s="23" t="str">
        <f t="shared" si="307"/>
        <v/>
      </c>
      <c r="Z749" s="23" t="str">
        <f t="shared" si="308"/>
        <v/>
      </c>
      <c r="AA749" s="24">
        <f>IF(SUMIFS('Daily NSE Equity Options'!$M:$M,'Daily NSE Equity Options'!$A:$A,$A749)=0,"",SUMIFS('Daily NSE Equity Options'!$M:$M,'Daily NSE Equity Options'!$A:$A,$A749))</f>
        <v>175473375</v>
      </c>
      <c r="AB749" s="9" t="str">
        <f>IF(SUMIFS('Daily BSE Equity Options'!$M:$M,'Daily BSE Equity Options'!$A:$A,$A749)=0,"",SUMIFS('Daily BSE Equity Options'!$M:$M,'Daily BSE Equity Options'!$A:$A,$A749))</f>
        <v/>
      </c>
      <c r="AC749" s="9" t="str">
        <f t="shared" si="309"/>
        <v/>
      </c>
      <c r="AD749" s="26">
        <f t="shared" si="310"/>
        <v>0.92968641455852263</v>
      </c>
      <c r="AE749" s="26" t="str">
        <f t="shared" si="311"/>
        <v/>
      </c>
      <c r="AF749" s="26" t="str">
        <f t="shared" si="312"/>
        <v/>
      </c>
      <c r="AG749" s="26">
        <f t="shared" si="321"/>
        <v>-0.23729572511628672</v>
      </c>
      <c r="AH749" s="26" t="str">
        <f t="shared" si="322"/>
        <v/>
      </c>
      <c r="AI749" s="26" t="str">
        <f t="shared" si="323"/>
        <v/>
      </c>
      <c r="AJ749" s="26" t="str">
        <f t="shared" si="313"/>
        <v/>
      </c>
      <c r="AK749" s="26" t="str">
        <f t="shared" si="314"/>
        <v/>
      </c>
      <c r="AL749" s="29">
        <v>12.585000000000001</v>
      </c>
      <c r="AM749" s="30">
        <v>12.805</v>
      </c>
      <c r="AN749" s="30">
        <v>12.0525</v>
      </c>
      <c r="AO749" s="30">
        <v>12.4125</v>
      </c>
      <c r="AP749" s="31">
        <v>-1.37E-2</v>
      </c>
    </row>
    <row r="750" spans="1:42" x14ac:dyDescent="0.2">
      <c r="A750" s="11">
        <v>45022</v>
      </c>
      <c r="B750" s="5" t="s">
        <v>243</v>
      </c>
      <c r="C750" s="10">
        <v>45017</v>
      </c>
      <c r="D750" s="5" t="s">
        <v>187</v>
      </c>
      <c r="E750" s="18">
        <f>IF(SUMIFS('Daily NSE Equity Options'!$K:$K,'Daily NSE Equity Options'!$A:$A,$A750)=0,"",SUMIFS('Daily NSE Equity Options'!$K:$K,'Daily NSE Equity Options'!$A:$A,$A750))</f>
        <v>612.38980000000004</v>
      </c>
      <c r="F750" s="7" t="str">
        <f>IF(SUMIFS('Daily BSE Equity Options'!$K:$K,'Daily BSE Equity Options'!$A:$A,$A750)=0,"",SUMIFS('Daily BSE Equity Options'!$K:$K,'Daily BSE Equity Options'!$A:$A,$A750))</f>
        <v/>
      </c>
      <c r="G750" s="7" t="str">
        <f t="shared" si="297"/>
        <v/>
      </c>
      <c r="H750" s="20">
        <f t="shared" si="298"/>
        <v>0.50293278018726628</v>
      </c>
      <c r="I750" s="20" t="str">
        <f t="shared" si="299"/>
        <v/>
      </c>
      <c r="J750" s="20" t="str">
        <f t="shared" si="300"/>
        <v/>
      </c>
      <c r="K750" s="20">
        <f t="shared" si="315"/>
        <v>0.34330976067673769</v>
      </c>
      <c r="L750" s="20" t="str">
        <f t="shared" si="316"/>
        <v/>
      </c>
      <c r="M750" s="20" t="str">
        <f t="shared" si="317"/>
        <v/>
      </c>
      <c r="N750" s="20" t="str">
        <f t="shared" si="301"/>
        <v/>
      </c>
      <c r="O750" s="20" t="str">
        <f t="shared" si="302"/>
        <v/>
      </c>
      <c r="P750" s="21">
        <f>IF(SUMIFS('Daily NSE Equity Options'!$L:$L,'Daily NSE Equity Options'!$A:$A,$A750)=0,"",SUMIFS('Daily NSE Equity Options'!$L:$L,'Daily NSE Equity Options'!$A:$A,$A750))</f>
        <v>394276.37640000001</v>
      </c>
      <c r="Q750" s="8" t="str">
        <f>IF(SUMIFS('Daily BSE Equity Options'!$L:$L,'Daily BSE Equity Options'!$A:$A,$A750)=0,"",SUMIFS('Daily BSE Equity Options'!$L:$L,'Daily BSE Equity Options'!$A:$A,$A750))</f>
        <v/>
      </c>
      <c r="R750" s="8" t="str">
        <f t="shared" si="303"/>
        <v/>
      </c>
      <c r="S750" s="23">
        <f t="shared" si="304"/>
        <v>2.845582371083681</v>
      </c>
      <c r="T750" s="23" t="str">
        <f t="shared" si="305"/>
        <v/>
      </c>
      <c r="U750" s="23" t="str">
        <f t="shared" si="306"/>
        <v/>
      </c>
      <c r="V750" s="23">
        <f t="shared" si="318"/>
        <v>1.3863206558360859</v>
      </c>
      <c r="W750" s="23" t="str">
        <f t="shared" si="319"/>
        <v/>
      </c>
      <c r="X750" s="23" t="str">
        <f t="shared" si="320"/>
        <v/>
      </c>
      <c r="Y750" s="23" t="str">
        <f t="shared" si="307"/>
        <v/>
      </c>
      <c r="Z750" s="23" t="str">
        <f t="shared" si="308"/>
        <v/>
      </c>
      <c r="AA750" s="24">
        <f>IF(SUMIFS('Daily NSE Equity Options'!$M:$M,'Daily NSE Equity Options'!$A:$A,$A750)=0,"",SUMIFS('Daily NSE Equity Options'!$M:$M,'Daily NSE Equity Options'!$A:$A,$A750))</f>
        <v>408317830</v>
      </c>
      <c r="AB750" s="9" t="str">
        <f>IF(SUMIFS('Daily BSE Equity Options'!$M:$M,'Daily BSE Equity Options'!$A:$A,$A750)=0,"",SUMIFS('Daily BSE Equity Options'!$M:$M,'Daily BSE Equity Options'!$A:$A,$A750))</f>
        <v/>
      </c>
      <c r="AC750" s="9" t="str">
        <f t="shared" si="309"/>
        <v/>
      </c>
      <c r="AD750" s="26">
        <f t="shared" si="310"/>
        <v>2.6806531961002715</v>
      </c>
      <c r="AE750" s="26" t="str">
        <f t="shared" si="311"/>
        <v/>
      </c>
      <c r="AF750" s="26" t="str">
        <f t="shared" si="312"/>
        <v/>
      </c>
      <c r="AG750" s="26">
        <f t="shared" si="321"/>
        <v>1.3269503421815418</v>
      </c>
      <c r="AH750" s="26" t="str">
        <f t="shared" si="322"/>
        <v/>
      </c>
      <c r="AI750" s="26" t="str">
        <f t="shared" si="323"/>
        <v/>
      </c>
      <c r="AJ750" s="26" t="str">
        <f t="shared" si="313"/>
        <v/>
      </c>
      <c r="AK750" s="26" t="str">
        <f t="shared" si="314"/>
        <v/>
      </c>
      <c r="AL750" s="29">
        <v>12.4125</v>
      </c>
      <c r="AM750" s="30">
        <v>12.57</v>
      </c>
      <c r="AN750" s="30">
        <v>11.65</v>
      </c>
      <c r="AO750" s="30">
        <v>11.797499999999999</v>
      </c>
      <c r="AP750" s="31">
        <v>-4.9500000000000002E-2</v>
      </c>
    </row>
    <row r="751" spans="1:42" x14ac:dyDescent="0.2">
      <c r="A751" s="11">
        <v>45026</v>
      </c>
      <c r="B751" s="5" t="s">
        <v>244</v>
      </c>
      <c r="C751" s="10">
        <v>45017</v>
      </c>
      <c r="D751" s="5" t="s">
        <v>187</v>
      </c>
      <c r="E751" s="18">
        <f>IF(SUMIFS('Daily NSE Equity Options'!$K:$K,'Daily NSE Equity Options'!$A:$A,$A751)=0,"",SUMIFS('Daily NSE Equity Options'!$K:$K,'Daily NSE Equity Options'!$A:$A,$A751))</f>
        <v>449.4477</v>
      </c>
      <c r="F751" s="7" t="str">
        <f>IF(SUMIFS('Daily BSE Equity Options'!$K:$K,'Daily BSE Equity Options'!$A:$A,$A751)=0,"",SUMIFS('Daily BSE Equity Options'!$K:$K,'Daily BSE Equity Options'!$A:$A,$A751))</f>
        <v/>
      </c>
      <c r="G751" s="7" t="str">
        <f t="shared" si="297"/>
        <v/>
      </c>
      <c r="H751" s="20" t="str">
        <f t="shared" si="298"/>
        <v/>
      </c>
      <c r="I751" s="20" t="str">
        <f t="shared" si="299"/>
        <v/>
      </c>
      <c r="J751" s="20" t="str">
        <f t="shared" si="300"/>
        <v/>
      </c>
      <c r="K751" s="20">
        <f t="shared" si="315"/>
        <v>-0.26607579028912631</v>
      </c>
      <c r="L751" s="20" t="str">
        <f t="shared" si="316"/>
        <v/>
      </c>
      <c r="M751" s="20" t="str">
        <f t="shared" si="317"/>
        <v/>
      </c>
      <c r="N751" s="20" t="str">
        <f t="shared" si="301"/>
        <v/>
      </c>
      <c r="O751" s="20" t="str">
        <f t="shared" si="302"/>
        <v/>
      </c>
      <c r="P751" s="21">
        <f>IF(SUMIFS('Daily NSE Equity Options'!$L:$L,'Daily NSE Equity Options'!$A:$A,$A751)=0,"",SUMIFS('Daily NSE Equity Options'!$L:$L,'Daily NSE Equity Options'!$A:$A,$A751))</f>
        <v>148171.67879999999</v>
      </c>
      <c r="Q751" s="8" t="str">
        <f>IF(SUMIFS('Daily BSE Equity Options'!$L:$L,'Daily BSE Equity Options'!$A:$A,$A751)=0,"",SUMIFS('Daily BSE Equity Options'!$L:$L,'Daily BSE Equity Options'!$A:$A,$A751))</f>
        <v/>
      </c>
      <c r="R751" s="8" t="str">
        <f t="shared" si="303"/>
        <v/>
      </c>
      <c r="S751" s="23" t="str">
        <f t="shared" si="304"/>
        <v/>
      </c>
      <c r="T751" s="23" t="str">
        <f t="shared" si="305"/>
        <v/>
      </c>
      <c r="U751" s="23" t="str">
        <f t="shared" si="306"/>
        <v/>
      </c>
      <c r="V751" s="23">
        <f t="shared" si="318"/>
        <v>-0.62419336366813583</v>
      </c>
      <c r="W751" s="23" t="str">
        <f t="shared" si="319"/>
        <v/>
      </c>
      <c r="X751" s="23" t="str">
        <f t="shared" si="320"/>
        <v/>
      </c>
      <c r="Y751" s="23" t="str">
        <f t="shared" si="307"/>
        <v/>
      </c>
      <c r="Z751" s="23" t="str">
        <f t="shared" si="308"/>
        <v/>
      </c>
      <c r="AA751" s="24">
        <f>IF(SUMIFS('Daily NSE Equity Options'!$M:$M,'Daily NSE Equity Options'!$A:$A,$A751)=0,"",SUMIFS('Daily NSE Equity Options'!$M:$M,'Daily NSE Equity Options'!$A:$A,$A751))</f>
        <v>165166848</v>
      </c>
      <c r="AB751" s="9" t="str">
        <f>IF(SUMIFS('Daily BSE Equity Options'!$M:$M,'Daily BSE Equity Options'!$A:$A,$A751)=0,"",SUMIFS('Daily BSE Equity Options'!$M:$M,'Daily BSE Equity Options'!$A:$A,$A751))</f>
        <v/>
      </c>
      <c r="AC751" s="9" t="str">
        <f t="shared" si="309"/>
        <v/>
      </c>
      <c r="AD751" s="26" t="str">
        <f t="shared" si="310"/>
        <v/>
      </c>
      <c r="AE751" s="26" t="str">
        <f t="shared" si="311"/>
        <v/>
      </c>
      <c r="AF751" s="26" t="str">
        <f t="shared" si="312"/>
        <v/>
      </c>
      <c r="AG751" s="26">
        <f t="shared" si="321"/>
        <v>-0.59549440199562187</v>
      </c>
      <c r="AH751" s="26" t="str">
        <f t="shared" si="322"/>
        <v/>
      </c>
      <c r="AI751" s="26" t="str">
        <f t="shared" si="323"/>
        <v/>
      </c>
      <c r="AJ751" s="26" t="str">
        <f t="shared" si="313"/>
        <v/>
      </c>
      <c r="AK751" s="26" t="str">
        <f t="shared" si="314"/>
        <v/>
      </c>
      <c r="AL751" s="29">
        <v>11.797499999999999</v>
      </c>
      <c r="AM751" s="30">
        <v>12.5625</v>
      </c>
      <c r="AN751" s="30">
        <v>11.797499999999999</v>
      </c>
      <c r="AO751" s="30">
        <v>12.272500000000001</v>
      </c>
      <c r="AP751" s="31">
        <v>4.0300000000000002E-2</v>
      </c>
    </row>
    <row r="752" spans="1:42" x14ac:dyDescent="0.2">
      <c r="A752" s="11">
        <v>45027</v>
      </c>
      <c r="B752" s="5" t="s">
        <v>242</v>
      </c>
      <c r="C752" s="10">
        <v>45017</v>
      </c>
      <c r="D752" s="5" t="s">
        <v>187</v>
      </c>
      <c r="E752" s="18">
        <f>IF(SUMIFS('Daily NSE Equity Options'!$K:$K,'Daily NSE Equity Options'!$A:$A,$A752)=0,"",SUMIFS('Daily NSE Equity Options'!$K:$K,'Daily NSE Equity Options'!$A:$A,$A752))</f>
        <v>499.96589999999998</v>
      </c>
      <c r="F752" s="7" t="str">
        <f>IF(SUMIFS('Daily BSE Equity Options'!$K:$K,'Daily BSE Equity Options'!$A:$A,$A752)=0,"",SUMIFS('Daily BSE Equity Options'!$K:$K,'Daily BSE Equity Options'!$A:$A,$A752))</f>
        <v/>
      </c>
      <c r="G752" s="7" t="str">
        <f t="shared" si="297"/>
        <v/>
      </c>
      <c r="H752" s="20">
        <f t="shared" si="298"/>
        <v>0.45655258848504987</v>
      </c>
      <c r="I752" s="20" t="str">
        <f t="shared" si="299"/>
        <v/>
      </c>
      <c r="J752" s="20" t="str">
        <f t="shared" si="300"/>
        <v/>
      </c>
      <c r="K752" s="20">
        <f t="shared" si="315"/>
        <v>0.11240061969390425</v>
      </c>
      <c r="L752" s="20" t="str">
        <f t="shared" si="316"/>
        <v/>
      </c>
      <c r="M752" s="20" t="str">
        <f t="shared" si="317"/>
        <v/>
      </c>
      <c r="N752" s="20" t="str">
        <f t="shared" si="301"/>
        <v/>
      </c>
      <c r="O752" s="20" t="str">
        <f t="shared" si="302"/>
        <v/>
      </c>
      <c r="P752" s="21">
        <f>IF(SUMIFS('Daily NSE Equity Options'!$L:$L,'Daily NSE Equity Options'!$A:$A,$A752)=0,"",SUMIFS('Daily NSE Equity Options'!$L:$L,'Daily NSE Equity Options'!$A:$A,$A752))</f>
        <v>238319.0466</v>
      </c>
      <c r="Q752" s="8" t="str">
        <f>IF(SUMIFS('Daily BSE Equity Options'!$L:$L,'Daily BSE Equity Options'!$A:$A,$A752)=0,"",SUMIFS('Daily BSE Equity Options'!$L:$L,'Daily BSE Equity Options'!$A:$A,$A752))</f>
        <v/>
      </c>
      <c r="R752" s="8" t="str">
        <f t="shared" si="303"/>
        <v/>
      </c>
      <c r="S752" s="23">
        <f t="shared" si="304"/>
        <v>2.3044674944484216</v>
      </c>
      <c r="T752" s="23" t="str">
        <f t="shared" si="305"/>
        <v/>
      </c>
      <c r="U752" s="23" t="str">
        <f t="shared" si="306"/>
        <v/>
      </c>
      <c r="V752" s="23">
        <f t="shared" si="318"/>
        <v>0.60839809962388047</v>
      </c>
      <c r="W752" s="23" t="str">
        <f t="shared" si="319"/>
        <v/>
      </c>
      <c r="X752" s="23" t="str">
        <f t="shared" si="320"/>
        <v/>
      </c>
      <c r="Y752" s="23" t="str">
        <f t="shared" si="307"/>
        <v/>
      </c>
      <c r="Z752" s="23" t="str">
        <f t="shared" si="308"/>
        <v/>
      </c>
      <c r="AA752" s="24">
        <f>IF(SUMIFS('Daily NSE Equity Options'!$M:$M,'Daily NSE Equity Options'!$A:$A,$A752)=0,"",SUMIFS('Daily NSE Equity Options'!$M:$M,'Daily NSE Equity Options'!$A:$A,$A752))</f>
        <v>282312444</v>
      </c>
      <c r="AB752" s="9" t="str">
        <f>IF(SUMIFS('Daily BSE Equity Options'!$M:$M,'Daily BSE Equity Options'!$A:$A,$A752)=0,"",SUMIFS('Daily BSE Equity Options'!$M:$M,'Daily BSE Equity Options'!$A:$A,$A752))</f>
        <v/>
      </c>
      <c r="AC752" s="9" t="str">
        <f t="shared" si="309"/>
        <v/>
      </c>
      <c r="AD752" s="26">
        <f t="shared" si="310"/>
        <v>2.5864386154731451</v>
      </c>
      <c r="AE752" s="26" t="str">
        <f t="shared" si="311"/>
        <v/>
      </c>
      <c r="AF752" s="26" t="str">
        <f t="shared" si="312"/>
        <v/>
      </c>
      <c r="AG752" s="26">
        <f t="shared" si="321"/>
        <v>0.70925610931317151</v>
      </c>
      <c r="AH752" s="26" t="str">
        <f t="shared" si="322"/>
        <v/>
      </c>
      <c r="AI752" s="26" t="str">
        <f t="shared" si="323"/>
        <v/>
      </c>
      <c r="AJ752" s="26" t="str">
        <f t="shared" si="313"/>
        <v/>
      </c>
      <c r="AK752" s="26" t="str">
        <f t="shared" si="314"/>
        <v/>
      </c>
      <c r="AL752" s="29">
        <v>12.272500000000001</v>
      </c>
      <c r="AM752" s="30">
        <v>12.272500000000001</v>
      </c>
      <c r="AN752" s="30">
        <v>11.664999999999999</v>
      </c>
      <c r="AO752" s="30">
        <v>11.975</v>
      </c>
      <c r="AP752" s="31">
        <v>-2.4199999999999999E-2</v>
      </c>
    </row>
    <row r="753" spans="1:42" x14ac:dyDescent="0.2">
      <c r="A753" s="11">
        <v>45028</v>
      </c>
      <c r="B753" s="5" t="s">
        <v>240</v>
      </c>
      <c r="C753" s="10">
        <v>45017</v>
      </c>
      <c r="D753" s="5" t="s">
        <v>187</v>
      </c>
      <c r="E753" s="18">
        <f>IF(SUMIFS('Daily NSE Equity Options'!$K:$K,'Daily NSE Equity Options'!$A:$A,$A753)=0,"",SUMIFS('Daily NSE Equity Options'!$K:$K,'Daily NSE Equity Options'!$A:$A,$A753))</f>
        <v>419.8272</v>
      </c>
      <c r="F753" s="7" t="str">
        <f>IF(SUMIFS('Daily BSE Equity Options'!$K:$K,'Daily BSE Equity Options'!$A:$A,$A753)=0,"",SUMIFS('Daily BSE Equity Options'!$K:$K,'Daily BSE Equity Options'!$A:$A,$A753))</f>
        <v/>
      </c>
      <c r="G753" s="7" t="str">
        <f t="shared" si="297"/>
        <v/>
      </c>
      <c r="H753" s="20">
        <f t="shared" si="298"/>
        <v>3.5844101499236558E-2</v>
      </c>
      <c r="I753" s="20" t="str">
        <f t="shared" si="299"/>
        <v/>
      </c>
      <c r="J753" s="20" t="str">
        <f t="shared" si="300"/>
        <v/>
      </c>
      <c r="K753" s="20">
        <f t="shared" si="315"/>
        <v>-0.16028833166421941</v>
      </c>
      <c r="L753" s="20" t="str">
        <f t="shared" si="316"/>
        <v/>
      </c>
      <c r="M753" s="20" t="str">
        <f t="shared" si="317"/>
        <v/>
      </c>
      <c r="N753" s="20" t="str">
        <f t="shared" si="301"/>
        <v/>
      </c>
      <c r="O753" s="20" t="str">
        <f t="shared" si="302"/>
        <v/>
      </c>
      <c r="P753" s="21">
        <f>IF(SUMIFS('Daily NSE Equity Options'!$L:$L,'Daily NSE Equity Options'!$A:$A,$A753)=0,"",SUMIFS('Daily NSE Equity Options'!$L:$L,'Daily NSE Equity Options'!$A:$A,$A753))</f>
        <v>162063.72020000001</v>
      </c>
      <c r="Q753" s="8" t="str">
        <f>IF(SUMIFS('Daily BSE Equity Options'!$L:$L,'Daily BSE Equity Options'!$A:$A,$A753)=0,"",SUMIFS('Daily BSE Equity Options'!$L:$L,'Daily BSE Equity Options'!$A:$A,$A753))</f>
        <v/>
      </c>
      <c r="R753" s="8" t="str">
        <f t="shared" si="303"/>
        <v/>
      </c>
      <c r="S753" s="23">
        <f t="shared" si="304"/>
        <v>0.43859977450577148</v>
      </c>
      <c r="T753" s="23" t="str">
        <f t="shared" si="305"/>
        <v/>
      </c>
      <c r="U753" s="23" t="str">
        <f t="shared" si="306"/>
        <v/>
      </c>
      <c r="V753" s="23">
        <f t="shared" si="318"/>
        <v>-0.31997159894646876</v>
      </c>
      <c r="W753" s="23" t="str">
        <f t="shared" si="319"/>
        <v/>
      </c>
      <c r="X753" s="23" t="str">
        <f t="shared" si="320"/>
        <v/>
      </c>
      <c r="Y753" s="23" t="str">
        <f t="shared" si="307"/>
        <v/>
      </c>
      <c r="Z753" s="23" t="str">
        <f t="shared" si="308"/>
        <v/>
      </c>
      <c r="AA753" s="24">
        <f>IF(SUMIFS('Daily NSE Equity Options'!$M:$M,'Daily NSE Equity Options'!$A:$A,$A753)=0,"",SUMIFS('Daily NSE Equity Options'!$M:$M,'Daily NSE Equity Options'!$A:$A,$A753))</f>
        <v>169836137</v>
      </c>
      <c r="AB753" s="9" t="str">
        <f>IF(SUMIFS('Daily BSE Equity Options'!$M:$M,'Daily BSE Equity Options'!$A:$A,$A753)=0,"",SUMIFS('Daily BSE Equity Options'!$M:$M,'Daily BSE Equity Options'!$A:$A,$A753))</f>
        <v/>
      </c>
      <c r="AC753" s="9" t="str">
        <f t="shared" si="309"/>
        <v/>
      </c>
      <c r="AD753" s="26">
        <f t="shared" si="310"/>
        <v>0.37196763536807498</v>
      </c>
      <c r="AE753" s="26" t="str">
        <f t="shared" si="311"/>
        <v/>
      </c>
      <c r="AF753" s="26" t="str">
        <f t="shared" si="312"/>
        <v/>
      </c>
      <c r="AG753" s="26">
        <f t="shared" si="321"/>
        <v>-0.3984107303466935</v>
      </c>
      <c r="AH753" s="26" t="str">
        <f t="shared" si="322"/>
        <v/>
      </c>
      <c r="AI753" s="26" t="str">
        <f t="shared" si="323"/>
        <v/>
      </c>
      <c r="AJ753" s="26" t="str">
        <f t="shared" si="313"/>
        <v/>
      </c>
      <c r="AK753" s="26" t="str">
        <f t="shared" si="314"/>
        <v/>
      </c>
      <c r="AL753" s="29">
        <v>11.975</v>
      </c>
      <c r="AM753" s="30">
        <v>12.395</v>
      </c>
      <c r="AN753" s="30">
        <v>11.975</v>
      </c>
      <c r="AO753" s="30">
        <v>12.272500000000001</v>
      </c>
      <c r="AP753" s="31">
        <v>2.4799999999999999E-2</v>
      </c>
    </row>
    <row r="754" spans="1:42" x14ac:dyDescent="0.2">
      <c r="A754" s="11">
        <v>45029</v>
      </c>
      <c r="B754" s="5" t="s">
        <v>243</v>
      </c>
      <c r="C754" s="10">
        <v>45017</v>
      </c>
      <c r="D754" s="5" t="s">
        <v>187</v>
      </c>
      <c r="E754" s="18">
        <f>IF(SUMIFS('Daily NSE Equity Options'!$K:$K,'Daily NSE Equity Options'!$A:$A,$A754)=0,"",SUMIFS('Daily NSE Equity Options'!$K:$K,'Daily NSE Equity Options'!$A:$A,$A754))</f>
        <v>653.6626</v>
      </c>
      <c r="F754" s="7" t="str">
        <f>IF(SUMIFS('Daily BSE Equity Options'!$K:$K,'Daily BSE Equity Options'!$A:$A,$A754)=0,"",SUMIFS('Daily BSE Equity Options'!$K:$K,'Daily BSE Equity Options'!$A:$A,$A754))</f>
        <v/>
      </c>
      <c r="G754" s="7" t="str">
        <f t="shared" si="297"/>
        <v/>
      </c>
      <c r="H754" s="20">
        <f t="shared" si="298"/>
        <v>0.74799839122533207</v>
      </c>
      <c r="I754" s="20" t="str">
        <f t="shared" si="299"/>
        <v/>
      </c>
      <c r="J754" s="20" t="str">
        <f t="shared" si="300"/>
        <v/>
      </c>
      <c r="K754" s="20">
        <f t="shared" si="315"/>
        <v>0.55698010991188762</v>
      </c>
      <c r="L754" s="20" t="str">
        <f t="shared" si="316"/>
        <v/>
      </c>
      <c r="M754" s="20" t="str">
        <f t="shared" si="317"/>
        <v/>
      </c>
      <c r="N754" s="20" t="str">
        <f t="shared" si="301"/>
        <v/>
      </c>
      <c r="O754" s="20" t="str">
        <f t="shared" si="302"/>
        <v/>
      </c>
      <c r="P754" s="21">
        <f>IF(SUMIFS('Daily NSE Equity Options'!$L:$L,'Daily NSE Equity Options'!$A:$A,$A754)=0,"",SUMIFS('Daily NSE Equity Options'!$L:$L,'Daily NSE Equity Options'!$A:$A,$A754))</f>
        <v>427088.57579999999</v>
      </c>
      <c r="Q754" s="8" t="str">
        <f>IF(SUMIFS('Daily BSE Equity Options'!$L:$L,'Daily BSE Equity Options'!$A:$A,$A754)=0,"",SUMIFS('Daily BSE Equity Options'!$L:$L,'Daily BSE Equity Options'!$A:$A,$A754))</f>
        <v/>
      </c>
      <c r="R754" s="8" t="str">
        <f t="shared" si="303"/>
        <v/>
      </c>
      <c r="S754" s="23">
        <f t="shared" si="304"/>
        <v>1.3076913011806393</v>
      </c>
      <c r="T754" s="23" t="str">
        <f t="shared" si="305"/>
        <v/>
      </c>
      <c r="U754" s="23" t="str">
        <f t="shared" si="306"/>
        <v/>
      </c>
      <c r="V754" s="23">
        <f t="shared" si="318"/>
        <v>1.6353126737615145</v>
      </c>
      <c r="W754" s="23" t="str">
        <f t="shared" si="319"/>
        <v/>
      </c>
      <c r="X754" s="23" t="str">
        <f t="shared" si="320"/>
        <v/>
      </c>
      <c r="Y754" s="23" t="str">
        <f t="shared" si="307"/>
        <v/>
      </c>
      <c r="Z754" s="23" t="str">
        <f t="shared" si="308"/>
        <v/>
      </c>
      <c r="AA754" s="24">
        <f>IF(SUMIFS('Daily NSE Equity Options'!$M:$M,'Daily NSE Equity Options'!$A:$A,$A754)=0,"",SUMIFS('Daily NSE Equity Options'!$M:$M,'Daily NSE Equity Options'!$A:$A,$A754))</f>
        <v>434682427</v>
      </c>
      <c r="AB754" s="9" t="str">
        <f>IF(SUMIFS('Daily BSE Equity Options'!$M:$M,'Daily BSE Equity Options'!$A:$A,$A754)=0,"",SUMIFS('Daily BSE Equity Options'!$M:$M,'Daily BSE Equity Options'!$A:$A,$A754))</f>
        <v/>
      </c>
      <c r="AC754" s="9" t="str">
        <f t="shared" si="309"/>
        <v/>
      </c>
      <c r="AD754" s="26">
        <f t="shared" si="310"/>
        <v>1.1521106726883708</v>
      </c>
      <c r="AE754" s="26" t="str">
        <f t="shared" si="311"/>
        <v/>
      </c>
      <c r="AF754" s="26" t="str">
        <f t="shared" si="312"/>
        <v/>
      </c>
      <c r="AG754" s="26">
        <f t="shared" si="321"/>
        <v>1.5594224802699088</v>
      </c>
      <c r="AH754" s="26" t="str">
        <f t="shared" si="322"/>
        <v/>
      </c>
      <c r="AI754" s="26" t="str">
        <f t="shared" si="323"/>
        <v/>
      </c>
      <c r="AJ754" s="26" t="str">
        <f t="shared" si="313"/>
        <v/>
      </c>
      <c r="AK754" s="26" t="str">
        <f t="shared" si="314"/>
        <v/>
      </c>
      <c r="AL754" s="29">
        <v>12.272500000000001</v>
      </c>
      <c r="AM754" s="30">
        <v>12.51</v>
      </c>
      <c r="AN754" s="30">
        <v>11.84</v>
      </c>
      <c r="AO754" s="30">
        <v>11.907500000000001</v>
      </c>
      <c r="AP754" s="31">
        <v>-2.9700000000000001E-2</v>
      </c>
    </row>
    <row r="755" spans="1:42" x14ac:dyDescent="0.2">
      <c r="A755" s="11">
        <v>45033</v>
      </c>
      <c r="B755" s="5" t="s">
        <v>244</v>
      </c>
      <c r="C755" s="10">
        <v>45017</v>
      </c>
      <c r="D755" s="5" t="s">
        <v>187</v>
      </c>
      <c r="E755" s="18">
        <f>IF(SUMIFS('Daily NSE Equity Options'!$K:$K,'Daily NSE Equity Options'!$A:$A,$A755)=0,"",SUMIFS('Daily NSE Equity Options'!$K:$K,'Daily NSE Equity Options'!$A:$A,$A755))</f>
        <v>624.95370000000003</v>
      </c>
      <c r="F755" s="7" t="str">
        <f>IF(SUMIFS('Daily BSE Equity Options'!$K:$K,'Daily BSE Equity Options'!$A:$A,$A755)=0,"",SUMIFS('Daily BSE Equity Options'!$K:$K,'Daily BSE Equity Options'!$A:$A,$A755))</f>
        <v/>
      </c>
      <c r="G755" s="7" t="str">
        <f t="shared" si="297"/>
        <v/>
      </c>
      <c r="H755" s="20" t="str">
        <f t="shared" si="298"/>
        <v/>
      </c>
      <c r="I755" s="20" t="str">
        <f t="shared" si="299"/>
        <v/>
      </c>
      <c r="J755" s="20" t="str">
        <f t="shared" si="300"/>
        <v/>
      </c>
      <c r="K755" s="20">
        <f t="shared" si="315"/>
        <v>-4.392005906411045E-2</v>
      </c>
      <c r="L755" s="20" t="str">
        <f t="shared" si="316"/>
        <v/>
      </c>
      <c r="M755" s="20" t="str">
        <f t="shared" si="317"/>
        <v/>
      </c>
      <c r="N755" s="20" t="str">
        <f t="shared" si="301"/>
        <v/>
      </c>
      <c r="O755" s="20" t="str">
        <f t="shared" si="302"/>
        <v/>
      </c>
      <c r="P755" s="21">
        <f>IF(SUMIFS('Daily NSE Equity Options'!$L:$L,'Daily NSE Equity Options'!$A:$A,$A755)=0,"",SUMIFS('Daily NSE Equity Options'!$L:$L,'Daily NSE Equity Options'!$A:$A,$A755))</f>
        <v>191173.28169999999</v>
      </c>
      <c r="Q755" s="8" t="str">
        <f>IF(SUMIFS('Daily BSE Equity Options'!$L:$L,'Daily BSE Equity Options'!$A:$A,$A755)=0,"",SUMIFS('Daily BSE Equity Options'!$L:$L,'Daily BSE Equity Options'!$A:$A,$A755))</f>
        <v/>
      </c>
      <c r="R755" s="8" t="str">
        <f t="shared" si="303"/>
        <v/>
      </c>
      <c r="S755" s="23" t="str">
        <f t="shared" si="304"/>
        <v/>
      </c>
      <c r="T755" s="23" t="str">
        <f t="shared" si="305"/>
        <v/>
      </c>
      <c r="U755" s="23" t="str">
        <f t="shared" si="306"/>
        <v/>
      </c>
      <c r="V755" s="23">
        <f t="shared" si="318"/>
        <v>-0.55238024959599019</v>
      </c>
      <c r="W755" s="23" t="str">
        <f t="shared" si="319"/>
        <v/>
      </c>
      <c r="X755" s="23" t="str">
        <f t="shared" si="320"/>
        <v/>
      </c>
      <c r="Y755" s="23" t="str">
        <f t="shared" si="307"/>
        <v/>
      </c>
      <c r="Z755" s="23" t="str">
        <f t="shared" si="308"/>
        <v/>
      </c>
      <c r="AA755" s="24">
        <f>IF(SUMIFS('Daily NSE Equity Options'!$M:$M,'Daily NSE Equity Options'!$A:$A,$A755)=0,"",SUMIFS('Daily NSE Equity Options'!$M:$M,'Daily NSE Equity Options'!$A:$A,$A755))</f>
        <v>208536781</v>
      </c>
      <c r="AB755" s="9" t="str">
        <f>IF(SUMIFS('Daily BSE Equity Options'!$M:$M,'Daily BSE Equity Options'!$A:$A,$A755)=0,"",SUMIFS('Daily BSE Equity Options'!$M:$M,'Daily BSE Equity Options'!$A:$A,$A755))</f>
        <v/>
      </c>
      <c r="AC755" s="9" t="str">
        <f t="shared" si="309"/>
        <v/>
      </c>
      <c r="AD755" s="26" t="str">
        <f t="shared" si="310"/>
        <v/>
      </c>
      <c r="AE755" s="26" t="str">
        <f t="shared" si="311"/>
        <v/>
      </c>
      <c r="AF755" s="26" t="str">
        <f t="shared" si="312"/>
        <v/>
      </c>
      <c r="AG755" s="26">
        <f t="shared" si="321"/>
        <v>-0.52025486183272829</v>
      </c>
      <c r="AH755" s="26" t="str">
        <f t="shared" si="322"/>
        <v/>
      </c>
      <c r="AI755" s="26" t="str">
        <f t="shared" si="323"/>
        <v/>
      </c>
      <c r="AJ755" s="26" t="str">
        <f t="shared" si="313"/>
        <v/>
      </c>
      <c r="AK755" s="26" t="str">
        <f t="shared" si="314"/>
        <v/>
      </c>
      <c r="AL755" s="29">
        <v>11.907500000000001</v>
      </c>
      <c r="AM755" s="30">
        <v>13.272500000000001</v>
      </c>
      <c r="AN755" s="30">
        <v>11.907500000000001</v>
      </c>
      <c r="AO755" s="30">
        <v>12.265000000000001</v>
      </c>
      <c r="AP755" s="31">
        <v>0.03</v>
      </c>
    </row>
    <row r="756" spans="1:42" x14ac:dyDescent="0.2">
      <c r="A756" s="11">
        <v>45034</v>
      </c>
      <c r="B756" s="5" t="s">
        <v>242</v>
      </c>
      <c r="C756" s="10">
        <v>45017</v>
      </c>
      <c r="D756" s="5" t="s">
        <v>187</v>
      </c>
      <c r="E756" s="18">
        <f>IF(SUMIFS('Daily NSE Equity Options'!$K:$K,'Daily NSE Equity Options'!$A:$A,$A756)=0,"",SUMIFS('Daily NSE Equity Options'!$K:$K,'Daily NSE Equity Options'!$A:$A,$A756))</f>
        <v>611.79579999999999</v>
      </c>
      <c r="F756" s="7" t="str">
        <f>IF(SUMIFS('Daily BSE Equity Options'!$K:$K,'Daily BSE Equity Options'!$A:$A,$A756)=0,"",SUMIFS('Daily BSE Equity Options'!$K:$K,'Daily BSE Equity Options'!$A:$A,$A756))</f>
        <v/>
      </c>
      <c r="G756" s="7" t="str">
        <f t="shared" si="297"/>
        <v/>
      </c>
      <c r="H756" s="20">
        <f t="shared" si="298"/>
        <v>0.74009740402875979</v>
      </c>
      <c r="I756" s="20" t="str">
        <f t="shared" si="299"/>
        <v/>
      </c>
      <c r="J756" s="20" t="str">
        <f t="shared" si="300"/>
        <v/>
      </c>
      <c r="K756" s="20">
        <f t="shared" si="315"/>
        <v>-2.1054199695113462E-2</v>
      </c>
      <c r="L756" s="20" t="str">
        <f t="shared" si="316"/>
        <v/>
      </c>
      <c r="M756" s="20" t="str">
        <f t="shared" si="317"/>
        <v/>
      </c>
      <c r="N756" s="20" t="str">
        <f t="shared" si="301"/>
        <v/>
      </c>
      <c r="O756" s="20" t="str">
        <f t="shared" si="302"/>
        <v/>
      </c>
      <c r="P756" s="21">
        <f>IF(SUMIFS('Daily NSE Equity Options'!$L:$L,'Daily NSE Equity Options'!$A:$A,$A756)=0,"",SUMIFS('Daily NSE Equity Options'!$L:$L,'Daily NSE Equity Options'!$A:$A,$A756))</f>
        <v>293505.69520000002</v>
      </c>
      <c r="Q756" s="8" t="str">
        <f>IF(SUMIFS('Daily BSE Equity Options'!$L:$L,'Daily BSE Equity Options'!$A:$A,$A756)=0,"",SUMIFS('Daily BSE Equity Options'!$L:$L,'Daily BSE Equity Options'!$A:$A,$A756))</f>
        <v/>
      </c>
      <c r="R756" s="8" t="str">
        <f t="shared" si="303"/>
        <v/>
      </c>
      <c r="S756" s="23">
        <f t="shared" si="304"/>
        <v>3.7246668076291014</v>
      </c>
      <c r="T756" s="23" t="str">
        <f t="shared" si="305"/>
        <v/>
      </c>
      <c r="U756" s="23" t="str">
        <f t="shared" si="306"/>
        <v/>
      </c>
      <c r="V756" s="23">
        <f t="shared" si="318"/>
        <v>0.53528616860062006</v>
      </c>
      <c r="W756" s="23" t="str">
        <f t="shared" si="319"/>
        <v/>
      </c>
      <c r="X756" s="23" t="str">
        <f t="shared" si="320"/>
        <v/>
      </c>
      <c r="Y756" s="23" t="str">
        <f t="shared" si="307"/>
        <v/>
      </c>
      <c r="Z756" s="23" t="str">
        <f t="shared" si="308"/>
        <v/>
      </c>
      <c r="AA756" s="24">
        <f>IF(SUMIFS('Daily NSE Equity Options'!$M:$M,'Daily NSE Equity Options'!$A:$A,$A756)=0,"",SUMIFS('Daily NSE Equity Options'!$M:$M,'Daily NSE Equity Options'!$A:$A,$A756))</f>
        <v>344045681</v>
      </c>
      <c r="AB756" s="9" t="str">
        <f>IF(SUMIFS('Daily BSE Equity Options'!$M:$M,'Daily BSE Equity Options'!$A:$A,$A756)=0,"",SUMIFS('Daily BSE Equity Options'!$M:$M,'Daily BSE Equity Options'!$A:$A,$A756))</f>
        <v/>
      </c>
      <c r="AC756" s="9" t="str">
        <f t="shared" si="309"/>
        <v/>
      </c>
      <c r="AD756" s="26">
        <f t="shared" si="310"/>
        <v>3.9462272858858363</v>
      </c>
      <c r="AE756" s="26" t="str">
        <f t="shared" si="311"/>
        <v/>
      </c>
      <c r="AF756" s="26" t="str">
        <f t="shared" si="312"/>
        <v/>
      </c>
      <c r="AG756" s="26">
        <f t="shared" si="321"/>
        <v>0.64980815063027175</v>
      </c>
      <c r="AH756" s="26" t="str">
        <f t="shared" si="322"/>
        <v/>
      </c>
      <c r="AI756" s="26" t="str">
        <f t="shared" si="323"/>
        <v/>
      </c>
      <c r="AJ756" s="26" t="str">
        <f t="shared" si="313"/>
        <v/>
      </c>
      <c r="AK756" s="26" t="str">
        <f t="shared" si="314"/>
        <v/>
      </c>
      <c r="AL756" s="29">
        <v>12.265000000000001</v>
      </c>
      <c r="AM756" s="30">
        <v>12.525</v>
      </c>
      <c r="AN756" s="30">
        <v>11.862500000000001</v>
      </c>
      <c r="AO756" s="30">
        <v>12.074999999999999</v>
      </c>
      <c r="AP756" s="31">
        <v>-1.55E-2</v>
      </c>
    </row>
    <row r="757" spans="1:42" x14ac:dyDescent="0.2">
      <c r="A757" s="11">
        <v>45035</v>
      </c>
      <c r="B757" s="5" t="s">
        <v>240</v>
      </c>
      <c r="C757" s="10">
        <v>45017</v>
      </c>
      <c r="D757" s="5" t="s">
        <v>187</v>
      </c>
      <c r="E757" s="18">
        <f>IF(SUMIFS('Daily NSE Equity Options'!$K:$K,'Daily NSE Equity Options'!$A:$A,$A757)=0,"",SUMIFS('Daily NSE Equity Options'!$K:$K,'Daily NSE Equity Options'!$A:$A,$A757))</f>
        <v>501.25310000000002</v>
      </c>
      <c r="F757" s="7" t="str">
        <f>IF(SUMIFS('Daily BSE Equity Options'!$K:$K,'Daily BSE Equity Options'!$A:$A,$A757)=0,"",SUMIFS('Daily BSE Equity Options'!$K:$K,'Daily BSE Equity Options'!$A:$A,$A757))</f>
        <v/>
      </c>
      <c r="G757" s="7" t="str">
        <f t="shared" si="297"/>
        <v/>
      </c>
      <c r="H757" s="20">
        <f t="shared" si="298"/>
        <v>0.10377173811319507</v>
      </c>
      <c r="I757" s="20" t="str">
        <f t="shared" si="299"/>
        <v/>
      </c>
      <c r="J757" s="20" t="str">
        <f t="shared" si="300"/>
        <v/>
      </c>
      <c r="K757" s="20">
        <f t="shared" si="315"/>
        <v>-0.18068561438309971</v>
      </c>
      <c r="L757" s="20" t="str">
        <f t="shared" si="316"/>
        <v/>
      </c>
      <c r="M757" s="20" t="str">
        <f t="shared" si="317"/>
        <v/>
      </c>
      <c r="N757" s="20" t="str">
        <f t="shared" si="301"/>
        <v/>
      </c>
      <c r="O757" s="20" t="str">
        <f t="shared" si="302"/>
        <v/>
      </c>
      <c r="P757" s="21">
        <f>IF(SUMIFS('Daily NSE Equity Options'!$L:$L,'Daily NSE Equity Options'!$A:$A,$A757)=0,"",SUMIFS('Daily NSE Equity Options'!$L:$L,'Daily NSE Equity Options'!$A:$A,$A757))</f>
        <v>197895.11550000001</v>
      </c>
      <c r="Q757" s="8">
        <f>IF(SUMIFS('Daily BSE Equity Options'!$L:$L,'Daily BSE Equity Options'!$A:$A,$A757)=0,"",SUMIFS('Daily BSE Equity Options'!$L:$L,'Daily BSE Equity Options'!$A:$A,$A757))</f>
        <v>8.9999999999999998E-4</v>
      </c>
      <c r="R757" s="8">
        <f t="shared" si="303"/>
        <v>197895.11640000003</v>
      </c>
      <c r="S757" s="23">
        <f t="shared" si="304"/>
        <v>1.0212725330198262</v>
      </c>
      <c r="T757" s="23">
        <f t="shared" si="305"/>
        <v>-0.9999986528940551</v>
      </c>
      <c r="U757" s="23">
        <f t="shared" si="306"/>
        <v>1.0075731301006998</v>
      </c>
      <c r="V757" s="23">
        <f t="shared" si="318"/>
        <v>-0.32575374605541896</v>
      </c>
      <c r="W757" s="23" t="str">
        <f t="shared" si="319"/>
        <v/>
      </c>
      <c r="X757" s="23" t="str">
        <f t="shared" si="320"/>
        <v/>
      </c>
      <c r="Y757" s="23">
        <f t="shared" si="307"/>
        <v>0.99999999545213636</v>
      </c>
      <c r="Z757" s="23">
        <f t="shared" si="308"/>
        <v>4.5478636177198754E-9</v>
      </c>
      <c r="AA757" s="24">
        <f>IF(SUMIFS('Daily NSE Equity Options'!$M:$M,'Daily NSE Equity Options'!$A:$A,$A757)=0,"",SUMIFS('Daily NSE Equity Options'!$M:$M,'Daily NSE Equity Options'!$A:$A,$A757))</f>
        <v>203117698</v>
      </c>
      <c r="AB757" s="9">
        <f>IF(SUMIFS('Daily BSE Equity Options'!$M:$M,'Daily BSE Equity Options'!$A:$A,$A757)=0,"",SUMIFS('Daily BSE Equity Options'!$M:$M,'Daily BSE Equity Options'!$A:$A,$A757))</f>
        <v>1</v>
      </c>
      <c r="AC757" s="9">
        <f t="shared" si="309"/>
        <v>203117699</v>
      </c>
      <c r="AD757" s="26">
        <f t="shared" si="310"/>
        <v>0.849974258362034</v>
      </c>
      <c r="AE757" s="26">
        <f t="shared" si="311"/>
        <v>-0.99999859707208949</v>
      </c>
      <c r="AF757" s="26">
        <f t="shared" si="312"/>
        <v>0.83804159010750312</v>
      </c>
      <c r="AG757" s="26">
        <f t="shared" si="321"/>
        <v>-0.40961997427312569</v>
      </c>
      <c r="AH757" s="26" t="str">
        <f t="shared" si="322"/>
        <v/>
      </c>
      <c r="AI757" s="26" t="str">
        <f t="shared" si="323"/>
        <v/>
      </c>
      <c r="AJ757" s="26">
        <f t="shared" si="313"/>
        <v>0.99999999507674608</v>
      </c>
      <c r="AK757" s="26">
        <f t="shared" si="314"/>
        <v>4.9232538814847444E-9</v>
      </c>
      <c r="AL757" s="29">
        <v>12.074999999999999</v>
      </c>
      <c r="AM757" s="30">
        <v>12.47</v>
      </c>
      <c r="AN757" s="30">
        <v>11.1075</v>
      </c>
      <c r="AO757" s="30">
        <v>12.1525</v>
      </c>
      <c r="AP757" s="31">
        <v>6.4000000000000003E-3</v>
      </c>
    </row>
    <row r="758" spans="1:42" x14ac:dyDescent="0.2">
      <c r="A758" s="11">
        <v>45036</v>
      </c>
      <c r="B758" s="5" t="s">
        <v>243</v>
      </c>
      <c r="C758" s="10">
        <v>45017</v>
      </c>
      <c r="D758" s="5" t="s">
        <v>187</v>
      </c>
      <c r="E758" s="18">
        <f>IF(SUMIFS('Daily NSE Equity Options'!$K:$K,'Daily NSE Equity Options'!$A:$A,$A758)=0,"",SUMIFS('Daily NSE Equity Options'!$K:$K,'Daily NSE Equity Options'!$A:$A,$A758))</f>
        <v>581.35429999999997</v>
      </c>
      <c r="F758" s="7" t="str">
        <f>IF(SUMIFS('Daily BSE Equity Options'!$K:$K,'Daily BSE Equity Options'!$A:$A,$A758)=0,"",SUMIFS('Daily BSE Equity Options'!$K:$K,'Daily BSE Equity Options'!$A:$A,$A758))</f>
        <v/>
      </c>
      <c r="G758" s="7" t="str">
        <f t="shared" si="297"/>
        <v/>
      </c>
      <c r="H758" s="20">
        <f t="shared" si="298"/>
        <v>0.32392628061336248</v>
      </c>
      <c r="I758" s="20" t="str">
        <f t="shared" si="299"/>
        <v/>
      </c>
      <c r="J758" s="20" t="str">
        <f t="shared" si="300"/>
        <v/>
      </c>
      <c r="K758" s="20">
        <f t="shared" si="315"/>
        <v>0.15980190446702469</v>
      </c>
      <c r="L758" s="20" t="str">
        <f t="shared" si="316"/>
        <v/>
      </c>
      <c r="M758" s="20" t="str">
        <f t="shared" si="317"/>
        <v/>
      </c>
      <c r="N758" s="20" t="str">
        <f t="shared" si="301"/>
        <v/>
      </c>
      <c r="O758" s="20" t="str">
        <f t="shared" si="302"/>
        <v/>
      </c>
      <c r="P758" s="21">
        <f>IF(SUMIFS('Daily NSE Equity Options'!$L:$L,'Daily NSE Equity Options'!$A:$A,$A758)=0,"",SUMIFS('Daily NSE Equity Options'!$L:$L,'Daily NSE Equity Options'!$A:$A,$A758))</f>
        <v>398905.7574</v>
      </c>
      <c r="Q758" s="8">
        <f>IF(SUMIFS('Daily BSE Equity Options'!$L:$L,'Daily BSE Equity Options'!$A:$A,$A758)=0,"",SUMIFS('Daily BSE Equity Options'!$L:$L,'Daily BSE Equity Options'!$A:$A,$A758))</f>
        <v>8.9999999999999998E-4</v>
      </c>
      <c r="R758" s="8">
        <f t="shared" si="303"/>
        <v>398905.75829999999</v>
      </c>
      <c r="S758" s="23">
        <f t="shared" si="304"/>
        <v>2.397158676739013</v>
      </c>
      <c r="T758" s="23">
        <f t="shared" si="305"/>
        <v>-0.99999392719516711</v>
      </c>
      <c r="U758" s="23">
        <f t="shared" si="306"/>
        <v>2.392876486214524</v>
      </c>
      <c r="V758" s="23">
        <f t="shared" si="318"/>
        <v>1.0157433213656049</v>
      </c>
      <c r="W758" s="23">
        <f t="shared" si="319"/>
        <v>0</v>
      </c>
      <c r="X758" s="23">
        <f t="shared" si="320"/>
        <v>1.0157433167461423</v>
      </c>
      <c r="Y758" s="23">
        <f t="shared" si="307"/>
        <v>0.99999999774382808</v>
      </c>
      <c r="Z758" s="23">
        <f t="shared" si="308"/>
        <v>2.2561719936946821E-9</v>
      </c>
      <c r="AA758" s="24">
        <f>IF(SUMIFS('Daily NSE Equity Options'!$M:$M,'Daily NSE Equity Options'!$A:$A,$A758)=0,"",SUMIFS('Daily NSE Equity Options'!$M:$M,'Daily NSE Equity Options'!$A:$A,$A758))</f>
        <v>403509024</v>
      </c>
      <c r="AB758" s="9">
        <f>IF(SUMIFS('Daily BSE Equity Options'!$M:$M,'Daily BSE Equity Options'!$A:$A,$A758)=0,"",SUMIFS('Daily BSE Equity Options'!$M:$M,'Daily BSE Equity Options'!$A:$A,$A758))</f>
        <v>1</v>
      </c>
      <c r="AC758" s="9">
        <f t="shared" si="309"/>
        <v>403509025</v>
      </c>
      <c r="AD758" s="26">
        <f t="shared" si="310"/>
        <v>2.041996777817185</v>
      </c>
      <c r="AE758" s="26">
        <f t="shared" si="311"/>
        <v>-0.99999383982307977</v>
      </c>
      <c r="AF758" s="26">
        <f t="shared" si="312"/>
        <v>2.0382785241401606</v>
      </c>
      <c r="AG758" s="26">
        <f t="shared" si="321"/>
        <v>0.98657737840254578</v>
      </c>
      <c r="AH758" s="26">
        <f t="shared" si="322"/>
        <v>0</v>
      </c>
      <c r="AI758" s="26">
        <f t="shared" si="323"/>
        <v>0.98657737354537489</v>
      </c>
      <c r="AJ758" s="26">
        <f t="shared" si="313"/>
        <v>0.99999999752174074</v>
      </c>
      <c r="AK758" s="26">
        <f t="shared" si="314"/>
        <v>2.4782593152656251E-9</v>
      </c>
      <c r="AL758" s="29">
        <v>12.1525</v>
      </c>
      <c r="AM758" s="30">
        <v>12.397500000000001</v>
      </c>
      <c r="AN758" s="30">
        <v>11.58</v>
      </c>
      <c r="AO758" s="30">
        <v>11.94</v>
      </c>
      <c r="AP758" s="31">
        <v>-1.7500000000000002E-2</v>
      </c>
    </row>
    <row r="759" spans="1:42" x14ac:dyDescent="0.2">
      <c r="A759" s="11">
        <v>45037</v>
      </c>
      <c r="B759" s="5" t="s">
        <v>241</v>
      </c>
      <c r="C759" s="10">
        <v>45017</v>
      </c>
      <c r="D759" s="5" t="s">
        <v>187</v>
      </c>
      <c r="E759" s="18">
        <f>IF(SUMIFS('Daily NSE Equity Options'!$K:$K,'Daily NSE Equity Options'!$A:$A,$A759)=0,"",SUMIFS('Daily NSE Equity Options'!$K:$K,'Daily NSE Equity Options'!$A:$A,$A759))</f>
        <v>456.42959999999999</v>
      </c>
      <c r="F759" s="7" t="str">
        <f>IF(SUMIFS('Daily BSE Equity Options'!$K:$K,'Daily BSE Equity Options'!$A:$A,$A759)=0,"",SUMIFS('Daily BSE Equity Options'!$K:$K,'Daily BSE Equity Options'!$A:$A,$A759))</f>
        <v/>
      </c>
      <c r="G759" s="7" t="str">
        <f t="shared" si="297"/>
        <v/>
      </c>
      <c r="H759" s="20">
        <f t="shared" si="298"/>
        <v>0.19018272448639539</v>
      </c>
      <c r="I759" s="20" t="str">
        <f t="shared" si="299"/>
        <v/>
      </c>
      <c r="J759" s="20" t="str">
        <f t="shared" si="300"/>
        <v/>
      </c>
      <c r="K759" s="20">
        <f t="shared" si="315"/>
        <v>-0.21488565578684116</v>
      </c>
      <c r="L759" s="20" t="str">
        <f t="shared" si="316"/>
        <v/>
      </c>
      <c r="M759" s="20" t="str">
        <f t="shared" si="317"/>
        <v/>
      </c>
      <c r="N759" s="20" t="str">
        <f t="shared" si="301"/>
        <v/>
      </c>
      <c r="O759" s="20" t="str">
        <f t="shared" si="302"/>
        <v/>
      </c>
      <c r="P759" s="21">
        <f>IF(SUMIFS('Daily NSE Equity Options'!$L:$L,'Daily NSE Equity Options'!$A:$A,$A759)=0,"",SUMIFS('Daily NSE Equity Options'!$L:$L,'Daily NSE Equity Options'!$A:$A,$A759))</f>
        <v>124295.2497</v>
      </c>
      <c r="Q759" s="8" t="str">
        <f>IF(SUMIFS('Daily BSE Equity Options'!$L:$L,'Daily BSE Equity Options'!$A:$A,$A759)=0,"",SUMIFS('Daily BSE Equity Options'!$L:$L,'Daily BSE Equity Options'!$A:$A,$A759))</f>
        <v/>
      </c>
      <c r="R759" s="8" t="str">
        <f t="shared" si="303"/>
        <v/>
      </c>
      <c r="S759" s="23">
        <f t="shared" si="304"/>
        <v>-0.32743642168134501</v>
      </c>
      <c r="T759" s="23" t="str">
        <f t="shared" si="305"/>
        <v/>
      </c>
      <c r="U759" s="23" t="str">
        <f t="shared" si="306"/>
        <v/>
      </c>
      <c r="V759" s="23">
        <f t="shared" si="318"/>
        <v>-0.68840948671652336</v>
      </c>
      <c r="W759" s="23" t="str">
        <f t="shared" si="319"/>
        <v/>
      </c>
      <c r="X759" s="23" t="str">
        <f t="shared" si="320"/>
        <v/>
      </c>
      <c r="Y759" s="23" t="str">
        <f t="shared" si="307"/>
        <v/>
      </c>
      <c r="Z759" s="23" t="str">
        <f t="shared" si="308"/>
        <v/>
      </c>
      <c r="AA759" s="24">
        <f>IF(SUMIFS('Daily NSE Equity Options'!$M:$M,'Daily NSE Equity Options'!$A:$A,$A759)=0,"",SUMIFS('Daily NSE Equity Options'!$M:$M,'Daily NSE Equity Options'!$A:$A,$A759))</f>
        <v>132520100</v>
      </c>
      <c r="AB759" s="9" t="str">
        <f>IF(SUMIFS('Daily BSE Equity Options'!$M:$M,'Daily BSE Equity Options'!$A:$A,$A759)=0,"",SUMIFS('Daily BSE Equity Options'!$M:$M,'Daily BSE Equity Options'!$A:$A,$A759))</f>
        <v/>
      </c>
      <c r="AC759" s="9" t="str">
        <f t="shared" si="309"/>
        <v/>
      </c>
      <c r="AD759" s="26">
        <f t="shared" si="310"/>
        <v>-0.3588016090467625</v>
      </c>
      <c r="AE759" s="26" t="str">
        <f t="shared" si="311"/>
        <v/>
      </c>
      <c r="AF759" s="26" t="str">
        <f t="shared" si="312"/>
        <v/>
      </c>
      <c r="AG759" s="26">
        <f t="shared" si="321"/>
        <v>-0.67158082690115994</v>
      </c>
      <c r="AH759" s="26" t="str">
        <f t="shared" si="322"/>
        <v/>
      </c>
      <c r="AI759" s="26" t="str">
        <f t="shared" si="323"/>
        <v/>
      </c>
      <c r="AJ759" s="26" t="str">
        <f t="shared" si="313"/>
        <v/>
      </c>
      <c r="AK759" s="26" t="str">
        <f t="shared" si="314"/>
        <v/>
      </c>
      <c r="AL759" s="29">
        <v>11.94</v>
      </c>
      <c r="AM759" s="30">
        <v>12.04</v>
      </c>
      <c r="AN759" s="30">
        <v>11.52</v>
      </c>
      <c r="AO759" s="30">
        <v>11.63</v>
      </c>
      <c r="AP759" s="31">
        <v>-2.5999999999999999E-2</v>
      </c>
    </row>
    <row r="760" spans="1:42" x14ac:dyDescent="0.2">
      <c r="A760" s="11">
        <v>45040</v>
      </c>
      <c r="B760" s="5" t="s">
        <v>244</v>
      </c>
      <c r="C760" s="10">
        <v>45017</v>
      </c>
      <c r="D760" s="5" t="s">
        <v>187</v>
      </c>
      <c r="E760" s="18">
        <f>IF(SUMIFS('Daily NSE Equity Options'!$K:$K,'Daily NSE Equity Options'!$A:$A,$A760)=0,"",SUMIFS('Daily NSE Equity Options'!$K:$K,'Daily NSE Equity Options'!$A:$A,$A760))</f>
        <v>505.28859999999997</v>
      </c>
      <c r="F760" s="7" t="str">
        <f>IF(SUMIFS('Daily BSE Equity Options'!$K:$K,'Daily BSE Equity Options'!$A:$A,$A760)=0,"",SUMIFS('Daily BSE Equity Options'!$K:$K,'Daily BSE Equity Options'!$A:$A,$A760))</f>
        <v/>
      </c>
      <c r="G760" s="7" t="str">
        <f t="shared" si="297"/>
        <v/>
      </c>
      <c r="H760" s="20" t="str">
        <f t="shared" si="298"/>
        <v/>
      </c>
      <c r="I760" s="20" t="str">
        <f t="shared" si="299"/>
        <v/>
      </c>
      <c r="J760" s="20" t="str">
        <f t="shared" si="300"/>
        <v/>
      </c>
      <c r="K760" s="20">
        <f t="shared" si="315"/>
        <v>0.10704608114811132</v>
      </c>
      <c r="L760" s="20" t="str">
        <f t="shared" si="316"/>
        <v/>
      </c>
      <c r="M760" s="20" t="str">
        <f t="shared" si="317"/>
        <v/>
      </c>
      <c r="N760" s="20" t="str">
        <f t="shared" si="301"/>
        <v/>
      </c>
      <c r="O760" s="20" t="str">
        <f t="shared" si="302"/>
        <v/>
      </c>
      <c r="P760" s="21">
        <f>IF(SUMIFS('Daily NSE Equity Options'!$L:$L,'Daily NSE Equity Options'!$A:$A,$A760)=0,"",SUMIFS('Daily NSE Equity Options'!$L:$L,'Daily NSE Equity Options'!$A:$A,$A760))</f>
        <v>170772.79029999999</v>
      </c>
      <c r="Q760" s="8" t="str">
        <f>IF(SUMIFS('Daily BSE Equity Options'!$L:$L,'Daily BSE Equity Options'!$A:$A,$A760)=0,"",SUMIFS('Daily BSE Equity Options'!$L:$L,'Daily BSE Equity Options'!$A:$A,$A760))</f>
        <v/>
      </c>
      <c r="R760" s="8" t="str">
        <f t="shared" si="303"/>
        <v/>
      </c>
      <c r="S760" s="23" t="str">
        <f t="shared" si="304"/>
        <v/>
      </c>
      <c r="T760" s="23" t="str">
        <f t="shared" si="305"/>
        <v/>
      </c>
      <c r="U760" s="23" t="str">
        <f t="shared" si="306"/>
        <v/>
      </c>
      <c r="V760" s="23">
        <f t="shared" si="318"/>
        <v>0.37392853477649823</v>
      </c>
      <c r="W760" s="23" t="str">
        <f t="shared" si="319"/>
        <v/>
      </c>
      <c r="X760" s="23" t="str">
        <f t="shared" si="320"/>
        <v/>
      </c>
      <c r="Y760" s="23" t="str">
        <f t="shared" si="307"/>
        <v/>
      </c>
      <c r="Z760" s="23" t="str">
        <f t="shared" si="308"/>
        <v/>
      </c>
      <c r="AA760" s="24">
        <f>IF(SUMIFS('Daily NSE Equity Options'!$M:$M,'Daily NSE Equity Options'!$A:$A,$A760)=0,"",SUMIFS('Daily NSE Equity Options'!$M:$M,'Daily NSE Equity Options'!$A:$A,$A760))</f>
        <v>186596368</v>
      </c>
      <c r="AB760" s="9" t="str">
        <f>IF(SUMIFS('Daily BSE Equity Options'!$M:$M,'Daily BSE Equity Options'!$A:$A,$A760)=0,"",SUMIFS('Daily BSE Equity Options'!$M:$M,'Daily BSE Equity Options'!$A:$A,$A760))</f>
        <v/>
      </c>
      <c r="AC760" s="9" t="str">
        <f t="shared" si="309"/>
        <v/>
      </c>
      <c r="AD760" s="26" t="str">
        <f t="shared" si="310"/>
        <v/>
      </c>
      <c r="AE760" s="26" t="str">
        <f t="shared" si="311"/>
        <v/>
      </c>
      <c r="AF760" s="26" t="str">
        <f t="shared" si="312"/>
        <v/>
      </c>
      <c r="AG760" s="26">
        <f t="shared" si="321"/>
        <v>0.40806087529363477</v>
      </c>
      <c r="AH760" s="26" t="str">
        <f t="shared" si="322"/>
        <v/>
      </c>
      <c r="AI760" s="26" t="str">
        <f t="shared" si="323"/>
        <v/>
      </c>
      <c r="AJ760" s="26" t="str">
        <f t="shared" si="313"/>
        <v/>
      </c>
      <c r="AK760" s="26" t="str">
        <f t="shared" si="314"/>
        <v/>
      </c>
      <c r="AL760" s="29">
        <v>11.63</v>
      </c>
      <c r="AM760" s="30">
        <v>12.205</v>
      </c>
      <c r="AN760" s="30">
        <v>11.58</v>
      </c>
      <c r="AO760" s="30">
        <v>11.6675</v>
      </c>
      <c r="AP760" s="31">
        <v>3.2000000000000002E-3</v>
      </c>
    </row>
    <row r="761" spans="1:42" x14ac:dyDescent="0.2">
      <c r="A761" s="11">
        <v>45041</v>
      </c>
      <c r="B761" s="5" t="s">
        <v>242</v>
      </c>
      <c r="C761" s="10">
        <v>45017</v>
      </c>
      <c r="D761" s="5" t="s">
        <v>187</v>
      </c>
      <c r="E761" s="18">
        <f>IF(SUMIFS('Daily NSE Equity Options'!$K:$K,'Daily NSE Equity Options'!$A:$A,$A761)=0,"",SUMIFS('Daily NSE Equity Options'!$K:$K,'Daily NSE Equity Options'!$A:$A,$A761))</f>
        <v>526.6146</v>
      </c>
      <c r="F761" s="7" t="str">
        <f>IF(SUMIFS('Daily BSE Equity Options'!$K:$K,'Daily BSE Equity Options'!$A:$A,$A761)=0,"",SUMIFS('Daily BSE Equity Options'!$K:$K,'Daily BSE Equity Options'!$A:$A,$A761))</f>
        <v/>
      </c>
      <c r="G761" s="7" t="str">
        <f t="shared" si="297"/>
        <v/>
      </c>
      <c r="H761" s="20">
        <f t="shared" si="298"/>
        <v>0.28723862703893688</v>
      </c>
      <c r="I761" s="20" t="str">
        <f t="shared" si="299"/>
        <v/>
      </c>
      <c r="J761" s="20" t="str">
        <f t="shared" si="300"/>
        <v/>
      </c>
      <c r="K761" s="20">
        <f t="shared" si="315"/>
        <v>4.2205583106367461E-2</v>
      </c>
      <c r="L761" s="20" t="str">
        <f t="shared" si="316"/>
        <v/>
      </c>
      <c r="M761" s="20" t="str">
        <f t="shared" si="317"/>
        <v/>
      </c>
      <c r="N761" s="20" t="str">
        <f t="shared" si="301"/>
        <v/>
      </c>
      <c r="O761" s="20" t="str">
        <f t="shared" si="302"/>
        <v/>
      </c>
      <c r="P761" s="21">
        <f>IF(SUMIFS('Daily NSE Equity Options'!$L:$L,'Daily NSE Equity Options'!$A:$A,$A761)=0,"",SUMIFS('Daily NSE Equity Options'!$L:$L,'Daily NSE Equity Options'!$A:$A,$A761))</f>
        <v>267379.45140000002</v>
      </c>
      <c r="Q761" s="8">
        <f>IF(SUMIFS('Daily BSE Equity Options'!$L:$L,'Daily BSE Equity Options'!$A:$A,$A761)=0,"",SUMIFS('Daily BSE Equity Options'!$L:$L,'Daily BSE Equity Options'!$A:$A,$A761))</f>
        <v>1.9E-3</v>
      </c>
      <c r="R761" s="8">
        <f t="shared" si="303"/>
        <v>267379.45329999999</v>
      </c>
      <c r="S761" s="23">
        <f t="shared" si="304"/>
        <v>2.8388087613005744</v>
      </c>
      <c r="T761" s="23">
        <f t="shared" si="305"/>
        <v>-0.99999343567915677</v>
      </c>
      <c r="U761" s="23">
        <f t="shared" si="306"/>
        <v>2.8229223070363298</v>
      </c>
      <c r="V761" s="23">
        <f t="shared" si="318"/>
        <v>0.56570289055000611</v>
      </c>
      <c r="W761" s="23" t="str">
        <f t="shared" si="319"/>
        <v/>
      </c>
      <c r="X761" s="23" t="str">
        <f t="shared" si="320"/>
        <v/>
      </c>
      <c r="Y761" s="23">
        <f t="shared" si="307"/>
        <v>0.99999999289399411</v>
      </c>
      <c r="Z761" s="23">
        <f t="shared" si="308"/>
        <v>7.1060060021448176E-9</v>
      </c>
      <c r="AA761" s="24">
        <f>IF(SUMIFS('Daily NSE Equity Options'!$M:$M,'Daily NSE Equity Options'!$A:$A,$A761)=0,"",SUMIFS('Daily NSE Equity Options'!$M:$M,'Daily NSE Equity Options'!$A:$A,$A761))</f>
        <v>313406486</v>
      </c>
      <c r="AB761" s="9">
        <f>IF(SUMIFS('Daily BSE Equity Options'!$M:$M,'Daily BSE Equity Options'!$A:$A,$A761)=0,"",SUMIFS('Daily BSE Equity Options'!$M:$M,'Daily BSE Equity Options'!$A:$A,$A761))</f>
        <v>2</v>
      </c>
      <c r="AC761" s="9">
        <f t="shared" si="309"/>
        <v>313406488</v>
      </c>
      <c r="AD761" s="26">
        <f t="shared" si="310"/>
        <v>2.9496112372507324</v>
      </c>
      <c r="AE761" s="26">
        <f t="shared" si="311"/>
        <v>-0.99999352541275499</v>
      </c>
      <c r="AF761" s="26">
        <f t="shared" si="312"/>
        <v>2.9342957588165444</v>
      </c>
      <c r="AG761" s="26">
        <f t="shared" si="321"/>
        <v>0.67959585365562947</v>
      </c>
      <c r="AH761" s="26" t="str">
        <f t="shared" si="322"/>
        <v/>
      </c>
      <c r="AI761" s="26" t="str">
        <f t="shared" si="323"/>
        <v/>
      </c>
      <c r="AJ761" s="26">
        <f t="shared" si="313"/>
        <v>0.99999999361851122</v>
      </c>
      <c r="AK761" s="26">
        <f t="shared" si="314"/>
        <v>6.3814888222735202E-9</v>
      </c>
      <c r="AL761" s="29">
        <v>11.6675</v>
      </c>
      <c r="AM761" s="30">
        <v>11.8125</v>
      </c>
      <c r="AN761" s="30">
        <v>11.425000000000001</v>
      </c>
      <c r="AO761" s="30">
        <v>11.52</v>
      </c>
      <c r="AP761" s="31">
        <v>-1.26E-2</v>
      </c>
    </row>
    <row r="762" spans="1:42" x14ac:dyDescent="0.2">
      <c r="A762" s="11">
        <v>45042</v>
      </c>
      <c r="B762" s="5" t="s">
        <v>240</v>
      </c>
      <c r="C762" s="10">
        <v>45017</v>
      </c>
      <c r="D762" s="5" t="s">
        <v>187</v>
      </c>
      <c r="E762" s="18">
        <f>IF(SUMIFS('Daily NSE Equity Options'!$K:$K,'Daily NSE Equity Options'!$A:$A,$A762)=0,"",SUMIFS('Daily NSE Equity Options'!$K:$K,'Daily NSE Equity Options'!$A:$A,$A762))</f>
        <v>512.87879999999996</v>
      </c>
      <c r="F762" s="7" t="str">
        <f>IF(SUMIFS('Daily BSE Equity Options'!$K:$K,'Daily BSE Equity Options'!$A:$A,$A762)=0,"",SUMIFS('Daily BSE Equity Options'!$K:$K,'Daily BSE Equity Options'!$A:$A,$A762))</f>
        <v/>
      </c>
      <c r="G762" s="7" t="str">
        <f t="shared" si="297"/>
        <v/>
      </c>
      <c r="H762" s="20">
        <f t="shared" si="298"/>
        <v>0.47184707080568655</v>
      </c>
      <c r="I762" s="20" t="str">
        <f t="shared" si="299"/>
        <v/>
      </c>
      <c r="J762" s="20" t="str">
        <f t="shared" si="300"/>
        <v/>
      </c>
      <c r="K762" s="20">
        <f t="shared" si="315"/>
        <v>-2.6083211517493154E-2</v>
      </c>
      <c r="L762" s="20" t="str">
        <f t="shared" si="316"/>
        <v/>
      </c>
      <c r="M762" s="20" t="str">
        <f t="shared" si="317"/>
        <v/>
      </c>
      <c r="N762" s="20" t="str">
        <f t="shared" si="301"/>
        <v/>
      </c>
      <c r="O762" s="20" t="str">
        <f t="shared" si="302"/>
        <v/>
      </c>
      <c r="P762" s="21">
        <f>IF(SUMIFS('Daily NSE Equity Options'!$L:$L,'Daily NSE Equity Options'!$A:$A,$A762)=0,"",SUMIFS('Daily NSE Equity Options'!$L:$L,'Daily NSE Equity Options'!$A:$A,$A762))</f>
        <v>204765.37150000001</v>
      </c>
      <c r="Q762" s="8">
        <f>IF(SUMIFS('Daily BSE Equity Options'!$L:$L,'Daily BSE Equity Options'!$A:$A,$A762)=0,"",SUMIFS('Daily BSE Equity Options'!$L:$L,'Daily BSE Equity Options'!$A:$A,$A762))</f>
        <v>2.8E-3</v>
      </c>
      <c r="R762" s="8">
        <f t="shared" si="303"/>
        <v>204765.3743</v>
      </c>
      <c r="S762" s="23">
        <f t="shared" si="304"/>
        <v>1.7409128116326311</v>
      </c>
      <c r="T762" s="23">
        <f t="shared" si="305"/>
        <v>-0.99999561855996777</v>
      </c>
      <c r="U762" s="23">
        <f t="shared" si="306"/>
        <v>1.7176653710191556</v>
      </c>
      <c r="V762" s="23">
        <f t="shared" si="318"/>
        <v>-0.23417685828941759</v>
      </c>
      <c r="W762" s="23">
        <f t="shared" si="319"/>
        <v>0.47368421052631571</v>
      </c>
      <c r="X762" s="23">
        <f t="shared" si="320"/>
        <v>-0.23417685325935256</v>
      </c>
      <c r="Y762" s="23">
        <f t="shared" si="307"/>
        <v>0.99999998632581311</v>
      </c>
      <c r="Z762" s="23">
        <f t="shared" si="308"/>
        <v>1.3674186905730185E-8</v>
      </c>
      <c r="AA762" s="24">
        <f>IF(SUMIFS('Daily NSE Equity Options'!$M:$M,'Daily NSE Equity Options'!$A:$A,$A762)=0,"",SUMIFS('Daily NSE Equity Options'!$M:$M,'Daily NSE Equity Options'!$A:$A,$A762))</f>
        <v>207651732</v>
      </c>
      <c r="AB762" s="9">
        <f>IF(SUMIFS('Daily BSE Equity Options'!$M:$M,'Daily BSE Equity Options'!$A:$A,$A762)=0,"",SUMIFS('Daily BSE Equity Options'!$M:$M,'Daily BSE Equity Options'!$A:$A,$A762))</f>
        <v>3</v>
      </c>
      <c r="AC762" s="9">
        <f t="shared" si="309"/>
        <v>207651735</v>
      </c>
      <c r="AD762" s="26">
        <f t="shared" si="310"/>
        <v>1.4527007370277665</v>
      </c>
      <c r="AE762" s="26">
        <f t="shared" si="311"/>
        <v>-0.99999561741813336</v>
      </c>
      <c r="AF762" s="26">
        <f t="shared" si="312"/>
        <v>1.4330288196387899</v>
      </c>
      <c r="AG762" s="26">
        <f t="shared" si="321"/>
        <v>-0.33743639242998946</v>
      </c>
      <c r="AH762" s="26">
        <f t="shared" si="322"/>
        <v>0.5</v>
      </c>
      <c r="AI762" s="26">
        <f t="shared" si="323"/>
        <v>-0.33743638708589851</v>
      </c>
      <c r="AJ762" s="26">
        <f t="shared" si="313"/>
        <v>0.99999998555273328</v>
      </c>
      <c r="AK762" s="26">
        <f t="shared" si="314"/>
        <v>1.4447266717997805E-8</v>
      </c>
      <c r="AL762" s="29">
        <v>11.52</v>
      </c>
      <c r="AM762" s="30">
        <v>11.897500000000001</v>
      </c>
      <c r="AN762" s="30">
        <v>11.297499999999999</v>
      </c>
      <c r="AO762" s="30">
        <v>11.6525</v>
      </c>
      <c r="AP762" s="31">
        <v>1.15E-2</v>
      </c>
    </row>
    <row r="763" spans="1:42" x14ac:dyDescent="0.2">
      <c r="A763" s="11">
        <v>45043</v>
      </c>
      <c r="B763" s="5" t="s">
        <v>243</v>
      </c>
      <c r="C763" s="10">
        <v>45017</v>
      </c>
      <c r="D763" s="5" t="s">
        <v>187</v>
      </c>
      <c r="E763" s="18">
        <f>IF(SUMIFS('Daily NSE Equity Options'!$K:$K,'Daily NSE Equity Options'!$A:$A,$A763)=0,"",SUMIFS('Daily NSE Equity Options'!$K:$K,'Daily NSE Equity Options'!$A:$A,$A763))</f>
        <v>585.20349999999996</v>
      </c>
      <c r="F763" s="7" t="str">
        <f>IF(SUMIFS('Daily BSE Equity Options'!$K:$K,'Daily BSE Equity Options'!$A:$A,$A763)=0,"",SUMIFS('Daily BSE Equity Options'!$K:$K,'Daily BSE Equity Options'!$A:$A,$A763))</f>
        <v/>
      </c>
      <c r="G763" s="7" t="str">
        <f t="shared" si="297"/>
        <v/>
      </c>
      <c r="H763" s="20">
        <f t="shared" si="298"/>
        <v>0.57545996183059156</v>
      </c>
      <c r="I763" s="20" t="str">
        <f t="shared" si="299"/>
        <v/>
      </c>
      <c r="J763" s="20" t="str">
        <f t="shared" si="300"/>
        <v/>
      </c>
      <c r="K763" s="20">
        <f t="shared" si="315"/>
        <v>0.14101713699220952</v>
      </c>
      <c r="L763" s="20" t="str">
        <f t="shared" si="316"/>
        <v/>
      </c>
      <c r="M763" s="20" t="str">
        <f t="shared" si="317"/>
        <v/>
      </c>
      <c r="N763" s="20" t="str">
        <f t="shared" si="301"/>
        <v/>
      </c>
      <c r="O763" s="20" t="str">
        <f t="shared" si="302"/>
        <v/>
      </c>
      <c r="P763" s="21">
        <f>IF(SUMIFS('Daily NSE Equity Options'!$L:$L,'Daily NSE Equity Options'!$A:$A,$A763)=0,"",SUMIFS('Daily NSE Equity Options'!$L:$L,'Daily NSE Equity Options'!$A:$A,$A763))</f>
        <v>389354.27929999999</v>
      </c>
      <c r="Q763" s="8">
        <f>IF(SUMIFS('Daily BSE Equity Options'!$L:$L,'Daily BSE Equity Options'!$A:$A,$A763)=0,"",SUMIFS('Daily BSE Equity Options'!$L:$L,'Daily BSE Equity Options'!$A:$A,$A763))</f>
        <v>8.9999999999999998E-4</v>
      </c>
      <c r="R763" s="8">
        <f t="shared" si="303"/>
        <v>389354.28019999998</v>
      </c>
      <c r="S763" s="23">
        <f t="shared" si="304"/>
        <v>3.0237910503069712</v>
      </c>
      <c r="T763" s="23">
        <f t="shared" si="305"/>
        <v>-0.999997620821932</v>
      </c>
      <c r="U763" s="23">
        <f t="shared" si="306"/>
        <v>3.0081218551921358</v>
      </c>
      <c r="V763" s="23">
        <f t="shared" si="318"/>
        <v>0.90146545017744839</v>
      </c>
      <c r="W763" s="23">
        <f t="shared" si="319"/>
        <v>-0.6785714285714286</v>
      </c>
      <c r="X763" s="23">
        <f t="shared" si="320"/>
        <v>0.90146542857172896</v>
      </c>
      <c r="Y763" s="23">
        <f t="shared" si="307"/>
        <v>0.99999999768848058</v>
      </c>
      <c r="Z763" s="23">
        <f t="shared" si="308"/>
        <v>2.3115194715149815E-9</v>
      </c>
      <c r="AA763" s="24">
        <f>IF(SUMIFS('Daily NSE Equity Options'!$M:$M,'Daily NSE Equity Options'!$A:$A,$A763)=0,"",SUMIFS('Daily NSE Equity Options'!$M:$M,'Daily NSE Equity Options'!$A:$A,$A763))</f>
        <v>386574502</v>
      </c>
      <c r="AB763" s="9">
        <f>IF(SUMIFS('Daily BSE Equity Options'!$M:$M,'Daily BSE Equity Options'!$A:$A,$A763)=0,"",SUMIFS('Daily BSE Equity Options'!$M:$M,'Daily BSE Equity Options'!$A:$A,$A763))</f>
        <v>1</v>
      </c>
      <c r="AC763" s="9">
        <f t="shared" si="309"/>
        <v>386574503</v>
      </c>
      <c r="AD763" s="26">
        <f t="shared" si="310"/>
        <v>2.5137334732629557</v>
      </c>
      <c r="AE763" s="26">
        <f t="shared" si="311"/>
        <v>-0.99999765040354316</v>
      </c>
      <c r="AF763" s="26">
        <f t="shared" si="312"/>
        <v>2.5001929941397871</v>
      </c>
      <c r="AG763" s="26">
        <f t="shared" si="321"/>
        <v>0.86164833915278871</v>
      </c>
      <c r="AH763" s="26">
        <f t="shared" si="322"/>
        <v>-0.66666666666666674</v>
      </c>
      <c r="AI763" s="26">
        <f t="shared" si="323"/>
        <v>0.8616483170728142</v>
      </c>
      <c r="AJ763" s="26">
        <f t="shared" si="313"/>
        <v>0.99999999741317658</v>
      </c>
      <c r="AK763" s="26">
        <f t="shared" si="314"/>
        <v>2.5868234770775868E-9</v>
      </c>
      <c r="AL763" s="29">
        <v>11.6525</v>
      </c>
      <c r="AM763" s="30">
        <v>12.02</v>
      </c>
      <c r="AN763" s="30">
        <v>10.96</v>
      </c>
      <c r="AO763" s="30">
        <v>11.425000000000001</v>
      </c>
      <c r="AP763" s="31">
        <v>-1.95E-2</v>
      </c>
    </row>
    <row r="764" spans="1:42" x14ac:dyDescent="0.2">
      <c r="A764" s="11">
        <v>45044</v>
      </c>
      <c r="B764" s="5" t="s">
        <v>241</v>
      </c>
      <c r="C764" s="10">
        <v>45017</v>
      </c>
      <c r="D764" s="5" t="s">
        <v>187</v>
      </c>
      <c r="E764" s="18">
        <f>IF(SUMIFS('Daily NSE Equity Options'!$K:$K,'Daily NSE Equity Options'!$A:$A,$A764)=0,"",SUMIFS('Daily NSE Equity Options'!$K:$K,'Daily NSE Equity Options'!$A:$A,$A764))</f>
        <v>473.73520000000002</v>
      </c>
      <c r="F764" s="7" t="str">
        <f>IF(SUMIFS('Daily BSE Equity Options'!$K:$K,'Daily BSE Equity Options'!$A:$A,$A764)=0,"",SUMIFS('Daily BSE Equity Options'!$K:$K,'Daily BSE Equity Options'!$A:$A,$A764))</f>
        <v/>
      </c>
      <c r="G764" s="7" t="str">
        <f t="shared" si="297"/>
        <v/>
      </c>
      <c r="H764" s="20">
        <f t="shared" si="298"/>
        <v>0.18626597878201556</v>
      </c>
      <c r="I764" s="20" t="str">
        <f t="shared" si="299"/>
        <v/>
      </c>
      <c r="J764" s="20" t="str">
        <f t="shared" si="300"/>
        <v/>
      </c>
      <c r="K764" s="20">
        <f t="shared" si="315"/>
        <v>-0.19047784232322595</v>
      </c>
      <c r="L764" s="20" t="str">
        <f t="shared" si="316"/>
        <v/>
      </c>
      <c r="M764" s="20" t="str">
        <f t="shared" si="317"/>
        <v/>
      </c>
      <c r="N764" s="20" t="str">
        <f t="shared" si="301"/>
        <v/>
      </c>
      <c r="O764" s="20" t="str">
        <f t="shared" si="302"/>
        <v/>
      </c>
      <c r="P764" s="21">
        <f>IF(SUMIFS('Daily NSE Equity Options'!$L:$L,'Daily NSE Equity Options'!$A:$A,$A764)=0,"",SUMIFS('Daily NSE Equity Options'!$L:$L,'Daily NSE Equity Options'!$A:$A,$A764))</f>
        <v>136663.68919999999</v>
      </c>
      <c r="Q764" s="8" t="str">
        <f>IF(SUMIFS('Daily BSE Equity Options'!$L:$L,'Daily BSE Equity Options'!$A:$A,$A764)=0,"",SUMIFS('Daily BSE Equity Options'!$L:$L,'Daily BSE Equity Options'!$A:$A,$A764))</f>
        <v/>
      </c>
      <c r="R764" s="8" t="str">
        <f t="shared" si="303"/>
        <v/>
      </c>
      <c r="S764" s="23">
        <f t="shared" si="304"/>
        <v>-0.27928626036822379</v>
      </c>
      <c r="T764" s="23" t="str">
        <f t="shared" si="305"/>
        <v/>
      </c>
      <c r="U764" s="23" t="str">
        <f t="shared" si="306"/>
        <v/>
      </c>
      <c r="V764" s="23">
        <f t="shared" si="318"/>
        <v>-0.64899913403879728</v>
      </c>
      <c r="W764" s="23" t="str">
        <f t="shared" si="319"/>
        <v/>
      </c>
      <c r="X764" s="23" t="str">
        <f t="shared" si="320"/>
        <v/>
      </c>
      <c r="Y764" s="23" t="str">
        <f t="shared" si="307"/>
        <v/>
      </c>
      <c r="Z764" s="23" t="str">
        <f t="shared" si="308"/>
        <v/>
      </c>
      <c r="AA764" s="24">
        <f>IF(SUMIFS('Daily NSE Equity Options'!$M:$M,'Daily NSE Equity Options'!$A:$A,$A764)=0,"",SUMIFS('Daily NSE Equity Options'!$M:$M,'Daily NSE Equity Options'!$A:$A,$A764))</f>
        <v>146957335</v>
      </c>
      <c r="AB764" s="9" t="str">
        <f>IF(SUMIFS('Daily BSE Equity Options'!$M:$M,'Daily BSE Equity Options'!$A:$A,$A764)=0,"",SUMIFS('Daily BSE Equity Options'!$M:$M,'Daily BSE Equity Options'!$A:$A,$A764))</f>
        <v/>
      </c>
      <c r="AC764" s="9" t="str">
        <f t="shared" si="309"/>
        <v/>
      </c>
      <c r="AD764" s="26">
        <f t="shared" si="310"/>
        <v>-0.31321496005893557</v>
      </c>
      <c r="AE764" s="26" t="str">
        <f t="shared" si="311"/>
        <v/>
      </c>
      <c r="AF764" s="26" t="str">
        <f t="shared" si="312"/>
        <v/>
      </c>
      <c r="AG764" s="26">
        <f t="shared" si="321"/>
        <v>-0.61984731470985643</v>
      </c>
      <c r="AH764" s="26" t="str">
        <f t="shared" si="322"/>
        <v/>
      </c>
      <c r="AI764" s="26" t="str">
        <f t="shared" si="323"/>
        <v/>
      </c>
      <c r="AJ764" s="26" t="str">
        <f t="shared" si="313"/>
        <v/>
      </c>
      <c r="AK764" s="26" t="str">
        <f t="shared" si="314"/>
        <v/>
      </c>
      <c r="AL764" s="29">
        <v>11.425000000000001</v>
      </c>
      <c r="AM764" s="30">
        <v>11.5425</v>
      </c>
      <c r="AN764" s="30">
        <v>10.7875</v>
      </c>
      <c r="AO764" s="30">
        <v>10.9475</v>
      </c>
      <c r="AP764" s="31">
        <v>-4.1799999999999997E-2</v>
      </c>
    </row>
    <row r="765" spans="1:42" x14ac:dyDescent="0.2">
      <c r="A765" s="11">
        <v>45048</v>
      </c>
      <c r="B765" s="5" t="s">
        <v>242</v>
      </c>
      <c r="C765" s="10">
        <v>45047</v>
      </c>
      <c r="D765" s="5" t="s">
        <v>187</v>
      </c>
      <c r="E765" s="18">
        <f>IF(SUMIFS('Daily NSE Equity Options'!$K:$K,'Daily NSE Equity Options'!$A:$A,$A765)=0,"",SUMIFS('Daily NSE Equity Options'!$K:$K,'Daily NSE Equity Options'!$A:$A,$A765))</f>
        <v>462.10550000000001</v>
      </c>
      <c r="F765" s="7" t="str">
        <f>IF(SUMIFS('Daily BSE Equity Options'!$K:$K,'Daily BSE Equity Options'!$A:$A,$A765)=0,"",SUMIFS('Daily BSE Equity Options'!$K:$K,'Daily BSE Equity Options'!$A:$A,$A765))</f>
        <v/>
      </c>
      <c r="G765" s="7" t="str">
        <f t="shared" si="297"/>
        <v/>
      </c>
      <c r="H765" s="20">
        <f t="shared" si="298"/>
        <v>0.2684768988153976</v>
      </c>
      <c r="I765" s="20" t="str">
        <f t="shared" si="299"/>
        <v/>
      </c>
      <c r="J765" s="20" t="str">
        <f t="shared" si="300"/>
        <v/>
      </c>
      <c r="K765" s="20">
        <f t="shared" si="315"/>
        <v>-2.4548946331199417E-2</v>
      </c>
      <c r="L765" s="20" t="str">
        <f t="shared" si="316"/>
        <v/>
      </c>
      <c r="M765" s="20" t="str">
        <f t="shared" si="317"/>
        <v/>
      </c>
      <c r="N765" s="20" t="str">
        <f t="shared" si="301"/>
        <v/>
      </c>
      <c r="O765" s="20" t="str">
        <f t="shared" si="302"/>
        <v/>
      </c>
      <c r="P765" s="21">
        <f>IF(SUMIFS('Daily NSE Equity Options'!$L:$L,'Daily NSE Equity Options'!$A:$A,$A765)=0,"",SUMIFS('Daily NSE Equity Options'!$L:$L,'Daily NSE Equity Options'!$A:$A,$A765))</f>
        <v>227947.4676</v>
      </c>
      <c r="Q765" s="8" t="str">
        <f>IF(SUMIFS('Daily BSE Equity Options'!$L:$L,'Daily BSE Equity Options'!$A:$A,$A765)=0,"",SUMIFS('Daily BSE Equity Options'!$L:$L,'Daily BSE Equity Options'!$A:$A,$A765))</f>
        <v/>
      </c>
      <c r="R765" s="8" t="str">
        <f t="shared" si="303"/>
        <v/>
      </c>
      <c r="S765" s="23">
        <f t="shared" si="304"/>
        <v>2.5430277090569047</v>
      </c>
      <c r="T765" s="23" t="str">
        <f t="shared" si="305"/>
        <v/>
      </c>
      <c r="U765" s="23" t="str">
        <f t="shared" si="306"/>
        <v/>
      </c>
      <c r="V765" s="23">
        <f t="shared" si="318"/>
        <v>0.66794463792361913</v>
      </c>
      <c r="W765" s="23" t="str">
        <f t="shared" si="319"/>
        <v/>
      </c>
      <c r="X765" s="23" t="str">
        <f t="shared" si="320"/>
        <v/>
      </c>
      <c r="Y765" s="23" t="str">
        <f t="shared" si="307"/>
        <v/>
      </c>
      <c r="Z765" s="23" t="str">
        <f t="shared" si="308"/>
        <v/>
      </c>
      <c r="AA765" s="24">
        <f>IF(SUMIFS('Daily NSE Equity Options'!$M:$M,'Daily NSE Equity Options'!$A:$A,$A765)=0,"",SUMIFS('Daily NSE Equity Options'!$M:$M,'Daily NSE Equity Options'!$A:$A,$A765))</f>
        <v>262577873</v>
      </c>
      <c r="AB765" s="9" t="str">
        <f>IF(SUMIFS('Daily BSE Equity Options'!$M:$M,'Daily BSE Equity Options'!$A:$A,$A765)=0,"",SUMIFS('Daily BSE Equity Options'!$M:$M,'Daily BSE Equity Options'!$A:$A,$A765))</f>
        <v/>
      </c>
      <c r="AC765" s="9" t="str">
        <f t="shared" si="309"/>
        <v/>
      </c>
      <c r="AD765" s="26">
        <f t="shared" si="310"/>
        <v>2.5815990713137644</v>
      </c>
      <c r="AE765" s="26" t="str">
        <f t="shared" si="311"/>
        <v/>
      </c>
      <c r="AF765" s="26" t="str">
        <f t="shared" si="312"/>
        <v/>
      </c>
      <c r="AG765" s="26">
        <f t="shared" si="321"/>
        <v>0.78676262059324897</v>
      </c>
      <c r="AH765" s="26" t="str">
        <f t="shared" si="322"/>
        <v/>
      </c>
      <c r="AI765" s="26" t="str">
        <f t="shared" si="323"/>
        <v/>
      </c>
      <c r="AJ765" s="26" t="str">
        <f t="shared" si="313"/>
        <v/>
      </c>
      <c r="AK765" s="26" t="str">
        <f t="shared" si="314"/>
        <v/>
      </c>
      <c r="AL765" s="29">
        <v>10.9475</v>
      </c>
      <c r="AM765" s="30">
        <v>12.0625</v>
      </c>
      <c r="AN765" s="30">
        <v>10.9475</v>
      </c>
      <c r="AO765" s="30">
        <v>11.897500000000001</v>
      </c>
      <c r="AP765" s="31">
        <v>8.6800000000000002E-2</v>
      </c>
    </row>
    <row r="766" spans="1:42" x14ac:dyDescent="0.2">
      <c r="A766" s="11">
        <v>45049</v>
      </c>
      <c r="B766" s="5" t="s">
        <v>240</v>
      </c>
      <c r="C766" s="10">
        <v>45047</v>
      </c>
      <c r="D766" s="5" t="s">
        <v>187</v>
      </c>
      <c r="E766" s="18">
        <f>IF(SUMIFS('Daily NSE Equity Options'!$K:$K,'Daily NSE Equity Options'!$A:$A,$A766)=0,"",SUMIFS('Daily NSE Equity Options'!$K:$K,'Daily NSE Equity Options'!$A:$A,$A766))</f>
        <v>496.9425</v>
      </c>
      <c r="F766" s="7" t="str">
        <f>IF(SUMIFS('Daily BSE Equity Options'!$K:$K,'Daily BSE Equity Options'!$A:$A,$A766)=0,"",SUMIFS('Daily BSE Equity Options'!$K:$K,'Daily BSE Equity Options'!$A:$A,$A766))</f>
        <v/>
      </c>
      <c r="G766" s="7" t="str">
        <f t="shared" si="297"/>
        <v/>
      </c>
      <c r="H766" s="20" t="str">
        <f t="shared" si="298"/>
        <v/>
      </c>
      <c r="I766" s="20" t="str">
        <f t="shared" si="299"/>
        <v/>
      </c>
      <c r="J766" s="20" t="str">
        <f t="shared" si="300"/>
        <v/>
      </c>
      <c r="K766" s="20">
        <f t="shared" si="315"/>
        <v>7.5387546783147963E-2</v>
      </c>
      <c r="L766" s="20" t="str">
        <f t="shared" si="316"/>
        <v/>
      </c>
      <c r="M766" s="20" t="str">
        <f t="shared" si="317"/>
        <v/>
      </c>
      <c r="N766" s="20" t="str">
        <f t="shared" si="301"/>
        <v/>
      </c>
      <c r="O766" s="20" t="str">
        <f t="shared" si="302"/>
        <v/>
      </c>
      <c r="P766" s="21">
        <f>IF(SUMIFS('Daily NSE Equity Options'!$L:$L,'Daily NSE Equity Options'!$A:$A,$A766)=0,"",SUMIFS('Daily NSE Equity Options'!$L:$L,'Daily NSE Equity Options'!$A:$A,$A766))</f>
        <v>187798.43609999999</v>
      </c>
      <c r="Q766" s="8" t="str">
        <f>IF(SUMIFS('Daily BSE Equity Options'!$L:$L,'Daily BSE Equity Options'!$A:$A,$A766)=0,"",SUMIFS('Daily BSE Equity Options'!$L:$L,'Daily BSE Equity Options'!$A:$A,$A766))</f>
        <v/>
      </c>
      <c r="R766" s="8" t="str">
        <f t="shared" si="303"/>
        <v/>
      </c>
      <c r="S766" s="23" t="str">
        <f t="shared" si="304"/>
        <v/>
      </c>
      <c r="T766" s="23" t="str">
        <f t="shared" si="305"/>
        <v/>
      </c>
      <c r="U766" s="23" t="str">
        <f t="shared" si="306"/>
        <v/>
      </c>
      <c r="V766" s="23">
        <f t="shared" si="318"/>
        <v>-0.17613282535102848</v>
      </c>
      <c r="W766" s="23" t="str">
        <f t="shared" si="319"/>
        <v/>
      </c>
      <c r="X766" s="23" t="str">
        <f t="shared" si="320"/>
        <v/>
      </c>
      <c r="Y766" s="23" t="str">
        <f t="shared" si="307"/>
        <v/>
      </c>
      <c r="Z766" s="23" t="str">
        <f t="shared" si="308"/>
        <v/>
      </c>
      <c r="AA766" s="24">
        <f>IF(SUMIFS('Daily NSE Equity Options'!$M:$M,'Daily NSE Equity Options'!$A:$A,$A766)=0,"",SUMIFS('Daily NSE Equity Options'!$M:$M,'Daily NSE Equity Options'!$A:$A,$A766))</f>
        <v>188334948</v>
      </c>
      <c r="AB766" s="9" t="str">
        <f>IF(SUMIFS('Daily BSE Equity Options'!$M:$M,'Daily BSE Equity Options'!$A:$A,$A766)=0,"",SUMIFS('Daily BSE Equity Options'!$M:$M,'Daily BSE Equity Options'!$A:$A,$A766))</f>
        <v/>
      </c>
      <c r="AC766" s="9" t="str">
        <f t="shared" si="309"/>
        <v/>
      </c>
      <c r="AD766" s="26" t="str">
        <f t="shared" si="310"/>
        <v/>
      </c>
      <c r="AE766" s="26" t="str">
        <f t="shared" si="311"/>
        <v/>
      </c>
      <c r="AF766" s="26" t="str">
        <f t="shared" si="312"/>
        <v/>
      </c>
      <c r="AG766" s="26">
        <f t="shared" si="321"/>
        <v>-0.28274631122478477</v>
      </c>
      <c r="AH766" s="26" t="str">
        <f t="shared" si="322"/>
        <v/>
      </c>
      <c r="AI766" s="26" t="str">
        <f t="shared" si="323"/>
        <v/>
      </c>
      <c r="AJ766" s="26" t="str">
        <f t="shared" si="313"/>
        <v/>
      </c>
      <c r="AK766" s="26" t="str">
        <f t="shared" si="314"/>
        <v/>
      </c>
      <c r="AL766" s="29">
        <v>11.897500000000001</v>
      </c>
      <c r="AM766" s="30">
        <v>12.25</v>
      </c>
      <c r="AN766" s="30">
        <v>11.13</v>
      </c>
      <c r="AO766" s="30">
        <v>11.84</v>
      </c>
      <c r="AP766" s="31">
        <v>-4.7999999999999996E-3</v>
      </c>
    </row>
    <row r="767" spans="1:42" x14ac:dyDescent="0.2">
      <c r="A767" s="11">
        <v>45050</v>
      </c>
      <c r="B767" s="5" t="s">
        <v>243</v>
      </c>
      <c r="C767" s="10">
        <v>45047</v>
      </c>
      <c r="D767" s="5" t="s">
        <v>187</v>
      </c>
      <c r="E767" s="18">
        <f>IF(SUMIFS('Daily NSE Equity Options'!$K:$K,'Daily NSE Equity Options'!$A:$A,$A767)=0,"",SUMIFS('Daily NSE Equity Options'!$K:$K,'Daily NSE Equity Options'!$A:$A,$A767))</f>
        <v>563.35379999999998</v>
      </c>
      <c r="F767" s="7" t="str">
        <f>IF(SUMIFS('Daily BSE Equity Options'!$K:$K,'Daily BSE Equity Options'!$A:$A,$A767)=0,"",SUMIFS('Daily BSE Equity Options'!$K:$K,'Daily BSE Equity Options'!$A:$A,$A767))</f>
        <v/>
      </c>
      <c r="G767" s="7" t="str">
        <f t="shared" si="297"/>
        <v/>
      </c>
      <c r="H767" s="20">
        <f t="shared" si="298"/>
        <v>9.3944190289662499E-2</v>
      </c>
      <c r="I767" s="20" t="str">
        <f t="shared" si="299"/>
        <v/>
      </c>
      <c r="J767" s="20" t="str">
        <f t="shared" si="300"/>
        <v/>
      </c>
      <c r="K767" s="20">
        <f t="shared" si="315"/>
        <v>0.1336398074223879</v>
      </c>
      <c r="L767" s="20" t="str">
        <f t="shared" si="316"/>
        <v/>
      </c>
      <c r="M767" s="20" t="str">
        <f t="shared" si="317"/>
        <v/>
      </c>
      <c r="N767" s="20" t="str">
        <f t="shared" si="301"/>
        <v/>
      </c>
      <c r="O767" s="20" t="str">
        <f t="shared" si="302"/>
        <v/>
      </c>
      <c r="P767" s="21">
        <f>IF(SUMIFS('Daily NSE Equity Options'!$L:$L,'Daily NSE Equity Options'!$A:$A,$A767)=0,"",SUMIFS('Daily NSE Equity Options'!$L:$L,'Daily NSE Equity Options'!$A:$A,$A767))</f>
        <v>378046.15139999997</v>
      </c>
      <c r="Q767" s="8" t="str">
        <f>IF(SUMIFS('Daily BSE Equity Options'!$L:$L,'Daily BSE Equity Options'!$A:$A,$A767)=0,"",SUMIFS('Daily BSE Equity Options'!$L:$L,'Daily BSE Equity Options'!$A:$A,$A767))</f>
        <v/>
      </c>
      <c r="R767" s="8" t="str">
        <f t="shared" si="303"/>
        <v/>
      </c>
      <c r="S767" s="23">
        <f t="shared" si="304"/>
        <v>2.0106028443371042</v>
      </c>
      <c r="T767" s="23" t="str">
        <f t="shared" si="305"/>
        <v/>
      </c>
      <c r="U767" s="23" t="str">
        <f t="shared" si="306"/>
        <v/>
      </c>
      <c r="V767" s="23">
        <f t="shared" si="318"/>
        <v>1.0130420638790398</v>
      </c>
      <c r="W767" s="23" t="str">
        <f t="shared" si="319"/>
        <v/>
      </c>
      <c r="X767" s="23" t="str">
        <f t="shared" si="320"/>
        <v/>
      </c>
      <c r="Y767" s="23" t="str">
        <f t="shared" si="307"/>
        <v/>
      </c>
      <c r="Z767" s="23" t="str">
        <f t="shared" si="308"/>
        <v/>
      </c>
      <c r="AA767" s="24">
        <f>IF(SUMIFS('Daily NSE Equity Options'!$M:$M,'Daily NSE Equity Options'!$A:$A,$A767)=0,"",SUMIFS('Daily NSE Equity Options'!$M:$M,'Daily NSE Equity Options'!$A:$A,$A767))</f>
        <v>374665064</v>
      </c>
      <c r="AB767" s="9" t="str">
        <f>IF(SUMIFS('Daily BSE Equity Options'!$M:$M,'Daily BSE Equity Options'!$A:$A,$A767)=0,"",SUMIFS('Daily BSE Equity Options'!$M:$M,'Daily BSE Equity Options'!$A:$A,$A767))</f>
        <v/>
      </c>
      <c r="AC767" s="9" t="str">
        <f t="shared" si="309"/>
        <v/>
      </c>
      <c r="AD767" s="26">
        <f t="shared" si="310"/>
        <v>1.6096523722694784</v>
      </c>
      <c r="AE767" s="26" t="str">
        <f t="shared" si="311"/>
        <v/>
      </c>
      <c r="AF767" s="26" t="str">
        <f t="shared" si="312"/>
        <v/>
      </c>
      <c r="AG767" s="26">
        <f t="shared" si="321"/>
        <v>0.98935496560096747</v>
      </c>
      <c r="AH767" s="26" t="str">
        <f t="shared" si="322"/>
        <v/>
      </c>
      <c r="AI767" s="26" t="str">
        <f t="shared" si="323"/>
        <v/>
      </c>
      <c r="AJ767" s="26" t="str">
        <f t="shared" si="313"/>
        <v/>
      </c>
      <c r="AK767" s="26" t="str">
        <f t="shared" si="314"/>
        <v/>
      </c>
      <c r="AL767" s="29">
        <v>11.84</v>
      </c>
      <c r="AM767" s="30">
        <v>12.03</v>
      </c>
      <c r="AN767" s="30">
        <v>11.185</v>
      </c>
      <c r="AO767" s="30">
        <v>11.7325</v>
      </c>
      <c r="AP767" s="31">
        <v>-9.1000000000000004E-3</v>
      </c>
    </row>
    <row r="768" spans="1:42" x14ac:dyDescent="0.2">
      <c r="A768" s="11">
        <v>45051</v>
      </c>
      <c r="B768" s="5" t="s">
        <v>241</v>
      </c>
      <c r="C768" s="10">
        <v>45047</v>
      </c>
      <c r="D768" s="5" t="s">
        <v>187</v>
      </c>
      <c r="E768" s="18">
        <f>IF(SUMIFS('Daily NSE Equity Options'!$K:$K,'Daily NSE Equity Options'!$A:$A,$A768)=0,"",SUMIFS('Daily NSE Equity Options'!$K:$K,'Daily NSE Equity Options'!$A:$A,$A768))</f>
        <v>663.33789999999999</v>
      </c>
      <c r="F768" s="7" t="str">
        <f>IF(SUMIFS('Daily BSE Equity Options'!$K:$K,'Daily BSE Equity Options'!$A:$A,$A768)=0,"",SUMIFS('Daily BSE Equity Options'!$K:$K,'Daily BSE Equity Options'!$A:$A,$A768))</f>
        <v/>
      </c>
      <c r="G768" s="7" t="str">
        <f t="shared" si="297"/>
        <v/>
      </c>
      <c r="H768" s="20">
        <f t="shared" si="298"/>
        <v>0.40888299569224595</v>
      </c>
      <c r="I768" s="20" t="str">
        <f t="shared" si="299"/>
        <v/>
      </c>
      <c r="J768" s="20" t="str">
        <f t="shared" si="300"/>
        <v/>
      </c>
      <c r="K768" s="20">
        <f t="shared" si="315"/>
        <v>0.17748011995303847</v>
      </c>
      <c r="L768" s="20" t="str">
        <f t="shared" si="316"/>
        <v/>
      </c>
      <c r="M768" s="20" t="str">
        <f t="shared" si="317"/>
        <v/>
      </c>
      <c r="N768" s="20" t="str">
        <f t="shared" si="301"/>
        <v/>
      </c>
      <c r="O768" s="20" t="str">
        <f t="shared" si="302"/>
        <v/>
      </c>
      <c r="P768" s="21">
        <f>IF(SUMIFS('Daily NSE Equity Options'!$L:$L,'Daily NSE Equity Options'!$A:$A,$A768)=0,"",SUMIFS('Daily NSE Equity Options'!$L:$L,'Daily NSE Equity Options'!$A:$A,$A768))</f>
        <v>187353.2218</v>
      </c>
      <c r="Q768" s="8">
        <f>IF(SUMIFS('Daily BSE Equity Options'!$L:$L,'Daily BSE Equity Options'!$A:$A,$A768)=0,"",SUMIFS('Daily BSE Equity Options'!$L:$L,'Daily BSE Equity Options'!$A:$A,$A768))</f>
        <v>2E-3</v>
      </c>
      <c r="R768" s="8">
        <f t="shared" si="303"/>
        <v>187353.22380000001</v>
      </c>
      <c r="S768" s="23">
        <f t="shared" si="304"/>
        <v>-0.18320752001238383</v>
      </c>
      <c r="T768" s="23">
        <f t="shared" si="305"/>
        <v>-0.99999595076453618</v>
      </c>
      <c r="U768" s="23">
        <f t="shared" si="306"/>
        <v>-0.18496254352418706</v>
      </c>
      <c r="V768" s="23">
        <f t="shared" si="318"/>
        <v>-0.50441706361463035</v>
      </c>
      <c r="W768" s="23" t="str">
        <f t="shared" si="319"/>
        <v/>
      </c>
      <c r="X768" s="23" t="str">
        <f t="shared" si="320"/>
        <v/>
      </c>
      <c r="Y768" s="23">
        <f t="shared" si="307"/>
        <v>0.9999999893249768</v>
      </c>
      <c r="Z768" s="23">
        <f t="shared" si="308"/>
        <v>1.0675023143103236E-8</v>
      </c>
      <c r="AA768" s="24">
        <f>IF(SUMIFS('Daily NSE Equity Options'!$M:$M,'Daily NSE Equity Options'!$A:$A,$A768)=0,"",SUMIFS('Daily NSE Equity Options'!$M:$M,'Daily NSE Equity Options'!$A:$A,$A768))</f>
        <v>195501708</v>
      </c>
      <c r="AB768" s="9">
        <f>IF(SUMIFS('Daily BSE Equity Options'!$M:$M,'Daily BSE Equity Options'!$A:$A,$A768)=0,"",SUMIFS('Daily BSE Equity Options'!$M:$M,'Daily BSE Equity Options'!$A:$A,$A768))</f>
        <v>2</v>
      </c>
      <c r="AC768" s="9">
        <f t="shared" si="309"/>
        <v>195501710</v>
      </c>
      <c r="AD768" s="26">
        <f t="shared" si="310"/>
        <v>-0.25854427997262952</v>
      </c>
      <c r="AE768" s="26">
        <f t="shared" si="311"/>
        <v>-0.99999647793071389</v>
      </c>
      <c r="AF768" s="26">
        <f t="shared" si="312"/>
        <v>-0.26013764627002833</v>
      </c>
      <c r="AG768" s="26">
        <f t="shared" si="321"/>
        <v>-0.4781960561980767</v>
      </c>
      <c r="AH768" s="26" t="str">
        <f t="shared" si="322"/>
        <v/>
      </c>
      <c r="AI768" s="26" t="str">
        <f t="shared" si="323"/>
        <v/>
      </c>
      <c r="AJ768" s="26">
        <f t="shared" si="313"/>
        <v>0.99999998976991045</v>
      </c>
      <c r="AK768" s="26">
        <f t="shared" si="314"/>
        <v>1.023008954755434E-8</v>
      </c>
      <c r="AL768" s="29">
        <v>11.7325</v>
      </c>
      <c r="AM768" s="30">
        <v>12.375</v>
      </c>
      <c r="AN768" s="30">
        <v>11.53</v>
      </c>
      <c r="AO768" s="30">
        <v>12.295</v>
      </c>
      <c r="AP768" s="31">
        <v>4.7899999999999998E-2</v>
      </c>
    </row>
    <row r="769" spans="1:42" x14ac:dyDescent="0.2">
      <c r="A769" s="11">
        <v>45054</v>
      </c>
      <c r="B769" s="5" t="s">
        <v>244</v>
      </c>
      <c r="C769" s="10">
        <v>45047</v>
      </c>
      <c r="D769" s="5" t="s">
        <v>187</v>
      </c>
      <c r="E769" s="18">
        <f>IF(SUMIFS('Daily NSE Equity Options'!$K:$K,'Daily NSE Equity Options'!$A:$A,$A769)=0,"",SUMIFS('Daily NSE Equity Options'!$K:$K,'Daily NSE Equity Options'!$A:$A,$A769))</f>
        <v>635.88040000000001</v>
      </c>
      <c r="F769" s="7" t="str">
        <f>IF(SUMIFS('Daily BSE Equity Options'!$K:$K,'Daily BSE Equity Options'!$A:$A,$A769)=0,"",SUMIFS('Daily BSE Equity Options'!$K:$K,'Daily BSE Equity Options'!$A:$A,$A769))</f>
        <v/>
      </c>
      <c r="G769" s="7" t="str">
        <f t="shared" si="297"/>
        <v/>
      </c>
      <c r="H769" s="20" t="str">
        <f t="shared" si="298"/>
        <v/>
      </c>
      <c r="I769" s="20" t="str">
        <f t="shared" si="299"/>
        <v/>
      </c>
      <c r="J769" s="20" t="str">
        <f t="shared" si="300"/>
        <v/>
      </c>
      <c r="K769" s="20">
        <f t="shared" si="315"/>
        <v>-4.1392931113991782E-2</v>
      </c>
      <c r="L769" s="20" t="str">
        <f t="shared" si="316"/>
        <v/>
      </c>
      <c r="M769" s="20" t="str">
        <f t="shared" si="317"/>
        <v/>
      </c>
      <c r="N769" s="20" t="str">
        <f t="shared" si="301"/>
        <v/>
      </c>
      <c r="O769" s="20" t="str">
        <f t="shared" si="302"/>
        <v/>
      </c>
      <c r="P769" s="21">
        <f>IF(SUMIFS('Daily NSE Equity Options'!$L:$L,'Daily NSE Equity Options'!$A:$A,$A769)=0,"",SUMIFS('Daily NSE Equity Options'!$L:$L,'Daily NSE Equity Options'!$A:$A,$A769))</f>
        <v>204484.87590000001</v>
      </c>
      <c r="Q769" s="8" t="str">
        <f>IF(SUMIFS('Daily BSE Equity Options'!$L:$L,'Daily BSE Equity Options'!$A:$A,$A769)=0,"",SUMIFS('Daily BSE Equity Options'!$L:$L,'Daily BSE Equity Options'!$A:$A,$A769))</f>
        <v/>
      </c>
      <c r="R769" s="8" t="str">
        <f t="shared" si="303"/>
        <v/>
      </c>
      <c r="S769" s="23" t="str">
        <f t="shared" si="304"/>
        <v/>
      </c>
      <c r="T769" s="23" t="str">
        <f t="shared" si="305"/>
        <v/>
      </c>
      <c r="U769" s="23" t="str">
        <f t="shared" si="306"/>
        <v/>
      </c>
      <c r="V769" s="23">
        <f t="shared" si="318"/>
        <v>9.1440402974698243E-2</v>
      </c>
      <c r="W769" s="23" t="str">
        <f t="shared" si="319"/>
        <v/>
      </c>
      <c r="X769" s="23" t="str">
        <f t="shared" si="320"/>
        <v/>
      </c>
      <c r="Y769" s="23" t="str">
        <f t="shared" si="307"/>
        <v/>
      </c>
      <c r="Z769" s="23" t="str">
        <f t="shared" si="308"/>
        <v/>
      </c>
      <c r="AA769" s="24">
        <f>IF(SUMIFS('Daily NSE Equity Options'!$M:$M,'Daily NSE Equity Options'!$A:$A,$A769)=0,"",SUMIFS('Daily NSE Equity Options'!$M:$M,'Daily NSE Equity Options'!$A:$A,$A769))</f>
        <v>217800355</v>
      </c>
      <c r="AB769" s="9" t="str">
        <f>IF(SUMIFS('Daily BSE Equity Options'!$M:$M,'Daily BSE Equity Options'!$A:$A,$A769)=0,"",SUMIFS('Daily BSE Equity Options'!$M:$M,'Daily BSE Equity Options'!$A:$A,$A769))</f>
        <v/>
      </c>
      <c r="AC769" s="9" t="str">
        <f t="shared" si="309"/>
        <v/>
      </c>
      <c r="AD769" s="26" t="str">
        <f t="shared" si="310"/>
        <v/>
      </c>
      <c r="AE769" s="26" t="str">
        <f t="shared" si="311"/>
        <v/>
      </c>
      <c r="AF769" s="26" t="str">
        <f t="shared" si="312"/>
        <v/>
      </c>
      <c r="AG769" s="26">
        <f t="shared" si="321"/>
        <v>0.11405857896648142</v>
      </c>
      <c r="AH769" s="26" t="str">
        <f t="shared" si="322"/>
        <v/>
      </c>
      <c r="AI769" s="26" t="str">
        <f t="shared" si="323"/>
        <v/>
      </c>
      <c r="AJ769" s="26" t="str">
        <f t="shared" si="313"/>
        <v/>
      </c>
      <c r="AK769" s="26" t="str">
        <f t="shared" si="314"/>
        <v/>
      </c>
      <c r="AL769" s="29">
        <v>12.295</v>
      </c>
      <c r="AM769" s="30">
        <v>12.91</v>
      </c>
      <c r="AN769" s="30">
        <v>11.7225</v>
      </c>
      <c r="AO769" s="30">
        <v>12.635</v>
      </c>
      <c r="AP769" s="31">
        <v>2.7699999999999999E-2</v>
      </c>
    </row>
    <row r="770" spans="1:42" x14ac:dyDescent="0.2">
      <c r="A770" s="11">
        <v>45055</v>
      </c>
      <c r="B770" s="5" t="s">
        <v>242</v>
      </c>
      <c r="C770" s="10">
        <v>45047</v>
      </c>
      <c r="D770" s="5" t="s">
        <v>187</v>
      </c>
      <c r="E770" s="18">
        <f>IF(SUMIFS('Daily NSE Equity Options'!$K:$K,'Daily NSE Equity Options'!$A:$A,$A770)=0,"",SUMIFS('Daily NSE Equity Options'!$K:$K,'Daily NSE Equity Options'!$A:$A,$A770))</f>
        <v>601.97649999999999</v>
      </c>
      <c r="F770" s="7" t="str">
        <f>IF(SUMIFS('Daily BSE Equity Options'!$K:$K,'Daily BSE Equity Options'!$A:$A,$A770)=0,"",SUMIFS('Daily BSE Equity Options'!$K:$K,'Daily BSE Equity Options'!$A:$A,$A770))</f>
        <v/>
      </c>
      <c r="G770" s="7" t="str">
        <f t="shared" ref="G770:G833" si="324">IF(OR(E770="",F770=""),"",E770+F770)</f>
        <v/>
      </c>
      <c r="H770" s="20">
        <f t="shared" ref="H770:H833" si="325">IFERROR(IF(OR(E770="",INDEX(E:E,MATCH(DATE(YEAR($A770)-1,MONTH($A770),DAY($A770)),$A:$A,0))=""),"",E770/INDEX(E:E,MATCH(DATE(YEAR($A770)-1,MONTH($A770),DAY($A770)),$A:$A,0))-1),"")</f>
        <v>0.33505455640637183</v>
      </c>
      <c r="I770" s="20" t="str">
        <f t="shared" ref="I770:I833" si="326">IFERROR(IF(OR(F770="",INDEX(F:F,MATCH(DATE(YEAR($A770)-1,MONTH($A770),DAY($A770)),$A:$A,0))=""),"",F770/INDEX(F:F,MATCH(DATE(YEAR($A770)-1,MONTH($A770),DAY($A770)),$A:$A,0))-1),"")</f>
        <v/>
      </c>
      <c r="J770" s="20" t="str">
        <f t="shared" ref="J770:J833" si="327">IFERROR(IF(OR(G770="",INDEX(G:G,MATCH(DATE(YEAR($A770)-1,MONTH($A770),DAY($A770)),$A:$A,0))=""),"",G770/INDEX(G:G,MATCH(DATE(YEAR($A770)-1,MONTH($A770),DAY($A770)),$A:$A,0))-1),"")</f>
        <v/>
      </c>
      <c r="K770" s="20">
        <f t="shared" si="315"/>
        <v>-5.3318045343118015E-2</v>
      </c>
      <c r="L770" s="20" t="str">
        <f t="shared" si="316"/>
        <v/>
      </c>
      <c r="M770" s="20" t="str">
        <f t="shared" si="317"/>
        <v/>
      </c>
      <c r="N770" s="20" t="str">
        <f t="shared" ref="N770:N833" si="328">IF(G770="","",E770/G770)</f>
        <v/>
      </c>
      <c r="O770" s="20" t="str">
        <f t="shared" ref="O770:O833" si="329">IF(G770="","",F770/G770)</f>
        <v/>
      </c>
      <c r="P770" s="21">
        <f>IF(SUMIFS('Daily NSE Equity Options'!$L:$L,'Daily NSE Equity Options'!$A:$A,$A770)=0,"",SUMIFS('Daily NSE Equity Options'!$L:$L,'Daily NSE Equity Options'!$A:$A,$A770))</f>
        <v>301386.52659999998</v>
      </c>
      <c r="Q770" s="8" t="str">
        <f>IF(SUMIFS('Daily BSE Equity Options'!$L:$L,'Daily BSE Equity Options'!$A:$A,$A770)=0,"",SUMIFS('Daily BSE Equity Options'!$L:$L,'Daily BSE Equity Options'!$A:$A,$A770))</f>
        <v/>
      </c>
      <c r="R770" s="8" t="str">
        <f t="shared" ref="R770:R833" si="330">IF(OR(P770="",Q770=""),"",P770+Q770)</f>
        <v/>
      </c>
      <c r="S770" s="23">
        <f t="shared" ref="S770:S833" si="331">IFERROR(IF(OR(P770="",INDEX(P:P,MATCH(DATE(YEAR($A770)-1,MONTH($A770),DAY($A770)),$A:$A,0))=""),"",P770/INDEX(P:P,MATCH(DATE(YEAR($A770)-1,MONTH($A770),DAY($A770)),$A:$A,0))-1),"")</f>
        <v>2.9841415326997125</v>
      </c>
      <c r="T770" s="23" t="str">
        <f t="shared" ref="T770:T833" si="332">IFERROR(IF(OR(Q770="",INDEX(Q:Q,MATCH(DATE(YEAR($A770)-1,MONTH($A770),DAY($A770)),$A:$A,0))=""),"",Q770/INDEX(Q:Q,MATCH(DATE(YEAR($A770)-1,MONTH($A770),DAY($A770)),$A:$A,0))-1),"")</f>
        <v/>
      </c>
      <c r="U770" s="23" t="str">
        <f t="shared" ref="U770:U833" si="333">IFERROR(IF(OR(R770="",INDEX(R:R,MATCH(DATE(YEAR($A770)-1,MONTH($A770),DAY($A770)),$A:$A,0))=""),"",R770/INDEX(R:R,MATCH(DATE(YEAR($A770)-1,MONTH($A770),DAY($A770)),$A:$A,0))-1),"")</f>
        <v/>
      </c>
      <c r="V770" s="23">
        <f t="shared" si="318"/>
        <v>0.47388174931523119</v>
      </c>
      <c r="W770" s="23" t="str">
        <f t="shared" si="319"/>
        <v/>
      </c>
      <c r="X770" s="23" t="str">
        <f t="shared" si="320"/>
        <v/>
      </c>
      <c r="Y770" s="23" t="str">
        <f t="shared" ref="Y770:Y833" si="334">IF(R770="","",P770/R770)</f>
        <v/>
      </c>
      <c r="Z770" s="23" t="str">
        <f t="shared" ref="Z770:Z833" si="335">IF(R770="","",Q770/R770)</f>
        <v/>
      </c>
      <c r="AA770" s="24">
        <f>IF(SUMIFS('Daily NSE Equity Options'!$M:$M,'Daily NSE Equity Options'!$A:$A,$A770)=0,"",SUMIFS('Daily NSE Equity Options'!$M:$M,'Daily NSE Equity Options'!$A:$A,$A770))</f>
        <v>344718556</v>
      </c>
      <c r="AB770" s="9" t="str">
        <f>IF(SUMIFS('Daily BSE Equity Options'!$M:$M,'Daily BSE Equity Options'!$A:$A,$A770)=0,"",SUMIFS('Daily BSE Equity Options'!$M:$M,'Daily BSE Equity Options'!$A:$A,$A770))</f>
        <v/>
      </c>
      <c r="AC770" s="9" t="str">
        <f t="shared" ref="AC770:AC833" si="336">IF(OR(AA770="",AB770=""),"",AA770+AB770)</f>
        <v/>
      </c>
      <c r="AD770" s="26">
        <f t="shared" ref="AD770:AD833" si="337">IFERROR(IF(OR(AA770="",INDEX(AA:AA,MATCH(DATE(YEAR($A770)-1,MONTH($A770),DAY($A770)),$A:$A,0))=""),"",AA770/INDEX(AA:AA,MATCH(DATE(YEAR($A770)-1,MONTH($A770),DAY($A770)),$A:$A,0))-1),"")</f>
        <v>2.8272353926163536</v>
      </c>
      <c r="AE770" s="26" t="str">
        <f t="shared" ref="AE770:AE833" si="338">IFERROR(IF(OR(AB770="",INDEX(AB:AB,MATCH(DATE(YEAR($A770)-1,MONTH($A770),DAY($A770)),$A:$A,0))=""),"",AB770/INDEX(AB:AB,MATCH(DATE(YEAR($A770)-1,MONTH($A770),DAY($A770)),$A:$A,0))-1),"")</f>
        <v/>
      </c>
      <c r="AF770" s="26" t="str">
        <f t="shared" ref="AF770:AF833" si="339">IFERROR(IF(OR(AC770="",INDEX(AC:AC,MATCH(DATE(YEAR($A770)-1,MONTH($A770),DAY($A770)),$A:$A,0))=""),"",AC770/INDEX(AC:AC,MATCH(DATE(YEAR($A770)-1,MONTH($A770),DAY($A770)),$A:$A,0))-1),"")</f>
        <v/>
      </c>
      <c r="AG770" s="26">
        <f t="shared" si="321"/>
        <v>0.5827272457843331</v>
      </c>
      <c r="AH770" s="26" t="str">
        <f t="shared" si="322"/>
        <v/>
      </c>
      <c r="AI770" s="26" t="str">
        <f t="shared" si="323"/>
        <v/>
      </c>
      <c r="AJ770" s="26" t="str">
        <f t="shared" ref="AJ770:AJ833" si="340">IF(AC770="","",AA770/AC770)</f>
        <v/>
      </c>
      <c r="AK770" s="26" t="str">
        <f t="shared" ref="AK770:AK833" si="341">IF(AC770="","",AB770/AC770)</f>
        <v/>
      </c>
      <c r="AL770" s="29">
        <v>12.635</v>
      </c>
      <c r="AM770" s="30">
        <v>12.815</v>
      </c>
      <c r="AN770" s="30">
        <v>11.657500000000001</v>
      </c>
      <c r="AO770" s="30">
        <v>12.6775</v>
      </c>
      <c r="AP770" s="31">
        <v>3.3999999999999998E-3</v>
      </c>
    </row>
    <row r="771" spans="1:42" x14ac:dyDescent="0.2">
      <c r="A771" s="11">
        <v>45056</v>
      </c>
      <c r="B771" s="5" t="s">
        <v>240</v>
      </c>
      <c r="C771" s="10">
        <v>45047</v>
      </c>
      <c r="D771" s="5" t="s">
        <v>187</v>
      </c>
      <c r="E771" s="18">
        <f>IF(SUMIFS('Daily NSE Equity Options'!$K:$K,'Daily NSE Equity Options'!$A:$A,$A771)=0,"",SUMIFS('Daily NSE Equity Options'!$K:$K,'Daily NSE Equity Options'!$A:$A,$A771))</f>
        <v>689.75919999999996</v>
      </c>
      <c r="F771" s="7" t="str">
        <f>IF(SUMIFS('Daily BSE Equity Options'!$K:$K,'Daily BSE Equity Options'!$A:$A,$A771)=0,"",SUMIFS('Daily BSE Equity Options'!$K:$K,'Daily BSE Equity Options'!$A:$A,$A771))</f>
        <v/>
      </c>
      <c r="G771" s="7" t="str">
        <f t="shared" si="324"/>
        <v/>
      </c>
      <c r="H771" s="20">
        <f t="shared" si="325"/>
        <v>0.70043672105444155</v>
      </c>
      <c r="I771" s="20" t="str">
        <f t="shared" si="326"/>
        <v/>
      </c>
      <c r="J771" s="20" t="str">
        <f t="shared" si="327"/>
        <v/>
      </c>
      <c r="K771" s="20">
        <f t="shared" ref="K771:K834" si="342">IF(OR(E771="",E770=""),"",E771/E770-1)</f>
        <v>0.14582413100843628</v>
      </c>
      <c r="L771" s="20" t="str">
        <f t="shared" ref="L771:L834" si="343">IF(OR(F771="",F770=""),"",F771/F770-1)</f>
        <v/>
      </c>
      <c r="M771" s="20" t="str">
        <f t="shared" ref="M771:M834" si="344">IF(OR(G771="",G770=""),"",G771/G770-1)</f>
        <v/>
      </c>
      <c r="N771" s="20" t="str">
        <f t="shared" si="328"/>
        <v/>
      </c>
      <c r="O771" s="20" t="str">
        <f t="shared" si="329"/>
        <v/>
      </c>
      <c r="P771" s="21">
        <f>IF(SUMIFS('Daily NSE Equity Options'!$L:$L,'Daily NSE Equity Options'!$A:$A,$A771)=0,"",SUMIFS('Daily NSE Equity Options'!$L:$L,'Daily NSE Equity Options'!$A:$A,$A771))</f>
        <v>259711.95370000001</v>
      </c>
      <c r="Q771" s="8" t="str">
        <f>IF(SUMIFS('Daily BSE Equity Options'!$L:$L,'Daily BSE Equity Options'!$A:$A,$A771)=0,"",SUMIFS('Daily BSE Equity Options'!$L:$L,'Daily BSE Equity Options'!$A:$A,$A771))</f>
        <v/>
      </c>
      <c r="R771" s="8" t="str">
        <f t="shared" si="330"/>
        <v/>
      </c>
      <c r="S771" s="23">
        <f t="shared" si="331"/>
        <v>2.2831375291085512</v>
      </c>
      <c r="T771" s="23" t="str">
        <f t="shared" si="332"/>
        <v/>
      </c>
      <c r="U771" s="23" t="str">
        <f t="shared" si="333"/>
        <v/>
      </c>
      <c r="V771" s="23">
        <f t="shared" ref="V771:V834" si="345">IF(OR(P771="",P770=""),"",P771/P770-1)</f>
        <v>-0.13827616439971269</v>
      </c>
      <c r="W771" s="23" t="str">
        <f t="shared" ref="W771:W834" si="346">IF(OR(Q771="",Q770=""),"",Q771/Q770-1)</f>
        <v/>
      </c>
      <c r="X771" s="23" t="str">
        <f t="shared" ref="X771:X834" si="347">IF(OR(R771="",R770=""),"",R771/R770-1)</f>
        <v/>
      </c>
      <c r="Y771" s="23" t="str">
        <f t="shared" si="334"/>
        <v/>
      </c>
      <c r="Z771" s="23" t="str">
        <f t="shared" si="335"/>
        <v/>
      </c>
      <c r="AA771" s="24">
        <f>IF(SUMIFS('Daily NSE Equity Options'!$M:$M,'Daily NSE Equity Options'!$A:$A,$A771)=0,"",SUMIFS('Daily NSE Equity Options'!$M:$M,'Daily NSE Equity Options'!$A:$A,$A771))</f>
        <v>256523156</v>
      </c>
      <c r="AB771" s="9" t="str">
        <f>IF(SUMIFS('Daily BSE Equity Options'!$M:$M,'Daily BSE Equity Options'!$A:$A,$A771)=0,"",SUMIFS('Daily BSE Equity Options'!$M:$M,'Daily BSE Equity Options'!$A:$A,$A771))</f>
        <v/>
      </c>
      <c r="AC771" s="9" t="str">
        <f t="shared" si="336"/>
        <v/>
      </c>
      <c r="AD771" s="26">
        <f t="shared" si="337"/>
        <v>1.7209227026257938</v>
      </c>
      <c r="AE771" s="26" t="str">
        <f t="shared" si="338"/>
        <v/>
      </c>
      <c r="AF771" s="26" t="str">
        <f t="shared" si="339"/>
        <v/>
      </c>
      <c r="AG771" s="26">
        <f t="shared" ref="AG771:AG834" si="348">IF(OR(AA771="",AA770=""),"",AA771/AA770-1)</f>
        <v>-0.25584755582464203</v>
      </c>
      <c r="AH771" s="26" t="str">
        <f t="shared" ref="AH771:AH834" si="349">IF(OR(AB771="",AB770=""),"",AB771/AB770-1)</f>
        <v/>
      </c>
      <c r="AI771" s="26" t="str">
        <f t="shared" ref="AI771:AI834" si="350">IF(OR(AC771="",AC770=""),"",AC771/AC770-1)</f>
        <v/>
      </c>
      <c r="AJ771" s="26" t="str">
        <f t="shared" si="340"/>
        <v/>
      </c>
      <c r="AK771" s="26" t="str">
        <f t="shared" si="341"/>
        <v/>
      </c>
      <c r="AL771" s="29">
        <v>12.6775</v>
      </c>
      <c r="AM771" s="30">
        <v>13.297499999999999</v>
      </c>
      <c r="AN771" s="30">
        <v>11.5425</v>
      </c>
      <c r="AO771" s="30">
        <v>13.0825</v>
      </c>
      <c r="AP771" s="31">
        <v>3.1899999999999998E-2</v>
      </c>
    </row>
    <row r="772" spans="1:42" x14ac:dyDescent="0.2">
      <c r="A772" s="11">
        <v>45057</v>
      </c>
      <c r="B772" s="5" t="s">
        <v>243</v>
      </c>
      <c r="C772" s="10">
        <v>45047</v>
      </c>
      <c r="D772" s="5" t="s">
        <v>187</v>
      </c>
      <c r="E772" s="18">
        <f>IF(SUMIFS('Daily NSE Equity Options'!$K:$K,'Daily NSE Equity Options'!$A:$A,$A772)=0,"",SUMIFS('Daily NSE Equity Options'!$K:$K,'Daily NSE Equity Options'!$A:$A,$A772))</f>
        <v>657.83529999999996</v>
      </c>
      <c r="F772" s="7" t="str">
        <f>IF(SUMIFS('Daily BSE Equity Options'!$K:$K,'Daily BSE Equity Options'!$A:$A,$A772)=0,"",SUMIFS('Daily BSE Equity Options'!$K:$K,'Daily BSE Equity Options'!$A:$A,$A772))</f>
        <v/>
      </c>
      <c r="G772" s="7" t="str">
        <f t="shared" si="324"/>
        <v/>
      </c>
      <c r="H772" s="20">
        <f t="shared" si="325"/>
        <v>0.37062470088210731</v>
      </c>
      <c r="I772" s="20" t="str">
        <f t="shared" si="326"/>
        <v/>
      </c>
      <c r="J772" s="20" t="str">
        <f t="shared" si="327"/>
        <v/>
      </c>
      <c r="K772" s="20">
        <f t="shared" si="342"/>
        <v>-4.6282673721495859E-2</v>
      </c>
      <c r="L772" s="20" t="str">
        <f t="shared" si="343"/>
        <v/>
      </c>
      <c r="M772" s="20" t="str">
        <f t="shared" si="344"/>
        <v/>
      </c>
      <c r="N772" s="20" t="str">
        <f t="shared" si="328"/>
        <v/>
      </c>
      <c r="O772" s="20" t="str">
        <f t="shared" si="329"/>
        <v/>
      </c>
      <c r="P772" s="21">
        <f>IF(SUMIFS('Daily NSE Equity Options'!$L:$L,'Daily NSE Equity Options'!$A:$A,$A772)=0,"",SUMIFS('Daily NSE Equity Options'!$L:$L,'Daily NSE Equity Options'!$A:$A,$A772))</f>
        <v>438783.39110000001</v>
      </c>
      <c r="Q772" s="8">
        <f>IF(SUMIFS('Daily BSE Equity Options'!$L:$L,'Daily BSE Equity Options'!$A:$A,$A772)=0,"",SUMIFS('Daily BSE Equity Options'!$L:$L,'Daily BSE Equity Options'!$A:$A,$A772))</f>
        <v>3.0000000000000001E-3</v>
      </c>
      <c r="R772" s="8">
        <f t="shared" si="330"/>
        <v>438783.39410000003</v>
      </c>
      <c r="S772" s="23">
        <f t="shared" si="331"/>
        <v>2.7435135188432116</v>
      </c>
      <c r="T772" s="23">
        <f t="shared" si="332"/>
        <v>-0.99995772992805632</v>
      </c>
      <c r="U772" s="23">
        <f t="shared" si="333"/>
        <v>2.7412482011998152</v>
      </c>
      <c r="V772" s="23">
        <f t="shared" si="345"/>
        <v>0.68950017451584089</v>
      </c>
      <c r="W772" s="23" t="str">
        <f t="shared" si="346"/>
        <v/>
      </c>
      <c r="X772" s="23" t="str">
        <f t="shared" si="347"/>
        <v/>
      </c>
      <c r="Y772" s="23">
        <f t="shared" si="334"/>
        <v>0.99999999316291344</v>
      </c>
      <c r="Z772" s="23">
        <f t="shared" si="335"/>
        <v>6.8370864539059813E-9</v>
      </c>
      <c r="AA772" s="24">
        <f>IF(SUMIFS('Daily NSE Equity Options'!$M:$M,'Daily NSE Equity Options'!$A:$A,$A772)=0,"",SUMIFS('Daily NSE Equity Options'!$M:$M,'Daily NSE Equity Options'!$A:$A,$A772))</f>
        <v>428623301</v>
      </c>
      <c r="AB772" s="9">
        <f>IF(SUMIFS('Daily BSE Equity Options'!$M:$M,'Daily BSE Equity Options'!$A:$A,$A772)=0,"",SUMIFS('Daily BSE Equity Options'!$M:$M,'Daily BSE Equity Options'!$A:$A,$A772))</f>
        <v>3</v>
      </c>
      <c r="AC772" s="9">
        <f t="shared" si="336"/>
        <v>428623304</v>
      </c>
      <c r="AD772" s="26">
        <f t="shared" si="337"/>
        <v>2.0595843138942866</v>
      </c>
      <c r="AE772" s="26">
        <f t="shared" si="338"/>
        <v>-0.99996446718544574</v>
      </c>
      <c r="AF772" s="26">
        <f t="shared" si="339"/>
        <v>2.057741531647181</v>
      </c>
      <c r="AG772" s="26">
        <f t="shared" si="348"/>
        <v>0.6708951647234529</v>
      </c>
      <c r="AH772" s="26" t="str">
        <f t="shared" si="349"/>
        <v/>
      </c>
      <c r="AI772" s="26" t="str">
        <f t="shared" si="350"/>
        <v/>
      </c>
      <c r="AJ772" s="26">
        <f t="shared" si="340"/>
        <v>0.99999999300084719</v>
      </c>
      <c r="AK772" s="26">
        <f t="shared" si="341"/>
        <v>6.999152803880211E-9</v>
      </c>
      <c r="AL772" s="29">
        <v>13.0825</v>
      </c>
      <c r="AM772" s="30">
        <v>13.74</v>
      </c>
      <c r="AN772" s="30">
        <v>12.815</v>
      </c>
      <c r="AO772" s="30">
        <v>13.215</v>
      </c>
      <c r="AP772" s="31">
        <v>1.01E-2</v>
      </c>
    </row>
    <row r="773" spans="1:42" x14ac:dyDescent="0.2">
      <c r="A773" s="11">
        <v>45058</v>
      </c>
      <c r="B773" s="5" t="s">
        <v>241</v>
      </c>
      <c r="C773" s="10">
        <v>45047</v>
      </c>
      <c r="D773" s="5" t="s">
        <v>187</v>
      </c>
      <c r="E773" s="18">
        <f>IF(SUMIFS('Daily NSE Equity Options'!$K:$K,'Daily NSE Equity Options'!$A:$A,$A773)=0,"",SUMIFS('Daily NSE Equity Options'!$K:$K,'Daily NSE Equity Options'!$A:$A,$A773))</f>
        <v>519.11770000000001</v>
      </c>
      <c r="F773" s="7" t="str">
        <f>IF(SUMIFS('Daily BSE Equity Options'!$K:$K,'Daily BSE Equity Options'!$A:$A,$A773)=0,"",SUMIFS('Daily BSE Equity Options'!$K:$K,'Daily BSE Equity Options'!$A:$A,$A773))</f>
        <v/>
      </c>
      <c r="G773" s="7" t="str">
        <f t="shared" si="324"/>
        <v/>
      </c>
      <c r="H773" s="20">
        <f t="shared" si="325"/>
        <v>-3.4240414404824171E-2</v>
      </c>
      <c r="I773" s="20" t="str">
        <f t="shared" si="326"/>
        <v/>
      </c>
      <c r="J773" s="20" t="str">
        <f t="shared" si="327"/>
        <v/>
      </c>
      <c r="K773" s="20">
        <f t="shared" si="342"/>
        <v>-0.21086980282146606</v>
      </c>
      <c r="L773" s="20" t="str">
        <f t="shared" si="343"/>
        <v/>
      </c>
      <c r="M773" s="20" t="str">
        <f t="shared" si="344"/>
        <v/>
      </c>
      <c r="N773" s="20" t="str">
        <f t="shared" si="328"/>
        <v/>
      </c>
      <c r="O773" s="20" t="str">
        <f t="shared" si="329"/>
        <v/>
      </c>
      <c r="P773" s="21">
        <f>IF(SUMIFS('Daily NSE Equity Options'!$L:$L,'Daily NSE Equity Options'!$A:$A,$A773)=0,"",SUMIFS('Daily NSE Equity Options'!$L:$L,'Daily NSE Equity Options'!$A:$A,$A773))</f>
        <v>133739.54629999999</v>
      </c>
      <c r="Q773" s="8">
        <f>IF(SUMIFS('Daily BSE Equity Options'!$L:$L,'Daily BSE Equity Options'!$A:$A,$A773)=0,"",SUMIFS('Daily BSE Equity Options'!$L:$L,'Daily BSE Equity Options'!$A:$A,$A773))</f>
        <v>1E-3</v>
      </c>
      <c r="R773" s="8">
        <f t="shared" si="330"/>
        <v>133739.54729999998</v>
      </c>
      <c r="S773" s="23">
        <f t="shared" si="331"/>
        <v>-0.35276079878980982</v>
      </c>
      <c r="T773" s="23">
        <f t="shared" si="332"/>
        <v>-0.99990005696752848</v>
      </c>
      <c r="U773" s="23">
        <f t="shared" si="333"/>
        <v>-0.35279213375108909</v>
      </c>
      <c r="V773" s="23">
        <f t="shared" si="345"/>
        <v>-0.6952037177963275</v>
      </c>
      <c r="W773" s="23">
        <f t="shared" si="346"/>
        <v>-0.66666666666666674</v>
      </c>
      <c r="X773" s="23">
        <f t="shared" si="347"/>
        <v>-0.69520371760121735</v>
      </c>
      <c r="Y773" s="23">
        <f t="shared" si="334"/>
        <v>0.99999999252278027</v>
      </c>
      <c r="Z773" s="23">
        <f t="shared" si="335"/>
        <v>7.4772198664381164E-9</v>
      </c>
      <c r="AA773" s="24">
        <f>IF(SUMIFS('Daily NSE Equity Options'!$M:$M,'Daily NSE Equity Options'!$A:$A,$A773)=0,"",SUMIFS('Daily NSE Equity Options'!$M:$M,'Daily NSE Equity Options'!$A:$A,$A773))</f>
        <v>137870536</v>
      </c>
      <c r="AB773" s="9">
        <f>IF(SUMIFS('Daily BSE Equity Options'!$M:$M,'Daily BSE Equity Options'!$A:$A,$A773)=0,"",SUMIFS('Daily BSE Equity Options'!$M:$M,'Daily BSE Equity Options'!$A:$A,$A773))</f>
        <v>1</v>
      </c>
      <c r="AC773" s="9">
        <f t="shared" si="336"/>
        <v>137870537</v>
      </c>
      <c r="AD773" s="26">
        <f t="shared" si="337"/>
        <v>-0.44873499046701493</v>
      </c>
      <c r="AE773" s="26">
        <f t="shared" si="338"/>
        <v>-0.99991482837918411</v>
      </c>
      <c r="AF773" s="26">
        <f t="shared" si="339"/>
        <v>-0.44876086467033183</v>
      </c>
      <c r="AG773" s="26">
        <f t="shared" si="348"/>
        <v>-0.67834101487637044</v>
      </c>
      <c r="AH773" s="26">
        <f t="shared" si="349"/>
        <v>-0.66666666666666674</v>
      </c>
      <c r="AI773" s="26">
        <f t="shared" si="350"/>
        <v>-0.6783410147946598</v>
      </c>
      <c r="AJ773" s="26">
        <f t="shared" si="340"/>
        <v>0.99999999274681872</v>
      </c>
      <c r="AK773" s="26">
        <f t="shared" si="341"/>
        <v>7.2531812942746425E-9</v>
      </c>
      <c r="AL773" s="29">
        <v>13.215</v>
      </c>
      <c r="AM773" s="30">
        <v>13.51</v>
      </c>
      <c r="AN773" s="30">
        <v>12.737500000000001</v>
      </c>
      <c r="AO773" s="30">
        <v>12.852499999999999</v>
      </c>
      <c r="AP773" s="31">
        <v>-2.7400000000000001E-2</v>
      </c>
    </row>
    <row r="774" spans="1:42" x14ac:dyDescent="0.2">
      <c r="A774" s="11">
        <v>45061</v>
      </c>
      <c r="B774" s="5" t="s">
        <v>244</v>
      </c>
      <c r="C774" s="10">
        <v>45047</v>
      </c>
      <c r="D774" s="5" t="s">
        <v>187</v>
      </c>
      <c r="E774" s="18">
        <f>IF(SUMIFS('Daily NSE Equity Options'!$K:$K,'Daily NSE Equity Options'!$A:$A,$A774)=0,"",SUMIFS('Daily NSE Equity Options'!$K:$K,'Daily NSE Equity Options'!$A:$A,$A774))</f>
        <v>466.71100000000001</v>
      </c>
      <c r="F774" s="7">
        <f>IF(SUMIFS('Daily BSE Equity Options'!$K:$K,'Daily BSE Equity Options'!$A:$A,$A774)=0,"",SUMIFS('Daily BSE Equity Options'!$K:$K,'Daily BSE Equity Options'!$A:$A,$A774))</f>
        <v>5.9999999999999995E-4</v>
      </c>
      <c r="G774" s="7">
        <f t="shared" si="324"/>
        <v>466.71160000000003</v>
      </c>
      <c r="H774" s="20" t="str">
        <f t="shared" si="325"/>
        <v/>
      </c>
      <c r="I774" s="20" t="str">
        <f t="shared" si="326"/>
        <v/>
      </c>
      <c r="J774" s="20" t="str">
        <f t="shared" si="327"/>
        <v/>
      </c>
      <c r="K774" s="20">
        <f t="shared" si="342"/>
        <v>-0.10095340613506343</v>
      </c>
      <c r="L774" s="20" t="str">
        <f t="shared" si="343"/>
        <v/>
      </c>
      <c r="M774" s="20" t="str">
        <f t="shared" si="344"/>
        <v/>
      </c>
      <c r="N774" s="20">
        <f t="shared" si="328"/>
        <v>0.99999871440949828</v>
      </c>
      <c r="O774" s="20">
        <f t="shared" si="329"/>
        <v>1.2855905017145489E-6</v>
      </c>
      <c r="P774" s="21">
        <f>IF(SUMIFS('Daily NSE Equity Options'!$L:$L,'Daily NSE Equity Options'!$A:$A,$A774)=0,"",SUMIFS('Daily NSE Equity Options'!$L:$L,'Daily NSE Equity Options'!$A:$A,$A774))</f>
        <v>145191.62659999999</v>
      </c>
      <c r="Q774" s="8">
        <f>IF(SUMIFS('Daily BSE Equity Options'!$L:$L,'Daily BSE Equity Options'!$A:$A,$A774)=0,"",SUMIFS('Daily BSE Equity Options'!$L:$L,'Daily BSE Equity Options'!$A:$A,$A774))</f>
        <v>0.22789999999999999</v>
      </c>
      <c r="R774" s="8">
        <f t="shared" si="330"/>
        <v>145191.85449999999</v>
      </c>
      <c r="S774" s="23" t="str">
        <f t="shared" si="331"/>
        <v/>
      </c>
      <c r="T774" s="23" t="str">
        <f t="shared" si="332"/>
        <v/>
      </c>
      <c r="U774" s="23" t="str">
        <f t="shared" si="333"/>
        <v/>
      </c>
      <c r="V774" s="23">
        <f t="shared" si="345"/>
        <v>8.5629722971476863E-2</v>
      </c>
      <c r="W774" s="23">
        <f t="shared" si="346"/>
        <v>226.89999999999998</v>
      </c>
      <c r="X774" s="23">
        <f t="shared" si="347"/>
        <v>8.5631418912392343E-2</v>
      </c>
      <c r="Y774" s="23">
        <f t="shared" si="334"/>
        <v>0.99999843035271652</v>
      </c>
      <c r="Z774" s="23">
        <f t="shared" si="335"/>
        <v>1.5696472834844879E-6</v>
      </c>
      <c r="AA774" s="24">
        <f>IF(SUMIFS('Daily NSE Equity Options'!$M:$M,'Daily NSE Equity Options'!$A:$A,$A774)=0,"",SUMIFS('Daily NSE Equity Options'!$M:$M,'Daily NSE Equity Options'!$A:$A,$A774))</f>
        <v>152514593</v>
      </c>
      <c r="AB774" s="9">
        <f>IF(SUMIFS('Daily BSE Equity Options'!$M:$M,'Daily BSE Equity Options'!$A:$A,$A774)=0,"",SUMIFS('Daily BSE Equity Options'!$M:$M,'Daily BSE Equity Options'!$A:$A,$A774))</f>
        <v>347</v>
      </c>
      <c r="AC774" s="9">
        <f t="shared" si="336"/>
        <v>152514940</v>
      </c>
      <c r="AD774" s="26" t="str">
        <f t="shared" si="337"/>
        <v/>
      </c>
      <c r="AE774" s="26" t="str">
        <f t="shared" si="338"/>
        <v/>
      </c>
      <c r="AF774" s="26" t="str">
        <f t="shared" si="339"/>
        <v/>
      </c>
      <c r="AG774" s="26">
        <f t="shared" si="348"/>
        <v>0.10621600107509566</v>
      </c>
      <c r="AH774" s="26">
        <f t="shared" si="349"/>
        <v>346</v>
      </c>
      <c r="AI774" s="26">
        <f t="shared" si="350"/>
        <v>0.10621850990541937</v>
      </c>
      <c r="AJ774" s="26">
        <f t="shared" si="340"/>
        <v>0.99999772481305771</v>
      </c>
      <c r="AK774" s="26">
        <f t="shared" si="341"/>
        <v>2.2751869423415174E-6</v>
      </c>
      <c r="AL774" s="29">
        <v>12.852499999999999</v>
      </c>
      <c r="AM774" s="30">
        <v>13.615</v>
      </c>
      <c r="AN774" s="30">
        <v>12.5375</v>
      </c>
      <c r="AO774" s="30">
        <v>13.172499999999999</v>
      </c>
      <c r="AP774" s="31">
        <v>2.4899999999999999E-2</v>
      </c>
    </row>
    <row r="775" spans="1:42" x14ac:dyDescent="0.2">
      <c r="A775" s="11">
        <v>45062</v>
      </c>
      <c r="B775" s="5" t="s">
        <v>242</v>
      </c>
      <c r="C775" s="10">
        <v>45047</v>
      </c>
      <c r="D775" s="5" t="s">
        <v>187</v>
      </c>
      <c r="E775" s="18">
        <f>IF(SUMIFS('Daily NSE Equity Options'!$K:$K,'Daily NSE Equity Options'!$A:$A,$A775)=0,"",SUMIFS('Daily NSE Equity Options'!$K:$K,'Daily NSE Equity Options'!$A:$A,$A775))</f>
        <v>563.56669999999997</v>
      </c>
      <c r="F775" s="7">
        <f>IF(SUMIFS('Daily BSE Equity Options'!$K:$K,'Daily BSE Equity Options'!$A:$A,$A775)=0,"",SUMIFS('Daily BSE Equity Options'!$K:$K,'Daily BSE Equity Options'!$A:$A,$A775))</f>
        <v>5.0000000000000001E-4</v>
      </c>
      <c r="G775" s="7">
        <f t="shared" si="324"/>
        <v>563.56719999999996</v>
      </c>
      <c r="H775" s="20">
        <f t="shared" si="325"/>
        <v>0.35175443435712306</v>
      </c>
      <c r="I775" s="20">
        <f t="shared" si="326"/>
        <v>-0.9642857142857143</v>
      </c>
      <c r="J775" s="20">
        <f t="shared" si="327"/>
        <v>0.35171024323086164</v>
      </c>
      <c r="K775" s="20">
        <f t="shared" si="342"/>
        <v>0.20752821339115624</v>
      </c>
      <c r="L775" s="20">
        <f t="shared" si="343"/>
        <v>-0.16666666666666663</v>
      </c>
      <c r="M775" s="20">
        <f t="shared" si="344"/>
        <v>0.20752773232977262</v>
      </c>
      <c r="N775" s="20">
        <f t="shared" si="328"/>
        <v>0.99999911279435716</v>
      </c>
      <c r="O775" s="20">
        <f t="shared" si="329"/>
        <v>8.8720564291179485E-7</v>
      </c>
      <c r="P775" s="21">
        <f>IF(SUMIFS('Daily NSE Equity Options'!$L:$L,'Daily NSE Equity Options'!$A:$A,$A775)=0,"",SUMIFS('Daily NSE Equity Options'!$L:$L,'Daily NSE Equity Options'!$A:$A,$A775))</f>
        <v>273839.78419999999</v>
      </c>
      <c r="Q775" s="8">
        <f>IF(SUMIFS('Daily BSE Equity Options'!$L:$L,'Daily BSE Equity Options'!$A:$A,$A775)=0,"",SUMIFS('Daily BSE Equity Options'!$L:$L,'Daily BSE Equity Options'!$A:$A,$A775))</f>
        <v>0.3196</v>
      </c>
      <c r="R775" s="8">
        <f t="shared" si="330"/>
        <v>273840.10379999998</v>
      </c>
      <c r="S775" s="23">
        <f t="shared" si="331"/>
        <v>3.088335164680208</v>
      </c>
      <c r="T775" s="23">
        <f t="shared" si="332"/>
        <v>-0.99486024894664049</v>
      </c>
      <c r="U775" s="23">
        <f t="shared" si="333"/>
        <v>3.0845480207841129</v>
      </c>
      <c r="V775" s="23">
        <f t="shared" si="345"/>
        <v>0.88605769225537423</v>
      </c>
      <c r="W775" s="23">
        <f t="shared" si="346"/>
        <v>0.40236946028960063</v>
      </c>
      <c r="X775" s="23">
        <f t="shared" si="347"/>
        <v>0.88605693303545485</v>
      </c>
      <c r="Y775" s="23">
        <f t="shared" si="334"/>
        <v>0.99999883289556368</v>
      </c>
      <c r="Z775" s="23">
        <f t="shared" si="335"/>
        <v>1.1671044363663435E-6</v>
      </c>
      <c r="AA775" s="24">
        <f>IF(SUMIFS('Daily NSE Equity Options'!$M:$M,'Daily NSE Equity Options'!$A:$A,$A775)=0,"",SUMIFS('Daily NSE Equity Options'!$M:$M,'Daily NSE Equity Options'!$A:$A,$A775))</f>
        <v>310243295</v>
      </c>
      <c r="AB775" s="9">
        <f>IF(SUMIFS('Daily BSE Equity Options'!$M:$M,'Daily BSE Equity Options'!$A:$A,$A775)=0,"",SUMIFS('Daily BSE Equity Options'!$M:$M,'Daily BSE Equity Options'!$A:$A,$A775))</f>
        <v>503</v>
      </c>
      <c r="AC775" s="9">
        <f t="shared" si="336"/>
        <v>310243798</v>
      </c>
      <c r="AD775" s="26">
        <f t="shared" si="337"/>
        <v>2.7955503101676973</v>
      </c>
      <c r="AE775" s="26">
        <f t="shared" si="338"/>
        <v>-0.99289818854391687</v>
      </c>
      <c r="AF775" s="26">
        <f t="shared" si="339"/>
        <v>2.7922704417027884</v>
      </c>
      <c r="AG775" s="26">
        <f t="shared" si="348"/>
        <v>1.0341876072147405</v>
      </c>
      <c r="AH775" s="26">
        <f t="shared" si="349"/>
        <v>0.44956772334293937</v>
      </c>
      <c r="AI775" s="26">
        <f t="shared" si="350"/>
        <v>1.0341862770952144</v>
      </c>
      <c r="AJ775" s="26">
        <f t="shared" si="340"/>
        <v>0.99999837869442276</v>
      </c>
      <c r="AK775" s="26">
        <f t="shared" si="341"/>
        <v>1.6213055772351008E-6</v>
      </c>
      <c r="AL775" s="29">
        <v>13.172499999999999</v>
      </c>
      <c r="AM775" s="30">
        <v>13.484999999999999</v>
      </c>
      <c r="AN775" s="30">
        <v>11.71</v>
      </c>
      <c r="AO775" s="30">
        <v>13.2925</v>
      </c>
      <c r="AP775" s="31">
        <v>9.1000000000000004E-3</v>
      </c>
    </row>
    <row r="776" spans="1:42" x14ac:dyDescent="0.2">
      <c r="A776" s="11">
        <v>45063</v>
      </c>
      <c r="B776" s="5" t="s">
        <v>240</v>
      </c>
      <c r="C776" s="10">
        <v>45047</v>
      </c>
      <c r="D776" s="5" t="s">
        <v>187</v>
      </c>
      <c r="E776" s="18">
        <f>IF(SUMIFS('Daily NSE Equity Options'!$K:$K,'Daily NSE Equity Options'!$A:$A,$A776)=0,"",SUMIFS('Daily NSE Equity Options'!$K:$K,'Daily NSE Equity Options'!$A:$A,$A776))</f>
        <v>637.58439999999996</v>
      </c>
      <c r="F776" s="7">
        <f>IF(SUMIFS('Daily BSE Equity Options'!$K:$K,'Daily BSE Equity Options'!$A:$A,$A776)=0,"",SUMIFS('Daily BSE Equity Options'!$K:$K,'Daily BSE Equity Options'!$A:$A,$A776))</f>
        <v>1.1999999999999999E-3</v>
      </c>
      <c r="G776" s="7">
        <f t="shared" si="324"/>
        <v>637.5856</v>
      </c>
      <c r="H776" s="20">
        <f t="shared" si="325"/>
        <v>0.46051318044605383</v>
      </c>
      <c r="I776" s="20">
        <f t="shared" si="326"/>
        <v>-0.91428571428571426</v>
      </c>
      <c r="J776" s="20">
        <f t="shared" si="327"/>
        <v>0.46046909237675626</v>
      </c>
      <c r="K776" s="20">
        <f t="shared" si="342"/>
        <v>0.13133795875448273</v>
      </c>
      <c r="L776" s="20">
        <f t="shared" si="343"/>
        <v>1.4</v>
      </c>
      <c r="M776" s="20">
        <f t="shared" si="344"/>
        <v>0.13133908431860486</v>
      </c>
      <c r="N776" s="20">
        <f t="shared" si="328"/>
        <v>0.99999811789977688</v>
      </c>
      <c r="O776" s="20">
        <f t="shared" si="329"/>
        <v>1.882100223091613E-6</v>
      </c>
      <c r="P776" s="21">
        <f>IF(SUMIFS('Daily NSE Equity Options'!$L:$L,'Daily NSE Equity Options'!$A:$A,$A776)=0,"",SUMIFS('Daily NSE Equity Options'!$L:$L,'Daily NSE Equity Options'!$A:$A,$A776))</f>
        <v>246573.45860000001</v>
      </c>
      <c r="Q776" s="8">
        <f>IF(SUMIFS('Daily BSE Equity Options'!$L:$L,'Daily BSE Equity Options'!$A:$A,$A776)=0,"",SUMIFS('Daily BSE Equity Options'!$L:$L,'Daily BSE Equity Options'!$A:$A,$A776))</f>
        <v>0.70530000000000004</v>
      </c>
      <c r="R776" s="8">
        <f t="shared" si="330"/>
        <v>246574.16390000001</v>
      </c>
      <c r="S776" s="23">
        <f t="shared" si="331"/>
        <v>1.9521629294748202</v>
      </c>
      <c r="T776" s="23">
        <f t="shared" si="332"/>
        <v>-0.99024043969911824</v>
      </c>
      <c r="U776" s="23">
        <f t="shared" si="333"/>
        <v>1.9496192392007869</v>
      </c>
      <c r="V776" s="23">
        <f t="shared" si="345"/>
        <v>-9.9570358922302926E-2</v>
      </c>
      <c r="W776" s="23">
        <f t="shared" si="346"/>
        <v>1.2068210262828538</v>
      </c>
      <c r="X776" s="23">
        <f t="shared" si="347"/>
        <v>-9.9568834227121594E-2</v>
      </c>
      <c r="Y776" s="23">
        <f t="shared" si="334"/>
        <v>0.99999713960299474</v>
      </c>
      <c r="Z776" s="23">
        <f t="shared" si="335"/>
        <v>2.860397005284137E-6</v>
      </c>
      <c r="AA776" s="24">
        <f>IF(SUMIFS('Daily NSE Equity Options'!$M:$M,'Daily NSE Equity Options'!$A:$A,$A776)=0,"",SUMIFS('Daily NSE Equity Options'!$M:$M,'Daily NSE Equity Options'!$A:$A,$A776))</f>
        <v>244256095</v>
      </c>
      <c r="AB776" s="9">
        <f>IF(SUMIFS('Daily BSE Equity Options'!$M:$M,'Daily BSE Equity Options'!$A:$A,$A776)=0,"",SUMIFS('Daily BSE Equity Options'!$M:$M,'Daily BSE Equity Options'!$A:$A,$A776))</f>
        <v>1127</v>
      </c>
      <c r="AC776" s="9">
        <f t="shared" si="336"/>
        <v>244257222</v>
      </c>
      <c r="AD776" s="26">
        <f t="shared" si="337"/>
        <v>1.4019492484771061</v>
      </c>
      <c r="AE776" s="26">
        <f t="shared" si="338"/>
        <v>-0.98619785925980352</v>
      </c>
      <c r="AF776" s="26">
        <f t="shared" si="339"/>
        <v>1.4000331916987148</v>
      </c>
      <c r="AG776" s="26">
        <f t="shared" si="348"/>
        <v>-0.21269500763908533</v>
      </c>
      <c r="AH776" s="26">
        <f t="shared" si="349"/>
        <v>1.2405566600397613</v>
      </c>
      <c r="AI776" s="26">
        <f t="shared" si="350"/>
        <v>-0.21269265147405136</v>
      </c>
      <c r="AJ776" s="26">
        <f t="shared" si="340"/>
        <v>0.99999538601155469</v>
      </c>
      <c r="AK776" s="26">
        <f t="shared" si="341"/>
        <v>4.6139884453447192E-6</v>
      </c>
      <c r="AL776" s="29">
        <v>13.2925</v>
      </c>
      <c r="AM776" s="30">
        <v>13.58</v>
      </c>
      <c r="AN776" s="30">
        <v>11.895</v>
      </c>
      <c r="AO776" s="30">
        <v>13.105</v>
      </c>
      <c r="AP776" s="31">
        <v>-1.41E-2</v>
      </c>
    </row>
    <row r="777" spans="1:42" x14ac:dyDescent="0.2">
      <c r="A777" s="11">
        <v>45064</v>
      </c>
      <c r="B777" s="5" t="s">
        <v>243</v>
      </c>
      <c r="C777" s="10">
        <v>45047</v>
      </c>
      <c r="D777" s="5" t="s">
        <v>187</v>
      </c>
      <c r="E777" s="18">
        <f>IF(SUMIFS('Daily NSE Equity Options'!$K:$K,'Daily NSE Equity Options'!$A:$A,$A777)=0,"",SUMIFS('Daily NSE Equity Options'!$K:$K,'Daily NSE Equity Options'!$A:$A,$A777))</f>
        <v>694.41200000000003</v>
      </c>
      <c r="F777" s="7">
        <f>IF(SUMIFS('Daily BSE Equity Options'!$K:$K,'Daily BSE Equity Options'!$A:$A,$A777)=0,"",SUMIFS('Daily BSE Equity Options'!$K:$K,'Daily BSE Equity Options'!$A:$A,$A777))</f>
        <v>1.5E-3</v>
      </c>
      <c r="G777" s="7">
        <f t="shared" si="324"/>
        <v>694.4135</v>
      </c>
      <c r="H777" s="20">
        <f t="shared" si="325"/>
        <v>0.61124211766087133</v>
      </c>
      <c r="I777" s="20">
        <f t="shared" si="326"/>
        <v>-0.93801652892561982</v>
      </c>
      <c r="J777" s="20">
        <f t="shared" si="327"/>
        <v>0.61115512983073206</v>
      </c>
      <c r="K777" s="20">
        <f t="shared" si="342"/>
        <v>8.9129533282181983E-2</v>
      </c>
      <c r="L777" s="20">
        <f t="shared" si="343"/>
        <v>0.25000000000000022</v>
      </c>
      <c r="M777" s="20">
        <f t="shared" si="344"/>
        <v>8.9129836056523137E-2</v>
      </c>
      <c r="N777" s="20">
        <f t="shared" si="328"/>
        <v>0.99999783990374613</v>
      </c>
      <c r="O777" s="20">
        <f t="shared" si="329"/>
        <v>2.1600962538890735E-6</v>
      </c>
      <c r="P777" s="21">
        <f>IF(SUMIFS('Daily NSE Equity Options'!$L:$L,'Daily NSE Equity Options'!$A:$A,$A777)=0,"",SUMIFS('Daily NSE Equity Options'!$L:$L,'Daily NSE Equity Options'!$A:$A,$A777))</f>
        <v>488093.23489999998</v>
      </c>
      <c r="Q777" s="8">
        <f>IF(SUMIFS('Daily BSE Equity Options'!$L:$L,'Daily BSE Equity Options'!$A:$A,$A777)=0,"",SUMIFS('Daily BSE Equity Options'!$L:$L,'Daily BSE Equity Options'!$A:$A,$A777))</f>
        <v>0.93510000000000004</v>
      </c>
      <c r="R777" s="8">
        <f t="shared" si="330"/>
        <v>488094.17</v>
      </c>
      <c r="S777" s="23">
        <f t="shared" si="331"/>
        <v>3.354326743472952</v>
      </c>
      <c r="T777" s="23">
        <f t="shared" si="332"/>
        <v>-0.99196981316139976</v>
      </c>
      <c r="U777" s="23">
        <f t="shared" si="333"/>
        <v>3.3498163019265004</v>
      </c>
      <c r="V777" s="23">
        <f t="shared" si="345"/>
        <v>0.9795043540829822</v>
      </c>
      <c r="W777" s="23">
        <f t="shared" si="346"/>
        <v>0.325818800510421</v>
      </c>
      <c r="X777" s="23">
        <f t="shared" si="347"/>
        <v>0.97950248428278242</v>
      </c>
      <c r="Y777" s="23">
        <f t="shared" si="334"/>
        <v>0.99999808418117353</v>
      </c>
      <c r="Z777" s="23">
        <f t="shared" si="335"/>
        <v>1.9158188265186614E-6</v>
      </c>
      <c r="AA777" s="24">
        <f>IF(SUMIFS('Daily NSE Equity Options'!$M:$M,'Daily NSE Equity Options'!$A:$A,$A777)=0,"",SUMIFS('Daily NSE Equity Options'!$M:$M,'Daily NSE Equity Options'!$A:$A,$A777))</f>
        <v>475175407</v>
      </c>
      <c r="AB777" s="9">
        <f>IF(SUMIFS('Daily BSE Equity Options'!$M:$M,'Daily BSE Equity Options'!$A:$A,$A777)=0,"",SUMIFS('Daily BSE Equity Options'!$M:$M,'Daily BSE Equity Options'!$A:$A,$A777))</f>
        <v>1505</v>
      </c>
      <c r="AC777" s="9">
        <f t="shared" si="336"/>
        <v>475176912</v>
      </c>
      <c r="AD777" s="26">
        <f t="shared" si="337"/>
        <v>2.5276757927853888</v>
      </c>
      <c r="AE777" s="26">
        <f t="shared" si="338"/>
        <v>-0.98862511242621443</v>
      </c>
      <c r="AF777" s="26">
        <f t="shared" si="339"/>
        <v>2.52422527912857</v>
      </c>
      <c r="AG777" s="26">
        <f t="shared" si="348"/>
        <v>0.94539836150250411</v>
      </c>
      <c r="AH777" s="26">
        <f t="shared" si="349"/>
        <v>0.3354037267080745</v>
      </c>
      <c r="AI777" s="26">
        <f t="shared" si="350"/>
        <v>0.94539554699430761</v>
      </c>
      <c r="AJ777" s="26">
        <f t="shared" si="340"/>
        <v>0.99999683275857476</v>
      </c>
      <c r="AK777" s="26">
        <f t="shared" si="341"/>
        <v>3.1672414252315358E-6</v>
      </c>
      <c r="AL777" s="29">
        <v>13.105</v>
      </c>
      <c r="AM777" s="30">
        <v>13.105</v>
      </c>
      <c r="AN777" s="30">
        <v>11.137499999999999</v>
      </c>
      <c r="AO777" s="30">
        <v>12.795</v>
      </c>
      <c r="AP777" s="31">
        <v>-2.3699999999999999E-2</v>
      </c>
    </row>
    <row r="778" spans="1:42" x14ac:dyDescent="0.2">
      <c r="A778" s="11">
        <v>45065</v>
      </c>
      <c r="B778" s="5" t="s">
        <v>241</v>
      </c>
      <c r="C778" s="10">
        <v>45047</v>
      </c>
      <c r="D778" s="5" t="s">
        <v>187</v>
      </c>
      <c r="E778" s="18">
        <f>IF(SUMIFS('Daily NSE Equity Options'!$K:$K,'Daily NSE Equity Options'!$A:$A,$A778)=0,"",SUMIFS('Daily NSE Equity Options'!$K:$K,'Daily NSE Equity Options'!$A:$A,$A778))</f>
        <v>587.26930000000004</v>
      </c>
      <c r="F778" s="7">
        <f>IF(SUMIFS('Daily BSE Equity Options'!$K:$K,'Daily BSE Equity Options'!$A:$A,$A778)=0,"",SUMIFS('Daily BSE Equity Options'!$K:$K,'Daily BSE Equity Options'!$A:$A,$A778))</f>
        <v>4.5999999999999999E-3</v>
      </c>
      <c r="G778" s="7">
        <f t="shared" si="324"/>
        <v>587.27390000000003</v>
      </c>
      <c r="H778" s="20">
        <f t="shared" si="325"/>
        <v>0.35943981577504847</v>
      </c>
      <c r="I778" s="20">
        <f t="shared" si="326"/>
        <v>-0.46511627906976749</v>
      </c>
      <c r="J778" s="20">
        <f t="shared" si="327"/>
        <v>0.35942340108453141</v>
      </c>
      <c r="K778" s="20">
        <f t="shared" si="342"/>
        <v>-0.15429269655478306</v>
      </c>
      <c r="L778" s="20">
        <f t="shared" si="343"/>
        <v>2.0666666666666664</v>
      </c>
      <c r="M778" s="20">
        <f t="shared" si="344"/>
        <v>-0.15428789906878249</v>
      </c>
      <c r="N778" s="20">
        <f t="shared" si="328"/>
        <v>0.99999216719830397</v>
      </c>
      <c r="O778" s="20">
        <f t="shared" si="329"/>
        <v>7.8328016961080679E-6</v>
      </c>
      <c r="P778" s="21">
        <f>IF(SUMIFS('Daily NSE Equity Options'!$L:$L,'Daily NSE Equity Options'!$A:$A,$A778)=0,"",SUMIFS('Daily NSE Equity Options'!$L:$L,'Daily NSE Equity Options'!$A:$A,$A778))</f>
        <v>160128.74280000001</v>
      </c>
      <c r="Q778" s="8">
        <f>IF(SUMIFS('Daily BSE Equity Options'!$L:$L,'Daily BSE Equity Options'!$A:$A,$A778)=0,"",SUMIFS('Daily BSE Equity Options'!$L:$L,'Daily BSE Equity Options'!$A:$A,$A778))</f>
        <v>4.9295999999999998</v>
      </c>
      <c r="R778" s="8">
        <f t="shared" si="330"/>
        <v>160133.67240000001</v>
      </c>
      <c r="S778" s="23">
        <f t="shared" si="331"/>
        <v>-7.8272705199303738E-2</v>
      </c>
      <c r="T778" s="23">
        <f t="shared" si="332"/>
        <v>-0.95648235935952375</v>
      </c>
      <c r="U778" s="23">
        <f t="shared" si="333"/>
        <v>-7.8844966809163197E-2</v>
      </c>
      <c r="V778" s="23">
        <f t="shared" si="345"/>
        <v>-0.6719300097801868</v>
      </c>
      <c r="W778" s="23">
        <f t="shared" si="346"/>
        <v>4.2717356432467115</v>
      </c>
      <c r="X778" s="23">
        <f t="shared" si="347"/>
        <v>-0.67192053861245671</v>
      </c>
      <c r="Y778" s="23">
        <f t="shared" si="334"/>
        <v>0.9999692157188047</v>
      </c>
      <c r="Z778" s="23">
        <f t="shared" si="335"/>
        <v>3.0784281195314668E-5</v>
      </c>
      <c r="AA778" s="24">
        <f>IF(SUMIFS('Daily NSE Equity Options'!$M:$M,'Daily NSE Equity Options'!$A:$A,$A778)=0,"",SUMIFS('Daily NSE Equity Options'!$M:$M,'Daily NSE Equity Options'!$A:$A,$A778))</f>
        <v>165976341</v>
      </c>
      <c r="AB778" s="9">
        <f>IF(SUMIFS('Daily BSE Equity Options'!$M:$M,'Daily BSE Equity Options'!$A:$A,$A778)=0,"",SUMIFS('Daily BSE Equity Options'!$M:$M,'Daily BSE Equity Options'!$A:$A,$A778))</f>
        <v>8001</v>
      </c>
      <c r="AC778" s="9">
        <f t="shared" si="336"/>
        <v>165984342</v>
      </c>
      <c r="AD778" s="26">
        <f t="shared" si="337"/>
        <v>-0.21857293092778185</v>
      </c>
      <c r="AE778" s="26">
        <f t="shared" si="338"/>
        <v>-0.93901676829268288</v>
      </c>
      <c r="AF778" s="26">
        <f t="shared" si="339"/>
        <v>-0.21901767283178952</v>
      </c>
      <c r="AG778" s="26">
        <f t="shared" si="348"/>
        <v>-0.65070511109174467</v>
      </c>
      <c r="AH778" s="26">
        <f t="shared" si="349"/>
        <v>4.3162790697674422</v>
      </c>
      <c r="AI778" s="26">
        <f t="shared" si="350"/>
        <v>-0.65068937945368854</v>
      </c>
      <c r="AJ778" s="26">
        <f t="shared" si="340"/>
        <v>0.99995179665802447</v>
      </c>
      <c r="AK778" s="26">
        <f t="shared" si="341"/>
        <v>4.820334197547381E-5</v>
      </c>
      <c r="AL778" s="29">
        <v>12.795</v>
      </c>
      <c r="AM778" s="30">
        <v>12.82</v>
      </c>
      <c r="AN778" s="30">
        <v>11.6875</v>
      </c>
      <c r="AO778" s="30">
        <v>12.3025</v>
      </c>
      <c r="AP778" s="31">
        <v>-3.85E-2</v>
      </c>
    </row>
    <row r="779" spans="1:42" x14ac:dyDescent="0.2">
      <c r="A779" s="11">
        <v>45068</v>
      </c>
      <c r="B779" s="5" t="s">
        <v>244</v>
      </c>
      <c r="C779" s="10">
        <v>45047</v>
      </c>
      <c r="D779" s="5" t="s">
        <v>187</v>
      </c>
      <c r="E779" s="18">
        <f>IF(SUMIFS('Daily NSE Equity Options'!$K:$K,'Daily NSE Equity Options'!$A:$A,$A779)=0,"",SUMIFS('Daily NSE Equity Options'!$K:$K,'Daily NSE Equity Options'!$A:$A,$A779))</f>
        <v>595.22130000000004</v>
      </c>
      <c r="F779" s="7">
        <f>IF(SUMIFS('Daily BSE Equity Options'!$K:$K,'Daily BSE Equity Options'!$A:$A,$A779)=0,"",SUMIFS('Daily BSE Equity Options'!$K:$K,'Daily BSE Equity Options'!$A:$A,$A779))</f>
        <v>3.2000000000000002E-3</v>
      </c>
      <c r="G779" s="7">
        <f t="shared" si="324"/>
        <v>595.22450000000003</v>
      </c>
      <c r="H779" s="20" t="str">
        <f t="shared" si="325"/>
        <v/>
      </c>
      <c r="I779" s="20" t="str">
        <f t="shared" si="326"/>
        <v/>
      </c>
      <c r="J779" s="20" t="str">
        <f t="shared" si="327"/>
        <v/>
      </c>
      <c r="K779" s="20">
        <f t="shared" si="342"/>
        <v>1.3540636297521447E-2</v>
      </c>
      <c r="L779" s="20">
        <f t="shared" si="343"/>
        <v>-0.30434782608695643</v>
      </c>
      <c r="M779" s="20">
        <f t="shared" si="344"/>
        <v>1.3538146340234203E-2</v>
      </c>
      <c r="N779" s="20">
        <f t="shared" si="328"/>
        <v>0.99999462387720939</v>
      </c>
      <c r="O779" s="20">
        <f t="shared" si="329"/>
        <v>5.3761227906445387E-6</v>
      </c>
      <c r="P779" s="21">
        <f>IF(SUMIFS('Daily NSE Equity Options'!$L:$L,'Daily NSE Equity Options'!$A:$A,$A779)=0,"",SUMIFS('Daily NSE Equity Options'!$L:$L,'Daily NSE Equity Options'!$A:$A,$A779))</f>
        <v>192263.6</v>
      </c>
      <c r="Q779" s="8">
        <f>IF(SUMIFS('Daily BSE Equity Options'!$L:$L,'Daily BSE Equity Options'!$A:$A,$A779)=0,"",SUMIFS('Daily BSE Equity Options'!$L:$L,'Daily BSE Equity Options'!$A:$A,$A779))</f>
        <v>1.0828</v>
      </c>
      <c r="R779" s="8">
        <f t="shared" si="330"/>
        <v>192264.68280000001</v>
      </c>
      <c r="S779" s="23" t="str">
        <f t="shared" si="331"/>
        <v/>
      </c>
      <c r="T779" s="23" t="str">
        <f t="shared" si="332"/>
        <v/>
      </c>
      <c r="U779" s="23" t="str">
        <f t="shared" si="333"/>
        <v/>
      </c>
      <c r="V779" s="23">
        <f t="shared" si="345"/>
        <v>0.20068138073210418</v>
      </c>
      <c r="W779" s="23">
        <f t="shared" si="346"/>
        <v>-0.78034728984096069</v>
      </c>
      <c r="X779" s="23">
        <f t="shared" si="347"/>
        <v>0.20065118046964869</v>
      </c>
      <c r="Y779" s="23">
        <f t="shared" si="334"/>
        <v>0.99999436818044674</v>
      </c>
      <c r="Z779" s="23">
        <f t="shared" si="335"/>
        <v>5.6318195532892737E-6</v>
      </c>
      <c r="AA779" s="24">
        <f>IF(SUMIFS('Daily NSE Equity Options'!$M:$M,'Daily NSE Equity Options'!$A:$A,$A779)=0,"",SUMIFS('Daily NSE Equity Options'!$M:$M,'Daily NSE Equity Options'!$A:$A,$A779))</f>
        <v>203425377</v>
      </c>
      <c r="AB779" s="9">
        <f>IF(SUMIFS('Daily BSE Equity Options'!$M:$M,'Daily BSE Equity Options'!$A:$A,$A779)=0,"",SUMIFS('Daily BSE Equity Options'!$M:$M,'Daily BSE Equity Options'!$A:$A,$A779))</f>
        <v>1748</v>
      </c>
      <c r="AC779" s="9">
        <f t="shared" si="336"/>
        <v>203427125</v>
      </c>
      <c r="AD779" s="26" t="str">
        <f t="shared" si="337"/>
        <v/>
      </c>
      <c r="AE779" s="26" t="str">
        <f t="shared" si="338"/>
        <v/>
      </c>
      <c r="AF779" s="26" t="str">
        <f t="shared" si="339"/>
        <v/>
      </c>
      <c r="AG779" s="26">
        <f t="shared" si="348"/>
        <v>0.22562875994476816</v>
      </c>
      <c r="AH779" s="26">
        <f t="shared" si="349"/>
        <v>-0.78152730908636414</v>
      </c>
      <c r="AI779" s="26">
        <f t="shared" si="350"/>
        <v>0.22558021165635012</v>
      </c>
      <c r="AJ779" s="26">
        <f t="shared" si="340"/>
        <v>0.99999140724227409</v>
      </c>
      <c r="AK779" s="26">
        <f t="shared" si="341"/>
        <v>8.5927577258932403E-6</v>
      </c>
      <c r="AL779" s="29">
        <v>12.3025</v>
      </c>
      <c r="AM779" s="30">
        <v>12.82</v>
      </c>
      <c r="AN779" s="30">
        <v>11.555</v>
      </c>
      <c r="AO779" s="30">
        <v>12.57</v>
      </c>
      <c r="AP779" s="31">
        <v>2.1700000000000001E-2</v>
      </c>
    </row>
    <row r="780" spans="1:42" x14ac:dyDescent="0.2">
      <c r="A780" s="11">
        <v>45069</v>
      </c>
      <c r="B780" s="5" t="s">
        <v>242</v>
      </c>
      <c r="C780" s="10">
        <v>45047</v>
      </c>
      <c r="D780" s="5" t="s">
        <v>187</v>
      </c>
      <c r="E780" s="18">
        <f>IF(SUMIFS('Daily NSE Equity Options'!$K:$K,'Daily NSE Equity Options'!$A:$A,$A780)=0,"",SUMIFS('Daily NSE Equity Options'!$K:$K,'Daily NSE Equity Options'!$A:$A,$A780))</f>
        <v>497.30500000000001</v>
      </c>
      <c r="F780" s="7">
        <f>IF(SUMIFS('Daily BSE Equity Options'!$K:$K,'Daily BSE Equity Options'!$A:$A,$A780)=0,"",SUMIFS('Daily BSE Equity Options'!$K:$K,'Daily BSE Equity Options'!$A:$A,$A780))</f>
        <v>7.6E-3</v>
      </c>
      <c r="G780" s="7">
        <f t="shared" si="324"/>
        <v>497.31260000000003</v>
      </c>
      <c r="H780" s="20">
        <f t="shared" si="325"/>
        <v>0.17536879099893521</v>
      </c>
      <c r="I780" s="20">
        <f t="shared" si="326"/>
        <v>-0.70881226053639845</v>
      </c>
      <c r="J780" s="20">
        <f t="shared" si="327"/>
        <v>0.17531425211447238</v>
      </c>
      <c r="K780" s="20">
        <f t="shared" si="342"/>
        <v>-0.16450402564558764</v>
      </c>
      <c r="L780" s="20">
        <f t="shared" si="343"/>
        <v>1.375</v>
      </c>
      <c r="M780" s="20">
        <f t="shared" si="344"/>
        <v>-0.16449574908290909</v>
      </c>
      <c r="N780" s="20">
        <f t="shared" si="328"/>
        <v>0.99998471786156229</v>
      </c>
      <c r="O780" s="20">
        <f t="shared" si="329"/>
        <v>1.5282138437674814E-5</v>
      </c>
      <c r="P780" s="21">
        <f>IF(SUMIFS('Daily NSE Equity Options'!$L:$L,'Daily NSE Equity Options'!$A:$A,$A780)=0,"",SUMIFS('Daily NSE Equity Options'!$L:$L,'Daily NSE Equity Options'!$A:$A,$A780))</f>
        <v>239889.26749999999</v>
      </c>
      <c r="Q780" s="8">
        <f>IF(SUMIFS('Daily BSE Equity Options'!$L:$L,'Daily BSE Equity Options'!$A:$A,$A780)=0,"",SUMIFS('Daily BSE Equity Options'!$L:$L,'Daily BSE Equity Options'!$A:$A,$A780))</f>
        <v>2.992</v>
      </c>
      <c r="R780" s="8">
        <f t="shared" si="330"/>
        <v>239892.25949999999</v>
      </c>
      <c r="S780" s="23">
        <f t="shared" si="331"/>
        <v>2.5628798445453849</v>
      </c>
      <c r="T780" s="23">
        <f t="shared" si="332"/>
        <v>-0.97953309181652015</v>
      </c>
      <c r="U780" s="23">
        <f t="shared" si="333"/>
        <v>2.5552052229146698</v>
      </c>
      <c r="V780" s="23">
        <f t="shared" si="345"/>
        <v>0.24771026600979051</v>
      </c>
      <c r="W780" s="23">
        <f t="shared" si="346"/>
        <v>1.7632065016623568</v>
      </c>
      <c r="X780" s="23">
        <f t="shared" si="347"/>
        <v>0.24771880101112354</v>
      </c>
      <c r="Y780" s="23">
        <f t="shared" si="334"/>
        <v>0.99998752773429944</v>
      </c>
      <c r="Z780" s="23">
        <f t="shared" si="335"/>
        <v>1.2472265700594646E-5</v>
      </c>
      <c r="AA780" s="24">
        <f>IF(SUMIFS('Daily NSE Equity Options'!$M:$M,'Daily NSE Equity Options'!$A:$A,$A780)=0,"",SUMIFS('Daily NSE Equity Options'!$M:$M,'Daily NSE Equity Options'!$A:$A,$A780))</f>
        <v>274189924</v>
      </c>
      <c r="AB780" s="9">
        <f>IF(SUMIFS('Daily BSE Equity Options'!$M:$M,'Daily BSE Equity Options'!$A:$A,$A780)=0,"",SUMIFS('Daily BSE Equity Options'!$M:$M,'Daily BSE Equity Options'!$A:$A,$A780))</f>
        <v>4797</v>
      </c>
      <c r="AC780" s="9">
        <f t="shared" si="336"/>
        <v>274194721</v>
      </c>
      <c r="AD780" s="26">
        <f t="shared" si="337"/>
        <v>2.3815128734190076</v>
      </c>
      <c r="AE780" s="26">
        <f t="shared" si="338"/>
        <v>-0.97034752185147177</v>
      </c>
      <c r="AF780" s="26">
        <f t="shared" si="339"/>
        <v>2.3748388366502247</v>
      </c>
      <c r="AG780" s="26">
        <f t="shared" si="348"/>
        <v>0.34786489298235401</v>
      </c>
      <c r="AH780" s="26">
        <f t="shared" si="349"/>
        <v>1.7442791762013732</v>
      </c>
      <c r="AI780" s="26">
        <f t="shared" si="350"/>
        <v>0.34787689203197458</v>
      </c>
      <c r="AJ780" s="26">
        <f t="shared" si="340"/>
        <v>0.99998250513364184</v>
      </c>
      <c r="AK780" s="26">
        <f t="shared" si="341"/>
        <v>1.7494866358130942E-5</v>
      </c>
      <c r="AL780" s="29">
        <v>12.57</v>
      </c>
      <c r="AM780" s="30">
        <v>13.074999999999999</v>
      </c>
      <c r="AN780" s="30">
        <v>12.317500000000001</v>
      </c>
      <c r="AO780" s="30">
        <v>12.605</v>
      </c>
      <c r="AP780" s="31">
        <v>2.8E-3</v>
      </c>
    </row>
    <row r="781" spans="1:42" x14ac:dyDescent="0.2">
      <c r="A781" s="11">
        <v>45070</v>
      </c>
      <c r="B781" s="5" t="s">
        <v>240</v>
      </c>
      <c r="C781" s="10">
        <v>45047</v>
      </c>
      <c r="D781" s="5" t="s">
        <v>187</v>
      </c>
      <c r="E781" s="18">
        <f>IF(SUMIFS('Daily NSE Equity Options'!$K:$K,'Daily NSE Equity Options'!$A:$A,$A781)=0,"",SUMIFS('Daily NSE Equity Options'!$K:$K,'Daily NSE Equity Options'!$A:$A,$A781))</f>
        <v>558.01660000000004</v>
      </c>
      <c r="F781" s="7">
        <f>IF(SUMIFS('Daily BSE Equity Options'!$K:$K,'Daily BSE Equity Options'!$A:$A,$A781)=0,"",SUMIFS('Daily BSE Equity Options'!$K:$K,'Daily BSE Equity Options'!$A:$A,$A781))</f>
        <v>5.7000000000000002E-3</v>
      </c>
      <c r="G781" s="7">
        <f t="shared" si="324"/>
        <v>558.02230000000009</v>
      </c>
      <c r="H781" s="20">
        <f t="shared" si="325"/>
        <v>0.32829627266873707</v>
      </c>
      <c r="I781" s="20">
        <f t="shared" si="326"/>
        <v>-0.69680851063829785</v>
      </c>
      <c r="J781" s="20">
        <f t="shared" si="327"/>
        <v>0.32825039994687244</v>
      </c>
      <c r="K781" s="20">
        <f t="shared" si="342"/>
        <v>0.1220812177637467</v>
      </c>
      <c r="L781" s="20">
        <f t="shared" si="343"/>
        <v>-0.25</v>
      </c>
      <c r="M781" s="20">
        <f t="shared" si="344"/>
        <v>0.12207553156706674</v>
      </c>
      <c r="N781" s="20">
        <f t="shared" si="328"/>
        <v>0.99998978535445615</v>
      </c>
      <c r="O781" s="20">
        <f t="shared" si="329"/>
        <v>1.0214645543735436E-5</v>
      </c>
      <c r="P781" s="21">
        <f>IF(SUMIFS('Daily NSE Equity Options'!$L:$L,'Daily NSE Equity Options'!$A:$A,$A781)=0,"",SUMIFS('Daily NSE Equity Options'!$L:$L,'Daily NSE Equity Options'!$A:$A,$A781))</f>
        <v>223500.42199999999</v>
      </c>
      <c r="Q781" s="8">
        <f>IF(SUMIFS('Daily BSE Equity Options'!$L:$L,'Daily BSE Equity Options'!$A:$A,$A781)=0,"",SUMIFS('Daily BSE Equity Options'!$L:$L,'Daily BSE Equity Options'!$A:$A,$A781))</f>
        <v>2.6568999999999998</v>
      </c>
      <c r="R781" s="8">
        <f t="shared" si="330"/>
        <v>223503.07889999999</v>
      </c>
      <c r="S781" s="23">
        <f t="shared" si="331"/>
        <v>1.8038716720314056</v>
      </c>
      <c r="T781" s="23">
        <f t="shared" si="332"/>
        <v>-0.98133867885235226</v>
      </c>
      <c r="U781" s="23">
        <f t="shared" si="333"/>
        <v>1.798905799193943</v>
      </c>
      <c r="V781" s="23">
        <f t="shared" si="345"/>
        <v>-6.8318377353000947E-2</v>
      </c>
      <c r="W781" s="23">
        <f t="shared" si="346"/>
        <v>-0.11199866310160433</v>
      </c>
      <c r="X781" s="23">
        <f t="shared" si="347"/>
        <v>-6.8318922145130689E-2</v>
      </c>
      <c r="Y781" s="23">
        <f t="shared" si="334"/>
        <v>0.99998811246801123</v>
      </c>
      <c r="Z781" s="23">
        <f t="shared" si="335"/>
        <v>1.1887531988714809E-5</v>
      </c>
      <c r="AA781" s="24">
        <f>IF(SUMIFS('Daily NSE Equity Options'!$M:$M,'Daily NSE Equity Options'!$A:$A,$A781)=0,"",SUMIFS('Daily NSE Equity Options'!$M:$M,'Daily NSE Equity Options'!$A:$A,$A781))</f>
        <v>222191523</v>
      </c>
      <c r="AB781" s="9">
        <f>IF(SUMIFS('Daily BSE Equity Options'!$M:$M,'Daily BSE Equity Options'!$A:$A,$A781)=0,"",SUMIFS('Daily BSE Equity Options'!$M:$M,'Daily BSE Equity Options'!$A:$A,$A781))</f>
        <v>4273</v>
      </c>
      <c r="AC781" s="9">
        <f t="shared" si="336"/>
        <v>222195796</v>
      </c>
      <c r="AD781" s="26">
        <f t="shared" si="337"/>
        <v>1.3072805495184143</v>
      </c>
      <c r="AE781" s="26">
        <f t="shared" si="338"/>
        <v>-0.97311428787154253</v>
      </c>
      <c r="AF781" s="26">
        <f t="shared" si="339"/>
        <v>1.3035232297607395</v>
      </c>
      <c r="AG781" s="26">
        <f t="shared" si="348"/>
        <v>-0.18964373395427903</v>
      </c>
      <c r="AH781" s="26">
        <f t="shared" si="349"/>
        <v>-0.10923493850323118</v>
      </c>
      <c r="AI781" s="26">
        <f t="shared" si="350"/>
        <v>-0.18964232721314866</v>
      </c>
      <c r="AJ781" s="26">
        <f t="shared" si="340"/>
        <v>0.9999807692131133</v>
      </c>
      <c r="AK781" s="26">
        <f t="shared" si="341"/>
        <v>1.9230786886714995E-5</v>
      </c>
      <c r="AL781" s="29">
        <v>12.605</v>
      </c>
      <c r="AM781" s="30">
        <v>13.4375</v>
      </c>
      <c r="AN781" s="30">
        <v>12.41</v>
      </c>
      <c r="AO781" s="30">
        <v>13.112500000000001</v>
      </c>
      <c r="AP781" s="31">
        <v>4.0300000000000002E-2</v>
      </c>
    </row>
    <row r="782" spans="1:42" x14ac:dyDescent="0.2">
      <c r="A782" s="11">
        <v>45071</v>
      </c>
      <c r="B782" s="5" t="s">
        <v>243</v>
      </c>
      <c r="C782" s="10">
        <v>45047</v>
      </c>
      <c r="D782" s="5" t="s">
        <v>187</v>
      </c>
      <c r="E782" s="18">
        <f>IF(SUMIFS('Daily NSE Equity Options'!$K:$K,'Daily NSE Equity Options'!$A:$A,$A782)=0,"",SUMIFS('Daily NSE Equity Options'!$K:$K,'Daily NSE Equity Options'!$A:$A,$A782))</f>
        <v>646.87490000000003</v>
      </c>
      <c r="F782" s="7">
        <f>IF(SUMIFS('Daily BSE Equity Options'!$K:$K,'Daily BSE Equity Options'!$A:$A,$A782)=0,"",SUMIFS('Daily BSE Equity Options'!$K:$K,'Daily BSE Equity Options'!$A:$A,$A782))</f>
        <v>1.21E-2</v>
      </c>
      <c r="G782" s="7">
        <f t="shared" si="324"/>
        <v>646.88700000000006</v>
      </c>
      <c r="H782" s="20">
        <f t="shared" si="325"/>
        <v>0.69450807718916074</v>
      </c>
      <c r="I782" s="20">
        <f t="shared" si="326"/>
        <v>-0.431924882629108</v>
      </c>
      <c r="J782" s="20">
        <f t="shared" si="327"/>
        <v>0.69444523025953919</v>
      </c>
      <c r="K782" s="20">
        <f t="shared" si="342"/>
        <v>0.15923952799970453</v>
      </c>
      <c r="L782" s="20">
        <f t="shared" si="343"/>
        <v>1.1228070175438596</v>
      </c>
      <c r="M782" s="20">
        <f t="shared" si="344"/>
        <v>0.15924937050006771</v>
      </c>
      <c r="N782" s="20">
        <f t="shared" si="328"/>
        <v>0.99998129503298094</v>
      </c>
      <c r="O782" s="20">
        <f t="shared" si="329"/>
        <v>1.8704967018969307E-5</v>
      </c>
      <c r="P782" s="21">
        <f>IF(SUMIFS('Daily NSE Equity Options'!$L:$L,'Daily NSE Equity Options'!$A:$A,$A782)=0,"",SUMIFS('Daily NSE Equity Options'!$L:$L,'Daily NSE Equity Options'!$A:$A,$A782))</f>
        <v>448192.29509999999</v>
      </c>
      <c r="Q782" s="8">
        <f>IF(SUMIFS('Daily BSE Equity Options'!$L:$L,'Daily BSE Equity Options'!$A:$A,$A782)=0,"",SUMIFS('Daily BSE Equity Options'!$L:$L,'Daily BSE Equity Options'!$A:$A,$A782))</f>
        <v>6.4081999999999999</v>
      </c>
      <c r="R782" s="8">
        <f t="shared" si="330"/>
        <v>448198.70329999999</v>
      </c>
      <c r="S782" s="23">
        <f t="shared" si="331"/>
        <v>3.8310575317906919</v>
      </c>
      <c r="T782" s="23">
        <f t="shared" si="332"/>
        <v>-0.95617929276351776</v>
      </c>
      <c r="U782" s="23">
        <f t="shared" si="333"/>
        <v>3.8235233624333222</v>
      </c>
      <c r="V782" s="23">
        <f t="shared" si="345"/>
        <v>1.005330867339481</v>
      </c>
      <c r="W782" s="23">
        <f t="shared" si="346"/>
        <v>1.4119086153035494</v>
      </c>
      <c r="X782" s="23">
        <f t="shared" si="347"/>
        <v>1.0053357005454657</v>
      </c>
      <c r="Y782" s="23">
        <f t="shared" si="334"/>
        <v>0.99998570232365058</v>
      </c>
      <c r="Z782" s="23">
        <f t="shared" si="335"/>
        <v>1.4297676349390723E-5</v>
      </c>
      <c r="AA782" s="24">
        <f>IF(SUMIFS('Daily NSE Equity Options'!$M:$M,'Daily NSE Equity Options'!$A:$A,$A782)=0,"",SUMIFS('Daily NSE Equity Options'!$M:$M,'Daily NSE Equity Options'!$A:$A,$A782))</f>
        <v>439675009</v>
      </c>
      <c r="AB782" s="9">
        <f>IF(SUMIFS('Daily BSE Equity Options'!$M:$M,'Daily BSE Equity Options'!$A:$A,$A782)=0,"",SUMIFS('Daily BSE Equity Options'!$M:$M,'Daily BSE Equity Options'!$A:$A,$A782))</f>
        <v>10365</v>
      </c>
      <c r="AC782" s="9">
        <f t="shared" si="336"/>
        <v>439685374</v>
      </c>
      <c r="AD782" s="26">
        <f t="shared" si="337"/>
        <v>2.9333804483133066</v>
      </c>
      <c r="AE782" s="26">
        <f t="shared" si="338"/>
        <v>-0.93876791474177956</v>
      </c>
      <c r="AF782" s="26">
        <f t="shared" si="339"/>
        <v>2.9275255514938014</v>
      </c>
      <c r="AG782" s="26">
        <f t="shared" si="348"/>
        <v>0.9788109063008672</v>
      </c>
      <c r="AH782" s="26">
        <f t="shared" si="349"/>
        <v>1.4256962321553943</v>
      </c>
      <c r="AI782" s="26">
        <f t="shared" si="350"/>
        <v>0.97881950025733166</v>
      </c>
      <c r="AJ782" s="26">
        <f t="shared" si="340"/>
        <v>0.99997642632524775</v>
      </c>
      <c r="AK782" s="26">
        <f t="shared" si="341"/>
        <v>2.3573674752255917E-5</v>
      </c>
      <c r="AL782" s="29">
        <v>13.112500000000001</v>
      </c>
      <c r="AM782" s="30">
        <v>13.1325</v>
      </c>
      <c r="AN782" s="30">
        <v>8.1824999999999992</v>
      </c>
      <c r="AO782" s="30">
        <v>12.52</v>
      </c>
      <c r="AP782" s="31">
        <v>-4.5199999999999997E-2</v>
      </c>
    </row>
    <row r="783" spans="1:42" x14ac:dyDescent="0.2">
      <c r="A783" s="11">
        <v>45072</v>
      </c>
      <c r="B783" s="5" t="s">
        <v>241</v>
      </c>
      <c r="C783" s="10">
        <v>45047</v>
      </c>
      <c r="D783" s="5" t="s">
        <v>187</v>
      </c>
      <c r="E783" s="18">
        <f>IF(SUMIFS('Daily NSE Equity Options'!$K:$K,'Daily NSE Equity Options'!$A:$A,$A783)=0,"",SUMIFS('Daily NSE Equity Options'!$K:$K,'Daily NSE Equity Options'!$A:$A,$A783))</f>
        <v>486.49130000000002</v>
      </c>
      <c r="F783" s="7">
        <f>IF(SUMIFS('Daily BSE Equity Options'!$K:$K,'Daily BSE Equity Options'!$A:$A,$A783)=0,"",SUMIFS('Daily BSE Equity Options'!$K:$K,'Daily BSE Equity Options'!$A:$A,$A783))</f>
        <v>0.1789</v>
      </c>
      <c r="G783" s="7">
        <f t="shared" si="324"/>
        <v>486.67020000000002</v>
      </c>
      <c r="H783" s="20">
        <f t="shared" si="325"/>
        <v>-3.9950040987860702E-2</v>
      </c>
      <c r="I783" s="20">
        <f t="shared" si="326"/>
        <v>21.362500000000001</v>
      </c>
      <c r="J783" s="20">
        <f t="shared" si="327"/>
        <v>-3.9612158737538539E-2</v>
      </c>
      <c r="K783" s="20">
        <f t="shared" si="342"/>
        <v>-0.24793603832827649</v>
      </c>
      <c r="L783" s="20">
        <f t="shared" si="343"/>
        <v>13.78512396694215</v>
      </c>
      <c r="M783" s="20">
        <f t="shared" si="344"/>
        <v>-0.24767355040370265</v>
      </c>
      <c r="N783" s="20">
        <f t="shared" si="328"/>
        <v>0.99963239992915121</v>
      </c>
      <c r="O783" s="20">
        <f t="shared" si="329"/>
        <v>3.6760007084880067E-4</v>
      </c>
      <c r="P783" s="21">
        <f>IF(SUMIFS('Daily NSE Equity Options'!$L:$L,'Daily NSE Equity Options'!$A:$A,$A783)=0,"",SUMIFS('Daily NSE Equity Options'!$L:$L,'Daily NSE Equity Options'!$A:$A,$A783))</f>
        <v>130416.1011</v>
      </c>
      <c r="Q783" s="8">
        <f>IF(SUMIFS('Daily BSE Equity Options'!$L:$L,'Daily BSE Equity Options'!$A:$A,$A783)=0,"",SUMIFS('Daily BSE Equity Options'!$L:$L,'Daily BSE Equity Options'!$A:$A,$A783))</f>
        <v>173.16300000000001</v>
      </c>
      <c r="R783" s="8">
        <f t="shared" si="330"/>
        <v>130589.2641</v>
      </c>
      <c r="S783" s="23">
        <f t="shared" si="331"/>
        <v>-0.41558652648310579</v>
      </c>
      <c r="T783" s="23">
        <f t="shared" si="332"/>
        <v>0.63575821123926657</v>
      </c>
      <c r="U783" s="23">
        <f t="shared" si="333"/>
        <v>-0.41508802761813401</v>
      </c>
      <c r="V783" s="23">
        <f t="shared" si="345"/>
        <v>-0.70901752991781852</v>
      </c>
      <c r="W783" s="23">
        <f t="shared" si="346"/>
        <v>26.022096688617712</v>
      </c>
      <c r="X783" s="23">
        <f t="shared" si="347"/>
        <v>-0.70863533709826332</v>
      </c>
      <c r="Y783" s="23">
        <f t="shared" si="334"/>
        <v>0.99867398747367619</v>
      </c>
      <c r="Z783" s="23">
        <f t="shared" si="335"/>
        <v>1.3260125263237471E-3</v>
      </c>
      <c r="AA783" s="24">
        <f>IF(SUMIFS('Daily NSE Equity Options'!$M:$M,'Daily NSE Equity Options'!$A:$A,$A783)=0,"",SUMIFS('Daily NSE Equity Options'!$M:$M,'Daily NSE Equity Options'!$A:$A,$A783))</f>
        <v>135423528</v>
      </c>
      <c r="AB783" s="9">
        <f>IF(SUMIFS('Daily BSE Equity Options'!$M:$M,'Daily BSE Equity Options'!$A:$A,$A783)=0,"",SUMIFS('Daily BSE Equity Options'!$M:$M,'Daily BSE Equity Options'!$A:$A,$A783))</f>
        <v>277883</v>
      </c>
      <c r="AC783" s="9">
        <f t="shared" si="336"/>
        <v>135701411</v>
      </c>
      <c r="AD783" s="26">
        <f t="shared" si="337"/>
        <v>-0.49159066426048881</v>
      </c>
      <c r="AE783" s="26">
        <f t="shared" si="338"/>
        <v>1.2563313494157864</v>
      </c>
      <c r="AF783" s="26">
        <f t="shared" si="339"/>
        <v>-0.4907828718040409</v>
      </c>
      <c r="AG783" s="26">
        <f t="shared" si="348"/>
        <v>-0.69199175475538577</v>
      </c>
      <c r="AH783" s="26">
        <f t="shared" si="349"/>
        <v>25.809744331886154</v>
      </c>
      <c r="AI783" s="26">
        <f t="shared" si="350"/>
        <v>-0.69136701144850909</v>
      </c>
      <c r="AJ783" s="26">
        <f t="shared" si="340"/>
        <v>0.99795224678982886</v>
      </c>
      <c r="AK783" s="26">
        <f t="shared" si="341"/>
        <v>2.047753210171116E-3</v>
      </c>
      <c r="AL783" s="29">
        <v>12.52</v>
      </c>
      <c r="AM783" s="30">
        <v>12.8575</v>
      </c>
      <c r="AN783" s="30">
        <v>11.7</v>
      </c>
      <c r="AO783" s="30">
        <v>11.9</v>
      </c>
      <c r="AP783" s="31">
        <v>-4.9500000000000002E-2</v>
      </c>
    </row>
    <row r="784" spans="1:42" x14ac:dyDescent="0.2">
      <c r="A784" s="11">
        <v>45075</v>
      </c>
      <c r="B784" s="5" t="s">
        <v>244</v>
      </c>
      <c r="C784" s="10">
        <v>45047</v>
      </c>
      <c r="D784" s="5" t="s">
        <v>187</v>
      </c>
      <c r="E784" s="18">
        <f>IF(SUMIFS('Daily NSE Equity Options'!$K:$K,'Daily NSE Equity Options'!$A:$A,$A784)=0,"",SUMIFS('Daily NSE Equity Options'!$K:$K,'Daily NSE Equity Options'!$A:$A,$A784))</f>
        <v>474.4855</v>
      </c>
      <c r="F784" s="7">
        <f>IF(SUMIFS('Daily BSE Equity Options'!$K:$K,'Daily BSE Equity Options'!$A:$A,$A784)=0,"",SUMIFS('Daily BSE Equity Options'!$K:$K,'Daily BSE Equity Options'!$A:$A,$A784))</f>
        <v>2.6599999999999999E-2</v>
      </c>
      <c r="G784" s="7">
        <f t="shared" si="324"/>
        <v>474.51209999999998</v>
      </c>
      <c r="H784" s="20" t="str">
        <f t="shared" si="325"/>
        <v/>
      </c>
      <c r="I784" s="20" t="str">
        <f t="shared" si="326"/>
        <v/>
      </c>
      <c r="J784" s="20" t="str">
        <f t="shared" si="327"/>
        <v/>
      </c>
      <c r="K784" s="20">
        <f t="shared" si="342"/>
        <v>-2.4678344710378219E-2</v>
      </c>
      <c r="L784" s="20">
        <f t="shared" si="343"/>
        <v>-0.85131358300726667</v>
      </c>
      <c r="M784" s="20">
        <f t="shared" si="344"/>
        <v>-2.4982215882542347E-2</v>
      </c>
      <c r="N784" s="20">
        <f t="shared" si="328"/>
        <v>0.99994394242001416</v>
      </c>
      <c r="O784" s="20">
        <f t="shared" si="329"/>
        <v>5.60575799858423E-5</v>
      </c>
      <c r="P784" s="21">
        <f>IF(SUMIFS('Daily NSE Equity Options'!$L:$L,'Daily NSE Equity Options'!$A:$A,$A784)=0,"",SUMIFS('Daily NSE Equity Options'!$L:$L,'Daily NSE Equity Options'!$A:$A,$A784))</f>
        <v>157645.71590000001</v>
      </c>
      <c r="Q784" s="8">
        <f>IF(SUMIFS('Daily BSE Equity Options'!$L:$L,'Daily BSE Equity Options'!$A:$A,$A784)=0,"",SUMIFS('Daily BSE Equity Options'!$L:$L,'Daily BSE Equity Options'!$A:$A,$A784))</f>
        <v>7.0114999999999998</v>
      </c>
      <c r="R784" s="8">
        <f t="shared" si="330"/>
        <v>157652.7274</v>
      </c>
      <c r="S784" s="23" t="str">
        <f t="shared" si="331"/>
        <v/>
      </c>
      <c r="T784" s="23" t="str">
        <f t="shared" si="332"/>
        <v/>
      </c>
      <c r="U784" s="23" t="str">
        <f t="shared" si="333"/>
        <v/>
      </c>
      <c r="V784" s="23">
        <f t="shared" si="345"/>
        <v>0.20879028410089484</v>
      </c>
      <c r="W784" s="23">
        <f t="shared" si="346"/>
        <v>-0.95950924851151809</v>
      </c>
      <c r="X784" s="23">
        <f t="shared" si="347"/>
        <v>0.20724110428615239</v>
      </c>
      <c r="Y784" s="23">
        <f t="shared" si="334"/>
        <v>0.99995552566634505</v>
      </c>
      <c r="Z784" s="23">
        <f t="shared" si="335"/>
        <v>4.4474333654946968E-5</v>
      </c>
      <c r="AA784" s="24">
        <f>IF(SUMIFS('Daily NSE Equity Options'!$M:$M,'Daily NSE Equity Options'!$A:$A,$A784)=0,"",SUMIFS('Daily NSE Equity Options'!$M:$M,'Daily NSE Equity Options'!$A:$A,$A784))</f>
        <v>167289288</v>
      </c>
      <c r="AB784" s="9">
        <f>IF(SUMIFS('Daily BSE Equity Options'!$M:$M,'Daily BSE Equity Options'!$A:$A,$A784)=0,"",SUMIFS('Daily BSE Equity Options'!$M:$M,'Daily BSE Equity Options'!$A:$A,$A784))</f>
        <v>11096</v>
      </c>
      <c r="AC784" s="9">
        <f t="shared" si="336"/>
        <v>167300384</v>
      </c>
      <c r="AD784" s="26" t="str">
        <f t="shared" si="337"/>
        <v/>
      </c>
      <c r="AE784" s="26" t="str">
        <f t="shared" si="338"/>
        <v/>
      </c>
      <c r="AF784" s="26" t="str">
        <f t="shared" si="339"/>
        <v/>
      </c>
      <c r="AG784" s="26">
        <f t="shared" si="348"/>
        <v>0.23530445905972863</v>
      </c>
      <c r="AH784" s="26">
        <f t="shared" si="349"/>
        <v>-0.96006952566367865</v>
      </c>
      <c r="AI784" s="26">
        <f t="shared" si="350"/>
        <v>0.23285662814515606</v>
      </c>
      <c r="AJ784" s="26">
        <f t="shared" si="340"/>
        <v>0.99993367618331352</v>
      </c>
      <c r="AK784" s="26">
        <f t="shared" si="341"/>
        <v>6.6323816686517589E-5</v>
      </c>
      <c r="AL784" s="29">
        <v>11.9</v>
      </c>
      <c r="AM784" s="30">
        <v>12.4925</v>
      </c>
      <c r="AN784" s="30">
        <v>8.8074999999999992</v>
      </c>
      <c r="AO784" s="30">
        <v>12.297499999999999</v>
      </c>
      <c r="AP784" s="31">
        <v>3.3399999999999999E-2</v>
      </c>
    </row>
    <row r="785" spans="1:42" x14ac:dyDescent="0.2">
      <c r="A785" s="11">
        <v>45076</v>
      </c>
      <c r="B785" s="5" t="s">
        <v>242</v>
      </c>
      <c r="C785" s="10">
        <v>45047</v>
      </c>
      <c r="D785" s="5" t="s">
        <v>187</v>
      </c>
      <c r="E785" s="18">
        <f>IF(SUMIFS('Daily NSE Equity Options'!$K:$K,'Daily NSE Equity Options'!$A:$A,$A785)=0,"",SUMIFS('Daily NSE Equity Options'!$K:$K,'Daily NSE Equity Options'!$A:$A,$A785))</f>
        <v>499.71260000000001</v>
      </c>
      <c r="F785" s="7">
        <f>IF(SUMIFS('Daily BSE Equity Options'!$K:$K,'Daily BSE Equity Options'!$A:$A,$A785)=0,"",SUMIFS('Daily BSE Equity Options'!$K:$K,'Daily BSE Equity Options'!$A:$A,$A785))</f>
        <v>1.6899999999999998E-2</v>
      </c>
      <c r="G785" s="7">
        <f t="shared" si="324"/>
        <v>499.72950000000003</v>
      </c>
      <c r="H785" s="20">
        <f t="shared" si="325"/>
        <v>0.47048899809462164</v>
      </c>
      <c r="I785" s="20">
        <f t="shared" si="326"/>
        <v>-0.34496124031007758</v>
      </c>
      <c r="J785" s="20">
        <f t="shared" si="327"/>
        <v>0.47042709310164144</v>
      </c>
      <c r="K785" s="20">
        <f t="shared" si="342"/>
        <v>5.316727276175981E-2</v>
      </c>
      <c r="L785" s="20">
        <f t="shared" si="343"/>
        <v>-0.36466165413533835</v>
      </c>
      <c r="M785" s="20">
        <f t="shared" si="344"/>
        <v>5.3143850283269956E-2</v>
      </c>
      <c r="N785" s="20">
        <f t="shared" si="328"/>
        <v>0.99996618170430196</v>
      </c>
      <c r="O785" s="20">
        <f t="shared" si="329"/>
        <v>3.3818295697972598E-5</v>
      </c>
      <c r="P785" s="21">
        <f>IF(SUMIFS('Daily NSE Equity Options'!$L:$L,'Daily NSE Equity Options'!$A:$A,$A785)=0,"",SUMIFS('Daily NSE Equity Options'!$L:$L,'Daily NSE Equity Options'!$A:$A,$A785))</f>
        <v>260499.86139999999</v>
      </c>
      <c r="Q785" s="8">
        <f>IF(SUMIFS('Daily BSE Equity Options'!$L:$L,'Daily BSE Equity Options'!$A:$A,$A785)=0,"",SUMIFS('Daily BSE Equity Options'!$L:$L,'Daily BSE Equity Options'!$A:$A,$A785))</f>
        <v>9.0725999999999996</v>
      </c>
      <c r="R785" s="8">
        <f t="shared" si="330"/>
        <v>260508.93400000001</v>
      </c>
      <c r="S785" s="23">
        <f t="shared" si="331"/>
        <v>3.5285258312961485</v>
      </c>
      <c r="T785" s="23">
        <f t="shared" si="332"/>
        <v>-0.93901822610696917</v>
      </c>
      <c r="U785" s="23">
        <f t="shared" si="333"/>
        <v>3.5170011709208699</v>
      </c>
      <c r="V785" s="23">
        <f t="shared" si="345"/>
        <v>0.65243857032717489</v>
      </c>
      <c r="W785" s="23">
        <f t="shared" si="346"/>
        <v>0.29395992298366957</v>
      </c>
      <c r="X785" s="23">
        <f t="shared" si="347"/>
        <v>0.65242262722820499</v>
      </c>
      <c r="Y785" s="23">
        <f t="shared" si="334"/>
        <v>0.99996517355523784</v>
      </c>
      <c r="Z785" s="23">
        <f t="shared" si="335"/>
        <v>3.4826444762159287E-5</v>
      </c>
      <c r="AA785" s="24">
        <f>IF(SUMIFS('Daily NSE Equity Options'!$M:$M,'Daily NSE Equity Options'!$A:$A,$A785)=0,"",SUMIFS('Daily NSE Equity Options'!$M:$M,'Daily NSE Equity Options'!$A:$A,$A785))</f>
        <v>297127791</v>
      </c>
      <c r="AB785" s="9">
        <f>IF(SUMIFS('Daily BSE Equity Options'!$M:$M,'Daily BSE Equity Options'!$A:$A,$A785)=0,"",SUMIFS('Daily BSE Equity Options'!$M:$M,'Daily BSE Equity Options'!$A:$A,$A785))</f>
        <v>14328</v>
      </c>
      <c r="AC785" s="9">
        <f t="shared" si="336"/>
        <v>297142119</v>
      </c>
      <c r="AD785" s="26">
        <f t="shared" si="337"/>
        <v>3.4053221069359454</v>
      </c>
      <c r="AE785" s="26">
        <f t="shared" si="338"/>
        <v>-0.91246494748996532</v>
      </c>
      <c r="AF785" s="26">
        <f t="shared" si="339"/>
        <v>3.3948689730793493</v>
      </c>
      <c r="AG785" s="26">
        <f t="shared" si="348"/>
        <v>0.77613160144479787</v>
      </c>
      <c r="AH785" s="26">
        <f t="shared" si="349"/>
        <v>0.29127613554434029</v>
      </c>
      <c r="AI785" s="26">
        <f t="shared" si="350"/>
        <v>0.77609944397975794</v>
      </c>
      <c r="AJ785" s="26">
        <f t="shared" si="340"/>
        <v>0.99995178064944745</v>
      </c>
      <c r="AK785" s="26">
        <f t="shared" si="341"/>
        <v>4.8219350552588605E-5</v>
      </c>
      <c r="AL785" s="29">
        <v>12.297499999999999</v>
      </c>
      <c r="AM785" s="30">
        <v>12.38</v>
      </c>
      <c r="AN785" s="30">
        <v>11.7675</v>
      </c>
      <c r="AO785" s="30">
        <v>12.01</v>
      </c>
      <c r="AP785" s="31">
        <v>-2.3400000000000001E-2</v>
      </c>
    </row>
    <row r="786" spans="1:42" x14ac:dyDescent="0.2">
      <c r="A786" s="11">
        <v>45077</v>
      </c>
      <c r="B786" s="5" t="s">
        <v>240</v>
      </c>
      <c r="C786" s="10">
        <v>45047</v>
      </c>
      <c r="D786" s="5" t="s">
        <v>187</v>
      </c>
      <c r="E786" s="18">
        <f>IF(SUMIFS('Daily NSE Equity Options'!$K:$K,'Daily NSE Equity Options'!$A:$A,$A786)=0,"",SUMIFS('Daily NSE Equity Options'!$K:$K,'Daily NSE Equity Options'!$A:$A,$A786))</f>
        <v>604.02419999999995</v>
      </c>
      <c r="F786" s="7">
        <f>IF(SUMIFS('Daily BSE Equity Options'!$K:$K,'Daily BSE Equity Options'!$A:$A,$A786)=0,"",SUMIFS('Daily BSE Equity Options'!$K:$K,'Daily BSE Equity Options'!$A:$A,$A786))</f>
        <v>2.1700000000000001E-2</v>
      </c>
      <c r="G786" s="7">
        <f t="shared" si="324"/>
        <v>604.04589999999996</v>
      </c>
      <c r="H786" s="20">
        <f t="shared" si="325"/>
        <v>0.51094704818051961</v>
      </c>
      <c r="I786" s="20">
        <f t="shared" si="326"/>
        <v>0.14814814814814814</v>
      </c>
      <c r="J786" s="20">
        <f t="shared" si="327"/>
        <v>0.51092989667925837</v>
      </c>
      <c r="K786" s="20">
        <f t="shared" si="342"/>
        <v>0.20874318558307303</v>
      </c>
      <c r="L786" s="20">
        <f t="shared" si="343"/>
        <v>0.28402366863905337</v>
      </c>
      <c r="M786" s="20">
        <f t="shared" si="344"/>
        <v>0.20874573144070929</v>
      </c>
      <c r="N786" s="20">
        <f t="shared" si="328"/>
        <v>0.99996407557770028</v>
      </c>
      <c r="O786" s="20">
        <f t="shared" si="329"/>
        <v>3.5924422299696104E-5</v>
      </c>
      <c r="P786" s="21">
        <f>IF(SUMIFS('Daily NSE Equity Options'!$L:$L,'Daily NSE Equity Options'!$A:$A,$A786)=0,"",SUMIFS('Daily NSE Equity Options'!$L:$L,'Daily NSE Equity Options'!$A:$A,$A786))</f>
        <v>239622.2482</v>
      </c>
      <c r="Q786" s="8">
        <f>IF(SUMIFS('Daily BSE Equity Options'!$L:$L,'Daily BSE Equity Options'!$A:$A,$A786)=0,"",SUMIFS('Daily BSE Equity Options'!$L:$L,'Daily BSE Equity Options'!$A:$A,$A786))</f>
        <v>9.8104999999999993</v>
      </c>
      <c r="R786" s="8">
        <f t="shared" si="330"/>
        <v>239632.05869999999</v>
      </c>
      <c r="S786" s="23">
        <f t="shared" si="331"/>
        <v>1.9427242584911943</v>
      </c>
      <c r="T786" s="23">
        <f t="shared" si="332"/>
        <v>-0.91545791725122116</v>
      </c>
      <c r="U786" s="23">
        <f t="shared" si="333"/>
        <v>1.9386569035699663</v>
      </c>
      <c r="V786" s="23">
        <f t="shared" si="345"/>
        <v>-8.0144431124829718E-2</v>
      </c>
      <c r="W786" s="23">
        <f t="shared" si="346"/>
        <v>8.1332804267795211E-2</v>
      </c>
      <c r="X786" s="23">
        <f t="shared" si="347"/>
        <v>-8.0138807446811122E-2</v>
      </c>
      <c r="Y786" s="23">
        <f t="shared" si="334"/>
        <v>0.99995906015224667</v>
      </c>
      <c r="Z786" s="23">
        <f t="shared" si="335"/>
        <v>4.0939847753350709E-5</v>
      </c>
      <c r="AA786" s="24">
        <f>IF(SUMIFS('Daily NSE Equity Options'!$M:$M,'Daily NSE Equity Options'!$A:$A,$A786)=0,"",SUMIFS('Daily NSE Equity Options'!$M:$M,'Daily NSE Equity Options'!$A:$A,$A786))</f>
        <v>234531415</v>
      </c>
      <c r="AB786" s="9">
        <f>IF(SUMIFS('Daily BSE Equity Options'!$M:$M,'Daily BSE Equity Options'!$A:$A,$A786)=0,"",SUMIFS('Daily BSE Equity Options'!$M:$M,'Daily BSE Equity Options'!$A:$A,$A786))</f>
        <v>15579</v>
      </c>
      <c r="AC786" s="9">
        <f t="shared" si="336"/>
        <v>234546994</v>
      </c>
      <c r="AD786" s="26">
        <f t="shared" si="337"/>
        <v>1.4630685561637629</v>
      </c>
      <c r="AE786" s="26">
        <f t="shared" si="338"/>
        <v>-0.87840970287293074</v>
      </c>
      <c r="AF786" s="26">
        <f t="shared" si="339"/>
        <v>1.4599220957701529</v>
      </c>
      <c r="AG786" s="26">
        <f t="shared" si="348"/>
        <v>-0.2106715625264417</v>
      </c>
      <c r="AH786" s="26">
        <f t="shared" si="349"/>
        <v>8.7311557788944727E-2</v>
      </c>
      <c r="AI786" s="26">
        <f t="shared" si="350"/>
        <v>-0.21065719397390448</v>
      </c>
      <c r="AJ786" s="26">
        <f t="shared" si="340"/>
        <v>0.99993357834293972</v>
      </c>
      <c r="AK786" s="26">
        <f t="shared" si="341"/>
        <v>6.6421657060333083E-5</v>
      </c>
      <c r="AL786" s="29">
        <v>12.01</v>
      </c>
      <c r="AM786" s="30">
        <v>12.467499999999999</v>
      </c>
      <c r="AN786" s="30">
        <v>11.58</v>
      </c>
      <c r="AO786" s="30">
        <v>11.9725</v>
      </c>
      <c r="AP786" s="31">
        <v>-3.0999999999999999E-3</v>
      </c>
    </row>
    <row r="787" spans="1:42" x14ac:dyDescent="0.2">
      <c r="A787" s="11">
        <v>45078</v>
      </c>
      <c r="B787" s="5" t="s">
        <v>243</v>
      </c>
      <c r="C787" s="10">
        <v>45078</v>
      </c>
      <c r="D787" s="5" t="s">
        <v>187</v>
      </c>
      <c r="E787" s="18">
        <f>IF(SUMIFS('Daily NSE Equity Options'!$K:$K,'Daily NSE Equity Options'!$A:$A,$A787)=0,"",SUMIFS('Daily NSE Equity Options'!$K:$K,'Daily NSE Equity Options'!$A:$A,$A787))</f>
        <v>609.36220000000003</v>
      </c>
      <c r="F787" s="7">
        <f>IF(SUMIFS('Daily BSE Equity Options'!$K:$K,'Daily BSE Equity Options'!$A:$A,$A787)=0,"",SUMIFS('Daily BSE Equity Options'!$K:$K,'Daily BSE Equity Options'!$A:$A,$A787))</f>
        <v>2.3300000000000001E-2</v>
      </c>
      <c r="G787" s="7">
        <f t="shared" si="324"/>
        <v>609.38549999999998</v>
      </c>
      <c r="H787" s="20">
        <f t="shared" si="325"/>
        <v>0.44942848206119912</v>
      </c>
      <c r="I787" s="20">
        <f t="shared" si="326"/>
        <v>0.73880597014925375</v>
      </c>
      <c r="J787" s="20">
        <f t="shared" si="327"/>
        <v>0.4494377051625138</v>
      </c>
      <c r="K787" s="20">
        <f t="shared" si="342"/>
        <v>8.8373942633426239E-3</v>
      </c>
      <c r="L787" s="20">
        <f t="shared" si="343"/>
        <v>7.3732718894009341E-2</v>
      </c>
      <c r="M787" s="20">
        <f t="shared" si="344"/>
        <v>8.8397255903898131E-3</v>
      </c>
      <c r="N787" s="20">
        <f t="shared" si="328"/>
        <v>0.99996176476138676</v>
      </c>
      <c r="O787" s="20">
        <f t="shared" si="329"/>
        <v>3.8235238613324407E-5</v>
      </c>
      <c r="P787" s="21">
        <f>IF(SUMIFS('Daily NSE Equity Options'!$L:$L,'Daily NSE Equity Options'!$A:$A,$A787)=0,"",SUMIFS('Daily NSE Equity Options'!$L:$L,'Daily NSE Equity Options'!$A:$A,$A787))</f>
        <v>426204.95189999999</v>
      </c>
      <c r="Q787" s="8">
        <f>IF(SUMIFS('Daily BSE Equity Options'!$L:$L,'Daily BSE Equity Options'!$A:$A,$A787)=0,"",SUMIFS('Daily BSE Equity Options'!$L:$L,'Daily BSE Equity Options'!$A:$A,$A787))</f>
        <v>19.4009</v>
      </c>
      <c r="R787" s="8">
        <f t="shared" si="330"/>
        <v>426224.35279999999</v>
      </c>
      <c r="S787" s="23">
        <f t="shared" si="331"/>
        <v>2.9219299020816365</v>
      </c>
      <c r="T787" s="23">
        <f t="shared" si="332"/>
        <v>-0.88492935049190424</v>
      </c>
      <c r="U787" s="23">
        <f t="shared" si="333"/>
        <v>2.9160328874752497</v>
      </c>
      <c r="V787" s="23">
        <f t="shared" si="345"/>
        <v>0.77865350609793671</v>
      </c>
      <c r="W787" s="23">
        <f t="shared" si="346"/>
        <v>0.97756485398297754</v>
      </c>
      <c r="X787" s="23">
        <f t="shared" si="347"/>
        <v>0.77866164949823546</v>
      </c>
      <c r="Y787" s="23">
        <f t="shared" si="334"/>
        <v>0.99995448195328929</v>
      </c>
      <c r="Z787" s="23">
        <f t="shared" si="335"/>
        <v>4.5518046710727504E-5</v>
      </c>
      <c r="AA787" s="24">
        <f>IF(SUMIFS('Daily NSE Equity Options'!$M:$M,'Daily NSE Equity Options'!$A:$A,$A787)=0,"",SUMIFS('Daily NSE Equity Options'!$M:$M,'Daily NSE Equity Options'!$A:$A,$A787))</f>
        <v>412115148</v>
      </c>
      <c r="AB787" s="9">
        <f>IF(SUMIFS('Daily BSE Equity Options'!$M:$M,'Daily BSE Equity Options'!$A:$A,$A787)=0,"",SUMIFS('Daily BSE Equity Options'!$M:$M,'Daily BSE Equity Options'!$A:$A,$A787))</f>
        <v>30835</v>
      </c>
      <c r="AC787" s="9">
        <f t="shared" si="336"/>
        <v>412145983</v>
      </c>
      <c r="AD787" s="26">
        <f t="shared" si="337"/>
        <v>2.2557743432038633</v>
      </c>
      <c r="AE787" s="26">
        <f t="shared" si="338"/>
        <v>-0.84079244932310326</v>
      </c>
      <c r="AF787" s="26">
        <f t="shared" si="339"/>
        <v>2.2510435663646335</v>
      </c>
      <c r="AG787" s="26">
        <f t="shared" si="348"/>
        <v>0.75718527089430632</v>
      </c>
      <c r="AH787" s="26">
        <f t="shared" si="349"/>
        <v>0.97926696193593932</v>
      </c>
      <c r="AI787" s="26">
        <f t="shared" si="350"/>
        <v>0.75720002192822822</v>
      </c>
      <c r="AJ787" s="26">
        <f t="shared" si="340"/>
        <v>0.99992518427627131</v>
      </c>
      <c r="AK787" s="26">
        <f t="shared" si="341"/>
        <v>7.4815723728647861E-5</v>
      </c>
      <c r="AL787" s="29">
        <v>11.9725</v>
      </c>
      <c r="AM787" s="30">
        <v>11.9725</v>
      </c>
      <c r="AN787" s="30">
        <v>11.22</v>
      </c>
      <c r="AO787" s="30">
        <v>11.5975</v>
      </c>
      <c r="AP787" s="31">
        <v>-3.1300000000000001E-2</v>
      </c>
    </row>
    <row r="788" spans="1:42" x14ac:dyDescent="0.2">
      <c r="A788" s="11">
        <v>45079</v>
      </c>
      <c r="B788" s="5" t="s">
        <v>241</v>
      </c>
      <c r="C788" s="10">
        <v>45078</v>
      </c>
      <c r="D788" s="5" t="s">
        <v>187</v>
      </c>
      <c r="E788" s="18">
        <f>IF(SUMIFS('Daily NSE Equity Options'!$K:$K,'Daily NSE Equity Options'!$A:$A,$A788)=0,"",SUMIFS('Daily NSE Equity Options'!$K:$K,'Daily NSE Equity Options'!$A:$A,$A788))</f>
        <v>526.90369999999996</v>
      </c>
      <c r="F788" s="7">
        <f>IF(SUMIFS('Daily BSE Equity Options'!$K:$K,'Daily BSE Equity Options'!$A:$A,$A788)=0,"",SUMIFS('Daily BSE Equity Options'!$K:$K,'Daily BSE Equity Options'!$A:$A,$A788))</f>
        <v>0.4022</v>
      </c>
      <c r="G788" s="7">
        <f t="shared" si="324"/>
        <v>527.30589999999995</v>
      </c>
      <c r="H788" s="20">
        <f t="shared" si="325"/>
        <v>0.23407517851689041</v>
      </c>
      <c r="I788" s="20">
        <f t="shared" si="326"/>
        <v>18.812807881773402</v>
      </c>
      <c r="J788" s="20">
        <f t="shared" si="327"/>
        <v>0.23495846553033628</v>
      </c>
      <c r="K788" s="20">
        <f t="shared" si="342"/>
        <v>-0.13531935522091798</v>
      </c>
      <c r="L788" s="20">
        <f t="shared" si="343"/>
        <v>16.261802575107296</v>
      </c>
      <c r="M788" s="20">
        <f t="shared" si="344"/>
        <v>-0.13469240735134003</v>
      </c>
      <c r="N788" s="20">
        <f t="shared" si="328"/>
        <v>0.99923725488374016</v>
      </c>
      <c r="O788" s="20">
        <f t="shared" si="329"/>
        <v>7.6274511625984095E-4</v>
      </c>
      <c r="P788" s="21">
        <f>IF(SUMIFS('Daily NSE Equity Options'!$L:$L,'Daily NSE Equity Options'!$A:$A,$A788)=0,"",SUMIFS('Daily NSE Equity Options'!$L:$L,'Daily NSE Equity Options'!$A:$A,$A788))</f>
        <v>145941.02239999999</v>
      </c>
      <c r="Q788" s="8">
        <f>IF(SUMIFS('Daily BSE Equity Options'!$L:$L,'Daily BSE Equity Options'!$A:$A,$A788)=0,"",SUMIFS('Daily BSE Equity Options'!$L:$L,'Daily BSE Equity Options'!$A:$A,$A788))</f>
        <v>692.87139999999999</v>
      </c>
      <c r="R788" s="8">
        <f t="shared" si="330"/>
        <v>146633.89379999999</v>
      </c>
      <c r="S788" s="23">
        <f t="shared" si="331"/>
        <v>-0.27958342351887888</v>
      </c>
      <c r="T788" s="23">
        <f t="shared" si="332"/>
        <v>0.84759892888703781</v>
      </c>
      <c r="U788" s="23">
        <f t="shared" si="333"/>
        <v>-0.27750064922945672</v>
      </c>
      <c r="V788" s="23">
        <f t="shared" si="345"/>
        <v>-0.65758018120295803</v>
      </c>
      <c r="W788" s="23">
        <f t="shared" si="346"/>
        <v>34.713363813018987</v>
      </c>
      <c r="X788" s="23">
        <f t="shared" si="347"/>
        <v>-0.65597016492202642</v>
      </c>
      <c r="Y788" s="23">
        <f t="shared" si="334"/>
        <v>0.99527482097048425</v>
      </c>
      <c r="Z788" s="23">
        <f t="shared" si="335"/>
        <v>4.725179029515753E-3</v>
      </c>
      <c r="AA788" s="24">
        <f>IF(SUMIFS('Daily NSE Equity Options'!$M:$M,'Daily NSE Equity Options'!$A:$A,$A788)=0,"",SUMIFS('Daily NSE Equity Options'!$M:$M,'Daily NSE Equity Options'!$A:$A,$A788))</f>
        <v>150662206</v>
      </c>
      <c r="AB788" s="9">
        <f>IF(SUMIFS('Daily BSE Equity Options'!$M:$M,'Daily BSE Equity Options'!$A:$A,$A788)=0,"",SUMIFS('Daily BSE Equity Options'!$M:$M,'Daily BSE Equity Options'!$A:$A,$A788))</f>
        <v>1106719</v>
      </c>
      <c r="AC788" s="9">
        <f t="shared" si="336"/>
        <v>151768925</v>
      </c>
      <c r="AD788" s="26">
        <f t="shared" si="337"/>
        <v>-0.35897479982860125</v>
      </c>
      <c r="AE788" s="26">
        <f t="shared" si="338"/>
        <v>1.5333725529693996</v>
      </c>
      <c r="AF788" s="26">
        <f t="shared" si="339"/>
        <v>-0.3554640210116905</v>
      </c>
      <c r="AG788" s="26">
        <f t="shared" si="348"/>
        <v>-0.63441720904663279</v>
      </c>
      <c r="AH788" s="26">
        <f t="shared" si="349"/>
        <v>34.891649100048646</v>
      </c>
      <c r="AI788" s="26">
        <f t="shared" si="350"/>
        <v>-0.63175930068448594</v>
      </c>
      <c r="AJ788" s="26">
        <f t="shared" si="340"/>
        <v>0.99270786822796564</v>
      </c>
      <c r="AK788" s="26">
        <f t="shared" si="341"/>
        <v>7.2921317720343604E-3</v>
      </c>
      <c r="AL788" s="29">
        <v>11.5975</v>
      </c>
      <c r="AM788" s="30">
        <v>11.734999999999999</v>
      </c>
      <c r="AN788" s="30">
        <v>10.86</v>
      </c>
      <c r="AO788" s="30">
        <v>11.125</v>
      </c>
      <c r="AP788" s="31">
        <v>-4.07E-2</v>
      </c>
    </row>
    <row r="789" spans="1:42" x14ac:dyDescent="0.2">
      <c r="A789" s="11">
        <v>45082</v>
      </c>
      <c r="B789" s="5" t="s">
        <v>244</v>
      </c>
      <c r="C789" s="10">
        <v>45078</v>
      </c>
      <c r="D789" s="5" t="s">
        <v>187</v>
      </c>
      <c r="E789" s="18">
        <f>IF(SUMIFS('Daily NSE Equity Options'!$K:$K,'Daily NSE Equity Options'!$A:$A,$A789)=0,"",SUMIFS('Daily NSE Equity Options'!$K:$K,'Daily NSE Equity Options'!$A:$A,$A789))</f>
        <v>411.35930000000002</v>
      </c>
      <c r="F789" s="7">
        <f>IF(SUMIFS('Daily BSE Equity Options'!$K:$K,'Daily BSE Equity Options'!$A:$A,$A789)=0,"",SUMIFS('Daily BSE Equity Options'!$K:$K,'Daily BSE Equity Options'!$A:$A,$A789))</f>
        <v>2.4500000000000001E-2</v>
      </c>
      <c r="G789" s="7">
        <f t="shared" si="324"/>
        <v>411.38380000000001</v>
      </c>
      <c r="H789" s="20" t="str">
        <f t="shared" si="325"/>
        <v/>
      </c>
      <c r="I789" s="20" t="str">
        <f t="shared" si="326"/>
        <v/>
      </c>
      <c r="J789" s="20" t="str">
        <f t="shared" si="327"/>
        <v/>
      </c>
      <c r="K789" s="20">
        <f t="shared" si="342"/>
        <v>-0.21928940715352718</v>
      </c>
      <c r="L789" s="20">
        <f t="shared" si="343"/>
        <v>-0.93908503232222773</v>
      </c>
      <c r="M789" s="20">
        <f t="shared" si="344"/>
        <v>-0.21983842775132978</v>
      </c>
      <c r="N789" s="20">
        <f t="shared" si="328"/>
        <v>0.99994044490813694</v>
      </c>
      <c r="O789" s="20">
        <f t="shared" si="329"/>
        <v>5.9555091863121495E-5</v>
      </c>
      <c r="P789" s="21">
        <f>IF(SUMIFS('Daily NSE Equity Options'!$L:$L,'Daily NSE Equity Options'!$A:$A,$A789)=0,"",SUMIFS('Daily NSE Equity Options'!$L:$L,'Daily NSE Equity Options'!$A:$A,$A789))</f>
        <v>137415.47159999999</v>
      </c>
      <c r="Q789" s="8">
        <f>IF(SUMIFS('Daily BSE Equity Options'!$L:$L,'Daily BSE Equity Options'!$A:$A,$A789)=0,"",SUMIFS('Daily BSE Equity Options'!$L:$L,'Daily BSE Equity Options'!$A:$A,$A789))</f>
        <v>8.8756000000000004</v>
      </c>
      <c r="R789" s="8">
        <f t="shared" si="330"/>
        <v>137424.34719999999</v>
      </c>
      <c r="S789" s="23" t="str">
        <f t="shared" si="331"/>
        <v/>
      </c>
      <c r="T789" s="23" t="str">
        <f t="shared" si="332"/>
        <v/>
      </c>
      <c r="U789" s="23" t="str">
        <f t="shared" si="333"/>
        <v/>
      </c>
      <c r="V789" s="23">
        <f t="shared" si="345"/>
        <v>-5.8417781784705358E-2</v>
      </c>
      <c r="W789" s="23">
        <f t="shared" si="346"/>
        <v>-0.98719011926311284</v>
      </c>
      <c r="X789" s="23">
        <f t="shared" si="347"/>
        <v>-6.2806397356952703E-2</v>
      </c>
      <c r="Y789" s="23">
        <f t="shared" si="334"/>
        <v>0.9999354146468159</v>
      </c>
      <c r="Z789" s="23">
        <f t="shared" si="335"/>
        <v>6.4585353184053556E-5</v>
      </c>
      <c r="AA789" s="24">
        <f>IF(SUMIFS('Daily NSE Equity Options'!$M:$M,'Daily NSE Equity Options'!$A:$A,$A789)=0,"",SUMIFS('Daily NSE Equity Options'!$M:$M,'Daily NSE Equity Options'!$A:$A,$A789))</f>
        <v>144955990</v>
      </c>
      <c r="AB789" s="9">
        <f>IF(SUMIFS('Daily BSE Equity Options'!$M:$M,'Daily BSE Equity Options'!$A:$A,$A789)=0,"",SUMIFS('Daily BSE Equity Options'!$M:$M,'Daily BSE Equity Options'!$A:$A,$A789))</f>
        <v>14099</v>
      </c>
      <c r="AC789" s="9">
        <f t="shared" si="336"/>
        <v>144970089</v>
      </c>
      <c r="AD789" s="26" t="str">
        <f t="shared" si="337"/>
        <v/>
      </c>
      <c r="AE789" s="26" t="str">
        <f t="shared" si="338"/>
        <v/>
      </c>
      <c r="AF789" s="26" t="str">
        <f t="shared" si="339"/>
        <v/>
      </c>
      <c r="AG789" s="26">
        <f t="shared" si="348"/>
        <v>-3.787423635626308E-2</v>
      </c>
      <c r="AH789" s="26">
        <f t="shared" si="349"/>
        <v>-0.98726054219725157</v>
      </c>
      <c r="AI789" s="26">
        <f t="shared" si="350"/>
        <v>-4.4797286401020542E-2</v>
      </c>
      <c r="AJ789" s="26">
        <f t="shared" si="340"/>
        <v>0.99990274545530566</v>
      </c>
      <c r="AK789" s="26">
        <f t="shared" si="341"/>
        <v>9.7254544694388648E-5</v>
      </c>
      <c r="AL789" s="29">
        <v>11.125</v>
      </c>
      <c r="AM789" s="30">
        <v>11.335000000000001</v>
      </c>
      <c r="AN789" s="30">
        <v>10.3225</v>
      </c>
      <c r="AO789" s="30">
        <v>11.137499999999999</v>
      </c>
      <c r="AP789" s="31">
        <v>1.1000000000000001E-3</v>
      </c>
    </row>
    <row r="790" spans="1:42" x14ac:dyDescent="0.2">
      <c r="A790" s="11">
        <v>45083</v>
      </c>
      <c r="B790" s="5" t="s">
        <v>242</v>
      </c>
      <c r="C790" s="10">
        <v>45078</v>
      </c>
      <c r="D790" s="5" t="s">
        <v>187</v>
      </c>
      <c r="E790" s="18">
        <f>IF(SUMIFS('Daily NSE Equity Options'!$K:$K,'Daily NSE Equity Options'!$A:$A,$A790)=0,"",SUMIFS('Daily NSE Equity Options'!$K:$K,'Daily NSE Equity Options'!$A:$A,$A790))</f>
        <v>436.55869999999999</v>
      </c>
      <c r="F790" s="7">
        <f>IF(SUMIFS('Daily BSE Equity Options'!$K:$K,'Daily BSE Equity Options'!$A:$A,$A790)=0,"",SUMIFS('Daily BSE Equity Options'!$K:$K,'Daily BSE Equity Options'!$A:$A,$A790))</f>
        <v>2.3699999999999999E-2</v>
      </c>
      <c r="G790" s="7">
        <f t="shared" si="324"/>
        <v>436.58240000000001</v>
      </c>
      <c r="H790" s="20">
        <f t="shared" si="325"/>
        <v>0.32709918709764874</v>
      </c>
      <c r="I790" s="20">
        <f t="shared" si="326"/>
        <v>-0.62140575079872207</v>
      </c>
      <c r="J790" s="20">
        <f t="shared" si="327"/>
        <v>0.32691872249594778</v>
      </c>
      <c r="K790" s="20">
        <f t="shared" si="342"/>
        <v>6.1258855701086468E-2</v>
      </c>
      <c r="L790" s="20">
        <f t="shared" si="343"/>
        <v>-3.2653061224489854E-2</v>
      </c>
      <c r="M790" s="20">
        <f t="shared" si="344"/>
        <v>6.1253262768247163E-2</v>
      </c>
      <c r="N790" s="20">
        <f t="shared" si="328"/>
        <v>0.9999457147150228</v>
      </c>
      <c r="O790" s="20">
        <f t="shared" si="329"/>
        <v>5.4285284977131458E-5</v>
      </c>
      <c r="P790" s="21">
        <f>IF(SUMIFS('Daily NSE Equity Options'!$L:$L,'Daily NSE Equity Options'!$A:$A,$A790)=0,"",SUMIFS('Daily NSE Equity Options'!$L:$L,'Daily NSE Equity Options'!$A:$A,$A790))</f>
        <v>233160.35500000001</v>
      </c>
      <c r="Q790" s="8">
        <f>IF(SUMIFS('Daily BSE Equity Options'!$L:$L,'Daily BSE Equity Options'!$A:$A,$A790)=0,"",SUMIFS('Daily BSE Equity Options'!$L:$L,'Daily BSE Equity Options'!$A:$A,$A790))</f>
        <v>9.5635999999999992</v>
      </c>
      <c r="R790" s="8">
        <f t="shared" si="330"/>
        <v>233169.9186</v>
      </c>
      <c r="S790" s="23">
        <f t="shared" si="331"/>
        <v>2.9248888088739791</v>
      </c>
      <c r="T790" s="23">
        <f t="shared" si="332"/>
        <v>-0.99094801630788176</v>
      </c>
      <c r="U790" s="23">
        <f t="shared" si="333"/>
        <v>2.8564631649305126</v>
      </c>
      <c r="V790" s="23">
        <f t="shared" si="345"/>
        <v>0.69675475610709925</v>
      </c>
      <c r="W790" s="23">
        <f t="shared" si="346"/>
        <v>7.7515886249943433E-2</v>
      </c>
      <c r="X790" s="23">
        <f t="shared" si="347"/>
        <v>0.69671476234598417</v>
      </c>
      <c r="Y790" s="23">
        <f t="shared" si="334"/>
        <v>0.99995898441764097</v>
      </c>
      <c r="Z790" s="23">
        <f t="shared" si="335"/>
        <v>4.1015582359087371E-5</v>
      </c>
      <c r="AA790" s="24">
        <f>IF(SUMIFS('Daily NSE Equity Options'!$M:$M,'Daily NSE Equity Options'!$A:$A,$A790)=0,"",SUMIFS('Daily NSE Equity Options'!$M:$M,'Daily NSE Equity Options'!$A:$A,$A790))</f>
        <v>266090776</v>
      </c>
      <c r="AB790" s="9">
        <f>IF(SUMIFS('Daily BSE Equity Options'!$M:$M,'Daily BSE Equity Options'!$A:$A,$A790)=0,"",SUMIFS('Daily BSE Equity Options'!$M:$M,'Daily BSE Equity Options'!$A:$A,$A790))</f>
        <v>15196</v>
      </c>
      <c r="AC790" s="9">
        <f t="shared" si="336"/>
        <v>266105972</v>
      </c>
      <c r="AD790" s="26">
        <f t="shared" si="337"/>
        <v>2.8334695767699998</v>
      </c>
      <c r="AE790" s="26">
        <f t="shared" si="338"/>
        <v>-0.98663498088826895</v>
      </c>
      <c r="AF790" s="26">
        <f t="shared" si="339"/>
        <v>2.7719035804582983</v>
      </c>
      <c r="AG790" s="26">
        <f t="shared" si="348"/>
        <v>0.83566595626714002</v>
      </c>
      <c r="AH790" s="26">
        <f t="shared" si="349"/>
        <v>7.7806936662174531E-2</v>
      </c>
      <c r="AI790" s="26">
        <f t="shared" si="350"/>
        <v>0.83559225103324586</v>
      </c>
      <c r="AJ790" s="26">
        <f t="shared" si="340"/>
        <v>0.99994289493059552</v>
      </c>
      <c r="AK790" s="26">
        <f t="shared" si="341"/>
        <v>5.7105069404455154E-5</v>
      </c>
      <c r="AL790" s="29">
        <v>11.137499999999999</v>
      </c>
      <c r="AM790" s="30">
        <v>11.6175</v>
      </c>
      <c r="AN790" s="30">
        <v>10.465</v>
      </c>
      <c r="AO790" s="30">
        <v>11.38</v>
      </c>
      <c r="AP790" s="31">
        <v>2.18E-2</v>
      </c>
    </row>
    <row r="791" spans="1:42" x14ac:dyDescent="0.2">
      <c r="A791" s="11">
        <v>45084</v>
      </c>
      <c r="B791" s="5" t="s">
        <v>240</v>
      </c>
      <c r="C791" s="10">
        <v>45078</v>
      </c>
      <c r="D791" s="5" t="s">
        <v>187</v>
      </c>
      <c r="E791" s="18">
        <f>IF(SUMIFS('Daily NSE Equity Options'!$K:$K,'Daily NSE Equity Options'!$A:$A,$A791)=0,"",SUMIFS('Daily NSE Equity Options'!$K:$K,'Daily NSE Equity Options'!$A:$A,$A791))</f>
        <v>398.10539999999997</v>
      </c>
      <c r="F791" s="7">
        <f>IF(SUMIFS('Daily BSE Equity Options'!$K:$K,'Daily BSE Equity Options'!$A:$A,$A791)=0,"",SUMIFS('Daily BSE Equity Options'!$K:$K,'Daily BSE Equity Options'!$A:$A,$A791))</f>
        <v>5.0599999999999999E-2</v>
      </c>
      <c r="G791" s="7">
        <f t="shared" si="324"/>
        <v>398.15599999999995</v>
      </c>
      <c r="H791" s="20">
        <f t="shared" si="325"/>
        <v>0.27416561047739729</v>
      </c>
      <c r="I791" s="20">
        <f t="shared" si="326"/>
        <v>4.5454545454545414E-2</v>
      </c>
      <c r="J791" s="20">
        <f t="shared" si="327"/>
        <v>0.27413018684614388</v>
      </c>
      <c r="K791" s="20">
        <f t="shared" si="342"/>
        <v>-8.8082770999638793E-2</v>
      </c>
      <c r="L791" s="20">
        <f t="shared" si="343"/>
        <v>1.1350210970464136</v>
      </c>
      <c r="M791" s="20">
        <f t="shared" si="344"/>
        <v>-8.8016374457605351E-2</v>
      </c>
      <c r="N791" s="20">
        <f t="shared" si="328"/>
        <v>0.99987291413415857</v>
      </c>
      <c r="O791" s="20">
        <f t="shared" si="329"/>
        <v>1.2708586584152948E-4</v>
      </c>
      <c r="P791" s="21">
        <f>IF(SUMIFS('Daily NSE Equity Options'!$L:$L,'Daily NSE Equity Options'!$A:$A,$A791)=0,"",SUMIFS('Daily NSE Equity Options'!$L:$L,'Daily NSE Equity Options'!$A:$A,$A791))</f>
        <v>168074.9762</v>
      </c>
      <c r="Q791" s="8">
        <f>IF(SUMIFS('Daily BSE Equity Options'!$L:$L,'Daily BSE Equity Options'!$A:$A,$A791)=0,"",SUMIFS('Daily BSE Equity Options'!$L:$L,'Daily BSE Equity Options'!$A:$A,$A791))</f>
        <v>27.931999999999999</v>
      </c>
      <c r="R791" s="8">
        <f t="shared" si="330"/>
        <v>168102.90820000001</v>
      </c>
      <c r="S791" s="23">
        <f t="shared" si="331"/>
        <v>1.5945407193923704</v>
      </c>
      <c r="T791" s="23">
        <f t="shared" si="332"/>
        <v>-0.97770634599731854</v>
      </c>
      <c r="U791" s="23">
        <f t="shared" si="333"/>
        <v>1.5457349222393959</v>
      </c>
      <c r="V791" s="23">
        <f t="shared" si="345"/>
        <v>-0.27914427733651381</v>
      </c>
      <c r="W791" s="23">
        <f t="shared" si="346"/>
        <v>1.9206574929942701</v>
      </c>
      <c r="X791" s="23">
        <f t="shared" si="347"/>
        <v>-0.27905405118582904</v>
      </c>
      <c r="Y791" s="23">
        <f t="shared" si="334"/>
        <v>0.99983383987642394</v>
      </c>
      <c r="Z791" s="23">
        <f t="shared" si="335"/>
        <v>1.6616012357601793E-4</v>
      </c>
      <c r="AA791" s="24">
        <f>IF(SUMIFS('Daily NSE Equity Options'!$M:$M,'Daily NSE Equity Options'!$A:$A,$A791)=0,"",SUMIFS('Daily NSE Equity Options'!$M:$M,'Daily NSE Equity Options'!$A:$A,$A791))</f>
        <v>166387749</v>
      </c>
      <c r="AB791" s="9">
        <f>IF(SUMIFS('Daily BSE Equity Options'!$M:$M,'Daily BSE Equity Options'!$A:$A,$A791)=0,"",SUMIFS('Daily BSE Equity Options'!$M:$M,'Daily BSE Equity Options'!$A:$A,$A791))</f>
        <v>44285</v>
      </c>
      <c r="AC791" s="9">
        <f t="shared" si="336"/>
        <v>166432034</v>
      </c>
      <c r="AD791" s="26">
        <f t="shared" si="337"/>
        <v>1.1776135161021313</v>
      </c>
      <c r="AE791" s="26">
        <f t="shared" si="338"/>
        <v>-0.96709724682302878</v>
      </c>
      <c r="AF791" s="26">
        <f t="shared" si="339"/>
        <v>1.140488292618703</v>
      </c>
      <c r="AG791" s="26">
        <f t="shared" si="348"/>
        <v>-0.37469553999120964</v>
      </c>
      <c r="AH791" s="26">
        <f t="shared" si="349"/>
        <v>1.9142537509871018</v>
      </c>
      <c r="AI791" s="26">
        <f t="shared" si="350"/>
        <v>-0.374564829383085</v>
      </c>
      <c r="AJ791" s="26">
        <f t="shared" si="340"/>
        <v>0.9997339154071746</v>
      </c>
      <c r="AK791" s="26">
        <f t="shared" si="341"/>
        <v>2.6608459282544128E-4</v>
      </c>
      <c r="AL791" s="29">
        <v>11.38</v>
      </c>
      <c r="AM791" s="30">
        <v>11.5375</v>
      </c>
      <c r="AN791" s="30">
        <v>9.6374999999999993</v>
      </c>
      <c r="AO791" s="30">
        <v>11.442500000000001</v>
      </c>
      <c r="AP791" s="31">
        <v>5.4999999999999997E-3</v>
      </c>
    </row>
    <row r="792" spans="1:42" x14ac:dyDescent="0.2">
      <c r="A792" s="11">
        <v>45085</v>
      </c>
      <c r="B792" s="5" t="s">
        <v>243</v>
      </c>
      <c r="C792" s="10">
        <v>45078</v>
      </c>
      <c r="D792" s="5" t="s">
        <v>187</v>
      </c>
      <c r="E792" s="18">
        <f>IF(SUMIFS('Daily NSE Equity Options'!$K:$K,'Daily NSE Equity Options'!$A:$A,$A792)=0,"",SUMIFS('Daily NSE Equity Options'!$K:$K,'Daily NSE Equity Options'!$A:$A,$A792))</f>
        <v>642.55020000000002</v>
      </c>
      <c r="F792" s="7">
        <f>IF(SUMIFS('Daily BSE Equity Options'!$K:$K,'Daily BSE Equity Options'!$A:$A,$A792)=0,"",SUMIFS('Daily BSE Equity Options'!$K:$K,'Daily BSE Equity Options'!$A:$A,$A792))</f>
        <v>5.4199999999999998E-2</v>
      </c>
      <c r="G792" s="7">
        <f t="shared" si="324"/>
        <v>642.60440000000006</v>
      </c>
      <c r="H792" s="20">
        <f t="shared" si="325"/>
        <v>0.5317519895129077</v>
      </c>
      <c r="I792" s="20">
        <f t="shared" si="326"/>
        <v>0.11752577319587632</v>
      </c>
      <c r="J792" s="20">
        <f t="shared" si="327"/>
        <v>0.53170410329898132</v>
      </c>
      <c r="K792" s="20">
        <f t="shared" si="342"/>
        <v>0.61402030718498191</v>
      </c>
      <c r="L792" s="20">
        <f t="shared" si="343"/>
        <v>7.1146245059288571E-2</v>
      </c>
      <c r="M792" s="20">
        <f t="shared" si="344"/>
        <v>0.6139513155647538</v>
      </c>
      <c r="N792" s="20">
        <f t="shared" si="328"/>
        <v>0.99991565572846985</v>
      </c>
      <c r="O792" s="20">
        <f t="shared" si="329"/>
        <v>8.4344271530042419E-5</v>
      </c>
      <c r="P792" s="21">
        <f>IF(SUMIFS('Daily NSE Equity Options'!$L:$L,'Daily NSE Equity Options'!$A:$A,$A792)=0,"",SUMIFS('Daily NSE Equity Options'!$L:$L,'Daily NSE Equity Options'!$A:$A,$A792))</f>
        <v>464979.19839999999</v>
      </c>
      <c r="Q792" s="8">
        <f>IF(SUMIFS('Daily BSE Equity Options'!$L:$L,'Daily BSE Equity Options'!$A:$A,$A792)=0,"",SUMIFS('Daily BSE Equity Options'!$L:$L,'Daily BSE Equity Options'!$A:$A,$A792))</f>
        <v>50.138100000000001</v>
      </c>
      <c r="R792" s="8">
        <f t="shared" si="330"/>
        <v>465029.33649999998</v>
      </c>
      <c r="S792" s="23">
        <f t="shared" si="331"/>
        <v>2.8858128436008226</v>
      </c>
      <c r="T792" s="23">
        <f t="shared" si="332"/>
        <v>-0.97749658867851497</v>
      </c>
      <c r="U792" s="23">
        <f t="shared" si="333"/>
        <v>2.815194849062995</v>
      </c>
      <c r="V792" s="23">
        <f t="shared" si="345"/>
        <v>1.7664986716803117</v>
      </c>
      <c r="W792" s="23">
        <f t="shared" si="346"/>
        <v>0.79500572819705018</v>
      </c>
      <c r="X792" s="23">
        <f t="shared" si="347"/>
        <v>1.7663372482927691</v>
      </c>
      <c r="Y792" s="23">
        <f t="shared" si="334"/>
        <v>0.99989218293113002</v>
      </c>
      <c r="Z792" s="23">
        <f t="shared" si="335"/>
        <v>1.0781706887001957E-4</v>
      </c>
      <c r="AA792" s="24">
        <f>IF(SUMIFS('Daily NSE Equity Options'!$M:$M,'Daily NSE Equity Options'!$A:$A,$A792)=0,"",SUMIFS('Daily NSE Equity Options'!$M:$M,'Daily NSE Equity Options'!$A:$A,$A792))</f>
        <v>447945301</v>
      </c>
      <c r="AB792" s="9">
        <f>IF(SUMIFS('Daily BSE Equity Options'!$M:$M,'Daily BSE Equity Options'!$A:$A,$A792)=0,"",SUMIFS('Daily BSE Equity Options'!$M:$M,'Daily BSE Equity Options'!$A:$A,$A792))</f>
        <v>79402</v>
      </c>
      <c r="AC792" s="9">
        <f t="shared" si="336"/>
        <v>448024703</v>
      </c>
      <c r="AD792" s="26">
        <f t="shared" si="337"/>
        <v>2.182522240021262</v>
      </c>
      <c r="AE792" s="26">
        <f t="shared" si="338"/>
        <v>-0.96747953494448935</v>
      </c>
      <c r="AF792" s="26">
        <f t="shared" si="339"/>
        <v>2.1288112817317213</v>
      </c>
      <c r="AG792" s="26">
        <f t="shared" si="348"/>
        <v>1.6921771806649057</v>
      </c>
      <c r="AH792" s="26">
        <f t="shared" si="349"/>
        <v>0.79297730608558203</v>
      </c>
      <c r="AI792" s="26">
        <f t="shared" si="350"/>
        <v>1.6919379174324098</v>
      </c>
      <c r="AJ792" s="26">
        <f t="shared" si="340"/>
        <v>0.99982277316525558</v>
      </c>
      <c r="AK792" s="26">
        <f t="shared" si="341"/>
        <v>1.7722683474442256E-4</v>
      </c>
      <c r="AL792" s="29">
        <v>11.442500000000001</v>
      </c>
      <c r="AM792" s="30">
        <v>11.567500000000001</v>
      </c>
      <c r="AN792" s="30">
        <v>10.130000000000001</v>
      </c>
      <c r="AO792" s="30">
        <v>11.2575</v>
      </c>
      <c r="AP792" s="31">
        <v>-1.6199999999999999E-2</v>
      </c>
    </row>
    <row r="793" spans="1:42" x14ac:dyDescent="0.2">
      <c r="A793" s="11">
        <v>45086</v>
      </c>
      <c r="B793" s="5" t="s">
        <v>241</v>
      </c>
      <c r="C793" s="10">
        <v>45078</v>
      </c>
      <c r="D793" s="5" t="s">
        <v>187</v>
      </c>
      <c r="E793" s="18">
        <f>IF(SUMIFS('Daily NSE Equity Options'!$K:$K,'Daily NSE Equity Options'!$A:$A,$A793)=0,"",SUMIFS('Daily NSE Equity Options'!$K:$K,'Daily NSE Equity Options'!$A:$A,$A793))</f>
        <v>493.08190000000002</v>
      </c>
      <c r="F793" s="7">
        <f>IF(SUMIFS('Daily BSE Equity Options'!$K:$K,'Daily BSE Equity Options'!$A:$A,$A793)=0,"",SUMIFS('Daily BSE Equity Options'!$K:$K,'Daily BSE Equity Options'!$A:$A,$A793))</f>
        <v>1.1478999999999999</v>
      </c>
      <c r="G793" s="7">
        <f t="shared" si="324"/>
        <v>494.22980000000001</v>
      </c>
      <c r="H793" s="20">
        <f t="shared" si="325"/>
        <v>0.31285766433755247</v>
      </c>
      <c r="I793" s="20">
        <f t="shared" si="326"/>
        <v>34.760124610591902</v>
      </c>
      <c r="J793" s="20">
        <f t="shared" si="327"/>
        <v>0.31580155224338369</v>
      </c>
      <c r="K793" s="20">
        <f t="shared" si="342"/>
        <v>-0.23261731145675468</v>
      </c>
      <c r="L793" s="20">
        <f t="shared" si="343"/>
        <v>20.178966789667896</v>
      </c>
      <c r="M793" s="20">
        <f t="shared" si="344"/>
        <v>-0.2308957112649711</v>
      </c>
      <c r="N793" s="20">
        <f t="shared" si="328"/>
        <v>0.99767739622337626</v>
      </c>
      <c r="O793" s="20">
        <f t="shared" si="329"/>
        <v>2.3226037766237483E-3</v>
      </c>
      <c r="P793" s="21">
        <f>IF(SUMIFS('Daily NSE Equity Options'!$L:$L,'Daily NSE Equity Options'!$A:$A,$A793)=0,"",SUMIFS('Daily NSE Equity Options'!$L:$L,'Daily NSE Equity Options'!$A:$A,$A793))</f>
        <v>141261.14629999999</v>
      </c>
      <c r="Q793" s="8">
        <f>IF(SUMIFS('Daily BSE Equity Options'!$L:$L,'Daily BSE Equity Options'!$A:$A,$A793)=0,"",SUMIFS('Daily BSE Equity Options'!$L:$L,'Daily BSE Equity Options'!$A:$A,$A793))</f>
        <v>1729.1708000000001</v>
      </c>
      <c r="R793" s="8">
        <f t="shared" si="330"/>
        <v>142990.31709999999</v>
      </c>
      <c r="S793" s="23">
        <f t="shared" si="331"/>
        <v>-0.28989283155712042</v>
      </c>
      <c r="T793" s="23">
        <f t="shared" si="332"/>
        <v>-0.38547204660881595</v>
      </c>
      <c r="U793" s="23">
        <f t="shared" si="333"/>
        <v>-0.29122592595693531</v>
      </c>
      <c r="V793" s="23">
        <f t="shared" si="345"/>
        <v>-0.69619899817866782</v>
      </c>
      <c r="W793" s="23">
        <f t="shared" si="346"/>
        <v>33.488159702900589</v>
      </c>
      <c r="X793" s="23">
        <f t="shared" si="347"/>
        <v>-0.69251334082231608</v>
      </c>
      <c r="Y793" s="23">
        <f t="shared" si="334"/>
        <v>0.98790707766043562</v>
      </c>
      <c r="Z793" s="23">
        <f t="shared" si="335"/>
        <v>1.209292233956449E-2</v>
      </c>
      <c r="AA793" s="24">
        <f>IF(SUMIFS('Daily NSE Equity Options'!$M:$M,'Daily NSE Equity Options'!$A:$A,$A793)=0,"",SUMIFS('Daily NSE Equity Options'!$M:$M,'Daily NSE Equity Options'!$A:$A,$A793))</f>
        <v>145323343</v>
      </c>
      <c r="AB793" s="9">
        <f>IF(SUMIFS('Daily BSE Equity Options'!$M:$M,'Daily BSE Equity Options'!$A:$A,$A793)=0,"",SUMIFS('Daily BSE Equity Options'!$M:$M,'Daily BSE Equity Options'!$A:$A,$A793))</f>
        <v>2753393</v>
      </c>
      <c r="AC793" s="9">
        <f t="shared" si="336"/>
        <v>148076736</v>
      </c>
      <c r="AD793" s="26">
        <f t="shared" si="337"/>
        <v>-0.38047707777845252</v>
      </c>
      <c r="AE793" s="26">
        <f t="shared" si="338"/>
        <v>-0.14926834543488332</v>
      </c>
      <c r="AF793" s="26">
        <f t="shared" si="339"/>
        <v>-0.37733041164446723</v>
      </c>
      <c r="AG793" s="26">
        <f t="shared" si="348"/>
        <v>-0.67557792731483524</v>
      </c>
      <c r="AH793" s="26">
        <f t="shared" si="349"/>
        <v>33.676620236266089</v>
      </c>
      <c r="AI793" s="26">
        <f t="shared" si="350"/>
        <v>-0.66948979596779057</v>
      </c>
      <c r="AJ793" s="26">
        <f t="shared" si="340"/>
        <v>0.98140563417065052</v>
      </c>
      <c r="AK793" s="26">
        <f t="shared" si="341"/>
        <v>1.8594365829349452E-2</v>
      </c>
      <c r="AL793" s="29">
        <v>11.2575</v>
      </c>
      <c r="AM793" s="30">
        <v>11.297499999999999</v>
      </c>
      <c r="AN793" s="30">
        <v>10.307499999999999</v>
      </c>
      <c r="AO793" s="30">
        <v>11.12</v>
      </c>
      <c r="AP793" s="31">
        <v>-1.2200000000000001E-2</v>
      </c>
    </row>
    <row r="794" spans="1:42" x14ac:dyDescent="0.2">
      <c r="A794" s="11">
        <v>45089</v>
      </c>
      <c r="B794" s="5" t="s">
        <v>244</v>
      </c>
      <c r="C794" s="10">
        <v>45078</v>
      </c>
      <c r="D794" s="5" t="s">
        <v>187</v>
      </c>
      <c r="E794" s="18">
        <f>IF(SUMIFS('Daily NSE Equity Options'!$K:$K,'Daily NSE Equity Options'!$A:$A,$A794)=0,"",SUMIFS('Daily NSE Equity Options'!$K:$K,'Daily NSE Equity Options'!$A:$A,$A794))</f>
        <v>379.40769999999998</v>
      </c>
      <c r="F794" s="7">
        <f>IF(SUMIFS('Daily BSE Equity Options'!$K:$K,'Daily BSE Equity Options'!$A:$A,$A794)=0,"",SUMIFS('Daily BSE Equity Options'!$K:$K,'Daily BSE Equity Options'!$A:$A,$A794))</f>
        <v>4.5999999999999999E-2</v>
      </c>
      <c r="G794" s="7">
        <f t="shared" si="324"/>
        <v>379.45369999999997</v>
      </c>
      <c r="H794" s="20" t="str">
        <f t="shared" si="325"/>
        <v/>
      </c>
      <c r="I794" s="20" t="str">
        <f t="shared" si="326"/>
        <v/>
      </c>
      <c r="J794" s="20" t="str">
        <f t="shared" si="327"/>
        <v/>
      </c>
      <c r="K794" s="20">
        <f t="shared" si="342"/>
        <v>-0.23053817225901019</v>
      </c>
      <c r="L794" s="20">
        <f t="shared" si="343"/>
        <v>-0.95992682289398035</v>
      </c>
      <c r="M794" s="20">
        <f t="shared" si="344"/>
        <v>-0.23223225309360152</v>
      </c>
      <c r="N794" s="20">
        <f t="shared" si="328"/>
        <v>0.99987877308878526</v>
      </c>
      <c r="O794" s="20">
        <f t="shared" si="329"/>
        <v>1.2122691121472792E-4</v>
      </c>
      <c r="P794" s="21">
        <f>IF(SUMIFS('Daily NSE Equity Options'!$L:$L,'Daily NSE Equity Options'!$A:$A,$A794)=0,"",SUMIFS('Daily NSE Equity Options'!$L:$L,'Daily NSE Equity Options'!$A:$A,$A794))</f>
        <v>133337.5724</v>
      </c>
      <c r="Q794" s="8">
        <f>IF(SUMIFS('Daily BSE Equity Options'!$L:$L,'Daily BSE Equity Options'!$A:$A,$A794)=0,"",SUMIFS('Daily BSE Equity Options'!$L:$L,'Daily BSE Equity Options'!$A:$A,$A794))</f>
        <v>17.376000000000001</v>
      </c>
      <c r="R794" s="8">
        <f t="shared" si="330"/>
        <v>133354.94839999999</v>
      </c>
      <c r="S794" s="23" t="str">
        <f t="shared" si="331"/>
        <v/>
      </c>
      <c r="T794" s="23" t="str">
        <f t="shared" si="332"/>
        <v/>
      </c>
      <c r="U794" s="23" t="str">
        <f t="shared" si="333"/>
        <v/>
      </c>
      <c r="V794" s="23">
        <f t="shared" si="345"/>
        <v>-5.6091672108992241E-2</v>
      </c>
      <c r="W794" s="23">
        <f t="shared" si="346"/>
        <v>-0.98995125293580022</v>
      </c>
      <c r="X794" s="23">
        <f t="shared" si="347"/>
        <v>-6.7384763495989097E-2</v>
      </c>
      <c r="Y794" s="23">
        <f t="shared" si="334"/>
        <v>0.99986970112314189</v>
      </c>
      <c r="Z794" s="23">
        <f t="shared" si="335"/>
        <v>1.302988768581759E-4</v>
      </c>
      <c r="AA794" s="24">
        <f>IF(SUMIFS('Daily NSE Equity Options'!$M:$M,'Daily NSE Equity Options'!$A:$A,$A794)=0,"",SUMIFS('Daily NSE Equity Options'!$M:$M,'Daily NSE Equity Options'!$A:$A,$A794))</f>
        <v>141403268</v>
      </c>
      <c r="AB794" s="9">
        <f>IF(SUMIFS('Daily BSE Equity Options'!$M:$M,'Daily BSE Equity Options'!$A:$A,$A794)=0,"",SUMIFS('Daily BSE Equity Options'!$M:$M,'Daily BSE Equity Options'!$A:$A,$A794))</f>
        <v>27568</v>
      </c>
      <c r="AC794" s="9">
        <f t="shared" si="336"/>
        <v>141430836</v>
      </c>
      <c r="AD794" s="26" t="str">
        <f t="shared" si="337"/>
        <v/>
      </c>
      <c r="AE794" s="26" t="str">
        <f t="shared" si="338"/>
        <v/>
      </c>
      <c r="AF794" s="26" t="str">
        <f t="shared" si="339"/>
        <v/>
      </c>
      <c r="AG794" s="26">
        <f t="shared" si="348"/>
        <v>-2.6974847392548629E-2</v>
      </c>
      <c r="AH794" s="26">
        <f t="shared" si="349"/>
        <v>-0.98998762617613978</v>
      </c>
      <c r="AI794" s="26">
        <f t="shared" si="350"/>
        <v>-4.4881459299589088E-2</v>
      </c>
      <c r="AJ794" s="26">
        <f t="shared" si="340"/>
        <v>0.99980507786859152</v>
      </c>
      <c r="AK794" s="26">
        <f t="shared" si="341"/>
        <v>1.9492213140845748E-4</v>
      </c>
      <c r="AL794" s="29">
        <v>11.12</v>
      </c>
      <c r="AM794" s="30">
        <v>11.8025</v>
      </c>
      <c r="AN794" s="30">
        <v>10.5825</v>
      </c>
      <c r="AO794" s="30">
        <v>11.244999999999999</v>
      </c>
      <c r="AP794" s="31">
        <v>1.12E-2</v>
      </c>
    </row>
    <row r="795" spans="1:42" x14ac:dyDescent="0.2">
      <c r="A795" s="11">
        <v>45090</v>
      </c>
      <c r="B795" s="5" t="s">
        <v>242</v>
      </c>
      <c r="C795" s="10">
        <v>45078</v>
      </c>
      <c r="D795" s="5" t="s">
        <v>187</v>
      </c>
      <c r="E795" s="18">
        <f>IF(SUMIFS('Daily NSE Equity Options'!$K:$K,'Daily NSE Equity Options'!$A:$A,$A795)=0,"",SUMIFS('Daily NSE Equity Options'!$K:$K,'Daily NSE Equity Options'!$A:$A,$A795))</f>
        <v>395.96100000000001</v>
      </c>
      <c r="F795" s="7">
        <f>IF(SUMIFS('Daily BSE Equity Options'!$K:$K,'Daily BSE Equity Options'!$A:$A,$A795)=0,"",SUMIFS('Daily BSE Equity Options'!$K:$K,'Daily BSE Equity Options'!$A:$A,$A795))</f>
        <v>4.8500000000000001E-2</v>
      </c>
      <c r="G795" s="7">
        <f t="shared" si="324"/>
        <v>396.0095</v>
      </c>
      <c r="H795" s="20">
        <f t="shared" si="325"/>
        <v>7.8727335981197744E-2</v>
      </c>
      <c r="I795" s="20">
        <f t="shared" si="326"/>
        <v>-0.28989751098096628</v>
      </c>
      <c r="J795" s="20">
        <f t="shared" si="327"/>
        <v>7.8658758144903862E-2</v>
      </c>
      <c r="K795" s="20">
        <f t="shared" si="342"/>
        <v>4.3629320121863824E-2</v>
      </c>
      <c r="L795" s="20">
        <f t="shared" si="343"/>
        <v>5.4347826086956541E-2</v>
      </c>
      <c r="M795" s="20">
        <f t="shared" si="344"/>
        <v>4.3630619493234768E-2</v>
      </c>
      <c r="N795" s="20">
        <f t="shared" si="328"/>
        <v>0.9998775281906116</v>
      </c>
      <c r="O795" s="20">
        <f t="shared" si="329"/>
        <v>1.2247180938841114E-4</v>
      </c>
      <c r="P795" s="21">
        <f>IF(SUMIFS('Daily NSE Equity Options'!$L:$L,'Daily NSE Equity Options'!$A:$A,$A795)=0,"",SUMIFS('Daily NSE Equity Options'!$L:$L,'Daily NSE Equity Options'!$A:$A,$A795))</f>
        <v>218035.68419999999</v>
      </c>
      <c r="Q795" s="8">
        <f>IF(SUMIFS('Daily BSE Equity Options'!$L:$L,'Daily BSE Equity Options'!$A:$A,$A795)=0,"",SUMIFS('Daily BSE Equity Options'!$L:$L,'Daily BSE Equity Options'!$A:$A,$A795))</f>
        <v>22.505500000000001</v>
      </c>
      <c r="R795" s="8">
        <f t="shared" si="330"/>
        <v>218058.18969999999</v>
      </c>
      <c r="S795" s="23">
        <f t="shared" si="331"/>
        <v>2.5310950548841484</v>
      </c>
      <c r="T795" s="23">
        <f t="shared" si="332"/>
        <v>-0.98698360230591886</v>
      </c>
      <c r="U795" s="23">
        <f t="shared" si="333"/>
        <v>2.4352672524075438</v>
      </c>
      <c r="V795" s="23">
        <f t="shared" si="345"/>
        <v>0.6352156430890592</v>
      </c>
      <c r="W795" s="23">
        <f t="shared" si="346"/>
        <v>0.29520603130755063</v>
      </c>
      <c r="X795" s="23">
        <f t="shared" si="347"/>
        <v>0.63517134021852306</v>
      </c>
      <c r="Y795" s="23">
        <f t="shared" si="334"/>
        <v>0.99989679131047104</v>
      </c>
      <c r="Z795" s="23">
        <f t="shared" si="335"/>
        <v>1.0320868952898586E-4</v>
      </c>
      <c r="AA795" s="24">
        <f>IF(SUMIFS('Daily NSE Equity Options'!$M:$M,'Daily NSE Equity Options'!$A:$A,$A795)=0,"",SUMIFS('Daily NSE Equity Options'!$M:$M,'Daily NSE Equity Options'!$A:$A,$A795))</f>
        <v>250356161</v>
      </c>
      <c r="AB795" s="9">
        <f>IF(SUMIFS('Daily BSE Equity Options'!$M:$M,'Daily BSE Equity Options'!$A:$A,$A795)=0,"",SUMIFS('Daily BSE Equity Options'!$M:$M,'Daily BSE Equity Options'!$A:$A,$A795))</f>
        <v>35623</v>
      </c>
      <c r="AC795" s="9">
        <f t="shared" si="336"/>
        <v>250391784</v>
      </c>
      <c r="AD795" s="26">
        <f t="shared" si="337"/>
        <v>2.3109493143494904</v>
      </c>
      <c r="AE795" s="26">
        <f t="shared" si="338"/>
        <v>-0.98140404837672368</v>
      </c>
      <c r="AF795" s="26">
        <f t="shared" si="339"/>
        <v>2.2296012260917828</v>
      </c>
      <c r="AG795" s="26">
        <f t="shared" si="348"/>
        <v>0.77051184559610042</v>
      </c>
      <c r="AH795" s="26">
        <f t="shared" si="349"/>
        <v>0.29218659315147999</v>
      </c>
      <c r="AI795" s="26">
        <f t="shared" si="350"/>
        <v>0.77041860941838736</v>
      </c>
      <c r="AJ795" s="26">
        <f t="shared" si="340"/>
        <v>0.99985773095494224</v>
      </c>
      <c r="AK795" s="26">
        <f t="shared" si="341"/>
        <v>1.4226904505780429E-4</v>
      </c>
      <c r="AL795" s="29">
        <v>11.244999999999999</v>
      </c>
      <c r="AM795" s="30">
        <v>11.25</v>
      </c>
      <c r="AN795" s="30">
        <v>9.99</v>
      </c>
      <c r="AO795" s="30">
        <v>11.11</v>
      </c>
      <c r="AP795" s="31">
        <v>-1.2E-2</v>
      </c>
    </row>
    <row r="796" spans="1:42" x14ac:dyDescent="0.2">
      <c r="A796" s="11">
        <v>45091</v>
      </c>
      <c r="B796" s="5" t="s">
        <v>240</v>
      </c>
      <c r="C796" s="10">
        <v>45078</v>
      </c>
      <c r="D796" s="5" t="s">
        <v>187</v>
      </c>
      <c r="E796" s="18">
        <f>IF(SUMIFS('Daily NSE Equity Options'!$K:$K,'Daily NSE Equity Options'!$A:$A,$A796)=0,"",SUMIFS('Daily NSE Equity Options'!$K:$K,'Daily NSE Equity Options'!$A:$A,$A796))</f>
        <v>378.23790000000002</v>
      </c>
      <c r="F796" s="7">
        <f>IF(SUMIFS('Daily BSE Equity Options'!$K:$K,'Daily BSE Equity Options'!$A:$A,$A796)=0,"",SUMIFS('Daily BSE Equity Options'!$K:$K,'Daily BSE Equity Options'!$A:$A,$A796))</f>
        <v>5.3100000000000001E-2</v>
      </c>
      <c r="G796" s="7">
        <f t="shared" si="324"/>
        <v>378.291</v>
      </c>
      <c r="H796" s="20">
        <f t="shared" si="325"/>
        <v>-9.2881584703227826E-2</v>
      </c>
      <c r="I796" s="20">
        <f t="shared" si="326"/>
        <v>-0.14903846153846145</v>
      </c>
      <c r="J796" s="20">
        <f t="shared" si="327"/>
        <v>-9.2889987454104039E-2</v>
      </c>
      <c r="K796" s="20">
        <f t="shared" si="342"/>
        <v>-4.4759711183677164E-2</v>
      </c>
      <c r="L796" s="20">
        <f t="shared" si="343"/>
        <v>9.4845360824742153E-2</v>
      </c>
      <c r="M796" s="20">
        <f t="shared" si="344"/>
        <v>-4.4742613497908534E-2</v>
      </c>
      <c r="N796" s="20">
        <f t="shared" si="328"/>
        <v>0.99985963187070281</v>
      </c>
      <c r="O796" s="20">
        <f t="shared" si="329"/>
        <v>1.4036812929728702E-4</v>
      </c>
      <c r="P796" s="21">
        <f>IF(SUMIFS('Daily NSE Equity Options'!$L:$L,'Daily NSE Equity Options'!$A:$A,$A796)=0,"",SUMIFS('Daily NSE Equity Options'!$L:$L,'Daily NSE Equity Options'!$A:$A,$A796))</f>
        <v>157070.6336</v>
      </c>
      <c r="Q796" s="8">
        <f>IF(SUMIFS('Daily BSE Equity Options'!$L:$L,'Daily BSE Equity Options'!$A:$A,$A796)=0,"",SUMIFS('Daily BSE Equity Options'!$L:$L,'Daily BSE Equity Options'!$A:$A,$A796))</f>
        <v>32.2652</v>
      </c>
      <c r="R796" s="8">
        <f t="shared" si="330"/>
        <v>157102.8988</v>
      </c>
      <c r="S796" s="23">
        <f t="shared" si="331"/>
        <v>0.91145690532281587</v>
      </c>
      <c r="T796" s="23">
        <f t="shared" si="332"/>
        <v>-0.98285934341678294</v>
      </c>
      <c r="U796" s="23">
        <f t="shared" si="333"/>
        <v>0.86903476528726897</v>
      </c>
      <c r="V796" s="23">
        <f t="shared" si="345"/>
        <v>-0.2796104262643444</v>
      </c>
      <c r="W796" s="23">
        <f t="shared" si="346"/>
        <v>0.43365843904823254</v>
      </c>
      <c r="X796" s="23">
        <f t="shared" si="347"/>
        <v>-0.27953681071947378</v>
      </c>
      <c r="Y796" s="23">
        <f t="shared" si="334"/>
        <v>0.99979462377685935</v>
      </c>
      <c r="Z796" s="23">
        <f t="shared" si="335"/>
        <v>2.0537622314070248E-4</v>
      </c>
      <c r="AA796" s="24">
        <f>IF(SUMIFS('Daily NSE Equity Options'!$M:$M,'Daily NSE Equity Options'!$A:$A,$A796)=0,"",SUMIFS('Daily NSE Equity Options'!$M:$M,'Daily NSE Equity Options'!$A:$A,$A796))</f>
        <v>155732195</v>
      </c>
      <c r="AB796" s="9">
        <f>IF(SUMIFS('Daily BSE Equity Options'!$M:$M,'Daily BSE Equity Options'!$A:$A,$A796)=0,"",SUMIFS('Daily BSE Equity Options'!$M:$M,'Daily BSE Equity Options'!$A:$A,$A796))</f>
        <v>51066</v>
      </c>
      <c r="AC796" s="9">
        <f t="shared" si="336"/>
        <v>155783261</v>
      </c>
      <c r="AD796" s="26">
        <f t="shared" si="337"/>
        <v>0.53831901825158712</v>
      </c>
      <c r="AE796" s="26">
        <f t="shared" si="338"/>
        <v>-0.97543754843010699</v>
      </c>
      <c r="AF796" s="26">
        <f t="shared" si="339"/>
        <v>0.50785721578299503</v>
      </c>
      <c r="AG796" s="26">
        <f t="shared" si="348"/>
        <v>-0.37795740924466403</v>
      </c>
      <c r="AH796" s="26">
        <f t="shared" si="349"/>
        <v>0.43351205681722482</v>
      </c>
      <c r="AI796" s="26">
        <f t="shared" si="350"/>
        <v>-0.37784196225863387</v>
      </c>
      <c r="AJ796" s="26">
        <f t="shared" si="340"/>
        <v>0.99967219841418009</v>
      </c>
      <c r="AK796" s="26">
        <f t="shared" si="341"/>
        <v>3.2780158581992964E-4</v>
      </c>
      <c r="AL796" s="29">
        <v>11.11</v>
      </c>
      <c r="AM796" s="30">
        <v>11.3675</v>
      </c>
      <c r="AN796" s="30">
        <v>10.6325</v>
      </c>
      <c r="AO796" s="30">
        <v>11.1625</v>
      </c>
      <c r="AP796" s="31">
        <v>4.7000000000000002E-3</v>
      </c>
    </row>
    <row r="797" spans="1:42" x14ac:dyDescent="0.2">
      <c r="A797" s="11">
        <v>45092</v>
      </c>
      <c r="B797" s="5" t="s">
        <v>243</v>
      </c>
      <c r="C797" s="10">
        <v>45078</v>
      </c>
      <c r="D797" s="5" t="s">
        <v>187</v>
      </c>
      <c r="E797" s="18">
        <f>IF(SUMIFS('Daily NSE Equity Options'!$K:$K,'Daily NSE Equity Options'!$A:$A,$A797)=0,"",SUMIFS('Daily NSE Equity Options'!$K:$K,'Daily NSE Equity Options'!$A:$A,$A797))</f>
        <v>642.24310000000003</v>
      </c>
      <c r="F797" s="7">
        <f>IF(SUMIFS('Daily BSE Equity Options'!$K:$K,'Daily BSE Equity Options'!$A:$A,$A797)=0,"",SUMIFS('Daily BSE Equity Options'!$K:$K,'Daily BSE Equity Options'!$A:$A,$A797))</f>
        <v>0.1052</v>
      </c>
      <c r="G797" s="7">
        <f t="shared" si="324"/>
        <v>642.34829999999999</v>
      </c>
      <c r="H797" s="20">
        <f t="shared" si="325"/>
        <v>0.91586481381382479</v>
      </c>
      <c r="I797" s="20">
        <f t="shared" si="326"/>
        <v>0.71895424836601318</v>
      </c>
      <c r="J797" s="20">
        <f t="shared" si="327"/>
        <v>0.91582887145495429</v>
      </c>
      <c r="K797" s="20">
        <f t="shared" si="342"/>
        <v>0.69798716627815449</v>
      </c>
      <c r="L797" s="20">
        <f t="shared" si="343"/>
        <v>0.98116760828625238</v>
      </c>
      <c r="M797" s="20">
        <f t="shared" si="344"/>
        <v>0.69802691578705289</v>
      </c>
      <c r="N797" s="20">
        <f t="shared" si="328"/>
        <v>0.99983622592291443</v>
      </c>
      <c r="O797" s="20">
        <f t="shared" si="329"/>
        <v>1.637740770855936E-4</v>
      </c>
      <c r="P797" s="21">
        <f>IF(SUMIFS('Daily NSE Equity Options'!$L:$L,'Daily NSE Equity Options'!$A:$A,$A797)=0,"",SUMIFS('Daily NSE Equity Options'!$L:$L,'Daily NSE Equity Options'!$A:$A,$A797))</f>
        <v>466337.05780000001</v>
      </c>
      <c r="Q797" s="8">
        <f>IF(SUMIFS('Daily BSE Equity Options'!$L:$L,'Daily BSE Equity Options'!$A:$A,$A797)=0,"",SUMIFS('Daily BSE Equity Options'!$L:$L,'Daily BSE Equity Options'!$A:$A,$A797))</f>
        <v>94.524299999999997</v>
      </c>
      <c r="R797" s="8">
        <f t="shared" si="330"/>
        <v>466431.5821</v>
      </c>
      <c r="S797" s="23">
        <f t="shared" si="331"/>
        <v>4.9239306234217057</v>
      </c>
      <c r="T797" s="23">
        <f t="shared" si="332"/>
        <v>-0.9609103002917575</v>
      </c>
      <c r="U797" s="23">
        <f t="shared" si="333"/>
        <v>4.7485481902408964</v>
      </c>
      <c r="V797" s="23">
        <f t="shared" si="345"/>
        <v>1.9689640075406176</v>
      </c>
      <c r="W797" s="23">
        <f t="shared" si="346"/>
        <v>1.9296052713139851</v>
      </c>
      <c r="X797" s="23">
        <f t="shared" si="347"/>
        <v>1.968955924192024</v>
      </c>
      <c r="Y797" s="23">
        <f t="shared" si="334"/>
        <v>0.99979734584100322</v>
      </c>
      <c r="Z797" s="23">
        <f t="shared" si="335"/>
        <v>2.0265415899675202E-4</v>
      </c>
      <c r="AA797" s="24">
        <f>IF(SUMIFS('Daily NSE Equity Options'!$M:$M,'Daily NSE Equity Options'!$A:$A,$A797)=0,"",SUMIFS('Daily NSE Equity Options'!$M:$M,'Daily NSE Equity Options'!$A:$A,$A797))</f>
        <v>453414606</v>
      </c>
      <c r="AB797" s="9">
        <f>IF(SUMIFS('Daily BSE Equity Options'!$M:$M,'Daily BSE Equity Options'!$A:$A,$A797)=0,"",SUMIFS('Daily BSE Equity Options'!$M:$M,'Daily BSE Equity Options'!$A:$A,$A797))</f>
        <v>149529</v>
      </c>
      <c r="AC797" s="9">
        <f t="shared" si="336"/>
        <v>453564135</v>
      </c>
      <c r="AD797" s="26">
        <f t="shared" si="337"/>
        <v>3.6863811844983312</v>
      </c>
      <c r="AE797" s="26">
        <f t="shared" si="338"/>
        <v>-0.94397623404475339</v>
      </c>
      <c r="AF797" s="26">
        <f t="shared" si="339"/>
        <v>3.5620753833940002</v>
      </c>
      <c r="AG797" s="26">
        <f t="shared" si="348"/>
        <v>1.9115020564630196</v>
      </c>
      <c r="AH797" s="26">
        <f t="shared" si="349"/>
        <v>1.9281518035483494</v>
      </c>
      <c r="AI797" s="26">
        <f t="shared" si="350"/>
        <v>1.9115075142765177</v>
      </c>
      <c r="AJ797" s="26">
        <f t="shared" si="340"/>
        <v>0.99967032446249304</v>
      </c>
      <c r="AK797" s="26">
        <f t="shared" si="341"/>
        <v>3.2967553750695038E-4</v>
      </c>
      <c r="AL797" s="29">
        <v>11.1625</v>
      </c>
      <c r="AM797" s="30">
        <v>11.37</v>
      </c>
      <c r="AN797" s="30">
        <v>9.6925000000000008</v>
      </c>
      <c r="AO797" s="30">
        <v>11.08</v>
      </c>
      <c r="AP797" s="31">
        <v>-7.4000000000000003E-3</v>
      </c>
    </row>
    <row r="798" spans="1:42" x14ac:dyDescent="0.2">
      <c r="A798" s="11">
        <v>45093</v>
      </c>
      <c r="B798" s="5" t="s">
        <v>241</v>
      </c>
      <c r="C798" s="10">
        <v>45078</v>
      </c>
      <c r="D798" s="5" t="s">
        <v>187</v>
      </c>
      <c r="E798" s="18">
        <f>IF(SUMIFS('Daily NSE Equity Options'!$K:$K,'Daily NSE Equity Options'!$A:$A,$A798)=0,"",SUMIFS('Daily NSE Equity Options'!$K:$K,'Daily NSE Equity Options'!$A:$A,$A798))</f>
        <v>483.01310000000001</v>
      </c>
      <c r="F798" s="7">
        <f>IF(SUMIFS('Daily BSE Equity Options'!$K:$K,'Daily BSE Equity Options'!$A:$A,$A798)=0,"",SUMIFS('Daily BSE Equity Options'!$K:$K,'Daily BSE Equity Options'!$A:$A,$A798))</f>
        <v>2.0884</v>
      </c>
      <c r="G798" s="7">
        <f t="shared" si="324"/>
        <v>485.10149999999999</v>
      </c>
      <c r="H798" s="20">
        <f t="shared" si="325"/>
        <v>-0.17816283028280644</v>
      </c>
      <c r="I798" s="20">
        <f t="shared" si="326"/>
        <v>43.528784648187639</v>
      </c>
      <c r="J798" s="20">
        <f t="shared" si="327"/>
        <v>-0.17467531970386418</v>
      </c>
      <c r="K798" s="20">
        <f t="shared" si="342"/>
        <v>-0.24792792635685768</v>
      </c>
      <c r="L798" s="20">
        <f t="shared" si="343"/>
        <v>18.85171102661597</v>
      </c>
      <c r="M798" s="20">
        <f t="shared" si="344"/>
        <v>-0.2447999006146665</v>
      </c>
      <c r="N798" s="20">
        <f t="shared" si="328"/>
        <v>0.99569492157826767</v>
      </c>
      <c r="O798" s="20">
        <f t="shared" si="329"/>
        <v>4.3050784217323595E-3</v>
      </c>
      <c r="P798" s="21">
        <f>IF(SUMIFS('Daily NSE Equity Options'!$L:$L,'Daily NSE Equity Options'!$A:$A,$A798)=0,"",SUMIFS('Daily NSE Equity Options'!$L:$L,'Daily NSE Equity Options'!$A:$A,$A798))</f>
        <v>143422.05710000001</v>
      </c>
      <c r="Q798" s="8">
        <f>IF(SUMIFS('Daily BSE Equity Options'!$L:$L,'Daily BSE Equity Options'!$A:$A,$A798)=0,"",SUMIFS('Daily BSE Equity Options'!$L:$L,'Daily BSE Equity Options'!$A:$A,$A798))</f>
        <v>3419.1822999999999</v>
      </c>
      <c r="R798" s="8">
        <f t="shared" si="330"/>
        <v>146841.23939999999</v>
      </c>
      <c r="S798" s="23">
        <f t="shared" si="331"/>
        <v>-0.42707911685153854</v>
      </c>
      <c r="T798" s="23">
        <f t="shared" si="332"/>
        <v>0.17456422521025261</v>
      </c>
      <c r="U798" s="23">
        <f t="shared" si="333"/>
        <v>-0.42016331969975884</v>
      </c>
      <c r="V798" s="23">
        <f t="shared" si="345"/>
        <v>-0.69244979634127635</v>
      </c>
      <c r="W798" s="23">
        <f t="shared" si="346"/>
        <v>35.172521774824041</v>
      </c>
      <c r="X798" s="23">
        <f t="shared" si="347"/>
        <v>-0.68518161069007943</v>
      </c>
      <c r="Y798" s="23">
        <f t="shared" si="334"/>
        <v>0.9767151086849245</v>
      </c>
      <c r="Z798" s="23">
        <f t="shared" si="335"/>
        <v>2.328489131507562E-2</v>
      </c>
      <c r="AA798" s="24">
        <f>IF(SUMIFS('Daily NSE Equity Options'!$M:$M,'Daily NSE Equity Options'!$A:$A,$A798)=0,"",SUMIFS('Daily NSE Equity Options'!$M:$M,'Daily NSE Equity Options'!$A:$A,$A798))</f>
        <v>149082345</v>
      </c>
      <c r="AB798" s="9">
        <f>IF(SUMIFS('Daily BSE Equity Options'!$M:$M,'Daily BSE Equity Options'!$A:$A,$A798)=0,"",SUMIFS('Daily BSE Equity Options'!$M:$M,'Daily BSE Equity Options'!$A:$A,$A798))</f>
        <v>5403985</v>
      </c>
      <c r="AC798" s="9">
        <f t="shared" si="336"/>
        <v>154486330</v>
      </c>
      <c r="AD798" s="26">
        <f t="shared" si="337"/>
        <v>-0.52005131481174771</v>
      </c>
      <c r="AE798" s="26">
        <f t="shared" si="338"/>
        <v>0.61713842312406642</v>
      </c>
      <c r="AF798" s="26">
        <f t="shared" si="339"/>
        <v>-0.50794752894577222</v>
      </c>
      <c r="AG798" s="26">
        <f t="shared" si="348"/>
        <v>-0.67120083246722761</v>
      </c>
      <c r="AH798" s="26">
        <f t="shared" si="349"/>
        <v>35.14004641240161</v>
      </c>
      <c r="AI798" s="26">
        <f t="shared" si="350"/>
        <v>-0.65939474028298117</v>
      </c>
      <c r="AJ798" s="26">
        <f t="shared" si="340"/>
        <v>0.96501965578443094</v>
      </c>
      <c r="AK798" s="26">
        <f t="shared" si="341"/>
        <v>3.4980344215569108E-2</v>
      </c>
      <c r="AL798" s="29">
        <v>11.08</v>
      </c>
      <c r="AM798" s="30">
        <v>11.08</v>
      </c>
      <c r="AN798" s="30">
        <v>10.557499999999999</v>
      </c>
      <c r="AO798" s="30">
        <v>10.84</v>
      </c>
      <c r="AP798" s="31">
        <v>-2.1700000000000001E-2</v>
      </c>
    </row>
    <row r="799" spans="1:42" x14ac:dyDescent="0.2">
      <c r="A799" s="11">
        <v>45096</v>
      </c>
      <c r="B799" s="5" t="s">
        <v>244</v>
      </c>
      <c r="C799" s="10">
        <v>45078</v>
      </c>
      <c r="D799" s="5" t="s">
        <v>187</v>
      </c>
      <c r="E799" s="18">
        <f>IF(SUMIFS('Daily NSE Equity Options'!$K:$K,'Daily NSE Equity Options'!$A:$A,$A799)=0,"",SUMIFS('Daily NSE Equity Options'!$K:$K,'Daily NSE Equity Options'!$A:$A,$A799))</f>
        <v>589.11300000000006</v>
      </c>
      <c r="F799" s="7">
        <f>IF(SUMIFS('Daily BSE Equity Options'!$K:$K,'Daily BSE Equity Options'!$A:$A,$A799)=0,"",SUMIFS('Daily BSE Equity Options'!$K:$K,'Daily BSE Equity Options'!$A:$A,$A799))</f>
        <v>9.3799999999999994E-2</v>
      </c>
      <c r="G799" s="7">
        <f t="shared" si="324"/>
        <v>589.20680000000004</v>
      </c>
      <c r="H799" s="20" t="str">
        <f t="shared" si="325"/>
        <v/>
      </c>
      <c r="I799" s="20" t="str">
        <f t="shared" si="326"/>
        <v/>
      </c>
      <c r="J799" s="20" t="str">
        <f t="shared" si="327"/>
        <v/>
      </c>
      <c r="K799" s="20">
        <f t="shared" si="342"/>
        <v>0.21966257229876374</v>
      </c>
      <c r="L799" s="20">
        <f t="shared" si="343"/>
        <v>-0.95508523271403944</v>
      </c>
      <c r="M799" s="20">
        <f t="shared" si="344"/>
        <v>0.2146051908724258</v>
      </c>
      <c r="N799" s="20">
        <f t="shared" si="328"/>
        <v>0.99984080292352362</v>
      </c>
      <c r="O799" s="20">
        <f t="shared" si="329"/>
        <v>1.5919707647637466E-4</v>
      </c>
      <c r="P799" s="21">
        <f>IF(SUMIFS('Daily NSE Equity Options'!$L:$L,'Daily NSE Equity Options'!$A:$A,$A799)=0,"",SUMIFS('Daily NSE Equity Options'!$L:$L,'Daily NSE Equity Options'!$A:$A,$A799))</f>
        <v>213489.2867</v>
      </c>
      <c r="Q799" s="8">
        <f>IF(SUMIFS('Daily BSE Equity Options'!$L:$L,'Daily BSE Equity Options'!$A:$A,$A799)=0,"",SUMIFS('Daily BSE Equity Options'!$L:$L,'Daily BSE Equity Options'!$A:$A,$A799))</f>
        <v>30.6919</v>
      </c>
      <c r="R799" s="8">
        <f t="shared" si="330"/>
        <v>213519.9786</v>
      </c>
      <c r="S799" s="23" t="str">
        <f t="shared" si="331"/>
        <v/>
      </c>
      <c r="T799" s="23" t="str">
        <f t="shared" si="332"/>
        <v/>
      </c>
      <c r="U799" s="23" t="str">
        <f t="shared" si="333"/>
        <v/>
      </c>
      <c r="V799" s="23">
        <f t="shared" si="345"/>
        <v>0.48853872979346624</v>
      </c>
      <c r="W799" s="23">
        <f t="shared" si="346"/>
        <v>-0.99102361403777739</v>
      </c>
      <c r="X799" s="23">
        <f t="shared" si="347"/>
        <v>0.45408728142347732</v>
      </c>
      <c r="Y799" s="23">
        <f t="shared" si="334"/>
        <v>0.99985625747903661</v>
      </c>
      <c r="Z799" s="23">
        <f t="shared" si="335"/>
        <v>1.4374252096332872E-4</v>
      </c>
      <c r="AA799" s="24">
        <f>IF(SUMIFS('Daily NSE Equity Options'!$M:$M,'Daily NSE Equity Options'!$A:$A,$A799)=0,"",SUMIFS('Daily NSE Equity Options'!$M:$M,'Daily NSE Equity Options'!$A:$A,$A799))</f>
        <v>226944141</v>
      </c>
      <c r="AB799" s="9">
        <f>IF(SUMIFS('Daily BSE Equity Options'!$M:$M,'Daily BSE Equity Options'!$A:$A,$A799)=0,"",SUMIFS('Daily BSE Equity Options'!$M:$M,'Daily BSE Equity Options'!$A:$A,$A799))</f>
        <v>48327</v>
      </c>
      <c r="AC799" s="9">
        <f t="shared" si="336"/>
        <v>226992468</v>
      </c>
      <c r="AD799" s="26" t="str">
        <f t="shared" si="337"/>
        <v/>
      </c>
      <c r="AE799" s="26" t="str">
        <f t="shared" si="338"/>
        <v/>
      </c>
      <c r="AF799" s="26" t="str">
        <f t="shared" si="339"/>
        <v/>
      </c>
      <c r="AG799" s="26">
        <f t="shared" si="348"/>
        <v>0.5222737541457374</v>
      </c>
      <c r="AH799" s="26">
        <f t="shared" si="349"/>
        <v>-0.99105715504391667</v>
      </c>
      <c r="AI799" s="26">
        <f t="shared" si="350"/>
        <v>0.46933691803022315</v>
      </c>
      <c r="AJ799" s="26">
        <f t="shared" si="340"/>
        <v>0.99978709866267457</v>
      </c>
      <c r="AK799" s="26">
        <f t="shared" si="341"/>
        <v>2.1290133732543054E-4</v>
      </c>
      <c r="AL799" s="29">
        <v>10.84</v>
      </c>
      <c r="AM799" s="30">
        <v>11.4975</v>
      </c>
      <c r="AN799" s="30">
        <v>10.33</v>
      </c>
      <c r="AO799" s="30">
        <v>11.225</v>
      </c>
      <c r="AP799" s="31">
        <v>3.5499999999999997E-2</v>
      </c>
    </row>
    <row r="800" spans="1:42" x14ac:dyDescent="0.2">
      <c r="A800" s="11">
        <v>45097</v>
      </c>
      <c r="B800" s="5" t="s">
        <v>242</v>
      </c>
      <c r="C800" s="10">
        <v>45078</v>
      </c>
      <c r="D800" s="5" t="s">
        <v>187</v>
      </c>
      <c r="E800" s="18">
        <f>IF(SUMIFS('Daily NSE Equity Options'!$K:$K,'Daily NSE Equity Options'!$A:$A,$A800)=0,"",SUMIFS('Daily NSE Equity Options'!$K:$K,'Daily NSE Equity Options'!$A:$A,$A800))</f>
        <v>578.69989999999996</v>
      </c>
      <c r="F800" s="7">
        <f>IF(SUMIFS('Daily BSE Equity Options'!$K:$K,'Daily BSE Equity Options'!$A:$A,$A800)=0,"",SUMIFS('Daily BSE Equity Options'!$K:$K,'Daily BSE Equity Options'!$A:$A,$A800))</f>
        <v>0.1041</v>
      </c>
      <c r="G800" s="7">
        <f t="shared" si="324"/>
        <v>578.80399999999997</v>
      </c>
      <c r="H800" s="20">
        <f t="shared" si="325"/>
        <v>0.47443822543545222</v>
      </c>
      <c r="I800" s="20">
        <f t="shared" si="326"/>
        <v>1.6899224806201549</v>
      </c>
      <c r="J800" s="20">
        <f t="shared" si="327"/>
        <v>0.47455806236053499</v>
      </c>
      <c r="K800" s="20">
        <f t="shared" si="342"/>
        <v>-1.7675895795883134E-2</v>
      </c>
      <c r="L800" s="20">
        <f t="shared" si="343"/>
        <v>0.10980810234541583</v>
      </c>
      <c r="M800" s="20">
        <f t="shared" si="344"/>
        <v>-1.7655600716081521E-2</v>
      </c>
      <c r="N800" s="20">
        <f t="shared" si="328"/>
        <v>0.9998201463707922</v>
      </c>
      <c r="O800" s="20">
        <f t="shared" si="329"/>
        <v>1.7985362920781473E-4</v>
      </c>
      <c r="P800" s="21">
        <f>IF(SUMIFS('Daily NSE Equity Options'!$L:$L,'Daily NSE Equity Options'!$A:$A,$A800)=0,"",SUMIFS('Daily NSE Equity Options'!$L:$L,'Daily NSE Equity Options'!$A:$A,$A800))</f>
        <v>308590.13439999998</v>
      </c>
      <c r="Q800" s="8">
        <f>IF(SUMIFS('Daily BSE Equity Options'!$L:$L,'Daily BSE Equity Options'!$A:$A,$A800)=0,"",SUMIFS('Daily BSE Equity Options'!$L:$L,'Daily BSE Equity Options'!$A:$A,$A800))</f>
        <v>42.363700000000001</v>
      </c>
      <c r="R800" s="8">
        <f t="shared" si="330"/>
        <v>308632.49809999997</v>
      </c>
      <c r="S800" s="23">
        <f t="shared" si="331"/>
        <v>3.6277716210651176</v>
      </c>
      <c r="T800" s="23">
        <f t="shared" si="332"/>
        <v>-0.91726738268266184</v>
      </c>
      <c r="U800" s="23">
        <f t="shared" si="333"/>
        <v>3.5931360470349034</v>
      </c>
      <c r="V800" s="23">
        <f t="shared" si="345"/>
        <v>0.44545957865154073</v>
      </c>
      <c r="W800" s="23">
        <f t="shared" si="346"/>
        <v>0.38028926198769053</v>
      </c>
      <c r="X800" s="23">
        <f t="shared" si="347"/>
        <v>0.44545021090593151</v>
      </c>
      <c r="Y800" s="23">
        <f t="shared" si="334"/>
        <v>0.99986273739719311</v>
      </c>
      <c r="Z800" s="23">
        <f t="shared" si="335"/>
        <v>1.3726260280689476E-4</v>
      </c>
      <c r="AA800" s="24">
        <f>IF(SUMIFS('Daily NSE Equity Options'!$M:$M,'Daily NSE Equity Options'!$A:$A,$A800)=0,"",SUMIFS('Daily NSE Equity Options'!$M:$M,'Daily NSE Equity Options'!$A:$A,$A800))</f>
        <v>352250453</v>
      </c>
      <c r="AB800" s="9">
        <f>IF(SUMIFS('Daily BSE Equity Options'!$M:$M,'Daily BSE Equity Options'!$A:$A,$A800)=0,"",SUMIFS('Daily BSE Equity Options'!$M:$M,'Daily BSE Equity Options'!$A:$A,$A800))</f>
        <v>66945</v>
      </c>
      <c r="AC800" s="9">
        <f t="shared" si="336"/>
        <v>352317398</v>
      </c>
      <c r="AD800" s="26">
        <f t="shared" si="337"/>
        <v>3.1698766744430475</v>
      </c>
      <c r="AE800" s="26">
        <f t="shared" si="338"/>
        <v>-0.88474430952467031</v>
      </c>
      <c r="AF800" s="26">
        <f t="shared" si="339"/>
        <v>3.1421880263452255</v>
      </c>
      <c r="AG800" s="26">
        <f t="shared" si="348"/>
        <v>0.55214605430152974</v>
      </c>
      <c r="AH800" s="26">
        <f t="shared" si="349"/>
        <v>0.38525048109752302</v>
      </c>
      <c r="AI800" s="26">
        <f t="shared" si="350"/>
        <v>0.55211052201080091</v>
      </c>
      <c r="AJ800" s="26">
        <f t="shared" si="340"/>
        <v>0.99980998667570764</v>
      </c>
      <c r="AK800" s="26">
        <f t="shared" si="341"/>
        <v>1.9001332429231894E-4</v>
      </c>
      <c r="AL800" s="29">
        <v>11.225</v>
      </c>
      <c r="AM800" s="30">
        <v>11.4375</v>
      </c>
      <c r="AN800" s="30">
        <v>10.567500000000001</v>
      </c>
      <c r="AO800" s="30">
        <v>11.1325</v>
      </c>
      <c r="AP800" s="31">
        <v>-8.2000000000000007E-3</v>
      </c>
    </row>
    <row r="801" spans="1:42" x14ac:dyDescent="0.2">
      <c r="A801" s="11">
        <v>45098</v>
      </c>
      <c r="B801" s="5" t="s">
        <v>240</v>
      </c>
      <c r="C801" s="10">
        <v>45078</v>
      </c>
      <c r="D801" s="5" t="s">
        <v>187</v>
      </c>
      <c r="E801" s="18">
        <f>IF(SUMIFS('Daily NSE Equity Options'!$K:$K,'Daily NSE Equity Options'!$A:$A,$A801)=0,"",SUMIFS('Daily NSE Equity Options'!$K:$K,'Daily NSE Equity Options'!$A:$A,$A801))</f>
        <v>534.99300000000005</v>
      </c>
      <c r="F801" s="7">
        <f>IF(SUMIFS('Daily BSE Equity Options'!$K:$K,'Daily BSE Equity Options'!$A:$A,$A801)=0,"",SUMIFS('Daily BSE Equity Options'!$K:$K,'Daily BSE Equity Options'!$A:$A,$A801))</f>
        <v>0.1739</v>
      </c>
      <c r="G801" s="7">
        <f t="shared" si="324"/>
        <v>535.16690000000006</v>
      </c>
      <c r="H801" s="20">
        <f t="shared" si="325"/>
        <v>0.23868785352266597</v>
      </c>
      <c r="I801" s="20">
        <f t="shared" si="326"/>
        <v>1.1233211233211233</v>
      </c>
      <c r="J801" s="20">
        <f t="shared" si="327"/>
        <v>0.23885557110908273</v>
      </c>
      <c r="K801" s="20">
        <f t="shared" si="342"/>
        <v>-7.5526019617421558E-2</v>
      </c>
      <c r="L801" s="20">
        <f t="shared" si="343"/>
        <v>0.67050912584053801</v>
      </c>
      <c r="M801" s="20">
        <f t="shared" si="344"/>
        <v>-7.5391842488994443E-2</v>
      </c>
      <c r="N801" s="20">
        <f t="shared" si="328"/>
        <v>0.99967505464183226</v>
      </c>
      <c r="O801" s="20">
        <f t="shared" si="329"/>
        <v>3.249453581677043E-4</v>
      </c>
      <c r="P801" s="21">
        <f>IF(SUMIFS('Daily NSE Equity Options'!$L:$L,'Daily NSE Equity Options'!$A:$A,$A801)=0,"",SUMIFS('Daily NSE Equity Options'!$L:$L,'Daily NSE Equity Options'!$A:$A,$A801))</f>
        <v>224777.70389999999</v>
      </c>
      <c r="Q801" s="8">
        <f>IF(SUMIFS('Daily BSE Equity Options'!$L:$L,'Daily BSE Equity Options'!$A:$A,$A801)=0,"",SUMIFS('Daily BSE Equity Options'!$L:$L,'Daily BSE Equity Options'!$A:$A,$A801))</f>
        <v>85.793999999999997</v>
      </c>
      <c r="R801" s="8">
        <f t="shared" si="330"/>
        <v>224863.49789999999</v>
      </c>
      <c r="S801" s="23">
        <f t="shared" si="331"/>
        <v>1.3973618764958053</v>
      </c>
      <c r="T801" s="23">
        <f t="shared" si="332"/>
        <v>-0.96874456270366638</v>
      </c>
      <c r="U801" s="23">
        <f t="shared" si="333"/>
        <v>1.3300620207350908</v>
      </c>
      <c r="V801" s="23">
        <f t="shared" si="345"/>
        <v>-0.271597893636356</v>
      </c>
      <c r="W801" s="23">
        <f t="shared" si="346"/>
        <v>1.0251772153990326</v>
      </c>
      <c r="X801" s="23">
        <f t="shared" si="347"/>
        <v>-0.27141989490963458</v>
      </c>
      <c r="Y801" s="23">
        <f t="shared" si="334"/>
        <v>0.99961846186330272</v>
      </c>
      <c r="Z801" s="23">
        <f t="shared" si="335"/>
        <v>3.8153813669728566E-4</v>
      </c>
      <c r="AA801" s="24">
        <f>IF(SUMIFS('Daily NSE Equity Options'!$M:$M,'Daily NSE Equity Options'!$A:$A,$A801)=0,"",SUMIFS('Daily NSE Equity Options'!$M:$M,'Daily NSE Equity Options'!$A:$A,$A801))</f>
        <v>225812082</v>
      </c>
      <c r="AB801" s="9">
        <f>IF(SUMIFS('Daily BSE Equity Options'!$M:$M,'Daily BSE Equity Options'!$A:$A,$A801)=0,"",SUMIFS('Daily BSE Equity Options'!$M:$M,'Daily BSE Equity Options'!$A:$A,$A801))</f>
        <v>135250</v>
      </c>
      <c r="AC801" s="9">
        <f t="shared" si="336"/>
        <v>225947332</v>
      </c>
      <c r="AD801" s="26">
        <f t="shared" si="337"/>
        <v>0.91956505765170626</v>
      </c>
      <c r="AE801" s="26">
        <f t="shared" si="338"/>
        <v>-0.95610530572451724</v>
      </c>
      <c r="AF801" s="26">
        <f t="shared" si="339"/>
        <v>0.87169009091625549</v>
      </c>
      <c r="AG801" s="26">
        <f t="shared" si="348"/>
        <v>-0.35894452348653194</v>
      </c>
      <c r="AH801" s="26">
        <f t="shared" si="349"/>
        <v>1.020315184106356</v>
      </c>
      <c r="AI801" s="26">
        <f t="shared" si="350"/>
        <v>-0.35868244576442976</v>
      </c>
      <c r="AJ801" s="26">
        <f t="shared" si="340"/>
        <v>0.99940140917441767</v>
      </c>
      <c r="AK801" s="26">
        <f t="shared" si="341"/>
        <v>5.9859082558230876E-4</v>
      </c>
      <c r="AL801" s="29">
        <v>11.1325</v>
      </c>
      <c r="AM801" s="30">
        <v>11.432499999999999</v>
      </c>
      <c r="AN801" s="30">
        <v>10.77</v>
      </c>
      <c r="AO801" s="30">
        <v>11.2925</v>
      </c>
      <c r="AP801" s="31">
        <v>1.44E-2</v>
      </c>
    </row>
    <row r="802" spans="1:42" x14ac:dyDescent="0.2">
      <c r="A802" s="11">
        <v>45099</v>
      </c>
      <c r="B802" s="5" t="s">
        <v>243</v>
      </c>
      <c r="C802" s="10">
        <v>45078</v>
      </c>
      <c r="D802" s="5" t="s">
        <v>187</v>
      </c>
      <c r="E802" s="18">
        <f>IF(SUMIFS('Daily NSE Equity Options'!$K:$K,'Daily NSE Equity Options'!$A:$A,$A802)=0,"",SUMIFS('Daily NSE Equity Options'!$K:$K,'Daily NSE Equity Options'!$A:$A,$A802))</f>
        <v>718.63210000000004</v>
      </c>
      <c r="F802" s="7">
        <f>IF(SUMIFS('Daily BSE Equity Options'!$K:$K,'Daily BSE Equity Options'!$A:$A,$A802)=0,"",SUMIFS('Daily BSE Equity Options'!$K:$K,'Daily BSE Equity Options'!$A:$A,$A802))</f>
        <v>0.2034</v>
      </c>
      <c r="G802" s="7">
        <f t="shared" si="324"/>
        <v>718.83550000000002</v>
      </c>
      <c r="H802" s="20">
        <f t="shared" si="325"/>
        <v>0.78200169414023879</v>
      </c>
      <c r="I802" s="20">
        <f t="shared" si="326"/>
        <v>2.3564356435643563</v>
      </c>
      <c r="J802" s="20">
        <f t="shared" si="327"/>
        <v>0.78223824978367751</v>
      </c>
      <c r="K802" s="20">
        <f t="shared" si="342"/>
        <v>0.3432551453944257</v>
      </c>
      <c r="L802" s="20">
        <f t="shared" si="343"/>
        <v>0.16963772282921208</v>
      </c>
      <c r="M802" s="20">
        <f t="shared" si="344"/>
        <v>0.34319872921886607</v>
      </c>
      <c r="N802" s="20">
        <f t="shared" si="328"/>
        <v>0.99971704235530945</v>
      </c>
      <c r="O802" s="20">
        <f t="shared" si="329"/>
        <v>2.8295764469061417E-4</v>
      </c>
      <c r="P802" s="21">
        <f>IF(SUMIFS('Daily NSE Equity Options'!$L:$L,'Daily NSE Equity Options'!$A:$A,$A802)=0,"",SUMIFS('Daily NSE Equity Options'!$L:$L,'Daily NSE Equity Options'!$A:$A,$A802))</f>
        <v>522476.82010000001</v>
      </c>
      <c r="Q802" s="8">
        <f>IF(SUMIFS('Daily BSE Equity Options'!$L:$L,'Daily BSE Equity Options'!$A:$A,$A802)=0,"",SUMIFS('Daily BSE Equity Options'!$L:$L,'Daily BSE Equity Options'!$A:$A,$A802))</f>
        <v>143.02709999999999</v>
      </c>
      <c r="R802" s="8">
        <f t="shared" si="330"/>
        <v>522619.84720000002</v>
      </c>
      <c r="S802" s="23">
        <f t="shared" si="331"/>
        <v>3.8444512156444901</v>
      </c>
      <c r="T802" s="23">
        <f t="shared" si="332"/>
        <v>-0.94128623076929074</v>
      </c>
      <c r="U802" s="23">
        <f t="shared" si="333"/>
        <v>3.7387440105572738</v>
      </c>
      <c r="V802" s="23">
        <f t="shared" si="345"/>
        <v>1.3244156828492279</v>
      </c>
      <c r="W802" s="23">
        <f t="shared" si="346"/>
        <v>0.66709909783900967</v>
      </c>
      <c r="X802" s="23">
        <f t="shared" si="347"/>
        <v>1.3241648915041631</v>
      </c>
      <c r="Y802" s="23">
        <f t="shared" si="334"/>
        <v>0.99972632669661077</v>
      </c>
      <c r="Z802" s="23">
        <f t="shared" si="335"/>
        <v>2.7367330338923262E-4</v>
      </c>
      <c r="AA802" s="24">
        <f>IF(SUMIFS('Daily NSE Equity Options'!$M:$M,'Daily NSE Equity Options'!$A:$A,$A802)=0,"",SUMIFS('Daily NSE Equity Options'!$M:$M,'Daily NSE Equity Options'!$A:$A,$A802))</f>
        <v>506443108</v>
      </c>
      <c r="AB802" s="9">
        <f>IF(SUMIFS('Daily BSE Equity Options'!$M:$M,'Daily BSE Equity Options'!$A:$A,$A802)=0,"",SUMIFS('Daily BSE Equity Options'!$M:$M,'Daily BSE Equity Options'!$A:$A,$A802))</f>
        <v>225247</v>
      </c>
      <c r="AC802" s="9">
        <f t="shared" si="336"/>
        <v>506668355</v>
      </c>
      <c r="AD802" s="26">
        <f t="shared" si="337"/>
        <v>2.7397428191603974</v>
      </c>
      <c r="AE802" s="26">
        <f t="shared" si="338"/>
        <v>-0.91826744264946913</v>
      </c>
      <c r="AF802" s="26">
        <f t="shared" si="339"/>
        <v>2.6667852192274197</v>
      </c>
      <c r="AG802" s="26">
        <f t="shared" si="348"/>
        <v>1.2427635559376315</v>
      </c>
      <c r="AH802" s="26">
        <f t="shared" si="349"/>
        <v>0.66541219963031417</v>
      </c>
      <c r="AI802" s="26">
        <f t="shared" si="350"/>
        <v>1.2424179587126085</v>
      </c>
      <c r="AJ802" s="26">
        <f t="shared" si="340"/>
        <v>0.99955543503402733</v>
      </c>
      <c r="AK802" s="26">
        <f t="shared" si="341"/>
        <v>4.4456496597266275E-4</v>
      </c>
      <c r="AL802" s="29">
        <v>11.2925</v>
      </c>
      <c r="AM802" s="30">
        <v>11.7125</v>
      </c>
      <c r="AN802" s="30">
        <v>10.692500000000001</v>
      </c>
      <c r="AO802" s="30">
        <v>11.547499999999999</v>
      </c>
      <c r="AP802" s="31">
        <v>2.2599999999999999E-2</v>
      </c>
    </row>
    <row r="803" spans="1:42" x14ac:dyDescent="0.2">
      <c r="A803" s="11">
        <v>45100</v>
      </c>
      <c r="B803" s="5" t="s">
        <v>241</v>
      </c>
      <c r="C803" s="10">
        <v>45078</v>
      </c>
      <c r="D803" s="5" t="s">
        <v>187</v>
      </c>
      <c r="E803" s="18">
        <f>IF(SUMIFS('Daily NSE Equity Options'!$K:$K,'Daily NSE Equity Options'!$A:$A,$A803)=0,"",SUMIFS('Daily NSE Equity Options'!$K:$K,'Daily NSE Equity Options'!$A:$A,$A803))</f>
        <v>539.48220000000003</v>
      </c>
      <c r="F803" s="7">
        <f>IF(SUMIFS('Daily BSE Equity Options'!$K:$K,'Daily BSE Equity Options'!$A:$A,$A803)=0,"",SUMIFS('Daily BSE Equity Options'!$K:$K,'Daily BSE Equity Options'!$A:$A,$A803))</f>
        <v>5.2108999999999996</v>
      </c>
      <c r="G803" s="7">
        <f t="shared" si="324"/>
        <v>544.69310000000007</v>
      </c>
      <c r="H803" s="20">
        <f t="shared" si="325"/>
        <v>-0.10309867603354028</v>
      </c>
      <c r="I803" s="20">
        <f t="shared" si="326"/>
        <v>125.17191283292976</v>
      </c>
      <c r="J803" s="20">
        <f t="shared" si="327"/>
        <v>-9.4497611035997742E-2</v>
      </c>
      <c r="K803" s="20">
        <f t="shared" si="342"/>
        <v>-0.24929292749377596</v>
      </c>
      <c r="L803" s="20">
        <f t="shared" si="343"/>
        <v>24.61897738446411</v>
      </c>
      <c r="M803" s="20">
        <f t="shared" si="344"/>
        <v>-0.24225626029877478</v>
      </c>
      <c r="N803" s="20">
        <f t="shared" si="328"/>
        <v>0.99043332841925102</v>
      </c>
      <c r="O803" s="20">
        <f t="shared" si="329"/>
        <v>9.5666715807488645E-3</v>
      </c>
      <c r="P803" s="21">
        <f>IF(SUMIFS('Daily NSE Equity Options'!$L:$L,'Daily NSE Equity Options'!$A:$A,$A803)=0,"",SUMIFS('Daily NSE Equity Options'!$L:$L,'Daily NSE Equity Options'!$A:$A,$A803))</f>
        <v>158321.48269999999</v>
      </c>
      <c r="Q803" s="8">
        <f>IF(SUMIFS('Daily BSE Equity Options'!$L:$L,'Daily BSE Equity Options'!$A:$A,$A803)=0,"",SUMIFS('Daily BSE Equity Options'!$L:$L,'Daily BSE Equity Options'!$A:$A,$A803))</f>
        <v>6065.7614999999996</v>
      </c>
      <c r="R803" s="8">
        <f t="shared" si="330"/>
        <v>164387.24419999999</v>
      </c>
      <c r="S803" s="23">
        <f t="shared" si="331"/>
        <v>-0.41074810374368942</v>
      </c>
      <c r="T803" s="23">
        <f t="shared" si="332"/>
        <v>1.2754196140404988</v>
      </c>
      <c r="U803" s="23">
        <f t="shared" si="333"/>
        <v>-0.39418285160408373</v>
      </c>
      <c r="V803" s="23">
        <f t="shared" si="345"/>
        <v>-0.69697893454929183</v>
      </c>
      <c r="W803" s="23">
        <f t="shared" si="346"/>
        <v>41.40987547115197</v>
      </c>
      <c r="X803" s="23">
        <f t="shared" si="347"/>
        <v>-0.68545541260875409</v>
      </c>
      <c r="Y803" s="23">
        <f t="shared" si="334"/>
        <v>0.96310077749937728</v>
      </c>
      <c r="Z803" s="23">
        <f t="shared" si="335"/>
        <v>3.6899222500622712E-2</v>
      </c>
      <c r="AA803" s="24">
        <f>IF(SUMIFS('Daily NSE Equity Options'!$M:$M,'Daily NSE Equity Options'!$A:$A,$A803)=0,"",SUMIFS('Daily NSE Equity Options'!$M:$M,'Daily NSE Equity Options'!$A:$A,$A803))</f>
        <v>164865529</v>
      </c>
      <c r="AB803" s="9">
        <f>IF(SUMIFS('Daily BSE Equity Options'!$M:$M,'Daily BSE Equity Options'!$A:$A,$A803)=0,"",SUMIFS('Daily BSE Equity Options'!$M:$M,'Daily BSE Equity Options'!$A:$A,$A803))</f>
        <v>9610703</v>
      </c>
      <c r="AC803" s="9">
        <f t="shared" si="336"/>
        <v>174476232</v>
      </c>
      <c r="AD803" s="26">
        <f t="shared" si="337"/>
        <v>-0.50670129324334701</v>
      </c>
      <c r="AE803" s="26">
        <f t="shared" si="338"/>
        <v>2.1564565012335883</v>
      </c>
      <c r="AF803" s="26">
        <f t="shared" si="339"/>
        <v>-0.4826580140517186</v>
      </c>
      <c r="AG803" s="26">
        <f t="shared" si="348"/>
        <v>-0.67446387087569959</v>
      </c>
      <c r="AH803" s="26">
        <f t="shared" si="349"/>
        <v>41.667396236131893</v>
      </c>
      <c r="AI803" s="26">
        <f t="shared" si="350"/>
        <v>-0.65564016327800856</v>
      </c>
      <c r="AJ803" s="26">
        <f t="shared" si="340"/>
        <v>0.94491683543463956</v>
      </c>
      <c r="AK803" s="26">
        <f t="shared" si="341"/>
        <v>5.5083164565360401E-2</v>
      </c>
      <c r="AL803" s="29">
        <v>11.547499999999999</v>
      </c>
      <c r="AM803" s="30">
        <v>11.8375</v>
      </c>
      <c r="AN803" s="30">
        <v>11.1425</v>
      </c>
      <c r="AO803" s="30">
        <v>11.234999999999999</v>
      </c>
      <c r="AP803" s="31">
        <v>-2.7099999999999999E-2</v>
      </c>
    </row>
    <row r="804" spans="1:42" x14ac:dyDescent="0.2">
      <c r="A804" s="11">
        <v>45103</v>
      </c>
      <c r="B804" s="5" t="s">
        <v>244</v>
      </c>
      <c r="C804" s="10">
        <v>45078</v>
      </c>
      <c r="D804" s="5" t="s">
        <v>187</v>
      </c>
      <c r="E804" s="18">
        <f>IF(SUMIFS('Daily NSE Equity Options'!$K:$K,'Daily NSE Equity Options'!$A:$A,$A804)=0,"",SUMIFS('Daily NSE Equity Options'!$K:$K,'Daily NSE Equity Options'!$A:$A,$A804))</f>
        <v>462.47179999999997</v>
      </c>
      <c r="F804" s="7">
        <f>IF(SUMIFS('Daily BSE Equity Options'!$K:$K,'Daily BSE Equity Options'!$A:$A,$A804)=0,"",SUMIFS('Daily BSE Equity Options'!$K:$K,'Daily BSE Equity Options'!$A:$A,$A804))</f>
        <v>0.1072</v>
      </c>
      <c r="G804" s="7">
        <f t="shared" si="324"/>
        <v>462.57899999999995</v>
      </c>
      <c r="H804" s="20" t="str">
        <f t="shared" si="325"/>
        <v/>
      </c>
      <c r="I804" s="20" t="str">
        <f t="shared" si="326"/>
        <v/>
      </c>
      <c r="J804" s="20" t="str">
        <f t="shared" si="327"/>
        <v/>
      </c>
      <c r="K804" s="20">
        <f t="shared" si="342"/>
        <v>-0.14274873202489358</v>
      </c>
      <c r="L804" s="20">
        <f t="shared" si="343"/>
        <v>-0.97942773801070837</v>
      </c>
      <c r="M804" s="20">
        <f t="shared" si="344"/>
        <v>-0.15075296529366744</v>
      </c>
      <c r="N804" s="20">
        <f t="shared" si="328"/>
        <v>0.99976825580063089</v>
      </c>
      <c r="O804" s="20">
        <f t="shared" si="329"/>
        <v>2.3174419936918886E-4</v>
      </c>
      <c r="P804" s="21">
        <f>IF(SUMIFS('Daily NSE Equity Options'!$L:$L,'Daily NSE Equity Options'!$A:$A,$A804)=0,"",SUMIFS('Daily NSE Equity Options'!$L:$L,'Daily NSE Equity Options'!$A:$A,$A804))</f>
        <v>166291.25320000001</v>
      </c>
      <c r="Q804" s="8">
        <f>IF(SUMIFS('Daily BSE Equity Options'!$L:$L,'Daily BSE Equity Options'!$A:$A,$A804)=0,"",SUMIFS('Daily BSE Equity Options'!$L:$L,'Daily BSE Equity Options'!$A:$A,$A804))</f>
        <v>33.213700000000003</v>
      </c>
      <c r="R804" s="8">
        <f t="shared" si="330"/>
        <v>166324.4669</v>
      </c>
      <c r="S804" s="23" t="str">
        <f t="shared" si="331"/>
        <v/>
      </c>
      <c r="T804" s="23" t="str">
        <f t="shared" si="332"/>
        <v/>
      </c>
      <c r="U804" s="23" t="str">
        <f t="shared" si="333"/>
        <v/>
      </c>
      <c r="V804" s="23">
        <f t="shared" si="345"/>
        <v>5.0339160321671406E-2</v>
      </c>
      <c r="W804" s="23">
        <f t="shared" si="346"/>
        <v>-0.99452439730774111</v>
      </c>
      <c r="X804" s="23">
        <f t="shared" si="347"/>
        <v>1.1784507425911306E-2</v>
      </c>
      <c r="Y804" s="23">
        <f t="shared" si="334"/>
        <v>0.99980030779223861</v>
      </c>
      <c r="Z804" s="23">
        <f t="shared" si="335"/>
        <v>1.9969220776140664E-4</v>
      </c>
      <c r="AA804" s="24">
        <f>IF(SUMIFS('Daily NSE Equity Options'!$M:$M,'Daily NSE Equity Options'!$A:$A,$A804)=0,"",SUMIFS('Daily NSE Equity Options'!$M:$M,'Daily NSE Equity Options'!$A:$A,$A804))</f>
        <v>177285430</v>
      </c>
      <c r="AB804" s="9">
        <f>IF(SUMIFS('Daily BSE Equity Options'!$M:$M,'Daily BSE Equity Options'!$A:$A,$A804)=0,"",SUMIFS('Daily BSE Equity Options'!$M:$M,'Daily BSE Equity Options'!$A:$A,$A804))</f>
        <v>52457</v>
      </c>
      <c r="AC804" s="9">
        <f t="shared" si="336"/>
        <v>177337887</v>
      </c>
      <c r="AD804" s="26" t="str">
        <f t="shared" si="337"/>
        <v/>
      </c>
      <c r="AE804" s="26" t="str">
        <f t="shared" si="338"/>
        <v/>
      </c>
      <c r="AF804" s="26" t="str">
        <f t="shared" si="339"/>
        <v/>
      </c>
      <c r="AG804" s="26">
        <f t="shared" si="348"/>
        <v>7.5333522267107655E-2</v>
      </c>
      <c r="AH804" s="26">
        <f t="shared" si="349"/>
        <v>-0.99454181447496603</v>
      </c>
      <c r="AI804" s="26">
        <f t="shared" si="350"/>
        <v>1.6401403028923678E-2</v>
      </c>
      <c r="AJ804" s="26">
        <f t="shared" si="340"/>
        <v>0.99970419744541106</v>
      </c>
      <c r="AK804" s="26">
        <f t="shared" si="341"/>
        <v>2.9580255458891311E-4</v>
      </c>
      <c r="AL804" s="29">
        <v>11.234999999999999</v>
      </c>
      <c r="AM804" s="30">
        <v>11.925000000000001</v>
      </c>
      <c r="AN804" s="30">
        <v>11.234999999999999</v>
      </c>
      <c r="AO804" s="30">
        <v>11.395</v>
      </c>
      <c r="AP804" s="31">
        <v>1.4200000000000001E-2</v>
      </c>
    </row>
    <row r="805" spans="1:42" x14ac:dyDescent="0.2">
      <c r="A805" s="11">
        <v>45104</v>
      </c>
      <c r="B805" s="5" t="s">
        <v>242</v>
      </c>
      <c r="C805" s="10">
        <v>45078</v>
      </c>
      <c r="D805" s="5" t="s">
        <v>187</v>
      </c>
      <c r="E805" s="18">
        <f>IF(SUMIFS('Daily NSE Equity Options'!$K:$K,'Daily NSE Equity Options'!$A:$A,$A805)=0,"",SUMIFS('Daily NSE Equity Options'!$K:$K,'Daily NSE Equity Options'!$A:$A,$A805))</f>
        <v>539.47590000000002</v>
      </c>
      <c r="F805" s="7">
        <f>IF(SUMIFS('Daily BSE Equity Options'!$K:$K,'Daily BSE Equity Options'!$A:$A,$A805)=0,"",SUMIFS('Daily BSE Equity Options'!$K:$K,'Daily BSE Equity Options'!$A:$A,$A805))</f>
        <v>9.4799999999999995E-2</v>
      </c>
      <c r="G805" s="7">
        <f t="shared" si="324"/>
        <v>539.57069999999999</v>
      </c>
      <c r="H805" s="20">
        <f t="shared" si="325"/>
        <v>0.51042660888618507</v>
      </c>
      <c r="I805" s="20">
        <f t="shared" si="326"/>
        <v>0.68983957219251346</v>
      </c>
      <c r="J805" s="20">
        <f t="shared" si="327"/>
        <v>0.51045478467292238</v>
      </c>
      <c r="K805" s="20">
        <f t="shared" si="342"/>
        <v>0.16650550368692763</v>
      </c>
      <c r="L805" s="20">
        <f t="shared" si="343"/>
        <v>-0.11567164179104483</v>
      </c>
      <c r="M805" s="20">
        <f t="shared" si="344"/>
        <v>0.16644011077026843</v>
      </c>
      <c r="N805" s="20">
        <f t="shared" si="328"/>
        <v>0.99982430476673412</v>
      </c>
      <c r="O805" s="20">
        <f t="shared" si="329"/>
        <v>1.7569523326600202E-4</v>
      </c>
      <c r="P805" s="21">
        <f>IF(SUMIFS('Daily NSE Equity Options'!$L:$L,'Daily NSE Equity Options'!$A:$A,$A805)=0,"",SUMIFS('Daily NSE Equity Options'!$L:$L,'Daily NSE Equity Options'!$A:$A,$A805))</f>
        <v>327790.6974</v>
      </c>
      <c r="Q805" s="8">
        <f>IF(SUMIFS('Daily BSE Equity Options'!$L:$L,'Daily BSE Equity Options'!$A:$A,$A805)=0,"",SUMIFS('Daily BSE Equity Options'!$L:$L,'Daily BSE Equity Options'!$A:$A,$A805))</f>
        <v>43.715400000000002</v>
      </c>
      <c r="R805" s="8">
        <f t="shared" si="330"/>
        <v>327834.41279999999</v>
      </c>
      <c r="S805" s="23">
        <f t="shared" si="331"/>
        <v>4.0936107586613835</v>
      </c>
      <c r="T805" s="23">
        <f t="shared" si="332"/>
        <v>-0.97874294777061444</v>
      </c>
      <c r="U805" s="23">
        <f t="shared" si="333"/>
        <v>3.9365351885256352</v>
      </c>
      <c r="V805" s="23">
        <f t="shared" si="345"/>
        <v>0.97118423905172668</v>
      </c>
      <c r="W805" s="23">
        <f t="shared" si="346"/>
        <v>0.31618579080319265</v>
      </c>
      <c r="X805" s="23">
        <f t="shared" si="347"/>
        <v>0.9710534409655156</v>
      </c>
      <c r="Y805" s="23">
        <f t="shared" si="334"/>
        <v>0.99986665402321062</v>
      </c>
      <c r="Z805" s="23">
        <f t="shared" si="335"/>
        <v>1.333459767894141E-4</v>
      </c>
      <c r="AA805" s="24">
        <f>IF(SUMIFS('Daily NSE Equity Options'!$M:$M,'Daily NSE Equity Options'!$A:$A,$A805)=0,"",SUMIFS('Daily NSE Equity Options'!$M:$M,'Daily NSE Equity Options'!$A:$A,$A805))</f>
        <v>374013050</v>
      </c>
      <c r="AB805" s="9">
        <f>IF(SUMIFS('Daily BSE Equity Options'!$M:$M,'Daily BSE Equity Options'!$A:$A,$A805)=0,"",SUMIFS('Daily BSE Equity Options'!$M:$M,'Daily BSE Equity Options'!$A:$A,$A805))</f>
        <v>69029</v>
      </c>
      <c r="AC805" s="9">
        <f t="shared" si="336"/>
        <v>374082079</v>
      </c>
      <c r="AD805" s="26">
        <f t="shared" si="337"/>
        <v>3.7356561600050968</v>
      </c>
      <c r="AE805" s="26">
        <f t="shared" si="338"/>
        <v>-0.96961722340621259</v>
      </c>
      <c r="AF805" s="26">
        <f t="shared" si="339"/>
        <v>3.6040836128838896</v>
      </c>
      <c r="AG805" s="26">
        <f t="shared" si="348"/>
        <v>1.1096660340333666</v>
      </c>
      <c r="AH805" s="26">
        <f t="shared" si="349"/>
        <v>0.31591589301713774</v>
      </c>
      <c r="AI805" s="26">
        <f t="shared" si="350"/>
        <v>1.1094312407139486</v>
      </c>
      <c r="AJ805" s="26">
        <f t="shared" si="340"/>
        <v>0.9998154709784961</v>
      </c>
      <c r="AK805" s="26">
        <f t="shared" si="341"/>
        <v>1.8452902150386093E-4</v>
      </c>
      <c r="AL805" s="29">
        <v>11.395</v>
      </c>
      <c r="AM805" s="30">
        <v>11.422499999999999</v>
      </c>
      <c r="AN805" s="30">
        <v>10.692500000000001</v>
      </c>
      <c r="AO805" s="30">
        <v>10.7775</v>
      </c>
      <c r="AP805" s="31">
        <v>-5.4199999999999998E-2</v>
      </c>
    </row>
    <row r="806" spans="1:42" x14ac:dyDescent="0.2">
      <c r="A806" s="11">
        <v>45105</v>
      </c>
      <c r="B806" s="5" t="s">
        <v>240</v>
      </c>
      <c r="C806" s="10">
        <v>45078</v>
      </c>
      <c r="D806" s="5" t="s">
        <v>187</v>
      </c>
      <c r="E806" s="18">
        <f>IF(SUMIFS('Daily NSE Equity Options'!$K:$K,'Daily NSE Equity Options'!$A:$A,$A806)=0,"",SUMIFS('Daily NSE Equity Options'!$K:$K,'Daily NSE Equity Options'!$A:$A,$A806))</f>
        <v>742.2595</v>
      </c>
      <c r="F806" s="7">
        <f>IF(SUMIFS('Daily BSE Equity Options'!$K:$K,'Daily BSE Equity Options'!$A:$A,$A806)=0,"",SUMIFS('Daily BSE Equity Options'!$K:$K,'Daily BSE Equity Options'!$A:$A,$A806))</f>
        <v>0.18029999999999999</v>
      </c>
      <c r="G806" s="7">
        <f t="shared" si="324"/>
        <v>742.43979999999999</v>
      </c>
      <c r="H806" s="20">
        <f t="shared" si="325"/>
        <v>1.116156020782396</v>
      </c>
      <c r="I806" s="20">
        <f t="shared" si="326"/>
        <v>1.7953488372093021</v>
      </c>
      <c r="J806" s="20">
        <f t="shared" si="327"/>
        <v>1.1162808927239354</v>
      </c>
      <c r="K806" s="20">
        <f t="shared" si="342"/>
        <v>0.3758900073200675</v>
      </c>
      <c r="L806" s="20">
        <f t="shared" si="343"/>
        <v>0.90189873417721511</v>
      </c>
      <c r="M806" s="20">
        <f t="shared" si="344"/>
        <v>0.37598242454603259</v>
      </c>
      <c r="N806" s="20">
        <f t="shared" si="328"/>
        <v>0.99975715202767956</v>
      </c>
      <c r="O806" s="20">
        <f t="shared" si="329"/>
        <v>2.4284797232044939E-4</v>
      </c>
      <c r="P806" s="21">
        <f>IF(SUMIFS('Daily NSE Equity Options'!$L:$L,'Daily NSE Equity Options'!$A:$A,$A806)=0,"",SUMIFS('Daily NSE Equity Options'!$L:$L,'Daily NSE Equity Options'!$A:$A,$A806))</f>
        <v>506177.65759999998</v>
      </c>
      <c r="Q806" s="8">
        <f>IF(SUMIFS('Daily BSE Equity Options'!$L:$L,'Daily BSE Equity Options'!$A:$A,$A806)=0,"",SUMIFS('Daily BSE Equity Options'!$L:$L,'Daily BSE Equity Options'!$A:$A,$A806))</f>
        <v>106.399</v>
      </c>
      <c r="R806" s="8">
        <f t="shared" si="330"/>
        <v>506284.05659999995</v>
      </c>
      <c r="S806" s="23">
        <f t="shared" si="331"/>
        <v>5.7429154028170997</v>
      </c>
      <c r="T806" s="23">
        <f t="shared" si="332"/>
        <v>-0.96443186116849389</v>
      </c>
      <c r="U806" s="23">
        <f t="shared" si="333"/>
        <v>5.48587492730704</v>
      </c>
      <c r="V806" s="23">
        <f t="shared" si="345"/>
        <v>0.5442099535311582</v>
      </c>
      <c r="W806" s="23">
        <f t="shared" si="346"/>
        <v>1.433902011648069</v>
      </c>
      <c r="X806" s="23">
        <f t="shared" si="347"/>
        <v>0.54432859038768977</v>
      </c>
      <c r="Y806" s="23">
        <f t="shared" si="334"/>
        <v>0.99978984327352804</v>
      </c>
      <c r="Z806" s="23">
        <f t="shared" si="335"/>
        <v>2.10156726471959E-4</v>
      </c>
      <c r="AA806" s="24">
        <f>IF(SUMIFS('Daily NSE Equity Options'!$M:$M,'Daily NSE Equity Options'!$A:$A,$A806)=0,"",SUMIFS('Daily NSE Equity Options'!$M:$M,'Daily NSE Equity Options'!$A:$A,$A806))</f>
        <v>486814433</v>
      </c>
      <c r="AB806" s="9">
        <f>IF(SUMIFS('Daily BSE Equity Options'!$M:$M,'Daily BSE Equity Options'!$A:$A,$A806)=0,"",SUMIFS('Daily BSE Equity Options'!$M:$M,'Daily BSE Equity Options'!$A:$A,$A806))</f>
        <v>166851</v>
      </c>
      <c r="AC806" s="9">
        <f t="shared" si="336"/>
        <v>486981284</v>
      </c>
      <c r="AD806" s="26">
        <f t="shared" si="337"/>
        <v>4.2292067826043116</v>
      </c>
      <c r="AE806" s="26">
        <f t="shared" si="338"/>
        <v>-0.94980756422698098</v>
      </c>
      <c r="AF806" s="26">
        <f t="shared" si="339"/>
        <v>4.050651466255804</v>
      </c>
      <c r="AG806" s="26">
        <f t="shared" si="348"/>
        <v>0.3015974522814111</v>
      </c>
      <c r="AH806" s="26">
        <f t="shared" si="349"/>
        <v>1.4171145460603514</v>
      </c>
      <c r="AI806" s="26">
        <f t="shared" si="350"/>
        <v>0.30180329755919688</v>
      </c>
      <c r="AJ806" s="26">
        <f t="shared" si="340"/>
        <v>0.99965737697631929</v>
      </c>
      <c r="AK806" s="26">
        <f t="shared" si="341"/>
        <v>3.4262302368072119E-4</v>
      </c>
      <c r="AL806" s="29">
        <v>10.7775</v>
      </c>
      <c r="AM806" s="30">
        <v>11.535</v>
      </c>
      <c r="AN806" s="30">
        <v>10.6525</v>
      </c>
      <c r="AO806" s="30">
        <v>10.887499999999999</v>
      </c>
      <c r="AP806" s="31">
        <v>1.0200000000000001E-2</v>
      </c>
    </row>
    <row r="807" spans="1:42" x14ac:dyDescent="0.2">
      <c r="A807" s="11">
        <v>45107</v>
      </c>
      <c r="B807" s="5" t="s">
        <v>241</v>
      </c>
      <c r="C807" s="10">
        <v>45078</v>
      </c>
      <c r="D807" s="5" t="s">
        <v>187</v>
      </c>
      <c r="E807" s="18">
        <f>IF(SUMIFS('Daily NSE Equity Options'!$K:$K,'Daily NSE Equity Options'!$A:$A,$A807)=0,"",SUMIFS('Daily NSE Equity Options'!$K:$K,'Daily NSE Equity Options'!$A:$A,$A807))</f>
        <v>483.24529999999999</v>
      </c>
      <c r="F807" s="7">
        <f>IF(SUMIFS('Daily BSE Equity Options'!$K:$K,'Daily BSE Equity Options'!$A:$A,$A807)=0,"",SUMIFS('Daily BSE Equity Options'!$K:$K,'Daily BSE Equity Options'!$A:$A,$A807))</f>
        <v>5.3958000000000004</v>
      </c>
      <c r="G807" s="7">
        <f t="shared" si="324"/>
        <v>488.64109999999999</v>
      </c>
      <c r="H807" s="20">
        <f t="shared" si="325"/>
        <v>3.2891253714543822E-2</v>
      </c>
      <c r="I807" s="20">
        <f t="shared" si="326"/>
        <v>148.46814404432135</v>
      </c>
      <c r="J807" s="20">
        <f t="shared" si="327"/>
        <v>4.4343685415255241E-2</v>
      </c>
      <c r="K807" s="20">
        <f t="shared" si="342"/>
        <v>-0.34895370150196803</v>
      </c>
      <c r="L807" s="20">
        <f t="shared" si="343"/>
        <v>28.92678868552413</v>
      </c>
      <c r="M807" s="20">
        <f t="shared" si="344"/>
        <v>-0.34184414682510289</v>
      </c>
      <c r="N807" s="20">
        <f t="shared" si="328"/>
        <v>0.98895753959296506</v>
      </c>
      <c r="O807" s="20">
        <f t="shared" si="329"/>
        <v>1.1042460407034939E-2</v>
      </c>
      <c r="P807" s="21">
        <f>IF(SUMIFS('Daily NSE Equity Options'!$L:$L,'Daily NSE Equity Options'!$A:$A,$A807)=0,"",SUMIFS('Daily NSE Equity Options'!$L:$L,'Daily NSE Equity Options'!$A:$A,$A807))</f>
        <v>136881.15419999999</v>
      </c>
      <c r="Q807" s="8">
        <f>IF(SUMIFS('Daily BSE Equity Options'!$L:$L,'Daily BSE Equity Options'!$A:$A,$A807)=0,"",SUMIFS('Daily BSE Equity Options'!$L:$L,'Daily BSE Equity Options'!$A:$A,$A807))</f>
        <v>8280.0033999999996</v>
      </c>
      <c r="R807" s="8">
        <f t="shared" si="330"/>
        <v>145161.15759999998</v>
      </c>
      <c r="S807" s="23">
        <f t="shared" si="331"/>
        <v>-0.32539403123676569</v>
      </c>
      <c r="T807" s="23">
        <f t="shared" si="332"/>
        <v>2.1200027552476786</v>
      </c>
      <c r="U807" s="23">
        <f t="shared" si="333"/>
        <v>-0.29382305687861598</v>
      </c>
      <c r="V807" s="23">
        <f t="shared" si="345"/>
        <v>-0.72957883038731741</v>
      </c>
      <c r="W807" s="23">
        <f t="shared" si="346"/>
        <v>76.820312220979517</v>
      </c>
      <c r="X807" s="23">
        <f t="shared" si="347"/>
        <v>-0.71328119914570509</v>
      </c>
      <c r="Y807" s="23">
        <f t="shared" si="334"/>
        <v>0.942959924425403</v>
      </c>
      <c r="Z807" s="23">
        <f t="shared" si="335"/>
        <v>5.7040075574597102E-2</v>
      </c>
      <c r="AA807" s="24">
        <f>IF(SUMIFS('Daily NSE Equity Options'!$M:$M,'Daily NSE Equity Options'!$A:$A,$A807)=0,"",SUMIFS('Daily NSE Equity Options'!$M:$M,'Daily NSE Equity Options'!$A:$A,$A807))</f>
        <v>139009838</v>
      </c>
      <c r="AB807" s="9">
        <f>IF(SUMIFS('Daily BSE Equity Options'!$M:$M,'Daily BSE Equity Options'!$A:$A,$A807)=0,"",SUMIFS('Daily BSE Equity Options'!$M:$M,'Daily BSE Equity Options'!$A:$A,$A807))</f>
        <v>12836569</v>
      </c>
      <c r="AC807" s="9">
        <f t="shared" si="336"/>
        <v>151846407</v>
      </c>
      <c r="AD807" s="26">
        <f t="shared" si="337"/>
        <v>-0.44127910505774548</v>
      </c>
      <c r="AE807" s="26">
        <f t="shared" si="338"/>
        <v>3.2602419163202914</v>
      </c>
      <c r="AF807" s="26">
        <f t="shared" si="339"/>
        <v>-0.39698801790612681</v>
      </c>
      <c r="AG807" s="26">
        <f t="shared" si="348"/>
        <v>-0.71445004795081746</v>
      </c>
      <c r="AH807" s="26">
        <f t="shared" si="349"/>
        <v>75.93432463695153</v>
      </c>
      <c r="AI807" s="26">
        <f t="shared" si="350"/>
        <v>-0.68818841300685385</v>
      </c>
      <c r="AJ807" s="26">
        <f t="shared" si="340"/>
        <v>0.91546346565842684</v>
      </c>
      <c r="AK807" s="26">
        <f t="shared" si="341"/>
        <v>8.4536534341573197E-2</v>
      </c>
      <c r="AL807" s="29">
        <v>10.887499999999999</v>
      </c>
      <c r="AM807" s="30">
        <v>11.215</v>
      </c>
      <c r="AN807" s="30">
        <v>10.07</v>
      </c>
      <c r="AO807" s="30">
        <v>10.8</v>
      </c>
      <c r="AP807" s="31">
        <v>-8.0000000000000002E-3</v>
      </c>
    </row>
    <row r="808" spans="1:42" x14ac:dyDescent="0.2">
      <c r="A808" s="11">
        <v>45110</v>
      </c>
      <c r="B808" s="5" t="s">
        <v>244</v>
      </c>
      <c r="C808" s="10">
        <v>45108</v>
      </c>
      <c r="D808" s="5" t="s">
        <v>188</v>
      </c>
      <c r="E808" s="18">
        <f>IF(SUMIFS('Daily NSE Equity Options'!$K:$K,'Daily NSE Equity Options'!$A:$A,$A808)=0,"",SUMIFS('Daily NSE Equity Options'!$K:$K,'Daily NSE Equity Options'!$A:$A,$A808))</f>
        <v>668.39430000000004</v>
      </c>
      <c r="F808" s="7">
        <f>IF(SUMIFS('Daily BSE Equity Options'!$K:$K,'Daily BSE Equity Options'!$A:$A,$A808)=0,"",SUMIFS('Daily BSE Equity Options'!$K:$K,'Daily BSE Equity Options'!$A:$A,$A808))</f>
        <v>0.12820000000000001</v>
      </c>
      <c r="G808" s="7">
        <f t="shared" si="324"/>
        <v>668.52250000000004</v>
      </c>
      <c r="H808" s="20" t="str">
        <f t="shared" si="325"/>
        <v/>
      </c>
      <c r="I808" s="20" t="str">
        <f t="shared" si="326"/>
        <v/>
      </c>
      <c r="J808" s="20" t="str">
        <f t="shared" si="327"/>
        <v/>
      </c>
      <c r="K808" s="20">
        <f t="shared" si="342"/>
        <v>0.38313668027397285</v>
      </c>
      <c r="L808" s="20">
        <f t="shared" si="343"/>
        <v>-0.97624077986582158</v>
      </c>
      <c r="M808" s="20">
        <f t="shared" si="344"/>
        <v>0.36812580849216325</v>
      </c>
      <c r="N808" s="20">
        <f t="shared" si="328"/>
        <v>0.99980823382907835</v>
      </c>
      <c r="O808" s="20">
        <f t="shared" si="329"/>
        <v>1.9176617092169672E-4</v>
      </c>
      <c r="P808" s="21">
        <f>IF(SUMIFS('Daily NSE Equity Options'!$L:$L,'Daily NSE Equity Options'!$A:$A,$A808)=0,"",SUMIFS('Daily NSE Equity Options'!$L:$L,'Daily NSE Equity Options'!$A:$A,$A808))</f>
        <v>229141.31529999999</v>
      </c>
      <c r="Q808" s="8">
        <f>IF(SUMIFS('Daily BSE Equity Options'!$L:$L,'Daily BSE Equity Options'!$A:$A,$A808)=0,"",SUMIFS('Daily BSE Equity Options'!$L:$L,'Daily BSE Equity Options'!$A:$A,$A808))</f>
        <v>36.2928</v>
      </c>
      <c r="R808" s="8">
        <f t="shared" si="330"/>
        <v>229177.60809999998</v>
      </c>
      <c r="S808" s="23" t="str">
        <f t="shared" si="331"/>
        <v/>
      </c>
      <c r="T808" s="23" t="str">
        <f t="shared" si="332"/>
        <v/>
      </c>
      <c r="U808" s="23" t="str">
        <f t="shared" si="333"/>
        <v/>
      </c>
      <c r="V808" s="23">
        <f t="shared" si="345"/>
        <v>0.67401653382610061</v>
      </c>
      <c r="W808" s="23">
        <f t="shared" si="346"/>
        <v>-0.99561681339406216</v>
      </c>
      <c r="X808" s="23">
        <f t="shared" si="347"/>
        <v>0.57878052151879511</v>
      </c>
      <c r="Y808" s="23">
        <f t="shared" si="334"/>
        <v>0.99984163897903955</v>
      </c>
      <c r="Z808" s="23">
        <f t="shared" si="335"/>
        <v>1.5836102096049409E-4</v>
      </c>
      <c r="AA808" s="24">
        <f>IF(SUMIFS('Daily NSE Equity Options'!$M:$M,'Daily NSE Equity Options'!$A:$A,$A808)=0,"",SUMIFS('Daily NSE Equity Options'!$M:$M,'Daily NSE Equity Options'!$A:$A,$A808))</f>
        <v>239493825</v>
      </c>
      <c r="AB808" s="9">
        <f>IF(SUMIFS('Daily BSE Equity Options'!$M:$M,'Daily BSE Equity Options'!$A:$A,$A808)=0,"",SUMIFS('Daily BSE Equity Options'!$M:$M,'Daily BSE Equity Options'!$A:$A,$A808))</f>
        <v>55893</v>
      </c>
      <c r="AC808" s="9">
        <f t="shared" si="336"/>
        <v>239549718</v>
      </c>
      <c r="AD808" s="26" t="str">
        <f t="shared" si="337"/>
        <v/>
      </c>
      <c r="AE808" s="26" t="str">
        <f t="shared" si="338"/>
        <v/>
      </c>
      <c r="AF808" s="26" t="str">
        <f t="shared" si="339"/>
        <v/>
      </c>
      <c r="AG808" s="26">
        <f t="shared" si="348"/>
        <v>0.72285521978667444</v>
      </c>
      <c r="AH808" s="26">
        <f t="shared" si="349"/>
        <v>-0.99564579912280293</v>
      </c>
      <c r="AI808" s="26">
        <f t="shared" si="350"/>
        <v>0.57757909938560492</v>
      </c>
      <c r="AJ808" s="26">
        <f t="shared" si="340"/>
        <v>0.99976667474098213</v>
      </c>
      <c r="AK808" s="26">
        <f t="shared" si="341"/>
        <v>2.333252590178378E-4</v>
      </c>
      <c r="AL808" s="29">
        <v>10.8</v>
      </c>
      <c r="AM808" s="30">
        <v>12.03</v>
      </c>
      <c r="AN808" s="30">
        <v>10.8</v>
      </c>
      <c r="AO808" s="30">
        <v>11.54</v>
      </c>
      <c r="AP808" s="31">
        <v>6.8500000000000005E-2</v>
      </c>
    </row>
    <row r="809" spans="1:42" x14ac:dyDescent="0.2">
      <c r="A809" s="11">
        <v>45111</v>
      </c>
      <c r="B809" s="5" t="s">
        <v>242</v>
      </c>
      <c r="C809" s="10">
        <v>45108</v>
      </c>
      <c r="D809" s="5" t="s">
        <v>188</v>
      </c>
      <c r="E809" s="18">
        <f>IF(SUMIFS('Daily NSE Equity Options'!$K:$K,'Daily NSE Equity Options'!$A:$A,$A809)=0,"",SUMIFS('Daily NSE Equity Options'!$K:$K,'Daily NSE Equity Options'!$A:$A,$A809))</f>
        <v>827.69569999999999</v>
      </c>
      <c r="F809" s="7">
        <f>IF(SUMIFS('Daily BSE Equity Options'!$K:$K,'Daily BSE Equity Options'!$A:$A,$A809)=0,"",SUMIFS('Daily BSE Equity Options'!$K:$K,'Daily BSE Equity Options'!$A:$A,$A809))</f>
        <v>8.4699999999999998E-2</v>
      </c>
      <c r="G809" s="7">
        <f t="shared" si="324"/>
        <v>827.78039999999999</v>
      </c>
      <c r="H809" s="20">
        <f t="shared" si="325"/>
        <v>1.4941539103154606</v>
      </c>
      <c r="I809" s="20">
        <f t="shared" si="326"/>
        <v>0.42592592592592582</v>
      </c>
      <c r="J809" s="20">
        <f t="shared" si="327"/>
        <v>1.4939627379044613</v>
      </c>
      <c r="K809" s="20">
        <f t="shared" si="342"/>
        <v>0.2383344681425319</v>
      </c>
      <c r="L809" s="20">
        <f t="shared" si="343"/>
        <v>-0.33931357254290173</v>
      </c>
      <c r="M809" s="20">
        <f t="shared" si="344"/>
        <v>0.23822369478962924</v>
      </c>
      <c r="N809" s="20">
        <f t="shared" si="328"/>
        <v>0.99989767817648256</v>
      </c>
      <c r="O809" s="20">
        <f t="shared" si="329"/>
        <v>1.0232182351744496E-4</v>
      </c>
      <c r="P809" s="21">
        <f>IF(SUMIFS('Daily NSE Equity Options'!$L:$L,'Daily NSE Equity Options'!$A:$A,$A809)=0,"",SUMIFS('Daily NSE Equity Options'!$L:$L,'Daily NSE Equity Options'!$A:$A,$A809))</f>
        <v>422140.38540000003</v>
      </c>
      <c r="Q809" s="8">
        <f>IF(SUMIFS('Daily BSE Equity Options'!$L:$L,'Daily BSE Equity Options'!$A:$A,$A809)=0,"",SUMIFS('Daily BSE Equity Options'!$L:$L,'Daily BSE Equity Options'!$A:$A,$A809))</f>
        <v>30.126000000000001</v>
      </c>
      <c r="R809" s="8">
        <f t="shared" si="330"/>
        <v>422170.51140000002</v>
      </c>
      <c r="S809" s="23">
        <f t="shared" si="331"/>
        <v>6.0257256811656932</v>
      </c>
      <c r="T809" s="23">
        <f t="shared" si="332"/>
        <v>-0.98761601558394085</v>
      </c>
      <c r="U809" s="23">
        <f t="shared" si="333"/>
        <v>5.7528255710942142</v>
      </c>
      <c r="V809" s="23">
        <f t="shared" si="345"/>
        <v>0.84227093593889335</v>
      </c>
      <c r="W809" s="23">
        <f t="shared" si="346"/>
        <v>-0.1699180002645152</v>
      </c>
      <c r="X809" s="23">
        <f t="shared" si="347"/>
        <v>0.8421106446655513</v>
      </c>
      <c r="Y809" s="23">
        <f t="shared" si="334"/>
        <v>0.99992864020772065</v>
      </c>
      <c r="Z809" s="23">
        <f t="shared" si="335"/>
        <v>7.135979227941878E-5</v>
      </c>
      <c r="AA809" s="24">
        <f>IF(SUMIFS('Daily NSE Equity Options'!$M:$M,'Daily NSE Equity Options'!$A:$A,$A809)=0,"",SUMIFS('Daily NSE Equity Options'!$M:$M,'Daily NSE Equity Options'!$A:$A,$A809))</f>
        <v>468253699</v>
      </c>
      <c r="AB809" s="9">
        <f>IF(SUMIFS('Daily BSE Equity Options'!$M:$M,'Daily BSE Equity Options'!$A:$A,$A809)=0,"",SUMIFS('Daily BSE Equity Options'!$M:$M,'Daily BSE Equity Options'!$A:$A,$A809))</f>
        <v>46187</v>
      </c>
      <c r="AC809" s="9">
        <f t="shared" si="336"/>
        <v>468299886</v>
      </c>
      <c r="AD809" s="26">
        <f t="shared" si="337"/>
        <v>5.3241966105275127</v>
      </c>
      <c r="AE809" s="26">
        <f t="shared" si="338"/>
        <v>-0.98306936841233217</v>
      </c>
      <c r="AF809" s="26">
        <f t="shared" si="339"/>
        <v>5.1000674693938839</v>
      </c>
      <c r="AG809" s="26">
        <f t="shared" si="348"/>
        <v>0.95518067741412538</v>
      </c>
      <c r="AH809" s="26">
        <f t="shared" si="349"/>
        <v>-0.17365323027928359</v>
      </c>
      <c r="AI809" s="26">
        <f t="shared" si="350"/>
        <v>0.95491729195022468</v>
      </c>
      <c r="AJ809" s="26">
        <f t="shared" si="340"/>
        <v>0.99990137302745363</v>
      </c>
      <c r="AK809" s="26">
        <f t="shared" si="341"/>
        <v>9.8626972546390928E-5</v>
      </c>
      <c r="AL809" s="29">
        <v>11.54</v>
      </c>
      <c r="AM809" s="30">
        <v>11.99</v>
      </c>
      <c r="AN809" s="30">
        <v>11.522500000000001</v>
      </c>
      <c r="AO809" s="30">
        <v>11.7</v>
      </c>
      <c r="AP809" s="31">
        <v>1.3899999999999999E-2</v>
      </c>
    </row>
    <row r="810" spans="1:42" x14ac:dyDescent="0.2">
      <c r="A810" s="11">
        <v>45112</v>
      </c>
      <c r="B810" s="5" t="s">
        <v>240</v>
      </c>
      <c r="C810" s="10">
        <v>45108</v>
      </c>
      <c r="D810" s="5" t="s">
        <v>188</v>
      </c>
      <c r="E810" s="18">
        <f>IF(SUMIFS('Daily NSE Equity Options'!$K:$K,'Daily NSE Equity Options'!$A:$A,$A810)=0,"",SUMIFS('Daily NSE Equity Options'!$K:$K,'Daily NSE Equity Options'!$A:$A,$A810))</f>
        <v>611.11959999999999</v>
      </c>
      <c r="F810" s="7">
        <f>IF(SUMIFS('Daily BSE Equity Options'!$K:$K,'Daily BSE Equity Options'!$A:$A,$A810)=0,"",SUMIFS('Daily BSE Equity Options'!$K:$K,'Daily BSE Equity Options'!$A:$A,$A810))</f>
        <v>0.1308</v>
      </c>
      <c r="G810" s="7">
        <f t="shared" si="324"/>
        <v>611.25040000000001</v>
      </c>
      <c r="H810" s="20">
        <f t="shared" si="325"/>
        <v>0.53705282654219744</v>
      </c>
      <c r="I810" s="20">
        <f t="shared" si="326"/>
        <v>1.8008565310492508</v>
      </c>
      <c r="J810" s="20">
        <f t="shared" si="327"/>
        <v>0.53720125189085088</v>
      </c>
      <c r="K810" s="20">
        <f t="shared" si="342"/>
        <v>-0.26166150192637216</v>
      </c>
      <c r="L810" s="20">
        <f t="shared" si="343"/>
        <v>0.54427390791027164</v>
      </c>
      <c r="M810" s="20">
        <f t="shared" si="344"/>
        <v>-0.26157903714560038</v>
      </c>
      <c r="N810" s="20">
        <f t="shared" si="328"/>
        <v>0.99978601240997145</v>
      </c>
      <c r="O810" s="20">
        <f t="shared" si="329"/>
        <v>2.1398759002857093E-4</v>
      </c>
      <c r="P810" s="21">
        <f>IF(SUMIFS('Daily NSE Equity Options'!$L:$L,'Daily NSE Equity Options'!$A:$A,$A810)=0,"",SUMIFS('Daily NSE Equity Options'!$L:$L,'Daily NSE Equity Options'!$A:$A,$A810))</f>
        <v>241166.40760000001</v>
      </c>
      <c r="Q810" s="8">
        <f>IF(SUMIFS('Daily BSE Equity Options'!$L:$L,'Daily BSE Equity Options'!$A:$A,$A810)=0,"",SUMIFS('Daily BSE Equity Options'!$L:$L,'Daily BSE Equity Options'!$A:$A,$A810))</f>
        <v>57.625700000000002</v>
      </c>
      <c r="R810" s="8">
        <f t="shared" si="330"/>
        <v>241224.03330000001</v>
      </c>
      <c r="S810" s="23">
        <f t="shared" si="331"/>
        <v>1.6299557241334628</v>
      </c>
      <c r="T810" s="23">
        <f t="shared" si="332"/>
        <v>-0.97588090649020698</v>
      </c>
      <c r="U810" s="23">
        <f t="shared" si="333"/>
        <v>1.5637853627555232</v>
      </c>
      <c r="V810" s="23">
        <f t="shared" si="345"/>
        <v>-0.42870567247082447</v>
      </c>
      <c r="W810" s="23">
        <f t="shared" si="346"/>
        <v>0.91282281086105033</v>
      </c>
      <c r="X810" s="23">
        <f t="shared" si="347"/>
        <v>-0.42860994127691698</v>
      </c>
      <c r="Y810" s="23">
        <f t="shared" si="334"/>
        <v>0.99976111128227285</v>
      </c>
      <c r="Z810" s="23">
        <f t="shared" si="335"/>
        <v>2.3888871772711546E-4</v>
      </c>
      <c r="AA810" s="24">
        <f>IF(SUMIFS('Daily NSE Equity Options'!$M:$M,'Daily NSE Equity Options'!$A:$A,$A810)=0,"",SUMIFS('Daily NSE Equity Options'!$M:$M,'Daily NSE Equity Options'!$A:$A,$A810))</f>
        <v>236720883</v>
      </c>
      <c r="AB810" s="9">
        <f>IF(SUMIFS('Daily BSE Equity Options'!$M:$M,'Daily BSE Equity Options'!$A:$A,$A810)=0,"",SUMIFS('Daily BSE Equity Options'!$M:$M,'Daily BSE Equity Options'!$A:$A,$A810))</f>
        <v>87996</v>
      </c>
      <c r="AC810" s="9">
        <f t="shared" si="336"/>
        <v>236808879</v>
      </c>
      <c r="AD810" s="26">
        <f t="shared" si="337"/>
        <v>1.1036312964463719</v>
      </c>
      <c r="AE810" s="26">
        <f t="shared" si="338"/>
        <v>-0.96702616031035793</v>
      </c>
      <c r="AF810" s="26">
        <f t="shared" si="339"/>
        <v>1.0556628584451579</v>
      </c>
      <c r="AG810" s="26">
        <f t="shared" si="348"/>
        <v>-0.49446019645858685</v>
      </c>
      <c r="AH810" s="26">
        <f t="shared" si="349"/>
        <v>0.90521142312771996</v>
      </c>
      <c r="AI810" s="26">
        <f t="shared" si="350"/>
        <v>-0.49432215108418798</v>
      </c>
      <c r="AJ810" s="26">
        <f t="shared" si="340"/>
        <v>0.99962840920335594</v>
      </c>
      <c r="AK810" s="26">
        <f t="shared" si="341"/>
        <v>3.7159079664407345E-4</v>
      </c>
      <c r="AL810" s="29">
        <v>11.7</v>
      </c>
      <c r="AM810" s="30">
        <v>12.21</v>
      </c>
      <c r="AN810" s="30">
        <v>11.567500000000001</v>
      </c>
      <c r="AO810" s="30">
        <v>11.8825</v>
      </c>
      <c r="AP810" s="31">
        <v>1.5599999999999999E-2</v>
      </c>
    </row>
    <row r="811" spans="1:42" x14ac:dyDescent="0.2">
      <c r="A811" s="11">
        <v>45113</v>
      </c>
      <c r="B811" s="5" t="s">
        <v>243</v>
      </c>
      <c r="C811" s="10">
        <v>45108</v>
      </c>
      <c r="D811" s="5" t="s">
        <v>188</v>
      </c>
      <c r="E811" s="18">
        <f>IF(SUMIFS('Daily NSE Equity Options'!$K:$K,'Daily NSE Equity Options'!$A:$A,$A811)=0,"",SUMIFS('Daily NSE Equity Options'!$K:$K,'Daily NSE Equity Options'!$A:$A,$A811))</f>
        <v>709.95870000000002</v>
      </c>
      <c r="F811" s="7">
        <f>IF(SUMIFS('Daily BSE Equity Options'!$K:$K,'Daily BSE Equity Options'!$A:$A,$A811)=0,"",SUMIFS('Daily BSE Equity Options'!$K:$K,'Daily BSE Equity Options'!$A:$A,$A811))</f>
        <v>0.26250000000000001</v>
      </c>
      <c r="G811" s="7">
        <f t="shared" si="324"/>
        <v>710.22120000000007</v>
      </c>
      <c r="H811" s="20">
        <f t="shared" si="325"/>
        <v>0.56021951587747587</v>
      </c>
      <c r="I811" s="20">
        <f t="shared" si="326"/>
        <v>4.537974683544304</v>
      </c>
      <c r="J811" s="20">
        <f t="shared" si="327"/>
        <v>0.56063382431110176</v>
      </c>
      <c r="K811" s="20">
        <f t="shared" si="342"/>
        <v>0.16173446245219436</v>
      </c>
      <c r="L811" s="20">
        <f t="shared" si="343"/>
        <v>1.0068807339449544</v>
      </c>
      <c r="M811" s="20">
        <f t="shared" si="344"/>
        <v>0.16191531326605269</v>
      </c>
      <c r="N811" s="20">
        <f t="shared" si="328"/>
        <v>0.99963039683974508</v>
      </c>
      <c r="O811" s="20">
        <f t="shared" si="329"/>
        <v>3.6960316025486144E-4</v>
      </c>
      <c r="P811" s="21">
        <f>IF(SUMIFS('Daily NSE Equity Options'!$L:$L,'Daily NSE Equity Options'!$A:$A,$A811)=0,"",SUMIFS('Daily NSE Equity Options'!$L:$L,'Daily NSE Equity Options'!$A:$A,$A811))</f>
        <v>492143.85350000003</v>
      </c>
      <c r="Q811" s="8">
        <f>IF(SUMIFS('Daily BSE Equity Options'!$L:$L,'Daily BSE Equity Options'!$A:$A,$A811)=0,"",SUMIFS('Daily BSE Equity Options'!$L:$L,'Daily BSE Equity Options'!$A:$A,$A811))</f>
        <v>193.54660000000001</v>
      </c>
      <c r="R811" s="8">
        <f t="shared" si="330"/>
        <v>492337.40010000003</v>
      </c>
      <c r="S811" s="23">
        <f t="shared" si="331"/>
        <v>2.8741377298787083</v>
      </c>
      <c r="T811" s="23">
        <f t="shared" si="332"/>
        <v>-0.92175070302295425</v>
      </c>
      <c r="U811" s="23">
        <f t="shared" si="333"/>
        <v>2.8016396241543662</v>
      </c>
      <c r="V811" s="23">
        <f t="shared" si="345"/>
        <v>1.0406816123258453</v>
      </c>
      <c r="W811" s="23">
        <f t="shared" si="346"/>
        <v>2.3586854476388139</v>
      </c>
      <c r="X811" s="23">
        <f t="shared" si="347"/>
        <v>1.0409964685720228</v>
      </c>
      <c r="Y811" s="23">
        <f t="shared" si="334"/>
        <v>0.99960688219103266</v>
      </c>
      <c r="Z811" s="23">
        <f t="shared" si="335"/>
        <v>3.9311780896736305E-4</v>
      </c>
      <c r="AA811" s="24">
        <f>IF(SUMIFS('Daily NSE Equity Options'!$M:$M,'Daily NSE Equity Options'!$A:$A,$A811)=0,"",SUMIFS('Daily NSE Equity Options'!$M:$M,'Daily NSE Equity Options'!$A:$A,$A811))</f>
        <v>462620413</v>
      </c>
      <c r="AB811" s="9">
        <f>IF(SUMIFS('Daily BSE Equity Options'!$M:$M,'Daily BSE Equity Options'!$A:$A,$A811)=0,"",SUMIFS('Daily BSE Equity Options'!$M:$M,'Daily BSE Equity Options'!$A:$A,$A811))</f>
        <v>294556</v>
      </c>
      <c r="AC811" s="9">
        <f t="shared" si="336"/>
        <v>462914969</v>
      </c>
      <c r="AD811" s="26">
        <f t="shared" si="337"/>
        <v>1.9877408314939506</v>
      </c>
      <c r="AE811" s="26">
        <f t="shared" si="338"/>
        <v>-0.89373406313990955</v>
      </c>
      <c r="AF811" s="26">
        <f t="shared" si="339"/>
        <v>1.9370649898676437</v>
      </c>
      <c r="AG811" s="26">
        <f t="shared" si="348"/>
        <v>0.95428644544216246</v>
      </c>
      <c r="AH811" s="26">
        <f t="shared" si="349"/>
        <v>2.3473794263375609</v>
      </c>
      <c r="AI811" s="26">
        <f t="shared" si="350"/>
        <v>0.95480410597273258</v>
      </c>
      <c r="AJ811" s="26">
        <f t="shared" si="340"/>
        <v>0.9993636930759956</v>
      </c>
      <c r="AK811" s="26">
        <f t="shared" si="341"/>
        <v>6.363069240044385E-4</v>
      </c>
      <c r="AL811" s="29">
        <v>11.8825</v>
      </c>
      <c r="AM811" s="30">
        <v>12.205</v>
      </c>
      <c r="AN811" s="30">
        <v>11.7775</v>
      </c>
      <c r="AO811" s="30">
        <v>11.84</v>
      </c>
      <c r="AP811" s="31">
        <v>-3.5999999999999999E-3</v>
      </c>
    </row>
    <row r="812" spans="1:42" x14ac:dyDescent="0.2">
      <c r="A812" s="11">
        <v>45114</v>
      </c>
      <c r="B812" s="5" t="s">
        <v>241</v>
      </c>
      <c r="C812" s="10">
        <v>45108</v>
      </c>
      <c r="D812" s="5" t="s">
        <v>188</v>
      </c>
      <c r="E812" s="18">
        <f>IF(SUMIFS('Daily NSE Equity Options'!$K:$K,'Daily NSE Equity Options'!$A:$A,$A812)=0,"",SUMIFS('Daily NSE Equity Options'!$K:$K,'Daily NSE Equity Options'!$A:$A,$A812))</f>
        <v>600.21199999999999</v>
      </c>
      <c r="F812" s="7">
        <f>IF(SUMIFS('Daily BSE Equity Options'!$K:$K,'Daily BSE Equity Options'!$A:$A,$A812)=0,"",SUMIFS('Daily BSE Equity Options'!$K:$K,'Daily BSE Equity Options'!$A:$A,$A812))</f>
        <v>9.6489999999999991</v>
      </c>
      <c r="G812" s="7">
        <f t="shared" si="324"/>
        <v>609.86099999999999</v>
      </c>
      <c r="H812" s="20">
        <f t="shared" si="325"/>
        <v>0.37684997613156002</v>
      </c>
      <c r="I812" s="20">
        <f t="shared" si="326"/>
        <v>281.96187683284455</v>
      </c>
      <c r="J812" s="20">
        <f t="shared" si="327"/>
        <v>0.3988747730897908</v>
      </c>
      <c r="K812" s="20">
        <f t="shared" si="342"/>
        <v>-0.15458180877282024</v>
      </c>
      <c r="L812" s="20">
        <f t="shared" si="343"/>
        <v>35.75809523809523</v>
      </c>
      <c r="M812" s="20">
        <f t="shared" si="344"/>
        <v>-0.14130836984308559</v>
      </c>
      <c r="N812" s="20">
        <f t="shared" si="328"/>
        <v>0.98417836195460928</v>
      </c>
      <c r="O812" s="20">
        <f t="shared" si="329"/>
        <v>1.5821638045390669E-2</v>
      </c>
      <c r="P812" s="21">
        <f>IF(SUMIFS('Daily NSE Equity Options'!$L:$L,'Daily NSE Equity Options'!$A:$A,$A812)=0,"",SUMIFS('Daily NSE Equity Options'!$L:$L,'Daily NSE Equity Options'!$A:$A,$A812))</f>
        <v>170408.03709999999</v>
      </c>
      <c r="Q812" s="8">
        <f>IF(SUMIFS('Daily BSE Equity Options'!$L:$L,'Daily BSE Equity Options'!$A:$A,$A812)=0,"",SUMIFS('Daily BSE Equity Options'!$L:$L,'Daily BSE Equity Options'!$A:$A,$A812))</f>
        <v>13582.2726</v>
      </c>
      <c r="R812" s="8">
        <f t="shared" si="330"/>
        <v>183990.30969999998</v>
      </c>
      <c r="S812" s="23">
        <f t="shared" si="331"/>
        <v>-0.20348376376572985</v>
      </c>
      <c r="T812" s="23">
        <f t="shared" si="332"/>
        <v>4.2940214461641721</v>
      </c>
      <c r="U812" s="23">
        <f t="shared" si="333"/>
        <v>-0.15018883269796002</v>
      </c>
      <c r="V812" s="23">
        <f t="shared" si="345"/>
        <v>-0.65374344129647866</v>
      </c>
      <c r="W812" s="23">
        <f t="shared" si="346"/>
        <v>69.17572305584288</v>
      </c>
      <c r="X812" s="23">
        <f t="shared" si="347"/>
        <v>-0.62629223442576332</v>
      </c>
      <c r="Y812" s="23">
        <f t="shared" si="334"/>
        <v>0.92617941334983256</v>
      </c>
      <c r="Z812" s="23">
        <f t="shared" si="335"/>
        <v>7.3820586650167483E-2</v>
      </c>
      <c r="AA812" s="24">
        <f>IF(SUMIFS('Daily NSE Equity Options'!$M:$M,'Daily NSE Equity Options'!$A:$A,$A812)=0,"",SUMIFS('Daily NSE Equity Options'!$M:$M,'Daily NSE Equity Options'!$A:$A,$A812))</f>
        <v>171051861</v>
      </c>
      <c r="AB812" s="9">
        <f>IF(SUMIFS('Daily BSE Equity Options'!$M:$M,'Daily BSE Equity Options'!$A:$A,$A812)=0,"",SUMIFS('Daily BSE Equity Options'!$M:$M,'Daily BSE Equity Options'!$A:$A,$A812))</f>
        <v>20724018</v>
      </c>
      <c r="AC812" s="9">
        <f t="shared" si="336"/>
        <v>191775879</v>
      </c>
      <c r="AD812" s="26">
        <f t="shared" si="337"/>
        <v>-0.33004051732216133</v>
      </c>
      <c r="AE812" s="26">
        <f t="shared" si="338"/>
        <v>6.1145606683644012</v>
      </c>
      <c r="AF812" s="26">
        <f t="shared" si="339"/>
        <v>-0.25734362385924059</v>
      </c>
      <c r="AG812" s="26">
        <f t="shared" si="348"/>
        <v>-0.63025440254405729</v>
      </c>
      <c r="AH812" s="26">
        <f t="shared" si="349"/>
        <v>69.356801423158927</v>
      </c>
      <c r="AI812" s="26">
        <f t="shared" si="350"/>
        <v>-0.58572115433147731</v>
      </c>
      <c r="AJ812" s="26">
        <f t="shared" si="340"/>
        <v>0.89193626378841939</v>
      </c>
      <c r="AK812" s="26">
        <f t="shared" si="341"/>
        <v>0.10806373621158061</v>
      </c>
      <c r="AL812" s="29">
        <v>11.84</v>
      </c>
      <c r="AM812" s="30">
        <v>12.0725</v>
      </c>
      <c r="AN812" s="30">
        <v>11.08</v>
      </c>
      <c r="AO812" s="30">
        <v>11.532500000000001</v>
      </c>
      <c r="AP812" s="31">
        <v>-2.5999999999999999E-2</v>
      </c>
    </row>
    <row r="813" spans="1:42" x14ac:dyDescent="0.2">
      <c r="A813" s="11">
        <v>45117</v>
      </c>
      <c r="B813" s="5" t="s">
        <v>244</v>
      </c>
      <c r="C813" s="10">
        <v>45108</v>
      </c>
      <c r="D813" s="5" t="s">
        <v>188</v>
      </c>
      <c r="E813" s="18">
        <f>IF(SUMIFS('Daily NSE Equity Options'!$K:$K,'Daily NSE Equity Options'!$A:$A,$A813)=0,"",SUMIFS('Daily NSE Equity Options'!$K:$K,'Daily NSE Equity Options'!$A:$A,$A813))</f>
        <v>602.87030000000004</v>
      </c>
      <c r="F813" s="7">
        <f>IF(SUMIFS('Daily BSE Equity Options'!$K:$K,'Daily BSE Equity Options'!$A:$A,$A813)=0,"",SUMIFS('Daily BSE Equity Options'!$K:$K,'Daily BSE Equity Options'!$A:$A,$A813))</f>
        <v>0.27300000000000002</v>
      </c>
      <c r="G813" s="7">
        <f t="shared" si="324"/>
        <v>603.14330000000007</v>
      </c>
      <c r="H813" s="20" t="str">
        <f t="shared" si="325"/>
        <v/>
      </c>
      <c r="I813" s="20" t="str">
        <f t="shared" si="326"/>
        <v/>
      </c>
      <c r="J813" s="20" t="str">
        <f t="shared" si="327"/>
        <v/>
      </c>
      <c r="K813" s="20">
        <f t="shared" si="342"/>
        <v>4.4289351095947449E-3</v>
      </c>
      <c r="L813" s="20">
        <f t="shared" si="343"/>
        <v>-0.97170691263343356</v>
      </c>
      <c r="M813" s="20">
        <f t="shared" si="344"/>
        <v>-1.1015132956526008E-2</v>
      </c>
      <c r="N813" s="20">
        <f t="shared" si="328"/>
        <v>0.99954737124660087</v>
      </c>
      <c r="O813" s="20">
        <f t="shared" si="329"/>
        <v>4.5262875339906785E-4</v>
      </c>
      <c r="P813" s="21">
        <f>IF(SUMIFS('Daily NSE Equity Options'!$L:$L,'Daily NSE Equity Options'!$A:$A,$A813)=0,"",SUMIFS('Daily NSE Equity Options'!$L:$L,'Daily NSE Equity Options'!$A:$A,$A813))</f>
        <v>214006.7789</v>
      </c>
      <c r="Q813" s="8">
        <f>IF(SUMIFS('Daily BSE Equity Options'!$L:$L,'Daily BSE Equity Options'!$A:$A,$A813)=0,"",SUMIFS('Daily BSE Equity Options'!$L:$L,'Daily BSE Equity Options'!$A:$A,$A813))</f>
        <v>82.348299999999995</v>
      </c>
      <c r="R813" s="8">
        <f t="shared" si="330"/>
        <v>214089.12720000002</v>
      </c>
      <c r="S813" s="23" t="str">
        <f t="shared" si="331"/>
        <v/>
      </c>
      <c r="T813" s="23" t="str">
        <f t="shared" si="332"/>
        <v/>
      </c>
      <c r="U813" s="23" t="str">
        <f t="shared" si="333"/>
        <v/>
      </c>
      <c r="V813" s="23">
        <f t="shared" si="345"/>
        <v>0.25584909339936313</v>
      </c>
      <c r="W813" s="23">
        <f t="shared" si="346"/>
        <v>-0.99393707500760953</v>
      </c>
      <c r="X813" s="23">
        <f t="shared" si="347"/>
        <v>0.16358914526029533</v>
      </c>
      <c r="Y813" s="23">
        <f t="shared" si="334"/>
        <v>0.99961535505760135</v>
      </c>
      <c r="Z813" s="23">
        <f t="shared" si="335"/>
        <v>3.8464494239855065E-4</v>
      </c>
      <c r="AA813" s="24">
        <f>IF(SUMIFS('Daily NSE Equity Options'!$M:$M,'Daily NSE Equity Options'!$A:$A,$A813)=0,"",SUMIFS('Daily NSE Equity Options'!$M:$M,'Daily NSE Equity Options'!$A:$A,$A813))</f>
        <v>221607624</v>
      </c>
      <c r="AB813" s="9">
        <f>IF(SUMIFS('Daily BSE Equity Options'!$M:$M,'Daily BSE Equity Options'!$A:$A,$A813)=0,"",SUMIFS('Daily BSE Equity Options'!$M:$M,'Daily BSE Equity Options'!$A:$A,$A813))</f>
        <v>125471</v>
      </c>
      <c r="AC813" s="9">
        <f t="shared" si="336"/>
        <v>221733095</v>
      </c>
      <c r="AD813" s="26" t="str">
        <f t="shared" si="337"/>
        <v/>
      </c>
      <c r="AE813" s="26" t="str">
        <f t="shared" si="338"/>
        <v/>
      </c>
      <c r="AF813" s="26" t="str">
        <f t="shared" si="339"/>
        <v/>
      </c>
      <c r="AG813" s="26">
        <f t="shared" si="348"/>
        <v>0.29555809977419645</v>
      </c>
      <c r="AH813" s="26">
        <f t="shared" si="349"/>
        <v>-0.99394562386502461</v>
      </c>
      <c r="AI813" s="26">
        <f t="shared" si="350"/>
        <v>0.15620950953899682</v>
      </c>
      <c r="AJ813" s="26">
        <f t="shared" si="340"/>
        <v>0.99943413499008793</v>
      </c>
      <c r="AK813" s="26">
        <f t="shared" si="341"/>
        <v>5.6586500991202956E-4</v>
      </c>
      <c r="AL813" s="29">
        <v>11.532500000000001</v>
      </c>
      <c r="AM813" s="30">
        <v>12.01</v>
      </c>
      <c r="AN813" s="30">
        <v>11.36</v>
      </c>
      <c r="AO813" s="30">
        <v>11.4625</v>
      </c>
      <c r="AP813" s="31">
        <v>-6.1000000000000004E-3</v>
      </c>
    </row>
    <row r="814" spans="1:42" x14ac:dyDescent="0.2">
      <c r="A814" s="11">
        <v>45118</v>
      </c>
      <c r="B814" s="5" t="s">
        <v>242</v>
      </c>
      <c r="C814" s="10">
        <v>45108</v>
      </c>
      <c r="D814" s="5" t="s">
        <v>188</v>
      </c>
      <c r="E814" s="18">
        <f>IF(SUMIFS('Daily NSE Equity Options'!$K:$K,'Daily NSE Equity Options'!$A:$A,$A814)=0,"",SUMIFS('Daily NSE Equity Options'!$K:$K,'Daily NSE Equity Options'!$A:$A,$A814))</f>
        <v>586.03110000000004</v>
      </c>
      <c r="F814" s="7">
        <f>IF(SUMIFS('Daily BSE Equity Options'!$K:$K,'Daily BSE Equity Options'!$A:$A,$A814)=0,"",SUMIFS('Daily BSE Equity Options'!$K:$K,'Daily BSE Equity Options'!$A:$A,$A814))</f>
        <v>0.16239999999999999</v>
      </c>
      <c r="G814" s="7">
        <f t="shared" si="324"/>
        <v>586.19350000000009</v>
      </c>
      <c r="H814" s="20">
        <f t="shared" si="325"/>
        <v>0.82130666534893138</v>
      </c>
      <c r="I814" s="20">
        <f t="shared" si="326"/>
        <v>1.4907975460122702</v>
      </c>
      <c r="J814" s="20">
        <f t="shared" si="327"/>
        <v>0.82144229875900088</v>
      </c>
      <c r="K814" s="20">
        <f t="shared" si="342"/>
        <v>-2.7931712675180687E-2</v>
      </c>
      <c r="L814" s="20">
        <f t="shared" si="343"/>
        <v>-0.40512820512820524</v>
      </c>
      <c r="M814" s="20">
        <f t="shared" si="344"/>
        <v>-2.810244265334616E-2</v>
      </c>
      <c r="N814" s="20">
        <f t="shared" si="328"/>
        <v>0.99972295837466629</v>
      </c>
      <c r="O814" s="20">
        <f t="shared" si="329"/>
        <v>2.7704162533361416E-4</v>
      </c>
      <c r="P814" s="21">
        <f>IF(SUMIFS('Daily NSE Equity Options'!$L:$L,'Daily NSE Equity Options'!$A:$A,$A814)=0,"",SUMIFS('Daily NSE Equity Options'!$L:$L,'Daily NSE Equity Options'!$A:$A,$A814))</f>
        <v>327255.4007</v>
      </c>
      <c r="Q814" s="8">
        <f>IF(SUMIFS('Daily BSE Equity Options'!$L:$L,'Daily BSE Equity Options'!$A:$A,$A814)=0,"",SUMIFS('Daily BSE Equity Options'!$L:$L,'Daily BSE Equity Options'!$A:$A,$A814))</f>
        <v>62.922199999999997</v>
      </c>
      <c r="R814" s="8">
        <f t="shared" si="330"/>
        <v>327318.32289999997</v>
      </c>
      <c r="S814" s="23">
        <f t="shared" si="331"/>
        <v>4.102905262200121</v>
      </c>
      <c r="T814" s="23">
        <f t="shared" si="332"/>
        <v>-0.97122568971329681</v>
      </c>
      <c r="U814" s="23">
        <f t="shared" si="333"/>
        <v>3.9355922925587645</v>
      </c>
      <c r="V814" s="23">
        <f t="shared" si="345"/>
        <v>0.52918240432429586</v>
      </c>
      <c r="W814" s="23">
        <f t="shared" si="346"/>
        <v>-0.23590165188595269</v>
      </c>
      <c r="X814" s="23">
        <f t="shared" si="347"/>
        <v>0.52888811861156459</v>
      </c>
      <c r="Y814" s="23">
        <f t="shared" si="334"/>
        <v>0.99980776450446618</v>
      </c>
      <c r="Z814" s="23">
        <f t="shared" si="335"/>
        <v>1.9223549553387987E-4</v>
      </c>
      <c r="AA814" s="24">
        <f>IF(SUMIFS('Daily NSE Equity Options'!$M:$M,'Daily NSE Equity Options'!$A:$A,$A814)=0,"",SUMIFS('Daily NSE Equity Options'!$M:$M,'Daily NSE Equity Options'!$A:$A,$A814))</f>
        <v>368678195</v>
      </c>
      <c r="AB814" s="9">
        <f>IF(SUMIFS('Daily BSE Equity Options'!$M:$M,'Daily BSE Equity Options'!$A:$A,$A814)=0,"",SUMIFS('Daily BSE Equity Options'!$M:$M,'Daily BSE Equity Options'!$A:$A,$A814))</f>
        <v>95526</v>
      </c>
      <c r="AC814" s="9">
        <f t="shared" si="336"/>
        <v>368773721</v>
      </c>
      <c r="AD814" s="26">
        <f t="shared" si="337"/>
        <v>3.8121447260264532</v>
      </c>
      <c r="AE814" s="26">
        <f t="shared" si="338"/>
        <v>-0.96045945610331551</v>
      </c>
      <c r="AF814" s="26">
        <f t="shared" si="339"/>
        <v>3.666249082690257</v>
      </c>
      <c r="AG814" s="26">
        <f t="shared" si="348"/>
        <v>0.66365302937411585</v>
      </c>
      <c r="AH814" s="26">
        <f t="shared" si="349"/>
        <v>-0.23866072638298885</v>
      </c>
      <c r="AI814" s="26">
        <f t="shared" si="350"/>
        <v>0.6631424415917706</v>
      </c>
      <c r="AJ814" s="26">
        <f t="shared" si="340"/>
        <v>0.99974096310403848</v>
      </c>
      <c r="AK814" s="26">
        <f t="shared" si="341"/>
        <v>2.5903689596146683E-4</v>
      </c>
      <c r="AL814" s="29">
        <v>11.4625</v>
      </c>
      <c r="AM814" s="30">
        <v>11.4625</v>
      </c>
      <c r="AN814" s="30">
        <v>10.945</v>
      </c>
      <c r="AO814" s="30">
        <v>11.012499999999999</v>
      </c>
      <c r="AP814" s="31">
        <v>-3.9300000000000002E-2</v>
      </c>
    </row>
    <row r="815" spans="1:42" x14ac:dyDescent="0.2">
      <c r="A815" s="11">
        <v>45119</v>
      </c>
      <c r="B815" s="5" t="s">
        <v>240</v>
      </c>
      <c r="C815" s="10">
        <v>45108</v>
      </c>
      <c r="D815" s="5" t="s">
        <v>188</v>
      </c>
      <c r="E815" s="18">
        <f>IF(SUMIFS('Daily NSE Equity Options'!$K:$K,'Daily NSE Equity Options'!$A:$A,$A815)=0,"",SUMIFS('Daily NSE Equity Options'!$K:$K,'Daily NSE Equity Options'!$A:$A,$A815))</f>
        <v>570.03110000000004</v>
      </c>
      <c r="F815" s="7">
        <f>IF(SUMIFS('Daily BSE Equity Options'!$K:$K,'Daily BSE Equity Options'!$A:$A,$A815)=0,"",SUMIFS('Daily BSE Equity Options'!$K:$K,'Daily BSE Equity Options'!$A:$A,$A815))</f>
        <v>0.25119999999999998</v>
      </c>
      <c r="G815" s="7">
        <f t="shared" si="324"/>
        <v>570.28230000000008</v>
      </c>
      <c r="H815" s="20">
        <f t="shared" si="325"/>
        <v>0.74382551193782298</v>
      </c>
      <c r="I815" s="20">
        <f t="shared" si="326"/>
        <v>3.7485822306238177</v>
      </c>
      <c r="J815" s="20">
        <f t="shared" si="327"/>
        <v>0.74431169428604727</v>
      </c>
      <c r="K815" s="20">
        <f t="shared" si="342"/>
        <v>-2.7302305287210893E-2</v>
      </c>
      <c r="L815" s="20">
        <f t="shared" si="343"/>
        <v>0.54679802955665013</v>
      </c>
      <c r="M815" s="20">
        <f t="shared" si="344"/>
        <v>-2.7143255597341209E-2</v>
      </c>
      <c r="N815" s="20">
        <f t="shared" si="328"/>
        <v>0.99955951640091223</v>
      </c>
      <c r="O815" s="20">
        <f t="shared" si="329"/>
        <v>4.4048359908767983E-4</v>
      </c>
      <c r="P815" s="21">
        <f>IF(SUMIFS('Daily NSE Equity Options'!$L:$L,'Daily NSE Equity Options'!$A:$A,$A815)=0,"",SUMIFS('Daily NSE Equity Options'!$L:$L,'Daily NSE Equity Options'!$A:$A,$A815))</f>
        <v>246054.6918</v>
      </c>
      <c r="Q815" s="8">
        <f>IF(SUMIFS('Daily BSE Equity Options'!$L:$L,'Daily BSE Equity Options'!$A:$A,$A815)=0,"",SUMIFS('Daily BSE Equity Options'!$L:$L,'Daily BSE Equity Options'!$A:$A,$A815))</f>
        <v>104.7201</v>
      </c>
      <c r="R815" s="8">
        <f t="shared" si="330"/>
        <v>246159.41190000001</v>
      </c>
      <c r="S815" s="23">
        <f t="shared" si="331"/>
        <v>2.1838933204044584</v>
      </c>
      <c r="T815" s="23">
        <f t="shared" si="332"/>
        <v>-0.95707265638633199</v>
      </c>
      <c r="U815" s="23">
        <f t="shared" si="333"/>
        <v>2.0877788004613014</v>
      </c>
      <c r="V815" s="23">
        <f t="shared" si="345"/>
        <v>-0.24812641357884857</v>
      </c>
      <c r="W815" s="23">
        <f t="shared" si="346"/>
        <v>0.66427906207983844</v>
      </c>
      <c r="X815" s="23">
        <f t="shared" si="347"/>
        <v>-0.24795101686010734</v>
      </c>
      <c r="Y815" s="23">
        <f t="shared" si="334"/>
        <v>0.99957458421275991</v>
      </c>
      <c r="Z815" s="23">
        <f t="shared" si="335"/>
        <v>4.2541578724010595E-4</v>
      </c>
      <c r="AA815" s="24">
        <f>IF(SUMIFS('Daily NSE Equity Options'!$M:$M,'Daily NSE Equity Options'!$A:$A,$A815)=0,"",SUMIFS('Daily NSE Equity Options'!$M:$M,'Daily NSE Equity Options'!$A:$A,$A815))</f>
        <v>245616761</v>
      </c>
      <c r="AB815" s="9">
        <f>IF(SUMIFS('Daily BSE Equity Options'!$M:$M,'Daily BSE Equity Options'!$A:$A,$A815)=0,"",SUMIFS('Daily BSE Equity Options'!$M:$M,'Daily BSE Equity Options'!$A:$A,$A815))</f>
        <v>159309</v>
      </c>
      <c r="AC815" s="9">
        <f t="shared" si="336"/>
        <v>245776070</v>
      </c>
      <c r="AD815" s="26">
        <f t="shared" si="337"/>
        <v>1.6466564181100751</v>
      </c>
      <c r="AE815" s="26">
        <f t="shared" si="338"/>
        <v>-0.94086510247057065</v>
      </c>
      <c r="AF815" s="26">
        <f t="shared" si="339"/>
        <v>1.5736615591404748</v>
      </c>
      <c r="AG815" s="26">
        <f t="shared" si="348"/>
        <v>-0.33379092029025481</v>
      </c>
      <c r="AH815" s="26">
        <f t="shared" si="349"/>
        <v>0.66770303372903705</v>
      </c>
      <c r="AI815" s="26">
        <f t="shared" si="350"/>
        <v>-0.3335314964050814</v>
      </c>
      <c r="AJ815" s="26">
        <f t="shared" si="340"/>
        <v>0.99935181240386828</v>
      </c>
      <c r="AK815" s="26">
        <f t="shared" si="341"/>
        <v>6.4818759613171457E-4</v>
      </c>
      <c r="AL815" s="29">
        <v>11.012499999999999</v>
      </c>
      <c r="AM815" s="30">
        <v>11.2</v>
      </c>
      <c r="AN815" s="30">
        <v>10.72</v>
      </c>
      <c r="AO815" s="30">
        <v>10.935</v>
      </c>
      <c r="AP815" s="31">
        <v>-7.0000000000000001E-3</v>
      </c>
    </row>
    <row r="816" spans="1:42" x14ac:dyDescent="0.2">
      <c r="A816" s="11">
        <v>45120</v>
      </c>
      <c r="B816" s="5" t="s">
        <v>243</v>
      </c>
      <c r="C816" s="10">
        <v>45108</v>
      </c>
      <c r="D816" s="5" t="s">
        <v>188</v>
      </c>
      <c r="E816" s="18">
        <f>IF(SUMIFS('Daily NSE Equity Options'!$K:$K,'Daily NSE Equity Options'!$A:$A,$A816)=0,"",SUMIFS('Daily NSE Equity Options'!$K:$K,'Daily NSE Equity Options'!$A:$A,$A816))</f>
        <v>720.51310000000001</v>
      </c>
      <c r="F816" s="7">
        <f>IF(SUMIFS('Daily BSE Equity Options'!$K:$K,'Daily BSE Equity Options'!$A:$A,$A816)=0,"",SUMIFS('Daily BSE Equity Options'!$K:$K,'Daily BSE Equity Options'!$A:$A,$A816))</f>
        <v>0.44230000000000003</v>
      </c>
      <c r="G816" s="7">
        <f t="shared" si="324"/>
        <v>720.95540000000005</v>
      </c>
      <c r="H816" s="20">
        <f t="shared" si="325"/>
        <v>0.85759384996792787</v>
      </c>
      <c r="I816" s="20">
        <f t="shared" si="326"/>
        <v>9.6578313253012045</v>
      </c>
      <c r="J816" s="20">
        <f t="shared" si="327"/>
        <v>0.85853531654670534</v>
      </c>
      <c r="K816" s="20">
        <f t="shared" si="342"/>
        <v>0.2639891051558414</v>
      </c>
      <c r="L816" s="20">
        <f t="shared" si="343"/>
        <v>0.76074840764331242</v>
      </c>
      <c r="M816" s="20">
        <f t="shared" si="344"/>
        <v>0.26420791948128142</v>
      </c>
      <c r="N816" s="20">
        <f t="shared" si="328"/>
        <v>0.99938650851356403</v>
      </c>
      <c r="O816" s="20">
        <f t="shared" si="329"/>
        <v>6.1349148643591539E-4</v>
      </c>
      <c r="P816" s="21">
        <f>IF(SUMIFS('Daily NSE Equity Options'!$L:$L,'Daily NSE Equity Options'!$A:$A,$A816)=0,"",SUMIFS('Daily NSE Equity Options'!$L:$L,'Daily NSE Equity Options'!$A:$A,$A816))</f>
        <v>517260.82370000001</v>
      </c>
      <c r="Q816" s="8">
        <f>IF(SUMIFS('Daily BSE Equity Options'!$L:$L,'Daily BSE Equity Options'!$A:$A,$A816)=0,"",SUMIFS('Daily BSE Equity Options'!$L:$L,'Daily BSE Equity Options'!$A:$A,$A816))</f>
        <v>288.98230000000001</v>
      </c>
      <c r="R816" s="8">
        <f t="shared" si="330"/>
        <v>517549.80599999998</v>
      </c>
      <c r="S816" s="23">
        <f t="shared" si="331"/>
        <v>3.8071926016399527</v>
      </c>
      <c r="T816" s="23">
        <f t="shared" si="332"/>
        <v>-0.88387376795681705</v>
      </c>
      <c r="U816" s="23">
        <f t="shared" si="333"/>
        <v>3.7011538037339902</v>
      </c>
      <c r="V816" s="23">
        <f t="shared" si="345"/>
        <v>1.1022189006680017</v>
      </c>
      <c r="W816" s="23">
        <f t="shared" si="346"/>
        <v>1.7595686023982027</v>
      </c>
      <c r="X816" s="23">
        <f t="shared" si="347"/>
        <v>1.1024985476088554</v>
      </c>
      <c r="Y816" s="23">
        <f t="shared" si="334"/>
        <v>0.99944163383572016</v>
      </c>
      <c r="Z816" s="23">
        <f t="shared" si="335"/>
        <v>5.5836616427984908E-4</v>
      </c>
      <c r="AA816" s="24">
        <f>IF(SUMIFS('Daily NSE Equity Options'!$M:$M,'Daily NSE Equity Options'!$A:$A,$A816)=0,"",SUMIFS('Daily NSE Equity Options'!$M:$M,'Daily NSE Equity Options'!$A:$A,$A816))</f>
        <v>490525392</v>
      </c>
      <c r="AB816" s="9">
        <f>IF(SUMIFS('Daily BSE Equity Options'!$M:$M,'Daily BSE Equity Options'!$A:$A,$A816)=0,"",SUMIFS('Daily BSE Equity Options'!$M:$M,'Daily BSE Equity Options'!$A:$A,$A816))</f>
        <v>438747</v>
      </c>
      <c r="AC816" s="9">
        <f t="shared" si="336"/>
        <v>490964139</v>
      </c>
      <c r="AD816" s="26">
        <f t="shared" si="337"/>
        <v>2.8335137323030173</v>
      </c>
      <c r="AE816" s="26">
        <f t="shared" si="338"/>
        <v>-0.84117876388993973</v>
      </c>
      <c r="AF816" s="26">
        <f t="shared" si="339"/>
        <v>2.7558558164689018</v>
      </c>
      <c r="AG816" s="26">
        <f t="shared" si="348"/>
        <v>0.99711693128304058</v>
      </c>
      <c r="AH816" s="26">
        <f t="shared" si="349"/>
        <v>1.7540628589721861</v>
      </c>
      <c r="AI816" s="26">
        <f t="shared" si="350"/>
        <v>0.99760757424431112</v>
      </c>
      <c r="AJ816" s="26">
        <f t="shared" si="340"/>
        <v>0.99910635631984523</v>
      </c>
      <c r="AK816" s="26">
        <f t="shared" si="341"/>
        <v>8.9364368015481469E-4</v>
      </c>
      <c r="AL816" s="29">
        <v>10.935</v>
      </c>
      <c r="AM816" s="30">
        <v>11.172499999999999</v>
      </c>
      <c r="AN816" s="30">
        <v>10.695</v>
      </c>
      <c r="AO816" s="30">
        <v>10.9375</v>
      </c>
      <c r="AP816" s="31">
        <v>2.0000000000000001E-4</v>
      </c>
    </row>
    <row r="817" spans="1:42" x14ac:dyDescent="0.2">
      <c r="A817" s="11">
        <v>45121</v>
      </c>
      <c r="B817" s="5" t="s">
        <v>241</v>
      </c>
      <c r="C817" s="10">
        <v>45108</v>
      </c>
      <c r="D817" s="5" t="s">
        <v>188</v>
      </c>
      <c r="E817" s="18">
        <f>IF(SUMIFS('Daily NSE Equity Options'!$K:$K,'Daily NSE Equity Options'!$A:$A,$A817)=0,"",SUMIFS('Daily NSE Equity Options'!$K:$K,'Daily NSE Equity Options'!$A:$A,$A817))</f>
        <v>566.80930000000001</v>
      </c>
      <c r="F817" s="7">
        <f>IF(SUMIFS('Daily BSE Equity Options'!$K:$K,'Daily BSE Equity Options'!$A:$A,$A817)=0,"",SUMIFS('Daily BSE Equity Options'!$K:$K,'Daily BSE Equity Options'!$A:$A,$A817))</f>
        <v>11.1837</v>
      </c>
      <c r="G817" s="7">
        <f t="shared" si="324"/>
        <v>577.99300000000005</v>
      </c>
      <c r="H817" s="20">
        <f t="shared" si="325"/>
        <v>0.29244835364892907</v>
      </c>
      <c r="I817" s="20">
        <f t="shared" si="326"/>
        <v>325.05539358600583</v>
      </c>
      <c r="J817" s="20">
        <f t="shared" si="327"/>
        <v>0.31784654881905405</v>
      </c>
      <c r="K817" s="20">
        <f t="shared" si="342"/>
        <v>-0.2133254759698332</v>
      </c>
      <c r="L817" s="20">
        <f t="shared" si="343"/>
        <v>24.285326701333936</v>
      </c>
      <c r="M817" s="20">
        <f t="shared" si="344"/>
        <v>-0.19829576142990257</v>
      </c>
      <c r="N817" s="20">
        <f t="shared" si="328"/>
        <v>0.9806508037294569</v>
      </c>
      <c r="O817" s="20">
        <f t="shared" si="329"/>
        <v>1.9349196270543066E-2</v>
      </c>
      <c r="P817" s="21">
        <f>IF(SUMIFS('Daily NSE Equity Options'!$L:$L,'Daily NSE Equity Options'!$A:$A,$A817)=0,"",SUMIFS('Daily NSE Equity Options'!$L:$L,'Daily NSE Equity Options'!$A:$A,$A817))</f>
        <v>169262.2366</v>
      </c>
      <c r="Q817" s="8">
        <f>IF(SUMIFS('Daily BSE Equity Options'!$L:$L,'Daily BSE Equity Options'!$A:$A,$A817)=0,"",SUMIFS('Daily BSE Equity Options'!$L:$L,'Daily BSE Equity Options'!$A:$A,$A817))</f>
        <v>17517.7179</v>
      </c>
      <c r="R817" s="8">
        <f t="shared" si="330"/>
        <v>186779.95449999999</v>
      </c>
      <c r="S817" s="23">
        <f t="shared" si="331"/>
        <v>-0.23634233629501977</v>
      </c>
      <c r="T817" s="23">
        <f t="shared" si="332"/>
        <v>5.5295532458269152</v>
      </c>
      <c r="U817" s="23">
        <f t="shared" si="333"/>
        <v>-0.16738598292962281</v>
      </c>
      <c r="V817" s="23">
        <f t="shared" si="345"/>
        <v>-0.67277197722174997</v>
      </c>
      <c r="W817" s="23">
        <f t="shared" si="346"/>
        <v>59.618653460782888</v>
      </c>
      <c r="X817" s="23">
        <f t="shared" si="347"/>
        <v>-0.63910728526096672</v>
      </c>
      <c r="Y817" s="23">
        <f t="shared" si="334"/>
        <v>0.9062120025304965</v>
      </c>
      <c r="Z817" s="23">
        <f t="shared" si="335"/>
        <v>9.3787997469503614E-2</v>
      </c>
      <c r="AA817" s="24">
        <f>IF(SUMIFS('Daily NSE Equity Options'!$M:$M,'Daily NSE Equity Options'!$A:$A,$A817)=0,"",SUMIFS('Daily NSE Equity Options'!$M:$M,'Daily NSE Equity Options'!$A:$A,$A817))</f>
        <v>172764932</v>
      </c>
      <c r="AB817" s="9">
        <f>IF(SUMIFS('Daily BSE Equity Options'!$M:$M,'Daily BSE Equity Options'!$A:$A,$A817)=0,"",SUMIFS('Daily BSE Equity Options'!$M:$M,'Daily BSE Equity Options'!$A:$A,$A817))</f>
        <v>26614816</v>
      </c>
      <c r="AC817" s="9">
        <f t="shared" si="336"/>
        <v>199379748</v>
      </c>
      <c r="AD817" s="26">
        <f t="shared" si="337"/>
        <v>-0.34712205001905272</v>
      </c>
      <c r="AE817" s="26">
        <f t="shared" si="338"/>
        <v>7.6857193581106227</v>
      </c>
      <c r="AF817" s="26">
        <f t="shared" si="339"/>
        <v>-0.25516962080124928</v>
      </c>
      <c r="AG817" s="26">
        <f t="shared" si="348"/>
        <v>-0.64779614915429296</v>
      </c>
      <c r="AH817" s="26">
        <f t="shared" si="349"/>
        <v>59.660964063571946</v>
      </c>
      <c r="AI817" s="26">
        <f t="shared" si="350"/>
        <v>-0.59390160673221803</v>
      </c>
      <c r="AJ817" s="26">
        <f t="shared" si="340"/>
        <v>0.86651193881537059</v>
      </c>
      <c r="AK817" s="26">
        <f t="shared" si="341"/>
        <v>0.13348806118462944</v>
      </c>
      <c r="AL817" s="29">
        <v>10.9375</v>
      </c>
      <c r="AM817" s="30">
        <v>10.9375</v>
      </c>
      <c r="AN817" s="30">
        <v>10.612500000000001</v>
      </c>
      <c r="AO817" s="30">
        <v>10.682499999999999</v>
      </c>
      <c r="AP817" s="31">
        <v>-2.3300000000000001E-2</v>
      </c>
    </row>
    <row r="818" spans="1:42" x14ac:dyDescent="0.2">
      <c r="A818" s="11">
        <v>45124</v>
      </c>
      <c r="B818" s="5" t="s">
        <v>244</v>
      </c>
      <c r="C818" s="10">
        <v>45108</v>
      </c>
      <c r="D818" s="5" t="s">
        <v>188</v>
      </c>
      <c r="E818" s="18">
        <f>IF(SUMIFS('Daily NSE Equity Options'!$K:$K,'Daily NSE Equity Options'!$A:$A,$A818)=0,"",SUMIFS('Daily NSE Equity Options'!$K:$K,'Daily NSE Equity Options'!$A:$A,$A818))</f>
        <v>692.72180000000003</v>
      </c>
      <c r="F818" s="7">
        <f>IF(SUMIFS('Daily BSE Equity Options'!$K:$K,'Daily BSE Equity Options'!$A:$A,$A818)=0,"",SUMIFS('Daily BSE Equity Options'!$K:$K,'Daily BSE Equity Options'!$A:$A,$A818))</f>
        <v>0.41139999999999999</v>
      </c>
      <c r="G818" s="7">
        <f t="shared" si="324"/>
        <v>693.13319999999999</v>
      </c>
      <c r="H818" s="20" t="str">
        <f t="shared" si="325"/>
        <v/>
      </c>
      <c r="I818" s="20" t="str">
        <f t="shared" si="326"/>
        <v/>
      </c>
      <c r="J818" s="20" t="str">
        <f t="shared" si="327"/>
        <v/>
      </c>
      <c r="K818" s="20">
        <f t="shared" si="342"/>
        <v>0.22214261480889608</v>
      </c>
      <c r="L818" s="20">
        <f t="shared" si="343"/>
        <v>-0.96321432084193959</v>
      </c>
      <c r="M818" s="20">
        <f t="shared" si="344"/>
        <v>0.19920691081033848</v>
      </c>
      <c r="N818" s="20">
        <f t="shared" si="328"/>
        <v>0.99940646328873017</v>
      </c>
      <c r="O818" s="20">
        <f t="shared" si="329"/>
        <v>5.9353671126992618E-4</v>
      </c>
      <c r="P818" s="21">
        <f>IF(SUMIFS('Daily NSE Equity Options'!$L:$L,'Daily NSE Equity Options'!$A:$A,$A818)=0,"",SUMIFS('Daily NSE Equity Options'!$L:$L,'Daily NSE Equity Options'!$A:$A,$A818))</f>
        <v>238003.57889999999</v>
      </c>
      <c r="Q818" s="8">
        <f>IF(SUMIFS('Daily BSE Equity Options'!$L:$L,'Daily BSE Equity Options'!$A:$A,$A818)=0,"",SUMIFS('Daily BSE Equity Options'!$L:$L,'Daily BSE Equity Options'!$A:$A,$A818))</f>
        <v>117.8137</v>
      </c>
      <c r="R818" s="8">
        <f t="shared" si="330"/>
        <v>238121.39259999999</v>
      </c>
      <c r="S818" s="23" t="str">
        <f t="shared" si="331"/>
        <v/>
      </c>
      <c r="T818" s="23" t="str">
        <f t="shared" si="332"/>
        <v/>
      </c>
      <c r="U818" s="23" t="str">
        <f t="shared" si="333"/>
        <v/>
      </c>
      <c r="V818" s="23">
        <f t="shared" si="345"/>
        <v>0.4061233248527214</v>
      </c>
      <c r="W818" s="23">
        <f t="shared" si="346"/>
        <v>-0.99327459771458015</v>
      </c>
      <c r="X818" s="23">
        <f t="shared" si="347"/>
        <v>0.27487659603215087</v>
      </c>
      <c r="Y818" s="23">
        <f t="shared" si="334"/>
        <v>0.99950523680920222</v>
      </c>
      <c r="Z818" s="23">
        <f t="shared" si="335"/>
        <v>4.9476319079783506E-4</v>
      </c>
      <c r="AA818" s="24">
        <f>IF(SUMIFS('Daily NSE Equity Options'!$M:$M,'Daily NSE Equity Options'!$A:$A,$A818)=0,"",SUMIFS('Daily NSE Equity Options'!$M:$M,'Daily NSE Equity Options'!$A:$A,$A818))</f>
        <v>248370924</v>
      </c>
      <c r="AB818" s="9">
        <f>IF(SUMIFS('Daily BSE Equity Options'!$M:$M,'Daily BSE Equity Options'!$A:$A,$A818)=0,"",SUMIFS('Daily BSE Equity Options'!$M:$M,'Daily BSE Equity Options'!$A:$A,$A818))</f>
        <v>177336</v>
      </c>
      <c r="AC818" s="9">
        <f t="shared" si="336"/>
        <v>248548260</v>
      </c>
      <c r="AD818" s="26" t="str">
        <f t="shared" si="337"/>
        <v/>
      </c>
      <c r="AE818" s="26" t="str">
        <f t="shared" si="338"/>
        <v/>
      </c>
      <c r="AF818" s="26" t="str">
        <f t="shared" si="339"/>
        <v/>
      </c>
      <c r="AG818" s="26">
        <f t="shared" si="348"/>
        <v>0.43762348715536792</v>
      </c>
      <c r="AH818" s="26">
        <f t="shared" si="349"/>
        <v>-0.99333694435460307</v>
      </c>
      <c r="AI818" s="26">
        <f t="shared" si="350"/>
        <v>0.24660735352118102</v>
      </c>
      <c r="AJ818" s="26">
        <f t="shared" si="340"/>
        <v>0.99928651280841796</v>
      </c>
      <c r="AK818" s="26">
        <f t="shared" si="341"/>
        <v>7.1348719158202917E-4</v>
      </c>
      <c r="AL818" s="29">
        <v>10.682499999999999</v>
      </c>
      <c r="AM818" s="30">
        <v>11.397500000000001</v>
      </c>
      <c r="AN818" s="30">
        <v>9.8574999999999999</v>
      </c>
      <c r="AO818" s="30">
        <v>11.315</v>
      </c>
      <c r="AP818" s="31">
        <v>5.9200000000000003E-2</v>
      </c>
    </row>
    <row r="819" spans="1:42" x14ac:dyDescent="0.2">
      <c r="A819" s="11">
        <v>45125</v>
      </c>
      <c r="B819" s="5" t="s">
        <v>242</v>
      </c>
      <c r="C819" s="10">
        <v>45108</v>
      </c>
      <c r="D819" s="5" t="s">
        <v>188</v>
      </c>
      <c r="E819" s="18">
        <f>IF(SUMIFS('Daily NSE Equity Options'!$K:$K,'Daily NSE Equity Options'!$A:$A,$A819)=0,"",SUMIFS('Daily NSE Equity Options'!$K:$K,'Daily NSE Equity Options'!$A:$A,$A819))</f>
        <v>967.55849999999998</v>
      </c>
      <c r="F819" s="7">
        <f>IF(SUMIFS('Daily BSE Equity Options'!$K:$K,'Daily BSE Equity Options'!$A:$A,$A819)=0,"",SUMIFS('Daily BSE Equity Options'!$K:$K,'Daily BSE Equity Options'!$A:$A,$A819))</f>
        <v>0.25819999999999999</v>
      </c>
      <c r="G819" s="7">
        <f t="shared" si="324"/>
        <v>967.81669999999997</v>
      </c>
      <c r="H819" s="20">
        <f t="shared" si="325"/>
        <v>1.9925011064625764</v>
      </c>
      <c r="I819" s="20">
        <f t="shared" si="326"/>
        <v>4.8022471910112356</v>
      </c>
      <c r="J819" s="20">
        <f t="shared" si="327"/>
        <v>1.9928877621514771</v>
      </c>
      <c r="K819" s="20">
        <f t="shared" si="342"/>
        <v>0.39674902680989677</v>
      </c>
      <c r="L819" s="20">
        <f t="shared" si="343"/>
        <v>-0.37238697131745258</v>
      </c>
      <c r="M819" s="20">
        <f t="shared" si="344"/>
        <v>0.39629251635904894</v>
      </c>
      <c r="N819" s="20">
        <f t="shared" si="328"/>
        <v>0.99973321394433468</v>
      </c>
      <c r="O819" s="20">
        <f t="shared" si="329"/>
        <v>2.6678605566529283E-4</v>
      </c>
      <c r="P819" s="21">
        <f>IF(SUMIFS('Daily NSE Equity Options'!$L:$L,'Daily NSE Equity Options'!$A:$A,$A819)=0,"",SUMIFS('Daily NSE Equity Options'!$L:$L,'Daily NSE Equity Options'!$A:$A,$A819))</f>
        <v>449521.08889999997</v>
      </c>
      <c r="Q819" s="8">
        <f>IF(SUMIFS('Daily BSE Equity Options'!$L:$L,'Daily BSE Equity Options'!$A:$A,$A819)=0,"",SUMIFS('Daily BSE Equity Options'!$L:$L,'Daily BSE Equity Options'!$A:$A,$A819))</f>
        <v>68.759699999999995</v>
      </c>
      <c r="R819" s="8">
        <f t="shared" si="330"/>
        <v>449589.84859999997</v>
      </c>
      <c r="S819" s="23">
        <f t="shared" si="331"/>
        <v>5.6100145380265225</v>
      </c>
      <c r="T819" s="23">
        <f t="shared" si="332"/>
        <v>-0.96893248180129499</v>
      </c>
      <c r="U819" s="23">
        <f t="shared" si="333"/>
        <v>5.40265343285032</v>
      </c>
      <c r="V819" s="23">
        <f t="shared" si="345"/>
        <v>0.88871566964491544</v>
      </c>
      <c r="W819" s="23">
        <f t="shared" si="346"/>
        <v>-0.41636923379878577</v>
      </c>
      <c r="X819" s="23">
        <f t="shared" si="347"/>
        <v>0.88806996167382568</v>
      </c>
      <c r="Y819" s="23">
        <f t="shared" si="334"/>
        <v>0.99984706127103606</v>
      </c>
      <c r="Z819" s="23">
        <f t="shared" si="335"/>
        <v>1.5293872896399735E-4</v>
      </c>
      <c r="AA819" s="24">
        <f>IF(SUMIFS('Daily NSE Equity Options'!$M:$M,'Daily NSE Equity Options'!$A:$A,$A819)=0,"",SUMIFS('Daily NSE Equity Options'!$M:$M,'Daily NSE Equity Options'!$A:$A,$A819))</f>
        <v>498348899</v>
      </c>
      <c r="AB819" s="9">
        <f>IF(SUMIFS('Daily BSE Equity Options'!$M:$M,'Daily BSE Equity Options'!$A:$A,$A819)=0,"",SUMIFS('Daily BSE Equity Options'!$M:$M,'Daily BSE Equity Options'!$A:$A,$A819))</f>
        <v>102993</v>
      </c>
      <c r="AC819" s="9">
        <f t="shared" si="336"/>
        <v>498451892</v>
      </c>
      <c r="AD819" s="26">
        <f t="shared" si="337"/>
        <v>5.129941780615547</v>
      </c>
      <c r="AE819" s="26">
        <f t="shared" si="338"/>
        <v>-0.9579270086112518</v>
      </c>
      <c r="AF819" s="26">
        <f t="shared" si="339"/>
        <v>4.9519875305946464</v>
      </c>
      <c r="AG819" s="26">
        <f t="shared" si="348"/>
        <v>1.0064703668775659</v>
      </c>
      <c r="AH819" s="26">
        <f t="shared" si="349"/>
        <v>-0.41922113953173634</v>
      </c>
      <c r="AI819" s="26">
        <f t="shared" si="350"/>
        <v>1.0054531542485954</v>
      </c>
      <c r="AJ819" s="26">
        <f t="shared" si="340"/>
        <v>0.99979337424202208</v>
      </c>
      <c r="AK819" s="26">
        <f t="shared" si="341"/>
        <v>2.066257579778632E-4</v>
      </c>
      <c r="AL819" s="29">
        <v>11.315</v>
      </c>
      <c r="AM819" s="30">
        <v>12.02</v>
      </c>
      <c r="AN819" s="30">
        <v>11.067500000000001</v>
      </c>
      <c r="AO819" s="30">
        <v>11.71</v>
      </c>
      <c r="AP819" s="31">
        <v>3.49E-2</v>
      </c>
    </row>
    <row r="820" spans="1:42" x14ac:dyDescent="0.2">
      <c r="A820" s="11">
        <v>45126</v>
      </c>
      <c r="B820" s="5" t="s">
        <v>240</v>
      </c>
      <c r="C820" s="10">
        <v>45108</v>
      </c>
      <c r="D820" s="5" t="s">
        <v>188</v>
      </c>
      <c r="E820" s="18">
        <f>IF(SUMIFS('Daily NSE Equity Options'!$K:$K,'Daily NSE Equity Options'!$A:$A,$A820)=0,"",SUMIFS('Daily NSE Equity Options'!$K:$K,'Daily NSE Equity Options'!$A:$A,$A820))</f>
        <v>650.47040000000004</v>
      </c>
      <c r="F820" s="7">
        <f>IF(SUMIFS('Daily BSE Equity Options'!$K:$K,'Daily BSE Equity Options'!$A:$A,$A820)=0,"",SUMIFS('Daily BSE Equity Options'!$K:$K,'Daily BSE Equity Options'!$A:$A,$A820))</f>
        <v>0.43259999999999998</v>
      </c>
      <c r="G820" s="7">
        <f t="shared" si="324"/>
        <v>650.90300000000002</v>
      </c>
      <c r="H820" s="20">
        <f t="shared" si="325"/>
        <v>0.52116218805694214</v>
      </c>
      <c r="I820" s="20">
        <f t="shared" si="326"/>
        <v>8.8767123287671232</v>
      </c>
      <c r="J820" s="20">
        <f t="shared" si="327"/>
        <v>0.52201794939366275</v>
      </c>
      <c r="K820" s="20">
        <f t="shared" si="342"/>
        <v>-0.32771982262571198</v>
      </c>
      <c r="L820" s="20">
        <f t="shared" si="343"/>
        <v>0.67544539116963609</v>
      </c>
      <c r="M820" s="20">
        <f t="shared" si="344"/>
        <v>-0.32745219213514287</v>
      </c>
      <c r="N820" s="20">
        <f t="shared" si="328"/>
        <v>0.99933538484228834</v>
      </c>
      <c r="O820" s="20">
        <f t="shared" si="329"/>
        <v>6.6461515771167132E-4</v>
      </c>
      <c r="P820" s="21">
        <f>IF(SUMIFS('Daily NSE Equity Options'!$L:$L,'Daily NSE Equity Options'!$A:$A,$A820)=0,"",SUMIFS('Daily NSE Equity Options'!$L:$L,'Daily NSE Equity Options'!$A:$A,$A820))</f>
        <v>258661.9872</v>
      </c>
      <c r="Q820" s="8">
        <f>IF(SUMIFS('Daily BSE Equity Options'!$L:$L,'Daily BSE Equity Options'!$A:$A,$A820)=0,"",SUMIFS('Daily BSE Equity Options'!$L:$L,'Daily BSE Equity Options'!$A:$A,$A820))</f>
        <v>140.53559999999999</v>
      </c>
      <c r="R820" s="8">
        <f t="shared" si="330"/>
        <v>258802.52280000001</v>
      </c>
      <c r="S820" s="23">
        <f t="shared" si="331"/>
        <v>1.4679909062189469</v>
      </c>
      <c r="T820" s="23">
        <f t="shared" si="332"/>
        <v>-0.93952275010292519</v>
      </c>
      <c r="U820" s="23">
        <f t="shared" si="333"/>
        <v>1.4157693230571242</v>
      </c>
      <c r="V820" s="23">
        <f t="shared" si="345"/>
        <v>-0.42458319845914572</v>
      </c>
      <c r="W820" s="23">
        <f t="shared" si="346"/>
        <v>1.0438658109328576</v>
      </c>
      <c r="X820" s="23">
        <f t="shared" si="347"/>
        <v>-0.42435861573410083</v>
      </c>
      <c r="Y820" s="23">
        <f t="shared" si="334"/>
        <v>0.99945697747270956</v>
      </c>
      <c r="Z820" s="23">
        <f t="shared" si="335"/>
        <v>5.4302252729044871E-4</v>
      </c>
      <c r="AA820" s="24">
        <f>IF(SUMIFS('Daily NSE Equity Options'!$M:$M,'Daily NSE Equity Options'!$A:$A,$A820)=0,"",SUMIFS('Daily NSE Equity Options'!$M:$M,'Daily NSE Equity Options'!$A:$A,$A820))</f>
        <v>255066315</v>
      </c>
      <c r="AB820" s="9">
        <f>IF(SUMIFS('Daily BSE Equity Options'!$M:$M,'Daily BSE Equity Options'!$A:$A,$A820)=0,"",SUMIFS('Daily BSE Equity Options'!$M:$M,'Daily BSE Equity Options'!$A:$A,$A820))</f>
        <v>210031</v>
      </c>
      <c r="AC820" s="9">
        <f t="shared" si="336"/>
        <v>255276346</v>
      </c>
      <c r="AD820" s="26">
        <f t="shared" si="337"/>
        <v>1.0503552812137822</v>
      </c>
      <c r="AE820" s="26">
        <f t="shared" si="338"/>
        <v>-0.91838936824820272</v>
      </c>
      <c r="AF820" s="26">
        <f t="shared" si="339"/>
        <v>1.0104519480812413</v>
      </c>
      <c r="AG820" s="26">
        <f t="shared" si="348"/>
        <v>-0.48817722781805528</v>
      </c>
      <c r="AH820" s="26">
        <f t="shared" si="349"/>
        <v>1.0392745138019088</v>
      </c>
      <c r="AI820" s="26">
        <f t="shared" si="350"/>
        <v>-0.48786161694416841</v>
      </c>
      <c r="AJ820" s="26">
        <f t="shared" si="340"/>
        <v>0.99917724065197955</v>
      </c>
      <c r="AK820" s="26">
        <f t="shared" si="341"/>
        <v>8.2275934802043902E-4</v>
      </c>
      <c r="AL820" s="29">
        <v>11.71</v>
      </c>
      <c r="AM820" s="30">
        <v>11.9375</v>
      </c>
      <c r="AN820" s="30">
        <v>11.54</v>
      </c>
      <c r="AO820" s="30">
        <v>11.6</v>
      </c>
      <c r="AP820" s="31">
        <v>-9.4000000000000004E-3</v>
      </c>
    </row>
    <row r="821" spans="1:42" x14ac:dyDescent="0.2">
      <c r="A821" s="11">
        <v>45127</v>
      </c>
      <c r="B821" s="5" t="s">
        <v>243</v>
      </c>
      <c r="C821" s="10">
        <v>45108</v>
      </c>
      <c r="D821" s="5" t="s">
        <v>188</v>
      </c>
      <c r="E821" s="18">
        <f>IF(SUMIFS('Daily NSE Equity Options'!$K:$K,'Daily NSE Equity Options'!$A:$A,$A821)=0,"",SUMIFS('Daily NSE Equity Options'!$K:$K,'Daily NSE Equity Options'!$A:$A,$A821))</f>
        <v>792.1345</v>
      </c>
      <c r="F821" s="7">
        <f>IF(SUMIFS('Daily BSE Equity Options'!$K:$K,'Daily BSE Equity Options'!$A:$A,$A821)=0,"",SUMIFS('Daily BSE Equity Options'!$K:$K,'Daily BSE Equity Options'!$A:$A,$A821))</f>
        <v>0.57940000000000003</v>
      </c>
      <c r="G821" s="7">
        <f t="shared" si="324"/>
        <v>792.71389999999997</v>
      </c>
      <c r="H821" s="20">
        <f t="shared" si="325"/>
        <v>0.98372395458343997</v>
      </c>
      <c r="I821" s="20">
        <f t="shared" si="326"/>
        <v>14.287598944591029</v>
      </c>
      <c r="J821" s="20">
        <f t="shared" si="327"/>
        <v>0.98498653327817776</v>
      </c>
      <c r="K821" s="20">
        <f t="shared" si="342"/>
        <v>0.21778715833956475</v>
      </c>
      <c r="L821" s="20">
        <f t="shared" si="343"/>
        <v>0.33934350439204808</v>
      </c>
      <c r="M821" s="20">
        <f t="shared" si="344"/>
        <v>0.21786794652966712</v>
      </c>
      <c r="N821" s="20">
        <f t="shared" si="328"/>
        <v>0.99926909317472545</v>
      </c>
      <c r="O821" s="20">
        <f t="shared" si="329"/>
        <v>7.3090682527454111E-4</v>
      </c>
      <c r="P821" s="21">
        <f>IF(SUMIFS('Daily NSE Equity Options'!$L:$L,'Daily NSE Equity Options'!$A:$A,$A821)=0,"",SUMIFS('Daily NSE Equity Options'!$L:$L,'Daily NSE Equity Options'!$A:$A,$A821))</f>
        <v>540861.88459999999</v>
      </c>
      <c r="Q821" s="8">
        <f>IF(SUMIFS('Daily BSE Equity Options'!$L:$L,'Daily BSE Equity Options'!$A:$A,$A821)=0,"",SUMIFS('Daily BSE Equity Options'!$L:$L,'Daily BSE Equity Options'!$A:$A,$A821))</f>
        <v>298.49990000000003</v>
      </c>
      <c r="R821" s="8">
        <f t="shared" si="330"/>
        <v>541160.38450000004</v>
      </c>
      <c r="S821" s="23">
        <f t="shared" si="331"/>
        <v>3.6643449803551693</v>
      </c>
      <c r="T821" s="23">
        <f t="shared" si="332"/>
        <v>-0.88057768414247151</v>
      </c>
      <c r="U821" s="23">
        <f t="shared" si="333"/>
        <v>3.5684430351478733</v>
      </c>
      <c r="V821" s="23">
        <f t="shared" si="345"/>
        <v>1.0909987217480093</v>
      </c>
      <c r="W821" s="23">
        <f t="shared" si="346"/>
        <v>1.1240162634948017</v>
      </c>
      <c r="X821" s="23">
        <f t="shared" si="347"/>
        <v>1.0910166510169739</v>
      </c>
      <c r="Y821" s="23">
        <f t="shared" si="334"/>
        <v>0.99944840770213461</v>
      </c>
      <c r="Z821" s="23">
        <f t="shared" si="335"/>
        <v>5.5159229786525519E-4</v>
      </c>
      <c r="AA821" s="24">
        <f>IF(SUMIFS('Daily NSE Equity Options'!$M:$M,'Daily NSE Equity Options'!$A:$A,$A821)=0,"",SUMIFS('Daily NSE Equity Options'!$M:$M,'Daily NSE Equity Options'!$A:$A,$A821))</f>
        <v>509546989</v>
      </c>
      <c r="AB821" s="9">
        <f>IF(SUMIFS('Daily BSE Equity Options'!$M:$M,'Daily BSE Equity Options'!$A:$A,$A821)=0,"",SUMIFS('Daily BSE Equity Options'!$M:$M,'Daily BSE Equity Options'!$A:$A,$A821))</f>
        <v>443777</v>
      </c>
      <c r="AC821" s="9">
        <f t="shared" si="336"/>
        <v>509990766</v>
      </c>
      <c r="AD821" s="26">
        <f t="shared" si="337"/>
        <v>2.782127286559223</v>
      </c>
      <c r="AE821" s="26">
        <f t="shared" si="338"/>
        <v>-0.84536519296030199</v>
      </c>
      <c r="AF821" s="26">
        <f t="shared" si="339"/>
        <v>2.7064680419268723</v>
      </c>
      <c r="AG821" s="26">
        <f t="shared" si="348"/>
        <v>0.99770396573142173</v>
      </c>
      <c r="AH821" s="26">
        <f t="shared" si="349"/>
        <v>1.1129119034809145</v>
      </c>
      <c r="AI821" s="26">
        <f t="shared" si="350"/>
        <v>0.9977987541391713</v>
      </c>
      <c r="AJ821" s="26">
        <f t="shared" si="340"/>
        <v>0.99912983326447136</v>
      </c>
      <c r="AK821" s="26">
        <f t="shared" si="341"/>
        <v>8.7016673552869775E-4</v>
      </c>
      <c r="AL821" s="29">
        <v>11.6</v>
      </c>
      <c r="AM821" s="30">
        <v>12.255000000000001</v>
      </c>
      <c r="AN821" s="30">
        <v>11.37</v>
      </c>
      <c r="AO821" s="30">
        <v>11.785</v>
      </c>
      <c r="AP821" s="31">
        <v>1.5900000000000001E-2</v>
      </c>
    </row>
    <row r="822" spans="1:42" x14ac:dyDescent="0.2">
      <c r="A822" s="11">
        <v>45128</v>
      </c>
      <c r="B822" s="5" t="s">
        <v>241</v>
      </c>
      <c r="C822" s="10">
        <v>45108</v>
      </c>
      <c r="D822" s="5" t="s">
        <v>188</v>
      </c>
      <c r="E822" s="18">
        <f>IF(SUMIFS('Daily NSE Equity Options'!$K:$K,'Daily NSE Equity Options'!$A:$A,$A822)=0,"",SUMIFS('Daily NSE Equity Options'!$K:$K,'Daily NSE Equity Options'!$A:$A,$A822))</f>
        <v>662.21169999999995</v>
      </c>
      <c r="F822" s="7">
        <f>IF(SUMIFS('Daily BSE Equity Options'!$K:$K,'Daily BSE Equity Options'!$A:$A,$A822)=0,"",SUMIFS('Daily BSE Equity Options'!$K:$K,'Daily BSE Equity Options'!$A:$A,$A822))</f>
        <v>19.1967</v>
      </c>
      <c r="G822" s="7">
        <f t="shared" si="324"/>
        <v>681.40839999999992</v>
      </c>
      <c r="H822" s="20">
        <f t="shared" si="325"/>
        <v>0.53792775908236878</v>
      </c>
      <c r="I822" s="20">
        <f t="shared" si="326"/>
        <v>508.19628647214859</v>
      </c>
      <c r="J822" s="20">
        <f t="shared" si="327"/>
        <v>0.58237184258125452</v>
      </c>
      <c r="K822" s="20">
        <f t="shared" si="342"/>
        <v>-0.164016085652121</v>
      </c>
      <c r="L822" s="20">
        <f t="shared" si="343"/>
        <v>32.132033137728683</v>
      </c>
      <c r="M822" s="20">
        <f t="shared" si="344"/>
        <v>-0.14041068284534941</v>
      </c>
      <c r="N822" s="20">
        <f t="shared" si="328"/>
        <v>0.97182790819719866</v>
      </c>
      <c r="O822" s="20">
        <f t="shared" si="329"/>
        <v>2.8172091802801377E-2</v>
      </c>
      <c r="P822" s="21">
        <f>IF(SUMIFS('Daily NSE Equity Options'!$L:$L,'Daily NSE Equity Options'!$A:$A,$A822)=0,"",SUMIFS('Daily NSE Equity Options'!$L:$L,'Daily NSE Equity Options'!$A:$A,$A822))</f>
        <v>167813.52340000001</v>
      </c>
      <c r="Q822" s="8">
        <f>IF(SUMIFS('Daily BSE Equity Options'!$L:$L,'Daily BSE Equity Options'!$A:$A,$A822)=0,"",SUMIFS('Daily BSE Equity Options'!$L:$L,'Daily BSE Equity Options'!$A:$A,$A822))</f>
        <v>28011.758099999999</v>
      </c>
      <c r="R822" s="8">
        <f t="shared" si="330"/>
        <v>195825.28150000001</v>
      </c>
      <c r="S822" s="23">
        <f t="shared" si="331"/>
        <v>-0.28242408084415405</v>
      </c>
      <c r="T822" s="23">
        <f t="shared" si="332"/>
        <v>9.9580656726787495</v>
      </c>
      <c r="U822" s="23">
        <f t="shared" si="333"/>
        <v>-0.17169881875204618</v>
      </c>
      <c r="V822" s="23">
        <f t="shared" si="345"/>
        <v>-0.68972943337630777</v>
      </c>
      <c r="W822" s="23">
        <f t="shared" si="346"/>
        <v>92.841767116169876</v>
      </c>
      <c r="X822" s="23">
        <f t="shared" si="347"/>
        <v>-0.6381381802717675</v>
      </c>
      <c r="Y822" s="23">
        <f t="shared" si="334"/>
        <v>0.85695535384689336</v>
      </c>
      <c r="Z822" s="23">
        <f t="shared" si="335"/>
        <v>0.14304464615310664</v>
      </c>
      <c r="AA822" s="24">
        <f>IF(SUMIFS('Daily NSE Equity Options'!$M:$M,'Daily NSE Equity Options'!$A:$A,$A822)=0,"",SUMIFS('Daily NSE Equity Options'!$M:$M,'Daily NSE Equity Options'!$A:$A,$A822))</f>
        <v>207579759</v>
      </c>
      <c r="AB822" s="9">
        <f>IF(SUMIFS('Daily BSE Equity Options'!$M:$M,'Daily BSE Equity Options'!$A:$A,$A822)=0,"",SUMIFS('Daily BSE Equity Options'!$M:$M,'Daily BSE Equity Options'!$A:$A,$A822))</f>
        <v>41880523</v>
      </c>
      <c r="AC822" s="9">
        <f t="shared" si="336"/>
        <v>249460282</v>
      </c>
      <c r="AD822" s="26">
        <f t="shared" si="337"/>
        <v>-0.22698439152017647</v>
      </c>
      <c r="AE822" s="26">
        <f t="shared" si="338"/>
        <v>13.13952000507774</v>
      </c>
      <c r="AF822" s="26">
        <f t="shared" si="339"/>
        <v>-8.1158568525343755E-2</v>
      </c>
      <c r="AG822" s="26">
        <f t="shared" si="348"/>
        <v>-0.59261900574198068</v>
      </c>
      <c r="AH822" s="26">
        <f t="shared" si="349"/>
        <v>93.372901254458881</v>
      </c>
      <c r="AI822" s="26">
        <f t="shared" si="350"/>
        <v>-0.5108533357249061</v>
      </c>
      <c r="AJ822" s="26">
        <f t="shared" si="340"/>
        <v>0.83211546678200254</v>
      </c>
      <c r="AK822" s="26">
        <f t="shared" si="341"/>
        <v>0.1678845332179974</v>
      </c>
      <c r="AL822" s="29">
        <v>11.785</v>
      </c>
      <c r="AM822" s="30">
        <v>12.032500000000001</v>
      </c>
      <c r="AN822" s="30">
        <v>11.06</v>
      </c>
      <c r="AO822" s="30">
        <v>11.484999999999999</v>
      </c>
      <c r="AP822" s="31">
        <v>-2.5499999999999998E-2</v>
      </c>
    </row>
    <row r="823" spans="1:42" x14ac:dyDescent="0.2">
      <c r="A823" s="11">
        <v>45131</v>
      </c>
      <c r="B823" s="5" t="s">
        <v>244</v>
      </c>
      <c r="C823" s="10">
        <v>45108</v>
      </c>
      <c r="D823" s="5" t="s">
        <v>188</v>
      </c>
      <c r="E823" s="18">
        <f>IF(SUMIFS('Daily NSE Equity Options'!$K:$K,'Daily NSE Equity Options'!$A:$A,$A823)=0,"",SUMIFS('Daily NSE Equity Options'!$K:$K,'Daily NSE Equity Options'!$A:$A,$A823))</f>
        <v>662.30439999999999</v>
      </c>
      <c r="F823" s="7">
        <f>IF(SUMIFS('Daily BSE Equity Options'!$K:$K,'Daily BSE Equity Options'!$A:$A,$A823)=0,"",SUMIFS('Daily BSE Equity Options'!$K:$K,'Daily BSE Equity Options'!$A:$A,$A823))</f>
        <v>0.35830000000000001</v>
      </c>
      <c r="G823" s="7">
        <f t="shared" si="324"/>
        <v>662.66269999999997</v>
      </c>
      <c r="H823" s="20" t="str">
        <f t="shared" si="325"/>
        <v/>
      </c>
      <c r="I823" s="20" t="str">
        <f t="shared" si="326"/>
        <v/>
      </c>
      <c r="J823" s="20" t="str">
        <f t="shared" si="327"/>
        <v/>
      </c>
      <c r="K823" s="20">
        <f t="shared" si="342"/>
        <v>1.39985445742008E-4</v>
      </c>
      <c r="L823" s="20">
        <f t="shared" si="343"/>
        <v>-0.98133533367714243</v>
      </c>
      <c r="M823" s="20">
        <f t="shared" si="344"/>
        <v>-2.7510227346771665E-2</v>
      </c>
      <c r="N823" s="20">
        <f t="shared" si="328"/>
        <v>0.99945930259844118</v>
      </c>
      <c r="O823" s="20">
        <f t="shared" si="329"/>
        <v>5.4069740155889261E-4</v>
      </c>
      <c r="P823" s="21">
        <f>IF(SUMIFS('Daily NSE Equity Options'!$L:$L,'Daily NSE Equity Options'!$A:$A,$A823)=0,"",SUMIFS('Daily NSE Equity Options'!$L:$L,'Daily NSE Equity Options'!$A:$A,$A823))</f>
        <v>210593.06419999999</v>
      </c>
      <c r="Q823" s="8">
        <f>IF(SUMIFS('Daily BSE Equity Options'!$L:$L,'Daily BSE Equity Options'!$A:$A,$A823)=0,"",SUMIFS('Daily BSE Equity Options'!$L:$L,'Daily BSE Equity Options'!$A:$A,$A823))</f>
        <v>91.453800000000001</v>
      </c>
      <c r="R823" s="8">
        <f t="shared" si="330"/>
        <v>210684.51799999998</v>
      </c>
      <c r="S823" s="23" t="str">
        <f t="shared" si="331"/>
        <v/>
      </c>
      <c r="T823" s="23" t="str">
        <f t="shared" si="332"/>
        <v/>
      </c>
      <c r="U823" s="23" t="str">
        <f t="shared" si="333"/>
        <v/>
      </c>
      <c r="V823" s="23">
        <f t="shared" si="345"/>
        <v>0.25492308327279889</v>
      </c>
      <c r="W823" s="23">
        <f t="shared" si="346"/>
        <v>-0.99673516386677641</v>
      </c>
      <c r="X823" s="23">
        <f t="shared" si="347"/>
        <v>7.5880072206100602E-2</v>
      </c>
      <c r="Y823" s="23">
        <f t="shared" si="334"/>
        <v>0.99956592064349037</v>
      </c>
      <c r="Z823" s="23">
        <f t="shared" si="335"/>
        <v>4.3407935650971756E-4</v>
      </c>
      <c r="AA823" s="24">
        <f>IF(SUMIFS('Daily NSE Equity Options'!$M:$M,'Daily NSE Equity Options'!$A:$A,$A823)=0,"",SUMIFS('Daily NSE Equity Options'!$M:$M,'Daily NSE Equity Options'!$A:$A,$A823))</f>
        <v>260206320</v>
      </c>
      <c r="AB823" s="9">
        <f>IF(SUMIFS('Daily BSE Equity Options'!$M:$M,'Daily BSE Equity Options'!$A:$A,$A823)=0,"",SUMIFS('Daily BSE Equity Options'!$M:$M,'Daily BSE Equity Options'!$A:$A,$A823))</f>
        <v>136228</v>
      </c>
      <c r="AC823" s="9">
        <f t="shared" si="336"/>
        <v>260342548</v>
      </c>
      <c r="AD823" s="26" t="str">
        <f t="shared" si="337"/>
        <v/>
      </c>
      <c r="AE823" s="26" t="str">
        <f t="shared" si="338"/>
        <v/>
      </c>
      <c r="AF823" s="26" t="str">
        <f t="shared" si="339"/>
        <v/>
      </c>
      <c r="AG823" s="26">
        <f t="shared" si="348"/>
        <v>0.25352453078047943</v>
      </c>
      <c r="AH823" s="26">
        <f t="shared" si="349"/>
        <v>-0.99674722304685637</v>
      </c>
      <c r="AI823" s="26">
        <f t="shared" si="350"/>
        <v>4.362324099353021E-2</v>
      </c>
      <c r="AJ823" s="26">
        <f t="shared" si="340"/>
        <v>0.99947673555073291</v>
      </c>
      <c r="AK823" s="26">
        <f t="shared" si="341"/>
        <v>5.23264449267048E-4</v>
      </c>
      <c r="AL823" s="29">
        <v>11.484999999999999</v>
      </c>
      <c r="AM823" s="30">
        <v>11.994999999999999</v>
      </c>
      <c r="AN823" s="30">
        <v>10.5375</v>
      </c>
      <c r="AO823" s="30">
        <v>11.6525</v>
      </c>
      <c r="AP823" s="31">
        <v>1.46E-2</v>
      </c>
    </row>
    <row r="824" spans="1:42" x14ac:dyDescent="0.2">
      <c r="A824" s="11">
        <v>45132</v>
      </c>
      <c r="B824" s="5" t="s">
        <v>242</v>
      </c>
      <c r="C824" s="10">
        <v>45108</v>
      </c>
      <c r="D824" s="5" t="s">
        <v>188</v>
      </c>
      <c r="E824" s="18">
        <f>IF(SUMIFS('Daily NSE Equity Options'!$K:$K,'Daily NSE Equity Options'!$A:$A,$A824)=0,"",SUMIFS('Daily NSE Equity Options'!$K:$K,'Daily NSE Equity Options'!$A:$A,$A824))</f>
        <v>675.1146</v>
      </c>
      <c r="F824" s="7">
        <f>IF(SUMIFS('Daily BSE Equity Options'!$K:$K,'Daily BSE Equity Options'!$A:$A,$A824)=0,"",SUMIFS('Daily BSE Equity Options'!$K:$K,'Daily BSE Equity Options'!$A:$A,$A824))</f>
        <v>0.31080000000000002</v>
      </c>
      <c r="G824" s="7">
        <f t="shared" si="324"/>
        <v>675.42539999999997</v>
      </c>
      <c r="H824" s="20">
        <f t="shared" si="325"/>
        <v>0.78116120439880055</v>
      </c>
      <c r="I824" s="20">
        <f t="shared" si="326"/>
        <v>6.278688524590164</v>
      </c>
      <c r="J824" s="20">
        <f t="shared" si="327"/>
        <v>0.78178046303973381</v>
      </c>
      <c r="K824" s="20">
        <f t="shared" si="342"/>
        <v>1.9341861536779748E-2</v>
      </c>
      <c r="L824" s="20">
        <f t="shared" si="343"/>
        <v>-0.13257047167178337</v>
      </c>
      <c r="M824" s="20">
        <f t="shared" si="344"/>
        <v>1.9259722932949197E-2</v>
      </c>
      <c r="N824" s="20">
        <f t="shared" si="328"/>
        <v>0.99953984555511244</v>
      </c>
      <c r="O824" s="20">
        <f t="shared" si="329"/>
        <v>4.6015444488762197E-4</v>
      </c>
      <c r="P824" s="21">
        <f>IF(SUMIFS('Daily NSE Equity Options'!$L:$L,'Daily NSE Equity Options'!$A:$A,$A824)=0,"",SUMIFS('Daily NSE Equity Options'!$L:$L,'Daily NSE Equity Options'!$A:$A,$A824))</f>
        <v>351243.9559</v>
      </c>
      <c r="Q824" s="8">
        <f>IF(SUMIFS('Daily BSE Equity Options'!$L:$L,'Daily BSE Equity Options'!$A:$A,$A824)=0,"",SUMIFS('Daily BSE Equity Options'!$L:$L,'Daily BSE Equity Options'!$A:$A,$A824))</f>
        <v>87.215100000000007</v>
      </c>
      <c r="R824" s="8">
        <f t="shared" si="330"/>
        <v>351331.17099999997</v>
      </c>
      <c r="S824" s="23">
        <f t="shared" si="331"/>
        <v>3.3468406403251354</v>
      </c>
      <c r="T824" s="23">
        <f t="shared" si="332"/>
        <v>-0.96021866821750512</v>
      </c>
      <c r="U824" s="23">
        <f t="shared" si="333"/>
        <v>3.233069545491043</v>
      </c>
      <c r="V824" s="23">
        <f t="shared" si="345"/>
        <v>0.66787998092104317</v>
      </c>
      <c r="W824" s="23">
        <f t="shared" si="346"/>
        <v>-4.6347992100929547E-2</v>
      </c>
      <c r="X824" s="23">
        <f t="shared" si="347"/>
        <v>0.66756994930211255</v>
      </c>
      <c r="Y824" s="23">
        <f t="shared" si="334"/>
        <v>0.99975175814957795</v>
      </c>
      <c r="Z824" s="23">
        <f t="shared" si="335"/>
        <v>2.4824185042209083E-4</v>
      </c>
      <c r="AA824" s="24">
        <f>IF(SUMIFS('Daily NSE Equity Options'!$M:$M,'Daily NSE Equity Options'!$A:$A,$A824)=0,"",SUMIFS('Daily NSE Equity Options'!$M:$M,'Daily NSE Equity Options'!$A:$A,$A824))</f>
        <v>434185377</v>
      </c>
      <c r="AB824" s="9">
        <f>IF(SUMIFS('Daily BSE Equity Options'!$M:$M,'Daily BSE Equity Options'!$A:$A,$A824)=0,"",SUMIFS('Daily BSE Equity Options'!$M:$M,'Daily BSE Equity Options'!$A:$A,$A824))</f>
        <v>130421</v>
      </c>
      <c r="AC824" s="9">
        <f t="shared" si="336"/>
        <v>434315798</v>
      </c>
      <c r="AD824" s="26">
        <f t="shared" si="337"/>
        <v>3.6921930819269155</v>
      </c>
      <c r="AE824" s="26">
        <f t="shared" si="338"/>
        <v>-0.94646091372892238</v>
      </c>
      <c r="AF824" s="26">
        <f t="shared" si="339"/>
        <v>3.5732103061311244</v>
      </c>
      <c r="AG824" s="26">
        <f t="shared" si="348"/>
        <v>0.66861964382725225</v>
      </c>
      <c r="AH824" s="26">
        <f t="shared" si="349"/>
        <v>-4.2627066388701285E-2</v>
      </c>
      <c r="AI824" s="26">
        <f t="shared" si="350"/>
        <v>0.66824747370913795</v>
      </c>
      <c r="AJ824" s="26">
        <f t="shared" si="340"/>
        <v>0.99969970928849339</v>
      </c>
      <c r="AK824" s="26">
        <f t="shared" si="341"/>
        <v>3.0029071150665349E-4</v>
      </c>
      <c r="AL824" s="29">
        <v>11.6525</v>
      </c>
      <c r="AM824" s="30">
        <v>11.6525</v>
      </c>
      <c r="AN824" s="30">
        <v>10.112500000000001</v>
      </c>
      <c r="AO824" s="30">
        <v>10.2425</v>
      </c>
      <c r="AP824" s="31">
        <v>-0.121</v>
      </c>
    </row>
    <row r="825" spans="1:42" x14ac:dyDescent="0.2">
      <c r="A825" s="11">
        <v>45133</v>
      </c>
      <c r="B825" s="5" t="s">
        <v>240</v>
      </c>
      <c r="C825" s="10">
        <v>45108</v>
      </c>
      <c r="D825" s="5" t="s">
        <v>188</v>
      </c>
      <c r="E825" s="18">
        <f>IF(SUMIFS('Daily NSE Equity Options'!$K:$K,'Daily NSE Equity Options'!$A:$A,$A825)=0,"",SUMIFS('Daily NSE Equity Options'!$K:$K,'Daily NSE Equity Options'!$A:$A,$A825))</f>
        <v>546.35619999999994</v>
      </c>
      <c r="F825" s="7">
        <f>IF(SUMIFS('Daily BSE Equity Options'!$K:$K,'Daily BSE Equity Options'!$A:$A,$A825)=0,"",SUMIFS('Daily BSE Equity Options'!$K:$K,'Daily BSE Equity Options'!$A:$A,$A825))</f>
        <v>0.40050000000000002</v>
      </c>
      <c r="G825" s="7">
        <f t="shared" si="324"/>
        <v>546.75669999999991</v>
      </c>
      <c r="H825" s="20">
        <f t="shared" si="325"/>
        <v>0.49869429781201613</v>
      </c>
      <c r="I825" s="20">
        <f t="shared" si="326"/>
        <v>7.8215859030837009</v>
      </c>
      <c r="J825" s="20">
        <f t="shared" si="327"/>
        <v>0.49960614393519243</v>
      </c>
      <c r="K825" s="20">
        <f t="shared" si="342"/>
        <v>-0.19072080503073119</v>
      </c>
      <c r="L825" s="20">
        <f t="shared" si="343"/>
        <v>0.28861003861003853</v>
      </c>
      <c r="M825" s="20">
        <f t="shared" si="344"/>
        <v>-0.19050023881245814</v>
      </c>
      <c r="N825" s="20">
        <f t="shared" si="328"/>
        <v>0.99926749868817344</v>
      </c>
      <c r="O825" s="20">
        <f t="shared" si="329"/>
        <v>7.3250131182663167E-4</v>
      </c>
      <c r="P825" s="21">
        <f>IF(SUMIFS('Daily NSE Equity Options'!$L:$L,'Daily NSE Equity Options'!$A:$A,$A825)=0,"",SUMIFS('Daily NSE Equity Options'!$L:$L,'Daily NSE Equity Options'!$A:$A,$A825))</f>
        <v>221267.11540000001</v>
      </c>
      <c r="Q825" s="8">
        <f>IF(SUMIFS('Daily BSE Equity Options'!$L:$L,'Daily BSE Equity Options'!$A:$A,$A825)=0,"",SUMIFS('Daily BSE Equity Options'!$L:$L,'Daily BSE Equity Options'!$A:$A,$A825))</f>
        <v>142.67070000000001</v>
      </c>
      <c r="R825" s="8">
        <f t="shared" si="330"/>
        <v>221409.7861</v>
      </c>
      <c r="S825" s="23">
        <f t="shared" si="331"/>
        <v>1.5051176347341655</v>
      </c>
      <c r="T825" s="23">
        <f t="shared" si="332"/>
        <v>-0.94282743953661718</v>
      </c>
      <c r="U825" s="23">
        <f t="shared" si="333"/>
        <v>1.4378571097049782</v>
      </c>
      <c r="V825" s="23">
        <f t="shared" si="345"/>
        <v>-0.37004719459714974</v>
      </c>
      <c r="W825" s="23">
        <f t="shared" si="346"/>
        <v>0.6358486087844879</v>
      </c>
      <c r="X825" s="23">
        <f t="shared" si="347"/>
        <v>-0.3697974891615865</v>
      </c>
      <c r="Y825" s="23">
        <f t="shared" si="334"/>
        <v>0.99935562604294481</v>
      </c>
      <c r="Z825" s="23">
        <f t="shared" si="335"/>
        <v>6.4437395705518917E-4</v>
      </c>
      <c r="AA825" s="24">
        <f>IF(SUMIFS('Daily NSE Equity Options'!$M:$M,'Daily NSE Equity Options'!$A:$A,$A825)=0,"",SUMIFS('Daily NSE Equity Options'!$M:$M,'Daily NSE Equity Options'!$A:$A,$A825))</f>
        <v>283840281</v>
      </c>
      <c r="AB825" s="9">
        <f>IF(SUMIFS('Daily BSE Equity Options'!$M:$M,'Daily BSE Equity Options'!$A:$A,$A825)=0,"",SUMIFS('Daily BSE Equity Options'!$M:$M,'Daily BSE Equity Options'!$A:$A,$A825))</f>
        <v>213051</v>
      </c>
      <c r="AC825" s="9">
        <f t="shared" si="336"/>
        <v>284053332</v>
      </c>
      <c r="AD825" s="26">
        <f t="shared" si="337"/>
        <v>1.7546089018712601</v>
      </c>
      <c r="AE825" s="26">
        <f t="shared" si="338"/>
        <v>-0.92220316108197165</v>
      </c>
      <c r="AF825" s="26">
        <f t="shared" si="339"/>
        <v>1.6853088029667167</v>
      </c>
      <c r="AG825" s="26">
        <f t="shared" si="348"/>
        <v>-0.34626936779586659</v>
      </c>
      <c r="AH825" s="26">
        <f t="shared" si="349"/>
        <v>0.633563613221797</v>
      </c>
      <c r="AI825" s="26">
        <f t="shared" si="350"/>
        <v>-0.34597513305283911</v>
      </c>
      <c r="AJ825" s="26">
        <f t="shared" si="340"/>
        <v>0.99924996127135735</v>
      </c>
      <c r="AK825" s="26">
        <f t="shared" si="341"/>
        <v>7.500387286426902E-4</v>
      </c>
      <c r="AL825" s="29">
        <v>10.2425</v>
      </c>
      <c r="AM825" s="30">
        <v>10.862500000000001</v>
      </c>
      <c r="AN825" s="30">
        <v>10.217499999999999</v>
      </c>
      <c r="AO825" s="30">
        <v>10.4575</v>
      </c>
      <c r="AP825" s="31">
        <v>2.1000000000000001E-2</v>
      </c>
    </row>
    <row r="826" spans="1:42" x14ac:dyDescent="0.2">
      <c r="A826" s="11">
        <v>45134</v>
      </c>
      <c r="B826" s="5" t="s">
        <v>243</v>
      </c>
      <c r="C826" s="10">
        <v>45108</v>
      </c>
      <c r="D826" s="5" t="s">
        <v>188</v>
      </c>
      <c r="E826" s="18">
        <f>IF(SUMIFS('Daily NSE Equity Options'!$K:$K,'Daily NSE Equity Options'!$A:$A,$A826)=0,"",SUMIFS('Daily NSE Equity Options'!$K:$K,'Daily NSE Equity Options'!$A:$A,$A826))</f>
        <v>826.7047</v>
      </c>
      <c r="F826" s="7">
        <f>IF(SUMIFS('Daily BSE Equity Options'!$K:$K,'Daily BSE Equity Options'!$A:$A,$A826)=0,"",SUMIFS('Daily BSE Equity Options'!$K:$K,'Daily BSE Equity Options'!$A:$A,$A826))</f>
        <v>0.61509999999999998</v>
      </c>
      <c r="G826" s="7">
        <f t="shared" si="324"/>
        <v>827.31979999999999</v>
      </c>
      <c r="H826" s="20">
        <f t="shared" si="325"/>
        <v>1.1313007331509093</v>
      </c>
      <c r="I826" s="20">
        <f t="shared" si="326"/>
        <v>14.339152119700749</v>
      </c>
      <c r="J826" s="20">
        <f t="shared" si="327"/>
        <v>1.1326660265126858</v>
      </c>
      <c r="K826" s="20">
        <f t="shared" si="342"/>
        <v>0.51312403885963054</v>
      </c>
      <c r="L826" s="20">
        <f t="shared" si="343"/>
        <v>0.5358302122347065</v>
      </c>
      <c r="M826" s="20">
        <f t="shared" si="344"/>
        <v>0.51314067116141437</v>
      </c>
      <c r="N826" s="20">
        <f t="shared" si="328"/>
        <v>0.99925651483259559</v>
      </c>
      <c r="O826" s="20">
        <f t="shared" si="329"/>
        <v>7.4348516740443049E-4</v>
      </c>
      <c r="P826" s="21">
        <f>IF(SUMIFS('Daily NSE Equity Options'!$L:$L,'Daily NSE Equity Options'!$A:$A,$A826)=0,"",SUMIFS('Daily NSE Equity Options'!$L:$L,'Daily NSE Equity Options'!$A:$A,$A826))</f>
        <v>564568.79749999999</v>
      </c>
      <c r="Q826" s="8">
        <f>IF(SUMIFS('Daily BSE Equity Options'!$L:$L,'Daily BSE Equity Options'!$A:$A,$A826)=0,"",SUMIFS('Daily BSE Equity Options'!$L:$L,'Daily BSE Equity Options'!$A:$A,$A826))</f>
        <v>342.51729999999998</v>
      </c>
      <c r="R826" s="8">
        <f t="shared" si="330"/>
        <v>564911.31479999993</v>
      </c>
      <c r="S826" s="23">
        <f t="shared" si="331"/>
        <v>4.3822292678643375</v>
      </c>
      <c r="T826" s="23">
        <f t="shared" si="332"/>
        <v>-0.85846342848724877</v>
      </c>
      <c r="U826" s="23">
        <f t="shared" si="333"/>
        <v>4.2640497413123128</v>
      </c>
      <c r="V826" s="23">
        <f t="shared" si="345"/>
        <v>1.5515259982460092</v>
      </c>
      <c r="W826" s="23">
        <f t="shared" si="346"/>
        <v>1.4007543244688638</v>
      </c>
      <c r="X826" s="23">
        <f t="shared" si="347"/>
        <v>1.5514288449059657</v>
      </c>
      <c r="Y826" s="23">
        <f t="shared" si="334"/>
        <v>0.99939367951919811</v>
      </c>
      <c r="Z826" s="23">
        <f t="shared" si="335"/>
        <v>6.0632048080195406E-4</v>
      </c>
      <c r="AA826" s="24">
        <f>IF(SUMIFS('Daily NSE Equity Options'!$M:$M,'Daily NSE Equity Options'!$A:$A,$A826)=0,"",SUMIFS('Daily NSE Equity Options'!$M:$M,'Daily NSE Equity Options'!$A:$A,$A826))</f>
        <v>721188851</v>
      </c>
      <c r="AB826" s="9">
        <f>IF(SUMIFS('Daily BSE Equity Options'!$M:$M,'Daily BSE Equity Options'!$A:$A,$A826)=0,"",SUMIFS('Daily BSE Equity Options'!$M:$M,'Daily BSE Equity Options'!$A:$A,$A826))</f>
        <v>512836</v>
      </c>
      <c r="AC826" s="9">
        <f t="shared" si="336"/>
        <v>721701687</v>
      </c>
      <c r="AD826" s="26">
        <f t="shared" si="337"/>
        <v>4.9868489425261586</v>
      </c>
      <c r="AE826" s="26">
        <f t="shared" si="338"/>
        <v>-0.80392039910562163</v>
      </c>
      <c r="AF826" s="26">
        <f t="shared" si="339"/>
        <v>4.8637928125749328</v>
      </c>
      <c r="AG826" s="26">
        <f t="shared" si="348"/>
        <v>1.5408263001261613</v>
      </c>
      <c r="AH826" s="26">
        <f t="shared" si="349"/>
        <v>1.4071044022323291</v>
      </c>
      <c r="AI826" s="26">
        <f t="shared" si="350"/>
        <v>1.5407260035238735</v>
      </c>
      <c r="AJ826" s="26">
        <f t="shared" si="340"/>
        <v>0.99928940723121795</v>
      </c>
      <c r="AK826" s="26">
        <f t="shared" si="341"/>
        <v>7.1059276878204108E-4</v>
      </c>
      <c r="AL826" s="29">
        <v>10.4575</v>
      </c>
      <c r="AM826" s="30">
        <v>10.9825</v>
      </c>
      <c r="AN826" s="30">
        <v>9.8874999999999993</v>
      </c>
      <c r="AO826" s="30">
        <v>10.512499999999999</v>
      </c>
      <c r="AP826" s="31">
        <v>5.3E-3</v>
      </c>
    </row>
    <row r="827" spans="1:42" x14ac:dyDescent="0.2">
      <c r="A827" s="11">
        <v>45135</v>
      </c>
      <c r="B827" s="5" t="s">
        <v>241</v>
      </c>
      <c r="C827" s="10">
        <v>45108</v>
      </c>
      <c r="D827" s="5" t="s">
        <v>188</v>
      </c>
      <c r="E827" s="18">
        <f>IF(SUMIFS('Daily NSE Equity Options'!$K:$K,'Daily NSE Equity Options'!$A:$A,$A827)=0,"",SUMIFS('Daily NSE Equity Options'!$K:$K,'Daily NSE Equity Options'!$A:$A,$A827))</f>
        <v>535.24480000000005</v>
      </c>
      <c r="F827" s="7">
        <f>IF(SUMIFS('Daily BSE Equity Options'!$K:$K,'Daily BSE Equity Options'!$A:$A,$A827)=0,"",SUMIFS('Daily BSE Equity Options'!$K:$K,'Daily BSE Equity Options'!$A:$A,$A827))</f>
        <v>17.921199999999999</v>
      </c>
      <c r="G827" s="7">
        <f t="shared" si="324"/>
        <v>553.16600000000005</v>
      </c>
      <c r="H827" s="20">
        <f t="shared" si="325"/>
        <v>0.17451240529750289</v>
      </c>
      <c r="I827" s="20">
        <f t="shared" si="326"/>
        <v>449.28140703517585</v>
      </c>
      <c r="J827" s="20">
        <f t="shared" si="327"/>
        <v>0.21373172159513287</v>
      </c>
      <c r="K827" s="20">
        <f t="shared" si="342"/>
        <v>-0.35255623924721846</v>
      </c>
      <c r="L827" s="20">
        <f t="shared" si="343"/>
        <v>28.135425134124532</v>
      </c>
      <c r="M827" s="20">
        <f t="shared" si="344"/>
        <v>-0.33137584764682282</v>
      </c>
      <c r="N827" s="20">
        <f t="shared" si="328"/>
        <v>0.96760249183789315</v>
      </c>
      <c r="O827" s="20">
        <f t="shared" si="329"/>
        <v>3.2397508162106847E-2</v>
      </c>
      <c r="P827" s="21">
        <f>IF(SUMIFS('Daily NSE Equity Options'!$L:$L,'Daily NSE Equity Options'!$A:$A,$A827)=0,"",SUMIFS('Daily NSE Equity Options'!$L:$L,'Daily NSE Equity Options'!$A:$A,$A827))</f>
        <v>142160.68410000001</v>
      </c>
      <c r="Q827" s="8">
        <f>IF(SUMIFS('Daily BSE Equity Options'!$L:$L,'Daily BSE Equity Options'!$A:$A,$A827)=0,"",SUMIFS('Daily BSE Equity Options'!$L:$L,'Daily BSE Equity Options'!$A:$A,$A827))</f>
        <v>30156.13</v>
      </c>
      <c r="R827" s="8">
        <f t="shared" si="330"/>
        <v>172316.81410000002</v>
      </c>
      <c r="S827" s="23">
        <f t="shared" si="331"/>
        <v>-0.37638597954856778</v>
      </c>
      <c r="T827" s="23">
        <f t="shared" si="332"/>
        <v>10.034431405036095</v>
      </c>
      <c r="U827" s="23">
        <f t="shared" si="333"/>
        <v>-0.25305525058528544</v>
      </c>
      <c r="V827" s="23">
        <f t="shared" si="345"/>
        <v>-0.74819599536936865</v>
      </c>
      <c r="W827" s="23">
        <f t="shared" si="346"/>
        <v>87.042647772827834</v>
      </c>
      <c r="X827" s="23">
        <f t="shared" si="347"/>
        <v>-0.69496660876582594</v>
      </c>
      <c r="Y827" s="23">
        <f t="shared" si="334"/>
        <v>0.82499601006724976</v>
      </c>
      <c r="Z827" s="23">
        <f t="shared" si="335"/>
        <v>0.17500398993275026</v>
      </c>
      <c r="AA827" s="24">
        <f>IF(SUMIFS('Daily NSE Equity Options'!$M:$M,'Daily NSE Equity Options'!$A:$A,$A827)=0,"",SUMIFS('Daily NSE Equity Options'!$M:$M,'Daily NSE Equity Options'!$A:$A,$A827))</f>
        <v>177078982</v>
      </c>
      <c r="AB827" s="9">
        <f>IF(SUMIFS('Daily BSE Equity Options'!$M:$M,'Daily BSE Equity Options'!$A:$A,$A827)=0,"",SUMIFS('Daily BSE Equity Options'!$M:$M,'Daily BSE Equity Options'!$A:$A,$A827))</f>
        <v>45615020</v>
      </c>
      <c r="AC827" s="9">
        <f t="shared" si="336"/>
        <v>222694002</v>
      </c>
      <c r="AD827" s="26">
        <f t="shared" si="337"/>
        <v>-0.3095871321741237</v>
      </c>
      <c r="AE827" s="26">
        <f t="shared" si="338"/>
        <v>13.714389676480341</v>
      </c>
      <c r="AF827" s="26">
        <f t="shared" si="339"/>
        <v>-0.14210790535342355</v>
      </c>
      <c r="AG827" s="26">
        <f t="shared" si="348"/>
        <v>-0.75446239670169279</v>
      </c>
      <c r="AH827" s="26">
        <f t="shared" si="349"/>
        <v>87.94660281259506</v>
      </c>
      <c r="AI827" s="26">
        <f t="shared" si="350"/>
        <v>-0.69143206118070222</v>
      </c>
      <c r="AJ827" s="26">
        <f t="shared" si="340"/>
        <v>0.79516727172562107</v>
      </c>
      <c r="AK827" s="26">
        <f t="shared" si="341"/>
        <v>0.20483272827437893</v>
      </c>
      <c r="AL827" s="29">
        <v>10.512499999999999</v>
      </c>
      <c r="AM827" s="30">
        <v>10.81</v>
      </c>
      <c r="AN827" s="30">
        <v>10.035</v>
      </c>
      <c r="AO827" s="30">
        <v>10.135</v>
      </c>
      <c r="AP827" s="31">
        <v>-3.5900000000000001E-2</v>
      </c>
    </row>
    <row r="828" spans="1:42" x14ac:dyDescent="0.2">
      <c r="A828" s="11">
        <v>45138</v>
      </c>
      <c r="B828" s="5" t="s">
        <v>244</v>
      </c>
      <c r="C828" s="10">
        <v>45108</v>
      </c>
      <c r="D828" s="5" t="s">
        <v>188</v>
      </c>
      <c r="E828" s="18">
        <f>IF(SUMIFS('Daily NSE Equity Options'!$K:$K,'Daily NSE Equity Options'!$A:$A,$A828)=0,"",SUMIFS('Daily NSE Equity Options'!$K:$K,'Daily NSE Equity Options'!$A:$A,$A828))</f>
        <v>487.75119999999998</v>
      </c>
      <c r="F828" s="7">
        <f>IF(SUMIFS('Daily BSE Equity Options'!$K:$K,'Daily BSE Equity Options'!$A:$A,$A828)=0,"",SUMIFS('Daily BSE Equity Options'!$K:$K,'Daily BSE Equity Options'!$A:$A,$A828))</f>
        <v>0.31409999999999999</v>
      </c>
      <c r="G828" s="7">
        <f t="shared" si="324"/>
        <v>488.06529999999998</v>
      </c>
      <c r="H828" s="20" t="str">
        <f t="shared" si="325"/>
        <v/>
      </c>
      <c r="I828" s="20" t="str">
        <f t="shared" si="326"/>
        <v/>
      </c>
      <c r="J828" s="20" t="str">
        <f t="shared" si="327"/>
        <v/>
      </c>
      <c r="K828" s="20">
        <f t="shared" si="342"/>
        <v>-8.873248278171042E-2</v>
      </c>
      <c r="L828" s="20">
        <f t="shared" si="343"/>
        <v>-0.98247327187911526</v>
      </c>
      <c r="M828" s="20">
        <f t="shared" si="344"/>
        <v>-0.11768745729130148</v>
      </c>
      <c r="N828" s="20">
        <f t="shared" si="328"/>
        <v>0.99935643857492018</v>
      </c>
      <c r="O828" s="20">
        <f t="shared" si="329"/>
        <v>6.4356142507979977E-4</v>
      </c>
      <c r="P828" s="21">
        <f>IF(SUMIFS('Daily NSE Equity Options'!$L:$L,'Daily NSE Equity Options'!$A:$A,$A828)=0,"",SUMIFS('Daily NSE Equity Options'!$L:$L,'Daily NSE Equity Options'!$A:$A,$A828))</f>
        <v>164264.29139999999</v>
      </c>
      <c r="Q828" s="8">
        <f>IF(SUMIFS('Daily BSE Equity Options'!$L:$L,'Daily BSE Equity Options'!$A:$A,$A828)=0,"",SUMIFS('Daily BSE Equity Options'!$L:$L,'Daily BSE Equity Options'!$A:$A,$A828))</f>
        <v>87.044600000000003</v>
      </c>
      <c r="R828" s="8">
        <f t="shared" si="330"/>
        <v>164351.33599999998</v>
      </c>
      <c r="S828" s="23" t="str">
        <f t="shared" si="331"/>
        <v/>
      </c>
      <c r="T828" s="23" t="str">
        <f t="shared" si="332"/>
        <v/>
      </c>
      <c r="U828" s="23" t="str">
        <f t="shared" si="333"/>
        <v/>
      </c>
      <c r="V828" s="23">
        <f t="shared" si="345"/>
        <v>0.15548326486985431</v>
      </c>
      <c r="W828" s="23">
        <f t="shared" si="346"/>
        <v>-0.99711353545697012</v>
      </c>
      <c r="X828" s="23">
        <f t="shared" si="347"/>
        <v>-4.6225773971061535E-2</v>
      </c>
      <c r="Y828" s="23">
        <f t="shared" si="334"/>
        <v>0.99947037485597323</v>
      </c>
      <c r="Z828" s="23">
        <f t="shared" si="335"/>
        <v>5.2962514402681829E-4</v>
      </c>
      <c r="AA828" s="24">
        <f>IF(SUMIFS('Daily NSE Equity Options'!$M:$M,'Daily NSE Equity Options'!$A:$A,$A828)=0,"",SUMIFS('Daily NSE Equity Options'!$M:$M,'Daily NSE Equity Options'!$A:$A,$A828))</f>
        <v>203304471</v>
      </c>
      <c r="AB828" s="9">
        <f>IF(SUMIFS('Daily BSE Equity Options'!$M:$M,'Daily BSE Equity Options'!$A:$A,$A828)=0,"",SUMIFS('Daily BSE Equity Options'!$M:$M,'Daily BSE Equity Options'!$A:$A,$A828))</f>
        <v>130695</v>
      </c>
      <c r="AC828" s="9">
        <f t="shared" si="336"/>
        <v>203435166</v>
      </c>
      <c r="AD828" s="26" t="str">
        <f t="shared" si="337"/>
        <v/>
      </c>
      <c r="AE828" s="26" t="str">
        <f t="shared" si="338"/>
        <v/>
      </c>
      <c r="AF828" s="26" t="str">
        <f t="shared" si="339"/>
        <v/>
      </c>
      <c r="AG828" s="26">
        <f t="shared" si="348"/>
        <v>0.14810051821960446</v>
      </c>
      <c r="AH828" s="26">
        <f t="shared" si="349"/>
        <v>-0.9971348253272716</v>
      </c>
      <c r="AI828" s="26">
        <f t="shared" si="350"/>
        <v>-8.648116171534781E-2</v>
      </c>
      <c r="AJ828" s="26">
        <f t="shared" si="340"/>
        <v>0.99935755944967741</v>
      </c>
      <c r="AK828" s="26">
        <f t="shared" si="341"/>
        <v>6.4244055032255335E-4</v>
      </c>
      <c r="AL828" s="29">
        <v>10.135</v>
      </c>
      <c r="AM828" s="30">
        <v>11.1875</v>
      </c>
      <c r="AN828" s="30">
        <v>10.135</v>
      </c>
      <c r="AO828" s="30">
        <v>10.4125</v>
      </c>
      <c r="AP828" s="31">
        <v>2.7400000000000001E-2</v>
      </c>
    </row>
    <row r="829" spans="1:42" x14ac:dyDescent="0.2">
      <c r="A829" s="11">
        <v>45139</v>
      </c>
      <c r="B829" s="5" t="s">
        <v>242</v>
      </c>
      <c r="C829" s="10">
        <v>45139</v>
      </c>
      <c r="D829" s="5" t="s">
        <v>188</v>
      </c>
      <c r="E829" s="18">
        <f>IF(SUMIFS('Daily NSE Equity Options'!$K:$K,'Daily NSE Equity Options'!$A:$A,$A829)=0,"",SUMIFS('Daily NSE Equity Options'!$K:$K,'Daily NSE Equity Options'!$A:$A,$A829))</f>
        <v>582.10270000000003</v>
      </c>
      <c r="F829" s="7">
        <f>IF(SUMIFS('Daily BSE Equity Options'!$K:$K,'Daily BSE Equity Options'!$A:$A,$A829)=0,"",SUMIFS('Daily BSE Equity Options'!$K:$K,'Daily BSE Equity Options'!$A:$A,$A829))</f>
        <v>0.32050000000000001</v>
      </c>
      <c r="G829" s="7">
        <f t="shared" si="324"/>
        <v>582.42320000000007</v>
      </c>
      <c r="H829" s="20">
        <f t="shared" si="325"/>
        <v>0.57581997890073189</v>
      </c>
      <c r="I829" s="20">
        <f t="shared" si="326"/>
        <v>5.0700757575757578</v>
      </c>
      <c r="J829" s="20">
        <f t="shared" si="327"/>
        <v>0.57646227698237529</v>
      </c>
      <c r="K829" s="20">
        <f t="shared" si="342"/>
        <v>0.19344186134242225</v>
      </c>
      <c r="L829" s="20">
        <f t="shared" si="343"/>
        <v>2.0375676536135146E-2</v>
      </c>
      <c r="M829" s="20">
        <f t="shared" si="344"/>
        <v>0.19333048262189534</v>
      </c>
      <c r="N829" s="20">
        <f t="shared" si="328"/>
        <v>0.99944971285484496</v>
      </c>
      <c r="O829" s="20">
        <f t="shared" si="329"/>
        <v>5.5028714515493202E-4</v>
      </c>
      <c r="P829" s="21">
        <f>IF(SUMIFS('Daily NSE Equity Options'!$L:$L,'Daily NSE Equity Options'!$A:$A,$A829)=0,"",SUMIFS('Daily NSE Equity Options'!$L:$L,'Daily NSE Equity Options'!$A:$A,$A829))</f>
        <v>318205.14740000002</v>
      </c>
      <c r="Q829" s="8">
        <f>IF(SUMIFS('Daily BSE Equity Options'!$L:$L,'Daily BSE Equity Options'!$A:$A,$A829)=0,"",SUMIFS('Daily BSE Equity Options'!$L:$L,'Daily BSE Equity Options'!$A:$A,$A829))</f>
        <v>110.71210000000001</v>
      </c>
      <c r="R829" s="8">
        <f t="shared" si="330"/>
        <v>318315.85950000002</v>
      </c>
      <c r="S829" s="23">
        <f t="shared" si="331"/>
        <v>3.3966268281609544</v>
      </c>
      <c r="T829" s="23">
        <f t="shared" si="332"/>
        <v>-0.94790634386684947</v>
      </c>
      <c r="U829" s="23">
        <f t="shared" si="333"/>
        <v>3.2726910824098034</v>
      </c>
      <c r="V829" s="23">
        <f t="shared" si="345"/>
        <v>0.93715350237099693</v>
      </c>
      <c r="W829" s="23">
        <f t="shared" si="346"/>
        <v>0.2719008416375055</v>
      </c>
      <c r="X829" s="23">
        <f t="shared" si="347"/>
        <v>0.93680116783474188</v>
      </c>
      <c r="Y829" s="23">
        <f t="shared" si="334"/>
        <v>0.99965219420680484</v>
      </c>
      <c r="Z829" s="23">
        <f t="shared" si="335"/>
        <v>3.4780579319517065E-4</v>
      </c>
      <c r="AA829" s="24">
        <f>IF(SUMIFS('Daily NSE Equity Options'!$M:$M,'Daily NSE Equity Options'!$A:$A,$A829)=0,"",SUMIFS('Daily NSE Equity Options'!$M:$M,'Daily NSE Equity Options'!$A:$A,$A829))</f>
        <v>395240094</v>
      </c>
      <c r="AB829" s="9">
        <f>IF(SUMIFS('Daily BSE Equity Options'!$M:$M,'Daily BSE Equity Options'!$A:$A,$A829)=0,"",SUMIFS('Daily BSE Equity Options'!$M:$M,'Daily BSE Equity Options'!$A:$A,$A829))</f>
        <v>165852</v>
      </c>
      <c r="AC829" s="9">
        <f t="shared" si="336"/>
        <v>395405946</v>
      </c>
      <c r="AD829" s="26">
        <f t="shared" si="337"/>
        <v>3.8905672001129563</v>
      </c>
      <c r="AE829" s="26">
        <f t="shared" si="338"/>
        <v>-0.93660842942923428</v>
      </c>
      <c r="AF829" s="26">
        <f t="shared" si="339"/>
        <v>3.7391958237789256</v>
      </c>
      <c r="AG829" s="26">
        <f t="shared" si="348"/>
        <v>0.94407969512879042</v>
      </c>
      <c r="AH829" s="26">
        <f t="shared" si="349"/>
        <v>0.26900034431309527</v>
      </c>
      <c r="AI829" s="26">
        <f t="shared" si="350"/>
        <v>0.94364599677914085</v>
      </c>
      <c r="AJ829" s="26">
        <f t="shared" si="340"/>
        <v>0.99958055258986922</v>
      </c>
      <c r="AK829" s="26">
        <f t="shared" si="341"/>
        <v>4.1944741013075204E-4</v>
      </c>
      <c r="AL829" s="29">
        <v>10.4125</v>
      </c>
      <c r="AM829" s="30">
        <v>10.702500000000001</v>
      </c>
      <c r="AN829" s="30">
        <v>10.195</v>
      </c>
      <c r="AO829" s="30">
        <v>10.282500000000001</v>
      </c>
      <c r="AP829" s="31">
        <v>-1.2500000000000001E-2</v>
      </c>
    </row>
    <row r="830" spans="1:42" x14ac:dyDescent="0.2">
      <c r="A830" s="11">
        <v>45140</v>
      </c>
      <c r="B830" s="5" t="s">
        <v>240</v>
      </c>
      <c r="C830" s="10">
        <v>45139</v>
      </c>
      <c r="D830" s="5" t="s">
        <v>188</v>
      </c>
      <c r="E830" s="18">
        <f>IF(SUMIFS('Daily NSE Equity Options'!$K:$K,'Daily NSE Equity Options'!$A:$A,$A830)=0,"",SUMIFS('Daily NSE Equity Options'!$K:$K,'Daily NSE Equity Options'!$A:$A,$A830))</f>
        <v>702.61950000000002</v>
      </c>
      <c r="F830" s="7">
        <f>IF(SUMIFS('Daily BSE Equity Options'!$K:$K,'Daily BSE Equity Options'!$A:$A,$A830)=0,"",SUMIFS('Daily BSE Equity Options'!$K:$K,'Daily BSE Equity Options'!$A:$A,$A830))</f>
        <v>0.91510000000000002</v>
      </c>
      <c r="G830" s="7">
        <f t="shared" si="324"/>
        <v>703.53460000000007</v>
      </c>
      <c r="H830" s="20">
        <f t="shared" si="325"/>
        <v>0.45644709736449673</v>
      </c>
      <c r="I830" s="20">
        <f t="shared" si="326"/>
        <v>17.412474849094568</v>
      </c>
      <c r="J830" s="20">
        <f t="shared" si="327"/>
        <v>0.45819376504109388</v>
      </c>
      <c r="K830" s="20">
        <f t="shared" si="342"/>
        <v>0.20703700566927452</v>
      </c>
      <c r="L830" s="20">
        <f t="shared" si="343"/>
        <v>1.8552262090483618</v>
      </c>
      <c r="M830" s="20">
        <f t="shared" si="344"/>
        <v>0.20794398300067707</v>
      </c>
      <c r="N830" s="20">
        <f t="shared" si="328"/>
        <v>0.99869928216750103</v>
      </c>
      <c r="O830" s="20">
        <f t="shared" si="329"/>
        <v>1.3007178324989275E-3</v>
      </c>
      <c r="P830" s="21">
        <f>IF(SUMIFS('Daily NSE Equity Options'!$L:$L,'Daily NSE Equity Options'!$A:$A,$A830)=0,"",SUMIFS('Daily NSE Equity Options'!$L:$L,'Daily NSE Equity Options'!$A:$A,$A830))</f>
        <v>294631.26880000002</v>
      </c>
      <c r="Q830" s="8">
        <f>IF(SUMIFS('Daily BSE Equity Options'!$L:$L,'Daily BSE Equity Options'!$A:$A,$A830)=0,"",SUMIFS('Daily BSE Equity Options'!$L:$L,'Daily BSE Equity Options'!$A:$A,$A830))</f>
        <v>347.16329999999999</v>
      </c>
      <c r="R830" s="8">
        <f t="shared" si="330"/>
        <v>294978.43210000003</v>
      </c>
      <c r="S830" s="23">
        <f t="shared" si="331"/>
        <v>1.6313787532911075</v>
      </c>
      <c r="T830" s="23">
        <f t="shared" si="332"/>
        <v>-0.85083873412630895</v>
      </c>
      <c r="U830" s="23">
        <f t="shared" si="333"/>
        <v>1.5808327094260899</v>
      </c>
      <c r="V830" s="23">
        <f t="shared" si="345"/>
        <v>-7.4083900881610876E-2</v>
      </c>
      <c r="W830" s="23">
        <f t="shared" si="346"/>
        <v>2.1357304215167083</v>
      </c>
      <c r="X830" s="23">
        <f t="shared" si="347"/>
        <v>-7.3315314658395137E-2</v>
      </c>
      <c r="Y830" s="23">
        <f t="shared" si="334"/>
        <v>0.99882308920849394</v>
      </c>
      <c r="Z830" s="23">
        <f t="shared" si="335"/>
        <v>1.1769107915059664E-3</v>
      </c>
      <c r="AA830" s="24">
        <f>IF(SUMIFS('Daily NSE Equity Options'!$M:$M,'Daily NSE Equity Options'!$A:$A,$A830)=0,"",SUMIFS('Daily NSE Equity Options'!$M:$M,'Daily NSE Equity Options'!$A:$A,$A830))</f>
        <v>385397797</v>
      </c>
      <c r="AB830" s="9">
        <f>IF(SUMIFS('Daily BSE Equity Options'!$M:$M,'Daily BSE Equity Options'!$A:$A,$A830)=0,"",SUMIFS('Daily BSE Equity Options'!$M:$M,'Daily BSE Equity Options'!$A:$A,$A830))</f>
        <v>524285</v>
      </c>
      <c r="AC830" s="9">
        <f t="shared" si="336"/>
        <v>385922082</v>
      </c>
      <c r="AD830" s="26">
        <f t="shared" si="337"/>
        <v>2.072006563578018</v>
      </c>
      <c r="AE830" s="26">
        <f t="shared" si="338"/>
        <v>-0.80767389539552337</v>
      </c>
      <c r="AF830" s="26">
        <f t="shared" si="339"/>
        <v>2.0107643841882203</v>
      </c>
      <c r="AG830" s="26">
        <f t="shared" si="348"/>
        <v>-2.4902071296440842E-2</v>
      </c>
      <c r="AH830" s="26">
        <f t="shared" si="349"/>
        <v>2.1611617586764105</v>
      </c>
      <c r="AI830" s="26">
        <f t="shared" si="350"/>
        <v>-2.3985132484578231E-2</v>
      </c>
      <c r="AJ830" s="26">
        <f t="shared" si="340"/>
        <v>0.99864147447255946</v>
      </c>
      <c r="AK830" s="26">
        <f t="shared" si="341"/>
        <v>1.3585255274405365E-3</v>
      </c>
      <c r="AL830" s="29">
        <v>10.282500000000001</v>
      </c>
      <c r="AM830" s="30">
        <v>11.805</v>
      </c>
      <c r="AN830" s="30">
        <v>9.9499999999999993</v>
      </c>
      <c r="AO830" s="30">
        <v>11.2775</v>
      </c>
      <c r="AP830" s="31">
        <v>9.6799999999999997E-2</v>
      </c>
    </row>
    <row r="831" spans="1:42" x14ac:dyDescent="0.2">
      <c r="A831" s="11">
        <v>45141</v>
      </c>
      <c r="B831" s="5" t="s">
        <v>243</v>
      </c>
      <c r="C831" s="10">
        <v>45139</v>
      </c>
      <c r="D831" s="5" t="s">
        <v>188</v>
      </c>
      <c r="E831" s="18">
        <f>IF(SUMIFS('Daily NSE Equity Options'!$K:$K,'Daily NSE Equity Options'!$A:$A,$A831)=0,"",SUMIFS('Daily NSE Equity Options'!$K:$K,'Daily NSE Equity Options'!$A:$A,$A831))</f>
        <v>863.62699999999995</v>
      </c>
      <c r="F831" s="7">
        <f>IF(SUMIFS('Daily BSE Equity Options'!$K:$K,'Daily BSE Equity Options'!$A:$A,$A831)=0,"",SUMIFS('Daily BSE Equity Options'!$K:$K,'Daily BSE Equity Options'!$A:$A,$A831))</f>
        <v>1.2205999999999999</v>
      </c>
      <c r="G831" s="7">
        <f t="shared" si="324"/>
        <v>864.84759999999994</v>
      </c>
      <c r="H831" s="20">
        <f t="shared" si="325"/>
        <v>0.89292341439742851</v>
      </c>
      <c r="I831" s="20">
        <f t="shared" si="326"/>
        <v>26.367713004484301</v>
      </c>
      <c r="J831" s="20">
        <f t="shared" si="327"/>
        <v>0.89541347457857401</v>
      </c>
      <c r="K831" s="20">
        <f t="shared" si="342"/>
        <v>0.2291531903113988</v>
      </c>
      <c r="L831" s="20">
        <f t="shared" si="343"/>
        <v>0.33384329581466488</v>
      </c>
      <c r="M831" s="20">
        <f t="shared" si="344"/>
        <v>0.22928936259851307</v>
      </c>
      <c r="N831" s="20">
        <f t="shared" si="328"/>
        <v>0.99858865307598699</v>
      </c>
      <c r="O831" s="20">
        <f t="shared" si="329"/>
        <v>1.4113469240129707E-3</v>
      </c>
      <c r="P831" s="21">
        <f>IF(SUMIFS('Daily NSE Equity Options'!$L:$L,'Daily NSE Equity Options'!$A:$A,$A831)=0,"",SUMIFS('Daily NSE Equity Options'!$L:$L,'Daily NSE Equity Options'!$A:$A,$A831))</f>
        <v>569355.05469999998</v>
      </c>
      <c r="Q831" s="8">
        <f>IF(SUMIFS('Daily BSE Equity Options'!$L:$L,'Daily BSE Equity Options'!$A:$A,$A831)=0,"",SUMIFS('Daily BSE Equity Options'!$L:$L,'Daily BSE Equity Options'!$A:$A,$A831))</f>
        <v>738.1807</v>
      </c>
      <c r="R831" s="8">
        <f t="shared" si="330"/>
        <v>570093.23540000001</v>
      </c>
      <c r="S831" s="23">
        <f t="shared" si="331"/>
        <v>3.539868926859012</v>
      </c>
      <c r="T831" s="23">
        <f t="shared" si="332"/>
        <v>-0.69846463753905419</v>
      </c>
      <c r="U831" s="23">
        <f t="shared" si="333"/>
        <v>3.4587197981353031</v>
      </c>
      <c r="V831" s="23">
        <f t="shared" si="345"/>
        <v>0.93243255211478071</v>
      </c>
      <c r="W831" s="23">
        <f t="shared" si="346"/>
        <v>1.1263212442098576</v>
      </c>
      <c r="X831" s="23">
        <f t="shared" si="347"/>
        <v>0.93266074180885838</v>
      </c>
      <c r="Y831" s="23">
        <f t="shared" si="334"/>
        <v>0.99870515793880266</v>
      </c>
      <c r="Z831" s="23">
        <f t="shared" si="335"/>
        <v>1.2948420611973463E-3</v>
      </c>
      <c r="AA831" s="24">
        <f>IF(SUMIFS('Daily NSE Equity Options'!$M:$M,'Daily NSE Equity Options'!$A:$A,$A831)=0,"",SUMIFS('Daily NSE Equity Options'!$M:$M,'Daily NSE Equity Options'!$A:$A,$A831))</f>
        <v>744189967</v>
      </c>
      <c r="AB831" s="9">
        <f>IF(SUMIFS('Daily BSE Equity Options'!$M:$M,'Daily BSE Equity Options'!$A:$A,$A831)=0,"",SUMIFS('Daily BSE Equity Options'!$M:$M,'Daily BSE Equity Options'!$A:$A,$A831))</f>
        <v>1124433</v>
      </c>
      <c r="AC831" s="9">
        <f t="shared" si="336"/>
        <v>745314400</v>
      </c>
      <c r="AD831" s="26">
        <f t="shared" si="337"/>
        <v>4.3666512229736849</v>
      </c>
      <c r="AE831" s="26">
        <f t="shared" si="338"/>
        <v>-0.58905261572905754</v>
      </c>
      <c r="AF831" s="26">
        <f t="shared" si="339"/>
        <v>4.2707583566001031</v>
      </c>
      <c r="AG831" s="26">
        <f t="shared" si="348"/>
        <v>0.93096580414547625</v>
      </c>
      <c r="AH831" s="26">
        <f t="shared" si="349"/>
        <v>1.144698017299751</v>
      </c>
      <c r="AI831" s="26">
        <f t="shared" si="350"/>
        <v>0.9312561648130826</v>
      </c>
      <c r="AJ831" s="26">
        <f t="shared" si="340"/>
        <v>0.99849133063845275</v>
      </c>
      <c r="AK831" s="26">
        <f t="shared" si="341"/>
        <v>1.508669361547288E-3</v>
      </c>
      <c r="AL831" s="29">
        <v>11.2775</v>
      </c>
      <c r="AM831" s="30">
        <v>11.96</v>
      </c>
      <c r="AN831" s="30">
        <v>10.9825</v>
      </c>
      <c r="AO831" s="30">
        <v>11.185</v>
      </c>
      <c r="AP831" s="31">
        <v>-8.2000000000000007E-3</v>
      </c>
    </row>
    <row r="832" spans="1:42" x14ac:dyDescent="0.2">
      <c r="A832" s="11">
        <v>45142</v>
      </c>
      <c r="B832" s="5" t="s">
        <v>241</v>
      </c>
      <c r="C832" s="10">
        <v>45139</v>
      </c>
      <c r="D832" s="5" t="s">
        <v>188</v>
      </c>
      <c r="E832" s="18">
        <f>IF(SUMIFS('Daily NSE Equity Options'!$K:$K,'Daily NSE Equity Options'!$A:$A,$A832)=0,"",SUMIFS('Daily NSE Equity Options'!$K:$K,'Daily NSE Equity Options'!$A:$A,$A832))</f>
        <v>709.3306</v>
      </c>
      <c r="F832" s="7">
        <f>IF(SUMIFS('Daily BSE Equity Options'!$K:$K,'Daily BSE Equity Options'!$A:$A,$A832)=0,"",SUMIFS('Daily BSE Equity Options'!$K:$K,'Daily BSE Equity Options'!$A:$A,$A832))</f>
        <v>26.604399999999998</v>
      </c>
      <c r="G832" s="7">
        <f t="shared" si="324"/>
        <v>735.93499999999995</v>
      </c>
      <c r="H832" s="20">
        <f t="shared" si="325"/>
        <v>0.1043972357785603</v>
      </c>
      <c r="I832" s="20">
        <f t="shared" si="326"/>
        <v>662.45137157107229</v>
      </c>
      <c r="J832" s="20">
        <f t="shared" si="327"/>
        <v>0.14574760874120707</v>
      </c>
      <c r="K832" s="20">
        <f t="shared" si="342"/>
        <v>-0.17866092653425603</v>
      </c>
      <c r="L832" s="20">
        <f t="shared" si="343"/>
        <v>20.796165820088483</v>
      </c>
      <c r="M832" s="20">
        <f t="shared" si="344"/>
        <v>-0.14905816932370508</v>
      </c>
      <c r="N832" s="20">
        <f t="shared" si="328"/>
        <v>0.96384952475422425</v>
      </c>
      <c r="O832" s="20">
        <f t="shared" si="329"/>
        <v>3.6150475245775783E-2</v>
      </c>
      <c r="P832" s="21">
        <f>IF(SUMIFS('Daily NSE Equity Options'!$L:$L,'Daily NSE Equity Options'!$A:$A,$A832)=0,"",SUMIFS('Daily NSE Equity Options'!$L:$L,'Daily NSE Equity Options'!$A:$A,$A832))</f>
        <v>194756.54689999999</v>
      </c>
      <c r="Q832" s="8">
        <f>IF(SUMIFS('Daily BSE Equity Options'!$L:$L,'Daily BSE Equity Options'!$A:$A,$A832)=0,"",SUMIFS('Daily BSE Equity Options'!$L:$L,'Daily BSE Equity Options'!$A:$A,$A832))</f>
        <v>44193.506800000003</v>
      </c>
      <c r="R832" s="8">
        <f t="shared" si="330"/>
        <v>238950.05369999999</v>
      </c>
      <c r="S832" s="23">
        <f t="shared" si="331"/>
        <v>-0.3741493450303266</v>
      </c>
      <c r="T832" s="23">
        <f t="shared" si="332"/>
        <v>17.439778393065158</v>
      </c>
      <c r="U832" s="23">
        <f t="shared" si="333"/>
        <v>-0.23800200925383608</v>
      </c>
      <c r="V832" s="23">
        <f t="shared" si="345"/>
        <v>-0.65793480659863546</v>
      </c>
      <c r="W832" s="23">
        <f t="shared" si="346"/>
        <v>58.868141770707368</v>
      </c>
      <c r="X832" s="23">
        <f t="shared" si="347"/>
        <v>-0.58085793890828552</v>
      </c>
      <c r="Y832" s="23">
        <f t="shared" si="334"/>
        <v>0.81505127906150365</v>
      </c>
      <c r="Z832" s="23">
        <f t="shared" si="335"/>
        <v>0.18494872093849629</v>
      </c>
      <c r="AA832" s="24">
        <f>IF(SUMIFS('Daily NSE Equity Options'!$M:$M,'Daily NSE Equity Options'!$A:$A,$A832)=0,"",SUMIFS('Daily NSE Equity Options'!$M:$M,'Daily NSE Equity Options'!$A:$A,$A832))</f>
        <v>252216590</v>
      </c>
      <c r="AB832" s="9">
        <f>IF(SUMIFS('Daily BSE Equity Options'!$M:$M,'Daily BSE Equity Options'!$A:$A,$A832)=0,"",SUMIFS('Daily BSE Equity Options'!$M:$M,'Daily BSE Equity Options'!$A:$A,$A832))</f>
        <v>67336532</v>
      </c>
      <c r="AC832" s="9">
        <f t="shared" si="336"/>
        <v>319553122</v>
      </c>
      <c r="AD832" s="26">
        <f t="shared" si="337"/>
        <v>-0.26306134702198292</v>
      </c>
      <c r="AE832" s="26">
        <f t="shared" si="338"/>
        <v>24.882410009405632</v>
      </c>
      <c r="AF832" s="26">
        <f t="shared" si="339"/>
        <v>-7.3358144995905095E-2</v>
      </c>
      <c r="AG832" s="26">
        <f t="shared" si="348"/>
        <v>-0.66108574264076314</v>
      </c>
      <c r="AH832" s="26">
        <f t="shared" si="349"/>
        <v>58.88487708916405</v>
      </c>
      <c r="AI832" s="26">
        <f t="shared" si="350"/>
        <v>-0.57125057291258563</v>
      </c>
      <c r="AJ832" s="26">
        <f t="shared" si="340"/>
        <v>0.78927906703411899</v>
      </c>
      <c r="AK832" s="26">
        <f t="shared" si="341"/>
        <v>0.21072093296588101</v>
      </c>
      <c r="AL832" s="29">
        <v>11.185</v>
      </c>
      <c r="AM832" s="30">
        <v>11.185</v>
      </c>
      <c r="AN832" s="30">
        <v>10.4825</v>
      </c>
      <c r="AO832" s="30">
        <v>10.5725</v>
      </c>
      <c r="AP832" s="31">
        <v>-5.4800000000000001E-2</v>
      </c>
    </row>
    <row r="833" spans="1:42" x14ac:dyDescent="0.2">
      <c r="A833" s="11">
        <v>45145</v>
      </c>
      <c r="B833" s="5" t="s">
        <v>244</v>
      </c>
      <c r="C833" s="10">
        <v>45139</v>
      </c>
      <c r="D833" s="5" t="s">
        <v>188</v>
      </c>
      <c r="E833" s="18">
        <f>IF(SUMIFS('Daily NSE Equity Options'!$K:$K,'Daily NSE Equity Options'!$A:$A,$A833)=0,"",SUMIFS('Daily NSE Equity Options'!$K:$K,'Daily NSE Equity Options'!$A:$A,$A833))</f>
        <v>564.30119999999999</v>
      </c>
      <c r="F833" s="7">
        <f>IF(SUMIFS('Daily BSE Equity Options'!$K:$K,'Daily BSE Equity Options'!$A:$A,$A833)=0,"",SUMIFS('Daily BSE Equity Options'!$K:$K,'Daily BSE Equity Options'!$A:$A,$A833))</f>
        <v>0.5212</v>
      </c>
      <c r="G833" s="7">
        <f t="shared" si="324"/>
        <v>564.82240000000002</v>
      </c>
      <c r="H833" s="20" t="str">
        <f t="shared" si="325"/>
        <v/>
      </c>
      <c r="I833" s="20" t="str">
        <f t="shared" si="326"/>
        <v/>
      </c>
      <c r="J833" s="20" t="str">
        <f t="shared" si="327"/>
        <v/>
      </c>
      <c r="K833" s="20">
        <f t="shared" si="342"/>
        <v>-0.20445952846246873</v>
      </c>
      <c r="L833" s="20">
        <f t="shared" si="343"/>
        <v>-0.98040925561185366</v>
      </c>
      <c r="M833" s="20">
        <f t="shared" si="344"/>
        <v>-0.23251047986574891</v>
      </c>
      <c r="N833" s="20">
        <f t="shared" si="328"/>
        <v>0.99907723206445065</v>
      </c>
      <c r="O833" s="20">
        <f t="shared" si="329"/>
        <v>9.2276793554929831E-4</v>
      </c>
      <c r="P833" s="21">
        <f>IF(SUMIFS('Daily NSE Equity Options'!$L:$L,'Daily NSE Equity Options'!$A:$A,$A833)=0,"",SUMIFS('Daily NSE Equity Options'!$L:$L,'Daily NSE Equity Options'!$A:$A,$A833))</f>
        <v>195600.53690000001</v>
      </c>
      <c r="Q833" s="8">
        <f>IF(SUMIFS('Daily BSE Equity Options'!$L:$L,'Daily BSE Equity Options'!$A:$A,$A833)=0,"",SUMIFS('Daily BSE Equity Options'!$L:$L,'Daily BSE Equity Options'!$A:$A,$A833))</f>
        <v>138.1113</v>
      </c>
      <c r="R833" s="8">
        <f t="shared" si="330"/>
        <v>195738.6482</v>
      </c>
      <c r="S833" s="23" t="str">
        <f t="shared" si="331"/>
        <v/>
      </c>
      <c r="T833" s="23" t="str">
        <f t="shared" si="332"/>
        <v/>
      </c>
      <c r="U833" s="23" t="str">
        <f t="shared" si="333"/>
        <v/>
      </c>
      <c r="V833" s="23">
        <f t="shared" si="345"/>
        <v>4.3335642032786836E-3</v>
      </c>
      <c r="W833" s="23">
        <f t="shared" si="346"/>
        <v>-0.99687485085478666</v>
      </c>
      <c r="X833" s="23">
        <f t="shared" si="347"/>
        <v>-0.18083865155456957</v>
      </c>
      <c r="Y833" s="23">
        <f t="shared" si="334"/>
        <v>0.99929440965660055</v>
      </c>
      <c r="Z833" s="23">
        <f t="shared" si="335"/>
        <v>7.055903433995413E-4</v>
      </c>
      <c r="AA833" s="24">
        <f>IF(SUMIFS('Daily NSE Equity Options'!$M:$M,'Daily NSE Equity Options'!$A:$A,$A833)=0,"",SUMIFS('Daily NSE Equity Options'!$M:$M,'Daily NSE Equity Options'!$A:$A,$A833))</f>
        <v>249921059</v>
      </c>
      <c r="AB833" s="9">
        <f>IF(SUMIFS('Daily BSE Equity Options'!$M:$M,'Daily BSE Equity Options'!$A:$A,$A833)=0,"",SUMIFS('Daily BSE Equity Options'!$M:$M,'Daily BSE Equity Options'!$A:$A,$A833))</f>
        <v>208900</v>
      </c>
      <c r="AC833" s="9">
        <f t="shared" si="336"/>
        <v>250129959</v>
      </c>
      <c r="AD833" s="26" t="str">
        <f t="shared" si="337"/>
        <v/>
      </c>
      <c r="AE833" s="26" t="str">
        <f t="shared" si="338"/>
        <v/>
      </c>
      <c r="AF833" s="26" t="str">
        <f t="shared" si="339"/>
        <v/>
      </c>
      <c r="AG833" s="26">
        <f t="shared" si="348"/>
        <v>-9.1014274675587092E-3</v>
      </c>
      <c r="AH833" s="26">
        <f t="shared" si="349"/>
        <v>-0.99689767212840719</v>
      </c>
      <c r="AI833" s="26">
        <f t="shared" si="350"/>
        <v>-0.21725077372268642</v>
      </c>
      <c r="AJ833" s="26">
        <f t="shared" si="340"/>
        <v>0.99916483414927515</v>
      </c>
      <c r="AK833" s="26">
        <f t="shared" si="341"/>
        <v>8.3516585072482264E-4</v>
      </c>
      <c r="AL833" s="29">
        <v>10.5725</v>
      </c>
      <c r="AM833" s="30">
        <v>11.4175</v>
      </c>
      <c r="AN833" s="30">
        <v>10.4025</v>
      </c>
      <c r="AO833" s="30">
        <v>11.102499999999999</v>
      </c>
      <c r="AP833" s="31">
        <v>5.0099999999999999E-2</v>
      </c>
    </row>
    <row r="834" spans="1:42" x14ac:dyDescent="0.2">
      <c r="A834" s="11">
        <v>45146</v>
      </c>
      <c r="B834" s="5" t="s">
        <v>242</v>
      </c>
      <c r="C834" s="10">
        <v>45139</v>
      </c>
      <c r="D834" s="5" t="s">
        <v>188</v>
      </c>
      <c r="E834" s="18">
        <f>IF(SUMIFS('Daily NSE Equity Options'!$K:$K,'Daily NSE Equity Options'!$A:$A,$A834)=0,"",SUMIFS('Daily NSE Equity Options'!$K:$K,'Daily NSE Equity Options'!$A:$A,$A834))</f>
        <v>606.50969999999995</v>
      </c>
      <c r="F834" s="7">
        <f>IF(SUMIFS('Daily BSE Equity Options'!$K:$K,'Daily BSE Equity Options'!$A:$A,$A834)=0,"",SUMIFS('Daily BSE Equity Options'!$K:$K,'Daily BSE Equity Options'!$A:$A,$A834))</f>
        <v>0.42530000000000001</v>
      </c>
      <c r="G834" s="7">
        <f t="shared" ref="G834:G897" si="351">IF(OR(E834="",F834=""),"",E834+F834)</f>
        <v>606.93499999999995</v>
      </c>
      <c r="H834" s="20">
        <f t="shared" ref="H834:H897" si="352">IFERROR(IF(OR(E834="",INDEX(E:E,MATCH(DATE(YEAR($A834)-1,MONTH($A834),DAY($A834)),$A:$A,0))=""),"",E834/INDEX(E:E,MATCH(DATE(YEAR($A834)-1,MONTH($A834),DAY($A834)),$A:$A,0))-1),"")</f>
        <v>0.56640751409033974</v>
      </c>
      <c r="I834" s="20">
        <f t="shared" ref="I834:I897" si="353">IFERROR(IF(OR(F834="",INDEX(F:F,MATCH(DATE(YEAR($A834)-1,MONTH($A834),DAY($A834)),$A:$A,0))=""),"",F834/INDEX(F:F,MATCH(DATE(YEAR($A834)-1,MONTH($A834),DAY($A834)),$A:$A,0))-1),"")</f>
        <v>9.1503579952267309</v>
      </c>
      <c r="J834" s="20">
        <f t="shared" ref="J834:J897" si="354">IFERROR(IF(OR(G834="",INDEX(G:G,MATCH(DATE(YEAR($A834)-1,MONTH($A834),DAY($A834)),$A:$A,0))=""),"",G834/INDEX(G:G,MATCH(DATE(YEAR($A834)-1,MONTH($A834),DAY($A834)),$A:$A,0))-1),"")</f>
        <v>0.56733631202164636</v>
      </c>
      <c r="K834" s="20">
        <f t="shared" si="342"/>
        <v>7.4797820738286447E-2</v>
      </c>
      <c r="L834" s="20">
        <f t="shared" si="343"/>
        <v>-0.18399846508058326</v>
      </c>
      <c r="M834" s="20">
        <f t="shared" si="344"/>
        <v>7.4559011823893462E-2</v>
      </c>
      <c r="N834" s="20">
        <f t="shared" ref="N834:N897" si="355">IF(G834="","",E834/G834)</f>
        <v>0.99929926598400154</v>
      </c>
      <c r="O834" s="20">
        <f t="shared" ref="O834:O897" si="356">IF(G834="","",F834/G834)</f>
        <v>7.0073401599841836E-4</v>
      </c>
      <c r="P834" s="21">
        <f>IF(SUMIFS('Daily NSE Equity Options'!$L:$L,'Daily NSE Equity Options'!$A:$A,$A834)=0,"",SUMIFS('Daily NSE Equity Options'!$L:$L,'Daily NSE Equity Options'!$A:$A,$A834))</f>
        <v>331787.57040000003</v>
      </c>
      <c r="Q834" s="8">
        <f>IF(SUMIFS('Daily BSE Equity Options'!$L:$L,'Daily BSE Equity Options'!$A:$A,$A834)=0,"",SUMIFS('Daily BSE Equity Options'!$L:$L,'Daily BSE Equity Options'!$A:$A,$A834))</f>
        <v>135.0085</v>
      </c>
      <c r="R834" s="8">
        <f t="shared" ref="R834:R897" si="357">IF(OR(P834="",Q834=""),"",P834+Q834)</f>
        <v>331922.57890000002</v>
      </c>
      <c r="S834" s="23">
        <f t="shared" ref="S834:S897" si="358">IFERROR(IF(OR(P834="",INDEX(P:P,MATCH(DATE(YEAR($A834)-1,MONTH($A834),DAY($A834)),$A:$A,0))=""),"",P834/INDEX(P:P,MATCH(DATE(YEAR($A834)-1,MONTH($A834),DAY($A834)),$A:$A,0))-1),"")</f>
        <v>2.7897029837171785</v>
      </c>
      <c r="T834" s="23">
        <f t="shared" ref="T834:T897" si="359">IFERROR(IF(OR(Q834="",INDEX(Q:Q,MATCH(DATE(YEAR($A834)-1,MONTH($A834),DAY($A834)),$A:$A,0))=""),"",Q834/INDEX(Q:Q,MATCH(DATE(YEAR($A834)-1,MONTH($A834),DAY($A834)),$A:$A,0))-1),"")</f>
        <v>-0.93820559334160047</v>
      </c>
      <c r="U834" s="23">
        <f t="shared" ref="U834:U897" si="360">IFERROR(IF(OR(R834="",INDEX(R:R,MATCH(DATE(YEAR($A834)-1,MONTH($A834),DAY($A834)),$A:$A,0))=""),"",R834/INDEX(R:R,MATCH(DATE(YEAR($A834)-1,MONTH($A834),DAY($A834)),$A:$A,0))-1),"")</f>
        <v>2.6989381794128655</v>
      </c>
      <c r="V834" s="23">
        <f t="shared" si="345"/>
        <v>0.69625081637493191</v>
      </c>
      <c r="W834" s="23">
        <f t="shared" si="346"/>
        <v>-2.2465938703060462E-2</v>
      </c>
      <c r="X834" s="23">
        <f t="shared" si="347"/>
        <v>0.69574369677290959</v>
      </c>
      <c r="Y834" s="23">
        <f t="shared" ref="Y834:Y897" si="361">IF(R834="","",P834/R834)</f>
        <v>0.99959325303976787</v>
      </c>
      <c r="Z834" s="23">
        <f t="shared" ref="Z834:Z897" si="362">IF(R834="","",Q834/R834)</f>
        <v>4.0674696023217718E-4</v>
      </c>
      <c r="AA834" s="24">
        <f>IF(SUMIFS('Daily NSE Equity Options'!$M:$M,'Daily NSE Equity Options'!$A:$A,$A834)=0,"",SUMIFS('Daily NSE Equity Options'!$M:$M,'Daily NSE Equity Options'!$A:$A,$A834))</f>
        <v>420093895</v>
      </c>
      <c r="AB834" s="9">
        <f>IF(SUMIFS('Daily BSE Equity Options'!$M:$M,'Daily BSE Equity Options'!$A:$A,$A834)=0,"",SUMIFS('Daily BSE Equity Options'!$M:$M,'Daily BSE Equity Options'!$A:$A,$A834))</f>
        <v>204315</v>
      </c>
      <c r="AC834" s="9">
        <f t="shared" ref="AC834:AC897" si="363">IF(OR(AA834="",AB834=""),"",AA834+AB834)</f>
        <v>420298210</v>
      </c>
      <c r="AD834" s="26">
        <f t="shared" ref="AD834:AD897" si="364">IFERROR(IF(OR(AA834="",INDEX(AA:AA,MATCH(DATE(YEAR($A834)-1,MONTH($A834),DAY($A834)),$A:$A,0))=""),"",AA834/INDEX(AA:AA,MATCH(DATE(YEAR($A834)-1,MONTH($A834),DAY($A834)),$A:$A,0))-1),"")</f>
        <v>3.2922937698356076</v>
      </c>
      <c r="AE834" s="26">
        <f t="shared" ref="AE834:AE897" si="365">IFERROR(IF(OR(AB834="",INDEX(AB:AB,MATCH(DATE(YEAR($A834)-1,MONTH($A834),DAY($A834)),$A:$A,0))=""),"",AB834/INDEX(AB:AB,MATCH(DATE(YEAR($A834)-1,MONTH($A834),DAY($A834)),$A:$A,0))-1),"")</f>
        <v>-0.92369224724585841</v>
      </c>
      <c r="AF834" s="26">
        <f t="shared" ref="AF834:AF897" si="366">IFERROR(IF(OR(AC834="",INDEX(AC:AC,MATCH(DATE(YEAR($A834)-1,MONTH($A834),DAY($A834)),$A:$A,0))=""),"",AC834/INDEX(AC:AC,MATCH(DATE(YEAR($A834)-1,MONTH($A834),DAY($A834)),$A:$A,0))-1),"")</f>
        <v>3.1800267308029841</v>
      </c>
      <c r="AG834" s="26">
        <f t="shared" si="348"/>
        <v>0.68090634971261066</v>
      </c>
      <c r="AH834" s="26">
        <f t="shared" si="349"/>
        <v>-2.1948300622307348E-2</v>
      </c>
      <c r="AI834" s="26">
        <f t="shared" si="350"/>
        <v>0.68031934951062789</v>
      </c>
      <c r="AJ834" s="26">
        <f t="shared" ref="AJ834:AJ897" si="367">IF(AC834="","",AA834/AC834)</f>
        <v>0.99951388087044202</v>
      </c>
      <c r="AK834" s="26">
        <f t="shared" ref="AK834:AK897" si="368">IF(AC834="","",AB834/AC834)</f>
        <v>4.8611912955803452E-4</v>
      </c>
      <c r="AL834" s="29">
        <v>11.102499999999999</v>
      </c>
      <c r="AM834" s="30">
        <v>11.53</v>
      </c>
      <c r="AN834" s="30">
        <v>11.102499999999999</v>
      </c>
      <c r="AO834" s="30">
        <v>11.324999999999999</v>
      </c>
      <c r="AP834" s="31">
        <v>0.02</v>
      </c>
    </row>
    <row r="835" spans="1:42" x14ac:dyDescent="0.2">
      <c r="A835" s="11">
        <v>45147</v>
      </c>
      <c r="B835" s="5" t="s">
        <v>240</v>
      </c>
      <c r="C835" s="10">
        <v>45139</v>
      </c>
      <c r="D835" s="5" t="s">
        <v>188</v>
      </c>
      <c r="E835" s="18">
        <f>IF(SUMIFS('Daily NSE Equity Options'!$K:$K,'Daily NSE Equity Options'!$A:$A,$A835)=0,"",SUMIFS('Daily NSE Equity Options'!$K:$K,'Daily NSE Equity Options'!$A:$A,$A835))</f>
        <v>584.20550000000003</v>
      </c>
      <c r="F835" s="7">
        <f>IF(SUMIFS('Daily BSE Equity Options'!$K:$K,'Daily BSE Equity Options'!$A:$A,$A835)=0,"",SUMIFS('Daily BSE Equity Options'!$K:$K,'Daily BSE Equity Options'!$A:$A,$A835))</f>
        <v>0.80710000000000004</v>
      </c>
      <c r="G835" s="7">
        <f t="shared" si="351"/>
        <v>585.01260000000002</v>
      </c>
      <c r="H835" s="20" t="str">
        <f t="shared" si="352"/>
        <v/>
      </c>
      <c r="I835" s="20" t="str">
        <f t="shared" si="353"/>
        <v/>
      </c>
      <c r="J835" s="20" t="str">
        <f t="shared" si="354"/>
        <v/>
      </c>
      <c r="K835" s="20">
        <f t="shared" ref="K835:K898" si="369">IF(OR(E835="",E834=""),"",E835/E834-1)</f>
        <v>-3.6774679778410646E-2</v>
      </c>
      <c r="L835" s="20">
        <f t="shared" ref="L835:L898" si="370">IF(OR(F835="",F834=""),"",F835/F834-1)</f>
        <v>0.89771925699506228</v>
      </c>
      <c r="M835" s="20">
        <f t="shared" ref="M835:M898" si="371">IF(OR(G835="",G834=""),"",G835/G834-1)</f>
        <v>-3.6119848089169238E-2</v>
      </c>
      <c r="N835" s="20">
        <f t="shared" si="355"/>
        <v>0.99862037159541528</v>
      </c>
      <c r="O835" s="20">
        <f t="shared" si="356"/>
        <v>1.3796284045847901E-3</v>
      </c>
      <c r="P835" s="21">
        <f>IF(SUMIFS('Daily NSE Equity Options'!$L:$L,'Daily NSE Equity Options'!$A:$A,$A835)=0,"",SUMIFS('Daily NSE Equity Options'!$L:$L,'Daily NSE Equity Options'!$A:$A,$A835))</f>
        <v>247407.32269999999</v>
      </c>
      <c r="Q835" s="8">
        <f>IF(SUMIFS('Daily BSE Equity Options'!$L:$L,'Daily BSE Equity Options'!$A:$A,$A835)=0,"",SUMIFS('Daily BSE Equity Options'!$L:$L,'Daily BSE Equity Options'!$A:$A,$A835))</f>
        <v>342.18509999999998</v>
      </c>
      <c r="R835" s="8">
        <f t="shared" si="357"/>
        <v>247749.50779999999</v>
      </c>
      <c r="S835" s="23" t="str">
        <f t="shared" si="358"/>
        <v/>
      </c>
      <c r="T835" s="23" t="str">
        <f t="shared" si="359"/>
        <v/>
      </c>
      <c r="U835" s="23" t="str">
        <f t="shared" si="360"/>
        <v/>
      </c>
      <c r="V835" s="23">
        <f t="shared" ref="V835:V898" si="372">IF(OR(P835="",P834=""),"",P835/P834-1)</f>
        <v>-0.25432009884599349</v>
      </c>
      <c r="W835" s="23">
        <f t="shared" ref="W835:W898" si="373">IF(OR(Q835="",Q834=""),"",Q835/Q834-1)</f>
        <v>1.5345448619901707</v>
      </c>
      <c r="X835" s="23">
        <f t="shared" ref="X835:X898" si="374">IF(OR(R835="",R834=""),"",R835/R834-1)</f>
        <v>-0.25359248346090757</v>
      </c>
      <c r="Y835" s="23">
        <f t="shared" si="361"/>
        <v>0.99861882631760368</v>
      </c>
      <c r="Z835" s="23">
        <f t="shared" si="362"/>
        <v>1.3811736823963127E-3</v>
      </c>
      <c r="AA835" s="24">
        <f>IF(SUMIFS('Daily NSE Equity Options'!$M:$M,'Daily NSE Equity Options'!$A:$A,$A835)=0,"",SUMIFS('Daily NSE Equity Options'!$M:$M,'Daily NSE Equity Options'!$A:$A,$A835))</f>
        <v>328835806</v>
      </c>
      <c r="AB835" s="9">
        <f>IF(SUMIFS('Daily BSE Equity Options'!$M:$M,'Daily BSE Equity Options'!$A:$A,$A835)=0,"",SUMIFS('Daily BSE Equity Options'!$M:$M,'Daily BSE Equity Options'!$A:$A,$A835))</f>
        <v>518952</v>
      </c>
      <c r="AC835" s="9">
        <f t="shared" si="363"/>
        <v>329354758</v>
      </c>
      <c r="AD835" s="26" t="str">
        <f t="shared" si="364"/>
        <v/>
      </c>
      <c r="AE835" s="26" t="str">
        <f t="shared" si="365"/>
        <v/>
      </c>
      <c r="AF835" s="26" t="str">
        <f t="shared" si="366"/>
        <v/>
      </c>
      <c r="AG835" s="26">
        <f t="shared" ref="AG835:AG898" si="375">IF(OR(AA835="",AA834=""),"",AA835/AA834-1)</f>
        <v>-0.21723259986913168</v>
      </c>
      <c r="AH835" s="26">
        <f t="shared" ref="AH835:AH898" si="376">IF(OR(AB835="",AB834=""),"",AB835/AB834-1)</f>
        <v>1.539960355333676</v>
      </c>
      <c r="AI835" s="26">
        <f t="shared" ref="AI835:AI898" si="377">IF(OR(AC835="",AC834=""),"",AC835/AC834-1)</f>
        <v>-0.21637839475928289</v>
      </c>
      <c r="AJ835" s="26">
        <f t="shared" si="367"/>
        <v>0.99842433732200708</v>
      </c>
      <c r="AK835" s="26">
        <f t="shared" si="368"/>
        <v>1.57566267799295E-3</v>
      </c>
      <c r="AL835" s="29">
        <v>11.324999999999999</v>
      </c>
      <c r="AM835" s="30">
        <v>11.765000000000001</v>
      </c>
      <c r="AN835" s="30">
        <v>10.484999999999999</v>
      </c>
      <c r="AO835" s="30">
        <v>11.14</v>
      </c>
      <c r="AP835" s="31">
        <v>-1.6299999999999999E-2</v>
      </c>
    </row>
    <row r="836" spans="1:42" x14ac:dyDescent="0.2">
      <c r="A836" s="11">
        <v>45148</v>
      </c>
      <c r="B836" s="5" t="s">
        <v>243</v>
      </c>
      <c r="C836" s="10">
        <v>45139</v>
      </c>
      <c r="D836" s="5" t="s">
        <v>188</v>
      </c>
      <c r="E836" s="18">
        <f>IF(SUMIFS('Daily NSE Equity Options'!$K:$K,'Daily NSE Equity Options'!$A:$A,$A836)=0,"",SUMIFS('Daily NSE Equity Options'!$K:$K,'Daily NSE Equity Options'!$A:$A,$A836))</f>
        <v>782.94449999999995</v>
      </c>
      <c r="F836" s="7">
        <f>IF(SUMIFS('Daily BSE Equity Options'!$K:$K,'Daily BSE Equity Options'!$A:$A,$A836)=0,"",SUMIFS('Daily BSE Equity Options'!$K:$K,'Daily BSE Equity Options'!$A:$A,$A836))</f>
        <v>1.1056999999999999</v>
      </c>
      <c r="G836" s="7">
        <f t="shared" si="351"/>
        <v>784.0501999999999</v>
      </c>
      <c r="H836" s="20">
        <f t="shared" si="352"/>
        <v>1.0404701076000782</v>
      </c>
      <c r="I836" s="20">
        <f t="shared" si="353"/>
        <v>36.608843537414963</v>
      </c>
      <c r="J836" s="20">
        <f t="shared" si="354"/>
        <v>1.0431951754494544</v>
      </c>
      <c r="K836" s="20">
        <f t="shared" si="369"/>
        <v>0.34018680070625806</v>
      </c>
      <c r="L836" s="20">
        <f t="shared" si="370"/>
        <v>0.36996654689629516</v>
      </c>
      <c r="M836" s="20">
        <f t="shared" si="371"/>
        <v>0.34022788568998319</v>
      </c>
      <c r="N836" s="20">
        <f t="shared" si="355"/>
        <v>0.998589758665963</v>
      </c>
      <c r="O836" s="20">
        <f t="shared" si="356"/>
        <v>1.4102413340370298E-3</v>
      </c>
      <c r="P836" s="21">
        <f>IF(SUMIFS('Daily NSE Equity Options'!$L:$L,'Daily NSE Equity Options'!$A:$A,$A836)=0,"",SUMIFS('Daily NSE Equity Options'!$L:$L,'Daily NSE Equity Options'!$A:$A,$A836))</f>
        <v>564612.2267</v>
      </c>
      <c r="Q836" s="8">
        <f>IF(SUMIFS('Daily BSE Equity Options'!$L:$L,'Daily BSE Equity Options'!$A:$A,$A836)=0,"",SUMIFS('Daily BSE Equity Options'!$L:$L,'Daily BSE Equity Options'!$A:$A,$A836))</f>
        <v>748.61540000000002</v>
      </c>
      <c r="R836" s="8">
        <f t="shared" si="357"/>
        <v>565360.84210000001</v>
      </c>
      <c r="S836" s="23">
        <f t="shared" si="358"/>
        <v>4.1769515772024484</v>
      </c>
      <c r="T836" s="23">
        <f t="shared" si="359"/>
        <v>-0.64531794015168953</v>
      </c>
      <c r="U836" s="23">
        <f t="shared" si="360"/>
        <v>4.085399052120124</v>
      </c>
      <c r="V836" s="23">
        <f t="shared" si="372"/>
        <v>1.2821160689113267</v>
      </c>
      <c r="W836" s="23">
        <f t="shared" si="373"/>
        <v>1.1877498465012066</v>
      </c>
      <c r="X836" s="23">
        <f t="shared" si="374"/>
        <v>1.2819857327684265</v>
      </c>
      <c r="Y836" s="23">
        <f t="shared" si="361"/>
        <v>0.99867586266282726</v>
      </c>
      <c r="Z836" s="23">
        <f t="shared" si="362"/>
        <v>1.3241373371726836E-3</v>
      </c>
      <c r="AA836" s="24">
        <f>IF(SUMIFS('Daily NSE Equity Options'!$M:$M,'Daily NSE Equity Options'!$A:$A,$A836)=0,"",SUMIFS('Daily NSE Equity Options'!$M:$M,'Daily NSE Equity Options'!$A:$A,$A836))</f>
        <v>738726826</v>
      </c>
      <c r="AB836" s="9">
        <f>IF(SUMIFS('Daily BSE Equity Options'!$M:$M,'Daily BSE Equity Options'!$A:$A,$A836)=0,"",SUMIFS('Daily BSE Equity Options'!$M:$M,'Daily BSE Equity Options'!$A:$A,$A836))</f>
        <v>1135857</v>
      </c>
      <c r="AC836" s="9">
        <f t="shared" si="363"/>
        <v>739862683</v>
      </c>
      <c r="AD836" s="26">
        <f t="shared" si="364"/>
        <v>5.1913049627763721</v>
      </c>
      <c r="AE836" s="26">
        <f t="shared" si="365"/>
        <v>-0.52422825007466289</v>
      </c>
      <c r="AF836" s="26">
        <f t="shared" si="366"/>
        <v>5.0791867611492849</v>
      </c>
      <c r="AG836" s="26">
        <f t="shared" si="375"/>
        <v>1.246491448075457</v>
      </c>
      <c r="AH836" s="26">
        <f t="shared" si="376"/>
        <v>1.1887515608379964</v>
      </c>
      <c r="AI836" s="26">
        <f t="shared" si="377"/>
        <v>1.2464004694901054</v>
      </c>
      <c r="AJ836" s="26">
        <f t="shared" si="367"/>
        <v>0.99846477322603389</v>
      </c>
      <c r="AK836" s="26">
        <f t="shared" si="368"/>
        <v>1.5352267739661091E-3</v>
      </c>
      <c r="AL836" s="29">
        <v>11.14</v>
      </c>
      <c r="AM836" s="30">
        <v>11.91</v>
      </c>
      <c r="AN836" s="30">
        <v>10.6275</v>
      </c>
      <c r="AO836" s="30">
        <v>11.4</v>
      </c>
      <c r="AP836" s="31">
        <v>2.3300000000000001E-2</v>
      </c>
    </row>
    <row r="837" spans="1:42" x14ac:dyDescent="0.2">
      <c r="A837" s="11">
        <v>45149</v>
      </c>
      <c r="B837" s="5" t="s">
        <v>241</v>
      </c>
      <c r="C837" s="10">
        <v>45139</v>
      </c>
      <c r="D837" s="5" t="s">
        <v>188</v>
      </c>
      <c r="E837" s="18">
        <f>IF(SUMIFS('Daily NSE Equity Options'!$K:$K,'Daily NSE Equity Options'!$A:$A,$A837)=0,"",SUMIFS('Daily NSE Equity Options'!$K:$K,'Daily NSE Equity Options'!$A:$A,$A837))</f>
        <v>483.54199999999997</v>
      </c>
      <c r="F837" s="7">
        <f>IF(SUMIFS('Daily BSE Equity Options'!$K:$K,'Daily BSE Equity Options'!$A:$A,$A837)=0,"",SUMIFS('Daily BSE Equity Options'!$K:$K,'Daily BSE Equity Options'!$A:$A,$A837))</f>
        <v>24.161100000000001</v>
      </c>
      <c r="G837" s="7">
        <f t="shared" si="351"/>
        <v>507.70309999999995</v>
      </c>
      <c r="H837" s="20">
        <f t="shared" si="352"/>
        <v>0.24627278245214757</v>
      </c>
      <c r="I837" s="20">
        <f t="shared" si="353"/>
        <v>737.87155963302757</v>
      </c>
      <c r="J837" s="20">
        <f t="shared" si="354"/>
        <v>0.30843490801580931</v>
      </c>
      <c r="K837" s="20">
        <f t="shared" si="369"/>
        <v>-0.38240577716555901</v>
      </c>
      <c r="L837" s="20">
        <f t="shared" si="370"/>
        <v>20.851406348919241</v>
      </c>
      <c r="M837" s="20">
        <f t="shared" si="371"/>
        <v>-0.35246097762617745</v>
      </c>
      <c r="N837" s="20">
        <f t="shared" si="355"/>
        <v>0.9524109661729464</v>
      </c>
      <c r="O837" s="20">
        <f t="shared" si="356"/>
        <v>4.7589033827053651E-2</v>
      </c>
      <c r="P837" s="21">
        <f>IF(SUMIFS('Daily NSE Equity Options'!$L:$L,'Daily NSE Equity Options'!$A:$A,$A837)=0,"",SUMIFS('Daily NSE Equity Options'!$L:$L,'Daily NSE Equity Options'!$A:$A,$A837))</f>
        <v>148469.3094</v>
      </c>
      <c r="Q837" s="8">
        <f>IF(SUMIFS('Daily BSE Equity Options'!$L:$L,'Daily BSE Equity Options'!$A:$A,$A837)=0,"",SUMIFS('Daily BSE Equity Options'!$L:$L,'Daily BSE Equity Options'!$A:$A,$A837))</f>
        <v>46469.017800000001</v>
      </c>
      <c r="R837" s="8">
        <f t="shared" si="357"/>
        <v>194938.3272</v>
      </c>
      <c r="S837" s="23">
        <f t="shared" si="358"/>
        <v>-0.29398583235107889</v>
      </c>
      <c r="T837" s="23">
        <f t="shared" si="359"/>
        <v>17.495367761713492</v>
      </c>
      <c r="U837" s="23">
        <f t="shared" si="360"/>
        <v>-8.3956751013813502E-2</v>
      </c>
      <c r="V837" s="23">
        <f t="shared" si="372"/>
        <v>-0.73704198673174082</v>
      </c>
      <c r="W837" s="23">
        <f t="shared" si="373"/>
        <v>61.073285962324583</v>
      </c>
      <c r="X837" s="23">
        <f t="shared" si="374"/>
        <v>-0.65519662367150699</v>
      </c>
      <c r="Y837" s="23">
        <f t="shared" si="361"/>
        <v>0.76162195260696786</v>
      </c>
      <c r="Z837" s="23">
        <f t="shared" si="362"/>
        <v>0.23837804739303212</v>
      </c>
      <c r="AA837" s="24">
        <f>IF(SUMIFS('Daily NSE Equity Options'!$M:$M,'Daily NSE Equity Options'!$A:$A,$A837)=0,"",SUMIFS('Daily NSE Equity Options'!$M:$M,'Daily NSE Equity Options'!$A:$A,$A837))</f>
        <v>190397241</v>
      </c>
      <c r="AB837" s="9">
        <f>IF(SUMIFS('Daily BSE Equity Options'!$M:$M,'Daily BSE Equity Options'!$A:$A,$A837)=0,"",SUMIFS('Daily BSE Equity Options'!$M:$M,'Daily BSE Equity Options'!$A:$A,$A837))</f>
        <v>70991167</v>
      </c>
      <c r="AC837" s="9">
        <f t="shared" si="363"/>
        <v>261388408</v>
      </c>
      <c r="AD837" s="26">
        <f t="shared" si="364"/>
        <v>-0.15891793418628297</v>
      </c>
      <c r="AE837" s="26">
        <f t="shared" si="365"/>
        <v>24.312981184766393</v>
      </c>
      <c r="AF837" s="26">
        <f t="shared" si="366"/>
        <v>0.14055595763317807</v>
      </c>
      <c r="AG837" s="26">
        <f t="shared" si="375"/>
        <v>-0.74226299316765298</v>
      </c>
      <c r="AH837" s="26">
        <f t="shared" si="376"/>
        <v>61.500092001017734</v>
      </c>
      <c r="AI837" s="26">
        <f t="shared" si="377"/>
        <v>-0.64670686330587646</v>
      </c>
      <c r="AJ837" s="26">
        <f t="shared" si="367"/>
        <v>0.72840736303807319</v>
      </c>
      <c r="AK837" s="26">
        <f t="shared" si="368"/>
        <v>0.27159263696192681</v>
      </c>
      <c r="AL837" s="29">
        <v>11.4</v>
      </c>
      <c r="AM837" s="30">
        <v>11.865</v>
      </c>
      <c r="AN837" s="30">
        <v>11.355</v>
      </c>
      <c r="AO837" s="30">
        <v>11.522500000000001</v>
      </c>
      <c r="AP837" s="31">
        <v>1.0699999999999999E-2</v>
      </c>
    </row>
    <row r="838" spans="1:42" x14ac:dyDescent="0.2">
      <c r="A838" s="11">
        <v>45152</v>
      </c>
      <c r="B838" s="5" t="s">
        <v>244</v>
      </c>
      <c r="C838" s="10">
        <v>45139</v>
      </c>
      <c r="D838" s="5" t="s">
        <v>188</v>
      </c>
      <c r="E838" s="18">
        <f>IF(SUMIFS('Daily NSE Equity Options'!$K:$K,'Daily NSE Equity Options'!$A:$A,$A838)=0,"",SUMIFS('Daily NSE Equity Options'!$K:$K,'Daily NSE Equity Options'!$A:$A,$A838))</f>
        <v>574.44860000000006</v>
      </c>
      <c r="F838" s="7">
        <f>IF(SUMIFS('Daily BSE Equity Options'!$K:$K,'Daily BSE Equity Options'!$A:$A,$A838)=0,"",SUMIFS('Daily BSE Equity Options'!$K:$K,'Daily BSE Equity Options'!$A:$A,$A838))</f>
        <v>0.49469999999999997</v>
      </c>
      <c r="G838" s="7">
        <f t="shared" si="351"/>
        <v>574.94330000000002</v>
      </c>
      <c r="H838" s="20" t="str">
        <f t="shared" si="352"/>
        <v/>
      </c>
      <c r="I838" s="20" t="str">
        <f t="shared" si="353"/>
        <v/>
      </c>
      <c r="J838" s="20" t="str">
        <f t="shared" si="354"/>
        <v/>
      </c>
      <c r="K838" s="20">
        <f t="shared" si="369"/>
        <v>0.18800145592316708</v>
      </c>
      <c r="L838" s="20">
        <f t="shared" si="370"/>
        <v>-0.97952493884798297</v>
      </c>
      <c r="M838" s="20">
        <f t="shared" si="371"/>
        <v>0.13244000282842494</v>
      </c>
      <c r="N838" s="20">
        <f t="shared" si="355"/>
        <v>0.99913956732776965</v>
      </c>
      <c r="O838" s="20">
        <f t="shared" si="356"/>
        <v>8.6043267223046157E-4</v>
      </c>
      <c r="P838" s="21">
        <f>IF(SUMIFS('Daily NSE Equity Options'!$L:$L,'Daily NSE Equity Options'!$A:$A,$A838)=0,"",SUMIFS('Daily NSE Equity Options'!$L:$L,'Daily NSE Equity Options'!$A:$A,$A838))</f>
        <v>304523.25819999998</v>
      </c>
      <c r="Q838" s="8">
        <f>IF(SUMIFS('Daily BSE Equity Options'!$L:$L,'Daily BSE Equity Options'!$A:$A,$A838)=0,"",SUMIFS('Daily BSE Equity Options'!$L:$L,'Daily BSE Equity Options'!$A:$A,$A838))</f>
        <v>156.3467</v>
      </c>
      <c r="R838" s="8">
        <f t="shared" si="357"/>
        <v>304679.60489999998</v>
      </c>
      <c r="S838" s="23" t="str">
        <f t="shared" si="358"/>
        <v/>
      </c>
      <c r="T838" s="23" t="str">
        <f t="shared" si="359"/>
        <v/>
      </c>
      <c r="U838" s="23" t="str">
        <f t="shared" si="360"/>
        <v/>
      </c>
      <c r="V838" s="23">
        <f t="shared" si="372"/>
        <v>1.0510855706856272</v>
      </c>
      <c r="W838" s="23">
        <f t="shared" si="373"/>
        <v>-0.99663546364003419</v>
      </c>
      <c r="X838" s="23">
        <f t="shared" si="374"/>
        <v>0.56295382891743606</v>
      </c>
      <c r="Y838" s="23">
        <f t="shared" si="361"/>
        <v>0.99948684881598393</v>
      </c>
      <c r="Z838" s="23">
        <f t="shared" si="362"/>
        <v>5.1315118401612449E-4</v>
      </c>
      <c r="AA838" s="24">
        <f>IF(SUMIFS('Daily NSE Equity Options'!$M:$M,'Daily NSE Equity Options'!$A:$A,$A838)=0,"",SUMIFS('Daily NSE Equity Options'!$M:$M,'Daily NSE Equity Options'!$A:$A,$A838))</f>
        <v>388951119</v>
      </c>
      <c r="AB838" s="9">
        <f>IF(SUMIFS('Daily BSE Equity Options'!$M:$M,'Daily BSE Equity Options'!$A:$A,$A838)=0,"",SUMIFS('Daily BSE Equity Options'!$M:$M,'Daily BSE Equity Options'!$A:$A,$A838))</f>
        <v>238993</v>
      </c>
      <c r="AC838" s="9">
        <f t="shared" si="363"/>
        <v>389190112</v>
      </c>
      <c r="AD838" s="26" t="str">
        <f t="shared" si="364"/>
        <v/>
      </c>
      <c r="AE838" s="26" t="str">
        <f t="shared" si="365"/>
        <v/>
      </c>
      <c r="AF838" s="26" t="str">
        <f t="shared" si="366"/>
        <v/>
      </c>
      <c r="AG838" s="26">
        <f t="shared" si="375"/>
        <v>1.0428401008184776</v>
      </c>
      <c r="AH838" s="26">
        <f t="shared" si="376"/>
        <v>-0.99663348258523488</v>
      </c>
      <c r="AI838" s="26">
        <f t="shared" si="377"/>
        <v>0.48893409228767326</v>
      </c>
      <c r="AJ838" s="26">
        <f t="shared" si="367"/>
        <v>0.9993859222199355</v>
      </c>
      <c r="AK838" s="26">
        <f t="shared" si="368"/>
        <v>6.1407778006446374E-4</v>
      </c>
      <c r="AL838" s="29">
        <v>11.522500000000001</v>
      </c>
      <c r="AM838" s="30">
        <v>12.755000000000001</v>
      </c>
      <c r="AN838" s="30">
        <v>10.477499999999999</v>
      </c>
      <c r="AO838" s="30">
        <v>11.994999999999999</v>
      </c>
      <c r="AP838" s="31">
        <v>4.1000000000000002E-2</v>
      </c>
    </row>
    <row r="839" spans="1:42" x14ac:dyDescent="0.2">
      <c r="A839" s="11">
        <v>45154</v>
      </c>
      <c r="B839" s="5" t="s">
        <v>240</v>
      </c>
      <c r="C839" s="10">
        <v>45139</v>
      </c>
      <c r="D839" s="5" t="s">
        <v>188</v>
      </c>
      <c r="E839" s="18">
        <f>IF(SUMIFS('Daily NSE Equity Options'!$K:$K,'Daily NSE Equity Options'!$A:$A,$A839)=0,"",SUMIFS('Daily NSE Equity Options'!$K:$K,'Daily NSE Equity Options'!$A:$A,$A839))</f>
        <v>513.3954</v>
      </c>
      <c r="F839" s="7">
        <f>IF(SUMIFS('Daily BSE Equity Options'!$K:$K,'Daily BSE Equity Options'!$A:$A,$A839)=0,"",SUMIFS('Daily BSE Equity Options'!$K:$K,'Daily BSE Equity Options'!$A:$A,$A839))</f>
        <v>0.67910000000000004</v>
      </c>
      <c r="G839" s="7">
        <f t="shared" si="351"/>
        <v>514.07449999999994</v>
      </c>
      <c r="H839" s="20">
        <f t="shared" si="352"/>
        <v>0.69661681529546482</v>
      </c>
      <c r="I839" s="20">
        <f t="shared" si="353"/>
        <v>17.811634349030474</v>
      </c>
      <c r="J839" s="20">
        <f t="shared" si="354"/>
        <v>0.69865838652161227</v>
      </c>
      <c r="K839" s="20">
        <f t="shared" si="369"/>
        <v>-0.10628139750014198</v>
      </c>
      <c r="L839" s="20">
        <f t="shared" si="370"/>
        <v>0.37275116232059857</v>
      </c>
      <c r="M839" s="20">
        <f t="shared" si="371"/>
        <v>-0.10586922223461004</v>
      </c>
      <c r="N839" s="20">
        <f t="shared" si="355"/>
        <v>0.99867898524435672</v>
      </c>
      <c r="O839" s="20">
        <f t="shared" si="356"/>
        <v>1.3210147556433943E-3</v>
      </c>
      <c r="P839" s="21">
        <f>IF(SUMIFS('Daily NSE Equity Options'!$L:$L,'Daily NSE Equity Options'!$A:$A,$A839)=0,"",SUMIFS('Daily NSE Equity Options'!$L:$L,'Daily NSE Equity Options'!$A:$A,$A839))</f>
        <v>240755.443</v>
      </c>
      <c r="Q839" s="8">
        <f>IF(SUMIFS('Daily BSE Equity Options'!$L:$L,'Daily BSE Equity Options'!$A:$A,$A839)=0,"",SUMIFS('Daily BSE Equity Options'!$L:$L,'Daily BSE Equity Options'!$A:$A,$A839))</f>
        <v>297.09359999999998</v>
      </c>
      <c r="R839" s="8">
        <f t="shared" si="357"/>
        <v>241052.53659999999</v>
      </c>
      <c r="S839" s="23">
        <f t="shared" si="358"/>
        <v>2.036616737579934</v>
      </c>
      <c r="T839" s="23">
        <f t="shared" si="359"/>
        <v>-0.86625379570990924</v>
      </c>
      <c r="U839" s="23">
        <f t="shared" si="360"/>
        <v>1.9575028078344157</v>
      </c>
      <c r="V839" s="23">
        <f t="shared" si="372"/>
        <v>-0.20940211784454099</v>
      </c>
      <c r="W839" s="23">
        <f t="shared" si="373"/>
        <v>0.90022302997121129</v>
      </c>
      <c r="X839" s="23">
        <f t="shared" si="374"/>
        <v>-0.20883271238612533</v>
      </c>
      <c r="Y839" s="23">
        <f t="shared" si="361"/>
        <v>0.99876751514756723</v>
      </c>
      <c r="Z839" s="23">
        <f t="shared" si="362"/>
        <v>1.232484852432787E-3</v>
      </c>
      <c r="AA839" s="24">
        <f>IF(SUMIFS('Daily NSE Equity Options'!$M:$M,'Daily NSE Equity Options'!$A:$A,$A839)=0,"",SUMIFS('Daily NSE Equity Options'!$M:$M,'Daily NSE Equity Options'!$A:$A,$A839))</f>
        <v>323901585</v>
      </c>
      <c r="AB839" s="9">
        <f>IF(SUMIFS('Daily BSE Equity Options'!$M:$M,'Daily BSE Equity Options'!$A:$A,$A839)=0,"",SUMIFS('Daily BSE Equity Options'!$M:$M,'Daily BSE Equity Options'!$A:$A,$A839))</f>
        <v>453964</v>
      </c>
      <c r="AC839" s="9">
        <f t="shared" si="363"/>
        <v>324355549</v>
      </c>
      <c r="AD839" s="26">
        <f t="shared" si="364"/>
        <v>2.7360797826186629</v>
      </c>
      <c r="AE839" s="26">
        <f t="shared" si="365"/>
        <v>-0.83227617068693893</v>
      </c>
      <c r="AF839" s="26">
        <f t="shared" si="366"/>
        <v>2.6280492163777058</v>
      </c>
      <c r="AG839" s="26">
        <f t="shared" si="375"/>
        <v>-0.167243467938191</v>
      </c>
      <c r="AH839" s="26">
        <f t="shared" si="376"/>
        <v>0.89948659584171931</v>
      </c>
      <c r="AI839" s="26">
        <f t="shared" si="377"/>
        <v>-0.16658841270869695</v>
      </c>
      <c r="AJ839" s="26">
        <f t="shared" si="367"/>
        <v>0.99860041241347774</v>
      </c>
      <c r="AK839" s="26">
        <f t="shared" si="368"/>
        <v>1.3995875865222211E-3</v>
      </c>
      <c r="AL839" s="29">
        <v>11.994999999999999</v>
      </c>
      <c r="AM839" s="30">
        <v>12.682499999999999</v>
      </c>
      <c r="AN839" s="30">
        <v>11.994999999999999</v>
      </c>
      <c r="AO839" s="30">
        <v>12.125</v>
      </c>
      <c r="AP839" s="31">
        <v>1.0800000000000001E-2</v>
      </c>
    </row>
    <row r="840" spans="1:42" x14ac:dyDescent="0.2">
      <c r="A840" s="11">
        <v>45155</v>
      </c>
      <c r="B840" s="5" t="s">
        <v>243</v>
      </c>
      <c r="C840" s="10">
        <v>45139</v>
      </c>
      <c r="D840" s="5" t="s">
        <v>188</v>
      </c>
      <c r="E840" s="18">
        <f>IF(SUMIFS('Daily NSE Equity Options'!$K:$K,'Daily NSE Equity Options'!$A:$A,$A840)=0,"",SUMIFS('Daily NSE Equity Options'!$K:$K,'Daily NSE Equity Options'!$A:$A,$A840))</f>
        <v>605.32820000000004</v>
      </c>
      <c r="F840" s="7">
        <f>IF(SUMIFS('Daily BSE Equity Options'!$K:$K,'Daily BSE Equity Options'!$A:$A,$A840)=0,"",SUMIFS('Daily BSE Equity Options'!$K:$K,'Daily BSE Equity Options'!$A:$A,$A840))</f>
        <v>1.1583000000000001</v>
      </c>
      <c r="G840" s="7">
        <f t="shared" si="351"/>
        <v>606.48650000000009</v>
      </c>
      <c r="H840" s="20">
        <f t="shared" si="352"/>
        <v>0.86321734604394873</v>
      </c>
      <c r="I840" s="20">
        <f t="shared" si="353"/>
        <v>31.628169014084513</v>
      </c>
      <c r="J840" s="20">
        <f t="shared" si="354"/>
        <v>0.86657866519265747</v>
      </c>
      <c r="K840" s="20">
        <f t="shared" si="369"/>
        <v>0.17906821915428162</v>
      </c>
      <c r="L840" s="20">
        <f t="shared" si="370"/>
        <v>0.7056398174053895</v>
      </c>
      <c r="M840" s="20">
        <f t="shared" si="371"/>
        <v>0.1797638280054743</v>
      </c>
      <c r="N840" s="20">
        <f t="shared" si="355"/>
        <v>0.99809014710137811</v>
      </c>
      <c r="O840" s="20">
        <f t="shared" si="356"/>
        <v>1.9098528986218159E-3</v>
      </c>
      <c r="P840" s="21">
        <f>IF(SUMIFS('Daily NSE Equity Options'!$L:$L,'Daily NSE Equity Options'!$A:$A,$A840)=0,"",SUMIFS('Daily NSE Equity Options'!$L:$L,'Daily NSE Equity Options'!$A:$A,$A840))</f>
        <v>459250.53970000002</v>
      </c>
      <c r="Q840" s="8">
        <f>IF(SUMIFS('Daily BSE Equity Options'!$L:$L,'Daily BSE Equity Options'!$A:$A,$A840)=0,"",SUMIFS('Daily BSE Equity Options'!$L:$L,'Daily BSE Equity Options'!$A:$A,$A840))</f>
        <v>938.04669999999999</v>
      </c>
      <c r="R840" s="8">
        <f t="shared" si="357"/>
        <v>460188.58640000003</v>
      </c>
      <c r="S840" s="23">
        <f t="shared" si="358"/>
        <v>3.7411974615841359</v>
      </c>
      <c r="T840" s="23">
        <f t="shared" si="359"/>
        <v>-0.58672103878178827</v>
      </c>
      <c r="U840" s="23">
        <f t="shared" si="360"/>
        <v>3.642105282345188</v>
      </c>
      <c r="V840" s="23">
        <f t="shared" si="372"/>
        <v>0.90753959278087848</v>
      </c>
      <c r="W840" s="23">
        <f t="shared" si="373"/>
        <v>2.1574113343404235</v>
      </c>
      <c r="X840" s="23">
        <f t="shared" si="374"/>
        <v>0.90908004076983451</v>
      </c>
      <c r="Y840" s="23">
        <f t="shared" si="361"/>
        <v>0.9979616037256851</v>
      </c>
      <c r="Z840" s="23">
        <f t="shared" si="362"/>
        <v>2.038396274314899E-3</v>
      </c>
      <c r="AA840" s="24">
        <f>IF(SUMIFS('Daily NSE Equity Options'!$M:$M,'Daily NSE Equity Options'!$A:$A,$A840)=0,"",SUMIFS('Daily NSE Equity Options'!$M:$M,'Daily NSE Equity Options'!$A:$A,$A840))</f>
        <v>611749477</v>
      </c>
      <c r="AB840" s="9">
        <f>IF(SUMIFS('Daily BSE Equity Options'!$M:$M,'Daily BSE Equity Options'!$A:$A,$A840)=0,"",SUMIFS('Daily BSE Equity Options'!$M:$M,'Daily BSE Equity Options'!$A:$A,$A840))</f>
        <v>1434047</v>
      </c>
      <c r="AC840" s="9">
        <f t="shared" si="363"/>
        <v>613183524</v>
      </c>
      <c r="AD840" s="26">
        <f t="shared" si="364"/>
        <v>4.9024494708646111</v>
      </c>
      <c r="AE840" s="26">
        <f t="shared" si="365"/>
        <v>-0.47992292666863468</v>
      </c>
      <c r="AF840" s="26">
        <f t="shared" si="366"/>
        <v>4.7629652933570537</v>
      </c>
      <c r="AG840" s="26">
        <f t="shared" si="375"/>
        <v>0.88868935914592706</v>
      </c>
      <c r="AH840" s="26">
        <f t="shared" si="376"/>
        <v>2.1589443215761603</v>
      </c>
      <c r="AI840" s="26">
        <f t="shared" si="377"/>
        <v>0.8904671922230627</v>
      </c>
      <c r="AJ840" s="26">
        <f t="shared" si="367"/>
        <v>0.99766130865577529</v>
      </c>
      <c r="AK840" s="26">
        <f t="shared" si="368"/>
        <v>2.3386913442247025E-3</v>
      </c>
      <c r="AL840" s="29">
        <v>12.125</v>
      </c>
      <c r="AM840" s="30">
        <v>12.664999999999999</v>
      </c>
      <c r="AN840" s="30">
        <v>12.112500000000001</v>
      </c>
      <c r="AO840" s="30">
        <v>12.24</v>
      </c>
      <c r="AP840" s="31">
        <v>9.4999999999999998E-3</v>
      </c>
    </row>
    <row r="841" spans="1:42" x14ac:dyDescent="0.2">
      <c r="A841" s="11">
        <v>45156</v>
      </c>
      <c r="B841" s="5" t="s">
        <v>241</v>
      </c>
      <c r="C841" s="10">
        <v>45139</v>
      </c>
      <c r="D841" s="5" t="s">
        <v>188</v>
      </c>
      <c r="E841" s="18">
        <f>IF(SUMIFS('Daily NSE Equity Options'!$K:$K,'Daily NSE Equity Options'!$A:$A,$A841)=0,"",SUMIFS('Daily NSE Equity Options'!$K:$K,'Daily NSE Equity Options'!$A:$A,$A841))</f>
        <v>442.58440000000002</v>
      </c>
      <c r="F841" s="7">
        <f>IF(SUMIFS('Daily BSE Equity Options'!$K:$K,'Daily BSE Equity Options'!$A:$A,$A841)=0,"",SUMIFS('Daily BSE Equity Options'!$K:$K,'Daily BSE Equity Options'!$A:$A,$A841))</f>
        <v>28.9664</v>
      </c>
      <c r="G841" s="7">
        <f t="shared" si="351"/>
        <v>471.55080000000004</v>
      </c>
      <c r="H841" s="20">
        <f t="shared" si="352"/>
        <v>-3.8252852802083681E-2</v>
      </c>
      <c r="I841" s="20">
        <f t="shared" si="353"/>
        <v>769.38297872340422</v>
      </c>
      <c r="J841" s="20">
        <f t="shared" si="354"/>
        <v>2.4608154046223074E-2</v>
      </c>
      <c r="K841" s="20">
        <f t="shared" si="369"/>
        <v>-0.26885216978161597</v>
      </c>
      <c r="L841" s="20">
        <f t="shared" si="370"/>
        <v>24.007683674350339</v>
      </c>
      <c r="M841" s="20">
        <f t="shared" si="371"/>
        <v>-0.22248755743120419</v>
      </c>
      <c r="N841" s="20">
        <f t="shared" si="355"/>
        <v>0.93857204780481762</v>
      </c>
      <c r="O841" s="20">
        <f t="shared" si="356"/>
        <v>6.1427952195182357E-2</v>
      </c>
      <c r="P841" s="21">
        <f>IF(SUMIFS('Daily NSE Equity Options'!$L:$L,'Daily NSE Equity Options'!$A:$A,$A841)=0,"",SUMIFS('Daily NSE Equity Options'!$L:$L,'Daily NSE Equity Options'!$A:$A,$A841))</f>
        <v>131604.7665</v>
      </c>
      <c r="Q841" s="8">
        <f>IF(SUMIFS('Daily BSE Equity Options'!$L:$L,'Daily BSE Equity Options'!$A:$A,$A841)=0,"",SUMIFS('Daily BSE Equity Options'!$L:$L,'Daily BSE Equity Options'!$A:$A,$A841))</f>
        <v>60338.090900000003</v>
      </c>
      <c r="R841" s="8">
        <f t="shared" si="357"/>
        <v>191942.85740000001</v>
      </c>
      <c r="S841" s="23">
        <f t="shared" si="358"/>
        <v>-0.49364032200769725</v>
      </c>
      <c r="T841" s="23">
        <f t="shared" si="359"/>
        <v>23.841387579901305</v>
      </c>
      <c r="U841" s="23">
        <f t="shared" si="360"/>
        <v>-0.26832267803910748</v>
      </c>
      <c r="V841" s="23">
        <f t="shared" si="372"/>
        <v>-0.71343579348655917</v>
      </c>
      <c r="W841" s="23">
        <f t="shared" si="373"/>
        <v>63.323120480035811</v>
      </c>
      <c r="X841" s="23">
        <f t="shared" si="374"/>
        <v>-0.58290391575865474</v>
      </c>
      <c r="Y841" s="23">
        <f t="shared" si="361"/>
        <v>0.6856455524455477</v>
      </c>
      <c r="Z841" s="23">
        <f t="shared" si="362"/>
        <v>0.31435444755445224</v>
      </c>
      <c r="AA841" s="24">
        <f>IF(SUMIFS('Daily NSE Equity Options'!$M:$M,'Daily NSE Equity Options'!$A:$A,$A841)=0,"",SUMIFS('Daily NSE Equity Options'!$M:$M,'Daily NSE Equity Options'!$A:$A,$A841))</f>
        <v>166622161</v>
      </c>
      <c r="AB841" s="9">
        <f>IF(SUMIFS('Daily BSE Equity Options'!$M:$M,'Daily BSE Equity Options'!$A:$A,$A841)=0,"",SUMIFS('Daily BSE Equity Options'!$M:$M,'Daily BSE Equity Options'!$A:$A,$A841))</f>
        <v>92856395</v>
      </c>
      <c r="AC841" s="9">
        <f t="shared" si="363"/>
        <v>259478556</v>
      </c>
      <c r="AD841" s="26">
        <f t="shared" si="364"/>
        <v>-0.39287764274389414</v>
      </c>
      <c r="AE841" s="26">
        <f t="shared" si="365"/>
        <v>32.766072325327613</v>
      </c>
      <c r="AF841" s="26">
        <f t="shared" si="366"/>
        <v>-6.391584823603258E-2</v>
      </c>
      <c r="AG841" s="26">
        <f t="shared" si="375"/>
        <v>-0.72763007200740115</v>
      </c>
      <c r="AH841" s="26">
        <f t="shared" si="376"/>
        <v>63.751291275669487</v>
      </c>
      <c r="AI841" s="26">
        <f t="shared" si="377"/>
        <v>-0.57683377676664382</v>
      </c>
      <c r="AJ841" s="26">
        <f t="shared" si="367"/>
        <v>0.64214231637700347</v>
      </c>
      <c r="AK841" s="26">
        <f t="shared" si="368"/>
        <v>0.35785768362299658</v>
      </c>
      <c r="AL841" s="29">
        <v>12.24</v>
      </c>
      <c r="AM841" s="30">
        <v>12.4925</v>
      </c>
      <c r="AN841" s="30">
        <v>10.7875</v>
      </c>
      <c r="AO841" s="30">
        <v>12.1425</v>
      </c>
      <c r="AP841" s="31">
        <v>-8.0000000000000002E-3</v>
      </c>
    </row>
    <row r="842" spans="1:42" x14ac:dyDescent="0.2">
      <c r="A842" s="11">
        <v>45159</v>
      </c>
      <c r="B842" s="5" t="s">
        <v>244</v>
      </c>
      <c r="C842" s="10">
        <v>45139</v>
      </c>
      <c r="D842" s="5" t="s">
        <v>188</v>
      </c>
      <c r="E842" s="18">
        <f>IF(SUMIFS('Daily NSE Equity Options'!$K:$K,'Daily NSE Equity Options'!$A:$A,$A842)=0,"",SUMIFS('Daily NSE Equity Options'!$K:$K,'Daily NSE Equity Options'!$A:$A,$A842))</f>
        <v>446.06209999999999</v>
      </c>
      <c r="F842" s="7">
        <f>IF(SUMIFS('Daily BSE Equity Options'!$K:$K,'Daily BSE Equity Options'!$A:$A,$A842)=0,"",SUMIFS('Daily BSE Equity Options'!$K:$K,'Daily BSE Equity Options'!$A:$A,$A842))</f>
        <v>0.85440000000000005</v>
      </c>
      <c r="G842" s="7">
        <f t="shared" si="351"/>
        <v>446.91649999999998</v>
      </c>
      <c r="H842" s="20" t="str">
        <f t="shared" si="352"/>
        <v/>
      </c>
      <c r="I842" s="20" t="str">
        <f t="shared" si="353"/>
        <v/>
      </c>
      <c r="J842" s="20" t="str">
        <f t="shared" si="354"/>
        <v/>
      </c>
      <c r="K842" s="20">
        <f t="shared" si="369"/>
        <v>7.8577103033905527E-3</v>
      </c>
      <c r="L842" s="20">
        <f t="shared" si="370"/>
        <v>-0.97050375607600525</v>
      </c>
      <c r="M842" s="20">
        <f t="shared" si="371"/>
        <v>-5.2241031082971401E-2</v>
      </c>
      <c r="N842" s="20">
        <f t="shared" si="355"/>
        <v>0.99808823348433096</v>
      </c>
      <c r="O842" s="20">
        <f t="shared" si="356"/>
        <v>1.9117665156690345E-3</v>
      </c>
      <c r="P842" s="21">
        <f>IF(SUMIFS('Daily NSE Equity Options'!$L:$L,'Daily NSE Equity Options'!$A:$A,$A842)=0,"",SUMIFS('Daily NSE Equity Options'!$L:$L,'Daily NSE Equity Options'!$A:$A,$A842))</f>
        <v>189027.8615</v>
      </c>
      <c r="Q842" s="8">
        <f>IF(SUMIFS('Daily BSE Equity Options'!$L:$L,'Daily BSE Equity Options'!$A:$A,$A842)=0,"",SUMIFS('Daily BSE Equity Options'!$L:$L,'Daily BSE Equity Options'!$A:$A,$A842))</f>
        <v>268.625</v>
      </c>
      <c r="R842" s="8">
        <f t="shared" si="357"/>
        <v>189296.4865</v>
      </c>
      <c r="S842" s="23" t="str">
        <f t="shared" si="358"/>
        <v/>
      </c>
      <c r="T842" s="23" t="str">
        <f t="shared" si="359"/>
        <v/>
      </c>
      <c r="U842" s="23" t="str">
        <f t="shared" si="360"/>
        <v/>
      </c>
      <c r="V842" s="23">
        <f t="shared" si="372"/>
        <v>0.43632990299025387</v>
      </c>
      <c r="W842" s="23">
        <f t="shared" si="373"/>
        <v>-0.99554800299457269</v>
      </c>
      <c r="X842" s="23">
        <f t="shared" si="374"/>
        <v>-1.3787285111032221E-2</v>
      </c>
      <c r="Y842" s="23">
        <f t="shared" si="361"/>
        <v>0.99858092981562019</v>
      </c>
      <c r="Z842" s="23">
        <f t="shared" si="362"/>
        <v>1.4190701843797824E-3</v>
      </c>
      <c r="AA842" s="24">
        <f>IF(SUMIFS('Daily NSE Equity Options'!$M:$M,'Daily NSE Equity Options'!$A:$A,$A842)=0,"",SUMIFS('Daily NSE Equity Options'!$M:$M,'Daily NSE Equity Options'!$A:$A,$A842))</f>
        <v>250499072</v>
      </c>
      <c r="AB842" s="9">
        <f>IF(SUMIFS('Daily BSE Equity Options'!$M:$M,'Daily BSE Equity Options'!$A:$A,$A842)=0,"",SUMIFS('Daily BSE Equity Options'!$M:$M,'Daily BSE Equity Options'!$A:$A,$A842))</f>
        <v>411344</v>
      </c>
      <c r="AC842" s="9">
        <f t="shared" si="363"/>
        <v>250910416</v>
      </c>
      <c r="AD842" s="26" t="str">
        <f t="shared" si="364"/>
        <v/>
      </c>
      <c r="AE842" s="26" t="str">
        <f t="shared" si="365"/>
        <v/>
      </c>
      <c r="AF842" s="26" t="str">
        <f t="shared" si="366"/>
        <v/>
      </c>
      <c r="AG842" s="26">
        <f t="shared" si="375"/>
        <v>0.50339588981804173</v>
      </c>
      <c r="AH842" s="26">
        <f t="shared" si="376"/>
        <v>-0.99557010586077566</v>
      </c>
      <c r="AI842" s="26">
        <f t="shared" si="377"/>
        <v>-3.3020609225218545E-2</v>
      </c>
      <c r="AJ842" s="26">
        <f t="shared" si="367"/>
        <v>0.99836059416520995</v>
      </c>
      <c r="AK842" s="26">
        <f t="shared" si="368"/>
        <v>1.639405834790055E-3</v>
      </c>
      <c r="AL842" s="29">
        <v>12.1425</v>
      </c>
      <c r="AM842" s="30">
        <v>12.59</v>
      </c>
      <c r="AN842" s="30">
        <v>11.172499999999999</v>
      </c>
      <c r="AO842" s="30">
        <v>11.96</v>
      </c>
      <c r="AP842" s="31">
        <v>-1.4999999999999999E-2</v>
      </c>
    </row>
    <row r="843" spans="1:42" x14ac:dyDescent="0.2">
      <c r="A843" s="11">
        <v>45160</v>
      </c>
      <c r="B843" s="5" t="s">
        <v>242</v>
      </c>
      <c r="C843" s="10">
        <v>45139</v>
      </c>
      <c r="D843" s="5" t="s">
        <v>188</v>
      </c>
      <c r="E843" s="18">
        <f>IF(SUMIFS('Daily NSE Equity Options'!$K:$K,'Daily NSE Equity Options'!$A:$A,$A843)=0,"",SUMIFS('Daily NSE Equity Options'!$K:$K,'Daily NSE Equity Options'!$A:$A,$A843))</f>
        <v>407.10579999999999</v>
      </c>
      <c r="F843" s="7">
        <f>IF(SUMIFS('Daily BSE Equity Options'!$K:$K,'Daily BSE Equity Options'!$A:$A,$A843)=0,"",SUMIFS('Daily BSE Equity Options'!$K:$K,'Daily BSE Equity Options'!$A:$A,$A843))</f>
        <v>0.47970000000000002</v>
      </c>
      <c r="G843" s="7">
        <f t="shared" si="351"/>
        <v>407.58549999999997</v>
      </c>
      <c r="H843" s="20">
        <f t="shared" si="352"/>
        <v>8.9610624895133384E-3</v>
      </c>
      <c r="I843" s="20">
        <f t="shared" si="353"/>
        <v>8.0680529300567105</v>
      </c>
      <c r="J843" s="20">
        <f t="shared" si="354"/>
        <v>1.0017519818210197E-2</v>
      </c>
      <c r="K843" s="20">
        <f t="shared" si="369"/>
        <v>-8.733380397034407E-2</v>
      </c>
      <c r="L843" s="20">
        <f t="shared" si="370"/>
        <v>-0.43855337078651691</v>
      </c>
      <c r="M843" s="20">
        <f t="shared" si="371"/>
        <v>-8.8005253777830972E-2</v>
      </c>
      <c r="N843" s="20">
        <f t="shared" si="355"/>
        <v>0.99882306902478135</v>
      </c>
      <c r="O843" s="20">
        <f t="shared" si="356"/>
        <v>1.1769309752186967E-3</v>
      </c>
      <c r="P843" s="21">
        <f>IF(SUMIFS('Daily NSE Equity Options'!$L:$L,'Daily NSE Equity Options'!$A:$A,$A843)=0,"",SUMIFS('Daily NSE Equity Options'!$L:$L,'Daily NSE Equity Options'!$A:$A,$A843))</f>
        <v>266399.6164</v>
      </c>
      <c r="Q843" s="8">
        <f>IF(SUMIFS('Daily BSE Equity Options'!$L:$L,'Daily BSE Equity Options'!$A:$A,$A843)=0,"",SUMIFS('Daily BSE Equity Options'!$L:$L,'Daily BSE Equity Options'!$A:$A,$A843))</f>
        <v>205.959</v>
      </c>
      <c r="R843" s="8">
        <f t="shared" si="357"/>
        <v>266605.57539999997</v>
      </c>
      <c r="S843" s="23">
        <f t="shared" si="358"/>
        <v>1.9473781592469495</v>
      </c>
      <c r="T843" s="23">
        <f t="shared" si="359"/>
        <v>-0.90856304006548549</v>
      </c>
      <c r="U843" s="23">
        <f t="shared" si="360"/>
        <v>1.8779364768589804</v>
      </c>
      <c r="V843" s="23">
        <f t="shared" si="372"/>
        <v>0.40931402538244344</v>
      </c>
      <c r="W843" s="23">
        <f t="shared" si="373"/>
        <v>-0.23328431828757556</v>
      </c>
      <c r="X843" s="23">
        <f t="shared" si="374"/>
        <v>0.40840213323240926</v>
      </c>
      <c r="Y843" s="23">
        <f t="shared" si="361"/>
        <v>0.99922747677091539</v>
      </c>
      <c r="Z843" s="23">
        <f t="shared" si="362"/>
        <v>7.725232290847284E-4</v>
      </c>
      <c r="AA843" s="24">
        <f>IF(SUMIFS('Daily NSE Equity Options'!$M:$M,'Daily NSE Equity Options'!$A:$A,$A843)=0,"",SUMIFS('Daily NSE Equity Options'!$M:$M,'Daily NSE Equity Options'!$A:$A,$A843))</f>
        <v>339080114</v>
      </c>
      <c r="AB843" s="9">
        <f>IF(SUMIFS('Daily BSE Equity Options'!$M:$M,'Daily BSE Equity Options'!$A:$A,$A843)=0,"",SUMIFS('Daily BSE Equity Options'!$M:$M,'Daily BSE Equity Options'!$A:$A,$A843))</f>
        <v>315198</v>
      </c>
      <c r="AC843" s="9">
        <f t="shared" si="363"/>
        <v>339395312</v>
      </c>
      <c r="AD843" s="26">
        <f t="shared" si="364"/>
        <v>2.4542735195499357</v>
      </c>
      <c r="AE843" s="26">
        <f t="shared" si="365"/>
        <v>-0.87862752738984373</v>
      </c>
      <c r="AF843" s="26">
        <f t="shared" si="366"/>
        <v>2.3683721858531475</v>
      </c>
      <c r="AG843" s="26">
        <f t="shared" si="375"/>
        <v>0.35361824414263698</v>
      </c>
      <c r="AH843" s="26">
        <f t="shared" si="376"/>
        <v>-0.23373624022715778</v>
      </c>
      <c r="AI843" s="26">
        <f t="shared" si="377"/>
        <v>0.35265533177387098</v>
      </c>
      <c r="AJ843" s="26">
        <f t="shared" si="367"/>
        <v>0.99907129536308981</v>
      </c>
      <c r="AK843" s="26">
        <f t="shared" si="368"/>
        <v>9.2870463691024701E-4</v>
      </c>
      <c r="AL843" s="29">
        <v>11.96</v>
      </c>
      <c r="AM843" s="30">
        <v>12.085000000000001</v>
      </c>
      <c r="AN843" s="30">
        <v>11.59</v>
      </c>
      <c r="AO843" s="30">
        <v>11.7475</v>
      </c>
      <c r="AP843" s="31">
        <v>-1.78E-2</v>
      </c>
    </row>
    <row r="844" spans="1:42" x14ac:dyDescent="0.2">
      <c r="A844" s="11">
        <v>45161</v>
      </c>
      <c r="B844" s="5" t="s">
        <v>240</v>
      </c>
      <c r="C844" s="10">
        <v>45139</v>
      </c>
      <c r="D844" s="5" t="s">
        <v>188</v>
      </c>
      <c r="E844" s="18">
        <f>IF(SUMIFS('Daily NSE Equity Options'!$K:$K,'Daily NSE Equity Options'!$A:$A,$A844)=0,"",SUMIFS('Daily NSE Equity Options'!$K:$K,'Daily NSE Equity Options'!$A:$A,$A844))</f>
        <v>511.58019999999999</v>
      </c>
      <c r="F844" s="7">
        <f>IF(SUMIFS('Daily BSE Equity Options'!$K:$K,'Daily BSE Equity Options'!$A:$A,$A844)=0,"",SUMIFS('Daily BSE Equity Options'!$K:$K,'Daily BSE Equity Options'!$A:$A,$A844))</f>
        <v>1.3703000000000001</v>
      </c>
      <c r="G844" s="7">
        <f t="shared" si="351"/>
        <v>512.95050000000003</v>
      </c>
      <c r="H844" s="20">
        <f t="shared" si="352"/>
        <v>-2.7757495546249955E-2</v>
      </c>
      <c r="I844" s="20">
        <f t="shared" si="353"/>
        <v>33.343358395989981</v>
      </c>
      <c r="J844" s="20">
        <f t="shared" si="354"/>
        <v>-2.5227198139505358E-2</v>
      </c>
      <c r="K844" s="20">
        <f t="shared" si="369"/>
        <v>0.25662714704629619</v>
      </c>
      <c r="L844" s="20">
        <f t="shared" si="370"/>
        <v>1.8565770273087345</v>
      </c>
      <c r="M844" s="20">
        <f t="shared" si="371"/>
        <v>0.2585101776191745</v>
      </c>
      <c r="N844" s="20">
        <f t="shared" si="355"/>
        <v>0.99732859213510849</v>
      </c>
      <c r="O844" s="20">
        <f t="shared" si="356"/>
        <v>2.6714078648914464E-3</v>
      </c>
      <c r="P844" s="21">
        <f>IF(SUMIFS('Daily NSE Equity Options'!$L:$L,'Daily NSE Equity Options'!$A:$A,$A844)=0,"",SUMIFS('Daily NSE Equity Options'!$L:$L,'Daily NSE Equity Options'!$A:$A,$A844))</f>
        <v>233863.3315</v>
      </c>
      <c r="Q844" s="8">
        <f>IF(SUMIFS('Daily BSE Equity Options'!$L:$L,'Daily BSE Equity Options'!$A:$A,$A844)=0,"",SUMIFS('Daily BSE Equity Options'!$L:$L,'Daily BSE Equity Options'!$A:$A,$A844))</f>
        <v>763.41980000000001</v>
      </c>
      <c r="R844" s="8">
        <f t="shared" si="357"/>
        <v>234626.7513</v>
      </c>
      <c r="S844" s="23">
        <f t="shared" si="358"/>
        <v>0.67600707550428085</v>
      </c>
      <c r="T844" s="23">
        <f t="shared" si="359"/>
        <v>-0.66544532984267257</v>
      </c>
      <c r="U844" s="23">
        <f t="shared" si="360"/>
        <v>0.65442264816333462</v>
      </c>
      <c r="V844" s="23">
        <f t="shared" si="372"/>
        <v>-0.1221333774413047</v>
      </c>
      <c r="W844" s="23">
        <f t="shared" si="373"/>
        <v>2.7066590923436218</v>
      </c>
      <c r="X844" s="23">
        <f t="shared" si="374"/>
        <v>-0.11994806954813586</v>
      </c>
      <c r="Y844" s="23">
        <f t="shared" si="361"/>
        <v>0.99674623717981814</v>
      </c>
      <c r="Z844" s="23">
        <f t="shared" si="362"/>
        <v>3.2537628201818776E-3</v>
      </c>
      <c r="AA844" s="24">
        <f>IF(SUMIFS('Daily NSE Equity Options'!$M:$M,'Daily NSE Equity Options'!$A:$A,$A844)=0,"",SUMIFS('Daily NSE Equity Options'!$M:$M,'Daily NSE Equity Options'!$A:$A,$A844))</f>
        <v>310016204</v>
      </c>
      <c r="AB844" s="9">
        <f>IF(SUMIFS('Daily BSE Equity Options'!$M:$M,'Daily BSE Equity Options'!$A:$A,$A844)=0,"",SUMIFS('Daily BSE Equity Options'!$M:$M,'Daily BSE Equity Options'!$A:$A,$A844))</f>
        <v>1167283</v>
      </c>
      <c r="AC844" s="9">
        <f t="shared" si="363"/>
        <v>311183487</v>
      </c>
      <c r="AD844" s="26">
        <f t="shared" si="364"/>
        <v>1.0079241629325599</v>
      </c>
      <c r="AE844" s="26">
        <f t="shared" si="365"/>
        <v>-0.53741419766369569</v>
      </c>
      <c r="AF844" s="26">
        <f t="shared" si="366"/>
        <v>0.98307396701440242</v>
      </c>
      <c r="AG844" s="26">
        <f t="shared" si="375"/>
        <v>-8.5713991472823436E-2</v>
      </c>
      <c r="AH844" s="26">
        <f t="shared" si="376"/>
        <v>2.7033325084550031</v>
      </c>
      <c r="AI844" s="26">
        <f t="shared" si="377"/>
        <v>-8.3123791055782159E-2</v>
      </c>
      <c r="AJ844" s="26">
        <f t="shared" si="367"/>
        <v>0.99624889157437846</v>
      </c>
      <c r="AK844" s="26">
        <f t="shared" si="368"/>
        <v>3.7511084256215692E-3</v>
      </c>
      <c r="AL844" s="29">
        <v>11.7475</v>
      </c>
      <c r="AM844" s="30">
        <v>11.885</v>
      </c>
      <c r="AN844" s="30">
        <v>10.307499999999999</v>
      </c>
      <c r="AO844" s="30">
        <v>11.727499999999999</v>
      </c>
      <c r="AP844" s="31">
        <v>-1.6999999999999999E-3</v>
      </c>
    </row>
    <row r="845" spans="1:42" x14ac:dyDescent="0.2">
      <c r="A845" s="11">
        <v>45162</v>
      </c>
      <c r="B845" s="5" t="s">
        <v>243</v>
      </c>
      <c r="C845" s="10">
        <v>45139</v>
      </c>
      <c r="D845" s="5" t="s">
        <v>188</v>
      </c>
      <c r="E845" s="18">
        <f>IF(SUMIFS('Daily NSE Equity Options'!$K:$K,'Daily NSE Equity Options'!$A:$A,$A845)=0,"",SUMIFS('Daily NSE Equity Options'!$K:$K,'Daily NSE Equity Options'!$A:$A,$A845))</f>
        <v>694.12120000000004</v>
      </c>
      <c r="F845" s="7">
        <f>IF(SUMIFS('Daily BSE Equity Options'!$K:$K,'Daily BSE Equity Options'!$A:$A,$A845)=0,"",SUMIFS('Daily BSE Equity Options'!$K:$K,'Daily BSE Equity Options'!$A:$A,$A845))</f>
        <v>2.4226000000000001</v>
      </c>
      <c r="G845" s="7">
        <f t="shared" si="351"/>
        <v>696.54380000000003</v>
      </c>
      <c r="H845" s="20">
        <f t="shared" si="352"/>
        <v>0.52705136948630527</v>
      </c>
      <c r="I845" s="20">
        <f t="shared" si="353"/>
        <v>70.887240356083083</v>
      </c>
      <c r="J845" s="20">
        <f t="shared" si="354"/>
        <v>0.53226743501801765</v>
      </c>
      <c r="K845" s="20">
        <f t="shared" si="369"/>
        <v>0.35681795347044321</v>
      </c>
      <c r="L845" s="20">
        <f t="shared" si="370"/>
        <v>0.76793402904473473</v>
      </c>
      <c r="M845" s="20">
        <f t="shared" si="371"/>
        <v>0.35791621218811565</v>
      </c>
      <c r="N845" s="20">
        <f t="shared" si="355"/>
        <v>0.99652197033409817</v>
      </c>
      <c r="O845" s="20">
        <f t="shared" si="356"/>
        <v>3.4780296659018429E-3</v>
      </c>
      <c r="P845" s="21">
        <f>IF(SUMIFS('Daily NSE Equity Options'!$L:$L,'Daily NSE Equity Options'!$A:$A,$A845)=0,"",SUMIFS('Daily NSE Equity Options'!$L:$L,'Daily NSE Equity Options'!$A:$A,$A845))</f>
        <v>569389.18539999996</v>
      </c>
      <c r="Q845" s="8">
        <f>IF(SUMIFS('Daily BSE Equity Options'!$L:$L,'Daily BSE Equity Options'!$A:$A,$A845)=0,"",SUMIFS('Daily BSE Equity Options'!$L:$L,'Daily BSE Equity Options'!$A:$A,$A845))</f>
        <v>1998.7761</v>
      </c>
      <c r="R845" s="8">
        <f t="shared" si="357"/>
        <v>571387.96149999998</v>
      </c>
      <c r="S845" s="23">
        <f t="shared" si="358"/>
        <v>3.1179122611027088</v>
      </c>
      <c r="T845" s="23">
        <f t="shared" si="359"/>
        <v>-0.13660838890788563</v>
      </c>
      <c r="U845" s="23">
        <f t="shared" si="360"/>
        <v>3.0643202335678188</v>
      </c>
      <c r="V845" s="23">
        <f t="shared" si="372"/>
        <v>1.4347091172777549</v>
      </c>
      <c r="W845" s="23">
        <f t="shared" si="373"/>
        <v>1.6181873983357518</v>
      </c>
      <c r="X845" s="23">
        <f t="shared" si="374"/>
        <v>1.4353061120869723</v>
      </c>
      <c r="Y845" s="23">
        <f t="shared" si="361"/>
        <v>0.99650189322373395</v>
      </c>
      <c r="Z845" s="23">
        <f t="shared" si="362"/>
        <v>3.4981067762660592E-3</v>
      </c>
      <c r="AA845" s="24">
        <f>IF(SUMIFS('Daily NSE Equity Options'!$M:$M,'Daily NSE Equity Options'!$A:$A,$A845)=0,"",SUMIFS('Daily NSE Equity Options'!$M:$M,'Daily NSE Equity Options'!$A:$A,$A845))</f>
        <v>756367388</v>
      </c>
      <c r="AB845" s="9">
        <f>IF(SUMIFS('Daily BSE Equity Options'!$M:$M,'Daily BSE Equity Options'!$A:$A,$A845)=0,"",SUMIFS('Daily BSE Equity Options'!$M:$M,'Daily BSE Equity Options'!$A:$A,$A845))</f>
        <v>3047343</v>
      </c>
      <c r="AC845" s="9">
        <f t="shared" si="363"/>
        <v>759414731</v>
      </c>
      <c r="AD845" s="26">
        <f t="shared" si="364"/>
        <v>4.0728256716435132</v>
      </c>
      <c r="AE845" s="26">
        <f t="shared" si="365"/>
        <v>0.19987360811428023</v>
      </c>
      <c r="AF845" s="26">
        <f t="shared" si="366"/>
        <v>4.0079607556004948</v>
      </c>
      <c r="AG845" s="26">
        <f t="shared" si="375"/>
        <v>1.4397672710036797</v>
      </c>
      <c r="AH845" s="26">
        <f t="shared" si="376"/>
        <v>1.6106291276408551</v>
      </c>
      <c r="AI845" s="26">
        <f t="shared" si="377"/>
        <v>1.4404081923537286</v>
      </c>
      <c r="AJ845" s="26">
        <f t="shared" si="367"/>
        <v>0.99598724797451943</v>
      </c>
      <c r="AK845" s="26">
        <f t="shared" si="368"/>
        <v>4.0127520254805279E-3</v>
      </c>
      <c r="AL845" s="29">
        <v>11.727499999999999</v>
      </c>
      <c r="AM845" s="30">
        <v>12.234999999999999</v>
      </c>
      <c r="AN845" s="30">
        <v>10.1975</v>
      </c>
      <c r="AO845" s="30">
        <v>11.7</v>
      </c>
      <c r="AP845" s="31">
        <v>-2.3E-3</v>
      </c>
    </row>
    <row r="846" spans="1:42" x14ac:dyDescent="0.2">
      <c r="A846" s="11">
        <v>45163</v>
      </c>
      <c r="B846" s="5" t="s">
        <v>241</v>
      </c>
      <c r="C846" s="10">
        <v>45139</v>
      </c>
      <c r="D846" s="5" t="s">
        <v>188</v>
      </c>
      <c r="E846" s="18">
        <f>IF(SUMIFS('Daily NSE Equity Options'!$K:$K,'Daily NSE Equity Options'!$A:$A,$A846)=0,"",SUMIFS('Daily NSE Equity Options'!$K:$K,'Daily NSE Equity Options'!$A:$A,$A846))</f>
        <v>542.13409999999999</v>
      </c>
      <c r="F846" s="7">
        <f>IF(SUMIFS('Daily BSE Equity Options'!$K:$K,'Daily BSE Equity Options'!$A:$A,$A846)=0,"",SUMIFS('Daily BSE Equity Options'!$K:$K,'Daily BSE Equity Options'!$A:$A,$A846))</f>
        <v>38.236600000000003</v>
      </c>
      <c r="G846" s="7">
        <f t="shared" si="351"/>
        <v>580.37069999999994</v>
      </c>
      <c r="H846" s="20">
        <f t="shared" si="352"/>
        <v>-1.9217674029519016E-2</v>
      </c>
      <c r="I846" s="20">
        <f t="shared" si="353"/>
        <v>1425.7388059701493</v>
      </c>
      <c r="J846" s="20">
        <f t="shared" si="354"/>
        <v>4.9905785916948275E-2</v>
      </c>
      <c r="K846" s="20">
        <f t="shared" si="369"/>
        <v>-0.21896334530626649</v>
      </c>
      <c r="L846" s="20">
        <f t="shared" si="370"/>
        <v>14.783290679435318</v>
      </c>
      <c r="M846" s="20">
        <f t="shared" si="371"/>
        <v>-0.16678506075281996</v>
      </c>
      <c r="N846" s="20">
        <f t="shared" si="355"/>
        <v>0.93411693595145318</v>
      </c>
      <c r="O846" s="20">
        <f t="shared" si="356"/>
        <v>6.5883064048546908E-2</v>
      </c>
      <c r="P846" s="21">
        <f>IF(SUMIFS('Daily NSE Equity Options'!$L:$L,'Daily NSE Equity Options'!$A:$A,$A846)=0,"",SUMIFS('Daily NSE Equity Options'!$L:$L,'Daily NSE Equity Options'!$A:$A,$A846))</f>
        <v>166553.49729999999</v>
      </c>
      <c r="Q846" s="8">
        <f>IF(SUMIFS('Daily BSE Equity Options'!$L:$L,'Daily BSE Equity Options'!$A:$A,$A846)=0,"",SUMIFS('Daily BSE Equity Options'!$L:$L,'Daily BSE Equity Options'!$A:$A,$A846))</f>
        <v>71364.441999999995</v>
      </c>
      <c r="R846" s="8">
        <f t="shared" si="357"/>
        <v>237917.93929999997</v>
      </c>
      <c r="S846" s="23">
        <f t="shared" si="358"/>
        <v>-0.40793925490604999</v>
      </c>
      <c r="T846" s="23">
        <f t="shared" si="359"/>
        <v>28.404999107315504</v>
      </c>
      <c r="U846" s="23">
        <f t="shared" si="360"/>
        <v>-0.16148855235697335</v>
      </c>
      <c r="V846" s="23">
        <f t="shared" si="372"/>
        <v>-0.70748742411924281</v>
      </c>
      <c r="W846" s="23">
        <f t="shared" si="373"/>
        <v>34.704070105701177</v>
      </c>
      <c r="X846" s="23">
        <f t="shared" si="374"/>
        <v>-0.58361401476604269</v>
      </c>
      <c r="Y846" s="23">
        <f t="shared" si="361"/>
        <v>0.70004598135824558</v>
      </c>
      <c r="Z846" s="23">
        <f t="shared" si="362"/>
        <v>0.29995401864175447</v>
      </c>
      <c r="AA846" s="24">
        <f>IF(SUMIFS('Daily NSE Equity Options'!$M:$M,'Daily NSE Equity Options'!$A:$A,$A846)=0,"",SUMIFS('Daily NSE Equity Options'!$M:$M,'Daily NSE Equity Options'!$A:$A,$A846))</f>
        <v>216027900</v>
      </c>
      <c r="AB846" s="9">
        <f>IF(SUMIFS('Daily BSE Equity Options'!$M:$M,'Daily BSE Equity Options'!$A:$A,$A846)=0,"",SUMIFS('Daily BSE Equity Options'!$M:$M,'Daily BSE Equity Options'!$A:$A,$A846))</f>
        <v>109848896</v>
      </c>
      <c r="AC846" s="9">
        <f t="shared" si="363"/>
        <v>325876796</v>
      </c>
      <c r="AD846" s="26">
        <f t="shared" si="364"/>
        <v>-0.27636127153996781</v>
      </c>
      <c r="AE846" s="26">
        <f t="shared" si="365"/>
        <v>42.927926285119703</v>
      </c>
      <c r="AF846" s="26">
        <f t="shared" si="366"/>
        <v>8.2536736850603809E-2</v>
      </c>
      <c r="AG846" s="26">
        <f t="shared" si="375"/>
        <v>-0.71438760656878031</v>
      </c>
      <c r="AH846" s="26">
        <f t="shared" si="376"/>
        <v>35.047434108992654</v>
      </c>
      <c r="AI846" s="26">
        <f t="shared" si="377"/>
        <v>-0.57088428404478764</v>
      </c>
      <c r="AJ846" s="26">
        <f t="shared" si="367"/>
        <v>0.66291280217447579</v>
      </c>
      <c r="AK846" s="26">
        <f t="shared" si="368"/>
        <v>0.33708719782552421</v>
      </c>
      <c r="AL846" s="29">
        <v>11.7</v>
      </c>
      <c r="AM846" s="30">
        <v>12.2425</v>
      </c>
      <c r="AN846" s="30">
        <v>9.98</v>
      </c>
      <c r="AO846" s="30">
        <v>12.0825</v>
      </c>
      <c r="AP846" s="31">
        <v>3.27E-2</v>
      </c>
    </row>
    <row r="847" spans="1:42" x14ac:dyDescent="0.2">
      <c r="A847" s="11">
        <v>45166</v>
      </c>
      <c r="B847" s="5" t="s">
        <v>244</v>
      </c>
      <c r="C847" s="10">
        <v>45139</v>
      </c>
      <c r="D847" s="5" t="s">
        <v>188</v>
      </c>
      <c r="E847" s="18">
        <f>IF(SUMIFS('Daily NSE Equity Options'!$K:$K,'Daily NSE Equity Options'!$A:$A,$A847)=0,"",SUMIFS('Daily NSE Equity Options'!$K:$K,'Daily NSE Equity Options'!$A:$A,$A847))</f>
        <v>472.76479999999998</v>
      </c>
      <c r="F847" s="7">
        <f>IF(SUMIFS('Daily BSE Equity Options'!$K:$K,'Daily BSE Equity Options'!$A:$A,$A847)=0,"",SUMIFS('Daily BSE Equity Options'!$K:$K,'Daily BSE Equity Options'!$A:$A,$A847))</f>
        <v>0.7228</v>
      </c>
      <c r="G847" s="7">
        <f t="shared" si="351"/>
        <v>473.48759999999999</v>
      </c>
      <c r="H847" s="20" t="str">
        <f t="shared" si="352"/>
        <v/>
      </c>
      <c r="I847" s="20" t="str">
        <f t="shared" si="353"/>
        <v/>
      </c>
      <c r="J847" s="20" t="str">
        <f t="shared" si="354"/>
        <v/>
      </c>
      <c r="K847" s="20">
        <f t="shared" si="369"/>
        <v>-0.12795597989501128</v>
      </c>
      <c r="L847" s="20">
        <f t="shared" si="370"/>
        <v>-0.98109664562225718</v>
      </c>
      <c r="M847" s="20">
        <f t="shared" si="371"/>
        <v>-0.1841635010175392</v>
      </c>
      <c r="N847" s="20">
        <f t="shared" si="355"/>
        <v>0.99847345527105669</v>
      </c>
      <c r="O847" s="20">
        <f t="shared" si="356"/>
        <v>1.5265447289432711E-3</v>
      </c>
      <c r="P847" s="21">
        <f>IF(SUMIFS('Daily NSE Equity Options'!$L:$L,'Daily NSE Equity Options'!$A:$A,$A847)=0,"",SUMIFS('Daily NSE Equity Options'!$L:$L,'Daily NSE Equity Options'!$A:$A,$A847))</f>
        <v>197325.94219999999</v>
      </c>
      <c r="Q847" s="8">
        <f>IF(SUMIFS('Daily BSE Equity Options'!$L:$L,'Daily BSE Equity Options'!$A:$A,$A847)=0,"",SUMIFS('Daily BSE Equity Options'!$L:$L,'Daily BSE Equity Options'!$A:$A,$A847))</f>
        <v>231.49889999999999</v>
      </c>
      <c r="R847" s="8">
        <f t="shared" si="357"/>
        <v>197557.4411</v>
      </c>
      <c r="S847" s="23" t="str">
        <f t="shared" si="358"/>
        <v/>
      </c>
      <c r="T847" s="23" t="str">
        <f t="shared" si="359"/>
        <v/>
      </c>
      <c r="U847" s="23" t="str">
        <f t="shared" si="360"/>
        <v/>
      </c>
      <c r="V847" s="23">
        <f t="shared" si="372"/>
        <v>0.18476012451766155</v>
      </c>
      <c r="W847" s="23">
        <f t="shared" si="373"/>
        <v>-0.99675610299033801</v>
      </c>
      <c r="X847" s="23">
        <f t="shared" si="374"/>
        <v>-0.16964041601380819</v>
      </c>
      <c r="Y847" s="23">
        <f t="shared" si="361"/>
        <v>0.99882819447999016</v>
      </c>
      <c r="Z847" s="23">
        <f t="shared" si="362"/>
        <v>1.1718055200098459E-3</v>
      </c>
      <c r="AA847" s="24">
        <f>IF(SUMIFS('Daily NSE Equity Options'!$M:$M,'Daily NSE Equity Options'!$A:$A,$A847)=0,"",SUMIFS('Daily NSE Equity Options'!$M:$M,'Daily NSE Equity Options'!$A:$A,$A847))</f>
        <v>263153010</v>
      </c>
      <c r="AB847" s="9">
        <f>IF(SUMIFS('Daily BSE Equity Options'!$M:$M,'Daily BSE Equity Options'!$A:$A,$A847)=0,"",SUMIFS('Daily BSE Equity Options'!$M:$M,'Daily BSE Equity Options'!$A:$A,$A847))</f>
        <v>355011</v>
      </c>
      <c r="AC847" s="9">
        <f t="shared" si="363"/>
        <v>263508021</v>
      </c>
      <c r="AD847" s="26" t="str">
        <f t="shared" si="364"/>
        <v/>
      </c>
      <c r="AE847" s="26" t="str">
        <f t="shared" si="365"/>
        <v/>
      </c>
      <c r="AF847" s="26" t="str">
        <f t="shared" si="366"/>
        <v/>
      </c>
      <c r="AG847" s="26">
        <f t="shared" si="375"/>
        <v>0.21814362867018566</v>
      </c>
      <c r="AH847" s="26">
        <f t="shared" si="376"/>
        <v>-0.9967681878204766</v>
      </c>
      <c r="AI847" s="26">
        <f t="shared" si="377"/>
        <v>-0.1913875911557692</v>
      </c>
      <c r="AJ847" s="26">
        <f t="shared" si="367"/>
        <v>0.99865275068799519</v>
      </c>
      <c r="AK847" s="26">
        <f t="shared" si="368"/>
        <v>1.3472493120048137E-3</v>
      </c>
      <c r="AL847" s="29">
        <v>12.0825</v>
      </c>
      <c r="AM847" s="30">
        <v>12.72</v>
      </c>
      <c r="AN847" s="30">
        <v>9.5</v>
      </c>
      <c r="AO847" s="30">
        <v>12.397500000000001</v>
      </c>
      <c r="AP847" s="31">
        <v>2.6100000000000002E-2</v>
      </c>
    </row>
    <row r="848" spans="1:42" x14ac:dyDescent="0.2">
      <c r="A848" s="11">
        <v>45167</v>
      </c>
      <c r="B848" s="5" t="s">
        <v>242</v>
      </c>
      <c r="C848" s="10">
        <v>45139</v>
      </c>
      <c r="D848" s="5" t="s">
        <v>188</v>
      </c>
      <c r="E848" s="18">
        <f>IF(SUMIFS('Daily NSE Equity Options'!$K:$K,'Daily NSE Equity Options'!$A:$A,$A848)=0,"",SUMIFS('Daily NSE Equity Options'!$K:$K,'Daily NSE Equity Options'!$A:$A,$A848))</f>
        <v>436.65379999999999</v>
      </c>
      <c r="F848" s="7">
        <f>IF(SUMIFS('Daily BSE Equity Options'!$K:$K,'Daily BSE Equity Options'!$A:$A,$A848)=0,"",SUMIFS('Daily BSE Equity Options'!$K:$K,'Daily BSE Equity Options'!$A:$A,$A848))</f>
        <v>0.70789999999999997</v>
      </c>
      <c r="G848" s="7">
        <f t="shared" si="351"/>
        <v>437.36169999999998</v>
      </c>
      <c r="H848" s="20">
        <f t="shared" si="352"/>
        <v>-4.4553422050985558E-2</v>
      </c>
      <c r="I848" s="20">
        <f t="shared" si="353"/>
        <v>10.937605396290051</v>
      </c>
      <c r="J848" s="20">
        <f t="shared" si="354"/>
        <v>-4.3128617707346328E-2</v>
      </c>
      <c r="K848" s="20">
        <f t="shared" si="369"/>
        <v>-7.6382590243605275E-2</v>
      </c>
      <c r="L848" s="20">
        <f t="shared" si="370"/>
        <v>-2.061427780852243E-2</v>
      </c>
      <c r="M848" s="20">
        <f t="shared" si="371"/>
        <v>-7.6297457420215431E-2</v>
      </c>
      <c r="N848" s="20">
        <f t="shared" si="355"/>
        <v>0.99838143120442413</v>
      </c>
      <c r="O848" s="20">
        <f t="shared" si="356"/>
        <v>1.6185687955758358E-3</v>
      </c>
      <c r="P848" s="21">
        <f>IF(SUMIFS('Daily NSE Equity Options'!$L:$L,'Daily NSE Equity Options'!$A:$A,$A848)=0,"",SUMIFS('Daily NSE Equity Options'!$L:$L,'Daily NSE Equity Options'!$A:$A,$A848))</f>
        <v>286175.02429999999</v>
      </c>
      <c r="Q848" s="8">
        <f>IF(SUMIFS('Daily BSE Equity Options'!$L:$L,'Daily BSE Equity Options'!$A:$A,$A848)=0,"",SUMIFS('Daily BSE Equity Options'!$L:$L,'Daily BSE Equity Options'!$A:$A,$A848))</f>
        <v>284.56</v>
      </c>
      <c r="R848" s="8">
        <f t="shared" si="357"/>
        <v>286459.58429999999</v>
      </c>
      <c r="S848" s="23">
        <f t="shared" si="358"/>
        <v>2.0952385777299525</v>
      </c>
      <c r="T848" s="23">
        <f t="shared" si="359"/>
        <v>-0.86700361949630844</v>
      </c>
      <c r="U848" s="23">
        <f t="shared" si="360"/>
        <v>2.0282375932912018</v>
      </c>
      <c r="V848" s="23">
        <f t="shared" si="372"/>
        <v>0.45026559158626434</v>
      </c>
      <c r="W848" s="23">
        <f t="shared" si="373"/>
        <v>0.22920670465388815</v>
      </c>
      <c r="X848" s="23">
        <f t="shared" si="374"/>
        <v>0.45000655356230967</v>
      </c>
      <c r="Y848" s="23">
        <f t="shared" si="361"/>
        <v>0.99900663124714306</v>
      </c>
      <c r="Z848" s="23">
        <f t="shared" si="362"/>
        <v>9.9336875285691039E-4</v>
      </c>
      <c r="AA848" s="24">
        <f>IF(SUMIFS('Daily NSE Equity Options'!$M:$M,'Daily NSE Equity Options'!$A:$A,$A848)=0,"",SUMIFS('Daily NSE Equity Options'!$M:$M,'Daily NSE Equity Options'!$A:$A,$A848))</f>
        <v>365265200</v>
      </c>
      <c r="AB848" s="9">
        <f>IF(SUMIFS('Daily BSE Equity Options'!$M:$M,'Daily BSE Equity Options'!$A:$A,$A848)=0,"",SUMIFS('Daily BSE Equity Options'!$M:$M,'Daily BSE Equity Options'!$A:$A,$A848))</f>
        <v>436191</v>
      </c>
      <c r="AC848" s="9">
        <f t="shared" si="363"/>
        <v>365701391</v>
      </c>
      <c r="AD848" s="26">
        <f t="shared" si="364"/>
        <v>2.599750534118169</v>
      </c>
      <c r="AE848" s="26">
        <f t="shared" si="365"/>
        <v>-0.82839206102161156</v>
      </c>
      <c r="AF848" s="26">
        <f t="shared" si="366"/>
        <v>2.5159749690839104</v>
      </c>
      <c r="AG848" s="26">
        <f t="shared" si="375"/>
        <v>0.38803352467828511</v>
      </c>
      <c r="AH848" s="26">
        <f t="shared" si="376"/>
        <v>0.22866897082062243</v>
      </c>
      <c r="AI848" s="26">
        <f t="shared" si="377"/>
        <v>0.38781882089274244</v>
      </c>
      <c r="AJ848" s="26">
        <f t="shared" si="367"/>
        <v>0.99880724817915723</v>
      </c>
      <c r="AK848" s="26">
        <f t="shared" si="368"/>
        <v>1.1927518208428144E-3</v>
      </c>
      <c r="AL848" s="29">
        <v>12.397500000000001</v>
      </c>
      <c r="AM848" s="30">
        <v>12.4625</v>
      </c>
      <c r="AN848" s="30">
        <v>10.647500000000001</v>
      </c>
      <c r="AO848" s="30">
        <v>12.225</v>
      </c>
      <c r="AP848" s="31">
        <v>-1.3899999999999999E-2</v>
      </c>
    </row>
    <row r="849" spans="1:42" x14ac:dyDescent="0.2">
      <c r="A849" s="11">
        <v>45168</v>
      </c>
      <c r="B849" s="5" t="s">
        <v>240</v>
      </c>
      <c r="C849" s="10">
        <v>45139</v>
      </c>
      <c r="D849" s="5" t="s">
        <v>188</v>
      </c>
      <c r="E849" s="18">
        <f>IF(SUMIFS('Daily NSE Equity Options'!$K:$K,'Daily NSE Equity Options'!$A:$A,$A849)=0,"",SUMIFS('Daily NSE Equity Options'!$K:$K,'Daily NSE Equity Options'!$A:$A,$A849))</f>
        <v>468.4776</v>
      </c>
      <c r="F849" s="7">
        <f>IF(SUMIFS('Daily BSE Equity Options'!$K:$K,'Daily BSE Equity Options'!$A:$A,$A849)=0,"",SUMIFS('Daily BSE Equity Options'!$K:$K,'Daily BSE Equity Options'!$A:$A,$A849))</f>
        <v>1.4931000000000001</v>
      </c>
      <c r="G849" s="7">
        <f t="shared" si="351"/>
        <v>469.97070000000002</v>
      </c>
      <c r="H849" s="20">
        <f t="shared" si="352"/>
        <v>-0.13843342604122588</v>
      </c>
      <c r="I849" s="20">
        <f t="shared" si="353"/>
        <v>33.885514018691595</v>
      </c>
      <c r="J849" s="20">
        <f t="shared" si="354"/>
        <v>-0.13575552640642952</v>
      </c>
      <c r="K849" s="20">
        <f t="shared" si="369"/>
        <v>7.2881078785985709E-2</v>
      </c>
      <c r="L849" s="20">
        <f t="shared" si="370"/>
        <v>1.1091962141545419</v>
      </c>
      <c r="M849" s="20">
        <f t="shared" si="371"/>
        <v>7.4558426126476229E-2</v>
      </c>
      <c r="N849" s="20">
        <f t="shared" si="355"/>
        <v>0.9968229934334204</v>
      </c>
      <c r="O849" s="20">
        <f t="shared" si="356"/>
        <v>3.1770065665795762E-3</v>
      </c>
      <c r="P849" s="21">
        <f>IF(SUMIFS('Daily NSE Equity Options'!$L:$L,'Daily NSE Equity Options'!$A:$A,$A849)=0,"",SUMIFS('Daily NSE Equity Options'!$L:$L,'Daily NSE Equity Options'!$A:$A,$A849))</f>
        <v>215631.1146</v>
      </c>
      <c r="Q849" s="8">
        <f>IF(SUMIFS('Daily BSE Equity Options'!$L:$L,'Daily BSE Equity Options'!$A:$A,$A849)=0,"",SUMIFS('Daily BSE Equity Options'!$L:$L,'Daily BSE Equity Options'!$A:$A,$A849))</f>
        <v>775.96259999999995</v>
      </c>
      <c r="R849" s="8">
        <f t="shared" si="357"/>
        <v>216407.0772</v>
      </c>
      <c r="S849" s="23">
        <f t="shared" si="358"/>
        <v>0.47794555186668752</v>
      </c>
      <c r="T849" s="23">
        <f t="shared" si="359"/>
        <v>-0.6547773860815016</v>
      </c>
      <c r="U849" s="23">
        <f t="shared" si="360"/>
        <v>0.46075964119632529</v>
      </c>
      <c r="V849" s="23">
        <f t="shared" si="372"/>
        <v>-0.24650617178265055</v>
      </c>
      <c r="W849" s="23">
        <f t="shared" si="373"/>
        <v>1.7268857183019395</v>
      </c>
      <c r="X849" s="23">
        <f t="shared" si="374"/>
        <v>-0.24454586594189931</v>
      </c>
      <c r="Y849" s="23">
        <f t="shared" si="361"/>
        <v>0.99641433815363223</v>
      </c>
      <c r="Z849" s="23">
        <f t="shared" si="362"/>
        <v>3.5856618463677489E-3</v>
      </c>
      <c r="AA849" s="24">
        <f>IF(SUMIFS('Daily NSE Equity Options'!$M:$M,'Daily NSE Equity Options'!$A:$A,$A849)=0,"",SUMIFS('Daily NSE Equity Options'!$M:$M,'Daily NSE Equity Options'!$A:$A,$A849))</f>
        <v>285259018</v>
      </c>
      <c r="AB849" s="9">
        <f>IF(SUMIFS('Daily BSE Equity Options'!$M:$M,'Daily BSE Equity Options'!$A:$A,$A849)=0,"",SUMIFS('Daily BSE Equity Options'!$M:$M,'Daily BSE Equity Options'!$A:$A,$A849))</f>
        <v>1187178</v>
      </c>
      <c r="AC849" s="9">
        <f t="shared" si="363"/>
        <v>286446196</v>
      </c>
      <c r="AD849" s="26">
        <f t="shared" si="364"/>
        <v>0.78456021290228217</v>
      </c>
      <c r="AE849" s="26">
        <f t="shared" si="365"/>
        <v>-0.54876228507182034</v>
      </c>
      <c r="AF849" s="26">
        <f t="shared" si="366"/>
        <v>0.76297046194698503</v>
      </c>
      <c r="AG849" s="26">
        <f t="shared" si="375"/>
        <v>-0.21903587311356243</v>
      </c>
      <c r="AH849" s="26">
        <f t="shared" si="376"/>
        <v>1.7216930198009588</v>
      </c>
      <c r="AI849" s="26">
        <f t="shared" si="377"/>
        <v>-0.21672106519277634</v>
      </c>
      <c r="AJ849" s="26">
        <f t="shared" si="367"/>
        <v>0.99585549392319384</v>
      </c>
      <c r="AK849" s="26">
        <f t="shared" si="368"/>
        <v>4.144506076806131E-3</v>
      </c>
      <c r="AL849" s="29">
        <v>12.225</v>
      </c>
      <c r="AM849" s="30">
        <v>12.2425</v>
      </c>
      <c r="AN849" s="30">
        <v>11.4625</v>
      </c>
      <c r="AO849" s="30">
        <v>11.8</v>
      </c>
      <c r="AP849" s="31">
        <v>-3.4799999999999998E-2</v>
      </c>
    </row>
    <row r="850" spans="1:42" x14ac:dyDescent="0.2">
      <c r="A850" s="11">
        <v>45169</v>
      </c>
      <c r="B850" s="5" t="s">
        <v>243</v>
      </c>
      <c r="C850" s="10">
        <v>45139</v>
      </c>
      <c r="D850" s="5" t="s">
        <v>188</v>
      </c>
      <c r="E850" s="18">
        <f>IF(SUMIFS('Daily NSE Equity Options'!$K:$K,'Daily NSE Equity Options'!$A:$A,$A850)=0,"",SUMIFS('Daily NSE Equity Options'!$K:$K,'Daily NSE Equity Options'!$A:$A,$A850))</f>
        <v>685.22149999999999</v>
      </c>
      <c r="F850" s="7">
        <f>IF(SUMIFS('Daily BSE Equity Options'!$K:$K,'Daily BSE Equity Options'!$A:$A,$A850)=0,"",SUMIFS('Daily BSE Equity Options'!$K:$K,'Daily BSE Equity Options'!$A:$A,$A850))</f>
        <v>1.9241999999999999</v>
      </c>
      <c r="G850" s="7">
        <f t="shared" si="351"/>
        <v>687.14570000000003</v>
      </c>
      <c r="H850" s="20" t="str">
        <f t="shared" si="352"/>
        <v/>
      </c>
      <c r="I850" s="20" t="str">
        <f t="shared" si="353"/>
        <v/>
      </c>
      <c r="J850" s="20" t="str">
        <f t="shared" si="354"/>
        <v/>
      </c>
      <c r="K850" s="20">
        <f t="shared" si="369"/>
        <v>0.46265584523144754</v>
      </c>
      <c r="L850" s="20">
        <f t="shared" si="370"/>
        <v>0.28872814948764303</v>
      </c>
      <c r="M850" s="20">
        <f t="shared" si="371"/>
        <v>0.46210327579995947</v>
      </c>
      <c r="N850" s="20">
        <f t="shared" si="355"/>
        <v>0.99719972052506467</v>
      </c>
      <c r="O850" s="20">
        <f t="shared" si="356"/>
        <v>2.800279474935228E-3</v>
      </c>
      <c r="P850" s="21">
        <f>IF(SUMIFS('Daily NSE Equity Options'!$L:$L,'Daily NSE Equity Options'!$A:$A,$A850)=0,"",SUMIFS('Daily NSE Equity Options'!$L:$L,'Daily NSE Equity Options'!$A:$A,$A850))</f>
        <v>524894.1361</v>
      </c>
      <c r="Q850" s="8">
        <f>IF(SUMIFS('Daily BSE Equity Options'!$L:$L,'Daily BSE Equity Options'!$A:$A,$A850)=0,"",SUMIFS('Daily BSE Equity Options'!$L:$L,'Daily BSE Equity Options'!$A:$A,$A850))</f>
        <v>1386.6558</v>
      </c>
      <c r="R850" s="8">
        <f t="shared" si="357"/>
        <v>526280.79189999995</v>
      </c>
      <c r="S850" s="23" t="str">
        <f t="shared" si="358"/>
        <v/>
      </c>
      <c r="T850" s="23" t="str">
        <f t="shared" si="359"/>
        <v/>
      </c>
      <c r="U850" s="23" t="str">
        <f t="shared" si="360"/>
        <v/>
      </c>
      <c r="V850" s="23">
        <f t="shared" si="372"/>
        <v>1.4342226170545427</v>
      </c>
      <c r="W850" s="23">
        <f t="shared" si="373"/>
        <v>0.78701370401099235</v>
      </c>
      <c r="X850" s="23">
        <f t="shared" si="374"/>
        <v>1.4319019447484131</v>
      </c>
      <c r="Y850" s="23">
        <f t="shared" si="361"/>
        <v>0.9973651787765353</v>
      </c>
      <c r="Z850" s="23">
        <f t="shared" si="362"/>
        <v>2.6348212234648346E-3</v>
      </c>
      <c r="AA850" s="24">
        <f>IF(SUMIFS('Daily NSE Equity Options'!$M:$M,'Daily NSE Equity Options'!$A:$A,$A850)=0,"",SUMIFS('Daily NSE Equity Options'!$M:$M,'Daily NSE Equity Options'!$A:$A,$A850))</f>
        <v>708063717</v>
      </c>
      <c r="AB850" s="9">
        <f>IF(SUMIFS('Daily BSE Equity Options'!$M:$M,'Daily BSE Equity Options'!$A:$A,$A850)=0,"",SUMIFS('Daily BSE Equity Options'!$M:$M,'Daily BSE Equity Options'!$A:$A,$A850))</f>
        <v>2128261</v>
      </c>
      <c r="AC850" s="9">
        <f t="shared" si="363"/>
        <v>710191978</v>
      </c>
      <c r="AD850" s="26" t="str">
        <f t="shared" si="364"/>
        <v/>
      </c>
      <c r="AE850" s="26" t="str">
        <f t="shared" si="365"/>
        <v/>
      </c>
      <c r="AF850" s="26" t="str">
        <f t="shared" si="366"/>
        <v/>
      </c>
      <c r="AG850" s="26">
        <f t="shared" si="375"/>
        <v>1.4821782040909923</v>
      </c>
      <c r="AH850" s="26">
        <f t="shared" si="376"/>
        <v>0.79270589583027995</v>
      </c>
      <c r="AI850" s="26">
        <f t="shared" si="377"/>
        <v>1.4793206819196159</v>
      </c>
      <c r="AJ850" s="26">
        <f t="shared" si="367"/>
        <v>0.99700325958905722</v>
      </c>
      <c r="AK850" s="26">
        <f t="shared" si="368"/>
        <v>2.9967404109428001E-3</v>
      </c>
      <c r="AL850" s="29">
        <v>11.8</v>
      </c>
      <c r="AM850" s="30">
        <v>12.28</v>
      </c>
      <c r="AN850" s="30">
        <v>11.76</v>
      </c>
      <c r="AO850" s="30">
        <v>12.0625</v>
      </c>
      <c r="AP850" s="31">
        <v>2.2200000000000001E-2</v>
      </c>
    </row>
    <row r="851" spans="1:42" x14ac:dyDescent="0.2">
      <c r="A851" s="11">
        <v>45170</v>
      </c>
      <c r="B851" s="5" t="s">
        <v>241</v>
      </c>
      <c r="C851" s="10">
        <v>45170</v>
      </c>
      <c r="D851" s="5" t="s">
        <v>188</v>
      </c>
      <c r="E851" s="18">
        <f>IF(SUMIFS('Daily NSE Equity Options'!$K:$K,'Daily NSE Equity Options'!$A:$A,$A851)=0,"",SUMIFS('Daily NSE Equity Options'!$K:$K,'Daily NSE Equity Options'!$A:$A,$A851))</f>
        <v>576.95680000000004</v>
      </c>
      <c r="F851" s="7">
        <f>IF(SUMIFS('Daily BSE Equity Options'!$K:$K,'Daily BSE Equity Options'!$A:$A,$A851)=0,"",SUMIFS('Daily BSE Equity Options'!$K:$K,'Daily BSE Equity Options'!$A:$A,$A851))</f>
        <v>36.677</v>
      </c>
      <c r="G851" s="7">
        <f t="shared" si="351"/>
        <v>613.63380000000006</v>
      </c>
      <c r="H851" s="20">
        <f t="shared" si="352"/>
        <v>-0.19871328995320936</v>
      </c>
      <c r="I851" s="20">
        <f t="shared" si="353"/>
        <v>1221.5666666666666</v>
      </c>
      <c r="J851" s="20">
        <f t="shared" si="354"/>
        <v>-0.14781119947160526</v>
      </c>
      <c r="K851" s="20">
        <f t="shared" si="369"/>
        <v>-0.15799956656351255</v>
      </c>
      <c r="L851" s="20">
        <f t="shared" si="370"/>
        <v>18.060908429477188</v>
      </c>
      <c r="M851" s="20">
        <f t="shared" si="371"/>
        <v>-0.10698153244646658</v>
      </c>
      <c r="N851" s="20">
        <f t="shared" si="355"/>
        <v>0.94022982436756253</v>
      </c>
      <c r="O851" s="20">
        <f t="shared" si="356"/>
        <v>5.9770175632437451E-2</v>
      </c>
      <c r="P851" s="21">
        <f>IF(SUMIFS('Daily NSE Equity Options'!$L:$L,'Daily NSE Equity Options'!$A:$A,$A851)=0,"",SUMIFS('Daily NSE Equity Options'!$L:$L,'Daily NSE Equity Options'!$A:$A,$A851))</f>
        <v>173842.08989999999</v>
      </c>
      <c r="Q851" s="8">
        <f>IF(SUMIFS('Daily BSE Equity Options'!$L:$L,'Daily BSE Equity Options'!$A:$A,$A851)=0,"",SUMIFS('Daily BSE Equity Options'!$L:$L,'Daily BSE Equity Options'!$A:$A,$A851))</f>
        <v>75600.441800000001</v>
      </c>
      <c r="R851" s="8">
        <f t="shared" si="357"/>
        <v>249442.53169999999</v>
      </c>
      <c r="S851" s="23">
        <f t="shared" si="358"/>
        <v>-0.44419455272832908</v>
      </c>
      <c r="T851" s="23">
        <f t="shared" si="359"/>
        <v>29.628065239666451</v>
      </c>
      <c r="U851" s="23">
        <f t="shared" si="360"/>
        <v>-0.20873039190749443</v>
      </c>
      <c r="V851" s="23">
        <f t="shared" si="372"/>
        <v>-0.66880542581089042</v>
      </c>
      <c r="W851" s="23">
        <f t="shared" si="373"/>
        <v>53.519976622893729</v>
      </c>
      <c r="X851" s="23">
        <f t="shared" si="374"/>
        <v>-0.52602767279525331</v>
      </c>
      <c r="Y851" s="23">
        <f t="shared" si="361"/>
        <v>0.69692240820052576</v>
      </c>
      <c r="Z851" s="23">
        <f t="shared" si="362"/>
        <v>0.30307759179947419</v>
      </c>
      <c r="AA851" s="24">
        <f>IF(SUMIFS('Daily NSE Equity Options'!$M:$M,'Daily NSE Equity Options'!$A:$A,$A851)=0,"",SUMIFS('Daily NSE Equity Options'!$M:$M,'Daily NSE Equity Options'!$A:$A,$A851))</f>
        <v>230276439</v>
      </c>
      <c r="AB851" s="9">
        <f>IF(SUMIFS('Daily BSE Equity Options'!$M:$M,'Daily BSE Equity Options'!$A:$A,$A851)=0,"",SUMIFS('Daily BSE Equity Options'!$M:$M,'Daily BSE Equity Options'!$A:$A,$A851))</f>
        <v>115945270</v>
      </c>
      <c r="AC851" s="9">
        <f t="shared" si="363"/>
        <v>346221709</v>
      </c>
      <c r="AD851" s="26">
        <f t="shared" si="364"/>
        <v>-0.30555527878128552</v>
      </c>
      <c r="AE851" s="26">
        <f t="shared" si="365"/>
        <v>42.856201016733742</v>
      </c>
      <c r="AF851" s="26">
        <f t="shared" si="366"/>
        <v>3.5842353003829208E-2</v>
      </c>
      <c r="AG851" s="26">
        <f t="shared" si="375"/>
        <v>-0.6747800607893597</v>
      </c>
      <c r="AH851" s="26">
        <f t="shared" si="376"/>
        <v>53.478877355737851</v>
      </c>
      <c r="AI851" s="26">
        <f t="shared" si="377"/>
        <v>-0.51249560720890042</v>
      </c>
      <c r="AJ851" s="26">
        <f t="shared" si="367"/>
        <v>0.66511265184702784</v>
      </c>
      <c r="AK851" s="26">
        <f t="shared" si="368"/>
        <v>0.33488734815297211</v>
      </c>
      <c r="AL851" s="29">
        <v>12.0625</v>
      </c>
      <c r="AM851" s="30">
        <v>12.18</v>
      </c>
      <c r="AN851" s="30">
        <v>10.407500000000001</v>
      </c>
      <c r="AO851" s="30">
        <v>11.365</v>
      </c>
      <c r="AP851" s="31">
        <v>-5.7799999999999997E-2</v>
      </c>
    </row>
    <row r="852" spans="1:42" x14ac:dyDescent="0.2">
      <c r="A852" s="11">
        <v>45173</v>
      </c>
      <c r="B852" s="5" t="s">
        <v>244</v>
      </c>
      <c r="C852" s="10">
        <v>45170</v>
      </c>
      <c r="D852" s="5" t="s">
        <v>188</v>
      </c>
      <c r="E852" s="18">
        <f>IF(SUMIFS('Daily NSE Equity Options'!$K:$K,'Daily NSE Equity Options'!$A:$A,$A852)=0,"",SUMIFS('Daily NSE Equity Options'!$K:$K,'Daily NSE Equity Options'!$A:$A,$A852))</f>
        <v>534.99099999999999</v>
      </c>
      <c r="F852" s="7">
        <f>IF(SUMIFS('Daily BSE Equity Options'!$K:$K,'Daily BSE Equity Options'!$A:$A,$A852)=0,"",SUMIFS('Daily BSE Equity Options'!$K:$K,'Daily BSE Equity Options'!$A:$A,$A852))</f>
        <v>1.1147</v>
      </c>
      <c r="G852" s="7">
        <f t="shared" si="351"/>
        <v>536.10569999999996</v>
      </c>
      <c r="H852" s="20" t="str">
        <f t="shared" si="352"/>
        <v/>
      </c>
      <c r="I852" s="20" t="str">
        <f t="shared" si="353"/>
        <v/>
      </c>
      <c r="J852" s="20" t="str">
        <f t="shared" si="354"/>
        <v/>
      </c>
      <c r="K852" s="20">
        <f t="shared" si="369"/>
        <v>-7.2736468310972469E-2</v>
      </c>
      <c r="L852" s="20">
        <f t="shared" si="370"/>
        <v>-0.9696076560242114</v>
      </c>
      <c r="M852" s="20">
        <f t="shared" si="371"/>
        <v>-0.12634261672026559</v>
      </c>
      <c r="N852" s="20">
        <f t="shared" si="355"/>
        <v>0.99792074585291679</v>
      </c>
      <c r="O852" s="20">
        <f t="shared" si="356"/>
        <v>2.0792541470833086E-3</v>
      </c>
      <c r="P852" s="21">
        <f>IF(SUMIFS('Daily NSE Equity Options'!$L:$L,'Daily NSE Equity Options'!$A:$A,$A852)=0,"",SUMIFS('Daily NSE Equity Options'!$L:$L,'Daily NSE Equity Options'!$A:$A,$A852))</f>
        <v>233039.82810000001</v>
      </c>
      <c r="Q852" s="8">
        <f>IF(SUMIFS('Daily BSE Equity Options'!$L:$L,'Daily BSE Equity Options'!$A:$A,$A852)=0,"",SUMIFS('Daily BSE Equity Options'!$L:$L,'Daily BSE Equity Options'!$A:$A,$A852))</f>
        <v>390.29039999999998</v>
      </c>
      <c r="R852" s="8">
        <f t="shared" si="357"/>
        <v>233430.11850000001</v>
      </c>
      <c r="S852" s="23" t="str">
        <f t="shared" si="358"/>
        <v/>
      </c>
      <c r="T852" s="23" t="str">
        <f t="shared" si="359"/>
        <v/>
      </c>
      <c r="U852" s="23" t="str">
        <f t="shared" si="360"/>
        <v/>
      </c>
      <c r="V852" s="23">
        <f t="shared" si="372"/>
        <v>0.34052592346337196</v>
      </c>
      <c r="W852" s="23">
        <f t="shared" si="373"/>
        <v>-0.9948374587408827</v>
      </c>
      <c r="X852" s="23">
        <f t="shared" si="374"/>
        <v>-6.4192794592294433E-2</v>
      </c>
      <c r="Y852" s="23">
        <f t="shared" si="361"/>
        <v>0.99832802038353929</v>
      </c>
      <c r="Z852" s="23">
        <f t="shared" si="362"/>
        <v>1.6719796164606751E-3</v>
      </c>
      <c r="AA852" s="24">
        <f>IF(SUMIFS('Daily NSE Equity Options'!$M:$M,'Daily NSE Equity Options'!$A:$A,$A852)=0,"",SUMIFS('Daily NSE Equity Options'!$M:$M,'Daily NSE Equity Options'!$A:$A,$A852))</f>
        <v>312320487</v>
      </c>
      <c r="AB852" s="9">
        <f>IF(SUMIFS('Daily BSE Equity Options'!$M:$M,'Daily BSE Equity Options'!$A:$A,$A852)=0,"",SUMIFS('Daily BSE Equity Options'!$M:$M,'Daily BSE Equity Options'!$A:$A,$A852))</f>
        <v>594456</v>
      </c>
      <c r="AC852" s="9">
        <f t="shared" si="363"/>
        <v>312914943</v>
      </c>
      <c r="AD852" s="26" t="str">
        <f t="shared" si="364"/>
        <v/>
      </c>
      <c r="AE852" s="26" t="str">
        <f t="shared" si="365"/>
        <v/>
      </c>
      <c r="AF852" s="26" t="str">
        <f t="shared" si="366"/>
        <v/>
      </c>
      <c r="AG852" s="26">
        <f t="shared" si="375"/>
        <v>0.35628503009810752</v>
      </c>
      <c r="AH852" s="26">
        <f t="shared" si="376"/>
        <v>-0.99487296031998551</v>
      </c>
      <c r="AI852" s="26">
        <f t="shared" si="377"/>
        <v>-9.6200686248706591E-2</v>
      </c>
      <c r="AJ852" s="26">
        <f t="shared" si="367"/>
        <v>0.99810026330382051</v>
      </c>
      <c r="AK852" s="26">
        <f t="shared" si="368"/>
        <v>1.8997366961794472E-3</v>
      </c>
      <c r="AL852" s="29">
        <v>11.365</v>
      </c>
      <c r="AM852" s="30">
        <v>11.5425</v>
      </c>
      <c r="AN852" s="30">
        <v>10.86</v>
      </c>
      <c r="AO852" s="30">
        <v>10.9625</v>
      </c>
      <c r="AP852" s="31">
        <v>-3.5400000000000001E-2</v>
      </c>
    </row>
    <row r="853" spans="1:42" x14ac:dyDescent="0.2">
      <c r="A853" s="11">
        <v>45174</v>
      </c>
      <c r="B853" s="5" t="s">
        <v>242</v>
      </c>
      <c r="C853" s="10">
        <v>45170</v>
      </c>
      <c r="D853" s="5" t="s">
        <v>188</v>
      </c>
      <c r="E853" s="18">
        <f>IF(SUMIFS('Daily NSE Equity Options'!$K:$K,'Daily NSE Equity Options'!$A:$A,$A853)=0,"",SUMIFS('Daily NSE Equity Options'!$K:$K,'Daily NSE Equity Options'!$A:$A,$A853))</f>
        <v>485.9905</v>
      </c>
      <c r="F853" s="7">
        <f>IF(SUMIFS('Daily BSE Equity Options'!$K:$K,'Daily BSE Equity Options'!$A:$A,$A853)=0,"",SUMIFS('Daily BSE Equity Options'!$K:$K,'Daily BSE Equity Options'!$A:$A,$A853))</f>
        <v>0.89290000000000003</v>
      </c>
      <c r="G853" s="7">
        <f t="shared" si="351"/>
        <v>486.88339999999999</v>
      </c>
      <c r="H853" s="20">
        <f t="shared" si="352"/>
        <v>0.19502412717272422</v>
      </c>
      <c r="I853" s="20">
        <f t="shared" si="353"/>
        <v>21.720101781170484</v>
      </c>
      <c r="J853" s="20">
        <f t="shared" si="354"/>
        <v>0.19710403555094835</v>
      </c>
      <c r="K853" s="20">
        <f t="shared" si="369"/>
        <v>-9.1591260413726561E-2</v>
      </c>
      <c r="L853" s="20">
        <f t="shared" si="370"/>
        <v>-0.19897730331030772</v>
      </c>
      <c r="M853" s="20">
        <f t="shared" si="371"/>
        <v>-9.1814543288758155E-2</v>
      </c>
      <c r="N853" s="20">
        <f t="shared" si="355"/>
        <v>0.99816609069029671</v>
      </c>
      <c r="O853" s="20">
        <f t="shared" si="356"/>
        <v>1.8339093097033089E-3</v>
      </c>
      <c r="P853" s="21">
        <f>IF(SUMIFS('Daily NSE Equity Options'!$L:$L,'Daily NSE Equity Options'!$A:$A,$A853)=0,"",SUMIFS('Daily NSE Equity Options'!$L:$L,'Daily NSE Equity Options'!$A:$A,$A853))</f>
        <v>306294.48259999999</v>
      </c>
      <c r="Q853" s="8">
        <f>IF(SUMIFS('Daily BSE Equity Options'!$L:$L,'Daily BSE Equity Options'!$A:$A,$A853)=0,"",SUMIFS('Daily BSE Equity Options'!$L:$L,'Daily BSE Equity Options'!$A:$A,$A853))</f>
        <v>385.72469999999998</v>
      </c>
      <c r="R853" s="8">
        <f t="shared" si="357"/>
        <v>306680.20730000001</v>
      </c>
      <c r="S853" s="23">
        <f t="shared" si="358"/>
        <v>3.0268495417448786</v>
      </c>
      <c r="T853" s="23">
        <f t="shared" si="359"/>
        <v>-0.82221305817468893</v>
      </c>
      <c r="U853" s="23">
        <f t="shared" si="360"/>
        <v>2.9201052777382932</v>
      </c>
      <c r="V853" s="23">
        <f t="shared" si="372"/>
        <v>0.31434392608874395</v>
      </c>
      <c r="W853" s="23">
        <f t="shared" si="373"/>
        <v>-1.1698212407991515E-2</v>
      </c>
      <c r="X853" s="23">
        <f t="shared" si="374"/>
        <v>0.31379879027907021</v>
      </c>
      <c r="Y853" s="23">
        <f t="shared" si="361"/>
        <v>0.998742257599876</v>
      </c>
      <c r="Z853" s="23">
        <f t="shared" si="362"/>
        <v>1.2577424001239091E-3</v>
      </c>
      <c r="AA853" s="24">
        <f>IF(SUMIFS('Daily NSE Equity Options'!$M:$M,'Daily NSE Equity Options'!$A:$A,$A853)=0,"",SUMIFS('Daily NSE Equity Options'!$M:$M,'Daily NSE Equity Options'!$A:$A,$A853))</f>
        <v>397857376</v>
      </c>
      <c r="AB853" s="9">
        <f>IF(SUMIFS('Daily BSE Equity Options'!$M:$M,'Daily BSE Equity Options'!$A:$A,$A853)=0,"",SUMIFS('Daily BSE Equity Options'!$M:$M,'Daily BSE Equity Options'!$A:$A,$A853))</f>
        <v>586251</v>
      </c>
      <c r="AC853" s="9">
        <f t="shared" si="363"/>
        <v>398443627</v>
      </c>
      <c r="AD853" s="26">
        <f t="shared" si="364"/>
        <v>3.9070329187907831</v>
      </c>
      <c r="AE853" s="26">
        <f t="shared" si="365"/>
        <v>-0.77022821149864251</v>
      </c>
      <c r="AF853" s="26">
        <f t="shared" si="366"/>
        <v>3.7643361880348376</v>
      </c>
      <c r="AG853" s="26">
        <f t="shared" si="375"/>
        <v>0.27387537020586161</v>
      </c>
      <c r="AH853" s="26">
        <f t="shared" si="376"/>
        <v>-1.3802535427348661E-2</v>
      </c>
      <c r="AI853" s="26">
        <f t="shared" si="377"/>
        <v>0.27332885793185024</v>
      </c>
      <c r="AJ853" s="26">
        <f t="shared" si="367"/>
        <v>0.99852864756699944</v>
      </c>
      <c r="AK853" s="26">
        <f t="shared" si="368"/>
        <v>1.4713524330005159E-3</v>
      </c>
      <c r="AL853" s="29">
        <v>10.9625</v>
      </c>
      <c r="AM853" s="30">
        <v>11.085000000000001</v>
      </c>
      <c r="AN853" s="30">
        <v>9.3650000000000002</v>
      </c>
      <c r="AO853" s="30">
        <v>10.815</v>
      </c>
      <c r="AP853" s="31">
        <v>-1.35E-2</v>
      </c>
    </row>
    <row r="854" spans="1:42" x14ac:dyDescent="0.2">
      <c r="A854" s="11">
        <v>45175</v>
      </c>
      <c r="B854" s="5" t="s">
        <v>240</v>
      </c>
      <c r="C854" s="10">
        <v>45170</v>
      </c>
      <c r="D854" s="5" t="s">
        <v>188</v>
      </c>
      <c r="E854" s="18">
        <f>IF(SUMIFS('Daily NSE Equity Options'!$K:$K,'Daily NSE Equity Options'!$A:$A,$A854)=0,"",SUMIFS('Daily NSE Equity Options'!$K:$K,'Daily NSE Equity Options'!$A:$A,$A854))</f>
        <v>548.4402</v>
      </c>
      <c r="F854" s="7">
        <f>IF(SUMIFS('Daily BSE Equity Options'!$K:$K,'Daily BSE Equity Options'!$A:$A,$A854)=0,"",SUMIFS('Daily BSE Equity Options'!$K:$K,'Daily BSE Equity Options'!$A:$A,$A854))</f>
        <v>1.3895999999999999</v>
      </c>
      <c r="G854" s="7">
        <f t="shared" si="351"/>
        <v>549.82979999999998</v>
      </c>
      <c r="H854" s="20">
        <f t="shared" si="352"/>
        <v>4.5810941767245206E-2</v>
      </c>
      <c r="I854" s="20">
        <f t="shared" si="353"/>
        <v>28.883870967741935</v>
      </c>
      <c r="J854" s="20">
        <f t="shared" si="354"/>
        <v>4.8367786689119896E-2</v>
      </c>
      <c r="K854" s="20">
        <f t="shared" si="369"/>
        <v>0.12849983693096889</v>
      </c>
      <c r="L854" s="20">
        <f t="shared" si="370"/>
        <v>0.55627729868966269</v>
      </c>
      <c r="M854" s="20">
        <f t="shared" si="371"/>
        <v>0.12928434200056937</v>
      </c>
      <c r="N854" s="20">
        <f t="shared" si="355"/>
        <v>0.99747267245245719</v>
      </c>
      <c r="O854" s="20">
        <f t="shared" si="356"/>
        <v>2.5273275475428941E-3</v>
      </c>
      <c r="P854" s="21">
        <f>IF(SUMIFS('Daily NSE Equity Options'!$L:$L,'Daily NSE Equity Options'!$A:$A,$A854)=0,"",SUMIFS('Daily NSE Equity Options'!$L:$L,'Daily NSE Equity Options'!$A:$A,$A854))</f>
        <v>423676.12300000002</v>
      </c>
      <c r="Q854" s="8">
        <f>IF(SUMIFS('Daily BSE Equity Options'!$L:$L,'Daily BSE Equity Options'!$A:$A,$A854)=0,"",SUMIFS('Daily BSE Equity Options'!$L:$L,'Daily BSE Equity Options'!$A:$A,$A854))</f>
        <v>754.32870000000003</v>
      </c>
      <c r="R854" s="8">
        <f t="shared" si="357"/>
        <v>424430.45170000003</v>
      </c>
      <c r="S854" s="23">
        <f t="shared" si="358"/>
        <v>2.501621868764921</v>
      </c>
      <c r="T854" s="23">
        <f t="shared" si="359"/>
        <v>-0.66206550268050313</v>
      </c>
      <c r="U854" s="23">
        <f t="shared" si="360"/>
        <v>2.4443135316894584</v>
      </c>
      <c r="V854" s="23">
        <f t="shared" si="372"/>
        <v>0.38323132497718726</v>
      </c>
      <c r="W854" s="23">
        <f t="shared" si="373"/>
        <v>0.95561419841664286</v>
      </c>
      <c r="X854" s="23">
        <f t="shared" si="374"/>
        <v>0.38395123518621688</v>
      </c>
      <c r="Y854" s="23">
        <f t="shared" si="361"/>
        <v>0.99822272719363403</v>
      </c>
      <c r="Z854" s="23">
        <f t="shared" si="362"/>
        <v>1.7772728063658867E-3</v>
      </c>
      <c r="AA854" s="24">
        <f>IF(SUMIFS('Daily NSE Equity Options'!$M:$M,'Daily NSE Equity Options'!$A:$A,$A854)=0,"",SUMIFS('Daily NSE Equity Options'!$M:$M,'Daily NSE Equity Options'!$A:$A,$A854))</f>
        <v>594674798</v>
      </c>
      <c r="AB854" s="9">
        <f>IF(SUMIFS('Daily BSE Equity Options'!$M:$M,'Daily BSE Equity Options'!$A:$A,$A854)=0,"",SUMIFS('Daily BSE Equity Options'!$M:$M,'Daily BSE Equity Options'!$A:$A,$A854))</f>
        <v>1146187</v>
      </c>
      <c r="AC854" s="9">
        <f t="shared" si="363"/>
        <v>595820985</v>
      </c>
      <c r="AD854" s="26">
        <f t="shared" si="364"/>
        <v>3.5065050940973439</v>
      </c>
      <c r="AE854" s="26">
        <f t="shared" si="365"/>
        <v>-0.56023221782526189</v>
      </c>
      <c r="AF854" s="26">
        <f t="shared" si="366"/>
        <v>3.4277380917064475</v>
      </c>
      <c r="AG854" s="26">
        <f t="shared" si="375"/>
        <v>0.49469340993190491</v>
      </c>
      <c r="AH854" s="26">
        <f t="shared" si="376"/>
        <v>0.95511308296275832</v>
      </c>
      <c r="AI854" s="26">
        <f t="shared" si="377"/>
        <v>0.49537084953802002</v>
      </c>
      <c r="AJ854" s="26">
        <f t="shared" si="367"/>
        <v>0.99807628964260131</v>
      </c>
      <c r="AK854" s="26">
        <f t="shared" si="368"/>
        <v>1.9237103573987076E-3</v>
      </c>
      <c r="AL854" s="29">
        <v>10.815</v>
      </c>
      <c r="AM854" s="30">
        <v>10.975</v>
      </c>
      <c r="AN854" s="30">
        <v>9.8049999999999997</v>
      </c>
      <c r="AO854" s="30">
        <v>10.6775</v>
      </c>
      <c r="AP854" s="31">
        <v>-1.2699999999999999E-2</v>
      </c>
    </row>
    <row r="855" spans="1:42" x14ac:dyDescent="0.2">
      <c r="A855" s="11">
        <v>45176</v>
      </c>
      <c r="B855" s="5" t="s">
        <v>243</v>
      </c>
      <c r="C855" s="10">
        <v>45170</v>
      </c>
      <c r="D855" s="5" t="s">
        <v>188</v>
      </c>
      <c r="E855" s="18">
        <f>IF(SUMIFS('Daily NSE Equity Options'!$K:$K,'Daily NSE Equity Options'!$A:$A,$A855)=0,"",SUMIFS('Daily NSE Equity Options'!$K:$K,'Daily NSE Equity Options'!$A:$A,$A855))</f>
        <v>657.07799999999997</v>
      </c>
      <c r="F855" s="7">
        <f>IF(SUMIFS('Daily BSE Equity Options'!$K:$K,'Daily BSE Equity Options'!$A:$A,$A855)=0,"",SUMIFS('Daily BSE Equity Options'!$K:$K,'Daily BSE Equity Options'!$A:$A,$A855))</f>
        <v>4.7077999999999998</v>
      </c>
      <c r="G855" s="7">
        <f t="shared" si="351"/>
        <v>661.78579999999999</v>
      </c>
      <c r="H855" s="20">
        <f t="shared" si="352"/>
        <v>0.45218085262732854</v>
      </c>
      <c r="I855" s="20">
        <f t="shared" si="353"/>
        <v>117.28643216080401</v>
      </c>
      <c r="J855" s="20">
        <f t="shared" si="354"/>
        <v>0.46245672809720739</v>
      </c>
      <c r="K855" s="20">
        <f t="shared" si="369"/>
        <v>0.19808504190611842</v>
      </c>
      <c r="L855" s="20">
        <f t="shared" si="370"/>
        <v>2.3878814047207828</v>
      </c>
      <c r="M855" s="20">
        <f t="shared" si="371"/>
        <v>0.20361937457736934</v>
      </c>
      <c r="N855" s="20">
        <f t="shared" si="355"/>
        <v>0.9928862178668687</v>
      </c>
      <c r="O855" s="20">
        <f t="shared" si="356"/>
        <v>7.1137821331312941E-3</v>
      </c>
      <c r="P855" s="21">
        <f>IF(SUMIFS('Daily NSE Equity Options'!$L:$L,'Daily NSE Equity Options'!$A:$A,$A855)=0,"",SUMIFS('Daily NSE Equity Options'!$L:$L,'Daily NSE Equity Options'!$A:$A,$A855))</f>
        <v>413474.24400000001</v>
      </c>
      <c r="Q855" s="8">
        <f>IF(SUMIFS('Daily BSE Equity Options'!$L:$L,'Daily BSE Equity Options'!$A:$A,$A855)=0,"",SUMIFS('Daily BSE Equity Options'!$L:$L,'Daily BSE Equity Options'!$A:$A,$A855))</f>
        <v>4384.4400999999998</v>
      </c>
      <c r="R855" s="8">
        <f t="shared" si="357"/>
        <v>417858.68410000001</v>
      </c>
      <c r="S855" s="23">
        <f t="shared" si="358"/>
        <v>2.4254524760917828</v>
      </c>
      <c r="T855" s="23">
        <f t="shared" si="359"/>
        <v>0.94306861902416239</v>
      </c>
      <c r="U855" s="23">
        <f t="shared" si="360"/>
        <v>2.3982497429794116</v>
      </c>
      <c r="V855" s="23">
        <f t="shared" si="372"/>
        <v>-2.4079428710217954E-2</v>
      </c>
      <c r="W855" s="23">
        <f t="shared" si="373"/>
        <v>4.8123734387939896</v>
      </c>
      <c r="X855" s="23">
        <f t="shared" si="374"/>
        <v>-1.5483732549532392E-2</v>
      </c>
      <c r="Y855" s="23">
        <f t="shared" si="361"/>
        <v>0.98950736153912089</v>
      </c>
      <c r="Z855" s="23">
        <f t="shared" si="362"/>
        <v>1.0492638460879123E-2</v>
      </c>
      <c r="AA855" s="24">
        <f>IF(SUMIFS('Daily NSE Equity Options'!$M:$M,'Daily NSE Equity Options'!$A:$A,$A855)=0,"",SUMIFS('Daily NSE Equity Options'!$M:$M,'Daily NSE Equity Options'!$A:$A,$A855))</f>
        <v>460802012</v>
      </c>
      <c r="AB855" s="9">
        <f>IF(SUMIFS('Daily BSE Equity Options'!$M:$M,'Daily BSE Equity Options'!$A:$A,$A855)=0,"",SUMIFS('Daily BSE Equity Options'!$M:$M,'Daily BSE Equity Options'!$A:$A,$A855))</f>
        <v>6639994</v>
      </c>
      <c r="AC855" s="9">
        <f t="shared" si="363"/>
        <v>467442006</v>
      </c>
      <c r="AD855" s="26">
        <f t="shared" si="364"/>
        <v>2.5821520024682538</v>
      </c>
      <c r="AE855" s="26">
        <f t="shared" si="365"/>
        <v>1.666877393012534</v>
      </c>
      <c r="AF855" s="26">
        <f t="shared" si="366"/>
        <v>2.5647731851871285</v>
      </c>
      <c r="AG855" s="26">
        <f t="shared" si="375"/>
        <v>-0.22511931975297872</v>
      </c>
      <c r="AH855" s="26">
        <f t="shared" si="376"/>
        <v>4.7931157830266793</v>
      </c>
      <c r="AI855" s="26">
        <f t="shared" si="377"/>
        <v>-0.2154656889098997</v>
      </c>
      <c r="AJ855" s="26">
        <f t="shared" si="367"/>
        <v>0.98579504213406099</v>
      </c>
      <c r="AK855" s="26">
        <f t="shared" si="368"/>
        <v>1.420495786593899E-2</v>
      </c>
      <c r="AL855" s="29">
        <v>10.6775</v>
      </c>
      <c r="AM855" s="30">
        <v>11.025</v>
      </c>
      <c r="AN855" s="30">
        <v>9.8000000000000007</v>
      </c>
      <c r="AO855" s="30">
        <v>10.8725</v>
      </c>
      <c r="AP855" s="31">
        <v>1.83E-2</v>
      </c>
    </row>
    <row r="856" spans="1:42" x14ac:dyDescent="0.2">
      <c r="A856" s="11">
        <v>45177</v>
      </c>
      <c r="B856" s="5" t="s">
        <v>241</v>
      </c>
      <c r="C856" s="10">
        <v>45170</v>
      </c>
      <c r="D856" s="5" t="s">
        <v>188</v>
      </c>
      <c r="E856" s="18">
        <f>IF(SUMIFS('Daily NSE Equity Options'!$K:$K,'Daily NSE Equity Options'!$A:$A,$A856)=0,"",SUMIFS('Daily NSE Equity Options'!$K:$K,'Daily NSE Equity Options'!$A:$A,$A856))</f>
        <v>642.67989999999998</v>
      </c>
      <c r="F856" s="7">
        <f>IF(SUMIFS('Daily BSE Equity Options'!$K:$K,'Daily BSE Equity Options'!$A:$A,$A856)=0,"",SUMIFS('Daily BSE Equity Options'!$K:$K,'Daily BSE Equity Options'!$A:$A,$A856))</f>
        <v>50.175400000000003</v>
      </c>
      <c r="G856" s="7">
        <f t="shared" si="351"/>
        <v>692.85529999999994</v>
      </c>
      <c r="H856" s="20">
        <f t="shared" si="352"/>
        <v>0.20942257533957842</v>
      </c>
      <c r="I856" s="20">
        <f t="shared" si="353"/>
        <v>1059.7906976744187</v>
      </c>
      <c r="J856" s="20">
        <f t="shared" si="354"/>
        <v>0.30372874671200756</v>
      </c>
      <c r="K856" s="20">
        <f t="shared" si="369"/>
        <v>-2.1912314824115264E-2</v>
      </c>
      <c r="L856" s="20">
        <f t="shared" si="370"/>
        <v>9.6579293937720383</v>
      </c>
      <c r="M856" s="20">
        <f t="shared" si="371"/>
        <v>4.6947970174035181E-2</v>
      </c>
      <c r="N856" s="20">
        <f t="shared" si="355"/>
        <v>0.9275817042894815</v>
      </c>
      <c r="O856" s="20">
        <f t="shared" si="356"/>
        <v>7.2418295710518499E-2</v>
      </c>
      <c r="P856" s="21">
        <f>IF(SUMIFS('Daily NSE Equity Options'!$L:$L,'Daily NSE Equity Options'!$A:$A,$A856)=0,"",SUMIFS('Daily NSE Equity Options'!$L:$L,'Daily NSE Equity Options'!$A:$A,$A856))</f>
        <v>201134.7401</v>
      </c>
      <c r="Q856" s="8">
        <f>IF(SUMIFS('Daily BSE Equity Options'!$L:$L,'Daily BSE Equity Options'!$A:$A,$A856)=0,"",SUMIFS('Daily BSE Equity Options'!$L:$L,'Daily BSE Equity Options'!$A:$A,$A856))</f>
        <v>101256.2539</v>
      </c>
      <c r="R856" s="8">
        <f t="shared" si="357"/>
        <v>302390.99400000001</v>
      </c>
      <c r="S856" s="23">
        <f t="shared" si="358"/>
        <v>-0.22347700584055308</v>
      </c>
      <c r="T856" s="23">
        <f t="shared" si="359"/>
        <v>42.309189997508106</v>
      </c>
      <c r="U856" s="23">
        <f t="shared" si="360"/>
        <v>0.15700065503492122</v>
      </c>
      <c r="V856" s="23">
        <f t="shared" si="372"/>
        <v>-0.51354953054826802</v>
      </c>
      <c r="W856" s="23">
        <f t="shared" si="373"/>
        <v>22.094454842706142</v>
      </c>
      <c r="X856" s="23">
        <f t="shared" si="374"/>
        <v>-0.2763319143377353</v>
      </c>
      <c r="Y856" s="23">
        <f t="shared" si="361"/>
        <v>0.6651479180626656</v>
      </c>
      <c r="Z856" s="23">
        <f t="shared" si="362"/>
        <v>0.3348520819373344</v>
      </c>
      <c r="AA856" s="24">
        <f>IF(SUMIFS('Daily NSE Equity Options'!$M:$M,'Daily NSE Equity Options'!$A:$A,$A856)=0,"",SUMIFS('Daily NSE Equity Options'!$M:$M,'Daily NSE Equity Options'!$A:$A,$A856))</f>
        <v>259637692</v>
      </c>
      <c r="AB856" s="9">
        <f>IF(SUMIFS('Daily BSE Equity Options'!$M:$M,'Daily BSE Equity Options'!$A:$A,$A856)=0,"",SUMIFS('Daily BSE Equity Options'!$M:$M,'Daily BSE Equity Options'!$A:$A,$A856))</f>
        <v>152095277</v>
      </c>
      <c r="AC856" s="9">
        <f t="shared" si="363"/>
        <v>411732969</v>
      </c>
      <c r="AD856" s="26">
        <f t="shared" si="364"/>
        <v>-4.1407941610754118E-2</v>
      </c>
      <c r="AE856" s="26">
        <f t="shared" si="365"/>
        <v>54.703271799022509</v>
      </c>
      <c r="AF856" s="26">
        <f t="shared" si="366"/>
        <v>0.5049620679226412</v>
      </c>
      <c r="AG856" s="26">
        <f t="shared" si="375"/>
        <v>-0.43655260776074911</v>
      </c>
      <c r="AH856" s="26">
        <f t="shared" si="376"/>
        <v>21.905935908978233</v>
      </c>
      <c r="AI856" s="26">
        <f t="shared" si="377"/>
        <v>-0.11917849976024619</v>
      </c>
      <c r="AJ856" s="26">
        <f t="shared" si="367"/>
        <v>0.63059728403726645</v>
      </c>
      <c r="AK856" s="26">
        <f t="shared" si="368"/>
        <v>0.36940271596273361</v>
      </c>
      <c r="AL856" s="29">
        <v>10.8725</v>
      </c>
      <c r="AM856" s="30">
        <v>10.97</v>
      </c>
      <c r="AN856" s="30">
        <v>10.077500000000001</v>
      </c>
      <c r="AO856" s="30">
        <v>10.78</v>
      </c>
      <c r="AP856" s="31">
        <v>-8.5000000000000006E-3</v>
      </c>
    </row>
    <row r="857" spans="1:42" x14ac:dyDescent="0.2">
      <c r="A857" s="11">
        <v>45180</v>
      </c>
      <c r="B857" s="5" t="s">
        <v>244</v>
      </c>
      <c r="C857" s="10">
        <v>45170</v>
      </c>
      <c r="D857" s="5" t="s">
        <v>188</v>
      </c>
      <c r="E857" s="18">
        <f>IF(SUMIFS('Daily NSE Equity Options'!$K:$K,'Daily NSE Equity Options'!$A:$A,$A857)=0,"",SUMIFS('Daily NSE Equity Options'!$K:$K,'Daily NSE Equity Options'!$A:$A,$A857))</f>
        <v>580.50480000000005</v>
      </c>
      <c r="F857" s="7">
        <f>IF(SUMIFS('Daily BSE Equity Options'!$K:$K,'Daily BSE Equity Options'!$A:$A,$A857)=0,"",SUMIFS('Daily BSE Equity Options'!$K:$K,'Daily BSE Equity Options'!$A:$A,$A857))</f>
        <v>1.8096000000000001</v>
      </c>
      <c r="G857" s="7">
        <f t="shared" si="351"/>
        <v>582.31440000000009</v>
      </c>
      <c r="H857" s="20" t="str">
        <f t="shared" si="352"/>
        <v/>
      </c>
      <c r="I857" s="20" t="str">
        <f t="shared" si="353"/>
        <v/>
      </c>
      <c r="J857" s="20" t="str">
        <f t="shared" si="354"/>
        <v/>
      </c>
      <c r="K857" s="20">
        <f t="shared" si="369"/>
        <v>-9.6743495478853414E-2</v>
      </c>
      <c r="L857" s="20">
        <f t="shared" si="370"/>
        <v>-0.96393451771186678</v>
      </c>
      <c r="M857" s="20">
        <f t="shared" si="371"/>
        <v>-0.15954399136443043</v>
      </c>
      <c r="N857" s="20">
        <f t="shared" si="355"/>
        <v>0.99689240039401383</v>
      </c>
      <c r="O857" s="20">
        <f t="shared" si="356"/>
        <v>3.1075996059860443E-3</v>
      </c>
      <c r="P857" s="21">
        <f>IF(SUMIFS('Daily NSE Equity Options'!$L:$L,'Daily NSE Equity Options'!$A:$A,$A857)=0,"",SUMIFS('Daily NSE Equity Options'!$L:$L,'Daily NSE Equity Options'!$A:$A,$A857))</f>
        <v>237012.34099999999</v>
      </c>
      <c r="Q857" s="8">
        <f>IF(SUMIFS('Daily BSE Equity Options'!$L:$L,'Daily BSE Equity Options'!$A:$A,$A857)=0,"",SUMIFS('Daily BSE Equity Options'!$L:$L,'Daily BSE Equity Options'!$A:$A,$A857))</f>
        <v>541.22119999999995</v>
      </c>
      <c r="R857" s="8">
        <f t="shared" si="357"/>
        <v>237553.56219999999</v>
      </c>
      <c r="S857" s="23" t="str">
        <f t="shared" si="358"/>
        <v/>
      </c>
      <c r="T857" s="23" t="str">
        <f t="shared" si="359"/>
        <v/>
      </c>
      <c r="U857" s="23" t="str">
        <f t="shared" si="360"/>
        <v/>
      </c>
      <c r="V857" s="23">
        <f t="shared" si="372"/>
        <v>0.17837595276759455</v>
      </c>
      <c r="W857" s="23">
        <f t="shared" si="373"/>
        <v>-0.99465493558023088</v>
      </c>
      <c r="X857" s="23">
        <f t="shared" si="374"/>
        <v>-0.21441588237247577</v>
      </c>
      <c r="Y857" s="23">
        <f t="shared" si="361"/>
        <v>0.99772168771123571</v>
      </c>
      <c r="Z857" s="23">
        <f t="shared" si="362"/>
        <v>2.278312288764323E-3</v>
      </c>
      <c r="AA857" s="24">
        <f>IF(SUMIFS('Daily NSE Equity Options'!$M:$M,'Daily NSE Equity Options'!$A:$A,$A857)=0,"",SUMIFS('Daily NSE Equity Options'!$M:$M,'Daily NSE Equity Options'!$A:$A,$A857))</f>
        <v>309549668</v>
      </c>
      <c r="AB857" s="9">
        <f>IF(SUMIFS('Daily BSE Equity Options'!$M:$M,'Daily BSE Equity Options'!$A:$A,$A857)=0,"",SUMIFS('Daily BSE Equity Options'!$M:$M,'Daily BSE Equity Options'!$A:$A,$A857))</f>
        <v>806155</v>
      </c>
      <c r="AC857" s="9">
        <f t="shared" si="363"/>
        <v>310355823</v>
      </c>
      <c r="AD857" s="26" t="str">
        <f t="shared" si="364"/>
        <v/>
      </c>
      <c r="AE857" s="26" t="str">
        <f t="shared" si="365"/>
        <v/>
      </c>
      <c r="AF857" s="26" t="str">
        <f t="shared" si="366"/>
        <v/>
      </c>
      <c r="AG857" s="26">
        <f t="shared" si="375"/>
        <v>0.19223701926914361</v>
      </c>
      <c r="AH857" s="26">
        <f t="shared" si="376"/>
        <v>-0.99469967104895707</v>
      </c>
      <c r="AI857" s="26">
        <f t="shared" si="377"/>
        <v>-0.24622061781018079</v>
      </c>
      <c r="AJ857" s="26">
        <f t="shared" si="367"/>
        <v>0.99740248147365995</v>
      </c>
      <c r="AK857" s="26">
        <f t="shared" si="368"/>
        <v>2.5975185263400068E-3</v>
      </c>
      <c r="AL857" s="29">
        <v>10.78</v>
      </c>
      <c r="AM857" s="30">
        <v>11.5</v>
      </c>
      <c r="AN857" s="30">
        <v>10.3375</v>
      </c>
      <c r="AO857" s="30">
        <v>11.3475</v>
      </c>
      <c r="AP857" s="31">
        <v>5.2600000000000001E-2</v>
      </c>
    </row>
    <row r="858" spans="1:42" x14ac:dyDescent="0.2">
      <c r="A858" s="11">
        <v>45181</v>
      </c>
      <c r="B858" s="5" t="s">
        <v>242</v>
      </c>
      <c r="C858" s="10">
        <v>45170</v>
      </c>
      <c r="D858" s="5" t="s">
        <v>188</v>
      </c>
      <c r="E858" s="18">
        <f>IF(SUMIFS('Daily NSE Equity Options'!$K:$K,'Daily NSE Equity Options'!$A:$A,$A858)=0,"",SUMIFS('Daily NSE Equity Options'!$K:$K,'Daily NSE Equity Options'!$A:$A,$A858))</f>
        <v>789.28290000000004</v>
      </c>
      <c r="F858" s="7">
        <f>IF(SUMIFS('Daily BSE Equity Options'!$K:$K,'Daily BSE Equity Options'!$A:$A,$A858)=0,"",SUMIFS('Daily BSE Equity Options'!$K:$K,'Daily BSE Equity Options'!$A:$A,$A858))</f>
        <v>2.4843999999999999</v>
      </c>
      <c r="G858" s="7">
        <f t="shared" si="351"/>
        <v>791.76730000000009</v>
      </c>
      <c r="H858" s="20">
        <f t="shared" si="352"/>
        <v>1.3046276922214433</v>
      </c>
      <c r="I858" s="20">
        <f t="shared" si="353"/>
        <v>44.170909090909092</v>
      </c>
      <c r="J858" s="20">
        <f t="shared" si="354"/>
        <v>1.3115106775300673</v>
      </c>
      <c r="K858" s="20">
        <f t="shared" si="369"/>
        <v>0.35964922253872822</v>
      </c>
      <c r="L858" s="20">
        <f t="shared" si="370"/>
        <v>0.37290008841732969</v>
      </c>
      <c r="M858" s="20">
        <f t="shared" si="371"/>
        <v>0.35969040092431159</v>
      </c>
      <c r="N858" s="20">
        <f t="shared" si="355"/>
        <v>0.99686220938904646</v>
      </c>
      <c r="O858" s="20">
        <f t="shared" si="356"/>
        <v>3.1377906109534958E-3</v>
      </c>
      <c r="P858" s="21">
        <f>IF(SUMIFS('Daily NSE Equity Options'!$L:$L,'Daily NSE Equity Options'!$A:$A,$A858)=0,"",SUMIFS('Daily NSE Equity Options'!$L:$L,'Daily NSE Equity Options'!$A:$A,$A858))</f>
        <v>444260.3187</v>
      </c>
      <c r="Q858" s="8">
        <f>IF(SUMIFS('Daily BSE Equity Options'!$L:$L,'Daily BSE Equity Options'!$A:$A,$A858)=0,"",SUMIFS('Daily BSE Equity Options'!$L:$L,'Daily BSE Equity Options'!$A:$A,$A858))</f>
        <v>828.68650000000002</v>
      </c>
      <c r="R858" s="8">
        <f t="shared" si="357"/>
        <v>445089.00520000001</v>
      </c>
      <c r="S858" s="23">
        <f t="shared" si="358"/>
        <v>5.8135055352246772</v>
      </c>
      <c r="T858" s="23">
        <f t="shared" si="359"/>
        <v>-0.52660966048499569</v>
      </c>
      <c r="U858" s="23">
        <f t="shared" si="360"/>
        <v>5.6477396497315793</v>
      </c>
      <c r="V858" s="23">
        <f t="shared" si="372"/>
        <v>0.87441850844382829</v>
      </c>
      <c r="W858" s="23">
        <f t="shared" si="373"/>
        <v>0.53114198039544669</v>
      </c>
      <c r="X858" s="23">
        <f t="shared" si="374"/>
        <v>0.87363641731153141</v>
      </c>
      <c r="Y858" s="23">
        <f t="shared" si="361"/>
        <v>0.99813815553671648</v>
      </c>
      <c r="Z858" s="23">
        <f t="shared" si="362"/>
        <v>1.8618444632835429E-3</v>
      </c>
      <c r="AA858" s="24">
        <f>IF(SUMIFS('Daily NSE Equity Options'!$M:$M,'Daily NSE Equity Options'!$A:$A,$A858)=0,"",SUMIFS('Daily NSE Equity Options'!$M:$M,'Daily NSE Equity Options'!$A:$A,$A858))</f>
        <v>560788488</v>
      </c>
      <c r="AB858" s="9">
        <f>IF(SUMIFS('Daily BSE Equity Options'!$M:$M,'Daily BSE Equity Options'!$A:$A,$A858)=0,"",SUMIFS('Daily BSE Equity Options'!$M:$M,'Daily BSE Equity Options'!$A:$A,$A858))</f>
        <v>1230190</v>
      </c>
      <c r="AC858" s="9">
        <f t="shared" si="363"/>
        <v>562018678</v>
      </c>
      <c r="AD858" s="26">
        <f t="shared" si="364"/>
        <v>7.1310743330004271</v>
      </c>
      <c r="AE858" s="26">
        <f t="shared" si="365"/>
        <v>-0.3600736165810009</v>
      </c>
      <c r="AF858" s="26">
        <f t="shared" si="366"/>
        <v>6.9279323272745392</v>
      </c>
      <c r="AG858" s="26">
        <f t="shared" si="375"/>
        <v>0.81162684367666649</v>
      </c>
      <c r="AH858" s="26">
        <f t="shared" si="376"/>
        <v>0.52599686164571335</v>
      </c>
      <c r="AI858" s="26">
        <f t="shared" si="377"/>
        <v>0.81088491450666278</v>
      </c>
      <c r="AJ858" s="26">
        <f t="shared" si="367"/>
        <v>0.99781112256913285</v>
      </c>
      <c r="AK858" s="26">
        <f t="shared" si="368"/>
        <v>2.1888774308671641E-3</v>
      </c>
      <c r="AL858" s="29">
        <v>11.3475</v>
      </c>
      <c r="AM858" s="30">
        <v>12.022500000000001</v>
      </c>
      <c r="AN858" s="30">
        <v>10.7125</v>
      </c>
      <c r="AO858" s="30">
        <v>11.69</v>
      </c>
      <c r="AP858" s="31">
        <v>3.0200000000000001E-2</v>
      </c>
    </row>
    <row r="859" spans="1:42" x14ac:dyDescent="0.2">
      <c r="A859" s="11">
        <v>45182</v>
      </c>
      <c r="B859" s="5" t="s">
        <v>240</v>
      </c>
      <c r="C859" s="10">
        <v>45170</v>
      </c>
      <c r="D859" s="5" t="s">
        <v>188</v>
      </c>
      <c r="E859" s="18">
        <f>IF(SUMIFS('Daily NSE Equity Options'!$K:$K,'Daily NSE Equity Options'!$A:$A,$A859)=0,"",SUMIFS('Daily NSE Equity Options'!$K:$K,'Daily NSE Equity Options'!$A:$A,$A859))</f>
        <v>757.65470000000005</v>
      </c>
      <c r="F859" s="7">
        <f>IF(SUMIFS('Daily BSE Equity Options'!$K:$K,'Daily BSE Equity Options'!$A:$A,$A859)=0,"",SUMIFS('Daily BSE Equity Options'!$K:$K,'Daily BSE Equity Options'!$A:$A,$A859))</f>
        <v>1.8479000000000001</v>
      </c>
      <c r="G859" s="7">
        <f t="shared" si="351"/>
        <v>759.50260000000003</v>
      </c>
      <c r="H859" s="20">
        <f t="shared" si="352"/>
        <v>1.2490076702960069</v>
      </c>
      <c r="I859" s="20">
        <f t="shared" si="353"/>
        <v>24.9901547116737</v>
      </c>
      <c r="J859" s="20">
        <f t="shared" si="354"/>
        <v>1.254017226627524</v>
      </c>
      <c r="K859" s="20">
        <f t="shared" si="369"/>
        <v>-4.0072070483219591E-2</v>
      </c>
      <c r="L859" s="20">
        <f t="shared" si="370"/>
        <v>-0.25619867976171307</v>
      </c>
      <c r="M859" s="20">
        <f t="shared" si="371"/>
        <v>-4.0750230528590947E-2</v>
      </c>
      <c r="N859" s="20">
        <f t="shared" si="355"/>
        <v>0.99756696027110381</v>
      </c>
      <c r="O859" s="20">
        <f t="shared" si="356"/>
        <v>2.4330397288962538E-3</v>
      </c>
      <c r="P859" s="21">
        <f>IF(SUMIFS('Daily NSE Equity Options'!$L:$L,'Daily NSE Equity Options'!$A:$A,$A859)=0,"",SUMIFS('Daily NSE Equity Options'!$L:$L,'Daily NSE Equity Options'!$A:$A,$A859))</f>
        <v>548562.91859999998</v>
      </c>
      <c r="Q859" s="8">
        <f>IF(SUMIFS('Daily BSE Equity Options'!$L:$L,'Daily BSE Equity Options'!$A:$A,$A859)=0,"",SUMIFS('Daily BSE Equity Options'!$L:$L,'Daily BSE Equity Options'!$A:$A,$A859))</f>
        <v>873.53660000000002</v>
      </c>
      <c r="R859" s="8">
        <f t="shared" si="357"/>
        <v>549436.45519999997</v>
      </c>
      <c r="S859" s="23">
        <f t="shared" si="358"/>
        <v>5.9243617313623052</v>
      </c>
      <c r="T859" s="23">
        <f t="shared" si="359"/>
        <v>-0.59017923875429279</v>
      </c>
      <c r="U859" s="23">
        <f t="shared" si="360"/>
        <v>5.7536773404376085</v>
      </c>
      <c r="V859" s="23">
        <f t="shared" si="372"/>
        <v>0.23477811433893425</v>
      </c>
      <c r="W859" s="23">
        <f t="shared" si="373"/>
        <v>5.41219146203058E-2</v>
      </c>
      <c r="X859" s="23">
        <f t="shared" si="374"/>
        <v>0.23444176059373034</v>
      </c>
      <c r="Y859" s="23">
        <f t="shared" si="361"/>
        <v>0.99841012260520279</v>
      </c>
      <c r="Z859" s="23">
        <f t="shared" si="362"/>
        <v>1.5898773947972283E-3</v>
      </c>
      <c r="AA859" s="24">
        <f>IF(SUMIFS('Daily NSE Equity Options'!$M:$M,'Daily NSE Equity Options'!$A:$A,$A859)=0,"",SUMIFS('Daily NSE Equity Options'!$M:$M,'Daily NSE Equity Options'!$A:$A,$A859))</f>
        <v>760359199</v>
      </c>
      <c r="AB859" s="9">
        <f>IF(SUMIFS('Daily BSE Equity Options'!$M:$M,'Daily BSE Equity Options'!$A:$A,$A859)=0,"",SUMIFS('Daily BSE Equity Options'!$M:$M,'Daily BSE Equity Options'!$A:$A,$A859))</f>
        <v>1297050</v>
      </c>
      <c r="AC859" s="9">
        <f t="shared" si="363"/>
        <v>761656249</v>
      </c>
      <c r="AD859" s="26">
        <f t="shared" si="364"/>
        <v>7.7629866501803662</v>
      </c>
      <c r="AE859" s="26">
        <f t="shared" si="365"/>
        <v>-0.47312128467333558</v>
      </c>
      <c r="AF859" s="26">
        <f t="shared" si="366"/>
        <v>7.5357640705253974</v>
      </c>
      <c r="AG859" s="26">
        <f t="shared" si="375"/>
        <v>0.35587519228818398</v>
      </c>
      <c r="AH859" s="26">
        <f t="shared" si="376"/>
        <v>5.4349328152561771E-2</v>
      </c>
      <c r="AI859" s="26">
        <f t="shared" si="377"/>
        <v>0.3552151891293549</v>
      </c>
      <c r="AJ859" s="26">
        <f t="shared" si="367"/>
        <v>0.99829706642372729</v>
      </c>
      <c r="AK859" s="26">
        <f t="shared" si="368"/>
        <v>1.7029335762726737E-3</v>
      </c>
      <c r="AL859" s="29">
        <v>11.69</v>
      </c>
      <c r="AM859" s="30">
        <v>12.047499999999999</v>
      </c>
      <c r="AN859" s="30">
        <v>11.535</v>
      </c>
      <c r="AO859" s="30">
        <v>11.827500000000001</v>
      </c>
      <c r="AP859" s="31">
        <v>1.18E-2</v>
      </c>
    </row>
    <row r="860" spans="1:42" x14ac:dyDescent="0.2">
      <c r="A860" s="11">
        <v>45183</v>
      </c>
      <c r="B860" s="5" t="s">
        <v>243</v>
      </c>
      <c r="C860" s="10">
        <v>45170</v>
      </c>
      <c r="D860" s="5" t="s">
        <v>188</v>
      </c>
      <c r="E860" s="18">
        <f>IF(SUMIFS('Daily NSE Equity Options'!$K:$K,'Daily NSE Equity Options'!$A:$A,$A860)=0,"",SUMIFS('Daily NSE Equity Options'!$K:$K,'Daily NSE Equity Options'!$A:$A,$A860))</f>
        <v>667.82539999999995</v>
      </c>
      <c r="F860" s="7">
        <f>IF(SUMIFS('Daily BSE Equity Options'!$K:$K,'Daily BSE Equity Options'!$A:$A,$A860)=0,"",SUMIFS('Daily BSE Equity Options'!$K:$K,'Daily BSE Equity Options'!$A:$A,$A860))</f>
        <v>4.8025000000000002</v>
      </c>
      <c r="G860" s="7">
        <f t="shared" si="351"/>
        <v>672.62789999999995</v>
      </c>
      <c r="H860" s="20">
        <f t="shared" si="352"/>
        <v>9.1292654791488292E-3</v>
      </c>
      <c r="I860" s="20">
        <f t="shared" si="353"/>
        <v>97.613963039014379</v>
      </c>
      <c r="J860" s="20">
        <f t="shared" si="354"/>
        <v>1.6311377878843736E-2</v>
      </c>
      <c r="K860" s="20">
        <f t="shared" si="369"/>
        <v>-0.11856232133186806</v>
      </c>
      <c r="L860" s="20">
        <f t="shared" si="370"/>
        <v>1.5988960441582338</v>
      </c>
      <c r="M860" s="20">
        <f t="shared" si="371"/>
        <v>-0.11438367689590534</v>
      </c>
      <c r="N860" s="20">
        <f t="shared" si="355"/>
        <v>0.99286009396874553</v>
      </c>
      <c r="O860" s="20">
        <f t="shared" si="356"/>
        <v>7.1399060312544284E-3</v>
      </c>
      <c r="P860" s="21">
        <f>IF(SUMIFS('Daily NSE Equity Options'!$L:$L,'Daily NSE Equity Options'!$A:$A,$A860)=0,"",SUMIFS('Daily NSE Equity Options'!$L:$L,'Daily NSE Equity Options'!$A:$A,$A860))</f>
        <v>413026.1274</v>
      </c>
      <c r="Q860" s="8">
        <f>IF(SUMIFS('Daily BSE Equity Options'!$L:$L,'Daily BSE Equity Options'!$A:$A,$A860)=0,"",SUMIFS('Daily BSE Equity Options'!$L:$L,'Daily BSE Equity Options'!$A:$A,$A860))</f>
        <v>4124.7734</v>
      </c>
      <c r="R860" s="8">
        <f t="shared" si="357"/>
        <v>417150.9008</v>
      </c>
      <c r="S860" s="23">
        <f t="shared" si="358"/>
        <v>1.479373019843135</v>
      </c>
      <c r="T860" s="23">
        <f t="shared" si="359"/>
        <v>0.66010659798022542</v>
      </c>
      <c r="U860" s="23">
        <f t="shared" si="360"/>
        <v>1.4673330923197025</v>
      </c>
      <c r="V860" s="23">
        <f t="shared" si="372"/>
        <v>-0.24707610850895012</v>
      </c>
      <c r="W860" s="23">
        <f t="shared" si="373"/>
        <v>3.7219239583092456</v>
      </c>
      <c r="X860" s="23">
        <f t="shared" si="374"/>
        <v>-0.24076588502276719</v>
      </c>
      <c r="Y860" s="23">
        <f t="shared" si="361"/>
        <v>0.9901120352560917</v>
      </c>
      <c r="Z860" s="23">
        <f t="shared" si="362"/>
        <v>9.8879647439083264E-3</v>
      </c>
      <c r="AA860" s="24">
        <f>IF(SUMIFS('Daily NSE Equity Options'!$M:$M,'Daily NSE Equity Options'!$A:$A,$A860)=0,"",SUMIFS('Daily NSE Equity Options'!$M:$M,'Daily NSE Equity Options'!$A:$A,$A860))</f>
        <v>445265172</v>
      </c>
      <c r="AB860" s="9">
        <f>IF(SUMIFS('Daily BSE Equity Options'!$M:$M,'Daily BSE Equity Options'!$A:$A,$A860)=0,"",SUMIFS('Daily BSE Equity Options'!$M:$M,'Daily BSE Equity Options'!$A:$A,$A860))</f>
        <v>6100626</v>
      </c>
      <c r="AC860" s="9">
        <f t="shared" si="363"/>
        <v>451365798</v>
      </c>
      <c r="AD860" s="26">
        <f t="shared" si="364"/>
        <v>1.5990848404379143</v>
      </c>
      <c r="AE860" s="26">
        <f t="shared" si="365"/>
        <v>1.1607328170302109</v>
      </c>
      <c r="AF860" s="26">
        <f t="shared" si="366"/>
        <v>1.5919776336611706</v>
      </c>
      <c r="AG860" s="26">
        <f t="shared" si="375"/>
        <v>-0.41440154523599049</v>
      </c>
      <c r="AH860" s="26">
        <f t="shared" si="376"/>
        <v>3.7034624725338263</v>
      </c>
      <c r="AI860" s="26">
        <f t="shared" si="377"/>
        <v>-0.40738909633760523</v>
      </c>
      <c r="AJ860" s="26">
        <f t="shared" si="367"/>
        <v>0.98648407560556906</v>
      </c>
      <c r="AK860" s="26">
        <f t="shared" si="368"/>
        <v>1.3515924394430967E-2</v>
      </c>
      <c r="AL860" s="29">
        <v>11.827500000000001</v>
      </c>
      <c r="AM860" s="30">
        <v>12.0425</v>
      </c>
      <c r="AN860" s="30">
        <v>11.21</v>
      </c>
      <c r="AO860" s="30">
        <v>11.317500000000001</v>
      </c>
      <c r="AP860" s="31">
        <v>-4.3099999999999999E-2</v>
      </c>
    </row>
    <row r="861" spans="1:42" x14ac:dyDescent="0.2">
      <c r="A861" s="11">
        <v>45184</v>
      </c>
      <c r="B861" s="5" t="s">
        <v>241</v>
      </c>
      <c r="C861" s="10">
        <v>45170</v>
      </c>
      <c r="D861" s="5" t="s">
        <v>188</v>
      </c>
      <c r="E861" s="18">
        <f>IF(SUMIFS('Daily NSE Equity Options'!$K:$K,'Daily NSE Equity Options'!$A:$A,$A861)=0,"",SUMIFS('Daily NSE Equity Options'!$K:$K,'Daily NSE Equity Options'!$A:$A,$A861))</f>
        <v>522.52779999999996</v>
      </c>
      <c r="F861" s="7">
        <f>IF(SUMIFS('Daily BSE Equity Options'!$K:$K,'Daily BSE Equity Options'!$A:$A,$A861)=0,"",SUMIFS('Daily BSE Equity Options'!$K:$K,'Daily BSE Equity Options'!$A:$A,$A861))</f>
        <v>46.250999999999998</v>
      </c>
      <c r="G861" s="7">
        <f t="shared" si="351"/>
        <v>568.77879999999993</v>
      </c>
      <c r="H861" s="20">
        <f t="shared" si="352"/>
        <v>-0.27586366506298055</v>
      </c>
      <c r="I861" s="20">
        <f t="shared" si="353"/>
        <v>1409.0914634146341</v>
      </c>
      <c r="J861" s="20">
        <f t="shared" si="354"/>
        <v>-0.21180332485057241</v>
      </c>
      <c r="K861" s="20">
        <f t="shared" si="369"/>
        <v>-0.2175682446340016</v>
      </c>
      <c r="L861" s="20">
        <f t="shared" si="370"/>
        <v>8.6306090577824044</v>
      </c>
      <c r="M861" s="20">
        <f t="shared" si="371"/>
        <v>-0.1543930901468703</v>
      </c>
      <c r="N861" s="20">
        <f t="shared" si="355"/>
        <v>0.91868367808364171</v>
      </c>
      <c r="O861" s="20">
        <f t="shared" si="356"/>
        <v>8.1316321916358347E-2</v>
      </c>
      <c r="P861" s="21">
        <f>IF(SUMIFS('Daily NSE Equity Options'!$L:$L,'Daily NSE Equity Options'!$A:$A,$A861)=0,"",SUMIFS('Daily NSE Equity Options'!$L:$L,'Daily NSE Equity Options'!$A:$A,$A861))</f>
        <v>173703.2599</v>
      </c>
      <c r="Q861" s="8">
        <f>IF(SUMIFS('Daily BSE Equity Options'!$L:$L,'Daily BSE Equity Options'!$A:$A,$A861)=0,"",SUMIFS('Daily BSE Equity Options'!$L:$L,'Daily BSE Equity Options'!$A:$A,$A861))</f>
        <v>95867.348700000002</v>
      </c>
      <c r="R861" s="8">
        <f t="shared" si="357"/>
        <v>269570.60860000004</v>
      </c>
      <c r="S861" s="23">
        <f t="shared" si="358"/>
        <v>-0.49066031375709351</v>
      </c>
      <c r="T861" s="23">
        <f t="shared" si="359"/>
        <v>36.693658620477741</v>
      </c>
      <c r="U861" s="23">
        <f t="shared" si="360"/>
        <v>-0.21540544864564282</v>
      </c>
      <c r="V861" s="23">
        <f t="shared" si="372"/>
        <v>-0.57943759879438561</v>
      </c>
      <c r="W861" s="23">
        <f t="shared" si="373"/>
        <v>22.241846133899138</v>
      </c>
      <c r="X861" s="23">
        <f t="shared" si="374"/>
        <v>-0.35378154983478338</v>
      </c>
      <c r="Y861" s="23">
        <f t="shared" si="361"/>
        <v>0.64437017374452732</v>
      </c>
      <c r="Z861" s="23">
        <f t="shared" si="362"/>
        <v>0.35562982625547251</v>
      </c>
      <c r="AA861" s="24">
        <f>IF(SUMIFS('Daily NSE Equity Options'!$M:$M,'Daily NSE Equity Options'!$A:$A,$A861)=0,"",SUMIFS('Daily NSE Equity Options'!$M:$M,'Daily NSE Equity Options'!$A:$A,$A861))</f>
        <v>220184694</v>
      </c>
      <c r="AB861" s="9">
        <f>IF(SUMIFS('Daily BSE Equity Options'!$M:$M,'Daily BSE Equity Options'!$A:$A,$A861)=0,"",SUMIFS('Daily BSE Equity Options'!$M:$M,'Daily BSE Equity Options'!$A:$A,$A861))</f>
        <v>141447241</v>
      </c>
      <c r="AC861" s="9">
        <f t="shared" si="363"/>
        <v>361631935</v>
      </c>
      <c r="AD861" s="26">
        <f t="shared" si="364"/>
        <v>-0.36302245022010715</v>
      </c>
      <c r="AE861" s="26">
        <f t="shared" si="365"/>
        <v>49.718150388255104</v>
      </c>
      <c r="AF861" s="26">
        <f t="shared" si="366"/>
        <v>3.7800627355344396E-2</v>
      </c>
      <c r="AG861" s="26">
        <f t="shared" si="375"/>
        <v>-0.50549760491934448</v>
      </c>
      <c r="AH861" s="26">
        <f t="shared" si="376"/>
        <v>22.185692910858656</v>
      </c>
      <c r="AI861" s="26">
        <f t="shared" si="377"/>
        <v>-0.19880518948846004</v>
      </c>
      <c r="AJ861" s="26">
        <f t="shared" si="367"/>
        <v>0.6088640761220383</v>
      </c>
      <c r="AK861" s="26">
        <f t="shared" si="368"/>
        <v>0.3911359238779617</v>
      </c>
      <c r="AL861" s="29">
        <v>11.317500000000001</v>
      </c>
      <c r="AM861" s="30">
        <v>11.32</v>
      </c>
      <c r="AN861" s="30">
        <v>10.0725</v>
      </c>
      <c r="AO861" s="30">
        <v>10.9025</v>
      </c>
      <c r="AP861" s="31">
        <v>-3.6700000000000003E-2</v>
      </c>
    </row>
    <row r="862" spans="1:42" x14ac:dyDescent="0.2">
      <c r="A862" s="11">
        <v>45187</v>
      </c>
      <c r="B862" s="5" t="s">
        <v>244</v>
      </c>
      <c r="C862" s="10">
        <v>45170</v>
      </c>
      <c r="D862" s="5" t="s">
        <v>188</v>
      </c>
      <c r="E862" s="18">
        <f>IF(SUMIFS('Daily NSE Equity Options'!$K:$K,'Daily NSE Equity Options'!$A:$A,$A862)=0,"",SUMIFS('Daily NSE Equity Options'!$K:$K,'Daily NSE Equity Options'!$A:$A,$A862))</f>
        <v>479.65120000000002</v>
      </c>
      <c r="F862" s="7">
        <f>IF(SUMIFS('Daily BSE Equity Options'!$K:$K,'Daily BSE Equity Options'!$A:$A,$A862)=0,"",SUMIFS('Daily BSE Equity Options'!$K:$K,'Daily BSE Equity Options'!$A:$A,$A862))</f>
        <v>1.3280000000000001</v>
      </c>
      <c r="G862" s="7">
        <f t="shared" si="351"/>
        <v>480.97919999999999</v>
      </c>
      <c r="H862" s="20" t="str">
        <f t="shared" si="352"/>
        <v/>
      </c>
      <c r="I862" s="20" t="str">
        <f t="shared" si="353"/>
        <v/>
      </c>
      <c r="J862" s="20" t="str">
        <f t="shared" si="354"/>
        <v/>
      </c>
      <c r="K862" s="20">
        <f t="shared" si="369"/>
        <v>-8.205611261257284E-2</v>
      </c>
      <c r="L862" s="20">
        <f t="shared" si="370"/>
        <v>-0.97128710730578793</v>
      </c>
      <c r="M862" s="20">
        <f t="shared" si="371"/>
        <v>-0.15436510643504986</v>
      </c>
      <c r="N862" s="20">
        <f t="shared" si="355"/>
        <v>0.99723896584301364</v>
      </c>
      <c r="O862" s="20">
        <f t="shared" si="356"/>
        <v>2.7610341569864146E-3</v>
      </c>
      <c r="P862" s="21">
        <f>IF(SUMIFS('Daily NSE Equity Options'!$L:$L,'Daily NSE Equity Options'!$A:$A,$A862)=0,"",SUMIFS('Daily NSE Equity Options'!$L:$L,'Daily NSE Equity Options'!$A:$A,$A862))</f>
        <v>305337.95860000001</v>
      </c>
      <c r="Q862" s="8">
        <f>IF(SUMIFS('Daily BSE Equity Options'!$L:$L,'Daily BSE Equity Options'!$A:$A,$A862)=0,"",SUMIFS('Daily BSE Equity Options'!$L:$L,'Daily BSE Equity Options'!$A:$A,$A862))</f>
        <v>438.40690000000001</v>
      </c>
      <c r="R862" s="8">
        <f t="shared" si="357"/>
        <v>305776.36550000001</v>
      </c>
      <c r="S862" s="23" t="str">
        <f t="shared" si="358"/>
        <v/>
      </c>
      <c r="T862" s="23" t="str">
        <f t="shared" si="359"/>
        <v/>
      </c>
      <c r="U862" s="23" t="str">
        <f t="shared" si="360"/>
        <v/>
      </c>
      <c r="V862" s="23">
        <f t="shared" si="372"/>
        <v>0.75781363444636196</v>
      </c>
      <c r="W862" s="23">
        <f t="shared" si="373"/>
        <v>-0.99542694247890473</v>
      </c>
      <c r="X862" s="23">
        <f t="shared" si="374"/>
        <v>0.13430899269038488</v>
      </c>
      <c r="Y862" s="23">
        <f t="shared" si="361"/>
        <v>0.99856624988238341</v>
      </c>
      <c r="Z862" s="23">
        <f t="shared" si="362"/>
        <v>1.4337501176165952E-3</v>
      </c>
      <c r="AA862" s="24">
        <f>IF(SUMIFS('Daily NSE Equity Options'!$M:$M,'Daily NSE Equity Options'!$A:$A,$A862)=0,"",SUMIFS('Daily NSE Equity Options'!$M:$M,'Daily NSE Equity Options'!$A:$A,$A862))</f>
        <v>387877907</v>
      </c>
      <c r="AB862" s="9">
        <f>IF(SUMIFS('Daily BSE Equity Options'!$M:$M,'Daily BSE Equity Options'!$A:$A,$A862)=0,"",SUMIFS('Daily BSE Equity Options'!$M:$M,'Daily BSE Equity Options'!$A:$A,$A862))</f>
        <v>644365</v>
      </c>
      <c r="AC862" s="9">
        <f t="shared" si="363"/>
        <v>388522272</v>
      </c>
      <c r="AD862" s="26" t="str">
        <f t="shared" si="364"/>
        <v/>
      </c>
      <c r="AE862" s="26" t="str">
        <f t="shared" si="365"/>
        <v/>
      </c>
      <c r="AF862" s="26" t="str">
        <f t="shared" si="366"/>
        <v/>
      </c>
      <c r="AG862" s="26">
        <f t="shared" si="375"/>
        <v>0.76160249812823055</v>
      </c>
      <c r="AH862" s="26">
        <f t="shared" si="376"/>
        <v>-0.99544448519854833</v>
      </c>
      <c r="AI862" s="26">
        <f t="shared" si="377"/>
        <v>7.4358303007725279E-2</v>
      </c>
      <c r="AJ862" s="26">
        <f t="shared" si="367"/>
        <v>0.99834149791031801</v>
      </c>
      <c r="AK862" s="26">
        <f t="shared" si="368"/>
        <v>1.6585020896820041E-3</v>
      </c>
      <c r="AL862" s="29">
        <v>10.9025</v>
      </c>
      <c r="AM862" s="30">
        <v>11.407500000000001</v>
      </c>
      <c r="AN862" s="30">
        <v>10.45</v>
      </c>
      <c r="AO862" s="30">
        <v>10.835000000000001</v>
      </c>
      <c r="AP862" s="31">
        <v>-6.1999999999999998E-3</v>
      </c>
    </row>
    <row r="863" spans="1:42" x14ac:dyDescent="0.2">
      <c r="A863" s="11">
        <v>45189</v>
      </c>
      <c r="B863" s="5" t="s">
        <v>240</v>
      </c>
      <c r="C863" s="10">
        <v>45170</v>
      </c>
      <c r="D863" s="5" t="s">
        <v>188</v>
      </c>
      <c r="E863" s="18">
        <f>IF(SUMIFS('Daily NSE Equity Options'!$K:$K,'Daily NSE Equity Options'!$A:$A,$A863)=0,"",SUMIFS('Daily NSE Equity Options'!$K:$K,'Daily NSE Equity Options'!$A:$A,$A863))</f>
        <v>608.53489999999999</v>
      </c>
      <c r="F863" s="7">
        <f>IF(SUMIFS('Daily BSE Equity Options'!$K:$K,'Daily BSE Equity Options'!$A:$A,$A863)=0,"",SUMIFS('Daily BSE Equity Options'!$K:$K,'Daily BSE Equity Options'!$A:$A,$A863))</f>
        <v>1.9128000000000001</v>
      </c>
      <c r="G863" s="7">
        <f t="shared" si="351"/>
        <v>610.44769999999994</v>
      </c>
      <c r="H863" s="20">
        <f t="shared" si="352"/>
        <v>0.28676157918564193</v>
      </c>
      <c r="I863" s="20">
        <f t="shared" si="353"/>
        <v>41.318584070796462</v>
      </c>
      <c r="J863" s="20">
        <f t="shared" si="354"/>
        <v>0.29068288154152655</v>
      </c>
      <c r="K863" s="20">
        <f t="shared" si="369"/>
        <v>0.26870296582183051</v>
      </c>
      <c r="L863" s="20">
        <f t="shared" si="370"/>
        <v>0.44036144578313241</v>
      </c>
      <c r="M863" s="20">
        <f t="shared" si="371"/>
        <v>0.26917692074833988</v>
      </c>
      <c r="N863" s="20">
        <f t="shared" si="355"/>
        <v>0.99686656203307844</v>
      </c>
      <c r="O863" s="20">
        <f t="shared" si="356"/>
        <v>3.1334379669216549E-3</v>
      </c>
      <c r="P863" s="21">
        <f>IF(SUMIFS('Daily NSE Equity Options'!$L:$L,'Daily NSE Equity Options'!$A:$A,$A863)=0,"",SUMIFS('Daily NSE Equity Options'!$L:$L,'Daily NSE Equity Options'!$A:$A,$A863))</f>
        <v>474463.88380000001</v>
      </c>
      <c r="Q863" s="8">
        <f>IF(SUMIFS('Daily BSE Equity Options'!$L:$L,'Daily BSE Equity Options'!$A:$A,$A863)=0,"",SUMIFS('Daily BSE Equity Options'!$L:$L,'Daily BSE Equity Options'!$A:$A,$A863))</f>
        <v>964.21389999999997</v>
      </c>
      <c r="R863" s="8">
        <f t="shared" si="357"/>
        <v>475428.09769999998</v>
      </c>
      <c r="S863" s="23">
        <f t="shared" si="358"/>
        <v>3.3078033198217751</v>
      </c>
      <c r="T863" s="23">
        <f t="shared" si="359"/>
        <v>-0.55813469539412708</v>
      </c>
      <c r="U863" s="23">
        <f t="shared" si="360"/>
        <v>3.2326979811871981</v>
      </c>
      <c r="V863" s="23">
        <f t="shared" si="372"/>
        <v>0.55389747797966704</v>
      </c>
      <c r="W863" s="23">
        <f t="shared" si="373"/>
        <v>1.199358404258692</v>
      </c>
      <c r="X863" s="23">
        <f t="shared" si="374"/>
        <v>0.5548229076586364</v>
      </c>
      <c r="Y863" s="23">
        <f t="shared" si="361"/>
        <v>0.99797190383853085</v>
      </c>
      <c r="Z863" s="23">
        <f t="shared" si="362"/>
        <v>2.0280961614692551E-3</v>
      </c>
      <c r="AA863" s="24">
        <f>IF(SUMIFS('Daily NSE Equity Options'!$M:$M,'Daily NSE Equity Options'!$A:$A,$A863)=0,"",SUMIFS('Daily NSE Equity Options'!$M:$M,'Daily NSE Equity Options'!$A:$A,$A863))</f>
        <v>654046896</v>
      </c>
      <c r="AB863" s="9">
        <f>IF(SUMIFS('Daily BSE Equity Options'!$M:$M,'Daily BSE Equity Options'!$A:$A,$A863)=0,"",SUMIFS('Daily BSE Equity Options'!$M:$M,'Daily BSE Equity Options'!$A:$A,$A863))</f>
        <v>1430766</v>
      </c>
      <c r="AC863" s="9">
        <f t="shared" si="363"/>
        <v>655477662</v>
      </c>
      <c r="AD863" s="26">
        <f t="shared" si="364"/>
        <v>4.444293372898799</v>
      </c>
      <c r="AE863" s="26">
        <f t="shared" si="365"/>
        <v>-0.36567908930136594</v>
      </c>
      <c r="AF863" s="26">
        <f t="shared" si="366"/>
        <v>4.3556479536401271</v>
      </c>
      <c r="AG863" s="26">
        <f t="shared" si="375"/>
        <v>0.68621848317852252</v>
      </c>
      <c r="AH863" s="26">
        <f t="shared" si="376"/>
        <v>1.2204278630900189</v>
      </c>
      <c r="AI863" s="26">
        <f t="shared" si="377"/>
        <v>0.68710447055143331</v>
      </c>
      <c r="AJ863" s="26">
        <f t="shared" si="367"/>
        <v>0.99781721623337338</v>
      </c>
      <c r="AK863" s="26">
        <f t="shared" si="368"/>
        <v>2.1827837666266651E-3</v>
      </c>
      <c r="AL863" s="29">
        <v>10.835000000000001</v>
      </c>
      <c r="AM863" s="30">
        <v>11.47</v>
      </c>
      <c r="AN863" s="30">
        <v>10.835000000000001</v>
      </c>
      <c r="AO863" s="30">
        <v>11.1275</v>
      </c>
      <c r="AP863" s="31">
        <v>2.7E-2</v>
      </c>
    </row>
    <row r="864" spans="1:42" x14ac:dyDescent="0.2">
      <c r="A864" s="11">
        <v>45190</v>
      </c>
      <c r="B864" s="5" t="s">
        <v>243</v>
      </c>
      <c r="C864" s="10">
        <v>45170</v>
      </c>
      <c r="D864" s="5" t="s">
        <v>188</v>
      </c>
      <c r="E864" s="18">
        <f>IF(SUMIFS('Daily NSE Equity Options'!$K:$K,'Daily NSE Equity Options'!$A:$A,$A864)=0,"",SUMIFS('Daily NSE Equity Options'!$K:$K,'Daily NSE Equity Options'!$A:$A,$A864))</f>
        <v>613.34209999999996</v>
      </c>
      <c r="F864" s="7">
        <f>IF(SUMIFS('Daily BSE Equity Options'!$K:$K,'Daily BSE Equity Options'!$A:$A,$A864)=0,"",SUMIFS('Daily BSE Equity Options'!$K:$K,'Daily BSE Equity Options'!$A:$A,$A864))</f>
        <v>5.8428000000000004</v>
      </c>
      <c r="G864" s="7">
        <f t="shared" si="351"/>
        <v>619.18489999999997</v>
      </c>
      <c r="H864" s="20">
        <f t="shared" si="352"/>
        <v>5.6996333941039978E-2</v>
      </c>
      <c r="I864" s="20">
        <f t="shared" si="353"/>
        <v>148.81538461538463</v>
      </c>
      <c r="J864" s="20">
        <f t="shared" si="354"/>
        <v>6.6993745906267943E-2</v>
      </c>
      <c r="K864" s="20">
        <f t="shared" si="369"/>
        <v>7.8996290927602075E-3</v>
      </c>
      <c r="L864" s="20">
        <f t="shared" si="370"/>
        <v>2.0545796737766628</v>
      </c>
      <c r="M864" s="20">
        <f t="shared" si="371"/>
        <v>1.4312774050913912E-2</v>
      </c>
      <c r="N864" s="20">
        <f t="shared" si="355"/>
        <v>0.99056372337245302</v>
      </c>
      <c r="O864" s="20">
        <f t="shared" si="356"/>
        <v>9.4362766275469592E-3</v>
      </c>
      <c r="P864" s="21">
        <f>IF(SUMIFS('Daily NSE Equity Options'!$L:$L,'Daily NSE Equity Options'!$A:$A,$A864)=0,"",SUMIFS('Daily NSE Equity Options'!$L:$L,'Daily NSE Equity Options'!$A:$A,$A864))</f>
        <v>369285.4044</v>
      </c>
      <c r="Q864" s="8">
        <f>IF(SUMIFS('Daily BSE Equity Options'!$L:$L,'Daily BSE Equity Options'!$A:$A,$A864)=0,"",SUMIFS('Daily BSE Equity Options'!$L:$L,'Daily BSE Equity Options'!$A:$A,$A864))</f>
        <v>4902.4326000000001</v>
      </c>
      <c r="R864" s="8">
        <f t="shared" si="357"/>
        <v>374187.837</v>
      </c>
      <c r="S864" s="23">
        <f t="shared" si="358"/>
        <v>1.8906578215251257</v>
      </c>
      <c r="T864" s="23">
        <f t="shared" si="359"/>
        <v>1.2393194640852299</v>
      </c>
      <c r="U864" s="23">
        <f t="shared" si="360"/>
        <v>1.8796840124530418</v>
      </c>
      <c r="V864" s="23">
        <f t="shared" si="372"/>
        <v>-0.22167857868890128</v>
      </c>
      <c r="W864" s="23">
        <f t="shared" si="373"/>
        <v>4.0843828324814648</v>
      </c>
      <c r="X864" s="23">
        <f t="shared" si="374"/>
        <v>-0.2129454720698557</v>
      </c>
      <c r="Y864" s="23">
        <f t="shared" si="361"/>
        <v>0.98689847152888621</v>
      </c>
      <c r="Z864" s="23">
        <f t="shared" si="362"/>
        <v>1.3101528471113828E-2</v>
      </c>
      <c r="AA864" s="24">
        <f>IF(SUMIFS('Daily NSE Equity Options'!$M:$M,'Daily NSE Equity Options'!$A:$A,$A864)=0,"",SUMIFS('Daily NSE Equity Options'!$M:$M,'Daily NSE Equity Options'!$A:$A,$A864))</f>
        <v>404792328</v>
      </c>
      <c r="AB864" s="9">
        <f>IF(SUMIFS('Daily BSE Equity Options'!$M:$M,'Daily BSE Equity Options'!$A:$A,$A864)=0,"",SUMIFS('Daily BSE Equity Options'!$M:$M,'Daily BSE Equity Options'!$A:$A,$A864))</f>
        <v>7372357</v>
      </c>
      <c r="AC864" s="9">
        <f t="shared" si="363"/>
        <v>412164685</v>
      </c>
      <c r="AD864" s="26">
        <f t="shared" si="364"/>
        <v>2.0573433821434213</v>
      </c>
      <c r="AE864" s="26">
        <f t="shared" si="365"/>
        <v>2.3193743561481992</v>
      </c>
      <c r="AF864" s="26">
        <f t="shared" si="366"/>
        <v>2.0616664280585764</v>
      </c>
      <c r="AG864" s="26">
        <f t="shared" si="375"/>
        <v>-0.38109586563957942</v>
      </c>
      <c r="AH864" s="26">
        <f t="shared" si="376"/>
        <v>4.1527342696150171</v>
      </c>
      <c r="AI864" s="26">
        <f t="shared" si="377"/>
        <v>-0.37119949481970294</v>
      </c>
      <c r="AJ864" s="26">
        <f t="shared" si="367"/>
        <v>0.98211307938718717</v>
      </c>
      <c r="AK864" s="26">
        <f t="shared" si="368"/>
        <v>1.7886920612812812E-2</v>
      </c>
      <c r="AL864" s="29">
        <v>11.1275</v>
      </c>
      <c r="AM864" s="30">
        <v>11.39</v>
      </c>
      <c r="AN864" s="30">
        <v>10.62</v>
      </c>
      <c r="AO864" s="30">
        <v>10.817500000000001</v>
      </c>
      <c r="AP864" s="31">
        <v>-2.7900000000000001E-2</v>
      </c>
    </row>
    <row r="865" spans="1:42" x14ac:dyDescent="0.2">
      <c r="A865" s="11">
        <v>45191</v>
      </c>
      <c r="B865" s="5" t="s">
        <v>241</v>
      </c>
      <c r="C865" s="10">
        <v>45170</v>
      </c>
      <c r="D865" s="5" t="s">
        <v>188</v>
      </c>
      <c r="E865" s="18">
        <f>IF(SUMIFS('Daily NSE Equity Options'!$K:$K,'Daily NSE Equity Options'!$A:$A,$A865)=0,"",SUMIFS('Daily NSE Equity Options'!$K:$K,'Daily NSE Equity Options'!$A:$A,$A865))</f>
        <v>620.68089999999995</v>
      </c>
      <c r="F865" s="7">
        <f>IF(SUMIFS('Daily BSE Equity Options'!$K:$K,'Daily BSE Equity Options'!$A:$A,$A865)=0,"",SUMIFS('Daily BSE Equity Options'!$K:$K,'Daily BSE Equity Options'!$A:$A,$A865))</f>
        <v>60.501899999999999</v>
      </c>
      <c r="G865" s="7">
        <f t="shared" si="351"/>
        <v>681.18279999999993</v>
      </c>
      <c r="H865" s="20">
        <f t="shared" si="352"/>
        <v>-0.12706951156721236</v>
      </c>
      <c r="I865" s="20">
        <f t="shared" si="353"/>
        <v>2029.265100671141</v>
      </c>
      <c r="J865" s="20">
        <f t="shared" si="354"/>
        <v>-4.2019314514603723E-2</v>
      </c>
      <c r="K865" s="20">
        <f t="shared" si="369"/>
        <v>1.1965263757371281E-2</v>
      </c>
      <c r="L865" s="20">
        <f t="shared" si="370"/>
        <v>9.3549496816594768</v>
      </c>
      <c r="M865" s="20">
        <f t="shared" si="371"/>
        <v>0.10012824925155628</v>
      </c>
      <c r="N865" s="20">
        <f t="shared" si="355"/>
        <v>0.91118111026878545</v>
      </c>
      <c r="O865" s="20">
        <f t="shared" si="356"/>
        <v>8.8818889731214601E-2</v>
      </c>
      <c r="P865" s="21">
        <f>IF(SUMIFS('Daily NSE Equity Options'!$L:$L,'Daily NSE Equity Options'!$A:$A,$A865)=0,"",SUMIFS('Daily NSE Equity Options'!$L:$L,'Daily NSE Equity Options'!$A:$A,$A865))</f>
        <v>188532.0214</v>
      </c>
      <c r="Q865" s="8">
        <f>IF(SUMIFS('Daily BSE Equity Options'!$L:$L,'Daily BSE Equity Options'!$A:$A,$A865)=0,"",SUMIFS('Daily BSE Equity Options'!$L:$L,'Daily BSE Equity Options'!$A:$A,$A865))</f>
        <v>129118.9694</v>
      </c>
      <c r="R865" s="8">
        <f t="shared" si="357"/>
        <v>317650.99080000003</v>
      </c>
      <c r="S865" s="23">
        <f t="shared" si="358"/>
        <v>-0.42872161797017616</v>
      </c>
      <c r="T865" s="23">
        <f t="shared" si="359"/>
        <v>52.344960385514611</v>
      </c>
      <c r="U865" s="23">
        <f t="shared" si="360"/>
        <v>-4.4481161875517428E-2</v>
      </c>
      <c r="V865" s="23">
        <f t="shared" si="372"/>
        <v>-0.48946798559147175</v>
      </c>
      <c r="W865" s="23">
        <f t="shared" si="373"/>
        <v>25.33773474009617</v>
      </c>
      <c r="X865" s="23">
        <f t="shared" si="374"/>
        <v>-0.15109215375164631</v>
      </c>
      <c r="Y865" s="23">
        <f t="shared" si="361"/>
        <v>0.59351938719027597</v>
      </c>
      <c r="Z865" s="23">
        <f t="shared" si="362"/>
        <v>0.40648061280972397</v>
      </c>
      <c r="AA865" s="24">
        <f>IF(SUMIFS('Daily NSE Equity Options'!$M:$M,'Daily NSE Equity Options'!$A:$A,$A865)=0,"",SUMIFS('Daily NSE Equity Options'!$M:$M,'Daily NSE Equity Options'!$A:$A,$A865))</f>
        <v>243134841</v>
      </c>
      <c r="AB865" s="9">
        <f>IF(SUMIFS('Daily BSE Equity Options'!$M:$M,'Daily BSE Equity Options'!$A:$A,$A865)=0,"",SUMIFS('Daily BSE Equity Options'!$M:$M,'Daily BSE Equity Options'!$A:$A,$A865))</f>
        <v>194940663</v>
      </c>
      <c r="AC865" s="9">
        <f t="shared" si="363"/>
        <v>438075504</v>
      </c>
      <c r="AD865" s="26">
        <f t="shared" si="364"/>
        <v>-0.28532162292552987</v>
      </c>
      <c r="AE865" s="26">
        <f t="shared" si="365"/>
        <v>77.310808975945235</v>
      </c>
      <c r="AF865" s="26">
        <f t="shared" si="366"/>
        <v>0.27833938741078224</v>
      </c>
      <c r="AG865" s="26">
        <f t="shared" si="375"/>
        <v>-0.39935906838629609</v>
      </c>
      <c r="AH865" s="26">
        <f t="shared" si="376"/>
        <v>25.442108405764941</v>
      </c>
      <c r="AI865" s="26">
        <f t="shared" si="377"/>
        <v>6.2865208842431519E-2</v>
      </c>
      <c r="AJ865" s="26">
        <f t="shared" si="367"/>
        <v>0.55500670268018459</v>
      </c>
      <c r="AK865" s="26">
        <f t="shared" si="368"/>
        <v>0.44499329731981546</v>
      </c>
      <c r="AL865" s="29">
        <v>10.817500000000001</v>
      </c>
      <c r="AM865" s="30">
        <v>11.0725</v>
      </c>
      <c r="AN865" s="30">
        <v>10.3925</v>
      </c>
      <c r="AO865" s="30">
        <v>10.66</v>
      </c>
      <c r="AP865" s="31">
        <v>-1.46E-2</v>
      </c>
    </row>
    <row r="866" spans="1:42" x14ac:dyDescent="0.2">
      <c r="A866" s="11">
        <v>45194</v>
      </c>
      <c r="B866" s="5" t="s">
        <v>244</v>
      </c>
      <c r="C866" s="10">
        <v>45170</v>
      </c>
      <c r="D866" s="5" t="s">
        <v>188</v>
      </c>
      <c r="E866" s="18">
        <f>IF(SUMIFS('Daily NSE Equity Options'!$K:$K,'Daily NSE Equity Options'!$A:$A,$A866)=0,"",SUMIFS('Daily NSE Equity Options'!$K:$K,'Daily NSE Equity Options'!$A:$A,$A866))</f>
        <v>665.0308</v>
      </c>
      <c r="F866" s="7">
        <f>IF(SUMIFS('Daily BSE Equity Options'!$K:$K,'Daily BSE Equity Options'!$A:$A,$A866)=0,"",SUMIFS('Daily BSE Equity Options'!$K:$K,'Daily BSE Equity Options'!$A:$A,$A866))</f>
        <v>2.2650999999999999</v>
      </c>
      <c r="G866" s="7">
        <f t="shared" si="351"/>
        <v>667.29589999999996</v>
      </c>
      <c r="H866" s="20" t="str">
        <f t="shared" si="352"/>
        <v/>
      </c>
      <c r="I866" s="20" t="str">
        <f t="shared" si="353"/>
        <v/>
      </c>
      <c r="J866" s="20" t="str">
        <f t="shared" si="354"/>
        <v/>
      </c>
      <c r="K866" s="20">
        <f t="shared" si="369"/>
        <v>7.1453624559737694E-2</v>
      </c>
      <c r="L866" s="20">
        <f t="shared" si="370"/>
        <v>-0.96256150633285897</v>
      </c>
      <c r="M866" s="20">
        <f t="shared" si="371"/>
        <v>-2.0386451331419364E-2</v>
      </c>
      <c r="N866" s="20">
        <f t="shared" si="355"/>
        <v>0.99660555384800065</v>
      </c>
      <c r="O866" s="20">
        <f t="shared" si="356"/>
        <v>3.3944461519994354E-3</v>
      </c>
      <c r="P866" s="21">
        <f>IF(SUMIFS('Daily NSE Equity Options'!$L:$L,'Daily NSE Equity Options'!$A:$A,$A866)=0,"",SUMIFS('Daily NSE Equity Options'!$L:$L,'Daily NSE Equity Options'!$A:$A,$A866))</f>
        <v>302257.43160000001</v>
      </c>
      <c r="Q866" s="8">
        <f>IF(SUMIFS('Daily BSE Equity Options'!$L:$L,'Daily BSE Equity Options'!$A:$A,$A866)=0,"",SUMIFS('Daily BSE Equity Options'!$L:$L,'Daily BSE Equity Options'!$A:$A,$A866))</f>
        <v>680.68430000000001</v>
      </c>
      <c r="R866" s="8">
        <f t="shared" si="357"/>
        <v>302938.11590000003</v>
      </c>
      <c r="S866" s="23" t="str">
        <f t="shared" si="358"/>
        <v/>
      </c>
      <c r="T866" s="23" t="str">
        <f t="shared" si="359"/>
        <v/>
      </c>
      <c r="U866" s="23" t="str">
        <f t="shared" si="360"/>
        <v/>
      </c>
      <c r="V866" s="23">
        <f t="shared" si="372"/>
        <v>0.60321535490628331</v>
      </c>
      <c r="W866" s="23">
        <f t="shared" si="373"/>
        <v>-0.99472823936588828</v>
      </c>
      <c r="X866" s="23">
        <f t="shared" si="374"/>
        <v>-4.6317736528841968E-2</v>
      </c>
      <c r="Y866" s="23">
        <f t="shared" si="361"/>
        <v>0.99775305825093097</v>
      </c>
      <c r="Z866" s="23">
        <f t="shared" si="362"/>
        <v>2.2469417490689554E-3</v>
      </c>
      <c r="AA866" s="24">
        <f>IF(SUMIFS('Daily NSE Equity Options'!$M:$M,'Daily NSE Equity Options'!$A:$A,$A866)=0,"",SUMIFS('Daily NSE Equity Options'!$M:$M,'Daily NSE Equity Options'!$A:$A,$A866))</f>
        <v>404784999</v>
      </c>
      <c r="AB866" s="9">
        <f>IF(SUMIFS('Daily BSE Equity Options'!$M:$M,'Daily BSE Equity Options'!$A:$A,$A866)=0,"",SUMIFS('Daily BSE Equity Options'!$M:$M,'Daily BSE Equity Options'!$A:$A,$A866))</f>
        <v>1026482</v>
      </c>
      <c r="AC866" s="9">
        <f t="shared" si="363"/>
        <v>405811481</v>
      </c>
      <c r="AD866" s="26" t="str">
        <f t="shared" si="364"/>
        <v/>
      </c>
      <c r="AE866" s="26" t="str">
        <f t="shared" si="365"/>
        <v/>
      </c>
      <c r="AF866" s="26" t="str">
        <f t="shared" si="366"/>
        <v/>
      </c>
      <c r="AG866" s="26">
        <f t="shared" si="375"/>
        <v>0.66485805709762502</v>
      </c>
      <c r="AH866" s="26">
        <f t="shared" si="376"/>
        <v>-0.99473438745819798</v>
      </c>
      <c r="AI866" s="26">
        <f t="shared" si="377"/>
        <v>-7.3649457012323616E-2</v>
      </c>
      <c r="AJ866" s="26">
        <f t="shared" si="367"/>
        <v>0.99747054470349006</v>
      </c>
      <c r="AK866" s="26">
        <f t="shared" si="368"/>
        <v>2.5294552965099575E-3</v>
      </c>
      <c r="AL866" s="29">
        <v>10.66</v>
      </c>
      <c r="AM866" s="30">
        <v>11.305</v>
      </c>
      <c r="AN866" s="30">
        <v>10.272500000000001</v>
      </c>
      <c r="AO866" s="30">
        <v>10.9</v>
      </c>
      <c r="AP866" s="31">
        <v>2.2499999999999999E-2</v>
      </c>
    </row>
    <row r="867" spans="1:42" x14ac:dyDescent="0.2">
      <c r="A867" s="11">
        <v>45195</v>
      </c>
      <c r="B867" s="5" t="s">
        <v>242</v>
      </c>
      <c r="C867" s="10">
        <v>45170</v>
      </c>
      <c r="D867" s="5" t="s">
        <v>188</v>
      </c>
      <c r="E867" s="18">
        <f>IF(SUMIFS('Daily NSE Equity Options'!$K:$K,'Daily NSE Equity Options'!$A:$A,$A867)=0,"",SUMIFS('Daily NSE Equity Options'!$K:$K,'Daily NSE Equity Options'!$A:$A,$A867))</f>
        <v>511.37</v>
      </c>
      <c r="F867" s="7">
        <f>IF(SUMIFS('Daily BSE Equity Options'!$K:$K,'Daily BSE Equity Options'!$A:$A,$A867)=0,"",SUMIFS('Daily BSE Equity Options'!$K:$K,'Daily BSE Equity Options'!$A:$A,$A867))</f>
        <v>1.8916999999999999</v>
      </c>
      <c r="G867" s="7">
        <f t="shared" si="351"/>
        <v>513.26170000000002</v>
      </c>
      <c r="H867" s="20">
        <f t="shared" si="352"/>
        <v>-0.16621338884845249</v>
      </c>
      <c r="I867" s="20">
        <f t="shared" si="353"/>
        <v>38.741596638655459</v>
      </c>
      <c r="J867" s="20">
        <f t="shared" si="354"/>
        <v>-0.16319392589645842</v>
      </c>
      <c r="K867" s="20">
        <f t="shared" si="369"/>
        <v>-0.23105817053886823</v>
      </c>
      <c r="L867" s="20">
        <f t="shared" si="370"/>
        <v>-0.16484923402940266</v>
      </c>
      <c r="M867" s="20">
        <f t="shared" si="371"/>
        <v>-0.23083342786910566</v>
      </c>
      <c r="N867" s="20">
        <f t="shared" si="355"/>
        <v>0.99631435581497696</v>
      </c>
      <c r="O867" s="20">
        <f t="shared" si="356"/>
        <v>3.6856441850229619E-3</v>
      </c>
      <c r="P867" s="21">
        <f>IF(SUMIFS('Daily NSE Equity Options'!$L:$L,'Daily NSE Equity Options'!$A:$A,$A867)=0,"",SUMIFS('Daily NSE Equity Options'!$L:$L,'Daily NSE Equity Options'!$A:$A,$A867))</f>
        <v>346972.4742</v>
      </c>
      <c r="Q867" s="8">
        <f>IF(SUMIFS('Daily BSE Equity Options'!$L:$L,'Daily BSE Equity Options'!$A:$A,$A867)=0,"",SUMIFS('Daily BSE Equity Options'!$L:$L,'Daily BSE Equity Options'!$A:$A,$A867))</f>
        <v>662.75350000000003</v>
      </c>
      <c r="R867" s="8">
        <f t="shared" si="357"/>
        <v>347635.22769999999</v>
      </c>
      <c r="S867" s="23">
        <f t="shared" si="358"/>
        <v>2.2116089837177193</v>
      </c>
      <c r="T867" s="23">
        <f t="shared" si="359"/>
        <v>-0.67965226201043905</v>
      </c>
      <c r="U867" s="23">
        <f t="shared" si="360"/>
        <v>2.1572830201794586</v>
      </c>
      <c r="V867" s="23">
        <f t="shared" si="372"/>
        <v>0.14793695017952357</v>
      </c>
      <c r="W867" s="23">
        <f t="shared" si="373"/>
        <v>-2.6342314638372E-2</v>
      </c>
      <c r="X867" s="23">
        <f t="shared" si="374"/>
        <v>0.14754535482340714</v>
      </c>
      <c r="Y867" s="23">
        <f t="shared" si="361"/>
        <v>0.99809353757274588</v>
      </c>
      <c r="Z867" s="23">
        <f t="shared" si="362"/>
        <v>1.9064624272541757E-3</v>
      </c>
      <c r="AA867" s="24">
        <f>IF(SUMIFS('Daily NSE Equity Options'!$M:$M,'Daily NSE Equity Options'!$A:$A,$A867)=0,"",SUMIFS('Daily NSE Equity Options'!$M:$M,'Daily NSE Equity Options'!$A:$A,$A867))</f>
        <v>442608327</v>
      </c>
      <c r="AB867" s="9">
        <f>IF(SUMIFS('Daily BSE Equity Options'!$M:$M,'Daily BSE Equity Options'!$A:$A,$A867)=0,"",SUMIFS('Daily BSE Equity Options'!$M:$M,'Daily BSE Equity Options'!$A:$A,$A867))</f>
        <v>999027</v>
      </c>
      <c r="AC867" s="9">
        <f t="shared" si="363"/>
        <v>443607354</v>
      </c>
      <c r="AD867" s="26">
        <f t="shared" si="364"/>
        <v>2.7481894070640203</v>
      </c>
      <c r="AE867" s="26">
        <f t="shared" si="365"/>
        <v>-0.52485411893735712</v>
      </c>
      <c r="AF867" s="26">
        <f t="shared" si="366"/>
        <v>2.690931004522056</v>
      </c>
      <c r="AG867" s="26">
        <f t="shared" si="375"/>
        <v>9.3440537800166812E-2</v>
      </c>
      <c r="AH867" s="26">
        <f t="shared" si="376"/>
        <v>-2.6746694048215169E-2</v>
      </c>
      <c r="AI867" s="26">
        <f t="shared" si="377"/>
        <v>9.3136529569995075E-2</v>
      </c>
      <c r="AJ867" s="26">
        <f t="shared" si="367"/>
        <v>0.9977479476140515</v>
      </c>
      <c r="AK867" s="26">
        <f t="shared" si="368"/>
        <v>2.252052385948498E-3</v>
      </c>
      <c r="AL867" s="29">
        <v>10.9</v>
      </c>
      <c r="AM867" s="30">
        <v>11.29</v>
      </c>
      <c r="AN867" s="30">
        <v>9.2475000000000005</v>
      </c>
      <c r="AO867" s="30">
        <v>11.185</v>
      </c>
      <c r="AP867" s="31">
        <v>2.6100000000000002E-2</v>
      </c>
    </row>
    <row r="868" spans="1:42" x14ac:dyDescent="0.2">
      <c r="A868" s="11">
        <v>45196</v>
      </c>
      <c r="B868" s="5" t="s">
        <v>240</v>
      </c>
      <c r="C868" s="10">
        <v>45170</v>
      </c>
      <c r="D868" s="5" t="s">
        <v>188</v>
      </c>
      <c r="E868" s="18">
        <f>IF(SUMIFS('Daily NSE Equity Options'!$K:$K,'Daily NSE Equity Options'!$A:$A,$A868)=0,"",SUMIFS('Daily NSE Equity Options'!$K:$K,'Daily NSE Equity Options'!$A:$A,$A868))</f>
        <v>642.89580000000001</v>
      </c>
      <c r="F868" s="7">
        <f>IF(SUMIFS('Daily BSE Equity Options'!$K:$K,'Daily BSE Equity Options'!$A:$A,$A868)=0,"",SUMIFS('Daily BSE Equity Options'!$K:$K,'Daily BSE Equity Options'!$A:$A,$A868))</f>
        <v>3.6333000000000002</v>
      </c>
      <c r="G868" s="7">
        <f t="shared" si="351"/>
        <v>646.52909999999997</v>
      </c>
      <c r="H868" s="20">
        <f t="shared" si="352"/>
        <v>4.6054523080467646E-2</v>
      </c>
      <c r="I868" s="20">
        <f t="shared" si="353"/>
        <v>64.820652173913047</v>
      </c>
      <c r="J868" s="20">
        <f t="shared" si="354"/>
        <v>5.1871783821036521E-2</v>
      </c>
      <c r="K868" s="20">
        <f t="shared" si="369"/>
        <v>0.25720280814283192</v>
      </c>
      <c r="L868" s="20">
        <f t="shared" si="370"/>
        <v>0.92065338055717105</v>
      </c>
      <c r="M868" s="20">
        <f t="shared" si="371"/>
        <v>0.25964805088710086</v>
      </c>
      <c r="N868" s="20">
        <f t="shared" si="355"/>
        <v>0.99438029935543515</v>
      </c>
      <c r="O868" s="20">
        <f t="shared" si="356"/>
        <v>5.6197006445649553E-3</v>
      </c>
      <c r="P868" s="21">
        <f>IF(SUMIFS('Daily NSE Equity Options'!$L:$L,'Daily NSE Equity Options'!$A:$A,$A868)=0,"",SUMIFS('Daily NSE Equity Options'!$L:$L,'Daily NSE Equity Options'!$A:$A,$A868))</f>
        <v>301708.75809999998</v>
      </c>
      <c r="Q868" s="8">
        <f>IF(SUMIFS('Daily BSE Equity Options'!$L:$L,'Daily BSE Equity Options'!$A:$A,$A868)=0,"",SUMIFS('Daily BSE Equity Options'!$L:$L,'Daily BSE Equity Options'!$A:$A,$A868))</f>
        <v>1667.8402000000001</v>
      </c>
      <c r="R868" s="8">
        <f t="shared" si="357"/>
        <v>303376.59829999995</v>
      </c>
      <c r="S868" s="23">
        <f t="shared" si="358"/>
        <v>1.2264195509619227</v>
      </c>
      <c r="T868" s="23">
        <f t="shared" si="359"/>
        <v>-0.22766597001760236</v>
      </c>
      <c r="U868" s="23">
        <f t="shared" si="360"/>
        <v>1.2036112923550917</v>
      </c>
      <c r="V868" s="23">
        <f t="shared" si="372"/>
        <v>-0.13045333409908866</v>
      </c>
      <c r="W868" s="23">
        <f t="shared" si="373"/>
        <v>1.5165317120166093</v>
      </c>
      <c r="X868" s="23">
        <f t="shared" si="374"/>
        <v>-0.12731341899041959</v>
      </c>
      <c r="Y868" s="23">
        <f t="shared" si="361"/>
        <v>0.99450240984523564</v>
      </c>
      <c r="Z868" s="23">
        <f t="shared" si="362"/>
        <v>5.4975901547644201E-3</v>
      </c>
      <c r="AA868" s="24">
        <f>IF(SUMIFS('Daily NSE Equity Options'!$M:$M,'Daily NSE Equity Options'!$A:$A,$A868)=0,"",SUMIFS('Daily NSE Equity Options'!$M:$M,'Daily NSE Equity Options'!$A:$A,$A868))</f>
        <v>396232190</v>
      </c>
      <c r="AB868" s="9">
        <f>IF(SUMIFS('Daily BSE Equity Options'!$M:$M,'Daily BSE Equity Options'!$A:$A,$A868)=0,"",SUMIFS('Daily BSE Equity Options'!$M:$M,'Daily BSE Equity Options'!$A:$A,$A868))</f>
        <v>2523281</v>
      </c>
      <c r="AC868" s="9">
        <f t="shared" si="363"/>
        <v>398755471</v>
      </c>
      <c r="AD868" s="26">
        <f t="shared" si="364"/>
        <v>1.5746040737219893</v>
      </c>
      <c r="AE868" s="26">
        <f t="shared" si="365"/>
        <v>0.14697614755298094</v>
      </c>
      <c r="AF868" s="26">
        <f t="shared" si="366"/>
        <v>1.554484311178006</v>
      </c>
      <c r="AG868" s="26">
        <f t="shared" si="375"/>
        <v>-0.10477917872521181</v>
      </c>
      <c r="AH868" s="26">
        <f t="shared" si="376"/>
        <v>1.5257385436029258</v>
      </c>
      <c r="AI868" s="26">
        <f t="shared" si="377"/>
        <v>-0.10110716739831138</v>
      </c>
      <c r="AJ868" s="26">
        <f t="shared" si="367"/>
        <v>0.99367210939157247</v>
      </c>
      <c r="AK868" s="26">
        <f t="shared" si="368"/>
        <v>6.3278906084275393E-3</v>
      </c>
      <c r="AL868" s="29">
        <v>11.185</v>
      </c>
      <c r="AM868" s="30">
        <v>11.8225</v>
      </c>
      <c r="AN868" s="30">
        <v>9.39</v>
      </c>
      <c r="AO868" s="30">
        <v>11.585000000000001</v>
      </c>
      <c r="AP868" s="31">
        <v>3.5799999999999998E-2</v>
      </c>
    </row>
    <row r="869" spans="1:42" x14ac:dyDescent="0.2">
      <c r="A869" s="11">
        <v>45197</v>
      </c>
      <c r="B869" s="5" t="s">
        <v>243</v>
      </c>
      <c r="C869" s="10">
        <v>45170</v>
      </c>
      <c r="D869" s="5" t="s">
        <v>188</v>
      </c>
      <c r="E869" s="18">
        <f>IF(SUMIFS('Daily NSE Equity Options'!$K:$K,'Daily NSE Equity Options'!$A:$A,$A869)=0,"",SUMIFS('Daily NSE Equity Options'!$K:$K,'Daily NSE Equity Options'!$A:$A,$A869))</f>
        <v>713.66700000000003</v>
      </c>
      <c r="F869" s="7">
        <f>IF(SUMIFS('Daily BSE Equity Options'!$K:$K,'Daily BSE Equity Options'!$A:$A,$A869)=0,"",SUMIFS('Daily BSE Equity Options'!$K:$K,'Daily BSE Equity Options'!$A:$A,$A869))</f>
        <v>5.6437999999999997</v>
      </c>
      <c r="G869" s="7">
        <f t="shared" si="351"/>
        <v>719.31080000000009</v>
      </c>
      <c r="H869" s="20">
        <f t="shared" si="352"/>
        <v>0.19313676400395563</v>
      </c>
      <c r="I869" s="20">
        <f t="shared" si="353"/>
        <v>156.64804469273741</v>
      </c>
      <c r="J869" s="20">
        <f t="shared" si="354"/>
        <v>0.20250032055606071</v>
      </c>
      <c r="K869" s="20">
        <f t="shared" si="369"/>
        <v>0.11008191374092036</v>
      </c>
      <c r="L869" s="20">
        <f t="shared" si="370"/>
        <v>0.55335370049266497</v>
      </c>
      <c r="M869" s="20">
        <f t="shared" si="371"/>
        <v>0.11257296848664677</v>
      </c>
      <c r="N869" s="20">
        <f t="shared" si="355"/>
        <v>0.99215387840694169</v>
      </c>
      <c r="O869" s="20">
        <f t="shared" si="356"/>
        <v>7.8461215930582424E-3</v>
      </c>
      <c r="P869" s="21">
        <f>IF(SUMIFS('Daily NSE Equity Options'!$L:$L,'Daily NSE Equity Options'!$A:$A,$A869)=0,"",SUMIFS('Daily NSE Equity Options'!$L:$L,'Daily NSE Equity Options'!$A:$A,$A869))</f>
        <v>550902.68909999996</v>
      </c>
      <c r="Q869" s="8">
        <f>IF(SUMIFS('Daily BSE Equity Options'!$L:$L,'Daily BSE Equity Options'!$A:$A,$A869)=0,"",SUMIFS('Daily BSE Equity Options'!$L:$L,'Daily BSE Equity Options'!$A:$A,$A869))</f>
        <v>3508.0115000000001</v>
      </c>
      <c r="R869" s="8">
        <f t="shared" si="357"/>
        <v>554410.70059999998</v>
      </c>
      <c r="S869" s="23">
        <f t="shared" si="358"/>
        <v>2.7453133764140931</v>
      </c>
      <c r="T869" s="23">
        <f t="shared" si="359"/>
        <v>0.73356922250663614</v>
      </c>
      <c r="U869" s="23">
        <f t="shared" si="360"/>
        <v>2.7180127982314142</v>
      </c>
      <c r="V869" s="23">
        <f t="shared" si="372"/>
        <v>0.8259419864683073</v>
      </c>
      <c r="W869" s="23">
        <f t="shared" si="373"/>
        <v>1.1033259061629526</v>
      </c>
      <c r="X869" s="23">
        <f t="shared" si="374"/>
        <v>0.82746692957431067</v>
      </c>
      <c r="Y869" s="23">
        <f t="shared" si="361"/>
        <v>0.99367254005703076</v>
      </c>
      <c r="Z869" s="23">
        <f t="shared" si="362"/>
        <v>6.327459942969218E-3</v>
      </c>
      <c r="AA869" s="24">
        <f>IF(SUMIFS('Daily NSE Equity Options'!$M:$M,'Daily NSE Equity Options'!$A:$A,$A869)=0,"",SUMIFS('Daily NSE Equity Options'!$M:$M,'Daily NSE Equity Options'!$A:$A,$A869))</f>
        <v>706878858</v>
      </c>
      <c r="AB869" s="9">
        <f>IF(SUMIFS('Daily BSE Equity Options'!$M:$M,'Daily BSE Equity Options'!$A:$A,$A869)=0,"",SUMIFS('Daily BSE Equity Options'!$M:$M,'Daily BSE Equity Options'!$A:$A,$A869))</f>
        <v>5315028</v>
      </c>
      <c r="AC869" s="9">
        <f t="shared" si="363"/>
        <v>712193886</v>
      </c>
      <c r="AD869" s="26">
        <f t="shared" si="364"/>
        <v>3.4018497662712264</v>
      </c>
      <c r="AE869" s="26">
        <f t="shared" si="365"/>
        <v>1.4840642161101116</v>
      </c>
      <c r="AF869" s="26">
        <f t="shared" si="366"/>
        <v>3.376633272684507</v>
      </c>
      <c r="AG869" s="26">
        <f t="shared" si="375"/>
        <v>0.78400159260155022</v>
      </c>
      <c r="AH869" s="26">
        <f t="shared" si="376"/>
        <v>1.1063956015996634</v>
      </c>
      <c r="AI869" s="26">
        <f t="shared" si="377"/>
        <v>0.78604166662330255</v>
      </c>
      <c r="AJ869" s="26">
        <f t="shared" si="367"/>
        <v>0.99253710526798877</v>
      </c>
      <c r="AK869" s="26">
        <f t="shared" si="368"/>
        <v>7.462894732011221E-3</v>
      </c>
      <c r="AL869" s="29">
        <v>11.585000000000001</v>
      </c>
      <c r="AM869" s="30">
        <v>13.022500000000001</v>
      </c>
      <c r="AN869" s="30">
        <v>9.3975000000000009</v>
      </c>
      <c r="AO869" s="30">
        <v>12.8225</v>
      </c>
      <c r="AP869" s="31">
        <v>0.10680000000000001</v>
      </c>
    </row>
    <row r="870" spans="1:42" x14ac:dyDescent="0.2">
      <c r="A870" s="11">
        <v>45198</v>
      </c>
      <c r="B870" s="5" t="s">
        <v>241</v>
      </c>
      <c r="C870" s="10">
        <v>45170</v>
      </c>
      <c r="D870" s="5" t="s">
        <v>188</v>
      </c>
      <c r="E870" s="18">
        <f>IF(SUMIFS('Daily NSE Equity Options'!$K:$K,'Daily NSE Equity Options'!$A:$A,$A870)=0,"",SUMIFS('Daily NSE Equity Options'!$K:$K,'Daily NSE Equity Options'!$A:$A,$A870))</f>
        <v>486.31470000000002</v>
      </c>
      <c r="F870" s="7">
        <f>IF(SUMIFS('Daily BSE Equity Options'!$K:$K,'Daily BSE Equity Options'!$A:$A,$A870)=0,"",SUMIFS('Daily BSE Equity Options'!$K:$K,'Daily BSE Equity Options'!$A:$A,$A870))</f>
        <v>49.977400000000003</v>
      </c>
      <c r="G870" s="7">
        <f t="shared" si="351"/>
        <v>536.2921</v>
      </c>
      <c r="H870" s="20">
        <f t="shared" si="352"/>
        <v>-0.26976167441304522</v>
      </c>
      <c r="I870" s="20">
        <f t="shared" si="353"/>
        <v>1843.1845018450185</v>
      </c>
      <c r="J870" s="20">
        <f t="shared" si="354"/>
        <v>-0.19474959391538238</v>
      </c>
      <c r="K870" s="20">
        <f t="shared" si="369"/>
        <v>-0.31856916461038554</v>
      </c>
      <c r="L870" s="20">
        <f t="shared" si="370"/>
        <v>7.8552748148410654</v>
      </c>
      <c r="M870" s="20">
        <f t="shared" si="371"/>
        <v>-0.25443619086492242</v>
      </c>
      <c r="N870" s="20">
        <f t="shared" si="355"/>
        <v>0.90680936750699859</v>
      </c>
      <c r="O870" s="20">
        <f t="shared" si="356"/>
        <v>9.3190632493001482E-2</v>
      </c>
      <c r="P870" s="21">
        <f>IF(SUMIFS('Daily NSE Equity Options'!$L:$L,'Daily NSE Equity Options'!$A:$A,$A870)=0,"",SUMIFS('Daily NSE Equity Options'!$L:$L,'Daily NSE Equity Options'!$A:$A,$A870))</f>
        <v>193110.61319999999</v>
      </c>
      <c r="Q870" s="8">
        <f>IF(SUMIFS('Daily BSE Equity Options'!$L:$L,'Daily BSE Equity Options'!$A:$A,$A870)=0,"",SUMIFS('Daily BSE Equity Options'!$L:$L,'Daily BSE Equity Options'!$A:$A,$A870))</f>
        <v>101537.27469999999</v>
      </c>
      <c r="R870" s="8">
        <f t="shared" si="357"/>
        <v>294647.88789999997</v>
      </c>
      <c r="S870" s="23">
        <f t="shared" si="358"/>
        <v>-0.33428065838259646</v>
      </c>
      <c r="T870" s="23">
        <f t="shared" si="359"/>
        <v>41.320318853857977</v>
      </c>
      <c r="U870" s="23">
        <f t="shared" si="360"/>
        <v>7.4211374951658193E-3</v>
      </c>
      <c r="V870" s="23">
        <f t="shared" si="372"/>
        <v>-0.64946511058880219</v>
      </c>
      <c r="W870" s="23">
        <f t="shared" si="373"/>
        <v>27.944396191403591</v>
      </c>
      <c r="X870" s="23">
        <f t="shared" si="374"/>
        <v>-0.46853859858562774</v>
      </c>
      <c r="Y870" s="23">
        <f t="shared" si="361"/>
        <v>0.65539452726550496</v>
      </c>
      <c r="Z870" s="23">
        <f t="shared" si="362"/>
        <v>0.34460547273449504</v>
      </c>
      <c r="AA870" s="24">
        <f>IF(SUMIFS('Daily NSE Equity Options'!$M:$M,'Daily NSE Equity Options'!$A:$A,$A870)=0,"",SUMIFS('Daily NSE Equity Options'!$M:$M,'Daily NSE Equity Options'!$A:$A,$A870))</f>
        <v>256842860</v>
      </c>
      <c r="AB870" s="9">
        <f>IF(SUMIFS('Daily BSE Equity Options'!$M:$M,'Daily BSE Equity Options'!$A:$A,$A870)=0,"",SUMIFS('Daily BSE Equity Options'!$M:$M,'Daily BSE Equity Options'!$A:$A,$A870))</f>
        <v>154027606</v>
      </c>
      <c r="AC870" s="9">
        <f t="shared" si="363"/>
        <v>410870466</v>
      </c>
      <c r="AD870" s="26">
        <f t="shared" si="364"/>
        <v>-0.19158573884992469</v>
      </c>
      <c r="AE870" s="26">
        <f t="shared" si="365"/>
        <v>61.03094225430786</v>
      </c>
      <c r="AF870" s="26">
        <f t="shared" si="366"/>
        <v>0.28318821130421545</v>
      </c>
      <c r="AG870" s="26">
        <f t="shared" si="375"/>
        <v>-0.6366522253520277</v>
      </c>
      <c r="AH870" s="26">
        <f t="shared" si="376"/>
        <v>27.979641499536786</v>
      </c>
      <c r="AI870" s="26">
        <f t="shared" si="377"/>
        <v>-0.42309183766286929</v>
      </c>
      <c r="AJ870" s="26">
        <f t="shared" si="367"/>
        <v>0.62511881786119916</v>
      </c>
      <c r="AK870" s="26">
        <f t="shared" si="368"/>
        <v>0.37488118213880089</v>
      </c>
      <c r="AL870" s="29">
        <v>12.8225</v>
      </c>
      <c r="AM870" s="30">
        <v>12.8225</v>
      </c>
      <c r="AN870" s="30">
        <v>11.307499999999999</v>
      </c>
      <c r="AO870" s="30">
        <v>11.452500000000001</v>
      </c>
      <c r="AP870" s="31">
        <v>-0.10680000000000001</v>
      </c>
    </row>
    <row r="871" spans="1:42" x14ac:dyDescent="0.2">
      <c r="A871" s="11">
        <v>45202</v>
      </c>
      <c r="B871" s="5" t="s">
        <v>242</v>
      </c>
      <c r="C871" s="10">
        <v>45200</v>
      </c>
      <c r="D871" s="5" t="s">
        <v>189</v>
      </c>
      <c r="E871" s="18">
        <f>IF(SUMIFS('Daily NSE Equity Options'!$K:$K,'Daily NSE Equity Options'!$A:$A,$A871)=0,"",SUMIFS('Daily NSE Equity Options'!$K:$K,'Daily NSE Equity Options'!$A:$A,$A871))</f>
        <v>473.25189999999998</v>
      </c>
      <c r="F871" s="7">
        <f>IF(SUMIFS('Daily BSE Equity Options'!$K:$K,'Daily BSE Equity Options'!$A:$A,$A871)=0,"",SUMIFS('Daily BSE Equity Options'!$K:$K,'Daily BSE Equity Options'!$A:$A,$A871))</f>
        <v>2.4430000000000001</v>
      </c>
      <c r="G871" s="7">
        <f t="shared" si="351"/>
        <v>475.69489999999996</v>
      </c>
      <c r="H871" s="20">
        <f t="shared" si="352"/>
        <v>-9.2608581194477013E-2</v>
      </c>
      <c r="I871" s="20">
        <f t="shared" si="353"/>
        <v>41.934973637961335</v>
      </c>
      <c r="J871" s="20">
        <f t="shared" si="354"/>
        <v>-8.8023979647590567E-2</v>
      </c>
      <c r="K871" s="20">
        <f t="shared" si="369"/>
        <v>-2.686079610589609E-2</v>
      </c>
      <c r="L871" s="20">
        <f t="shared" si="370"/>
        <v>-0.95111790529319251</v>
      </c>
      <c r="M871" s="20">
        <f t="shared" si="371"/>
        <v>-0.11299290069721346</v>
      </c>
      <c r="N871" s="20">
        <f t="shared" si="355"/>
        <v>0.99486435528318684</v>
      </c>
      <c r="O871" s="20">
        <f t="shared" si="356"/>
        <v>5.1356447168132355E-3</v>
      </c>
      <c r="P871" s="21">
        <f>IF(SUMIFS('Daily NSE Equity Options'!$L:$L,'Daily NSE Equity Options'!$A:$A,$A871)=0,"",SUMIFS('Daily NSE Equity Options'!$L:$L,'Daily NSE Equity Options'!$A:$A,$A871))</f>
        <v>313447.31630000001</v>
      </c>
      <c r="Q871" s="8">
        <f>IF(SUMIFS('Daily BSE Equity Options'!$L:$L,'Daily BSE Equity Options'!$A:$A,$A871)=0,"",SUMIFS('Daily BSE Equity Options'!$L:$L,'Daily BSE Equity Options'!$A:$A,$A871))</f>
        <v>716.90279999999996</v>
      </c>
      <c r="R871" s="8">
        <f t="shared" si="357"/>
        <v>314164.21909999999</v>
      </c>
      <c r="S871" s="23">
        <f t="shared" si="358"/>
        <v>2.2149730302378026</v>
      </c>
      <c r="T871" s="23">
        <f t="shared" si="359"/>
        <v>-0.44276909643212725</v>
      </c>
      <c r="U871" s="23">
        <f t="shared" si="360"/>
        <v>2.180358591629628</v>
      </c>
      <c r="V871" s="23">
        <f t="shared" si="372"/>
        <v>0.6231490911137556</v>
      </c>
      <c r="W871" s="23">
        <f t="shared" si="373"/>
        <v>-0.99293951110941137</v>
      </c>
      <c r="X871" s="23">
        <f t="shared" si="374"/>
        <v>6.6236114363811938E-2</v>
      </c>
      <c r="Y871" s="23">
        <f t="shared" si="361"/>
        <v>0.99771806349541103</v>
      </c>
      <c r="Z871" s="23">
        <f t="shared" si="362"/>
        <v>2.281936504589042E-3</v>
      </c>
      <c r="AA871" s="24">
        <f>IF(SUMIFS('Daily NSE Equity Options'!$M:$M,'Daily NSE Equity Options'!$A:$A,$A871)=0,"",SUMIFS('Daily NSE Equity Options'!$M:$M,'Daily NSE Equity Options'!$A:$A,$A871))</f>
        <v>400027846</v>
      </c>
      <c r="AB871" s="9">
        <f>IF(SUMIFS('Daily BSE Equity Options'!$M:$M,'Daily BSE Equity Options'!$A:$A,$A871)=0,"",SUMIFS('Daily BSE Equity Options'!$M:$M,'Daily BSE Equity Options'!$A:$A,$A871))</f>
        <v>1089118</v>
      </c>
      <c r="AC871" s="9">
        <f t="shared" si="363"/>
        <v>401116964</v>
      </c>
      <c r="AD871" s="26">
        <f t="shared" si="364"/>
        <v>2.6983931609562628</v>
      </c>
      <c r="AE871" s="26">
        <f t="shared" si="365"/>
        <v>-0.16527714548049233</v>
      </c>
      <c r="AF871" s="26">
        <f t="shared" si="366"/>
        <v>2.6642604367604581</v>
      </c>
      <c r="AG871" s="26">
        <f t="shared" si="375"/>
        <v>0.55748088928771478</v>
      </c>
      <c r="AH871" s="26">
        <f t="shared" si="376"/>
        <v>-0.9929290727273915</v>
      </c>
      <c r="AI871" s="26">
        <f t="shared" si="377"/>
        <v>-2.3738630072281719E-2</v>
      </c>
      <c r="AJ871" s="26">
        <f t="shared" si="367"/>
        <v>0.99728478698796696</v>
      </c>
      <c r="AK871" s="26">
        <f t="shared" si="368"/>
        <v>2.7152130120330687E-3</v>
      </c>
      <c r="AL871" s="29">
        <v>11.452500000000001</v>
      </c>
      <c r="AM871" s="30">
        <v>12.407500000000001</v>
      </c>
      <c r="AN871" s="30">
        <v>10.775</v>
      </c>
      <c r="AO871" s="30">
        <v>11.7875</v>
      </c>
      <c r="AP871" s="31">
        <v>2.93E-2</v>
      </c>
    </row>
    <row r="872" spans="1:42" x14ac:dyDescent="0.2">
      <c r="A872" s="11">
        <v>45203</v>
      </c>
      <c r="B872" s="5" t="s">
        <v>240</v>
      </c>
      <c r="C872" s="10">
        <v>45200</v>
      </c>
      <c r="D872" s="5" t="s">
        <v>189</v>
      </c>
      <c r="E872" s="18">
        <f>IF(SUMIFS('Daily NSE Equity Options'!$K:$K,'Daily NSE Equity Options'!$A:$A,$A872)=0,"",SUMIFS('Daily NSE Equity Options'!$K:$K,'Daily NSE Equity Options'!$A:$A,$A872))</f>
        <v>562.23599999999999</v>
      </c>
      <c r="F872" s="7">
        <f>IF(SUMIFS('Daily BSE Equity Options'!$K:$K,'Daily BSE Equity Options'!$A:$A,$A872)=0,"",SUMIFS('Daily BSE Equity Options'!$K:$K,'Daily BSE Equity Options'!$A:$A,$A872))</f>
        <v>2.9922</v>
      </c>
      <c r="G872" s="7">
        <f t="shared" si="351"/>
        <v>565.22820000000002</v>
      </c>
      <c r="H872" s="20">
        <f t="shared" si="352"/>
        <v>0.12333855140163563</v>
      </c>
      <c r="I872" s="20">
        <f t="shared" si="353"/>
        <v>36.590452261306531</v>
      </c>
      <c r="J872" s="20">
        <f t="shared" si="354"/>
        <v>0.12913734175735891</v>
      </c>
      <c r="K872" s="20">
        <f t="shared" si="369"/>
        <v>0.18802692604086757</v>
      </c>
      <c r="L872" s="20">
        <f t="shared" si="370"/>
        <v>0.2248055669259108</v>
      </c>
      <c r="M872" s="20">
        <f t="shared" si="371"/>
        <v>0.18821580807362048</v>
      </c>
      <c r="N872" s="20">
        <f t="shared" si="355"/>
        <v>0.99470620892588157</v>
      </c>
      <c r="O872" s="20">
        <f t="shared" si="356"/>
        <v>5.2937910741183824E-3</v>
      </c>
      <c r="P872" s="21">
        <f>IF(SUMIFS('Daily NSE Equity Options'!$L:$L,'Daily NSE Equity Options'!$A:$A,$A872)=0,"",SUMIFS('Daily NSE Equity Options'!$L:$L,'Daily NSE Equity Options'!$A:$A,$A872))</f>
        <v>423697.81300000002</v>
      </c>
      <c r="Q872" s="8">
        <f>IF(SUMIFS('Daily BSE Equity Options'!$L:$L,'Daily BSE Equity Options'!$A:$A,$A872)=0,"",SUMIFS('Daily BSE Equity Options'!$L:$L,'Daily BSE Equity Options'!$A:$A,$A872))</f>
        <v>1236.5415</v>
      </c>
      <c r="R872" s="8">
        <f t="shared" si="357"/>
        <v>424934.35450000002</v>
      </c>
      <c r="S872" s="23">
        <f t="shared" si="358"/>
        <v>2.3375690062299102</v>
      </c>
      <c r="T872" s="23">
        <f t="shared" si="359"/>
        <v>-0.45927069718985869</v>
      </c>
      <c r="U872" s="23">
        <f t="shared" si="360"/>
        <v>2.288079083229217</v>
      </c>
      <c r="V872" s="23">
        <f t="shared" si="372"/>
        <v>0.35173533466938167</v>
      </c>
      <c r="W872" s="23">
        <f t="shared" si="373"/>
        <v>0.72483842997962911</v>
      </c>
      <c r="X872" s="23">
        <f t="shared" si="374"/>
        <v>0.35258673224254533</v>
      </c>
      <c r="Y872" s="23">
        <f t="shared" si="361"/>
        <v>0.99709004111598609</v>
      </c>
      <c r="Z872" s="23">
        <f t="shared" si="362"/>
        <v>2.9099588840139304E-3</v>
      </c>
      <c r="AA872" s="24">
        <f>IF(SUMIFS('Daily NSE Equity Options'!$M:$M,'Daily NSE Equity Options'!$A:$A,$A872)=0,"",SUMIFS('Daily NSE Equity Options'!$M:$M,'Daily NSE Equity Options'!$A:$A,$A872))</f>
        <v>595118318</v>
      </c>
      <c r="AB872" s="9">
        <f>IF(SUMIFS('Daily BSE Equity Options'!$M:$M,'Daily BSE Equity Options'!$A:$A,$A872)=0,"",SUMIFS('Daily BSE Equity Options'!$M:$M,'Daily BSE Equity Options'!$A:$A,$A872))</f>
        <v>1892209</v>
      </c>
      <c r="AC872" s="9">
        <f t="shared" si="363"/>
        <v>597010527</v>
      </c>
      <c r="AD872" s="26">
        <f t="shared" si="364"/>
        <v>3.1459891826801414</v>
      </c>
      <c r="AE872" s="26">
        <f t="shared" si="365"/>
        <v>-0.18174215184098497</v>
      </c>
      <c r="AF872" s="26">
        <f t="shared" si="366"/>
        <v>3.09322840711308</v>
      </c>
      <c r="AG872" s="26">
        <f t="shared" si="375"/>
        <v>0.48769222930545686</v>
      </c>
      <c r="AH872" s="26">
        <f t="shared" si="376"/>
        <v>0.73737740079587333</v>
      </c>
      <c r="AI872" s="26">
        <f t="shared" si="377"/>
        <v>0.48837017773199931</v>
      </c>
      <c r="AJ872" s="26">
        <f t="shared" si="367"/>
        <v>0.99683052657461768</v>
      </c>
      <c r="AK872" s="26">
        <f t="shared" si="368"/>
        <v>3.16947342538233E-3</v>
      </c>
      <c r="AL872" s="29">
        <v>11.7875</v>
      </c>
      <c r="AM872" s="30">
        <v>12.22</v>
      </c>
      <c r="AN872" s="30">
        <v>11.115</v>
      </c>
      <c r="AO872" s="30">
        <v>11.654999999999999</v>
      </c>
      <c r="AP872" s="31">
        <v>-1.12E-2</v>
      </c>
    </row>
    <row r="873" spans="1:42" x14ac:dyDescent="0.2">
      <c r="A873" s="11">
        <v>45204</v>
      </c>
      <c r="B873" s="5" t="s">
        <v>243</v>
      </c>
      <c r="C873" s="10">
        <v>45200</v>
      </c>
      <c r="D873" s="5" t="s">
        <v>189</v>
      </c>
      <c r="E873" s="18">
        <f>IF(SUMIFS('Daily NSE Equity Options'!$K:$K,'Daily NSE Equity Options'!$A:$A,$A873)=0,"",SUMIFS('Daily NSE Equity Options'!$K:$K,'Daily NSE Equity Options'!$A:$A,$A873))</f>
        <v>505.42439999999999</v>
      </c>
      <c r="F873" s="7">
        <f>IF(SUMIFS('Daily BSE Equity Options'!$K:$K,'Daily BSE Equity Options'!$A:$A,$A873)=0,"",SUMIFS('Daily BSE Equity Options'!$K:$K,'Daily BSE Equity Options'!$A:$A,$A873))</f>
        <v>6.2074999999999996</v>
      </c>
      <c r="G873" s="7">
        <f t="shared" si="351"/>
        <v>511.63189999999997</v>
      </c>
      <c r="H873" s="20" t="str">
        <f t="shared" si="352"/>
        <v/>
      </c>
      <c r="I873" s="20" t="str">
        <f t="shared" si="353"/>
        <v/>
      </c>
      <c r="J873" s="20" t="str">
        <f t="shared" si="354"/>
        <v/>
      </c>
      <c r="K873" s="20">
        <f t="shared" si="369"/>
        <v>-0.10104582417347874</v>
      </c>
      <c r="L873" s="20">
        <f t="shared" si="370"/>
        <v>1.0745605240291423</v>
      </c>
      <c r="M873" s="20">
        <f t="shared" si="371"/>
        <v>-9.48224097806869E-2</v>
      </c>
      <c r="N873" s="20">
        <f t="shared" si="355"/>
        <v>0.98786725378147844</v>
      </c>
      <c r="O873" s="20">
        <f t="shared" si="356"/>
        <v>1.2132746218521558E-2</v>
      </c>
      <c r="P873" s="21">
        <f>IF(SUMIFS('Daily NSE Equity Options'!$L:$L,'Daily NSE Equity Options'!$A:$A,$A873)=0,"",SUMIFS('Daily NSE Equity Options'!$L:$L,'Daily NSE Equity Options'!$A:$A,$A873))</f>
        <v>365965.19339999999</v>
      </c>
      <c r="Q873" s="8">
        <f>IF(SUMIFS('Daily BSE Equity Options'!$L:$L,'Daily BSE Equity Options'!$A:$A,$A873)=0,"",SUMIFS('Daily BSE Equity Options'!$L:$L,'Daily BSE Equity Options'!$A:$A,$A873))</f>
        <v>4710.5295999999998</v>
      </c>
      <c r="R873" s="8">
        <f t="shared" si="357"/>
        <v>370675.723</v>
      </c>
      <c r="S873" s="23" t="str">
        <f t="shared" si="358"/>
        <v/>
      </c>
      <c r="T873" s="23" t="str">
        <f t="shared" si="359"/>
        <v/>
      </c>
      <c r="U873" s="23" t="str">
        <f t="shared" si="360"/>
        <v/>
      </c>
      <c r="V873" s="23">
        <f t="shared" si="372"/>
        <v>-0.13625895114072739</v>
      </c>
      <c r="W873" s="23">
        <f t="shared" si="373"/>
        <v>2.8094391494341271</v>
      </c>
      <c r="X873" s="23">
        <f t="shared" si="374"/>
        <v>-0.12768709078333651</v>
      </c>
      <c r="Y873" s="23">
        <f t="shared" si="361"/>
        <v>0.98729204717839048</v>
      </c>
      <c r="Z873" s="23">
        <f t="shared" si="362"/>
        <v>1.2707952821609523E-2</v>
      </c>
      <c r="AA873" s="24">
        <f>IF(SUMIFS('Daily NSE Equity Options'!$M:$M,'Daily NSE Equity Options'!$A:$A,$A873)=0,"",SUMIFS('Daily NSE Equity Options'!$M:$M,'Daily NSE Equity Options'!$A:$A,$A873))</f>
        <v>398024149</v>
      </c>
      <c r="AB873" s="9">
        <f>IF(SUMIFS('Daily BSE Equity Options'!$M:$M,'Daily BSE Equity Options'!$A:$A,$A873)=0,"",SUMIFS('Daily BSE Equity Options'!$M:$M,'Daily BSE Equity Options'!$A:$A,$A873))</f>
        <v>7173060</v>
      </c>
      <c r="AC873" s="9">
        <f t="shared" si="363"/>
        <v>405197209</v>
      </c>
      <c r="AD873" s="26" t="str">
        <f t="shared" si="364"/>
        <v/>
      </c>
      <c r="AE873" s="26" t="str">
        <f t="shared" si="365"/>
        <v/>
      </c>
      <c r="AF873" s="26" t="str">
        <f t="shared" si="366"/>
        <v/>
      </c>
      <c r="AG873" s="26">
        <f t="shared" si="375"/>
        <v>-0.33118484684250638</v>
      </c>
      <c r="AH873" s="26">
        <f t="shared" si="376"/>
        <v>2.7908391726283934</v>
      </c>
      <c r="AI873" s="26">
        <f t="shared" si="377"/>
        <v>-0.32128967467938807</v>
      </c>
      <c r="AJ873" s="26">
        <f t="shared" si="367"/>
        <v>0.98229736078957053</v>
      </c>
      <c r="AK873" s="26">
        <f t="shared" si="368"/>
        <v>1.7702639210429506E-2</v>
      </c>
      <c r="AL873" s="29">
        <v>11.654999999999999</v>
      </c>
      <c r="AM873" s="30">
        <v>11.654999999999999</v>
      </c>
      <c r="AN873" s="30">
        <v>10.842499999999999</v>
      </c>
      <c r="AO873" s="30">
        <v>10.94</v>
      </c>
      <c r="AP873" s="31">
        <v>-6.13E-2</v>
      </c>
    </row>
    <row r="874" spans="1:42" x14ac:dyDescent="0.2">
      <c r="A874" s="11">
        <v>45205</v>
      </c>
      <c r="B874" s="5" t="s">
        <v>241</v>
      </c>
      <c r="C874" s="10">
        <v>45200</v>
      </c>
      <c r="D874" s="5" t="s">
        <v>189</v>
      </c>
      <c r="E874" s="18">
        <f>IF(SUMIFS('Daily NSE Equity Options'!$K:$K,'Daily NSE Equity Options'!$A:$A,$A874)=0,"",SUMIFS('Daily NSE Equity Options'!$K:$K,'Daily NSE Equity Options'!$A:$A,$A874))</f>
        <v>423.49239999999998</v>
      </c>
      <c r="F874" s="7">
        <f>IF(SUMIFS('Daily BSE Equity Options'!$K:$K,'Daily BSE Equity Options'!$A:$A,$A874)=0,"",SUMIFS('Daily BSE Equity Options'!$K:$K,'Daily BSE Equity Options'!$A:$A,$A874))</f>
        <v>58.0884</v>
      </c>
      <c r="G874" s="7">
        <f t="shared" si="351"/>
        <v>481.58079999999995</v>
      </c>
      <c r="H874" s="20">
        <f t="shared" si="352"/>
        <v>-0.21616066940154688</v>
      </c>
      <c r="I874" s="20">
        <f t="shared" si="353"/>
        <v>2066.202846975089</v>
      </c>
      <c r="J874" s="20">
        <f t="shared" si="354"/>
        <v>-0.10869158444345695</v>
      </c>
      <c r="K874" s="20">
        <f t="shared" si="369"/>
        <v>-0.16210535146304772</v>
      </c>
      <c r="L874" s="20">
        <f t="shared" si="370"/>
        <v>8.3577768828030621</v>
      </c>
      <c r="M874" s="20">
        <f t="shared" si="371"/>
        <v>-5.8735782503006595E-2</v>
      </c>
      <c r="N874" s="20">
        <f t="shared" si="355"/>
        <v>0.87937974271399533</v>
      </c>
      <c r="O874" s="20">
        <f t="shared" si="356"/>
        <v>0.12062025728600477</v>
      </c>
      <c r="P874" s="21">
        <f>IF(SUMIFS('Daily NSE Equity Options'!$L:$L,'Daily NSE Equity Options'!$A:$A,$A874)=0,"",SUMIFS('Daily NSE Equity Options'!$L:$L,'Daily NSE Equity Options'!$A:$A,$A874))</f>
        <v>139141.93239999999</v>
      </c>
      <c r="Q874" s="8">
        <f>IF(SUMIFS('Daily BSE Equity Options'!$L:$L,'Daily BSE Equity Options'!$A:$A,$A874)=0,"",SUMIFS('Daily BSE Equity Options'!$L:$L,'Daily BSE Equity Options'!$A:$A,$A874))</f>
        <v>127869.1102</v>
      </c>
      <c r="R874" s="8">
        <f t="shared" si="357"/>
        <v>267011.04259999999</v>
      </c>
      <c r="S874" s="23">
        <f t="shared" si="358"/>
        <v>-0.48279519375972801</v>
      </c>
      <c r="T874" s="23">
        <f t="shared" si="359"/>
        <v>48.761511306569616</v>
      </c>
      <c r="U874" s="23">
        <f t="shared" si="360"/>
        <v>-1.6882972487708314E-2</v>
      </c>
      <c r="V874" s="23">
        <f t="shared" si="372"/>
        <v>-0.61979462826149745</v>
      </c>
      <c r="W874" s="23">
        <f t="shared" si="373"/>
        <v>26.145378770149328</v>
      </c>
      <c r="X874" s="23">
        <f t="shared" si="374"/>
        <v>-0.27966406745229444</v>
      </c>
      <c r="Y874" s="23">
        <f t="shared" si="361"/>
        <v>0.52110928089383823</v>
      </c>
      <c r="Z874" s="23">
        <f t="shared" si="362"/>
        <v>0.47889071910616182</v>
      </c>
      <c r="AA874" s="24">
        <f>IF(SUMIFS('Daily NSE Equity Options'!$M:$M,'Daily NSE Equity Options'!$A:$A,$A874)=0,"",SUMIFS('Daily NSE Equity Options'!$M:$M,'Daily NSE Equity Options'!$A:$A,$A874))</f>
        <v>180257273</v>
      </c>
      <c r="AB874" s="9">
        <f>IF(SUMIFS('Daily BSE Equity Options'!$M:$M,'Daily BSE Equity Options'!$A:$A,$A874)=0,"",SUMIFS('Daily BSE Equity Options'!$M:$M,'Daily BSE Equity Options'!$A:$A,$A874))</f>
        <v>193924087</v>
      </c>
      <c r="AC874" s="9">
        <f t="shared" si="363"/>
        <v>374181360</v>
      </c>
      <c r="AD874" s="26">
        <f t="shared" si="364"/>
        <v>-0.37098435998705592</v>
      </c>
      <c r="AE874" s="26">
        <f t="shared" si="365"/>
        <v>72.216697147810649</v>
      </c>
      <c r="AF874" s="26">
        <f t="shared" si="366"/>
        <v>0.29376458390722804</v>
      </c>
      <c r="AG874" s="26">
        <f t="shared" si="375"/>
        <v>-0.5471197578014293</v>
      </c>
      <c r="AH874" s="26">
        <f t="shared" si="376"/>
        <v>26.035057144370743</v>
      </c>
      <c r="AI874" s="26">
        <f t="shared" si="377"/>
        <v>-7.654507067446259E-2</v>
      </c>
      <c r="AJ874" s="26">
        <f t="shared" si="367"/>
        <v>0.48173771403257498</v>
      </c>
      <c r="AK874" s="26">
        <f t="shared" si="368"/>
        <v>0.51826228596742496</v>
      </c>
      <c r="AL874" s="29">
        <v>10.94</v>
      </c>
      <c r="AM874" s="30">
        <v>10.94</v>
      </c>
      <c r="AN874" s="30">
        <v>9.73</v>
      </c>
      <c r="AO874" s="30">
        <v>10.3</v>
      </c>
      <c r="AP874" s="31">
        <v>-5.8500000000000003E-2</v>
      </c>
    </row>
    <row r="875" spans="1:42" x14ac:dyDescent="0.2">
      <c r="A875" s="11">
        <v>45208</v>
      </c>
      <c r="B875" s="5" t="s">
        <v>244</v>
      </c>
      <c r="C875" s="10">
        <v>45200</v>
      </c>
      <c r="D875" s="5" t="s">
        <v>189</v>
      </c>
      <c r="E875" s="18">
        <f>IF(SUMIFS('Daily NSE Equity Options'!$K:$K,'Daily NSE Equity Options'!$A:$A,$A875)=0,"",SUMIFS('Daily NSE Equity Options'!$K:$K,'Daily NSE Equity Options'!$A:$A,$A875))</f>
        <v>489.69970000000001</v>
      </c>
      <c r="F875" s="7">
        <f>IF(SUMIFS('Daily BSE Equity Options'!$K:$K,'Daily BSE Equity Options'!$A:$A,$A875)=0,"",SUMIFS('Daily BSE Equity Options'!$K:$K,'Daily BSE Equity Options'!$A:$A,$A875))</f>
        <v>2.391</v>
      </c>
      <c r="G875" s="7">
        <f t="shared" si="351"/>
        <v>492.09070000000003</v>
      </c>
      <c r="H875" s="20" t="str">
        <f t="shared" si="352"/>
        <v/>
      </c>
      <c r="I875" s="20" t="str">
        <f t="shared" si="353"/>
        <v/>
      </c>
      <c r="J875" s="20" t="str">
        <f t="shared" si="354"/>
        <v/>
      </c>
      <c r="K875" s="20">
        <f t="shared" si="369"/>
        <v>0.15633645373565153</v>
      </c>
      <c r="L875" s="20">
        <f t="shared" si="370"/>
        <v>-0.95883859772346969</v>
      </c>
      <c r="M875" s="20">
        <f t="shared" si="371"/>
        <v>2.1823752109718875E-2</v>
      </c>
      <c r="N875" s="20">
        <f t="shared" si="355"/>
        <v>0.99514113963137274</v>
      </c>
      <c r="O875" s="20">
        <f t="shared" si="356"/>
        <v>4.8588603686271657E-3</v>
      </c>
      <c r="P875" s="21">
        <f>IF(SUMIFS('Daily NSE Equity Options'!$L:$L,'Daily NSE Equity Options'!$A:$A,$A875)=0,"",SUMIFS('Daily NSE Equity Options'!$L:$L,'Daily NSE Equity Options'!$A:$A,$A875))</f>
        <v>228940.10149999999</v>
      </c>
      <c r="Q875" s="8">
        <f>IF(SUMIFS('Daily BSE Equity Options'!$L:$L,'Daily BSE Equity Options'!$A:$A,$A875)=0,"",SUMIFS('Daily BSE Equity Options'!$L:$L,'Daily BSE Equity Options'!$A:$A,$A875))</f>
        <v>680.1318</v>
      </c>
      <c r="R875" s="8">
        <f t="shared" si="357"/>
        <v>229620.23329999999</v>
      </c>
      <c r="S875" s="23" t="str">
        <f t="shared" si="358"/>
        <v/>
      </c>
      <c r="T875" s="23" t="str">
        <f t="shared" si="359"/>
        <v/>
      </c>
      <c r="U875" s="23" t="str">
        <f t="shared" si="360"/>
        <v/>
      </c>
      <c r="V875" s="23">
        <f t="shared" si="372"/>
        <v>0.64537100751088894</v>
      </c>
      <c r="W875" s="23">
        <f t="shared" si="373"/>
        <v>-0.99468103125972951</v>
      </c>
      <c r="X875" s="23">
        <f t="shared" si="374"/>
        <v>-0.14003469270749924</v>
      </c>
      <c r="Y875" s="23">
        <f t="shared" si="361"/>
        <v>0.99703801450671203</v>
      </c>
      <c r="Z875" s="23">
        <f t="shared" si="362"/>
        <v>2.9619854932879733E-3</v>
      </c>
      <c r="AA875" s="24">
        <f>IF(SUMIFS('Daily NSE Equity Options'!$M:$M,'Daily NSE Equity Options'!$A:$A,$A875)=0,"",SUMIFS('Daily NSE Equity Options'!$M:$M,'Daily NSE Equity Options'!$A:$A,$A875))</f>
        <v>306458885</v>
      </c>
      <c r="AB875" s="9">
        <f>IF(SUMIFS('Daily BSE Equity Options'!$M:$M,'Daily BSE Equity Options'!$A:$A,$A875)=0,"",SUMIFS('Daily BSE Equity Options'!$M:$M,'Daily BSE Equity Options'!$A:$A,$A875))</f>
        <v>1033402</v>
      </c>
      <c r="AC875" s="9">
        <f t="shared" si="363"/>
        <v>307492287</v>
      </c>
      <c r="AD875" s="26" t="str">
        <f t="shared" si="364"/>
        <v/>
      </c>
      <c r="AE875" s="26" t="str">
        <f t="shared" si="365"/>
        <v/>
      </c>
      <c r="AF875" s="26" t="str">
        <f t="shared" si="366"/>
        <v/>
      </c>
      <c r="AG875" s="26">
        <f t="shared" si="375"/>
        <v>0.70011938991221734</v>
      </c>
      <c r="AH875" s="26">
        <f t="shared" si="376"/>
        <v>-0.99467110034660111</v>
      </c>
      <c r="AI875" s="26">
        <f t="shared" si="377"/>
        <v>-0.17822660380517086</v>
      </c>
      <c r="AJ875" s="26">
        <f t="shared" si="367"/>
        <v>0.99663925879220505</v>
      </c>
      <c r="AK875" s="26">
        <f t="shared" si="368"/>
        <v>3.3607412077949128E-3</v>
      </c>
      <c r="AL875" s="29">
        <v>10.3</v>
      </c>
      <c r="AM875" s="30">
        <v>11.6325</v>
      </c>
      <c r="AN875" s="30">
        <v>10.119999999999999</v>
      </c>
      <c r="AO875" s="30">
        <v>11.4</v>
      </c>
      <c r="AP875" s="31">
        <v>0.10680000000000001</v>
      </c>
    </row>
    <row r="876" spans="1:42" x14ac:dyDescent="0.2">
      <c r="A876" s="11">
        <v>45209</v>
      </c>
      <c r="B876" s="5" t="s">
        <v>242</v>
      </c>
      <c r="C876" s="10">
        <v>45200</v>
      </c>
      <c r="D876" s="5" t="s">
        <v>189</v>
      </c>
      <c r="E876" s="18">
        <f>IF(SUMIFS('Daily NSE Equity Options'!$K:$K,'Daily NSE Equity Options'!$A:$A,$A876)=0,"",SUMIFS('Daily NSE Equity Options'!$K:$K,'Daily NSE Equity Options'!$A:$A,$A876))</f>
        <v>540.27769999999998</v>
      </c>
      <c r="F876" s="7">
        <f>IF(SUMIFS('Daily BSE Equity Options'!$K:$K,'Daily BSE Equity Options'!$A:$A,$A876)=0,"",SUMIFS('Daily BSE Equity Options'!$K:$K,'Daily BSE Equity Options'!$A:$A,$A876))</f>
        <v>2.3426</v>
      </c>
      <c r="G876" s="7">
        <f t="shared" si="351"/>
        <v>542.62029999999993</v>
      </c>
      <c r="H876" s="20">
        <f t="shared" si="352"/>
        <v>-6.0136573469471433E-4</v>
      </c>
      <c r="I876" s="20">
        <f t="shared" si="353"/>
        <v>31.672245467224549</v>
      </c>
      <c r="J876" s="20">
        <f t="shared" si="354"/>
        <v>3.5988381179432594E-3</v>
      </c>
      <c r="K876" s="20">
        <f t="shared" si="369"/>
        <v>0.10328370632042438</v>
      </c>
      <c r="L876" s="20">
        <f t="shared" si="370"/>
        <v>-2.0242576327896278E-2</v>
      </c>
      <c r="M876" s="20">
        <f t="shared" si="371"/>
        <v>0.10268350936118065</v>
      </c>
      <c r="N876" s="20">
        <f t="shared" si="355"/>
        <v>0.9956828006618994</v>
      </c>
      <c r="O876" s="20">
        <f t="shared" si="356"/>
        <v>4.3171993381006949E-3</v>
      </c>
      <c r="P876" s="21">
        <f>IF(SUMIFS('Daily NSE Equity Options'!$L:$L,'Daily NSE Equity Options'!$A:$A,$A876)=0,"",SUMIFS('Daily NSE Equity Options'!$L:$L,'Daily NSE Equity Options'!$A:$A,$A876))</f>
        <v>357880.33169999998</v>
      </c>
      <c r="Q876" s="8">
        <f>IF(SUMIFS('Daily BSE Equity Options'!$L:$L,'Daily BSE Equity Options'!$A:$A,$A876)=0,"",SUMIFS('Daily BSE Equity Options'!$L:$L,'Daily BSE Equity Options'!$A:$A,$A876))</f>
        <v>839.60720000000003</v>
      </c>
      <c r="R876" s="8">
        <f t="shared" si="357"/>
        <v>358719.93890000001</v>
      </c>
      <c r="S876" s="23">
        <f t="shared" si="358"/>
        <v>2.1834686439090132</v>
      </c>
      <c r="T876" s="23">
        <f t="shared" si="359"/>
        <v>-0.58270386985164202</v>
      </c>
      <c r="U876" s="23">
        <f t="shared" si="360"/>
        <v>2.1348313147829878</v>
      </c>
      <c r="V876" s="23">
        <f t="shared" si="372"/>
        <v>0.56320508882101628</v>
      </c>
      <c r="W876" s="23">
        <f t="shared" si="373"/>
        <v>0.23447719986038007</v>
      </c>
      <c r="X876" s="23">
        <f t="shared" si="374"/>
        <v>0.56223140158267593</v>
      </c>
      <c r="Y876" s="23">
        <f t="shared" si="361"/>
        <v>0.99765943537296908</v>
      </c>
      <c r="Z876" s="23">
        <f t="shared" si="362"/>
        <v>2.3405646270308281E-3</v>
      </c>
      <c r="AA876" s="24">
        <f>IF(SUMIFS('Daily NSE Equity Options'!$M:$M,'Daily NSE Equity Options'!$A:$A,$A876)=0,"",SUMIFS('Daily NSE Equity Options'!$M:$M,'Daily NSE Equity Options'!$A:$A,$A876))</f>
        <v>460437466</v>
      </c>
      <c r="AB876" s="9">
        <f>IF(SUMIFS('Daily BSE Equity Options'!$M:$M,'Daily BSE Equity Options'!$A:$A,$A876)=0,"",SUMIFS('Daily BSE Equity Options'!$M:$M,'Daily BSE Equity Options'!$A:$A,$A876))</f>
        <v>1270997</v>
      </c>
      <c r="AC876" s="9">
        <f t="shared" si="363"/>
        <v>461708463</v>
      </c>
      <c r="AD876" s="26">
        <f t="shared" si="364"/>
        <v>2.7393649124291937</v>
      </c>
      <c r="AE876" s="26">
        <f t="shared" si="365"/>
        <v>-0.37588933524446189</v>
      </c>
      <c r="AF876" s="26">
        <f t="shared" si="366"/>
        <v>2.6886799005479185</v>
      </c>
      <c r="AG876" s="26">
        <f t="shared" si="375"/>
        <v>0.50244449920256029</v>
      </c>
      <c r="AH876" s="26">
        <f t="shared" si="376"/>
        <v>0.22991536691432768</v>
      </c>
      <c r="AI876" s="26">
        <f t="shared" si="377"/>
        <v>0.50152859931735461</v>
      </c>
      <c r="AJ876" s="26">
        <f t="shared" si="367"/>
        <v>0.9972471871281251</v>
      </c>
      <c r="AK876" s="26">
        <f t="shared" si="368"/>
        <v>2.7528128718749519E-3</v>
      </c>
      <c r="AL876" s="29">
        <v>11.4</v>
      </c>
      <c r="AM876" s="30">
        <v>11.4</v>
      </c>
      <c r="AN876" s="30">
        <v>10.855</v>
      </c>
      <c r="AO876" s="30">
        <v>11.27</v>
      </c>
      <c r="AP876" s="31">
        <v>-1.14E-2</v>
      </c>
    </row>
    <row r="877" spans="1:42" x14ac:dyDescent="0.2">
      <c r="A877" s="11">
        <v>45210</v>
      </c>
      <c r="B877" s="5" t="s">
        <v>240</v>
      </c>
      <c r="C877" s="10">
        <v>45200</v>
      </c>
      <c r="D877" s="5" t="s">
        <v>189</v>
      </c>
      <c r="E877" s="18">
        <f>IF(SUMIFS('Daily NSE Equity Options'!$K:$K,'Daily NSE Equity Options'!$A:$A,$A877)=0,"",SUMIFS('Daily NSE Equity Options'!$K:$K,'Daily NSE Equity Options'!$A:$A,$A877))</f>
        <v>550.34069999999997</v>
      </c>
      <c r="F877" s="7">
        <f>IF(SUMIFS('Daily BSE Equity Options'!$K:$K,'Daily BSE Equity Options'!$A:$A,$A877)=0,"",SUMIFS('Daily BSE Equity Options'!$K:$K,'Daily BSE Equity Options'!$A:$A,$A877))</f>
        <v>3.1334</v>
      </c>
      <c r="G877" s="7">
        <f t="shared" si="351"/>
        <v>553.47410000000002</v>
      </c>
      <c r="H877" s="20">
        <f t="shared" si="352"/>
        <v>2.0382028142513553E-2</v>
      </c>
      <c r="I877" s="20">
        <f t="shared" si="353"/>
        <v>53.399305555555557</v>
      </c>
      <c r="J877" s="20">
        <f t="shared" si="354"/>
        <v>2.6082057406555004E-2</v>
      </c>
      <c r="K877" s="20">
        <f t="shared" si="369"/>
        <v>1.8625606794431704E-2</v>
      </c>
      <c r="L877" s="20">
        <f t="shared" si="370"/>
        <v>0.33757363613079483</v>
      </c>
      <c r="M877" s="20">
        <f t="shared" si="371"/>
        <v>2.0002569015571403E-2</v>
      </c>
      <c r="N877" s="20">
        <f t="shared" si="355"/>
        <v>0.99433866914459046</v>
      </c>
      <c r="O877" s="20">
        <f t="shared" si="356"/>
        <v>5.6613308554094941E-3</v>
      </c>
      <c r="P877" s="21">
        <f>IF(SUMIFS('Daily NSE Equity Options'!$L:$L,'Daily NSE Equity Options'!$A:$A,$A877)=0,"",SUMIFS('Daily NSE Equity Options'!$L:$L,'Daily NSE Equity Options'!$A:$A,$A877))</f>
        <v>458285.734</v>
      </c>
      <c r="Q877" s="8">
        <f>IF(SUMIFS('Daily BSE Equity Options'!$L:$L,'Daily BSE Equity Options'!$A:$A,$A877)=0,"",SUMIFS('Daily BSE Equity Options'!$L:$L,'Daily BSE Equity Options'!$A:$A,$A877))</f>
        <v>1333.8648000000001</v>
      </c>
      <c r="R877" s="8">
        <f t="shared" si="357"/>
        <v>459619.59879999998</v>
      </c>
      <c r="S877" s="23">
        <f t="shared" si="358"/>
        <v>2.3944052358684118</v>
      </c>
      <c r="T877" s="23">
        <f t="shared" si="359"/>
        <v>-0.38689074480744023</v>
      </c>
      <c r="U877" s="23">
        <f t="shared" si="360"/>
        <v>2.3502983804423203</v>
      </c>
      <c r="V877" s="23">
        <f t="shared" si="372"/>
        <v>0.28055579870247449</v>
      </c>
      <c r="W877" s="23">
        <f t="shared" si="373"/>
        <v>0.58867718142483771</v>
      </c>
      <c r="X877" s="23">
        <f t="shared" si="374"/>
        <v>0.28127697671170626</v>
      </c>
      <c r="Y877" s="23">
        <f t="shared" si="361"/>
        <v>0.99709789398998105</v>
      </c>
      <c r="Z877" s="23">
        <f t="shared" si="362"/>
        <v>2.9021060100189967E-3</v>
      </c>
      <c r="AA877" s="24">
        <f>IF(SUMIFS('Daily NSE Equity Options'!$M:$M,'Daily NSE Equity Options'!$A:$A,$A877)=0,"",SUMIFS('Daily NSE Equity Options'!$M:$M,'Daily NSE Equity Options'!$A:$A,$A877))</f>
        <v>647168085</v>
      </c>
      <c r="AB877" s="9">
        <f>IF(SUMIFS('Daily BSE Equity Options'!$M:$M,'Daily BSE Equity Options'!$A:$A,$A877)=0,"",SUMIFS('Daily BSE Equity Options'!$M:$M,'Daily BSE Equity Options'!$A:$A,$A877))</f>
        <v>2005995</v>
      </c>
      <c r="AC877" s="9">
        <f t="shared" si="363"/>
        <v>649174080</v>
      </c>
      <c r="AD877" s="26">
        <f t="shared" si="364"/>
        <v>3.1842576005143215</v>
      </c>
      <c r="AE877" s="26">
        <f t="shared" si="365"/>
        <v>-9.4282042900255214E-2</v>
      </c>
      <c r="AF877" s="26">
        <f t="shared" si="366"/>
        <v>3.1379722338625928</v>
      </c>
      <c r="AG877" s="26">
        <f t="shared" si="375"/>
        <v>0.40555044449836331</v>
      </c>
      <c r="AH877" s="26">
        <f t="shared" si="376"/>
        <v>0.57828460649395708</v>
      </c>
      <c r="AI877" s="26">
        <f t="shared" si="377"/>
        <v>0.40602594932291725</v>
      </c>
      <c r="AJ877" s="26">
        <f t="shared" si="367"/>
        <v>0.9969099274573624</v>
      </c>
      <c r="AK877" s="26">
        <f t="shared" si="368"/>
        <v>3.0900725426375618E-3</v>
      </c>
      <c r="AL877" s="29">
        <v>11.27</v>
      </c>
      <c r="AM877" s="30">
        <v>11.3225</v>
      </c>
      <c r="AN877" s="30">
        <v>10.39</v>
      </c>
      <c r="AO877" s="30">
        <v>10.984999999999999</v>
      </c>
      <c r="AP877" s="31">
        <v>-2.53E-2</v>
      </c>
    </row>
    <row r="878" spans="1:42" x14ac:dyDescent="0.2">
      <c r="A878" s="11">
        <v>45211</v>
      </c>
      <c r="B878" s="5" t="s">
        <v>243</v>
      </c>
      <c r="C878" s="10">
        <v>45200</v>
      </c>
      <c r="D878" s="5" t="s">
        <v>189</v>
      </c>
      <c r="E878" s="18">
        <f>IF(SUMIFS('Daily NSE Equity Options'!$K:$K,'Daily NSE Equity Options'!$A:$A,$A878)=0,"",SUMIFS('Daily NSE Equity Options'!$K:$K,'Daily NSE Equity Options'!$A:$A,$A878))</f>
        <v>415.05810000000002</v>
      </c>
      <c r="F878" s="7">
        <f>IF(SUMIFS('Daily BSE Equity Options'!$K:$K,'Daily BSE Equity Options'!$A:$A,$A878)=0,"",SUMIFS('Daily BSE Equity Options'!$K:$K,'Daily BSE Equity Options'!$A:$A,$A878))</f>
        <v>6.1125999999999996</v>
      </c>
      <c r="G878" s="7">
        <f t="shared" si="351"/>
        <v>421.17070000000001</v>
      </c>
      <c r="H878" s="20">
        <f t="shared" si="352"/>
        <v>-0.20920542748276172</v>
      </c>
      <c r="I878" s="20">
        <f t="shared" si="353"/>
        <v>125.55486542443063</v>
      </c>
      <c r="J878" s="20">
        <f t="shared" si="354"/>
        <v>-0.19763315796372116</v>
      </c>
      <c r="K878" s="20">
        <f t="shared" si="369"/>
        <v>-0.24581609174098873</v>
      </c>
      <c r="L878" s="20">
        <f t="shared" si="370"/>
        <v>0.95078828110040203</v>
      </c>
      <c r="M878" s="20">
        <f t="shared" si="371"/>
        <v>-0.23904171848330391</v>
      </c>
      <c r="N878" s="20">
        <f t="shared" si="355"/>
        <v>0.98548664472623571</v>
      </c>
      <c r="O878" s="20">
        <f t="shared" si="356"/>
        <v>1.4513355273764295E-2</v>
      </c>
      <c r="P878" s="21">
        <f>IF(SUMIFS('Daily NSE Equity Options'!$L:$L,'Daily NSE Equity Options'!$A:$A,$A878)=0,"",SUMIFS('Daily NSE Equity Options'!$L:$L,'Daily NSE Equity Options'!$A:$A,$A878))</f>
        <v>332952.8676</v>
      </c>
      <c r="Q878" s="8">
        <f>IF(SUMIFS('Daily BSE Equity Options'!$L:$L,'Daily BSE Equity Options'!$A:$A,$A878)=0,"",SUMIFS('Daily BSE Equity Options'!$L:$L,'Daily BSE Equity Options'!$A:$A,$A878))</f>
        <v>5533.1067000000003</v>
      </c>
      <c r="R878" s="8">
        <f t="shared" si="357"/>
        <v>338485.9743</v>
      </c>
      <c r="S878" s="23">
        <f t="shared" si="358"/>
        <v>1.362744645056583</v>
      </c>
      <c r="T878" s="23">
        <f t="shared" si="359"/>
        <v>1.5097366423963683</v>
      </c>
      <c r="U878" s="23">
        <f t="shared" si="360"/>
        <v>1.3650089071078901</v>
      </c>
      <c r="V878" s="23">
        <f t="shared" si="372"/>
        <v>-0.2734819286345056</v>
      </c>
      <c r="W878" s="23">
        <f t="shared" si="373"/>
        <v>3.1481765618224573</v>
      </c>
      <c r="X878" s="23">
        <f t="shared" si="374"/>
        <v>-0.26355191296511782</v>
      </c>
      <c r="Y878" s="23">
        <f t="shared" si="361"/>
        <v>0.98365336492466893</v>
      </c>
      <c r="Z878" s="23">
        <f t="shared" si="362"/>
        <v>1.6346635075331097E-2</v>
      </c>
      <c r="AA878" s="24">
        <f>IF(SUMIFS('Daily NSE Equity Options'!$M:$M,'Daily NSE Equity Options'!$A:$A,$A878)=0,"",SUMIFS('Daily NSE Equity Options'!$M:$M,'Daily NSE Equity Options'!$A:$A,$A878))</f>
        <v>353233443</v>
      </c>
      <c r="AB878" s="9">
        <f>IF(SUMIFS('Daily BSE Equity Options'!$M:$M,'Daily BSE Equity Options'!$A:$A,$A878)=0,"",SUMIFS('Daily BSE Equity Options'!$M:$M,'Daily BSE Equity Options'!$A:$A,$A878))</f>
        <v>8321021</v>
      </c>
      <c r="AC878" s="9">
        <f t="shared" si="363"/>
        <v>361554464</v>
      </c>
      <c r="AD878" s="26">
        <f t="shared" si="364"/>
        <v>1.2959819031356239</v>
      </c>
      <c r="AE878" s="26">
        <f t="shared" si="365"/>
        <v>2.7111148970938665</v>
      </c>
      <c r="AF878" s="26">
        <f t="shared" si="366"/>
        <v>1.3163097972768658</v>
      </c>
      <c r="AG878" s="26">
        <f t="shared" si="375"/>
        <v>-0.45418593532775953</v>
      </c>
      <c r="AH878" s="26">
        <f t="shared" si="376"/>
        <v>3.148076640270788</v>
      </c>
      <c r="AI878" s="26">
        <f t="shared" si="377"/>
        <v>-0.44305468265153158</v>
      </c>
      <c r="AJ878" s="26">
        <f t="shared" si="367"/>
        <v>0.97698542867389404</v>
      </c>
      <c r="AK878" s="26">
        <f t="shared" si="368"/>
        <v>2.3014571326105935E-2</v>
      </c>
      <c r="AL878" s="29">
        <v>10.984999999999999</v>
      </c>
      <c r="AM878" s="30">
        <v>11.1175</v>
      </c>
      <c r="AN878" s="30">
        <v>10.565</v>
      </c>
      <c r="AO878" s="30">
        <v>10.6175</v>
      </c>
      <c r="AP878" s="31">
        <v>-3.3500000000000002E-2</v>
      </c>
    </row>
    <row r="879" spans="1:42" x14ac:dyDescent="0.2">
      <c r="A879" s="11">
        <v>45212</v>
      </c>
      <c r="B879" s="5" t="s">
        <v>241</v>
      </c>
      <c r="C879" s="10">
        <v>45200</v>
      </c>
      <c r="D879" s="5" t="s">
        <v>189</v>
      </c>
      <c r="E879" s="18">
        <f>IF(SUMIFS('Daily NSE Equity Options'!$K:$K,'Daily NSE Equity Options'!$A:$A,$A879)=0,"",SUMIFS('Daily NSE Equity Options'!$K:$K,'Daily NSE Equity Options'!$A:$A,$A879))</f>
        <v>425.28890000000001</v>
      </c>
      <c r="F879" s="7">
        <f>IF(SUMIFS('Daily BSE Equity Options'!$K:$K,'Daily BSE Equity Options'!$A:$A,$A879)=0,"",SUMIFS('Daily BSE Equity Options'!$K:$K,'Daily BSE Equity Options'!$A:$A,$A879))</f>
        <v>87.601900000000001</v>
      </c>
      <c r="G879" s="7">
        <f t="shared" si="351"/>
        <v>512.89080000000001</v>
      </c>
      <c r="H879" s="20">
        <f t="shared" si="352"/>
        <v>-0.30081170760770581</v>
      </c>
      <c r="I879" s="20">
        <f t="shared" si="353"/>
        <v>3407.6342412451363</v>
      </c>
      <c r="J879" s="20">
        <f t="shared" si="354"/>
        <v>-0.15682706145425529</v>
      </c>
      <c r="K879" s="20">
        <f t="shared" si="369"/>
        <v>2.4649079249386974E-2</v>
      </c>
      <c r="L879" s="20">
        <f t="shared" si="370"/>
        <v>13.331364722049537</v>
      </c>
      <c r="M879" s="20">
        <f t="shared" si="371"/>
        <v>0.21777417090030249</v>
      </c>
      <c r="N879" s="20">
        <f t="shared" si="355"/>
        <v>0.82919970488844796</v>
      </c>
      <c r="O879" s="20">
        <f t="shared" si="356"/>
        <v>0.17080029511155201</v>
      </c>
      <c r="P879" s="21">
        <f>IF(SUMIFS('Daily NSE Equity Options'!$L:$L,'Daily NSE Equity Options'!$A:$A,$A879)=0,"",SUMIFS('Daily NSE Equity Options'!$L:$L,'Daily NSE Equity Options'!$A:$A,$A879))</f>
        <v>133975.6753</v>
      </c>
      <c r="Q879" s="8">
        <f>IF(SUMIFS('Daily BSE Equity Options'!$L:$L,'Daily BSE Equity Options'!$A:$A,$A879)=0,"",SUMIFS('Daily BSE Equity Options'!$L:$L,'Daily BSE Equity Options'!$A:$A,$A879))</f>
        <v>174715.14180000001</v>
      </c>
      <c r="R879" s="8">
        <f t="shared" si="357"/>
        <v>308690.81709999999</v>
      </c>
      <c r="S879" s="23">
        <f t="shared" si="358"/>
        <v>-0.56799419457031441</v>
      </c>
      <c r="T879" s="23">
        <f t="shared" si="359"/>
        <v>75.119016733840482</v>
      </c>
      <c r="U879" s="23">
        <f t="shared" si="360"/>
        <v>-1.1936439111330466E-2</v>
      </c>
      <c r="V879" s="23">
        <f t="shared" si="372"/>
        <v>-0.597613691494153</v>
      </c>
      <c r="W879" s="23">
        <f t="shared" si="373"/>
        <v>30.576318924050391</v>
      </c>
      <c r="X879" s="23">
        <f t="shared" si="374"/>
        <v>-8.8024791164884708E-2</v>
      </c>
      <c r="Y879" s="23">
        <f t="shared" si="361"/>
        <v>0.43401250661952395</v>
      </c>
      <c r="Z879" s="23">
        <f t="shared" si="362"/>
        <v>0.56598749338047616</v>
      </c>
      <c r="AA879" s="24">
        <f>IF(SUMIFS('Daily NSE Equity Options'!$M:$M,'Daily NSE Equity Options'!$A:$A,$A879)=0,"",SUMIFS('Daily NSE Equity Options'!$M:$M,'Daily NSE Equity Options'!$A:$A,$A879))</f>
        <v>171115814</v>
      </c>
      <c r="AB879" s="9">
        <f>IF(SUMIFS('Daily BSE Equity Options'!$M:$M,'Daily BSE Equity Options'!$A:$A,$A879)=0,"",SUMIFS('Daily BSE Equity Options'!$M:$M,'Daily BSE Equity Options'!$A:$A,$A879))</f>
        <v>263684939</v>
      </c>
      <c r="AC879" s="9">
        <f t="shared" si="363"/>
        <v>434800753</v>
      </c>
      <c r="AD879" s="26">
        <f t="shared" si="364"/>
        <v>-0.48791875568874621</v>
      </c>
      <c r="AE879" s="26">
        <f t="shared" si="365"/>
        <v>110.36100849762167</v>
      </c>
      <c r="AF879" s="26">
        <f t="shared" si="366"/>
        <v>0.29202956808706038</v>
      </c>
      <c r="AG879" s="26">
        <f t="shared" si="375"/>
        <v>-0.51557300875387391</v>
      </c>
      <c r="AH879" s="26">
        <f t="shared" si="376"/>
        <v>30.689012562280517</v>
      </c>
      <c r="AI879" s="26">
        <f t="shared" si="377"/>
        <v>0.20258715157227325</v>
      </c>
      <c r="AJ879" s="26">
        <f t="shared" si="367"/>
        <v>0.39354994861289949</v>
      </c>
      <c r="AK879" s="26">
        <f t="shared" si="368"/>
        <v>0.60645005138710051</v>
      </c>
      <c r="AL879" s="29">
        <v>10.6175</v>
      </c>
      <c r="AM879" s="30">
        <v>11.025</v>
      </c>
      <c r="AN879" s="30">
        <v>10.4025</v>
      </c>
      <c r="AO879" s="30">
        <v>10.6175</v>
      </c>
      <c r="AP879" s="31">
        <v>0</v>
      </c>
    </row>
    <row r="880" spans="1:42" x14ac:dyDescent="0.2">
      <c r="A880" s="11">
        <v>45215</v>
      </c>
      <c r="B880" s="5" t="s">
        <v>244</v>
      </c>
      <c r="C880" s="10">
        <v>45200</v>
      </c>
      <c r="D880" s="5" t="s">
        <v>189</v>
      </c>
      <c r="E880" s="18">
        <f>IF(SUMIFS('Daily NSE Equity Options'!$K:$K,'Daily NSE Equity Options'!$A:$A,$A880)=0,"",SUMIFS('Daily NSE Equity Options'!$K:$K,'Daily NSE Equity Options'!$A:$A,$A880))</f>
        <v>450.15800000000002</v>
      </c>
      <c r="F880" s="7">
        <f>IF(SUMIFS('Daily BSE Equity Options'!$K:$K,'Daily BSE Equity Options'!$A:$A,$A880)=0,"",SUMIFS('Daily BSE Equity Options'!$K:$K,'Daily BSE Equity Options'!$A:$A,$A880))</f>
        <v>2.9775</v>
      </c>
      <c r="G880" s="7">
        <f t="shared" si="351"/>
        <v>453.13550000000004</v>
      </c>
      <c r="H880" s="20" t="str">
        <f t="shared" si="352"/>
        <v/>
      </c>
      <c r="I880" s="20" t="str">
        <f t="shared" si="353"/>
        <v/>
      </c>
      <c r="J880" s="20" t="str">
        <f t="shared" si="354"/>
        <v/>
      </c>
      <c r="K880" s="20">
        <f t="shared" si="369"/>
        <v>5.8475779640616121E-2</v>
      </c>
      <c r="L880" s="20">
        <f t="shared" si="370"/>
        <v>-0.96601101117669819</v>
      </c>
      <c r="M880" s="20">
        <f t="shared" si="371"/>
        <v>-0.11650686656886799</v>
      </c>
      <c r="N880" s="20">
        <f t="shared" si="355"/>
        <v>0.99342911778044307</v>
      </c>
      <c r="O880" s="20">
        <f t="shared" si="356"/>
        <v>6.5708822195568433E-3</v>
      </c>
      <c r="P880" s="21">
        <f>IF(SUMIFS('Daily NSE Equity Options'!$L:$L,'Daily NSE Equity Options'!$A:$A,$A880)=0,"",SUMIFS('Daily NSE Equity Options'!$L:$L,'Daily NSE Equity Options'!$A:$A,$A880))</f>
        <v>215094.62719999999</v>
      </c>
      <c r="Q880" s="8">
        <f>IF(SUMIFS('Daily BSE Equity Options'!$L:$L,'Daily BSE Equity Options'!$A:$A,$A880)=0,"",SUMIFS('Daily BSE Equity Options'!$L:$L,'Daily BSE Equity Options'!$A:$A,$A880))</f>
        <v>1673.1056000000001</v>
      </c>
      <c r="R880" s="8">
        <f t="shared" si="357"/>
        <v>216767.7328</v>
      </c>
      <c r="S880" s="23" t="str">
        <f t="shared" si="358"/>
        <v/>
      </c>
      <c r="T880" s="23" t="str">
        <f t="shared" si="359"/>
        <v/>
      </c>
      <c r="U880" s="23" t="str">
        <f t="shared" si="360"/>
        <v/>
      </c>
      <c r="V880" s="23">
        <f t="shared" si="372"/>
        <v>0.60547522315791591</v>
      </c>
      <c r="W880" s="23">
        <f t="shared" si="373"/>
        <v>-0.99042380881952841</v>
      </c>
      <c r="X880" s="23">
        <f t="shared" si="374"/>
        <v>-0.29778366963932601</v>
      </c>
      <c r="Y880" s="23">
        <f t="shared" si="361"/>
        <v>0.99228157448348786</v>
      </c>
      <c r="Z880" s="23">
        <f t="shared" si="362"/>
        <v>7.7184255165121153E-3</v>
      </c>
      <c r="AA880" s="24">
        <f>IF(SUMIFS('Daily NSE Equity Options'!$M:$M,'Daily NSE Equity Options'!$A:$A,$A880)=0,"",SUMIFS('Daily NSE Equity Options'!$M:$M,'Daily NSE Equity Options'!$A:$A,$A880))</f>
        <v>287758606</v>
      </c>
      <c r="AB880" s="9">
        <f>IF(SUMIFS('Daily BSE Equity Options'!$M:$M,'Daily BSE Equity Options'!$A:$A,$A880)=0,"",SUMIFS('Daily BSE Equity Options'!$M:$M,'Daily BSE Equity Options'!$A:$A,$A880))</f>
        <v>2363118</v>
      </c>
      <c r="AC880" s="9">
        <f t="shared" si="363"/>
        <v>290121724</v>
      </c>
      <c r="AD880" s="26" t="str">
        <f t="shared" si="364"/>
        <v/>
      </c>
      <c r="AE880" s="26" t="str">
        <f t="shared" si="365"/>
        <v/>
      </c>
      <c r="AF880" s="26" t="str">
        <f t="shared" si="366"/>
        <v/>
      </c>
      <c r="AG880" s="26">
        <f t="shared" si="375"/>
        <v>0.68165991952093918</v>
      </c>
      <c r="AH880" s="26">
        <f t="shared" si="376"/>
        <v>-0.99103810020791516</v>
      </c>
      <c r="AI880" s="26">
        <f t="shared" si="377"/>
        <v>-0.33274788049872583</v>
      </c>
      <c r="AJ880" s="26">
        <f t="shared" si="367"/>
        <v>0.99185473611758901</v>
      </c>
      <c r="AK880" s="26">
        <f t="shared" si="368"/>
        <v>8.1452638824109566E-3</v>
      </c>
      <c r="AL880" s="29">
        <v>10.6175</v>
      </c>
      <c r="AM880" s="30">
        <v>11.1525</v>
      </c>
      <c r="AN880" s="30">
        <v>9.1524999999999999</v>
      </c>
      <c r="AO880" s="30">
        <v>11.07</v>
      </c>
      <c r="AP880" s="31">
        <v>4.2599999999999999E-2</v>
      </c>
    </row>
    <row r="881" spans="1:42" x14ac:dyDescent="0.2">
      <c r="A881" s="11">
        <v>45216</v>
      </c>
      <c r="B881" s="5" t="s">
        <v>242</v>
      </c>
      <c r="C881" s="10">
        <v>45200</v>
      </c>
      <c r="D881" s="5" t="s">
        <v>189</v>
      </c>
      <c r="E881" s="18">
        <f>IF(SUMIFS('Daily NSE Equity Options'!$K:$K,'Daily NSE Equity Options'!$A:$A,$A881)=0,"",SUMIFS('Daily NSE Equity Options'!$K:$K,'Daily NSE Equity Options'!$A:$A,$A881))</f>
        <v>416.23200000000003</v>
      </c>
      <c r="F881" s="7">
        <f>IF(SUMIFS('Daily BSE Equity Options'!$K:$K,'Daily BSE Equity Options'!$A:$A,$A881)=0,"",SUMIFS('Daily BSE Equity Options'!$K:$K,'Daily BSE Equity Options'!$A:$A,$A881))</f>
        <v>2.1634000000000002</v>
      </c>
      <c r="G881" s="7">
        <f t="shared" si="351"/>
        <v>418.39540000000005</v>
      </c>
      <c r="H881" s="20">
        <f t="shared" si="352"/>
        <v>-0.19201064398517387</v>
      </c>
      <c r="I881" s="20">
        <f t="shared" si="353"/>
        <v>39.973484848484851</v>
      </c>
      <c r="J881" s="20">
        <f t="shared" si="354"/>
        <v>-0.18789429000334235</v>
      </c>
      <c r="K881" s="20">
        <f t="shared" si="369"/>
        <v>-7.5364649745200518E-2</v>
      </c>
      <c r="L881" s="20">
        <f t="shared" si="370"/>
        <v>-0.27341729638958856</v>
      </c>
      <c r="M881" s="20">
        <f t="shared" si="371"/>
        <v>-7.6666030359572312E-2</v>
      </c>
      <c r="N881" s="20">
        <f t="shared" si="355"/>
        <v>0.99482929305628121</v>
      </c>
      <c r="O881" s="20">
        <f t="shared" si="356"/>
        <v>5.1707069437187886E-3</v>
      </c>
      <c r="P881" s="21">
        <f>IF(SUMIFS('Daily NSE Equity Options'!$L:$L,'Daily NSE Equity Options'!$A:$A,$A881)=0,"",SUMIFS('Daily NSE Equity Options'!$L:$L,'Daily NSE Equity Options'!$A:$A,$A881))</f>
        <v>308686.68800000002</v>
      </c>
      <c r="Q881" s="8">
        <f>IF(SUMIFS('Daily BSE Equity Options'!$L:$L,'Daily BSE Equity Options'!$A:$A,$A881)=0,"",SUMIFS('Daily BSE Equity Options'!$L:$L,'Daily BSE Equity Options'!$A:$A,$A881))</f>
        <v>799.13649999999996</v>
      </c>
      <c r="R881" s="8">
        <f t="shared" si="357"/>
        <v>309485.82450000005</v>
      </c>
      <c r="S881" s="23">
        <f t="shared" si="358"/>
        <v>1.9563430653917782</v>
      </c>
      <c r="T881" s="23">
        <f t="shared" si="359"/>
        <v>-0.61626861295530544</v>
      </c>
      <c r="U881" s="23">
        <f t="shared" si="360"/>
        <v>1.9060360996376144</v>
      </c>
      <c r="V881" s="23">
        <f t="shared" si="372"/>
        <v>0.43512040267270824</v>
      </c>
      <c r="W881" s="23">
        <f t="shared" si="373"/>
        <v>-0.52236338220372946</v>
      </c>
      <c r="X881" s="23">
        <f t="shared" si="374"/>
        <v>0.42773013539587135</v>
      </c>
      <c r="Y881" s="23">
        <f t="shared" si="361"/>
        <v>0.99741785750190304</v>
      </c>
      <c r="Z881" s="23">
        <f t="shared" si="362"/>
        <v>2.582142498096871E-3</v>
      </c>
      <c r="AA881" s="24">
        <f>IF(SUMIFS('Daily NSE Equity Options'!$M:$M,'Daily NSE Equity Options'!$A:$A,$A881)=0,"",SUMIFS('Daily NSE Equity Options'!$M:$M,'Daily NSE Equity Options'!$A:$A,$A881))</f>
        <v>393805537</v>
      </c>
      <c r="AB881" s="9">
        <f>IF(SUMIFS('Daily BSE Equity Options'!$M:$M,'Daily BSE Equity Options'!$A:$A,$A881)=0,"",SUMIFS('Daily BSE Equity Options'!$M:$M,'Daily BSE Equity Options'!$A:$A,$A881))</f>
        <v>1200026</v>
      </c>
      <c r="AC881" s="9">
        <f t="shared" si="363"/>
        <v>395005563</v>
      </c>
      <c r="AD881" s="26">
        <f t="shared" si="364"/>
        <v>2.4739078301584292</v>
      </c>
      <c r="AE881" s="26">
        <f t="shared" si="365"/>
        <v>-0.43152621010051817</v>
      </c>
      <c r="AF881" s="26">
        <f t="shared" si="366"/>
        <v>2.4207931185073179</v>
      </c>
      <c r="AG881" s="26">
        <f t="shared" si="375"/>
        <v>0.36852740035861875</v>
      </c>
      <c r="AH881" s="26">
        <f t="shared" si="376"/>
        <v>-0.49218532464311981</v>
      </c>
      <c r="AI881" s="26">
        <f t="shared" si="377"/>
        <v>0.36151666808653049</v>
      </c>
      <c r="AJ881" s="26">
        <f t="shared" si="367"/>
        <v>0.99696200227944642</v>
      </c>
      <c r="AK881" s="26">
        <f t="shared" si="368"/>
        <v>3.0379977205536217E-3</v>
      </c>
      <c r="AL881" s="29">
        <v>11.07</v>
      </c>
      <c r="AM881" s="30">
        <v>11.07</v>
      </c>
      <c r="AN881" s="30">
        <v>10.4275</v>
      </c>
      <c r="AO881" s="30">
        <v>10.695</v>
      </c>
      <c r="AP881" s="31">
        <v>-3.39E-2</v>
      </c>
    </row>
    <row r="882" spans="1:42" x14ac:dyDescent="0.2">
      <c r="A882" s="11">
        <v>45217</v>
      </c>
      <c r="B882" s="5" t="s">
        <v>240</v>
      </c>
      <c r="C882" s="10">
        <v>45200</v>
      </c>
      <c r="D882" s="5" t="s">
        <v>189</v>
      </c>
      <c r="E882" s="18">
        <f>IF(SUMIFS('Daily NSE Equity Options'!$K:$K,'Daily NSE Equity Options'!$A:$A,$A882)=0,"",SUMIFS('Daily NSE Equity Options'!$K:$K,'Daily NSE Equity Options'!$A:$A,$A882))</f>
        <v>585.22730000000001</v>
      </c>
      <c r="F882" s="7">
        <f>IF(SUMIFS('Daily BSE Equity Options'!$K:$K,'Daily BSE Equity Options'!$A:$A,$A882)=0,"",SUMIFS('Daily BSE Equity Options'!$K:$K,'Daily BSE Equity Options'!$A:$A,$A882))</f>
        <v>3.6093999999999999</v>
      </c>
      <c r="G882" s="7">
        <f t="shared" si="351"/>
        <v>588.83670000000006</v>
      </c>
      <c r="H882" s="20">
        <f t="shared" si="352"/>
        <v>0.26870928293303575</v>
      </c>
      <c r="I882" s="20">
        <f t="shared" si="353"/>
        <v>73.420618556701029</v>
      </c>
      <c r="J882" s="20">
        <f t="shared" si="354"/>
        <v>0.27639986629851099</v>
      </c>
      <c r="K882" s="20">
        <f t="shared" si="369"/>
        <v>0.40601227200215262</v>
      </c>
      <c r="L882" s="20">
        <f t="shared" si="370"/>
        <v>0.66839234538226844</v>
      </c>
      <c r="M882" s="20">
        <f t="shared" si="371"/>
        <v>0.40736896246947274</v>
      </c>
      <c r="N882" s="20">
        <f t="shared" si="355"/>
        <v>0.99387028695731761</v>
      </c>
      <c r="O882" s="20">
        <f t="shared" si="356"/>
        <v>6.129713042682291E-3</v>
      </c>
      <c r="P882" s="21">
        <f>IF(SUMIFS('Daily NSE Equity Options'!$L:$L,'Daily NSE Equity Options'!$A:$A,$A882)=0,"",SUMIFS('Daily NSE Equity Options'!$L:$L,'Daily NSE Equity Options'!$A:$A,$A882))</f>
        <v>480232.56589999999</v>
      </c>
      <c r="Q882" s="8">
        <f>IF(SUMIFS('Daily BSE Equity Options'!$L:$L,'Daily BSE Equity Options'!$A:$A,$A882)=0,"",SUMIFS('Daily BSE Equity Options'!$L:$L,'Daily BSE Equity Options'!$A:$A,$A882))</f>
        <v>1824.2547999999999</v>
      </c>
      <c r="R882" s="8">
        <f t="shared" si="357"/>
        <v>482056.82069999998</v>
      </c>
      <c r="S882" s="23">
        <f t="shared" si="358"/>
        <v>2.8889076231763666</v>
      </c>
      <c r="T882" s="23">
        <f t="shared" si="359"/>
        <v>-0.16375785351588201</v>
      </c>
      <c r="U882" s="23">
        <f t="shared" si="360"/>
        <v>2.8359164459953101</v>
      </c>
      <c r="V882" s="23">
        <f t="shared" si="372"/>
        <v>0.55572813654989872</v>
      </c>
      <c r="W882" s="23">
        <f t="shared" si="373"/>
        <v>1.2827824783375554</v>
      </c>
      <c r="X882" s="23">
        <f t="shared" si="374"/>
        <v>0.55760549446425434</v>
      </c>
      <c r="Y882" s="23">
        <f t="shared" si="361"/>
        <v>0.99621568511912983</v>
      </c>
      <c r="Z882" s="23">
        <f t="shared" si="362"/>
        <v>3.7843148808702253E-3</v>
      </c>
      <c r="AA882" s="24">
        <f>IF(SUMIFS('Daily NSE Equity Options'!$M:$M,'Daily NSE Equity Options'!$A:$A,$A882)=0,"",SUMIFS('Daily NSE Equity Options'!$M:$M,'Daily NSE Equity Options'!$A:$A,$A882))</f>
        <v>680087861</v>
      </c>
      <c r="AB882" s="9">
        <f>IF(SUMIFS('Daily BSE Equity Options'!$M:$M,'Daily BSE Equity Options'!$A:$A,$A882)=0,"",SUMIFS('Daily BSE Equity Options'!$M:$M,'Daily BSE Equity Options'!$A:$A,$A882))</f>
        <v>2748648</v>
      </c>
      <c r="AC882" s="9">
        <f t="shared" si="363"/>
        <v>682836509</v>
      </c>
      <c r="AD882" s="26">
        <f t="shared" si="364"/>
        <v>3.8760577419857647</v>
      </c>
      <c r="AE882" s="26">
        <f t="shared" si="365"/>
        <v>0.24204384628315179</v>
      </c>
      <c r="AF882" s="26">
        <f t="shared" si="366"/>
        <v>3.8192985918406723</v>
      </c>
      <c r="AG882" s="26">
        <f t="shared" si="375"/>
        <v>0.72696368410889045</v>
      </c>
      <c r="AH882" s="26">
        <f t="shared" si="376"/>
        <v>1.2904903727085912</v>
      </c>
      <c r="AI882" s="26">
        <f t="shared" si="377"/>
        <v>0.72867567690432744</v>
      </c>
      <c r="AJ882" s="26">
        <f t="shared" si="367"/>
        <v>0.99597466163016779</v>
      </c>
      <c r="AK882" s="26">
        <f t="shared" si="368"/>
        <v>4.0253383698322437E-3</v>
      </c>
      <c r="AL882" s="29">
        <v>10.695</v>
      </c>
      <c r="AM882" s="30">
        <v>11.17</v>
      </c>
      <c r="AN882" s="30">
        <v>10.484999999999999</v>
      </c>
      <c r="AO882" s="30">
        <v>10.965</v>
      </c>
      <c r="AP882" s="31">
        <v>2.52E-2</v>
      </c>
    </row>
    <row r="883" spans="1:42" x14ac:dyDescent="0.2">
      <c r="A883" s="11">
        <v>45218</v>
      </c>
      <c r="B883" s="5" t="s">
        <v>243</v>
      </c>
      <c r="C883" s="10">
        <v>45200</v>
      </c>
      <c r="D883" s="5" t="s">
        <v>189</v>
      </c>
      <c r="E883" s="18">
        <f>IF(SUMIFS('Daily NSE Equity Options'!$K:$K,'Daily NSE Equity Options'!$A:$A,$A883)=0,"",SUMIFS('Daily NSE Equity Options'!$K:$K,'Daily NSE Equity Options'!$A:$A,$A883))</f>
        <v>575.24180000000001</v>
      </c>
      <c r="F883" s="7">
        <f>IF(SUMIFS('Daily BSE Equity Options'!$K:$K,'Daily BSE Equity Options'!$A:$A,$A883)=0,"",SUMIFS('Daily BSE Equity Options'!$K:$K,'Daily BSE Equity Options'!$A:$A,$A883))</f>
        <v>8.3670000000000009</v>
      </c>
      <c r="G883" s="7">
        <f t="shared" si="351"/>
        <v>583.60879999999997</v>
      </c>
      <c r="H883" s="20">
        <f t="shared" si="352"/>
        <v>0.15980378320180977</v>
      </c>
      <c r="I883" s="20">
        <f t="shared" si="353"/>
        <v>177.02127659574469</v>
      </c>
      <c r="J883" s="20">
        <f t="shared" si="354"/>
        <v>0.1765618542464249</v>
      </c>
      <c r="K883" s="20">
        <f t="shared" si="369"/>
        <v>-1.7062601146597189E-2</v>
      </c>
      <c r="L883" s="20">
        <f t="shared" si="370"/>
        <v>1.3181138139302933</v>
      </c>
      <c r="M883" s="20">
        <f t="shared" si="371"/>
        <v>-8.8783528608187279E-3</v>
      </c>
      <c r="N883" s="20">
        <f t="shared" si="355"/>
        <v>0.98566334160828284</v>
      </c>
      <c r="O883" s="20">
        <f t="shared" si="356"/>
        <v>1.4336658391717194E-2</v>
      </c>
      <c r="P883" s="21">
        <f>IF(SUMIFS('Daily NSE Equity Options'!$L:$L,'Daily NSE Equity Options'!$A:$A,$A883)=0,"",SUMIFS('Daily NSE Equity Options'!$L:$L,'Daily NSE Equity Options'!$A:$A,$A883))</f>
        <v>408746.80739999999</v>
      </c>
      <c r="Q883" s="8">
        <f>IF(SUMIFS('Daily BSE Equity Options'!$L:$L,'Daily BSE Equity Options'!$A:$A,$A883)=0,"",SUMIFS('Daily BSE Equity Options'!$L:$L,'Daily BSE Equity Options'!$A:$A,$A883))</f>
        <v>7201.1067999999996</v>
      </c>
      <c r="R883" s="8">
        <f t="shared" si="357"/>
        <v>415947.9142</v>
      </c>
      <c r="S883" s="23">
        <f t="shared" si="358"/>
        <v>1.773975527105208</v>
      </c>
      <c r="T883" s="23">
        <f t="shared" si="359"/>
        <v>2.2271018760472461</v>
      </c>
      <c r="U883" s="23">
        <f t="shared" si="360"/>
        <v>1.7807352139792259</v>
      </c>
      <c r="V883" s="23">
        <f t="shared" si="372"/>
        <v>-0.14885654071799381</v>
      </c>
      <c r="W883" s="23">
        <f t="shared" si="373"/>
        <v>2.9474237918957371</v>
      </c>
      <c r="X883" s="23">
        <f t="shared" si="374"/>
        <v>-0.13713924097993779</v>
      </c>
      <c r="Y883" s="23">
        <f t="shared" si="361"/>
        <v>0.98268747947961221</v>
      </c>
      <c r="Z883" s="23">
        <f t="shared" si="362"/>
        <v>1.731252052038779E-2</v>
      </c>
      <c r="AA883" s="24">
        <f>IF(SUMIFS('Daily NSE Equity Options'!$M:$M,'Daily NSE Equity Options'!$A:$A,$A883)=0,"",SUMIFS('Daily NSE Equity Options'!$M:$M,'Daily NSE Equity Options'!$A:$A,$A883))</f>
        <v>444201035</v>
      </c>
      <c r="AB883" s="9">
        <f>IF(SUMIFS('Daily BSE Equity Options'!$M:$M,'Daily BSE Equity Options'!$A:$A,$A883)=0,"",SUMIFS('Daily BSE Equity Options'!$M:$M,'Daily BSE Equity Options'!$A:$A,$A883))</f>
        <v>10936883</v>
      </c>
      <c r="AC883" s="9">
        <f t="shared" si="363"/>
        <v>455137918</v>
      </c>
      <c r="AD883" s="26">
        <f t="shared" si="364"/>
        <v>1.8648671868531874</v>
      </c>
      <c r="AE883" s="26">
        <f t="shared" si="365"/>
        <v>3.8209919262839218</v>
      </c>
      <c r="AF883" s="26">
        <f t="shared" si="366"/>
        <v>1.8930750631953295</v>
      </c>
      <c r="AG883" s="26">
        <f t="shared" si="375"/>
        <v>-0.34684757591931203</v>
      </c>
      <c r="AH883" s="26">
        <f t="shared" si="376"/>
        <v>2.9790045869824002</v>
      </c>
      <c r="AI883" s="26">
        <f t="shared" si="377"/>
        <v>-0.33345989559559419</v>
      </c>
      <c r="AJ883" s="26">
        <f t="shared" si="367"/>
        <v>0.97597017834053545</v>
      </c>
      <c r="AK883" s="26">
        <f t="shared" si="368"/>
        <v>2.4029821659464549E-2</v>
      </c>
      <c r="AL883" s="29">
        <v>10.965</v>
      </c>
      <c r="AM883" s="30">
        <v>11.2125</v>
      </c>
      <c r="AN883" s="30">
        <v>10.047499999999999</v>
      </c>
      <c r="AO883" s="30">
        <v>10.897500000000001</v>
      </c>
      <c r="AP883" s="31">
        <v>-6.1999999999999998E-3</v>
      </c>
    </row>
    <row r="884" spans="1:42" x14ac:dyDescent="0.2">
      <c r="A884" s="11">
        <v>45219</v>
      </c>
      <c r="B884" s="5" t="s">
        <v>241</v>
      </c>
      <c r="C884" s="10">
        <v>45200</v>
      </c>
      <c r="D884" s="5" t="s">
        <v>189</v>
      </c>
      <c r="E884" s="18">
        <f>IF(SUMIFS('Daily NSE Equity Options'!$K:$K,'Daily NSE Equity Options'!$A:$A,$A884)=0,"",SUMIFS('Daily NSE Equity Options'!$K:$K,'Daily NSE Equity Options'!$A:$A,$A884))</f>
        <v>394.76440000000002</v>
      </c>
      <c r="F884" s="7">
        <f>IF(SUMIFS('Daily BSE Equity Options'!$K:$K,'Daily BSE Equity Options'!$A:$A,$A884)=0,"",SUMIFS('Daily BSE Equity Options'!$K:$K,'Daily BSE Equity Options'!$A:$A,$A884))</f>
        <v>61.892000000000003</v>
      </c>
      <c r="G884" s="7">
        <f t="shared" si="351"/>
        <v>456.65640000000002</v>
      </c>
      <c r="H884" s="20">
        <f t="shared" si="352"/>
        <v>-0.26556731204464745</v>
      </c>
      <c r="I884" s="20">
        <f t="shared" si="353"/>
        <v>2474.6799999999998</v>
      </c>
      <c r="J884" s="20">
        <f t="shared" si="354"/>
        <v>-0.1504609101223866</v>
      </c>
      <c r="K884" s="20">
        <f t="shared" si="369"/>
        <v>-0.31374180388142858</v>
      </c>
      <c r="L884" s="20">
        <f t="shared" si="370"/>
        <v>6.3971554918130744</v>
      </c>
      <c r="M884" s="20">
        <f t="shared" si="371"/>
        <v>-0.2175299618511578</v>
      </c>
      <c r="N884" s="20">
        <f t="shared" si="355"/>
        <v>0.86446702597401459</v>
      </c>
      <c r="O884" s="20">
        <f t="shared" si="356"/>
        <v>0.13553297402598541</v>
      </c>
      <c r="P884" s="21">
        <f>IF(SUMIFS('Daily NSE Equity Options'!$L:$L,'Daily NSE Equity Options'!$A:$A,$A884)=0,"",SUMIFS('Daily NSE Equity Options'!$L:$L,'Daily NSE Equity Options'!$A:$A,$A884))</f>
        <v>128888.0131</v>
      </c>
      <c r="Q884" s="8">
        <f>IF(SUMIFS('Daily BSE Equity Options'!$L:$L,'Daily BSE Equity Options'!$A:$A,$A884)=0,"",SUMIFS('Daily BSE Equity Options'!$L:$L,'Daily BSE Equity Options'!$A:$A,$A884))</f>
        <v>138344.73199999999</v>
      </c>
      <c r="R884" s="8">
        <f t="shared" si="357"/>
        <v>267232.7451</v>
      </c>
      <c r="S884" s="23">
        <f t="shared" si="358"/>
        <v>-0.56613887975720978</v>
      </c>
      <c r="T884" s="23">
        <f t="shared" si="359"/>
        <v>58.011256159254465</v>
      </c>
      <c r="U884" s="23">
        <f t="shared" si="360"/>
        <v>-0.10748803987728262</v>
      </c>
      <c r="V884" s="23">
        <f t="shared" si="372"/>
        <v>-0.68467518090270962</v>
      </c>
      <c r="W884" s="23">
        <f t="shared" si="373"/>
        <v>18.211592862363879</v>
      </c>
      <c r="X884" s="23">
        <f t="shared" si="374"/>
        <v>-0.3575331526449087</v>
      </c>
      <c r="Y884" s="23">
        <f t="shared" si="361"/>
        <v>0.48230621233101273</v>
      </c>
      <c r="Z884" s="23">
        <f t="shared" si="362"/>
        <v>0.51769378766898722</v>
      </c>
      <c r="AA884" s="24">
        <f>IF(SUMIFS('Daily NSE Equity Options'!$M:$M,'Daily NSE Equity Options'!$A:$A,$A884)=0,"",SUMIFS('Daily NSE Equity Options'!$M:$M,'Daily NSE Equity Options'!$A:$A,$A884))</f>
        <v>168022767</v>
      </c>
      <c r="AB884" s="9">
        <f>IF(SUMIFS('Daily BSE Equity Options'!$M:$M,'Daily BSE Equity Options'!$A:$A,$A884)=0,"",SUMIFS('Daily BSE Equity Options'!$M:$M,'Daily BSE Equity Options'!$A:$A,$A884))</f>
        <v>211318628</v>
      </c>
      <c r="AC884" s="9">
        <f t="shared" si="363"/>
        <v>379341395</v>
      </c>
      <c r="AD884" s="26">
        <f t="shared" si="364"/>
        <v>-0.46043042299695658</v>
      </c>
      <c r="AE884" s="26">
        <f t="shared" si="365"/>
        <v>86.836972655722306</v>
      </c>
      <c r="AF884" s="26">
        <f t="shared" si="366"/>
        <v>0.20883551242176535</v>
      </c>
      <c r="AG884" s="26">
        <f t="shared" si="375"/>
        <v>-0.62174161300637221</v>
      </c>
      <c r="AH884" s="26">
        <f t="shared" si="376"/>
        <v>18.321650236177895</v>
      </c>
      <c r="AI884" s="26">
        <f t="shared" si="377"/>
        <v>-0.16653528524511996</v>
      </c>
      <c r="AJ884" s="26">
        <f t="shared" si="367"/>
        <v>0.44293285471784594</v>
      </c>
      <c r="AK884" s="26">
        <f t="shared" si="368"/>
        <v>0.55706714528215406</v>
      </c>
      <c r="AL884" s="29">
        <v>10.897500000000001</v>
      </c>
      <c r="AM884" s="30">
        <v>11.09</v>
      </c>
      <c r="AN884" s="30">
        <v>10.074999999999999</v>
      </c>
      <c r="AO884" s="30">
        <v>10.817500000000001</v>
      </c>
      <c r="AP884" s="31">
        <v>-7.3000000000000001E-3</v>
      </c>
    </row>
    <row r="885" spans="1:42" x14ac:dyDescent="0.2">
      <c r="A885" s="11">
        <v>45222</v>
      </c>
      <c r="B885" s="5" t="s">
        <v>244</v>
      </c>
      <c r="C885" s="10">
        <v>45200</v>
      </c>
      <c r="D885" s="5" t="s">
        <v>189</v>
      </c>
      <c r="E885" s="18">
        <f>IF(SUMIFS('Daily NSE Equity Options'!$K:$K,'Daily NSE Equity Options'!$A:$A,$A885)=0,"",SUMIFS('Daily NSE Equity Options'!$K:$K,'Daily NSE Equity Options'!$A:$A,$A885))</f>
        <v>559.86749999999995</v>
      </c>
      <c r="F885" s="7">
        <f>IF(SUMIFS('Daily BSE Equity Options'!$K:$K,'Daily BSE Equity Options'!$A:$A,$A885)=0,"",SUMIFS('Daily BSE Equity Options'!$K:$K,'Daily BSE Equity Options'!$A:$A,$A885))</f>
        <v>3.7717999999999998</v>
      </c>
      <c r="G885" s="7">
        <f t="shared" si="351"/>
        <v>563.63929999999993</v>
      </c>
      <c r="H885" s="20" t="str">
        <f t="shared" si="352"/>
        <v/>
      </c>
      <c r="I885" s="20" t="str">
        <f t="shared" si="353"/>
        <v/>
      </c>
      <c r="J885" s="20" t="str">
        <f t="shared" si="354"/>
        <v/>
      </c>
      <c r="K885" s="20">
        <f t="shared" si="369"/>
        <v>0.41823198849744281</v>
      </c>
      <c r="L885" s="20">
        <f t="shared" si="370"/>
        <v>-0.93905835972338914</v>
      </c>
      <c r="M885" s="20">
        <f t="shared" si="371"/>
        <v>0.23427439098630809</v>
      </c>
      <c r="N885" s="20">
        <f t="shared" si="355"/>
        <v>0.99330813163666909</v>
      </c>
      <c r="O885" s="20">
        <f t="shared" si="356"/>
        <v>6.6918683633309462E-3</v>
      </c>
      <c r="P885" s="21">
        <f>IF(SUMIFS('Daily NSE Equity Options'!$L:$L,'Daily NSE Equity Options'!$A:$A,$A885)=0,"",SUMIFS('Daily NSE Equity Options'!$L:$L,'Daily NSE Equity Options'!$A:$A,$A885))</f>
        <v>338678.76870000002</v>
      </c>
      <c r="Q885" s="8">
        <f>IF(SUMIFS('Daily BSE Equity Options'!$L:$L,'Daily BSE Equity Options'!$A:$A,$A885)=0,"",SUMIFS('Daily BSE Equity Options'!$L:$L,'Daily BSE Equity Options'!$A:$A,$A885))</f>
        <v>1958.7324000000001</v>
      </c>
      <c r="R885" s="8">
        <f t="shared" si="357"/>
        <v>340637.50109999999</v>
      </c>
      <c r="S885" s="23" t="str">
        <f t="shared" si="358"/>
        <v/>
      </c>
      <c r="T885" s="23" t="str">
        <f t="shared" si="359"/>
        <v/>
      </c>
      <c r="U885" s="23" t="str">
        <f t="shared" si="360"/>
        <v/>
      </c>
      <c r="V885" s="23">
        <f t="shared" si="372"/>
        <v>1.6276979569638508</v>
      </c>
      <c r="W885" s="23">
        <f t="shared" si="373"/>
        <v>-0.98584165532230028</v>
      </c>
      <c r="X885" s="23">
        <f t="shared" si="374"/>
        <v>0.27468473585649655</v>
      </c>
      <c r="Y885" s="23">
        <f t="shared" si="361"/>
        <v>0.99424980398906526</v>
      </c>
      <c r="Z885" s="23">
        <f t="shared" si="362"/>
        <v>5.7501960109347461E-3</v>
      </c>
      <c r="AA885" s="24">
        <f>IF(SUMIFS('Daily NSE Equity Options'!$M:$M,'Daily NSE Equity Options'!$A:$A,$A885)=0,"",SUMIFS('Daily NSE Equity Options'!$M:$M,'Daily NSE Equity Options'!$A:$A,$A885))</f>
        <v>446118640</v>
      </c>
      <c r="AB885" s="9">
        <f>IF(SUMIFS('Daily BSE Equity Options'!$M:$M,'Daily BSE Equity Options'!$A:$A,$A885)=0,"",SUMIFS('Daily BSE Equity Options'!$M:$M,'Daily BSE Equity Options'!$A:$A,$A885))</f>
        <v>2814028</v>
      </c>
      <c r="AC885" s="9">
        <f t="shared" si="363"/>
        <v>448932668</v>
      </c>
      <c r="AD885" s="26" t="str">
        <f t="shared" si="364"/>
        <v/>
      </c>
      <c r="AE885" s="26" t="str">
        <f t="shared" si="365"/>
        <v/>
      </c>
      <c r="AF885" s="26" t="str">
        <f t="shared" si="366"/>
        <v/>
      </c>
      <c r="AG885" s="26">
        <f t="shared" si="375"/>
        <v>1.655108280653419</v>
      </c>
      <c r="AH885" s="26">
        <f t="shared" si="376"/>
        <v>-0.98668348348352897</v>
      </c>
      <c r="AI885" s="26">
        <f t="shared" si="377"/>
        <v>0.18345288417574368</v>
      </c>
      <c r="AJ885" s="26">
        <f t="shared" si="367"/>
        <v>0.99373173707198337</v>
      </c>
      <c r="AK885" s="26">
        <f t="shared" si="368"/>
        <v>6.268262928016635E-3</v>
      </c>
      <c r="AL885" s="29">
        <v>10.817500000000001</v>
      </c>
      <c r="AM885" s="30">
        <v>11.3575</v>
      </c>
      <c r="AN885" s="30">
        <v>8.8249999999999993</v>
      </c>
      <c r="AO885" s="30">
        <v>10.904999999999999</v>
      </c>
      <c r="AP885" s="31">
        <v>8.0999999999999996E-3</v>
      </c>
    </row>
    <row r="886" spans="1:42" x14ac:dyDescent="0.2">
      <c r="A886" s="11">
        <v>45224</v>
      </c>
      <c r="B886" s="5" t="s">
        <v>240</v>
      </c>
      <c r="C886" s="10">
        <v>45200</v>
      </c>
      <c r="D886" s="5" t="s">
        <v>189</v>
      </c>
      <c r="E886" s="18">
        <f>IF(SUMIFS('Daily NSE Equity Options'!$K:$K,'Daily NSE Equity Options'!$A:$A,$A886)=0,"",SUMIFS('Daily NSE Equity Options'!$K:$K,'Daily NSE Equity Options'!$A:$A,$A886))</f>
        <v>754.16079999999999</v>
      </c>
      <c r="F886" s="7">
        <f>IF(SUMIFS('Daily BSE Equity Options'!$K:$K,'Daily BSE Equity Options'!$A:$A,$A886)=0,"",SUMIFS('Daily BSE Equity Options'!$K:$K,'Daily BSE Equity Options'!$A:$A,$A886))</f>
        <v>5.5674000000000001</v>
      </c>
      <c r="G886" s="7">
        <f t="shared" si="351"/>
        <v>759.72820000000002</v>
      </c>
      <c r="H886" s="20">
        <f t="shared" si="352"/>
        <v>0.77486350114847324</v>
      </c>
      <c r="I886" s="20">
        <f t="shared" si="353"/>
        <v>120.29411764705881</v>
      </c>
      <c r="J886" s="20">
        <f t="shared" si="354"/>
        <v>0.78777285938207053</v>
      </c>
      <c r="K886" s="20">
        <f t="shared" si="369"/>
        <v>0.34703443225406017</v>
      </c>
      <c r="L886" s="20">
        <f t="shared" si="370"/>
        <v>0.4760591759902435</v>
      </c>
      <c r="M886" s="20">
        <f t="shared" si="371"/>
        <v>0.34789784885475528</v>
      </c>
      <c r="N886" s="20">
        <f t="shared" si="355"/>
        <v>0.99267185290739501</v>
      </c>
      <c r="O886" s="20">
        <f t="shared" si="356"/>
        <v>7.3281470926049603E-3</v>
      </c>
      <c r="P886" s="21">
        <f>IF(SUMIFS('Daily NSE Equity Options'!$L:$L,'Daily NSE Equity Options'!$A:$A,$A886)=0,"",SUMIFS('Daily NSE Equity Options'!$L:$L,'Daily NSE Equity Options'!$A:$A,$A886))</f>
        <v>336673.10470000003</v>
      </c>
      <c r="Q886" s="8">
        <f>IF(SUMIFS('Daily BSE Equity Options'!$L:$L,'Daily BSE Equity Options'!$A:$A,$A886)=0,"",SUMIFS('Daily BSE Equity Options'!$L:$L,'Daily BSE Equity Options'!$A:$A,$A886))</f>
        <v>2230.5246999999999</v>
      </c>
      <c r="R886" s="8">
        <f t="shared" si="357"/>
        <v>338903.62940000003</v>
      </c>
      <c r="S886" s="23">
        <f t="shared" si="358"/>
        <v>1.4315608541723313</v>
      </c>
      <c r="T886" s="23">
        <f t="shared" si="359"/>
        <v>7.0176920044299651E-2</v>
      </c>
      <c r="U886" s="23">
        <f t="shared" si="360"/>
        <v>1.4113716127392926</v>
      </c>
      <c r="V886" s="23">
        <f t="shared" si="372"/>
        <v>-5.9220246007702926E-3</v>
      </c>
      <c r="W886" s="23">
        <f t="shared" si="373"/>
        <v>0.13875928125761328</v>
      </c>
      <c r="X886" s="23">
        <f t="shared" si="374"/>
        <v>-5.0900787329665187E-3</v>
      </c>
      <c r="Y886" s="23">
        <f t="shared" si="361"/>
        <v>0.99341841011278353</v>
      </c>
      <c r="Z886" s="23">
        <f t="shared" si="362"/>
        <v>6.5815898872164744E-3</v>
      </c>
      <c r="AA886" s="24">
        <f>IF(SUMIFS('Daily NSE Equity Options'!$M:$M,'Daily NSE Equity Options'!$A:$A,$A886)=0,"",SUMIFS('Daily NSE Equity Options'!$M:$M,'Daily NSE Equity Options'!$A:$A,$A886))</f>
        <v>443824697</v>
      </c>
      <c r="AB886" s="9">
        <f>IF(SUMIFS('Daily BSE Equity Options'!$M:$M,'Daily BSE Equity Options'!$A:$A,$A886)=0,"",SUMIFS('Daily BSE Equity Options'!$M:$M,'Daily BSE Equity Options'!$A:$A,$A886))</f>
        <v>3444542</v>
      </c>
      <c r="AC886" s="9">
        <f t="shared" si="363"/>
        <v>447269239</v>
      </c>
      <c r="AD886" s="26">
        <f t="shared" si="364"/>
        <v>1.9356630992958652</v>
      </c>
      <c r="AE886" s="26">
        <f t="shared" si="365"/>
        <v>0.63000844688518143</v>
      </c>
      <c r="AF886" s="26">
        <f t="shared" si="366"/>
        <v>1.9176646003966562</v>
      </c>
      <c r="AG886" s="26">
        <f t="shared" si="375"/>
        <v>-5.1420021364720903E-3</v>
      </c>
      <c r="AH886" s="26">
        <f t="shared" si="376"/>
        <v>0.22406102568986519</v>
      </c>
      <c r="AI886" s="26">
        <f t="shared" si="377"/>
        <v>-3.7052972941590268E-3</v>
      </c>
      <c r="AJ886" s="26">
        <f t="shared" si="367"/>
        <v>0.99229872814928821</v>
      </c>
      <c r="AK886" s="26">
        <f t="shared" si="368"/>
        <v>7.7012718507118256E-3</v>
      </c>
      <c r="AL886" s="29">
        <v>10.904999999999999</v>
      </c>
      <c r="AM886" s="30">
        <v>12.1775</v>
      </c>
      <c r="AN886" s="30">
        <v>9.9649999999999999</v>
      </c>
      <c r="AO886" s="30">
        <v>11.3125</v>
      </c>
      <c r="AP886" s="31">
        <v>3.7400000000000003E-2</v>
      </c>
    </row>
    <row r="887" spans="1:42" x14ac:dyDescent="0.2">
      <c r="A887" s="11">
        <v>45225</v>
      </c>
      <c r="B887" s="5" t="s">
        <v>243</v>
      </c>
      <c r="C887" s="10">
        <v>45200</v>
      </c>
      <c r="D887" s="5" t="s">
        <v>189</v>
      </c>
      <c r="E887" s="18">
        <f>IF(SUMIFS('Daily NSE Equity Options'!$K:$K,'Daily NSE Equity Options'!$A:$A,$A887)=0,"",SUMIFS('Daily NSE Equity Options'!$K:$K,'Daily NSE Equity Options'!$A:$A,$A887))</f>
        <v>769.26940000000002</v>
      </c>
      <c r="F887" s="7">
        <f>IF(SUMIFS('Daily BSE Equity Options'!$K:$K,'Daily BSE Equity Options'!$A:$A,$A887)=0,"",SUMIFS('Daily BSE Equity Options'!$K:$K,'Daily BSE Equity Options'!$A:$A,$A887))</f>
        <v>6.8357999999999999</v>
      </c>
      <c r="G887" s="7">
        <f t="shared" si="351"/>
        <v>776.10519999999997</v>
      </c>
      <c r="H887" s="20" t="str">
        <f t="shared" si="352"/>
        <v/>
      </c>
      <c r="I887" s="20" t="str">
        <f t="shared" si="353"/>
        <v/>
      </c>
      <c r="J887" s="20" t="str">
        <f t="shared" si="354"/>
        <v/>
      </c>
      <c r="K887" s="20">
        <f t="shared" si="369"/>
        <v>2.0033658604371896E-2</v>
      </c>
      <c r="L887" s="20">
        <f t="shared" si="370"/>
        <v>0.22782627438301528</v>
      </c>
      <c r="M887" s="20">
        <f t="shared" si="371"/>
        <v>2.155639345755489E-2</v>
      </c>
      <c r="N887" s="20">
        <f t="shared" si="355"/>
        <v>0.99119217343215849</v>
      </c>
      <c r="O887" s="20">
        <f t="shared" si="356"/>
        <v>8.8078265678415771E-3</v>
      </c>
      <c r="P887" s="21">
        <f>IF(SUMIFS('Daily NSE Equity Options'!$L:$L,'Daily NSE Equity Options'!$A:$A,$A887)=0,"",SUMIFS('Daily NSE Equity Options'!$L:$L,'Daily NSE Equity Options'!$A:$A,$A887))</f>
        <v>561113.64</v>
      </c>
      <c r="Q887" s="8">
        <f>IF(SUMIFS('Daily BSE Equity Options'!$L:$L,'Daily BSE Equity Options'!$A:$A,$A887)=0,"",SUMIFS('Daily BSE Equity Options'!$L:$L,'Daily BSE Equity Options'!$A:$A,$A887))</f>
        <v>4007.1154999999999</v>
      </c>
      <c r="R887" s="8">
        <f t="shared" si="357"/>
        <v>565120.75549999997</v>
      </c>
      <c r="S887" s="23" t="str">
        <f t="shared" si="358"/>
        <v/>
      </c>
      <c r="T887" s="23" t="str">
        <f t="shared" si="359"/>
        <v/>
      </c>
      <c r="U887" s="23" t="str">
        <f t="shared" si="360"/>
        <v/>
      </c>
      <c r="V887" s="23">
        <f t="shared" si="372"/>
        <v>0.66664230723149887</v>
      </c>
      <c r="W887" s="23">
        <f t="shared" si="373"/>
        <v>0.79649008145930855</v>
      </c>
      <c r="X887" s="23">
        <f t="shared" si="374"/>
        <v>0.667496912029234</v>
      </c>
      <c r="Y887" s="23">
        <f t="shared" si="361"/>
        <v>0.99290927565303344</v>
      </c>
      <c r="Z887" s="23">
        <f t="shared" si="362"/>
        <v>7.0907243469665844E-3</v>
      </c>
      <c r="AA887" s="24">
        <f>IF(SUMIFS('Daily NSE Equity Options'!$M:$M,'Daily NSE Equity Options'!$A:$A,$A887)=0,"",SUMIFS('Daily NSE Equity Options'!$M:$M,'Daily NSE Equity Options'!$A:$A,$A887))</f>
        <v>759770322</v>
      </c>
      <c r="AB887" s="9">
        <f>IF(SUMIFS('Daily BSE Equity Options'!$M:$M,'Daily BSE Equity Options'!$A:$A,$A887)=0,"",SUMIFS('Daily BSE Equity Options'!$M:$M,'Daily BSE Equity Options'!$A:$A,$A887))</f>
        <v>6281567</v>
      </c>
      <c r="AC887" s="9">
        <f t="shared" si="363"/>
        <v>766051889</v>
      </c>
      <c r="AD887" s="26" t="str">
        <f t="shared" si="364"/>
        <v/>
      </c>
      <c r="AE887" s="26" t="str">
        <f t="shared" si="365"/>
        <v/>
      </c>
      <c r="AF887" s="26" t="str">
        <f t="shared" si="366"/>
        <v/>
      </c>
      <c r="AG887" s="26">
        <f t="shared" si="375"/>
        <v>0.71187031081328045</v>
      </c>
      <c r="AH887" s="26">
        <f t="shared" si="376"/>
        <v>0.82362909205345725</v>
      </c>
      <c r="AI887" s="26">
        <f t="shared" si="377"/>
        <v>0.7127309955693153</v>
      </c>
      <c r="AJ887" s="26">
        <f t="shared" si="367"/>
        <v>0.99180007635226919</v>
      </c>
      <c r="AK887" s="26">
        <f t="shared" si="368"/>
        <v>8.1999236477308651E-3</v>
      </c>
      <c r="AL887" s="29">
        <v>11.3125</v>
      </c>
      <c r="AM887" s="30">
        <v>12.7</v>
      </c>
      <c r="AN887" s="30">
        <v>11.3125</v>
      </c>
      <c r="AO887" s="30">
        <v>11.73</v>
      </c>
      <c r="AP887" s="31">
        <v>3.6900000000000002E-2</v>
      </c>
    </row>
    <row r="888" spans="1:42" x14ac:dyDescent="0.2">
      <c r="A888" s="11">
        <v>45226</v>
      </c>
      <c r="B888" s="5" t="s">
        <v>241</v>
      </c>
      <c r="C888" s="10">
        <v>45200</v>
      </c>
      <c r="D888" s="5" t="s">
        <v>189</v>
      </c>
      <c r="E888" s="18">
        <f>IF(SUMIFS('Daily NSE Equity Options'!$K:$K,'Daily NSE Equity Options'!$A:$A,$A888)=0,"",SUMIFS('Daily NSE Equity Options'!$K:$K,'Daily NSE Equity Options'!$A:$A,$A888))</f>
        <v>470.55470000000003</v>
      </c>
      <c r="F888" s="7">
        <f>IF(SUMIFS('Daily BSE Equity Options'!$K:$K,'Daily BSE Equity Options'!$A:$A,$A888)=0,"",SUMIFS('Daily BSE Equity Options'!$K:$K,'Daily BSE Equity Options'!$A:$A,$A888))</f>
        <v>94.193200000000004</v>
      </c>
      <c r="G888" s="7">
        <f t="shared" si="351"/>
        <v>564.74790000000007</v>
      </c>
      <c r="H888" s="20">
        <f t="shared" si="352"/>
        <v>-3.9033377914550638E-2</v>
      </c>
      <c r="I888" s="20">
        <f t="shared" si="353"/>
        <v>3664.1050583657589</v>
      </c>
      <c r="J888" s="20">
        <f t="shared" si="354"/>
        <v>0.15326740914424519</v>
      </c>
      <c r="K888" s="20">
        <f t="shared" si="369"/>
        <v>-0.38830960909143142</v>
      </c>
      <c r="L888" s="20">
        <f t="shared" si="370"/>
        <v>12.779396705579451</v>
      </c>
      <c r="M888" s="20">
        <f t="shared" si="371"/>
        <v>-0.27233073557553789</v>
      </c>
      <c r="N888" s="20">
        <f t="shared" si="355"/>
        <v>0.83321195173988249</v>
      </c>
      <c r="O888" s="20">
        <f t="shared" si="356"/>
        <v>0.16678804826011748</v>
      </c>
      <c r="P888" s="21">
        <f>IF(SUMIFS('Daily NSE Equity Options'!$L:$L,'Daily NSE Equity Options'!$A:$A,$A888)=0,"",SUMIFS('Daily NSE Equity Options'!$L:$L,'Daily NSE Equity Options'!$A:$A,$A888))</f>
        <v>125358.7978</v>
      </c>
      <c r="Q888" s="8">
        <f>IF(SUMIFS('Daily BSE Equity Options'!$L:$L,'Daily BSE Equity Options'!$A:$A,$A888)=0,"",SUMIFS('Daily BSE Equity Options'!$L:$L,'Daily BSE Equity Options'!$A:$A,$A888))</f>
        <v>175053.5998</v>
      </c>
      <c r="R888" s="8">
        <f t="shared" si="357"/>
        <v>300412.39760000003</v>
      </c>
      <c r="S888" s="23">
        <f t="shared" si="358"/>
        <v>-0.53138351991102728</v>
      </c>
      <c r="T888" s="23">
        <f t="shared" si="359"/>
        <v>71.493860428438396</v>
      </c>
      <c r="U888" s="23">
        <f t="shared" si="360"/>
        <v>0.1129557572560298</v>
      </c>
      <c r="V888" s="23">
        <f t="shared" si="372"/>
        <v>-0.77658928804510974</v>
      </c>
      <c r="W888" s="23">
        <f t="shared" si="373"/>
        <v>42.685688570743721</v>
      </c>
      <c r="X888" s="23">
        <f t="shared" si="374"/>
        <v>-0.46841025625716903</v>
      </c>
      <c r="Y888" s="23">
        <f t="shared" si="361"/>
        <v>0.41728902935262879</v>
      </c>
      <c r="Z888" s="23">
        <f t="shared" si="362"/>
        <v>0.5827109706473711</v>
      </c>
      <c r="AA888" s="24">
        <f>IF(SUMIFS('Daily NSE Equity Options'!$M:$M,'Daily NSE Equity Options'!$A:$A,$A888)=0,"",SUMIFS('Daily NSE Equity Options'!$M:$M,'Daily NSE Equity Options'!$A:$A,$A888))</f>
        <v>168379291</v>
      </c>
      <c r="AB888" s="9">
        <f>IF(SUMIFS('Daily BSE Equity Options'!$M:$M,'Daily BSE Equity Options'!$A:$A,$A888)=0,"",SUMIFS('Daily BSE Equity Options'!$M:$M,'Daily BSE Equity Options'!$A:$A,$A888))</f>
        <v>274534003</v>
      </c>
      <c r="AC888" s="9">
        <f t="shared" si="363"/>
        <v>442913294</v>
      </c>
      <c r="AD888" s="26">
        <f t="shared" si="364"/>
        <v>-0.38445699327704519</v>
      </c>
      <c r="AE888" s="26">
        <f t="shared" si="365"/>
        <v>108.80833040014079</v>
      </c>
      <c r="AF888" s="26">
        <f t="shared" si="366"/>
        <v>0.60449054188822493</v>
      </c>
      <c r="AG888" s="26">
        <f t="shared" si="375"/>
        <v>-0.77838132640300739</v>
      </c>
      <c r="AH888" s="26">
        <f t="shared" si="376"/>
        <v>42.704700276220883</v>
      </c>
      <c r="AI888" s="26">
        <f t="shared" si="377"/>
        <v>-0.42182337729344077</v>
      </c>
      <c r="AJ888" s="26">
        <f t="shared" si="367"/>
        <v>0.38016310027488132</v>
      </c>
      <c r="AK888" s="26">
        <f t="shared" si="368"/>
        <v>0.61983689972511868</v>
      </c>
      <c r="AL888" s="29">
        <v>11.73</v>
      </c>
      <c r="AM888" s="30">
        <v>12.305</v>
      </c>
      <c r="AN888" s="30">
        <v>10.672499999999999</v>
      </c>
      <c r="AO888" s="30">
        <v>10.904999999999999</v>
      </c>
      <c r="AP888" s="31">
        <v>-7.0300000000000001E-2</v>
      </c>
    </row>
    <row r="889" spans="1:42" x14ac:dyDescent="0.2">
      <c r="A889" s="11">
        <v>45229</v>
      </c>
      <c r="B889" s="5" t="s">
        <v>244</v>
      </c>
      <c r="C889" s="10">
        <v>45200</v>
      </c>
      <c r="D889" s="5" t="s">
        <v>189</v>
      </c>
      <c r="E889" s="18">
        <f>IF(SUMIFS('Daily NSE Equity Options'!$K:$K,'Daily NSE Equity Options'!$A:$A,$A889)=0,"",SUMIFS('Daily NSE Equity Options'!$K:$K,'Daily NSE Equity Options'!$A:$A,$A889))</f>
        <v>627.65729999999996</v>
      </c>
      <c r="F889" s="7">
        <f>IF(SUMIFS('Daily BSE Equity Options'!$K:$K,'Daily BSE Equity Options'!$A:$A,$A889)=0,"",SUMIFS('Daily BSE Equity Options'!$K:$K,'Daily BSE Equity Options'!$A:$A,$A889))</f>
        <v>5.8845999999999998</v>
      </c>
      <c r="G889" s="7">
        <f t="shared" si="351"/>
        <v>633.54189999999994</v>
      </c>
      <c r="H889" s="20" t="str">
        <f t="shared" si="352"/>
        <v/>
      </c>
      <c r="I889" s="20" t="str">
        <f t="shared" si="353"/>
        <v/>
      </c>
      <c r="J889" s="20" t="str">
        <f t="shared" si="354"/>
        <v/>
      </c>
      <c r="K889" s="20">
        <f t="shared" si="369"/>
        <v>0.33386681718405953</v>
      </c>
      <c r="L889" s="20">
        <f t="shared" si="370"/>
        <v>-0.93752627578211589</v>
      </c>
      <c r="M889" s="20">
        <f t="shared" si="371"/>
        <v>0.12181364463683675</v>
      </c>
      <c r="N889" s="20">
        <f t="shared" si="355"/>
        <v>0.99071158513746294</v>
      </c>
      <c r="O889" s="20">
        <f t="shared" si="356"/>
        <v>9.2884148625371112E-3</v>
      </c>
      <c r="P889" s="21">
        <f>IF(SUMIFS('Daily NSE Equity Options'!$L:$L,'Daily NSE Equity Options'!$A:$A,$A889)=0,"",SUMIFS('Daily NSE Equity Options'!$L:$L,'Daily NSE Equity Options'!$A:$A,$A889))</f>
        <v>272431.20850000001</v>
      </c>
      <c r="Q889" s="8">
        <f>IF(SUMIFS('Daily BSE Equity Options'!$L:$L,'Daily BSE Equity Options'!$A:$A,$A889)=0,"",SUMIFS('Daily BSE Equity Options'!$L:$L,'Daily BSE Equity Options'!$A:$A,$A889))</f>
        <v>4621.8725000000004</v>
      </c>
      <c r="R889" s="8">
        <f t="shared" si="357"/>
        <v>277053.08100000001</v>
      </c>
      <c r="S889" s="23" t="str">
        <f t="shared" si="358"/>
        <v/>
      </c>
      <c r="T889" s="23" t="str">
        <f t="shared" si="359"/>
        <v/>
      </c>
      <c r="U889" s="23" t="str">
        <f t="shared" si="360"/>
        <v/>
      </c>
      <c r="V889" s="23">
        <f t="shared" si="372"/>
        <v>1.1732117193293634</v>
      </c>
      <c r="W889" s="23">
        <f t="shared" si="373"/>
        <v>-0.97359738671309515</v>
      </c>
      <c r="X889" s="23">
        <f t="shared" si="374"/>
        <v>-7.7757498647253009E-2</v>
      </c>
      <c r="Y889" s="23">
        <f t="shared" si="361"/>
        <v>0.98331773650263066</v>
      </c>
      <c r="Z889" s="23">
        <f t="shared" si="362"/>
        <v>1.6682263497369301E-2</v>
      </c>
      <c r="AA889" s="24">
        <f>IF(SUMIFS('Daily NSE Equity Options'!$M:$M,'Daily NSE Equity Options'!$A:$A,$A889)=0,"",SUMIFS('Daily NSE Equity Options'!$M:$M,'Daily NSE Equity Options'!$A:$A,$A889))</f>
        <v>382874987</v>
      </c>
      <c r="AB889" s="9">
        <f>IF(SUMIFS('Daily BSE Equity Options'!$M:$M,'Daily BSE Equity Options'!$A:$A,$A889)=0,"",SUMIFS('Daily BSE Equity Options'!$M:$M,'Daily BSE Equity Options'!$A:$A,$A889))</f>
        <v>6504356</v>
      </c>
      <c r="AC889" s="9">
        <f t="shared" si="363"/>
        <v>389379343</v>
      </c>
      <c r="AD889" s="26" t="str">
        <f t="shared" si="364"/>
        <v/>
      </c>
      <c r="AE889" s="26" t="str">
        <f t="shared" si="365"/>
        <v/>
      </c>
      <c r="AF889" s="26" t="str">
        <f t="shared" si="366"/>
        <v/>
      </c>
      <c r="AG889" s="26">
        <f t="shared" si="375"/>
        <v>1.2738840668951386</v>
      </c>
      <c r="AH889" s="26">
        <f t="shared" si="376"/>
        <v>-0.97630764885616006</v>
      </c>
      <c r="AI889" s="26">
        <f t="shared" si="377"/>
        <v>-0.12086778998329184</v>
      </c>
      <c r="AJ889" s="26">
        <f t="shared" si="367"/>
        <v>0.98329558021777241</v>
      </c>
      <c r="AK889" s="26">
        <f t="shared" si="368"/>
        <v>1.6704419782227635E-2</v>
      </c>
      <c r="AL889" s="29">
        <v>10.904999999999999</v>
      </c>
      <c r="AM889" s="30">
        <v>12.192500000000001</v>
      </c>
      <c r="AN889" s="30">
        <v>10.904999999999999</v>
      </c>
      <c r="AO889" s="30">
        <v>11.49</v>
      </c>
      <c r="AP889" s="31">
        <v>5.3600000000000002E-2</v>
      </c>
    </row>
    <row r="890" spans="1:42" x14ac:dyDescent="0.2">
      <c r="A890" s="11">
        <v>45230</v>
      </c>
      <c r="B890" s="5" t="s">
        <v>242</v>
      </c>
      <c r="C890" s="10">
        <v>45200</v>
      </c>
      <c r="D890" s="5" t="s">
        <v>189</v>
      </c>
      <c r="E890" s="18">
        <f>IF(SUMIFS('Daily NSE Equity Options'!$K:$K,'Daily NSE Equity Options'!$A:$A,$A890)=0,"",SUMIFS('Daily NSE Equity Options'!$K:$K,'Daily NSE Equity Options'!$A:$A,$A890))</f>
        <v>652.39610000000005</v>
      </c>
      <c r="F890" s="7">
        <f>IF(SUMIFS('Daily BSE Equity Options'!$K:$K,'Daily BSE Equity Options'!$A:$A,$A890)=0,"",SUMIFS('Daily BSE Equity Options'!$K:$K,'Daily BSE Equity Options'!$A:$A,$A890))</f>
        <v>3.9662999999999999</v>
      </c>
      <c r="G890" s="7">
        <f t="shared" si="351"/>
        <v>656.36240000000009</v>
      </c>
      <c r="H890" s="20">
        <f t="shared" si="352"/>
        <v>0.7921876742682179</v>
      </c>
      <c r="I890" s="20">
        <f t="shared" si="353"/>
        <v>71.377737226277375</v>
      </c>
      <c r="J890" s="20">
        <f t="shared" si="354"/>
        <v>0.80281204250749183</v>
      </c>
      <c r="K890" s="20">
        <f t="shared" si="369"/>
        <v>3.9414502149501152E-2</v>
      </c>
      <c r="L890" s="20">
        <f t="shared" si="370"/>
        <v>-0.32598647316725016</v>
      </c>
      <c r="M890" s="20">
        <f t="shared" si="371"/>
        <v>3.6020506299583532E-2</v>
      </c>
      <c r="N890" s="20">
        <f t="shared" si="355"/>
        <v>0.99395714928216483</v>
      </c>
      <c r="O890" s="20">
        <f t="shared" si="356"/>
        <v>6.0428507178351461E-3</v>
      </c>
      <c r="P890" s="21">
        <f>IF(SUMIFS('Daily NSE Equity Options'!$L:$L,'Daily NSE Equity Options'!$A:$A,$A890)=0,"",SUMIFS('Daily NSE Equity Options'!$L:$L,'Daily NSE Equity Options'!$A:$A,$A890))</f>
        <v>423194.0208</v>
      </c>
      <c r="Q890" s="8">
        <f>IF(SUMIFS('Daily BSE Equity Options'!$L:$L,'Daily BSE Equity Options'!$A:$A,$A890)=0,"",SUMIFS('Daily BSE Equity Options'!$L:$L,'Daily BSE Equity Options'!$A:$A,$A890))</f>
        <v>1236.5714</v>
      </c>
      <c r="R890" s="8">
        <f t="shared" si="357"/>
        <v>424430.59220000001</v>
      </c>
      <c r="S890" s="23">
        <f t="shared" si="358"/>
        <v>4.3677834696676161</v>
      </c>
      <c r="T890" s="23">
        <f t="shared" si="359"/>
        <v>-0.37653470620547846</v>
      </c>
      <c r="U890" s="23">
        <f t="shared" si="360"/>
        <v>4.2513586109881754</v>
      </c>
      <c r="V890" s="23">
        <f t="shared" si="372"/>
        <v>0.55339772976119939</v>
      </c>
      <c r="W890" s="23">
        <f t="shared" si="373"/>
        <v>-0.73245229071117823</v>
      </c>
      <c r="X890" s="23">
        <f t="shared" si="374"/>
        <v>0.53194684090158151</v>
      </c>
      <c r="Y890" s="23">
        <f t="shared" si="361"/>
        <v>0.99708651679986038</v>
      </c>
      <c r="Z890" s="23">
        <f t="shared" si="362"/>
        <v>2.9134832001395964E-3</v>
      </c>
      <c r="AA890" s="24">
        <f>IF(SUMIFS('Daily NSE Equity Options'!$M:$M,'Daily NSE Equity Options'!$A:$A,$A890)=0,"",SUMIFS('Daily NSE Equity Options'!$M:$M,'Daily NSE Equity Options'!$A:$A,$A890))</f>
        <v>560975202</v>
      </c>
      <c r="AB890" s="9">
        <f>IF(SUMIFS('Daily BSE Equity Options'!$M:$M,'Daily BSE Equity Options'!$A:$A,$A890)=0,"",SUMIFS('Daily BSE Equity Options'!$M:$M,'Daily BSE Equity Options'!$A:$A,$A890))</f>
        <v>1923310</v>
      </c>
      <c r="AC890" s="9">
        <f t="shared" si="363"/>
        <v>562898512</v>
      </c>
      <c r="AD890" s="26">
        <f t="shared" si="364"/>
        <v>5.7513611454049682</v>
      </c>
      <c r="AE890" s="26">
        <f t="shared" si="365"/>
        <v>-0.10136115067038964</v>
      </c>
      <c r="AF890" s="26">
        <f t="shared" si="366"/>
        <v>5.6043924664438132</v>
      </c>
      <c r="AG890" s="26">
        <f t="shared" si="375"/>
        <v>0.46516544837649576</v>
      </c>
      <c r="AH890" s="26">
        <f t="shared" si="376"/>
        <v>-0.70430431544644856</v>
      </c>
      <c r="AI890" s="26">
        <f t="shared" si="377"/>
        <v>0.44563013451897482</v>
      </c>
      <c r="AJ890" s="26">
        <f t="shared" si="367"/>
        <v>0.99658320290603286</v>
      </c>
      <c r="AK890" s="26">
        <f t="shared" si="368"/>
        <v>3.4167970939670915E-3</v>
      </c>
      <c r="AL890" s="29">
        <v>11.49</v>
      </c>
      <c r="AM890" s="30">
        <v>12.285</v>
      </c>
      <c r="AN890" s="30">
        <v>11.262499999999999</v>
      </c>
      <c r="AO890" s="30">
        <v>11.824999999999999</v>
      </c>
      <c r="AP890" s="31">
        <v>2.92E-2</v>
      </c>
    </row>
    <row r="891" spans="1:42" x14ac:dyDescent="0.2">
      <c r="A891" s="11">
        <v>45231</v>
      </c>
      <c r="B891" s="5" t="s">
        <v>240</v>
      </c>
      <c r="C891" s="10">
        <v>45231</v>
      </c>
      <c r="D891" s="5" t="s">
        <v>189</v>
      </c>
      <c r="E891" s="18">
        <f>IF(SUMIFS('Daily NSE Equity Options'!$K:$K,'Daily NSE Equity Options'!$A:$A,$A891)=0,"",SUMIFS('Daily NSE Equity Options'!$K:$K,'Daily NSE Equity Options'!$A:$A,$A891))</f>
        <v>552.47900000000004</v>
      </c>
      <c r="F891" s="7">
        <f>IF(SUMIFS('Daily BSE Equity Options'!$K:$K,'Daily BSE Equity Options'!$A:$A,$A891)=0,"",SUMIFS('Daily BSE Equity Options'!$K:$K,'Daily BSE Equity Options'!$A:$A,$A891))</f>
        <v>3.7366000000000001</v>
      </c>
      <c r="G891" s="7">
        <f t="shared" si="351"/>
        <v>556.21559999999999</v>
      </c>
      <c r="H891" s="20">
        <f t="shared" si="352"/>
        <v>0.12383117115592412</v>
      </c>
      <c r="I891" s="20">
        <f t="shared" si="353"/>
        <v>67.061930783242261</v>
      </c>
      <c r="J891" s="20">
        <f t="shared" si="354"/>
        <v>0.13130567766502788</v>
      </c>
      <c r="K891" s="20">
        <f t="shared" si="369"/>
        <v>-0.15315404245978781</v>
      </c>
      <c r="L891" s="20">
        <f t="shared" si="370"/>
        <v>-5.7912916319995955E-2</v>
      </c>
      <c r="M891" s="20">
        <f t="shared" si="371"/>
        <v>-0.15257851455232674</v>
      </c>
      <c r="N891" s="20">
        <f t="shared" si="355"/>
        <v>0.99328210140096762</v>
      </c>
      <c r="O891" s="20">
        <f t="shared" si="356"/>
        <v>6.7178985990324616E-3</v>
      </c>
      <c r="P891" s="21">
        <f>IF(SUMIFS('Daily NSE Equity Options'!$L:$L,'Daily NSE Equity Options'!$A:$A,$A891)=0,"",SUMIFS('Daily NSE Equity Options'!$L:$L,'Daily NSE Equity Options'!$A:$A,$A891))</f>
        <v>445578.12680000003</v>
      </c>
      <c r="Q891" s="8">
        <f>IF(SUMIFS('Daily BSE Equity Options'!$L:$L,'Daily BSE Equity Options'!$A:$A,$A891)=0,"",SUMIFS('Daily BSE Equity Options'!$L:$L,'Daily BSE Equity Options'!$A:$A,$A891))</f>
        <v>1587.442</v>
      </c>
      <c r="R891" s="8">
        <f t="shared" si="357"/>
        <v>447165.56880000001</v>
      </c>
      <c r="S891" s="23">
        <f t="shared" si="358"/>
        <v>2.0745722302617255</v>
      </c>
      <c r="T891" s="23">
        <f t="shared" si="359"/>
        <v>-0.25053406415266233</v>
      </c>
      <c r="U891" s="23">
        <f t="shared" si="360"/>
        <v>2.0410796795791701</v>
      </c>
      <c r="V891" s="23">
        <f t="shared" si="372"/>
        <v>5.2893247304594215E-2</v>
      </c>
      <c r="W891" s="23">
        <f t="shared" si="373"/>
        <v>0.28374471542848223</v>
      </c>
      <c r="X891" s="23">
        <f t="shared" si="374"/>
        <v>5.3565829178700675E-2</v>
      </c>
      <c r="Y891" s="23">
        <f t="shared" si="361"/>
        <v>0.99644999053871708</v>
      </c>
      <c r="Z891" s="23">
        <f t="shared" si="362"/>
        <v>3.5500094612830129E-3</v>
      </c>
      <c r="AA891" s="24">
        <f>IF(SUMIFS('Daily NSE Equity Options'!$M:$M,'Daily NSE Equity Options'!$A:$A,$A891)=0,"",SUMIFS('Daily NSE Equity Options'!$M:$M,'Daily NSE Equity Options'!$A:$A,$A891))</f>
        <v>654996743</v>
      </c>
      <c r="AB891" s="9">
        <f>IF(SUMIFS('Daily BSE Equity Options'!$M:$M,'Daily BSE Equity Options'!$A:$A,$A891)=0,"",SUMIFS('Daily BSE Equity Options'!$M:$M,'Daily BSE Equity Options'!$A:$A,$A891))</f>
        <v>2476650</v>
      </c>
      <c r="AC891" s="9">
        <f t="shared" si="363"/>
        <v>657473393</v>
      </c>
      <c r="AD891" s="26">
        <f t="shared" si="364"/>
        <v>3.0784899581722938</v>
      </c>
      <c r="AE891" s="26">
        <f t="shared" si="365"/>
        <v>4.5889226494255642E-2</v>
      </c>
      <c r="AF891" s="26">
        <f t="shared" si="366"/>
        <v>3.0344245699931678</v>
      </c>
      <c r="AG891" s="26">
        <f t="shared" si="375"/>
        <v>0.16760373839127385</v>
      </c>
      <c r="AH891" s="26">
        <f t="shared" si="376"/>
        <v>0.28770193052602022</v>
      </c>
      <c r="AI891" s="26">
        <f t="shared" si="377"/>
        <v>0.16801408954515051</v>
      </c>
      <c r="AJ891" s="26">
        <f t="shared" si="367"/>
        <v>0.99623307950349249</v>
      </c>
      <c r="AK891" s="26">
        <f t="shared" si="368"/>
        <v>3.7669204965074532E-3</v>
      </c>
      <c r="AL891" s="29">
        <v>11.824999999999999</v>
      </c>
      <c r="AM891" s="30">
        <v>12.195</v>
      </c>
      <c r="AN891" s="30">
        <v>11.824999999999999</v>
      </c>
      <c r="AO891" s="30">
        <v>12.047499999999999</v>
      </c>
      <c r="AP891" s="31">
        <v>1.8800000000000001E-2</v>
      </c>
    </row>
    <row r="892" spans="1:42" x14ac:dyDescent="0.2">
      <c r="A892" s="11">
        <v>45232</v>
      </c>
      <c r="B892" s="5" t="s">
        <v>243</v>
      </c>
      <c r="C892" s="10">
        <v>45231</v>
      </c>
      <c r="D892" s="5" t="s">
        <v>189</v>
      </c>
      <c r="E892" s="18">
        <f>IF(SUMIFS('Daily NSE Equity Options'!$K:$K,'Daily NSE Equity Options'!$A:$A,$A892)=0,"",SUMIFS('Daily NSE Equity Options'!$K:$K,'Daily NSE Equity Options'!$A:$A,$A892))</f>
        <v>564.09649999999999</v>
      </c>
      <c r="F892" s="7">
        <f>IF(SUMIFS('Daily BSE Equity Options'!$K:$K,'Daily BSE Equity Options'!$A:$A,$A892)=0,"",SUMIFS('Daily BSE Equity Options'!$K:$K,'Daily BSE Equity Options'!$A:$A,$A892))</f>
        <v>8.5761000000000003</v>
      </c>
      <c r="G892" s="7">
        <f t="shared" si="351"/>
        <v>572.67259999999999</v>
      </c>
      <c r="H892" s="20">
        <f t="shared" si="352"/>
        <v>0.34256777855419718</v>
      </c>
      <c r="I892" s="20">
        <f t="shared" si="353"/>
        <v>166.501953125</v>
      </c>
      <c r="J892" s="20">
        <f t="shared" si="354"/>
        <v>0.36281310266968991</v>
      </c>
      <c r="K892" s="20">
        <f t="shared" si="369"/>
        <v>2.10279485736109E-2</v>
      </c>
      <c r="L892" s="20">
        <f t="shared" si="370"/>
        <v>1.295161376652572</v>
      </c>
      <c r="M892" s="20">
        <f t="shared" si="371"/>
        <v>2.958744774508304E-2</v>
      </c>
      <c r="N892" s="20">
        <f t="shared" si="355"/>
        <v>0.98502442756995878</v>
      </c>
      <c r="O892" s="20">
        <f t="shared" si="356"/>
        <v>1.4975572430041179E-2</v>
      </c>
      <c r="P892" s="21">
        <f>IF(SUMIFS('Daily NSE Equity Options'!$L:$L,'Daily NSE Equity Options'!$A:$A,$A892)=0,"",SUMIFS('Daily NSE Equity Options'!$L:$L,'Daily NSE Equity Options'!$A:$A,$A892))</f>
        <v>365381.49819999997</v>
      </c>
      <c r="Q892" s="8">
        <f>IF(SUMIFS('Daily BSE Equity Options'!$L:$L,'Daily BSE Equity Options'!$A:$A,$A892)=0,"",SUMIFS('Daily BSE Equity Options'!$L:$L,'Daily BSE Equity Options'!$A:$A,$A892))</f>
        <v>7717.9107999999997</v>
      </c>
      <c r="R892" s="8">
        <f t="shared" si="357"/>
        <v>373099.40899999999</v>
      </c>
      <c r="S892" s="23">
        <f t="shared" si="358"/>
        <v>2.2913880878428077</v>
      </c>
      <c r="T892" s="23">
        <f t="shared" si="359"/>
        <v>2.608422786363894</v>
      </c>
      <c r="U892" s="23">
        <f t="shared" si="360"/>
        <v>2.2973809418473374</v>
      </c>
      <c r="V892" s="23">
        <f t="shared" si="372"/>
        <v>-0.17998331555443858</v>
      </c>
      <c r="W892" s="23">
        <f t="shared" si="373"/>
        <v>3.8618537244195377</v>
      </c>
      <c r="X892" s="23">
        <f t="shared" si="374"/>
        <v>-0.16563475582156684</v>
      </c>
      <c r="Y892" s="23">
        <f t="shared" si="361"/>
        <v>0.97931406318577141</v>
      </c>
      <c r="Z892" s="23">
        <f t="shared" si="362"/>
        <v>2.068593681422851E-2</v>
      </c>
      <c r="AA892" s="24">
        <f>IF(SUMIFS('Daily NSE Equity Options'!$M:$M,'Daily NSE Equity Options'!$A:$A,$A892)=0,"",SUMIFS('Daily NSE Equity Options'!$M:$M,'Daily NSE Equity Options'!$A:$A,$A892))</f>
        <v>413195968</v>
      </c>
      <c r="AB892" s="9">
        <f>IF(SUMIFS('Daily BSE Equity Options'!$M:$M,'Daily BSE Equity Options'!$A:$A,$A892)=0,"",SUMIFS('Daily BSE Equity Options'!$M:$M,'Daily BSE Equity Options'!$A:$A,$A892))</f>
        <v>12013358</v>
      </c>
      <c r="AC892" s="9">
        <f t="shared" si="363"/>
        <v>425209326</v>
      </c>
      <c r="AD892" s="26">
        <f t="shared" si="364"/>
        <v>2.6421364998816603</v>
      </c>
      <c r="AE892" s="26">
        <f t="shared" si="365"/>
        <v>4.1771562042789023</v>
      </c>
      <c r="AF892" s="26">
        <f t="shared" si="366"/>
        <v>2.6729041207681052</v>
      </c>
      <c r="AG892" s="26">
        <f t="shared" si="375"/>
        <v>-0.36916332422129317</v>
      </c>
      <c r="AH892" s="26">
        <f t="shared" si="376"/>
        <v>3.8506482546988874</v>
      </c>
      <c r="AI892" s="26">
        <f t="shared" si="377"/>
        <v>-0.35326762949325918</v>
      </c>
      <c r="AJ892" s="26">
        <f t="shared" si="367"/>
        <v>0.97174719070014004</v>
      </c>
      <c r="AK892" s="26">
        <f t="shared" si="368"/>
        <v>2.8252809299859995E-2</v>
      </c>
      <c r="AL892" s="29">
        <v>12.047499999999999</v>
      </c>
      <c r="AM892" s="30">
        <v>12.047499999999999</v>
      </c>
      <c r="AN892" s="30">
        <v>10.9475</v>
      </c>
      <c r="AO892" s="30">
        <v>11.074999999999999</v>
      </c>
      <c r="AP892" s="31">
        <v>-8.0699999999999994E-2</v>
      </c>
    </row>
    <row r="893" spans="1:42" x14ac:dyDescent="0.2">
      <c r="A893" s="11">
        <v>45233</v>
      </c>
      <c r="B893" s="5" t="s">
        <v>241</v>
      </c>
      <c r="C893" s="10">
        <v>45231</v>
      </c>
      <c r="D893" s="5" t="s">
        <v>189</v>
      </c>
      <c r="E893" s="18">
        <f>IF(SUMIFS('Daily NSE Equity Options'!$K:$K,'Daily NSE Equity Options'!$A:$A,$A893)=0,"",SUMIFS('Daily NSE Equity Options'!$K:$K,'Daily NSE Equity Options'!$A:$A,$A893))</f>
        <v>361.78230000000002</v>
      </c>
      <c r="F893" s="7">
        <f>IF(SUMIFS('Daily BSE Equity Options'!$K:$K,'Daily BSE Equity Options'!$A:$A,$A893)=0,"",SUMIFS('Daily BSE Equity Options'!$K:$K,'Daily BSE Equity Options'!$A:$A,$A893))</f>
        <v>72.813900000000004</v>
      </c>
      <c r="G893" s="7">
        <f t="shared" si="351"/>
        <v>434.59620000000001</v>
      </c>
      <c r="H893" s="20">
        <f t="shared" si="352"/>
        <v>-0.32002991413313098</v>
      </c>
      <c r="I893" s="20">
        <f t="shared" si="353"/>
        <v>2935.0443548387098</v>
      </c>
      <c r="J893" s="20">
        <f t="shared" si="354"/>
        <v>-0.18321420986654291</v>
      </c>
      <c r="K893" s="20">
        <f t="shared" si="369"/>
        <v>-0.35865175550637163</v>
      </c>
      <c r="L893" s="20">
        <f t="shared" si="370"/>
        <v>7.4903277713646066</v>
      </c>
      <c r="M893" s="20">
        <f t="shared" si="371"/>
        <v>-0.24110879409980501</v>
      </c>
      <c r="N893" s="20">
        <f t="shared" si="355"/>
        <v>0.83245619727001763</v>
      </c>
      <c r="O893" s="20">
        <f t="shared" si="356"/>
        <v>0.16754380272998246</v>
      </c>
      <c r="P893" s="21">
        <f>IF(SUMIFS('Daily NSE Equity Options'!$L:$L,'Daily NSE Equity Options'!$A:$A,$A893)=0,"",SUMIFS('Daily NSE Equity Options'!$L:$L,'Daily NSE Equity Options'!$A:$A,$A893))</f>
        <v>105029.8928</v>
      </c>
      <c r="Q893" s="8">
        <f>IF(SUMIFS('Daily BSE Equity Options'!$L:$L,'Daily BSE Equity Options'!$A:$A,$A893)=0,"",SUMIFS('Daily BSE Equity Options'!$L:$L,'Daily BSE Equity Options'!$A:$A,$A893))</f>
        <v>165674.4135</v>
      </c>
      <c r="R893" s="8">
        <f t="shared" si="357"/>
        <v>270704.3063</v>
      </c>
      <c r="S893" s="23">
        <f t="shared" si="358"/>
        <v>-0.65340919161306354</v>
      </c>
      <c r="T893" s="23">
        <f t="shared" si="359"/>
        <v>74.416041971844578</v>
      </c>
      <c r="U893" s="23">
        <f t="shared" si="360"/>
        <v>-0.1131252082709755</v>
      </c>
      <c r="V893" s="23">
        <f t="shared" si="372"/>
        <v>-0.71254731474523247</v>
      </c>
      <c r="W893" s="23">
        <f t="shared" si="373"/>
        <v>20.466225484233377</v>
      </c>
      <c r="X893" s="23">
        <f t="shared" si="374"/>
        <v>-0.2744445588226595</v>
      </c>
      <c r="Y893" s="23">
        <f t="shared" si="361"/>
        <v>0.38798752127571901</v>
      </c>
      <c r="Z893" s="23">
        <f t="shared" si="362"/>
        <v>0.61201247872428099</v>
      </c>
      <c r="AA893" s="24">
        <f>IF(SUMIFS('Daily NSE Equity Options'!$M:$M,'Daily NSE Equity Options'!$A:$A,$A893)=0,"",SUMIFS('Daily NSE Equity Options'!$M:$M,'Daily NSE Equity Options'!$A:$A,$A893))</f>
        <v>139875606</v>
      </c>
      <c r="AB893" s="9">
        <f>IF(SUMIFS('Daily BSE Equity Options'!$M:$M,'Daily BSE Equity Options'!$A:$A,$A893)=0,"",SUMIFS('Daily BSE Equity Options'!$M:$M,'Daily BSE Equity Options'!$A:$A,$A893))</f>
        <v>257022784</v>
      </c>
      <c r="AC893" s="9">
        <f t="shared" si="363"/>
        <v>396898390</v>
      </c>
      <c r="AD893" s="26">
        <f t="shared" si="364"/>
        <v>-0.54671611906759821</v>
      </c>
      <c r="AE893" s="26">
        <f t="shared" si="365"/>
        <v>113.11615284170651</v>
      </c>
      <c r="AF893" s="26">
        <f t="shared" si="366"/>
        <v>0.27687770920994237</v>
      </c>
      <c r="AG893" s="26">
        <f t="shared" si="375"/>
        <v>-0.66147877319073944</v>
      </c>
      <c r="AH893" s="26">
        <f t="shared" si="376"/>
        <v>20.394749411446824</v>
      </c>
      <c r="AI893" s="26">
        <f t="shared" si="377"/>
        <v>-6.658117371583705E-2</v>
      </c>
      <c r="AJ893" s="26">
        <f t="shared" si="367"/>
        <v>0.3524217016854112</v>
      </c>
      <c r="AK893" s="26">
        <f t="shared" si="368"/>
        <v>0.6475782983145888</v>
      </c>
      <c r="AL893" s="29">
        <v>11.074999999999999</v>
      </c>
      <c r="AM893" s="30">
        <v>11.074999999999999</v>
      </c>
      <c r="AN893" s="30">
        <v>10.635</v>
      </c>
      <c r="AO893" s="30">
        <v>10.8825</v>
      </c>
      <c r="AP893" s="31">
        <v>-1.7399999999999999E-2</v>
      </c>
    </row>
    <row r="894" spans="1:42" x14ac:dyDescent="0.2">
      <c r="A894" s="11">
        <v>45236</v>
      </c>
      <c r="B894" s="5" t="s">
        <v>244</v>
      </c>
      <c r="C894" s="10">
        <v>45231</v>
      </c>
      <c r="D894" s="5" t="s">
        <v>189</v>
      </c>
      <c r="E894" s="18">
        <f>IF(SUMIFS('Daily NSE Equity Options'!$K:$K,'Daily NSE Equity Options'!$A:$A,$A894)=0,"",SUMIFS('Daily NSE Equity Options'!$K:$K,'Daily NSE Equity Options'!$A:$A,$A894))</f>
        <v>415.23489999999998</v>
      </c>
      <c r="F894" s="7">
        <f>IF(SUMIFS('Daily BSE Equity Options'!$K:$K,'Daily BSE Equity Options'!$A:$A,$A894)=0,"",SUMIFS('Daily BSE Equity Options'!$K:$K,'Daily BSE Equity Options'!$A:$A,$A894))</f>
        <v>6.6924000000000001</v>
      </c>
      <c r="G894" s="7">
        <f t="shared" si="351"/>
        <v>421.9273</v>
      </c>
      <c r="H894" s="20" t="str">
        <f t="shared" si="352"/>
        <v/>
      </c>
      <c r="I894" s="20" t="str">
        <f t="shared" si="353"/>
        <v/>
      </c>
      <c r="J894" s="20" t="str">
        <f t="shared" si="354"/>
        <v/>
      </c>
      <c r="K894" s="20">
        <f t="shared" si="369"/>
        <v>0.14774796887520458</v>
      </c>
      <c r="L894" s="20">
        <f t="shared" si="370"/>
        <v>-0.90808897751665552</v>
      </c>
      <c r="M894" s="20">
        <f t="shared" si="371"/>
        <v>-2.9150968186100079E-2</v>
      </c>
      <c r="N894" s="20">
        <f t="shared" si="355"/>
        <v>0.98413849968940137</v>
      </c>
      <c r="O894" s="20">
        <f t="shared" si="356"/>
        <v>1.5861500310598534E-2</v>
      </c>
      <c r="P894" s="21">
        <f>IF(SUMIFS('Daily NSE Equity Options'!$L:$L,'Daily NSE Equity Options'!$A:$A,$A894)=0,"",SUMIFS('Daily NSE Equity Options'!$L:$L,'Daily NSE Equity Options'!$A:$A,$A894))</f>
        <v>192342.5092</v>
      </c>
      <c r="Q894" s="8">
        <f>IF(SUMIFS('Daily BSE Equity Options'!$L:$L,'Daily BSE Equity Options'!$A:$A,$A894)=0,"",SUMIFS('Daily BSE Equity Options'!$L:$L,'Daily BSE Equity Options'!$A:$A,$A894))</f>
        <v>10483.1813</v>
      </c>
      <c r="R894" s="8">
        <f t="shared" si="357"/>
        <v>202825.6905</v>
      </c>
      <c r="S894" s="23" t="str">
        <f t="shared" si="358"/>
        <v/>
      </c>
      <c r="T894" s="23" t="str">
        <f t="shared" si="359"/>
        <v/>
      </c>
      <c r="U894" s="23" t="str">
        <f t="shared" si="360"/>
        <v/>
      </c>
      <c r="V894" s="23">
        <f t="shared" si="372"/>
        <v>0.83131205861803936</v>
      </c>
      <c r="W894" s="23">
        <f t="shared" si="373"/>
        <v>-0.93672419851361055</v>
      </c>
      <c r="X894" s="23">
        <f t="shared" si="374"/>
        <v>-0.25074819358350198</v>
      </c>
      <c r="Y894" s="23">
        <f t="shared" si="361"/>
        <v>0.94831433200519544</v>
      </c>
      <c r="Z894" s="23">
        <f t="shared" si="362"/>
        <v>5.1685667994804632E-2</v>
      </c>
      <c r="AA894" s="24">
        <f>IF(SUMIFS('Daily NSE Equity Options'!$M:$M,'Daily NSE Equity Options'!$A:$A,$A894)=0,"",SUMIFS('Daily NSE Equity Options'!$M:$M,'Daily NSE Equity Options'!$A:$A,$A894))</f>
        <v>261896186</v>
      </c>
      <c r="AB894" s="9">
        <f>IF(SUMIFS('Daily BSE Equity Options'!$M:$M,'Daily BSE Equity Options'!$A:$A,$A894)=0,"",SUMIFS('Daily BSE Equity Options'!$M:$M,'Daily BSE Equity Options'!$A:$A,$A894))</f>
        <v>14270178</v>
      </c>
      <c r="AC894" s="9">
        <f t="shared" si="363"/>
        <v>276166364</v>
      </c>
      <c r="AD894" s="26" t="str">
        <f t="shared" si="364"/>
        <v/>
      </c>
      <c r="AE894" s="26" t="str">
        <f t="shared" si="365"/>
        <v/>
      </c>
      <c r="AF894" s="26" t="str">
        <f t="shared" si="366"/>
        <v/>
      </c>
      <c r="AG894" s="26">
        <f t="shared" si="375"/>
        <v>0.87235067993199622</v>
      </c>
      <c r="AH894" s="26">
        <f t="shared" si="376"/>
        <v>-0.94447893771160774</v>
      </c>
      <c r="AI894" s="26">
        <f t="shared" si="377"/>
        <v>-0.30418875218919383</v>
      </c>
      <c r="AJ894" s="26">
        <f t="shared" si="367"/>
        <v>0.94832760299512797</v>
      </c>
      <c r="AK894" s="26">
        <f t="shared" si="368"/>
        <v>5.1672397004872035E-2</v>
      </c>
      <c r="AL894" s="29">
        <v>10.8825</v>
      </c>
      <c r="AM894" s="30">
        <v>11.28</v>
      </c>
      <c r="AN894" s="30">
        <v>10.38</v>
      </c>
      <c r="AO894" s="30">
        <v>11.105</v>
      </c>
      <c r="AP894" s="31">
        <v>2.0400000000000001E-2</v>
      </c>
    </row>
    <row r="895" spans="1:42" x14ac:dyDescent="0.2">
      <c r="A895" s="11">
        <v>45237</v>
      </c>
      <c r="B895" s="5" t="s">
        <v>242</v>
      </c>
      <c r="C895" s="10">
        <v>45231</v>
      </c>
      <c r="D895" s="5" t="s">
        <v>189</v>
      </c>
      <c r="E895" s="18">
        <f>IF(SUMIFS('Daily NSE Equity Options'!$K:$K,'Daily NSE Equity Options'!$A:$A,$A895)=0,"",SUMIFS('Daily NSE Equity Options'!$K:$K,'Daily NSE Equity Options'!$A:$A,$A895))</f>
        <v>591.45650000000001</v>
      </c>
      <c r="F895" s="7">
        <f>IF(SUMIFS('Daily BSE Equity Options'!$K:$K,'Daily BSE Equity Options'!$A:$A,$A895)=0,"",SUMIFS('Daily BSE Equity Options'!$K:$K,'Daily BSE Equity Options'!$A:$A,$A895))</f>
        <v>2.302</v>
      </c>
      <c r="G895" s="7">
        <f t="shared" si="351"/>
        <v>593.75850000000003</v>
      </c>
      <c r="H895" s="20">
        <f t="shared" si="352"/>
        <v>0.3634463912924808</v>
      </c>
      <c r="I895" s="20">
        <f t="shared" si="353"/>
        <v>44.674603174603178</v>
      </c>
      <c r="J895" s="20">
        <f t="shared" si="354"/>
        <v>0.36859403437536287</v>
      </c>
      <c r="K895" s="20">
        <f t="shared" si="369"/>
        <v>0.42439014639665418</v>
      </c>
      <c r="L895" s="20">
        <f t="shared" si="370"/>
        <v>-0.65602773295080985</v>
      </c>
      <c r="M895" s="20">
        <f t="shared" si="371"/>
        <v>0.40725309786780817</v>
      </c>
      <c r="N895" s="20">
        <f t="shared" si="355"/>
        <v>0.99612300287069566</v>
      </c>
      <c r="O895" s="20">
        <f t="shared" si="356"/>
        <v>3.876997129304254E-3</v>
      </c>
      <c r="P895" s="21">
        <f>IF(SUMIFS('Daily NSE Equity Options'!$L:$L,'Daily NSE Equity Options'!$A:$A,$A895)=0,"",SUMIFS('Daily NSE Equity Options'!$L:$L,'Daily NSE Equity Options'!$A:$A,$A895))</f>
        <v>425379.31089999998</v>
      </c>
      <c r="Q895" s="8">
        <f>IF(SUMIFS('Daily BSE Equity Options'!$L:$L,'Daily BSE Equity Options'!$A:$A,$A895)=0,"",SUMIFS('Daily BSE Equity Options'!$L:$L,'Daily BSE Equity Options'!$A:$A,$A895))</f>
        <v>853.12090000000001</v>
      </c>
      <c r="R895" s="8">
        <f t="shared" si="357"/>
        <v>426232.43179999996</v>
      </c>
      <c r="S895" s="23">
        <f t="shared" si="358"/>
        <v>2.2632189725813059</v>
      </c>
      <c r="T895" s="23">
        <f t="shared" si="359"/>
        <v>-0.58419103913918591</v>
      </c>
      <c r="U895" s="23">
        <f t="shared" si="360"/>
        <v>2.2190970605327633</v>
      </c>
      <c r="V895" s="23">
        <f t="shared" si="372"/>
        <v>1.2115720163434367</v>
      </c>
      <c r="W895" s="23">
        <f t="shared" si="373"/>
        <v>-0.91862003760251665</v>
      </c>
      <c r="X895" s="23">
        <f t="shared" si="374"/>
        <v>1.101471617078015</v>
      </c>
      <c r="Y895" s="23">
        <f t="shared" si="361"/>
        <v>0.9979984608482344</v>
      </c>
      <c r="Z895" s="23">
        <f t="shared" si="362"/>
        <v>2.0015391517656917E-3</v>
      </c>
      <c r="AA895" s="24">
        <f>IF(SUMIFS('Daily NSE Equity Options'!$M:$M,'Daily NSE Equity Options'!$A:$A,$A895)=0,"",SUMIFS('Daily NSE Equity Options'!$M:$M,'Daily NSE Equity Options'!$A:$A,$A895))</f>
        <v>558970384</v>
      </c>
      <c r="AB895" s="9">
        <f>IF(SUMIFS('Daily BSE Equity Options'!$M:$M,'Daily BSE Equity Options'!$A:$A,$A895)=0,"",SUMIFS('Daily BSE Equity Options'!$M:$M,'Daily BSE Equity Options'!$A:$A,$A895))</f>
        <v>1304387</v>
      </c>
      <c r="AC895" s="9">
        <f t="shared" si="363"/>
        <v>560274771</v>
      </c>
      <c r="AD895" s="26">
        <f t="shared" si="364"/>
        <v>2.8820578883279455</v>
      </c>
      <c r="AE895" s="26">
        <f t="shared" si="365"/>
        <v>-0.41897145697789095</v>
      </c>
      <c r="AF895" s="26">
        <f t="shared" si="366"/>
        <v>2.8313806875152263</v>
      </c>
      <c r="AG895" s="26">
        <f t="shared" si="375"/>
        <v>1.1343204440556458</v>
      </c>
      <c r="AH895" s="26">
        <f t="shared" si="376"/>
        <v>-0.90859350177692244</v>
      </c>
      <c r="AI895" s="26">
        <f t="shared" si="377"/>
        <v>1.0287581835997957</v>
      </c>
      <c r="AJ895" s="26">
        <f t="shared" si="367"/>
        <v>0.99767187982126715</v>
      </c>
      <c r="AK895" s="26">
        <f t="shared" si="368"/>
        <v>2.3281201787328024E-3</v>
      </c>
      <c r="AL895" s="29">
        <v>11.105</v>
      </c>
      <c r="AM895" s="30">
        <v>12.1775</v>
      </c>
      <c r="AN895" s="30">
        <v>11</v>
      </c>
      <c r="AO895" s="30">
        <v>11.192500000000001</v>
      </c>
      <c r="AP895" s="31">
        <v>7.9000000000000008E-3</v>
      </c>
    </row>
    <row r="896" spans="1:42" x14ac:dyDescent="0.2">
      <c r="A896" s="11">
        <v>45238</v>
      </c>
      <c r="B896" s="5" t="s">
        <v>240</v>
      </c>
      <c r="C896" s="10">
        <v>45231</v>
      </c>
      <c r="D896" s="5" t="s">
        <v>189</v>
      </c>
      <c r="E896" s="18">
        <f>IF(SUMIFS('Daily NSE Equity Options'!$K:$K,'Daily NSE Equity Options'!$A:$A,$A896)=0,"",SUMIFS('Daily NSE Equity Options'!$K:$K,'Daily NSE Equity Options'!$A:$A,$A896))</f>
        <v>527.62059999999997</v>
      </c>
      <c r="F896" s="7">
        <f>IF(SUMIFS('Daily BSE Equity Options'!$K:$K,'Daily BSE Equity Options'!$A:$A,$A896)=0,"",SUMIFS('Daily BSE Equity Options'!$K:$K,'Daily BSE Equity Options'!$A:$A,$A896))</f>
        <v>2.3113000000000001</v>
      </c>
      <c r="G896" s="7">
        <f t="shared" si="351"/>
        <v>529.93189999999993</v>
      </c>
      <c r="H896" s="20" t="str">
        <f t="shared" si="352"/>
        <v/>
      </c>
      <c r="I896" s="20" t="str">
        <f t="shared" si="353"/>
        <v/>
      </c>
      <c r="J896" s="20" t="str">
        <f t="shared" si="354"/>
        <v/>
      </c>
      <c r="K896" s="20">
        <f t="shared" si="369"/>
        <v>-0.10792999992391672</v>
      </c>
      <c r="L896" s="20">
        <f t="shared" si="370"/>
        <v>4.039965247610855E-3</v>
      </c>
      <c r="M896" s="20">
        <f t="shared" si="371"/>
        <v>-0.10749589269037851</v>
      </c>
      <c r="N896" s="20">
        <f t="shared" si="355"/>
        <v>0.99563849619168054</v>
      </c>
      <c r="O896" s="20">
        <f t="shared" si="356"/>
        <v>4.3615038083195225E-3</v>
      </c>
      <c r="P896" s="21">
        <f>IF(SUMIFS('Daily NSE Equity Options'!$L:$L,'Daily NSE Equity Options'!$A:$A,$A896)=0,"",SUMIFS('Daily NSE Equity Options'!$L:$L,'Daily NSE Equity Options'!$A:$A,$A896))</f>
        <v>448985.26939999999</v>
      </c>
      <c r="Q896" s="8">
        <f>IF(SUMIFS('Daily BSE Equity Options'!$L:$L,'Daily BSE Equity Options'!$A:$A,$A896)=0,"",SUMIFS('Daily BSE Equity Options'!$L:$L,'Daily BSE Equity Options'!$A:$A,$A896))</f>
        <v>1178.8892000000001</v>
      </c>
      <c r="R896" s="8">
        <f t="shared" si="357"/>
        <v>450164.15859999997</v>
      </c>
      <c r="S896" s="23" t="str">
        <f t="shared" si="358"/>
        <v/>
      </c>
      <c r="T896" s="23" t="str">
        <f t="shared" si="359"/>
        <v/>
      </c>
      <c r="U896" s="23" t="str">
        <f t="shared" si="360"/>
        <v/>
      </c>
      <c r="V896" s="23">
        <f t="shared" si="372"/>
        <v>5.5493903664603383E-2</v>
      </c>
      <c r="W896" s="23">
        <f t="shared" si="373"/>
        <v>0.38185478752190938</v>
      </c>
      <c r="X896" s="23">
        <f t="shared" si="374"/>
        <v>5.6147127751248638E-2</v>
      </c>
      <c r="Y896" s="23">
        <f t="shared" si="361"/>
        <v>0.99738120155174881</v>
      </c>
      <c r="Z896" s="23">
        <f t="shared" si="362"/>
        <v>2.618798448251229E-3</v>
      </c>
      <c r="AA896" s="24">
        <f>IF(SUMIFS('Daily NSE Equity Options'!$M:$M,'Daily NSE Equity Options'!$A:$A,$A896)=0,"",SUMIFS('Daily NSE Equity Options'!$M:$M,'Daily NSE Equity Options'!$A:$A,$A896))</f>
        <v>652225573</v>
      </c>
      <c r="AB896" s="9">
        <f>IF(SUMIFS('Daily BSE Equity Options'!$M:$M,'Daily BSE Equity Options'!$A:$A,$A896)=0,"",SUMIFS('Daily BSE Equity Options'!$M:$M,'Daily BSE Equity Options'!$A:$A,$A896))</f>
        <v>1802437</v>
      </c>
      <c r="AC896" s="9">
        <f t="shared" si="363"/>
        <v>654028010</v>
      </c>
      <c r="AD896" s="26" t="str">
        <f t="shared" si="364"/>
        <v/>
      </c>
      <c r="AE896" s="26" t="str">
        <f t="shared" si="365"/>
        <v/>
      </c>
      <c r="AF896" s="26" t="str">
        <f t="shared" si="366"/>
        <v/>
      </c>
      <c r="AG896" s="26">
        <f t="shared" si="375"/>
        <v>0.16683386395655631</v>
      </c>
      <c r="AH896" s="26">
        <f t="shared" si="376"/>
        <v>0.38182686579979719</v>
      </c>
      <c r="AI896" s="26">
        <f t="shared" si="377"/>
        <v>0.16733439350243384</v>
      </c>
      <c r="AJ896" s="26">
        <f t="shared" si="367"/>
        <v>0.99724409815414483</v>
      </c>
      <c r="AK896" s="26">
        <f t="shared" si="368"/>
        <v>2.7559018458551952E-3</v>
      </c>
      <c r="AL896" s="29">
        <v>11.192500000000001</v>
      </c>
      <c r="AM896" s="30">
        <v>11.3325</v>
      </c>
      <c r="AN896" s="30">
        <v>10.63</v>
      </c>
      <c r="AO896" s="30">
        <v>11.0375</v>
      </c>
      <c r="AP896" s="31">
        <v>-1.38E-2</v>
      </c>
    </row>
    <row r="897" spans="1:42" x14ac:dyDescent="0.2">
      <c r="A897" s="11">
        <v>45239</v>
      </c>
      <c r="B897" s="5" t="s">
        <v>243</v>
      </c>
      <c r="C897" s="10">
        <v>45231</v>
      </c>
      <c r="D897" s="5" t="s">
        <v>189</v>
      </c>
      <c r="E897" s="18">
        <f>IF(SUMIFS('Daily NSE Equity Options'!$K:$K,'Daily NSE Equity Options'!$A:$A,$A897)=0,"",SUMIFS('Daily NSE Equity Options'!$K:$K,'Daily NSE Equity Options'!$A:$A,$A897))</f>
        <v>466.72410000000002</v>
      </c>
      <c r="F897" s="7">
        <f>IF(SUMIFS('Daily BSE Equity Options'!$K:$K,'Daily BSE Equity Options'!$A:$A,$A897)=0,"",SUMIFS('Daily BSE Equity Options'!$K:$K,'Daily BSE Equity Options'!$A:$A,$A897))</f>
        <v>6.0175999999999998</v>
      </c>
      <c r="G897" s="7">
        <f t="shared" si="351"/>
        <v>472.74170000000004</v>
      </c>
      <c r="H897" s="20">
        <f t="shared" si="352"/>
        <v>0.1036591493868706</v>
      </c>
      <c r="I897" s="20">
        <f t="shared" si="353"/>
        <v>120.81376518218623</v>
      </c>
      <c r="J897" s="20">
        <f t="shared" si="354"/>
        <v>0.11775835330674322</v>
      </c>
      <c r="K897" s="20">
        <f t="shared" si="369"/>
        <v>-0.11541721456667908</v>
      </c>
      <c r="L897" s="20">
        <f t="shared" si="370"/>
        <v>1.6035564400986457</v>
      </c>
      <c r="M897" s="20">
        <f t="shared" si="371"/>
        <v>-0.10791990442545518</v>
      </c>
      <c r="N897" s="20">
        <f t="shared" si="355"/>
        <v>0.98727085002232717</v>
      </c>
      <c r="O897" s="20">
        <f t="shared" si="356"/>
        <v>1.2729149977672796E-2</v>
      </c>
      <c r="P897" s="21">
        <f>IF(SUMIFS('Daily NSE Equity Options'!$L:$L,'Daily NSE Equity Options'!$A:$A,$A897)=0,"",SUMIFS('Daily NSE Equity Options'!$L:$L,'Daily NSE Equity Options'!$A:$A,$A897))</f>
        <v>344364.11339999997</v>
      </c>
      <c r="Q897" s="8">
        <f>IF(SUMIFS('Daily BSE Equity Options'!$L:$L,'Daily BSE Equity Options'!$A:$A,$A897)=0,"",SUMIFS('Daily BSE Equity Options'!$L:$L,'Daily BSE Equity Options'!$A:$A,$A897))</f>
        <v>6258.2828</v>
      </c>
      <c r="R897" s="8">
        <f t="shared" si="357"/>
        <v>350622.39619999996</v>
      </c>
      <c r="S897" s="23">
        <f t="shared" si="358"/>
        <v>1.5869874207481351</v>
      </c>
      <c r="T897" s="23">
        <f t="shared" si="359"/>
        <v>1.9466264723167583</v>
      </c>
      <c r="U897" s="23">
        <f t="shared" si="360"/>
        <v>1.5926354735373178</v>
      </c>
      <c r="V897" s="23">
        <f t="shared" si="372"/>
        <v>-0.23301690084356252</v>
      </c>
      <c r="W897" s="23">
        <f t="shared" si="373"/>
        <v>4.3086267988543785</v>
      </c>
      <c r="X897" s="23">
        <f t="shared" si="374"/>
        <v>-0.22112325137028355</v>
      </c>
      <c r="Y897" s="23">
        <f t="shared" si="361"/>
        <v>0.98215093254787356</v>
      </c>
      <c r="Z897" s="23">
        <f t="shared" si="362"/>
        <v>1.784906745212644E-2</v>
      </c>
      <c r="AA897" s="24">
        <f>IF(SUMIFS('Daily NSE Equity Options'!$M:$M,'Daily NSE Equity Options'!$A:$A,$A897)=0,"",SUMIFS('Daily NSE Equity Options'!$M:$M,'Daily NSE Equity Options'!$A:$A,$A897))</f>
        <v>379978610</v>
      </c>
      <c r="AB897" s="9">
        <f>IF(SUMIFS('Daily BSE Equity Options'!$M:$M,'Daily BSE Equity Options'!$A:$A,$A897)=0,"",SUMIFS('Daily BSE Equity Options'!$M:$M,'Daily BSE Equity Options'!$A:$A,$A897))</f>
        <v>9599914</v>
      </c>
      <c r="AC897" s="9">
        <f t="shared" si="363"/>
        <v>389578524</v>
      </c>
      <c r="AD897" s="26">
        <f t="shared" si="364"/>
        <v>1.7998596307145682</v>
      </c>
      <c r="AE897" s="26">
        <f t="shared" si="365"/>
        <v>3.2600339119487476</v>
      </c>
      <c r="AF897" s="26">
        <f t="shared" si="366"/>
        <v>1.8237093883938118</v>
      </c>
      <c r="AG897" s="26">
        <f t="shared" si="375"/>
        <v>-0.41741227923303159</v>
      </c>
      <c r="AH897" s="26">
        <f t="shared" si="376"/>
        <v>4.3260746422759855</v>
      </c>
      <c r="AI897" s="26">
        <f t="shared" si="377"/>
        <v>-0.4043396948702549</v>
      </c>
      <c r="AJ897" s="26">
        <f t="shared" si="367"/>
        <v>0.97535820532037332</v>
      </c>
      <c r="AK897" s="26">
        <f t="shared" si="368"/>
        <v>2.4641794679626641E-2</v>
      </c>
      <c r="AL897" s="29">
        <v>11.0375</v>
      </c>
      <c r="AM897" s="30">
        <v>11.2525</v>
      </c>
      <c r="AN897" s="30">
        <v>10.37</v>
      </c>
      <c r="AO897" s="30">
        <v>10.9825</v>
      </c>
      <c r="AP897" s="31">
        <v>-5.0000000000000001E-3</v>
      </c>
    </row>
    <row r="898" spans="1:42" x14ac:dyDescent="0.2">
      <c r="A898" s="11">
        <v>45240</v>
      </c>
      <c r="B898" s="5" t="s">
        <v>241</v>
      </c>
      <c r="C898" s="10">
        <v>45231</v>
      </c>
      <c r="D898" s="5" t="s">
        <v>189</v>
      </c>
      <c r="E898" s="18">
        <f>IF(SUMIFS('Daily NSE Equity Options'!$K:$K,'Daily NSE Equity Options'!$A:$A,$A898)=0,"",SUMIFS('Daily NSE Equity Options'!$K:$K,'Daily NSE Equity Options'!$A:$A,$A898))</f>
        <v>391.221</v>
      </c>
      <c r="F898" s="7">
        <f>IF(SUMIFS('Daily BSE Equity Options'!$K:$K,'Daily BSE Equity Options'!$A:$A,$A898)=0,"",SUMIFS('Daily BSE Equity Options'!$K:$K,'Daily BSE Equity Options'!$A:$A,$A898))</f>
        <v>74.956199999999995</v>
      </c>
      <c r="G898" s="7">
        <f t="shared" ref="G898:G961" si="378">IF(OR(E898="",F898=""),"",E898+F898)</f>
        <v>466.17719999999997</v>
      </c>
      <c r="H898" s="20">
        <f t="shared" ref="H898:H961" si="379">IFERROR(IF(OR(E898="",INDEX(E:E,MATCH(DATE(YEAR($A898)-1,MONTH($A898),DAY($A898)),$A:$A,0))=""),"",E898/INDEX(E:E,MATCH(DATE(YEAR($A898)-1,MONTH($A898),DAY($A898)),$A:$A,0))-1),"")</f>
        <v>-0.11121667497016541</v>
      </c>
      <c r="I898" s="20">
        <f t="shared" ref="I898:I961" si="380">IFERROR(IF(OR(F898="",INDEX(F:F,MATCH(DATE(YEAR($A898)-1,MONTH($A898),DAY($A898)),$A:$A,0))=""),"",F898/INDEX(F:F,MATCH(DATE(YEAR($A898)-1,MONTH($A898),DAY($A898)),$A:$A,0))-1),"")</f>
        <v>3148.4201680672263</v>
      </c>
      <c r="J898" s="20">
        <f t="shared" ref="J898:J961" si="381">IFERROR(IF(OR(G898="",INDEX(G:G,MATCH(DATE(YEAR($A898)-1,MONTH($A898),DAY($A898)),$A:$A,0))=""),"",G898/INDEX(G:G,MATCH(DATE(YEAR($A898)-1,MONTH($A898),DAY($A898)),$A:$A,0))-1),"")</f>
        <v>5.9012988877547912E-2</v>
      </c>
      <c r="K898" s="20">
        <f t="shared" si="369"/>
        <v>-0.16177244757663045</v>
      </c>
      <c r="L898" s="20">
        <f t="shared" si="370"/>
        <v>11.456161925019941</v>
      </c>
      <c r="M898" s="20">
        <f t="shared" si="371"/>
        <v>-1.3886018517088816E-2</v>
      </c>
      <c r="N898" s="20">
        <f t="shared" ref="N898:N961" si="382">IF(G898="","",E898/G898)</f>
        <v>0.83921092666050601</v>
      </c>
      <c r="O898" s="20">
        <f t="shared" ref="O898:O961" si="383">IF(G898="","",F898/G898)</f>
        <v>0.16078907333949408</v>
      </c>
      <c r="P898" s="21">
        <f>IF(SUMIFS('Daily NSE Equity Options'!$L:$L,'Daily NSE Equity Options'!$A:$A,$A898)=0,"",SUMIFS('Daily NSE Equity Options'!$L:$L,'Daily NSE Equity Options'!$A:$A,$A898))</f>
        <v>127318.2258</v>
      </c>
      <c r="Q898" s="8">
        <f>IF(SUMIFS('Daily BSE Equity Options'!$L:$L,'Daily BSE Equity Options'!$A:$A,$A898)=0,"",SUMIFS('Daily BSE Equity Options'!$L:$L,'Daily BSE Equity Options'!$A:$A,$A898))</f>
        <v>177505.85279999999</v>
      </c>
      <c r="R898" s="8">
        <f t="shared" ref="R898:R961" si="384">IF(OR(P898="",Q898=""),"",P898+Q898)</f>
        <v>304824.07860000001</v>
      </c>
      <c r="S898" s="23">
        <f t="shared" ref="S898:S961" si="385">IFERROR(IF(OR(P898="",INDEX(P:P,MATCH(DATE(YEAR($A898)-1,MONTH($A898),DAY($A898)),$A:$A,0))=""),"",P898/INDEX(P:P,MATCH(DATE(YEAR($A898)-1,MONTH($A898),DAY($A898)),$A:$A,0))-1),"")</f>
        <v>-0.53321812315130268</v>
      </c>
      <c r="T898" s="23">
        <f t="shared" ref="T898:T961" si="386">IFERROR(IF(OR(Q898="",INDEX(Q:Q,MATCH(DATE(YEAR($A898)-1,MONTH($A898),DAY($A898)),$A:$A,0))=""),"",Q898/INDEX(Q:Q,MATCH(DATE(YEAR($A898)-1,MONTH($A898),DAY($A898)),$A:$A,0))-1),"")</f>
        <v>78.217616738706212</v>
      </c>
      <c r="U898" s="23">
        <f t="shared" ref="U898:U961" si="387">IFERROR(IF(OR(R898="",INDEX(R:R,MATCH(DATE(YEAR($A898)-1,MONTH($A898),DAY($A898)),$A:$A,0))=""),"",R898/INDEX(R:R,MATCH(DATE(YEAR($A898)-1,MONTH($A898),DAY($A898)),$A:$A,0))-1),"")</f>
        <v>0.10845857684013671</v>
      </c>
      <c r="V898" s="23">
        <f t="shared" si="372"/>
        <v>-0.63028021548775004</v>
      </c>
      <c r="W898" s="23">
        <f t="shared" si="373"/>
        <v>27.363347977819089</v>
      </c>
      <c r="X898" s="23">
        <f t="shared" si="374"/>
        <v>-0.13062005763566786</v>
      </c>
      <c r="Y898" s="23">
        <f t="shared" ref="Y898:Y961" si="388">IF(R898="","",P898/R898)</f>
        <v>0.41767771884934024</v>
      </c>
      <c r="Z898" s="23">
        <f t="shared" ref="Z898:Z961" si="389">IF(R898="","",Q898/R898)</f>
        <v>0.58232228115065965</v>
      </c>
      <c r="AA898" s="24">
        <f>IF(SUMIFS('Daily NSE Equity Options'!$M:$M,'Daily NSE Equity Options'!$A:$A,$A898)=0,"",SUMIFS('Daily NSE Equity Options'!$M:$M,'Daily NSE Equity Options'!$A:$A,$A898))</f>
        <v>168607504</v>
      </c>
      <c r="AB898" s="9">
        <f>IF(SUMIFS('Daily BSE Equity Options'!$M:$M,'Daily BSE Equity Options'!$A:$A,$A898)=0,"",SUMIFS('Daily BSE Equity Options'!$M:$M,'Daily BSE Equity Options'!$A:$A,$A898))</f>
        <v>273841477</v>
      </c>
      <c r="AC898" s="9">
        <f t="shared" ref="AC898:AC961" si="390">IF(OR(AA898="",AB898=""),"",AA898+AB898)</f>
        <v>442448981</v>
      </c>
      <c r="AD898" s="26">
        <f t="shared" ref="AD898:AD961" si="391">IFERROR(IF(OR(AA898="",INDEX(AA:AA,MATCH(DATE(YEAR($A898)-1,MONTH($A898),DAY($A898)),$A:$A,0))=""),"",AA898/INDEX(AA:AA,MATCH(DATE(YEAR($A898)-1,MONTH($A898),DAY($A898)),$A:$A,0))-1),"")</f>
        <v>-0.39190382230694187</v>
      </c>
      <c r="AE898" s="26">
        <f t="shared" ref="AE898:AE961" si="392">IFERROR(IF(OR(AB898="",INDEX(AB:AB,MATCH(DATE(YEAR($A898)-1,MONTH($A898),DAY($A898)),$A:$A,0))=""),"",AB898/INDEX(AB:AB,MATCH(DATE(YEAR($A898)-1,MONTH($A898),DAY($A898)),$A:$A,0))-1),"")</f>
        <v>119.52022567052877</v>
      </c>
      <c r="AF898" s="26">
        <f t="shared" ref="AF898:AF961" si="393">IFERROR(IF(OR(AC898="",INDEX(AC:AC,MATCH(DATE(YEAR($A898)-1,MONTH($A898),DAY($A898)),$A:$A,0))=""),"",AC898/INDEX(AC:AC,MATCH(DATE(YEAR($A898)-1,MONTH($A898),DAY($A898)),$A:$A,0))-1),"")</f>
        <v>0.58275666263121506</v>
      </c>
      <c r="AG898" s="26">
        <f t="shared" si="375"/>
        <v>-0.55627106483704436</v>
      </c>
      <c r="AH898" s="26">
        <f t="shared" si="376"/>
        <v>27.525409394292492</v>
      </c>
      <c r="AI898" s="26">
        <f t="shared" si="377"/>
        <v>0.13571193929570913</v>
      </c>
      <c r="AJ898" s="26">
        <f t="shared" ref="AJ898:AJ961" si="394">IF(AC898="","",AA898/AC898)</f>
        <v>0.38107784454361754</v>
      </c>
      <c r="AK898" s="26">
        <f t="shared" ref="AK898:AK961" si="395">IF(AC898="","",AB898/AC898)</f>
        <v>0.61892215545638241</v>
      </c>
      <c r="AL898" s="29">
        <v>10.9825</v>
      </c>
      <c r="AM898" s="30">
        <v>11.3575</v>
      </c>
      <c r="AN898" s="30">
        <v>9.86</v>
      </c>
      <c r="AO898" s="30">
        <v>11.1075</v>
      </c>
      <c r="AP898" s="31">
        <v>1.14E-2</v>
      </c>
    </row>
    <row r="899" spans="1:42" x14ac:dyDescent="0.2">
      <c r="A899" s="11">
        <v>45242</v>
      </c>
      <c r="B899" s="5" t="s">
        <v>246</v>
      </c>
      <c r="C899" s="10">
        <v>45231</v>
      </c>
      <c r="D899" s="5" t="s">
        <v>189</v>
      </c>
      <c r="E899" s="18">
        <f>IF(SUMIFS('Daily NSE Equity Options'!$K:$K,'Daily NSE Equity Options'!$A:$A,$A899)=0,"",SUMIFS('Daily NSE Equity Options'!$K:$K,'Daily NSE Equity Options'!$A:$A,$A899))</f>
        <v>73.085300000000004</v>
      </c>
      <c r="F899" s="7">
        <f>IF(SUMIFS('Daily BSE Equity Options'!$K:$K,'Daily BSE Equity Options'!$A:$A,$A899)=0,"",SUMIFS('Daily BSE Equity Options'!$K:$K,'Daily BSE Equity Options'!$A:$A,$A899))</f>
        <v>0.84109999999999996</v>
      </c>
      <c r="G899" s="7">
        <f t="shared" si="378"/>
        <v>73.926400000000001</v>
      </c>
      <c r="H899" s="20" t="str">
        <f t="shared" si="379"/>
        <v/>
      </c>
      <c r="I899" s="20" t="str">
        <f t="shared" si="380"/>
        <v/>
      </c>
      <c r="J899" s="20" t="str">
        <f t="shared" si="381"/>
        <v/>
      </c>
      <c r="K899" s="20">
        <f t="shared" ref="K899:K962" si="396">IF(OR(E899="",E898=""),"",E899/E898-1)</f>
        <v>-0.81318666431505471</v>
      </c>
      <c r="L899" s="20">
        <f t="shared" ref="L899:L962" si="397">IF(OR(F899="",F898=""),"",F899/F898-1)</f>
        <v>-0.98877878014093568</v>
      </c>
      <c r="M899" s="20">
        <f t="shared" ref="M899:M962" si="398">IF(OR(G899="",G898=""),"",G899/G898-1)</f>
        <v>-0.84141995790441915</v>
      </c>
      <c r="N899" s="20">
        <f t="shared" si="382"/>
        <v>0.98862246775170981</v>
      </c>
      <c r="O899" s="20">
        <f t="shared" si="383"/>
        <v>1.1377532248290191E-2</v>
      </c>
      <c r="P899" s="21">
        <f>IF(SUMIFS('Daily NSE Equity Options'!$L:$L,'Daily NSE Equity Options'!$A:$A,$A899)=0,"",SUMIFS('Daily NSE Equity Options'!$L:$L,'Daily NSE Equity Options'!$A:$A,$A899))</f>
        <v>34504.683599999997</v>
      </c>
      <c r="Q899" s="8">
        <f>IF(SUMIFS('Daily BSE Equity Options'!$L:$L,'Daily BSE Equity Options'!$A:$A,$A899)=0,"",SUMIFS('Daily BSE Equity Options'!$L:$L,'Daily BSE Equity Options'!$A:$A,$A899))</f>
        <v>578.57529999999997</v>
      </c>
      <c r="R899" s="8">
        <f t="shared" si="384"/>
        <v>35083.258899999993</v>
      </c>
      <c r="S899" s="23" t="str">
        <f t="shared" si="385"/>
        <v/>
      </c>
      <c r="T899" s="23" t="str">
        <f t="shared" si="386"/>
        <v/>
      </c>
      <c r="U899" s="23" t="str">
        <f t="shared" si="387"/>
        <v/>
      </c>
      <c r="V899" s="23">
        <f t="shared" ref="V899:V962" si="399">IF(OR(P899="",P898=""),"",P899/P898-1)</f>
        <v>-0.72898865513408695</v>
      </c>
      <c r="W899" s="23">
        <f t="shared" ref="W899:W962" si="400">IF(OR(Q899="",Q898=""),"",Q899/Q898-1)</f>
        <v>-0.99674052832132864</v>
      </c>
      <c r="X899" s="23">
        <f t="shared" ref="X899:X962" si="401">IF(OR(R899="",R898=""),"",R899/R898-1)</f>
        <v>-0.88490653671084374</v>
      </c>
      <c r="Y899" s="23">
        <f t="shared" si="388"/>
        <v>0.9835085075292137</v>
      </c>
      <c r="Z899" s="23">
        <f t="shared" si="389"/>
        <v>1.6491492470786403E-2</v>
      </c>
      <c r="AA899" s="24">
        <f>IF(SUMIFS('Daily NSE Equity Options'!$M:$M,'Daily NSE Equity Options'!$A:$A,$A899)=0,"",SUMIFS('Daily NSE Equity Options'!$M:$M,'Daily NSE Equity Options'!$A:$A,$A899))</f>
        <v>45084937</v>
      </c>
      <c r="AB899" s="9">
        <f>IF(SUMIFS('Daily BSE Equity Options'!$M:$M,'Daily BSE Equity Options'!$A:$A,$A899)=0,"",SUMIFS('Daily BSE Equity Options'!$M:$M,'Daily BSE Equity Options'!$A:$A,$A899))</f>
        <v>817893</v>
      </c>
      <c r="AC899" s="9">
        <f t="shared" si="390"/>
        <v>45902830</v>
      </c>
      <c r="AD899" s="26" t="str">
        <f t="shared" si="391"/>
        <v/>
      </c>
      <c r="AE899" s="26" t="str">
        <f t="shared" si="392"/>
        <v/>
      </c>
      <c r="AF899" s="26" t="str">
        <f t="shared" si="393"/>
        <v/>
      </c>
      <c r="AG899" s="26">
        <f t="shared" ref="AG899:AG962" si="402">IF(OR(AA899="",AA898=""),"",AA899/AA898-1)</f>
        <v>-0.73260420841055807</v>
      </c>
      <c r="AH899" s="26">
        <f t="shared" ref="AH899:AH962" si="403">IF(OR(AB899="",AB898=""),"",AB899/AB898-1)</f>
        <v>-0.99701326107001675</v>
      </c>
      <c r="AI899" s="26">
        <f t="shared" ref="AI899:AI962" si="404">IF(OR(AC899="",AC898=""),"",AC899/AC898-1)</f>
        <v>-0.89625282920473037</v>
      </c>
      <c r="AJ899" s="26">
        <f t="shared" si="394"/>
        <v>0.98218207896985876</v>
      </c>
      <c r="AK899" s="26">
        <f t="shared" si="395"/>
        <v>1.7817921030141279E-2</v>
      </c>
      <c r="AL899" s="29">
        <v>11.1075</v>
      </c>
      <c r="AM899" s="30">
        <v>11.54</v>
      </c>
      <c r="AN899" s="30">
        <v>9.7524999999999995</v>
      </c>
      <c r="AO899" s="30">
        <v>11.3475</v>
      </c>
      <c r="AP899" s="31">
        <v>2.1600000000000001E-2</v>
      </c>
    </row>
    <row r="900" spans="1:42" x14ac:dyDescent="0.2">
      <c r="A900" s="11">
        <v>45243</v>
      </c>
      <c r="B900" s="5" t="s">
        <v>244</v>
      </c>
      <c r="C900" s="10">
        <v>45231</v>
      </c>
      <c r="D900" s="5" t="s">
        <v>189</v>
      </c>
      <c r="E900" s="18">
        <f>IF(SUMIFS('Daily NSE Equity Options'!$K:$K,'Daily NSE Equity Options'!$A:$A,$A900)=0,"",SUMIFS('Daily NSE Equity Options'!$K:$K,'Daily NSE Equity Options'!$A:$A,$A900))</f>
        <v>444.899</v>
      </c>
      <c r="F900" s="7">
        <f>IF(SUMIFS('Daily BSE Equity Options'!$K:$K,'Daily BSE Equity Options'!$A:$A,$A900)=0,"",SUMIFS('Daily BSE Equity Options'!$K:$K,'Daily BSE Equity Options'!$A:$A,$A900))</f>
        <v>6.2847</v>
      </c>
      <c r="G900" s="7">
        <f t="shared" si="378"/>
        <v>451.18369999999999</v>
      </c>
      <c r="H900" s="20" t="str">
        <f t="shared" si="379"/>
        <v/>
      </c>
      <c r="I900" s="20" t="str">
        <f t="shared" si="380"/>
        <v/>
      </c>
      <c r="J900" s="20" t="str">
        <f t="shared" si="381"/>
        <v/>
      </c>
      <c r="K900" s="20">
        <f t="shared" si="396"/>
        <v>5.0873937713876796</v>
      </c>
      <c r="L900" s="20">
        <f t="shared" si="397"/>
        <v>6.472000951135418</v>
      </c>
      <c r="M900" s="20">
        <f t="shared" si="398"/>
        <v>5.103147184226474</v>
      </c>
      <c r="N900" s="20">
        <f t="shared" si="382"/>
        <v>0.98607064040655723</v>
      </c>
      <c r="O900" s="20">
        <f t="shared" si="383"/>
        <v>1.3929359593442759E-2</v>
      </c>
      <c r="P900" s="21">
        <f>IF(SUMIFS('Daily NSE Equity Options'!$L:$L,'Daily NSE Equity Options'!$A:$A,$A900)=0,"",SUMIFS('Daily NSE Equity Options'!$L:$L,'Daily NSE Equity Options'!$A:$A,$A900))</f>
        <v>314119.18810000003</v>
      </c>
      <c r="Q900" s="8">
        <f>IF(SUMIFS('Daily BSE Equity Options'!$L:$L,'Daily BSE Equity Options'!$A:$A,$A900)=0,"",SUMIFS('Daily BSE Equity Options'!$L:$L,'Daily BSE Equity Options'!$A:$A,$A900))</f>
        <v>8845.2759000000005</v>
      </c>
      <c r="R900" s="8">
        <f t="shared" si="384"/>
        <v>322964.46400000004</v>
      </c>
      <c r="S900" s="23" t="str">
        <f t="shared" si="385"/>
        <v/>
      </c>
      <c r="T900" s="23" t="str">
        <f t="shared" si="386"/>
        <v/>
      </c>
      <c r="U900" s="23" t="str">
        <f t="shared" si="387"/>
        <v/>
      </c>
      <c r="V900" s="23">
        <f t="shared" si="399"/>
        <v>8.1036681205794352</v>
      </c>
      <c r="W900" s="23">
        <f t="shared" si="400"/>
        <v>14.288028887510409</v>
      </c>
      <c r="X900" s="23">
        <f t="shared" si="401"/>
        <v>8.2056574596039056</v>
      </c>
      <c r="Y900" s="23">
        <f t="shared" si="388"/>
        <v>0.97261223172837985</v>
      </c>
      <c r="Z900" s="23">
        <f t="shared" si="389"/>
        <v>2.7387768271620122E-2</v>
      </c>
      <c r="AA900" s="24">
        <f>IF(SUMIFS('Daily NSE Equity Options'!$M:$M,'Daily NSE Equity Options'!$A:$A,$A900)=0,"",SUMIFS('Daily NSE Equity Options'!$M:$M,'Daily NSE Equity Options'!$A:$A,$A900))</f>
        <v>415632109</v>
      </c>
      <c r="AB900" s="9">
        <f>IF(SUMIFS('Daily BSE Equity Options'!$M:$M,'Daily BSE Equity Options'!$A:$A,$A900)=0,"",SUMIFS('Daily BSE Equity Options'!$M:$M,'Daily BSE Equity Options'!$A:$A,$A900))</f>
        <v>11986950</v>
      </c>
      <c r="AC900" s="9">
        <f t="shared" si="390"/>
        <v>427619059</v>
      </c>
      <c r="AD900" s="26" t="str">
        <f t="shared" si="391"/>
        <v/>
      </c>
      <c r="AE900" s="26" t="str">
        <f t="shared" si="392"/>
        <v/>
      </c>
      <c r="AF900" s="26" t="str">
        <f t="shared" si="393"/>
        <v/>
      </c>
      <c r="AG900" s="26">
        <f t="shared" si="402"/>
        <v>8.2188685768818974</v>
      </c>
      <c r="AH900" s="26">
        <f t="shared" si="403"/>
        <v>13.655890195905821</v>
      </c>
      <c r="AI900" s="26">
        <f t="shared" si="404"/>
        <v>8.315744998728837</v>
      </c>
      <c r="AJ900" s="26">
        <f t="shared" si="394"/>
        <v>0.97196815776164924</v>
      </c>
      <c r="AK900" s="26">
        <f t="shared" si="395"/>
        <v>2.8031842238350747E-2</v>
      </c>
      <c r="AL900" s="29">
        <v>11.3475</v>
      </c>
      <c r="AM900" s="30">
        <v>11.6325</v>
      </c>
      <c r="AN900" s="30">
        <v>10.5025</v>
      </c>
      <c r="AO900" s="30">
        <v>11.1875</v>
      </c>
      <c r="AP900" s="31">
        <v>-1.41E-2</v>
      </c>
    </row>
    <row r="901" spans="1:42" x14ac:dyDescent="0.2">
      <c r="A901" s="11">
        <v>45245</v>
      </c>
      <c r="B901" s="5" t="s">
        <v>240</v>
      </c>
      <c r="C901" s="10">
        <v>45231</v>
      </c>
      <c r="D901" s="5" t="s">
        <v>189</v>
      </c>
      <c r="E901" s="18">
        <f>IF(SUMIFS('Daily NSE Equity Options'!$K:$K,'Daily NSE Equity Options'!$A:$A,$A901)=0,"",SUMIFS('Daily NSE Equity Options'!$K:$K,'Daily NSE Equity Options'!$A:$A,$A901))</f>
        <v>465.68099999999998</v>
      </c>
      <c r="F901" s="7">
        <f>IF(SUMIFS('Daily BSE Equity Options'!$K:$K,'Daily BSE Equity Options'!$A:$A,$A901)=0,"",SUMIFS('Daily BSE Equity Options'!$K:$K,'Daily BSE Equity Options'!$A:$A,$A901))</f>
        <v>2.4098000000000002</v>
      </c>
      <c r="G901" s="7">
        <f t="shared" si="378"/>
        <v>468.0908</v>
      </c>
      <c r="H901" s="20">
        <f t="shared" si="379"/>
        <v>0.22520419149010062</v>
      </c>
      <c r="I901" s="20">
        <f t="shared" si="380"/>
        <v>53.643990929705218</v>
      </c>
      <c r="J901" s="20">
        <f t="shared" si="381"/>
        <v>0.23140148660255666</v>
      </c>
      <c r="K901" s="20">
        <f t="shared" si="396"/>
        <v>4.6711725582660346E-2</v>
      </c>
      <c r="L901" s="20">
        <f t="shared" si="397"/>
        <v>-0.61656085413782669</v>
      </c>
      <c r="M901" s="20">
        <f t="shared" si="398"/>
        <v>3.7472763311263257E-2</v>
      </c>
      <c r="N901" s="20">
        <f t="shared" si="382"/>
        <v>0.99485185352927252</v>
      </c>
      <c r="O901" s="20">
        <f t="shared" si="383"/>
        <v>5.1481464707274745E-3</v>
      </c>
      <c r="P901" s="21">
        <f>IF(SUMIFS('Daily NSE Equity Options'!$L:$L,'Daily NSE Equity Options'!$A:$A,$A901)=0,"",SUMIFS('Daily NSE Equity Options'!$L:$L,'Daily NSE Equity Options'!$A:$A,$A901))</f>
        <v>396888.16139999998</v>
      </c>
      <c r="Q901" s="8">
        <f>IF(SUMIFS('Daily BSE Equity Options'!$L:$L,'Daily BSE Equity Options'!$A:$A,$A901)=0,"",SUMIFS('Daily BSE Equity Options'!$L:$L,'Daily BSE Equity Options'!$A:$A,$A901))</f>
        <v>1328.9774</v>
      </c>
      <c r="R901" s="8">
        <f t="shared" si="384"/>
        <v>398217.13879999996</v>
      </c>
      <c r="S901" s="23">
        <f t="shared" si="385"/>
        <v>1.9350302425840464</v>
      </c>
      <c r="T901" s="23">
        <f t="shared" si="386"/>
        <v>-0.37205995384349555</v>
      </c>
      <c r="U901" s="23">
        <f t="shared" si="387"/>
        <v>1.8994782540630202</v>
      </c>
      <c r="V901" s="23">
        <f t="shared" si="399"/>
        <v>0.26349543878755477</v>
      </c>
      <c r="W901" s="23">
        <f t="shared" si="400"/>
        <v>-0.84975286073326439</v>
      </c>
      <c r="X901" s="23">
        <f t="shared" si="401"/>
        <v>0.2330060523315034</v>
      </c>
      <c r="Y901" s="23">
        <f t="shared" si="388"/>
        <v>0.99666268156110815</v>
      </c>
      <c r="Z901" s="23">
        <f t="shared" si="389"/>
        <v>3.3373184388918627E-3</v>
      </c>
      <c r="AA901" s="24">
        <f>IF(SUMIFS('Daily NSE Equity Options'!$M:$M,'Daily NSE Equity Options'!$A:$A,$A901)=0,"",SUMIFS('Daily NSE Equity Options'!$M:$M,'Daily NSE Equity Options'!$A:$A,$A901))</f>
        <v>564127217</v>
      </c>
      <c r="AB901" s="9">
        <f>IF(SUMIFS('Daily BSE Equity Options'!$M:$M,'Daily BSE Equity Options'!$A:$A,$A901)=0,"",SUMIFS('Daily BSE Equity Options'!$M:$M,'Daily BSE Equity Options'!$A:$A,$A901))</f>
        <v>2019643</v>
      </c>
      <c r="AC901" s="9">
        <f t="shared" si="390"/>
        <v>566146860</v>
      </c>
      <c r="AD901" s="26">
        <f t="shared" si="391"/>
        <v>2.7840152421178344</v>
      </c>
      <c r="AE901" s="26">
        <f t="shared" si="392"/>
        <v>-9.2062277555273742E-2</v>
      </c>
      <c r="AF901" s="26">
        <f t="shared" si="393"/>
        <v>2.7417325361307041</v>
      </c>
      <c r="AG901" s="26">
        <f t="shared" si="402"/>
        <v>0.35727535189058268</v>
      </c>
      <c r="AH901" s="26">
        <f t="shared" si="403"/>
        <v>-0.83151318725780954</v>
      </c>
      <c r="AI901" s="26">
        <f t="shared" si="404"/>
        <v>0.32395141910641545</v>
      </c>
      <c r="AJ901" s="26">
        <f t="shared" si="394"/>
        <v>0.99643265176812956</v>
      </c>
      <c r="AK901" s="26">
        <f t="shared" si="395"/>
        <v>3.5673482318704375E-3</v>
      </c>
      <c r="AL901" s="29">
        <v>11.1875</v>
      </c>
      <c r="AM901" s="30">
        <v>11.4175</v>
      </c>
      <c r="AN901" s="30">
        <v>8.3949999999999996</v>
      </c>
      <c r="AO901" s="30">
        <v>11.135</v>
      </c>
      <c r="AP901" s="31">
        <v>-4.7000000000000002E-3</v>
      </c>
    </row>
    <row r="902" spans="1:42" x14ac:dyDescent="0.2">
      <c r="A902" s="11">
        <v>45246</v>
      </c>
      <c r="B902" s="5" t="s">
        <v>243</v>
      </c>
      <c r="C902" s="10">
        <v>45231</v>
      </c>
      <c r="D902" s="5" t="s">
        <v>189</v>
      </c>
      <c r="E902" s="18">
        <f>IF(SUMIFS('Daily NSE Equity Options'!$K:$K,'Daily NSE Equity Options'!$A:$A,$A902)=0,"",SUMIFS('Daily NSE Equity Options'!$K:$K,'Daily NSE Equity Options'!$A:$A,$A902))</f>
        <v>570.93129999999996</v>
      </c>
      <c r="F902" s="7">
        <f>IF(SUMIFS('Daily BSE Equity Options'!$K:$K,'Daily BSE Equity Options'!$A:$A,$A902)=0,"",SUMIFS('Daily BSE Equity Options'!$K:$K,'Daily BSE Equity Options'!$A:$A,$A902))</f>
        <v>11.5665</v>
      </c>
      <c r="G902" s="7">
        <f t="shared" si="378"/>
        <v>582.49779999999998</v>
      </c>
      <c r="H902" s="20">
        <f t="shared" si="379"/>
        <v>0.30559878855124212</v>
      </c>
      <c r="I902" s="20">
        <f t="shared" si="380"/>
        <v>273.08767772511845</v>
      </c>
      <c r="J902" s="20">
        <f t="shared" si="381"/>
        <v>0.3319203872164429</v>
      </c>
      <c r="K902" s="20">
        <f t="shared" si="396"/>
        <v>0.22601373042919937</v>
      </c>
      <c r="L902" s="20">
        <f t="shared" si="397"/>
        <v>3.7997759150136936</v>
      </c>
      <c r="M902" s="20">
        <f t="shared" si="398"/>
        <v>0.24441198160698741</v>
      </c>
      <c r="N902" s="20">
        <f t="shared" si="382"/>
        <v>0.98014327264411982</v>
      </c>
      <c r="O902" s="20">
        <f t="shared" si="383"/>
        <v>1.9856727355880142E-2</v>
      </c>
      <c r="P902" s="21">
        <f>IF(SUMIFS('Daily NSE Equity Options'!$L:$L,'Daily NSE Equity Options'!$A:$A,$A902)=0,"",SUMIFS('Daily NSE Equity Options'!$L:$L,'Daily NSE Equity Options'!$A:$A,$A902))</f>
        <v>432480.27189999999</v>
      </c>
      <c r="Q902" s="8">
        <f>IF(SUMIFS('Daily BSE Equity Options'!$L:$L,'Daily BSE Equity Options'!$A:$A,$A902)=0,"",SUMIFS('Daily BSE Equity Options'!$L:$L,'Daily BSE Equity Options'!$A:$A,$A902))</f>
        <v>11726.019200000001</v>
      </c>
      <c r="R902" s="8">
        <f t="shared" si="384"/>
        <v>444206.29109999997</v>
      </c>
      <c r="S902" s="23">
        <f t="shared" si="385"/>
        <v>1.9998035236745992</v>
      </c>
      <c r="T902" s="23">
        <f t="shared" si="386"/>
        <v>4.5200066017777445</v>
      </c>
      <c r="U902" s="23">
        <f t="shared" si="387"/>
        <v>2.0363984261537671</v>
      </c>
      <c r="V902" s="23">
        <f t="shared" si="399"/>
        <v>8.967793439454308E-2</v>
      </c>
      <c r="W902" s="23">
        <f t="shared" si="400"/>
        <v>7.8233398099922553</v>
      </c>
      <c r="X902" s="23">
        <f t="shared" si="401"/>
        <v>0.11548762677213031</v>
      </c>
      <c r="Y902" s="23">
        <f t="shared" si="388"/>
        <v>0.97360231173006906</v>
      </c>
      <c r="Z902" s="23">
        <f t="shared" si="389"/>
        <v>2.6397688269930945E-2</v>
      </c>
      <c r="AA902" s="24">
        <f>IF(SUMIFS('Daily NSE Equity Options'!$M:$M,'Daily NSE Equity Options'!$A:$A,$A902)=0,"",SUMIFS('Daily NSE Equity Options'!$M:$M,'Daily NSE Equity Options'!$A:$A,$A902))</f>
        <v>462554792</v>
      </c>
      <c r="AB902" s="9">
        <f>IF(SUMIFS('Daily BSE Equity Options'!$M:$M,'Daily BSE Equity Options'!$A:$A,$A902)=0,"",SUMIFS('Daily BSE Equity Options'!$M:$M,'Daily BSE Equity Options'!$A:$A,$A902))</f>
        <v>17757560</v>
      </c>
      <c r="AC902" s="9">
        <f t="shared" si="390"/>
        <v>480312352</v>
      </c>
      <c r="AD902" s="26">
        <f t="shared" si="391"/>
        <v>2.1846311012980553</v>
      </c>
      <c r="AE902" s="26">
        <f t="shared" si="392"/>
        <v>7.0125691889723605</v>
      </c>
      <c r="AF902" s="26">
        <f t="shared" si="393"/>
        <v>2.2571903153195154</v>
      </c>
      <c r="AG902" s="26">
        <f t="shared" si="402"/>
        <v>-0.18005233915172014</v>
      </c>
      <c r="AH902" s="26">
        <f t="shared" si="403"/>
        <v>7.7924251959380939</v>
      </c>
      <c r="AI902" s="26">
        <f t="shared" si="404"/>
        <v>-0.15161173551329066</v>
      </c>
      <c r="AJ902" s="26">
        <f t="shared" si="394"/>
        <v>0.96302914150331909</v>
      </c>
      <c r="AK902" s="26">
        <f t="shared" si="395"/>
        <v>3.6970858496680928E-2</v>
      </c>
      <c r="AL902" s="29">
        <v>11.135</v>
      </c>
      <c r="AM902" s="30">
        <v>11.807499999999999</v>
      </c>
      <c r="AN902" s="30">
        <v>10.6175</v>
      </c>
      <c r="AO902" s="30">
        <v>11.647500000000001</v>
      </c>
      <c r="AP902" s="31">
        <v>4.5999999999999999E-2</v>
      </c>
    </row>
    <row r="903" spans="1:42" x14ac:dyDescent="0.2">
      <c r="A903" s="11">
        <v>45247</v>
      </c>
      <c r="B903" s="5" t="s">
        <v>241</v>
      </c>
      <c r="C903" s="10">
        <v>45231</v>
      </c>
      <c r="D903" s="5" t="s">
        <v>189</v>
      </c>
      <c r="E903" s="18">
        <f>IF(SUMIFS('Daily NSE Equity Options'!$K:$K,'Daily NSE Equity Options'!$A:$A,$A903)=0,"",SUMIFS('Daily NSE Equity Options'!$K:$K,'Daily NSE Equity Options'!$A:$A,$A903))</f>
        <v>453.79180000000002</v>
      </c>
      <c r="F903" s="7">
        <f>IF(SUMIFS('Daily BSE Equity Options'!$K:$K,'Daily BSE Equity Options'!$A:$A,$A903)=0,"",SUMIFS('Daily BSE Equity Options'!$K:$K,'Daily BSE Equity Options'!$A:$A,$A903))</f>
        <v>94.005600000000001</v>
      </c>
      <c r="G903" s="7">
        <f t="shared" si="378"/>
        <v>547.79740000000004</v>
      </c>
      <c r="H903" s="20">
        <f t="shared" si="379"/>
        <v>0.12514417874892025</v>
      </c>
      <c r="I903" s="20">
        <f t="shared" si="380"/>
        <v>3899.6473029045642</v>
      </c>
      <c r="J903" s="20">
        <f t="shared" si="381"/>
        <v>0.35814315809203556</v>
      </c>
      <c r="K903" s="20">
        <f t="shared" si="396"/>
        <v>-0.20517267138795847</v>
      </c>
      <c r="L903" s="20">
        <f t="shared" si="397"/>
        <v>7.1274024121385047</v>
      </c>
      <c r="M903" s="20">
        <f t="shared" si="398"/>
        <v>-5.9571727137853525E-2</v>
      </c>
      <c r="N903" s="20">
        <f t="shared" si="382"/>
        <v>0.82839349000196061</v>
      </c>
      <c r="O903" s="20">
        <f t="shared" si="383"/>
        <v>0.17160650999803942</v>
      </c>
      <c r="P903" s="21">
        <f>IF(SUMIFS('Daily NSE Equity Options'!$L:$L,'Daily NSE Equity Options'!$A:$A,$A903)=0,"",SUMIFS('Daily NSE Equity Options'!$L:$L,'Daily NSE Equity Options'!$A:$A,$A903))</f>
        <v>137865.837</v>
      </c>
      <c r="Q903" s="8">
        <f>IF(SUMIFS('Daily BSE Equity Options'!$L:$L,'Daily BSE Equity Options'!$A:$A,$A903)=0,"",SUMIFS('Daily BSE Equity Options'!$L:$L,'Daily BSE Equity Options'!$A:$A,$A903))</f>
        <v>193043.2115</v>
      </c>
      <c r="R903" s="8">
        <f t="shared" si="384"/>
        <v>330909.04850000003</v>
      </c>
      <c r="S903" s="23">
        <f t="shared" si="385"/>
        <v>-0.47657804267001247</v>
      </c>
      <c r="T903" s="23">
        <f t="shared" si="386"/>
        <v>84.537591094313058</v>
      </c>
      <c r="U903" s="23">
        <f t="shared" si="387"/>
        <v>0.24565742250182998</v>
      </c>
      <c r="V903" s="23">
        <f t="shared" si="399"/>
        <v>-0.68122051811908324</v>
      </c>
      <c r="W903" s="23">
        <f t="shared" si="400"/>
        <v>15.462808750986866</v>
      </c>
      <c r="X903" s="23">
        <f t="shared" si="401"/>
        <v>-0.25505546605258322</v>
      </c>
      <c r="Y903" s="23">
        <f t="shared" si="388"/>
        <v>0.41662758279032064</v>
      </c>
      <c r="Z903" s="23">
        <f t="shared" si="389"/>
        <v>0.58337241720967925</v>
      </c>
      <c r="AA903" s="24">
        <f>IF(SUMIFS('Daily NSE Equity Options'!$M:$M,'Daily NSE Equity Options'!$A:$A,$A903)=0,"",SUMIFS('Daily NSE Equity Options'!$M:$M,'Daily NSE Equity Options'!$A:$A,$A903))</f>
        <v>179341568</v>
      </c>
      <c r="AB903" s="9">
        <f>IF(SUMIFS('Daily BSE Equity Options'!$M:$M,'Daily BSE Equity Options'!$A:$A,$A903)=0,"",SUMIFS('Daily BSE Equity Options'!$M:$M,'Daily BSE Equity Options'!$A:$A,$A903))</f>
        <v>292801697</v>
      </c>
      <c r="AC903" s="9">
        <f t="shared" si="390"/>
        <v>472143265</v>
      </c>
      <c r="AD903" s="26">
        <f t="shared" si="391"/>
        <v>-0.31725452483475614</v>
      </c>
      <c r="AE903" s="26">
        <f t="shared" si="392"/>
        <v>125.54581078744921</v>
      </c>
      <c r="AF903" s="26">
        <f t="shared" si="393"/>
        <v>0.78173421164642387</v>
      </c>
      <c r="AG903" s="26">
        <f t="shared" si="402"/>
        <v>-0.61228038039653465</v>
      </c>
      <c r="AH903" s="26">
        <f t="shared" si="403"/>
        <v>15.488847397953322</v>
      </c>
      <c r="AI903" s="26">
        <f t="shared" si="404"/>
        <v>-1.7007863666183676E-2</v>
      </c>
      <c r="AJ903" s="26">
        <f t="shared" si="394"/>
        <v>0.37984565553423705</v>
      </c>
      <c r="AK903" s="26">
        <f t="shared" si="395"/>
        <v>0.6201543444657629</v>
      </c>
      <c r="AL903" s="29">
        <v>11.647500000000001</v>
      </c>
      <c r="AM903" s="30">
        <v>12.09</v>
      </c>
      <c r="AN903" s="30">
        <v>10.19</v>
      </c>
      <c r="AO903" s="30">
        <v>11.827500000000001</v>
      </c>
      <c r="AP903" s="31">
        <v>1.55E-2</v>
      </c>
    </row>
    <row r="904" spans="1:42" x14ac:dyDescent="0.2">
      <c r="A904" s="11">
        <v>45250</v>
      </c>
      <c r="B904" s="5" t="s">
        <v>244</v>
      </c>
      <c r="C904" s="10">
        <v>45231</v>
      </c>
      <c r="D904" s="5" t="s">
        <v>189</v>
      </c>
      <c r="E904" s="18">
        <f>IF(SUMIFS('Daily NSE Equity Options'!$K:$K,'Daily NSE Equity Options'!$A:$A,$A904)=0,"",SUMIFS('Daily NSE Equity Options'!$K:$K,'Daily NSE Equity Options'!$A:$A,$A904))</f>
        <v>476.68029999999999</v>
      </c>
      <c r="F904" s="7">
        <f>IF(SUMIFS('Daily BSE Equity Options'!$K:$K,'Daily BSE Equity Options'!$A:$A,$A904)=0,"",SUMIFS('Daily BSE Equity Options'!$K:$K,'Daily BSE Equity Options'!$A:$A,$A904))</f>
        <v>10.462400000000001</v>
      </c>
      <c r="G904" s="7">
        <f t="shared" si="378"/>
        <v>487.14269999999999</v>
      </c>
      <c r="H904" s="20" t="str">
        <f t="shared" si="379"/>
        <v/>
      </c>
      <c r="I904" s="20" t="str">
        <f t="shared" si="380"/>
        <v/>
      </c>
      <c r="J904" s="20" t="str">
        <f t="shared" si="381"/>
        <v/>
      </c>
      <c r="K904" s="20">
        <f t="shared" si="396"/>
        <v>5.0438328766628127E-2</v>
      </c>
      <c r="L904" s="20">
        <f t="shared" si="397"/>
        <v>-0.88870450271047685</v>
      </c>
      <c r="M904" s="20">
        <f t="shared" si="398"/>
        <v>-0.11072469493283477</v>
      </c>
      <c r="N904" s="20">
        <f t="shared" si="382"/>
        <v>0.97852292562323118</v>
      </c>
      <c r="O904" s="20">
        <f t="shared" si="383"/>
        <v>2.1477074376768861E-2</v>
      </c>
      <c r="P904" s="21">
        <f>IF(SUMIFS('Daily NSE Equity Options'!$L:$L,'Daily NSE Equity Options'!$A:$A,$A904)=0,"",SUMIFS('Daily NSE Equity Options'!$L:$L,'Daily NSE Equity Options'!$A:$A,$A904))</f>
        <v>237195.86009999999</v>
      </c>
      <c r="Q904" s="8">
        <f>IF(SUMIFS('Daily BSE Equity Options'!$L:$L,'Daily BSE Equity Options'!$A:$A,$A904)=0,"",SUMIFS('Daily BSE Equity Options'!$L:$L,'Daily BSE Equity Options'!$A:$A,$A904))</f>
        <v>15880.6376</v>
      </c>
      <c r="R904" s="8">
        <f t="shared" si="384"/>
        <v>253076.49769999998</v>
      </c>
      <c r="S904" s="23" t="str">
        <f t="shared" si="385"/>
        <v/>
      </c>
      <c r="T904" s="23" t="str">
        <f t="shared" si="386"/>
        <v/>
      </c>
      <c r="U904" s="23" t="str">
        <f t="shared" si="387"/>
        <v/>
      </c>
      <c r="V904" s="23">
        <f t="shared" si="399"/>
        <v>0.72048322674746457</v>
      </c>
      <c r="W904" s="23">
        <f t="shared" si="400"/>
        <v>-0.91773532217681741</v>
      </c>
      <c r="X904" s="23">
        <f t="shared" si="401"/>
        <v>-0.23520828805622718</v>
      </c>
      <c r="Y904" s="23">
        <f t="shared" si="388"/>
        <v>0.93724965477108391</v>
      </c>
      <c r="Z904" s="23">
        <f t="shared" si="389"/>
        <v>6.2750345228916135E-2</v>
      </c>
      <c r="AA904" s="24">
        <f>IF(SUMIFS('Daily NSE Equity Options'!$M:$M,'Daily NSE Equity Options'!$A:$A,$A904)=0,"",SUMIFS('Daily NSE Equity Options'!$M:$M,'Daily NSE Equity Options'!$A:$A,$A904))</f>
        <v>318004820</v>
      </c>
      <c r="AB904" s="9">
        <f>IF(SUMIFS('Daily BSE Equity Options'!$M:$M,'Daily BSE Equity Options'!$A:$A,$A904)=0,"",SUMIFS('Daily BSE Equity Options'!$M:$M,'Daily BSE Equity Options'!$A:$A,$A904))</f>
        <v>21585129</v>
      </c>
      <c r="AC904" s="9">
        <f t="shared" si="390"/>
        <v>339589949</v>
      </c>
      <c r="AD904" s="26" t="str">
        <f t="shared" si="391"/>
        <v/>
      </c>
      <c r="AE904" s="26" t="str">
        <f t="shared" si="392"/>
        <v/>
      </c>
      <c r="AF904" s="26" t="str">
        <f t="shared" si="393"/>
        <v/>
      </c>
      <c r="AG904" s="26">
        <f t="shared" si="402"/>
        <v>0.77317965682111134</v>
      </c>
      <c r="AH904" s="26">
        <f t="shared" si="403"/>
        <v>-0.92628072439074693</v>
      </c>
      <c r="AI904" s="26">
        <f t="shared" si="404"/>
        <v>-0.28074808183486422</v>
      </c>
      <c r="AJ904" s="26">
        <f t="shared" si="394"/>
        <v>0.93643766824205976</v>
      </c>
      <c r="AK904" s="26">
        <f t="shared" si="395"/>
        <v>6.3562331757940224E-2</v>
      </c>
      <c r="AL904" s="29">
        <v>11.827500000000001</v>
      </c>
      <c r="AM904" s="30">
        <v>12.67</v>
      </c>
      <c r="AN904" s="30">
        <v>11.2</v>
      </c>
      <c r="AO904" s="30">
        <v>12.147500000000001</v>
      </c>
      <c r="AP904" s="31">
        <v>2.7099999999999999E-2</v>
      </c>
    </row>
    <row r="905" spans="1:42" x14ac:dyDescent="0.2">
      <c r="A905" s="11">
        <v>45251</v>
      </c>
      <c r="B905" s="5" t="s">
        <v>242</v>
      </c>
      <c r="C905" s="10">
        <v>45231</v>
      </c>
      <c r="D905" s="5" t="s">
        <v>189</v>
      </c>
      <c r="E905" s="18">
        <f>IF(SUMIFS('Daily NSE Equity Options'!$K:$K,'Daily NSE Equity Options'!$A:$A,$A905)=0,"",SUMIFS('Daily NSE Equity Options'!$K:$K,'Daily NSE Equity Options'!$A:$A,$A905))</f>
        <v>416.08920000000001</v>
      </c>
      <c r="F905" s="7">
        <f>IF(SUMIFS('Daily BSE Equity Options'!$K:$K,'Daily BSE Equity Options'!$A:$A,$A905)=0,"",SUMIFS('Daily BSE Equity Options'!$K:$K,'Daily BSE Equity Options'!$A:$A,$A905))</f>
        <v>2.6920999999999999</v>
      </c>
      <c r="G905" s="7">
        <f t="shared" si="378"/>
        <v>418.78129999999999</v>
      </c>
      <c r="H905" s="20">
        <f t="shared" si="379"/>
        <v>0.38127177899874609</v>
      </c>
      <c r="I905" s="20">
        <f t="shared" si="380"/>
        <v>56.03601694915254</v>
      </c>
      <c r="J905" s="20">
        <f t="shared" si="381"/>
        <v>0.38999082259732099</v>
      </c>
      <c r="K905" s="20">
        <f t="shared" si="396"/>
        <v>-0.12711056026439516</v>
      </c>
      <c r="L905" s="20">
        <f t="shared" si="397"/>
        <v>-0.742688102156293</v>
      </c>
      <c r="M905" s="20">
        <f t="shared" si="398"/>
        <v>-0.14033136491627607</v>
      </c>
      <c r="N905" s="20">
        <f t="shared" si="382"/>
        <v>0.9935715849776483</v>
      </c>
      <c r="O905" s="20">
        <f t="shared" si="383"/>
        <v>6.4284150223517618E-3</v>
      </c>
      <c r="P905" s="21">
        <f>IF(SUMIFS('Daily NSE Equity Options'!$L:$L,'Daily NSE Equity Options'!$A:$A,$A905)=0,"",SUMIFS('Daily NSE Equity Options'!$L:$L,'Daily NSE Equity Options'!$A:$A,$A905))</f>
        <v>301606.11949999997</v>
      </c>
      <c r="Q905" s="8">
        <f>IF(SUMIFS('Daily BSE Equity Options'!$L:$L,'Daily BSE Equity Options'!$A:$A,$A905)=0,"",SUMIFS('Daily BSE Equity Options'!$L:$L,'Daily BSE Equity Options'!$A:$A,$A905))</f>
        <v>1060.42</v>
      </c>
      <c r="R905" s="8">
        <f t="shared" si="384"/>
        <v>302666.53949999996</v>
      </c>
      <c r="S905" s="23">
        <f t="shared" si="385"/>
        <v>2.5321653383494116</v>
      </c>
      <c r="T905" s="23">
        <f t="shared" si="386"/>
        <v>-0.43522789567933517</v>
      </c>
      <c r="U905" s="23">
        <f t="shared" si="387"/>
        <v>2.4683192304882415</v>
      </c>
      <c r="V905" s="23">
        <f t="shared" si="399"/>
        <v>0.27154883467546642</v>
      </c>
      <c r="W905" s="23">
        <f t="shared" si="400"/>
        <v>-0.93322560298208679</v>
      </c>
      <c r="X905" s="23">
        <f t="shared" si="401"/>
        <v>0.19594882278948167</v>
      </c>
      <c r="Y905" s="23">
        <f t="shared" si="388"/>
        <v>0.9964964082195813</v>
      </c>
      <c r="Z905" s="23">
        <f t="shared" si="389"/>
        <v>3.5035917804187942E-3</v>
      </c>
      <c r="AA905" s="24">
        <f>IF(SUMIFS('Daily NSE Equity Options'!$M:$M,'Daily NSE Equity Options'!$A:$A,$A905)=0,"",SUMIFS('Daily NSE Equity Options'!$M:$M,'Daily NSE Equity Options'!$A:$A,$A905))</f>
        <v>390706911</v>
      </c>
      <c r="AB905" s="9">
        <f>IF(SUMIFS('Daily BSE Equity Options'!$M:$M,'Daily BSE Equity Options'!$A:$A,$A905)=0,"",SUMIFS('Daily BSE Equity Options'!$M:$M,'Daily BSE Equity Options'!$A:$A,$A905))</f>
        <v>1594710</v>
      </c>
      <c r="AC905" s="9">
        <f t="shared" si="390"/>
        <v>392301621</v>
      </c>
      <c r="AD905" s="26">
        <f t="shared" si="391"/>
        <v>3.3676307497899929</v>
      </c>
      <c r="AE905" s="26">
        <f t="shared" si="392"/>
        <v>-0.17872622250421266</v>
      </c>
      <c r="AF905" s="26">
        <f t="shared" si="393"/>
        <v>3.2922874041185679</v>
      </c>
      <c r="AG905" s="26">
        <f t="shared" si="402"/>
        <v>0.22861946243456299</v>
      </c>
      <c r="AH905" s="26">
        <f t="shared" si="403"/>
        <v>-0.92611996898420201</v>
      </c>
      <c r="AI905" s="26">
        <f t="shared" si="404"/>
        <v>0.15522153160074836</v>
      </c>
      <c r="AJ905" s="26">
        <f t="shared" si="394"/>
        <v>0.99593499003156039</v>
      </c>
      <c r="AK905" s="26">
        <f t="shared" si="395"/>
        <v>4.0650099684395643E-3</v>
      </c>
      <c r="AL905" s="29">
        <v>12.147500000000001</v>
      </c>
      <c r="AM905" s="30">
        <v>12.435</v>
      </c>
      <c r="AN905" s="30">
        <v>10.755000000000001</v>
      </c>
      <c r="AO905" s="30">
        <v>12.2325</v>
      </c>
      <c r="AP905" s="31">
        <v>7.0000000000000001E-3</v>
      </c>
    </row>
    <row r="906" spans="1:42" x14ac:dyDescent="0.2">
      <c r="A906" s="11">
        <v>45252</v>
      </c>
      <c r="B906" s="5" t="s">
        <v>240</v>
      </c>
      <c r="C906" s="10">
        <v>45231</v>
      </c>
      <c r="D906" s="5" t="s">
        <v>189</v>
      </c>
      <c r="E906" s="18">
        <f>IF(SUMIFS('Daily NSE Equity Options'!$K:$K,'Daily NSE Equity Options'!$A:$A,$A906)=0,"",SUMIFS('Daily NSE Equity Options'!$K:$K,'Daily NSE Equity Options'!$A:$A,$A906))</f>
        <v>557.79899999999998</v>
      </c>
      <c r="F906" s="7">
        <f>IF(SUMIFS('Daily BSE Equity Options'!$K:$K,'Daily BSE Equity Options'!$A:$A,$A906)=0,"",SUMIFS('Daily BSE Equity Options'!$K:$K,'Daily BSE Equity Options'!$A:$A,$A906))</f>
        <v>3.9496000000000002</v>
      </c>
      <c r="G906" s="7">
        <f t="shared" si="378"/>
        <v>561.74860000000001</v>
      </c>
      <c r="H906" s="20">
        <f t="shared" si="379"/>
        <v>1.1965208433584067</v>
      </c>
      <c r="I906" s="20">
        <f t="shared" si="380"/>
        <v>102.39267015706807</v>
      </c>
      <c r="J906" s="20">
        <f t="shared" si="381"/>
        <v>1.2117410175727055</v>
      </c>
      <c r="K906" s="20">
        <f t="shared" si="396"/>
        <v>0.34057553043914623</v>
      </c>
      <c r="L906" s="20">
        <f t="shared" si="397"/>
        <v>0.46710746257568458</v>
      </c>
      <c r="M906" s="20">
        <f t="shared" si="398"/>
        <v>0.34138893021249994</v>
      </c>
      <c r="N906" s="20">
        <f t="shared" si="382"/>
        <v>0.99296909685222179</v>
      </c>
      <c r="O906" s="20">
        <f t="shared" si="383"/>
        <v>7.0309031477782053E-3</v>
      </c>
      <c r="P906" s="21">
        <f>IF(SUMIFS('Daily NSE Equity Options'!$L:$L,'Daily NSE Equity Options'!$A:$A,$A906)=0,"",SUMIFS('Daily NSE Equity Options'!$L:$L,'Daily NSE Equity Options'!$A:$A,$A906))</f>
        <v>495186.2746</v>
      </c>
      <c r="Q906" s="8">
        <f>IF(SUMIFS('Daily BSE Equity Options'!$L:$L,'Daily BSE Equity Options'!$A:$A,$A906)=0,"",SUMIFS('Daily BSE Equity Options'!$L:$L,'Daily BSE Equity Options'!$A:$A,$A906))</f>
        <v>2327.8235</v>
      </c>
      <c r="R906" s="8">
        <f t="shared" si="384"/>
        <v>497514.0981</v>
      </c>
      <c r="S906" s="23">
        <f t="shared" si="385"/>
        <v>3.7828071941193739</v>
      </c>
      <c r="T906" s="23">
        <f t="shared" si="386"/>
        <v>0.10184383975495548</v>
      </c>
      <c r="U906" s="23">
        <f t="shared" si="387"/>
        <v>3.709197834772004</v>
      </c>
      <c r="V906" s="23">
        <f t="shared" si="399"/>
        <v>0.64183099275610034</v>
      </c>
      <c r="W906" s="23">
        <f t="shared" si="400"/>
        <v>1.1951901133513134</v>
      </c>
      <c r="X906" s="23">
        <f t="shared" si="401"/>
        <v>0.64376973722263764</v>
      </c>
      <c r="Y906" s="23">
        <f t="shared" si="388"/>
        <v>0.99532109037936833</v>
      </c>
      <c r="Z906" s="23">
        <f t="shared" si="389"/>
        <v>4.6789096206317129E-3</v>
      </c>
      <c r="AA906" s="24">
        <f>IF(SUMIFS('Daily NSE Equity Options'!$M:$M,'Daily NSE Equity Options'!$A:$A,$A906)=0,"",SUMIFS('Daily NSE Equity Options'!$M:$M,'Daily NSE Equity Options'!$A:$A,$A906))</f>
        <v>710268743</v>
      </c>
      <c r="AB906" s="9">
        <f>IF(SUMIFS('Daily BSE Equity Options'!$M:$M,'Daily BSE Equity Options'!$A:$A,$A906)=0,"",SUMIFS('Daily BSE Equity Options'!$M:$M,'Daily BSE Equity Options'!$A:$A,$A906))</f>
        <v>3493598</v>
      </c>
      <c r="AC906" s="9">
        <f t="shared" si="390"/>
        <v>713762341</v>
      </c>
      <c r="AD906" s="26">
        <f t="shared" si="391"/>
        <v>5.121797983360147</v>
      </c>
      <c r="AE906" s="26">
        <f t="shared" si="392"/>
        <v>0.6239715367866765</v>
      </c>
      <c r="AF906" s="26">
        <f t="shared" si="393"/>
        <v>5.0399185808512499</v>
      </c>
      <c r="AG906" s="26">
        <f t="shared" si="402"/>
        <v>0.81790678128035466</v>
      </c>
      <c r="AH906" s="26">
        <f t="shared" si="403"/>
        <v>1.1907418903750524</v>
      </c>
      <c r="AI906" s="26">
        <f t="shared" si="404"/>
        <v>0.81942235971540889</v>
      </c>
      <c r="AJ906" s="26">
        <f t="shared" si="394"/>
        <v>0.99510537639866881</v>
      </c>
      <c r="AK906" s="26">
        <f t="shared" si="395"/>
        <v>4.8946236013311887E-3</v>
      </c>
      <c r="AL906" s="29">
        <v>12.2325</v>
      </c>
      <c r="AM906" s="30">
        <v>12.7075</v>
      </c>
      <c r="AN906" s="30">
        <v>11.022500000000001</v>
      </c>
      <c r="AO906" s="30">
        <v>11.865</v>
      </c>
      <c r="AP906" s="31">
        <v>-0.03</v>
      </c>
    </row>
    <row r="907" spans="1:42" x14ac:dyDescent="0.2">
      <c r="A907" s="11">
        <v>45253</v>
      </c>
      <c r="B907" s="5" t="s">
        <v>243</v>
      </c>
      <c r="C907" s="10">
        <v>45231</v>
      </c>
      <c r="D907" s="5" t="s">
        <v>189</v>
      </c>
      <c r="E907" s="18">
        <f>IF(SUMIFS('Daily NSE Equity Options'!$K:$K,'Daily NSE Equity Options'!$A:$A,$A907)=0,"",SUMIFS('Daily NSE Equity Options'!$K:$K,'Daily NSE Equity Options'!$A:$A,$A907))</f>
        <v>417.2011</v>
      </c>
      <c r="F907" s="7">
        <f>IF(SUMIFS('Daily BSE Equity Options'!$K:$K,'Daily BSE Equity Options'!$A:$A,$A907)=0,"",SUMIFS('Daily BSE Equity Options'!$K:$K,'Daily BSE Equity Options'!$A:$A,$A907))</f>
        <v>6.7896000000000001</v>
      </c>
      <c r="G907" s="7">
        <f t="shared" si="378"/>
        <v>423.9907</v>
      </c>
      <c r="H907" s="20">
        <f t="shared" si="379"/>
        <v>0.46890158350130728</v>
      </c>
      <c r="I907" s="20">
        <f t="shared" si="380"/>
        <v>271.67469879518075</v>
      </c>
      <c r="J907" s="20">
        <f t="shared" si="381"/>
        <v>0.49267587029488746</v>
      </c>
      <c r="K907" s="20">
        <f t="shared" si="396"/>
        <v>-0.2520583579389708</v>
      </c>
      <c r="L907" s="20">
        <f t="shared" si="397"/>
        <v>0.71906015799068257</v>
      </c>
      <c r="M907" s="20">
        <f t="shared" si="398"/>
        <v>-0.24523051770845539</v>
      </c>
      <c r="N907" s="20">
        <f t="shared" si="382"/>
        <v>0.98398644121203604</v>
      </c>
      <c r="O907" s="20">
        <f t="shared" si="383"/>
        <v>1.6013558787963983E-2</v>
      </c>
      <c r="P907" s="21">
        <f>IF(SUMIFS('Daily NSE Equity Options'!$L:$L,'Daily NSE Equity Options'!$A:$A,$A907)=0,"",SUMIFS('Daily NSE Equity Options'!$L:$L,'Daily NSE Equity Options'!$A:$A,$A907))</f>
        <v>368354.10369999998</v>
      </c>
      <c r="Q907" s="8">
        <f>IF(SUMIFS('Daily BSE Equity Options'!$L:$L,'Daily BSE Equity Options'!$A:$A,$A907)=0,"",SUMIFS('Daily BSE Equity Options'!$L:$L,'Daily BSE Equity Options'!$A:$A,$A907))</f>
        <v>6394.2547000000004</v>
      </c>
      <c r="R907" s="8">
        <f t="shared" si="384"/>
        <v>374748.35839999997</v>
      </c>
      <c r="S907" s="23">
        <f t="shared" si="385"/>
        <v>2.3027450488121897</v>
      </c>
      <c r="T907" s="23">
        <f t="shared" si="386"/>
        <v>2.0056884406974125</v>
      </c>
      <c r="U907" s="23">
        <f t="shared" si="387"/>
        <v>2.2971848701426096</v>
      </c>
      <c r="V907" s="23">
        <f t="shared" si="399"/>
        <v>-0.25613022291955101</v>
      </c>
      <c r="W907" s="23">
        <f t="shared" si="400"/>
        <v>1.7468812390630135</v>
      </c>
      <c r="X907" s="23">
        <f t="shared" si="401"/>
        <v>-0.24675831331984521</v>
      </c>
      <c r="Y907" s="23">
        <f t="shared" si="388"/>
        <v>0.98293720424206665</v>
      </c>
      <c r="Z907" s="23">
        <f t="shared" si="389"/>
        <v>1.7062795757933336E-2</v>
      </c>
      <c r="AA907" s="24">
        <f>IF(SUMIFS('Daily NSE Equity Options'!$M:$M,'Daily NSE Equity Options'!$A:$A,$A907)=0,"",SUMIFS('Daily NSE Equity Options'!$M:$M,'Daily NSE Equity Options'!$A:$A,$A907))</f>
        <v>390535504</v>
      </c>
      <c r="AB907" s="9">
        <f>IF(SUMIFS('Daily BSE Equity Options'!$M:$M,'Daily BSE Equity Options'!$A:$A,$A907)=0,"",SUMIFS('Daily BSE Equity Options'!$M:$M,'Daily BSE Equity Options'!$A:$A,$A907))</f>
        <v>9604582</v>
      </c>
      <c r="AC907" s="9">
        <f t="shared" si="390"/>
        <v>400140086</v>
      </c>
      <c r="AD907" s="26">
        <f t="shared" si="391"/>
        <v>2.4743492012378874</v>
      </c>
      <c r="AE907" s="26">
        <f t="shared" si="392"/>
        <v>3.3653242274903317</v>
      </c>
      <c r="AF907" s="26">
        <f t="shared" si="393"/>
        <v>2.4914541499414757</v>
      </c>
      <c r="AG907" s="26">
        <f t="shared" si="402"/>
        <v>-0.45015811571480069</v>
      </c>
      <c r="AH907" s="26">
        <f t="shared" si="403"/>
        <v>1.7491949560310029</v>
      </c>
      <c r="AI907" s="26">
        <f t="shared" si="404"/>
        <v>-0.43939311026217343</v>
      </c>
      <c r="AJ907" s="26">
        <f t="shared" si="394"/>
        <v>0.97599695122772578</v>
      </c>
      <c r="AK907" s="26">
        <f t="shared" si="395"/>
        <v>2.4003048772274219E-2</v>
      </c>
      <c r="AL907" s="29">
        <v>11.865</v>
      </c>
      <c r="AM907" s="30">
        <v>12.14</v>
      </c>
      <c r="AN907" s="30">
        <v>10.975</v>
      </c>
      <c r="AO907" s="30">
        <v>11.315</v>
      </c>
      <c r="AP907" s="31">
        <v>-4.6399999999999997E-2</v>
      </c>
    </row>
    <row r="908" spans="1:42" x14ac:dyDescent="0.2">
      <c r="A908" s="11">
        <v>45254</v>
      </c>
      <c r="B908" s="5" t="s">
        <v>241</v>
      </c>
      <c r="C908" s="10">
        <v>45231</v>
      </c>
      <c r="D908" s="5" t="s">
        <v>189</v>
      </c>
      <c r="E908" s="18">
        <f>IF(SUMIFS('Daily NSE Equity Options'!$K:$K,'Daily NSE Equity Options'!$A:$A,$A908)=0,"",SUMIFS('Daily NSE Equity Options'!$K:$K,'Daily NSE Equity Options'!$A:$A,$A908))</f>
        <v>325.64920000000001</v>
      </c>
      <c r="F908" s="7">
        <f>IF(SUMIFS('Daily BSE Equity Options'!$K:$K,'Daily BSE Equity Options'!$A:$A,$A908)=0,"",SUMIFS('Daily BSE Equity Options'!$K:$K,'Daily BSE Equity Options'!$A:$A,$A908))</f>
        <v>46.272799999999997</v>
      </c>
      <c r="G908" s="7">
        <f t="shared" si="378"/>
        <v>371.92200000000003</v>
      </c>
      <c r="H908" s="20">
        <f t="shared" si="379"/>
        <v>-0.18338448529524243</v>
      </c>
      <c r="I908" s="20">
        <f t="shared" si="380"/>
        <v>1887.6857142857141</v>
      </c>
      <c r="J908" s="20">
        <f t="shared" si="381"/>
        <v>-6.7405610180048536E-2</v>
      </c>
      <c r="K908" s="20">
        <f t="shared" si="396"/>
        <v>-0.21944309351053959</v>
      </c>
      <c r="L908" s="20">
        <f t="shared" si="397"/>
        <v>5.8152468481206547</v>
      </c>
      <c r="M908" s="20">
        <f t="shared" si="398"/>
        <v>-0.12280623136309354</v>
      </c>
      <c r="N908" s="20">
        <f t="shared" si="382"/>
        <v>0.87558466560192727</v>
      </c>
      <c r="O908" s="20">
        <f t="shared" si="383"/>
        <v>0.1244153343980727</v>
      </c>
      <c r="P908" s="21">
        <f>IF(SUMIFS('Daily NSE Equity Options'!$L:$L,'Daily NSE Equity Options'!$A:$A,$A908)=0,"",SUMIFS('Daily NSE Equity Options'!$L:$L,'Daily NSE Equity Options'!$A:$A,$A908))</f>
        <v>141190.04800000001</v>
      </c>
      <c r="Q908" s="8">
        <f>IF(SUMIFS('Daily BSE Equity Options'!$L:$L,'Daily BSE Equity Options'!$A:$A,$A908)=0,"",SUMIFS('Daily BSE Equity Options'!$L:$L,'Daily BSE Equity Options'!$A:$A,$A908))</f>
        <v>115909.08719999999</v>
      </c>
      <c r="R908" s="8">
        <f t="shared" si="384"/>
        <v>257099.13520000002</v>
      </c>
      <c r="S908" s="23">
        <f t="shared" si="385"/>
        <v>-0.45965427049396212</v>
      </c>
      <c r="T908" s="23">
        <f t="shared" si="386"/>
        <v>51.486666397989808</v>
      </c>
      <c r="U908" s="23">
        <f t="shared" si="387"/>
        <v>-2.4306936349151709E-2</v>
      </c>
      <c r="V908" s="23">
        <f t="shared" si="399"/>
        <v>-0.61670021704172473</v>
      </c>
      <c r="W908" s="23">
        <f t="shared" si="400"/>
        <v>17.127067600231811</v>
      </c>
      <c r="X908" s="23">
        <f t="shared" si="401"/>
        <v>-0.31394193079939581</v>
      </c>
      <c r="Y908" s="23">
        <f t="shared" si="388"/>
        <v>0.54916578342500777</v>
      </c>
      <c r="Z908" s="23">
        <f t="shared" si="389"/>
        <v>0.45083421657499212</v>
      </c>
      <c r="AA908" s="24">
        <f>IF(SUMIFS('Daily NSE Equity Options'!$M:$M,'Daily NSE Equity Options'!$A:$A,$A908)=0,"",SUMIFS('Daily NSE Equity Options'!$M:$M,'Daily NSE Equity Options'!$A:$A,$A908))</f>
        <v>187176954</v>
      </c>
      <c r="AB908" s="9">
        <f>IF(SUMIFS('Daily BSE Equity Options'!$M:$M,'Daily BSE Equity Options'!$A:$A,$A908)=0,"",SUMIFS('Daily BSE Equity Options'!$M:$M,'Daily BSE Equity Options'!$A:$A,$A908))</f>
        <v>174425498</v>
      </c>
      <c r="AC908" s="9">
        <f t="shared" si="390"/>
        <v>361602452</v>
      </c>
      <c r="AD908" s="26">
        <f t="shared" si="391"/>
        <v>-0.27748781691386937</v>
      </c>
      <c r="AE908" s="26">
        <f t="shared" si="392"/>
        <v>75.583697608865549</v>
      </c>
      <c r="AF908" s="26">
        <f t="shared" si="393"/>
        <v>0.38363876620359716</v>
      </c>
      <c r="AG908" s="26">
        <f t="shared" si="402"/>
        <v>-0.5207171893902891</v>
      </c>
      <c r="AH908" s="26">
        <f t="shared" si="403"/>
        <v>17.160654779146036</v>
      </c>
      <c r="AI908" s="26">
        <f t="shared" si="404"/>
        <v>-9.6310355668789427E-2</v>
      </c>
      <c r="AJ908" s="26">
        <f t="shared" si="394"/>
        <v>0.51763187158918933</v>
      </c>
      <c r="AK908" s="26">
        <f t="shared" si="395"/>
        <v>0.48236812841081067</v>
      </c>
      <c r="AL908" s="29">
        <v>11.315</v>
      </c>
      <c r="AM908" s="30">
        <v>11.465</v>
      </c>
      <c r="AN908" s="30">
        <v>8.6775000000000002</v>
      </c>
      <c r="AO908" s="30">
        <v>11.33</v>
      </c>
      <c r="AP908" s="31">
        <v>1.2999999999999999E-3</v>
      </c>
    </row>
    <row r="909" spans="1:42" x14ac:dyDescent="0.2">
      <c r="A909" s="11">
        <v>45258</v>
      </c>
      <c r="B909" s="5" t="s">
        <v>242</v>
      </c>
      <c r="C909" s="10">
        <v>45231</v>
      </c>
      <c r="D909" s="5" t="s">
        <v>189</v>
      </c>
      <c r="E909" s="18">
        <f>IF(SUMIFS('Daily NSE Equity Options'!$K:$K,'Daily NSE Equity Options'!$A:$A,$A909)=0,"",SUMIFS('Daily NSE Equity Options'!$K:$K,'Daily NSE Equity Options'!$A:$A,$A909))</f>
        <v>414.64670000000001</v>
      </c>
      <c r="F909" s="7">
        <f>IF(SUMIFS('Daily BSE Equity Options'!$K:$K,'Daily BSE Equity Options'!$A:$A,$A909)=0,"",SUMIFS('Daily BSE Equity Options'!$K:$K,'Daily BSE Equity Options'!$A:$A,$A909))</f>
        <v>2.4430999999999998</v>
      </c>
      <c r="G909" s="7">
        <f t="shared" si="378"/>
        <v>417.08980000000003</v>
      </c>
      <c r="H909" s="20">
        <f t="shared" si="379"/>
        <v>0.15919235813164612</v>
      </c>
      <c r="I909" s="20">
        <f t="shared" si="380"/>
        <v>61.323979591836732</v>
      </c>
      <c r="J909" s="20">
        <f t="shared" si="381"/>
        <v>0.16589455594152547</v>
      </c>
      <c r="K909" s="20">
        <f t="shared" si="396"/>
        <v>0.27329254916026202</v>
      </c>
      <c r="L909" s="20">
        <f t="shared" si="397"/>
        <v>-0.94720224408291698</v>
      </c>
      <c r="M909" s="20">
        <f t="shared" si="398"/>
        <v>0.12144428132780538</v>
      </c>
      <c r="N909" s="20">
        <f t="shared" si="382"/>
        <v>0.99414250839986973</v>
      </c>
      <c r="O909" s="20">
        <f t="shared" si="383"/>
        <v>5.8574916001302348E-3</v>
      </c>
      <c r="P909" s="21">
        <f>IF(SUMIFS('Daily NSE Equity Options'!$L:$L,'Daily NSE Equity Options'!$A:$A,$A909)=0,"",SUMIFS('Daily NSE Equity Options'!$L:$L,'Daily NSE Equity Options'!$A:$A,$A909))</f>
        <v>290357.30459999997</v>
      </c>
      <c r="Q909" s="8">
        <f>IF(SUMIFS('Daily BSE Equity Options'!$L:$L,'Daily BSE Equity Options'!$A:$A,$A909)=0,"",SUMIFS('Daily BSE Equity Options'!$L:$L,'Daily BSE Equity Options'!$A:$A,$A909))</f>
        <v>1105.1396999999999</v>
      </c>
      <c r="R909" s="8">
        <f t="shared" si="384"/>
        <v>291462.44429999997</v>
      </c>
      <c r="S909" s="23">
        <f t="shared" si="385"/>
        <v>1.8588954993447375</v>
      </c>
      <c r="T909" s="23">
        <f t="shared" si="386"/>
        <v>-0.43348942955701042</v>
      </c>
      <c r="U909" s="23">
        <f t="shared" si="387"/>
        <v>1.8156939274747668</v>
      </c>
      <c r="V909" s="23">
        <f t="shared" si="399"/>
        <v>1.0564997938098295</v>
      </c>
      <c r="W909" s="23">
        <f t="shared" si="400"/>
        <v>-0.99046546110665945</v>
      </c>
      <c r="X909" s="23">
        <f t="shared" si="401"/>
        <v>0.13365781675332511</v>
      </c>
      <c r="Y909" s="23">
        <f t="shared" si="388"/>
        <v>0.99620829468217009</v>
      </c>
      <c r="Z909" s="23">
        <f t="shared" si="389"/>
        <v>3.7917053178298625E-3</v>
      </c>
      <c r="AA909" s="24">
        <f>IF(SUMIFS('Daily NSE Equity Options'!$M:$M,'Daily NSE Equity Options'!$A:$A,$A909)=0,"",SUMIFS('Daily NSE Equity Options'!$M:$M,'Daily NSE Equity Options'!$A:$A,$A909))</f>
        <v>372543334</v>
      </c>
      <c r="AB909" s="9">
        <f>IF(SUMIFS('Daily BSE Equity Options'!$M:$M,'Daily BSE Equity Options'!$A:$A,$A909)=0,"",SUMIFS('Daily BSE Equity Options'!$M:$M,'Daily BSE Equity Options'!$A:$A,$A909))</f>
        <v>1661191</v>
      </c>
      <c r="AC909" s="9">
        <f t="shared" si="390"/>
        <v>374204525</v>
      </c>
      <c r="AD909" s="26">
        <f t="shared" si="391"/>
        <v>2.5953185807950963</v>
      </c>
      <c r="AE909" s="26">
        <f t="shared" si="392"/>
        <v>-0.21656161498973059</v>
      </c>
      <c r="AF909" s="26">
        <f t="shared" si="393"/>
        <v>2.5389321330489989</v>
      </c>
      <c r="AG909" s="26">
        <f t="shared" si="402"/>
        <v>0.99032693950132344</v>
      </c>
      <c r="AH909" s="26">
        <f t="shared" si="403"/>
        <v>-0.99047621466444091</v>
      </c>
      <c r="AI909" s="26">
        <f t="shared" si="404"/>
        <v>3.4850629276153233E-2</v>
      </c>
      <c r="AJ909" s="26">
        <f t="shared" si="394"/>
        <v>0.99556074048008902</v>
      </c>
      <c r="AK909" s="26">
        <f t="shared" si="395"/>
        <v>4.4392595199109364E-3</v>
      </c>
      <c r="AL909" s="29">
        <v>11.33</v>
      </c>
      <c r="AM909" s="30">
        <v>12.4925</v>
      </c>
      <c r="AN909" s="30">
        <v>11.065</v>
      </c>
      <c r="AO909" s="30">
        <v>12.175000000000001</v>
      </c>
      <c r="AP909" s="31">
        <v>7.46E-2</v>
      </c>
    </row>
    <row r="910" spans="1:42" x14ac:dyDescent="0.2">
      <c r="A910" s="11">
        <v>45259</v>
      </c>
      <c r="B910" s="5" t="s">
        <v>240</v>
      </c>
      <c r="C910" s="10">
        <v>45231</v>
      </c>
      <c r="D910" s="5" t="s">
        <v>189</v>
      </c>
      <c r="E910" s="18">
        <f>IF(SUMIFS('Daily NSE Equity Options'!$K:$K,'Daily NSE Equity Options'!$A:$A,$A910)=0,"",SUMIFS('Daily NSE Equity Options'!$K:$K,'Daily NSE Equity Options'!$A:$A,$A910))</f>
        <v>565.43110000000001</v>
      </c>
      <c r="F910" s="7">
        <f>IF(SUMIFS('Daily BSE Equity Options'!$K:$K,'Daily BSE Equity Options'!$A:$A,$A910)=0,"",SUMIFS('Daily BSE Equity Options'!$K:$K,'Daily BSE Equity Options'!$A:$A,$A910))</f>
        <v>4.9984000000000002</v>
      </c>
      <c r="G910" s="7">
        <f t="shared" si="378"/>
        <v>570.42949999999996</v>
      </c>
      <c r="H910" s="20">
        <f t="shared" si="379"/>
        <v>0.64046039451859915</v>
      </c>
      <c r="I910" s="20">
        <f t="shared" si="380"/>
        <v>137.45983379501385</v>
      </c>
      <c r="J910" s="20">
        <f t="shared" si="381"/>
        <v>0.65478871784874682</v>
      </c>
      <c r="K910" s="20">
        <f t="shared" si="396"/>
        <v>0.36364548421583964</v>
      </c>
      <c r="L910" s="20">
        <f t="shared" si="397"/>
        <v>1.0459252588923911</v>
      </c>
      <c r="M910" s="20">
        <f t="shared" si="398"/>
        <v>0.36764193226494624</v>
      </c>
      <c r="N910" s="20">
        <f t="shared" si="382"/>
        <v>0.99123747982879573</v>
      </c>
      <c r="O910" s="20">
        <f t="shared" si="383"/>
        <v>8.7625201712043296E-3</v>
      </c>
      <c r="P910" s="21">
        <f>IF(SUMIFS('Daily NSE Equity Options'!$L:$L,'Daily NSE Equity Options'!$A:$A,$A910)=0,"",SUMIFS('Daily NSE Equity Options'!$L:$L,'Daily NSE Equity Options'!$A:$A,$A910))</f>
        <v>271766.9915</v>
      </c>
      <c r="Q910" s="8">
        <f>IF(SUMIFS('Daily BSE Equity Options'!$L:$L,'Daily BSE Equity Options'!$A:$A,$A910)=0,"",SUMIFS('Daily BSE Equity Options'!$L:$L,'Daily BSE Equity Options'!$A:$A,$A910))</f>
        <v>3425.7685000000001</v>
      </c>
      <c r="R910" s="8">
        <f t="shared" si="384"/>
        <v>275192.76</v>
      </c>
      <c r="S910" s="23">
        <f t="shared" si="385"/>
        <v>0.9657156381826173</v>
      </c>
      <c r="T910" s="23">
        <f t="shared" si="386"/>
        <v>0.65158270256625372</v>
      </c>
      <c r="U910" s="23">
        <f t="shared" si="387"/>
        <v>0.96107232725285097</v>
      </c>
      <c r="V910" s="23">
        <f t="shared" si="399"/>
        <v>-6.4025642907831193E-2</v>
      </c>
      <c r="W910" s="23">
        <f t="shared" si="400"/>
        <v>2.0998510866997178</v>
      </c>
      <c r="X910" s="23">
        <f t="shared" si="401"/>
        <v>-5.5820860005049933E-2</v>
      </c>
      <c r="Y910" s="23">
        <f t="shared" si="388"/>
        <v>0.98755138579953916</v>
      </c>
      <c r="Z910" s="23">
        <f t="shared" si="389"/>
        <v>1.2448614200460797E-2</v>
      </c>
      <c r="AA910" s="24">
        <f>IF(SUMIFS('Daily NSE Equity Options'!$M:$M,'Daily NSE Equity Options'!$A:$A,$A910)=0,"",SUMIFS('Daily NSE Equity Options'!$M:$M,'Daily NSE Equity Options'!$A:$A,$A910))</f>
        <v>356426074</v>
      </c>
      <c r="AB910" s="9">
        <f>IF(SUMIFS('Daily BSE Equity Options'!$M:$M,'Daily BSE Equity Options'!$A:$A,$A910)=0,"",SUMIFS('Daily BSE Equity Options'!$M:$M,'Daily BSE Equity Options'!$A:$A,$A910))</f>
        <v>5119132</v>
      </c>
      <c r="AC910" s="9">
        <f t="shared" si="390"/>
        <v>361545206</v>
      </c>
      <c r="AD910" s="26">
        <f t="shared" si="391"/>
        <v>1.3571129386041267</v>
      </c>
      <c r="AE910" s="26">
        <f t="shared" si="392"/>
        <v>1.3312598907492035</v>
      </c>
      <c r="AF910" s="26">
        <f t="shared" si="393"/>
        <v>1.356742883001675</v>
      </c>
      <c r="AG910" s="26">
        <f t="shared" si="402"/>
        <v>-4.3262779196580614E-2</v>
      </c>
      <c r="AH910" s="26">
        <f t="shared" si="403"/>
        <v>2.0816035001393578</v>
      </c>
      <c r="AI910" s="26">
        <f t="shared" si="404"/>
        <v>-3.3829946337500916E-2</v>
      </c>
      <c r="AJ910" s="26">
        <f t="shared" si="394"/>
        <v>0.98584096285873579</v>
      </c>
      <c r="AK910" s="26">
        <f t="shared" si="395"/>
        <v>1.4159037141264154E-2</v>
      </c>
      <c r="AL910" s="29">
        <v>12.175000000000001</v>
      </c>
      <c r="AM910" s="30">
        <v>14.46</v>
      </c>
      <c r="AN910" s="30">
        <v>11.3325</v>
      </c>
      <c r="AO910" s="30">
        <v>12.7075</v>
      </c>
      <c r="AP910" s="31">
        <v>4.3700000000000003E-2</v>
      </c>
    </row>
    <row r="911" spans="1:42" x14ac:dyDescent="0.2">
      <c r="A911" s="11">
        <v>45260</v>
      </c>
      <c r="B911" s="5" t="s">
        <v>243</v>
      </c>
      <c r="C911" s="10">
        <v>45231</v>
      </c>
      <c r="D911" s="5" t="s">
        <v>189</v>
      </c>
      <c r="E911" s="18">
        <f>IF(SUMIFS('Daily NSE Equity Options'!$K:$K,'Daily NSE Equity Options'!$A:$A,$A911)=0,"",SUMIFS('Daily NSE Equity Options'!$K:$K,'Daily NSE Equity Options'!$A:$A,$A911))</f>
        <v>729.51430000000005</v>
      </c>
      <c r="F911" s="7">
        <f>IF(SUMIFS('Daily BSE Equity Options'!$K:$K,'Daily BSE Equity Options'!$A:$A,$A911)=0,"",SUMIFS('Daily BSE Equity Options'!$K:$K,'Daily BSE Equity Options'!$A:$A,$A911))</f>
        <v>8.9794</v>
      </c>
      <c r="G911" s="7">
        <f t="shared" si="378"/>
        <v>738.4937000000001</v>
      </c>
      <c r="H911" s="20">
        <f t="shared" si="379"/>
        <v>0.76615735996244561</v>
      </c>
      <c r="I911" s="20">
        <f t="shared" si="380"/>
        <v>237.81382978723403</v>
      </c>
      <c r="J911" s="20">
        <f t="shared" si="381"/>
        <v>0.78773379024825907</v>
      </c>
      <c r="K911" s="20">
        <f t="shared" si="396"/>
        <v>0.29019132481393406</v>
      </c>
      <c r="L911" s="20">
        <f t="shared" si="397"/>
        <v>0.79645486555697809</v>
      </c>
      <c r="M911" s="20">
        <f t="shared" si="398"/>
        <v>0.29462746930164063</v>
      </c>
      <c r="N911" s="20">
        <f t="shared" si="382"/>
        <v>0.98784092538636414</v>
      </c>
      <c r="O911" s="20">
        <f t="shared" si="383"/>
        <v>1.2159074613635835E-2</v>
      </c>
      <c r="P911" s="21">
        <f>IF(SUMIFS('Daily NSE Equity Options'!$L:$L,'Daily NSE Equity Options'!$A:$A,$A911)=0,"",SUMIFS('Daily NSE Equity Options'!$L:$L,'Daily NSE Equity Options'!$A:$A,$A911))</f>
        <v>646124.18870000006</v>
      </c>
      <c r="Q911" s="8">
        <f>IF(SUMIFS('Daily BSE Equity Options'!$L:$L,'Daily BSE Equity Options'!$A:$A,$A911)=0,"",SUMIFS('Daily BSE Equity Options'!$L:$L,'Daily BSE Equity Options'!$A:$A,$A911))</f>
        <v>6151.4966000000004</v>
      </c>
      <c r="R911" s="8">
        <f t="shared" si="384"/>
        <v>652275.68530000001</v>
      </c>
      <c r="S911" s="23">
        <f t="shared" si="385"/>
        <v>3.112205295664948</v>
      </c>
      <c r="T911" s="23">
        <f t="shared" si="386"/>
        <v>2.0330370719527613</v>
      </c>
      <c r="U911" s="23">
        <f t="shared" si="387"/>
        <v>3.0984528173553789</v>
      </c>
      <c r="V911" s="23">
        <f t="shared" si="399"/>
        <v>1.3774932530759538</v>
      </c>
      <c r="W911" s="23">
        <f t="shared" si="400"/>
        <v>0.79565449329106741</v>
      </c>
      <c r="X911" s="23">
        <f t="shared" si="401"/>
        <v>1.3702501668285167</v>
      </c>
      <c r="Y911" s="23">
        <f t="shared" si="388"/>
        <v>0.99056917690075985</v>
      </c>
      <c r="Z911" s="23">
        <f t="shared" si="389"/>
        <v>9.4308230992402441E-3</v>
      </c>
      <c r="AA911" s="24">
        <f>IF(SUMIFS('Daily NSE Equity Options'!$M:$M,'Daily NSE Equity Options'!$A:$A,$A911)=0,"",SUMIFS('Daily NSE Equity Options'!$M:$M,'Daily NSE Equity Options'!$A:$A,$A911))</f>
        <v>831201526</v>
      </c>
      <c r="AB911" s="9">
        <f>IF(SUMIFS('Daily BSE Equity Options'!$M:$M,'Daily BSE Equity Options'!$A:$A,$A911)=0,"",SUMIFS('Daily BSE Equity Options'!$M:$M,'Daily BSE Equity Options'!$A:$A,$A911))</f>
        <v>9176944</v>
      </c>
      <c r="AC911" s="9">
        <f t="shared" si="390"/>
        <v>840378470</v>
      </c>
      <c r="AD911" s="26">
        <f t="shared" si="391"/>
        <v>4.3760407894315927</v>
      </c>
      <c r="AE911" s="26">
        <f t="shared" si="392"/>
        <v>3.2940243118967709</v>
      </c>
      <c r="AF911" s="26">
        <f t="shared" si="393"/>
        <v>4.3612884223206567</v>
      </c>
      <c r="AG911" s="26">
        <f t="shared" si="402"/>
        <v>1.3320446696612884</v>
      </c>
      <c r="AH911" s="26">
        <f t="shared" si="403"/>
        <v>0.79267578956745011</v>
      </c>
      <c r="AI911" s="26">
        <f t="shared" si="404"/>
        <v>1.324407725655198</v>
      </c>
      <c r="AJ911" s="26">
        <f t="shared" si="394"/>
        <v>0.98907998678262188</v>
      </c>
      <c r="AK911" s="26">
        <f t="shared" si="395"/>
        <v>1.0920013217378118E-2</v>
      </c>
      <c r="AL911" s="29">
        <v>12.7075</v>
      </c>
      <c r="AM911" s="30">
        <v>13.352499999999999</v>
      </c>
      <c r="AN911" s="30">
        <v>11.762499999999999</v>
      </c>
      <c r="AO911" s="30">
        <v>12.69</v>
      </c>
      <c r="AP911" s="31">
        <v>-1.4E-3</v>
      </c>
    </row>
    <row r="912" spans="1:42" x14ac:dyDescent="0.2">
      <c r="A912" s="11">
        <v>45261</v>
      </c>
      <c r="B912" s="5" t="s">
        <v>241</v>
      </c>
      <c r="C912" s="10">
        <v>45261</v>
      </c>
      <c r="D912" s="5" t="s">
        <v>189</v>
      </c>
      <c r="E912" s="18">
        <f>IF(SUMIFS('Daily NSE Equity Options'!$K:$K,'Daily NSE Equity Options'!$A:$A,$A912)=0,"",SUMIFS('Daily NSE Equity Options'!$K:$K,'Daily NSE Equity Options'!$A:$A,$A912))</f>
        <v>470.66149999999999</v>
      </c>
      <c r="F912" s="7">
        <f>IF(SUMIFS('Daily BSE Equity Options'!$K:$K,'Daily BSE Equity Options'!$A:$A,$A912)=0,"",SUMIFS('Daily BSE Equity Options'!$K:$K,'Daily BSE Equity Options'!$A:$A,$A912))</f>
        <v>83.705500000000001</v>
      </c>
      <c r="G912" s="7">
        <f t="shared" si="378"/>
        <v>554.36699999999996</v>
      </c>
      <c r="H912" s="20">
        <f t="shared" si="379"/>
        <v>-2.984676220170035E-2</v>
      </c>
      <c r="I912" s="20">
        <f t="shared" si="380"/>
        <v>3545.843220338983</v>
      </c>
      <c r="J912" s="20">
        <f t="shared" si="381"/>
        <v>0.14263601042944152</v>
      </c>
      <c r="K912" s="20">
        <f t="shared" si="396"/>
        <v>-0.35482895948715476</v>
      </c>
      <c r="L912" s="20">
        <f t="shared" si="397"/>
        <v>8.3219480143439437</v>
      </c>
      <c r="M912" s="20">
        <f t="shared" si="398"/>
        <v>-0.24932738085646511</v>
      </c>
      <c r="N912" s="20">
        <f t="shared" si="382"/>
        <v>0.84900706571639373</v>
      </c>
      <c r="O912" s="20">
        <f t="shared" si="383"/>
        <v>0.15099293428360636</v>
      </c>
      <c r="P912" s="21">
        <f>IF(SUMIFS('Daily NSE Equity Options'!$L:$L,'Daily NSE Equity Options'!$A:$A,$A912)=0,"",SUMIFS('Daily NSE Equity Options'!$L:$L,'Daily NSE Equity Options'!$A:$A,$A912))</f>
        <v>107863.4283</v>
      </c>
      <c r="Q912" s="8">
        <f>IF(SUMIFS('Daily BSE Equity Options'!$L:$L,'Daily BSE Equity Options'!$A:$A,$A912)=0,"",SUMIFS('Daily BSE Equity Options'!$L:$L,'Daily BSE Equity Options'!$A:$A,$A912))</f>
        <v>184891.91140000001</v>
      </c>
      <c r="R912" s="8">
        <f t="shared" si="384"/>
        <v>292755.33970000001</v>
      </c>
      <c r="S912" s="23">
        <f t="shared" si="385"/>
        <v>-0.66520410246945849</v>
      </c>
      <c r="T912" s="23">
        <f t="shared" si="386"/>
        <v>82.556636682425932</v>
      </c>
      <c r="U912" s="23">
        <f t="shared" si="387"/>
        <v>-9.7518913980007227E-2</v>
      </c>
      <c r="V912" s="23">
        <f t="shared" si="399"/>
        <v>-0.83306084157440241</v>
      </c>
      <c r="W912" s="23">
        <f t="shared" si="400"/>
        <v>29.056411215443084</v>
      </c>
      <c r="X912" s="23">
        <f t="shared" si="401"/>
        <v>-0.55117851807498608</v>
      </c>
      <c r="Y912" s="23">
        <f t="shared" si="388"/>
        <v>0.36844222349806721</v>
      </c>
      <c r="Z912" s="23">
        <f t="shared" si="389"/>
        <v>0.63155777650193279</v>
      </c>
      <c r="AA912" s="24">
        <f>IF(SUMIFS('Daily NSE Equity Options'!$M:$M,'Daily NSE Equity Options'!$A:$A,$A912)=0,"",SUMIFS('Daily NSE Equity Options'!$M:$M,'Daily NSE Equity Options'!$A:$A,$A912))</f>
        <v>138303504</v>
      </c>
      <c r="AB912" s="9">
        <f>IF(SUMIFS('Daily BSE Equity Options'!$M:$M,'Daily BSE Equity Options'!$A:$A,$A912)=0,"",SUMIFS('Daily BSE Equity Options'!$M:$M,'Daily BSE Equity Options'!$A:$A,$A912))</f>
        <v>274135512</v>
      </c>
      <c r="AC912" s="9">
        <f t="shared" si="390"/>
        <v>412439016</v>
      </c>
      <c r="AD912" s="26">
        <f t="shared" si="391"/>
        <v>-0.56061096770984165</v>
      </c>
      <c r="AE912" s="26">
        <f t="shared" si="392"/>
        <v>119.54294550150757</v>
      </c>
      <c r="AF912" s="26">
        <f t="shared" si="393"/>
        <v>0.30091602098650916</v>
      </c>
      <c r="AG912" s="26">
        <f t="shared" si="402"/>
        <v>-0.83361014185626026</v>
      </c>
      <c r="AH912" s="26">
        <f t="shared" si="403"/>
        <v>28.872200593138629</v>
      </c>
      <c r="AI912" s="26">
        <f t="shared" si="404"/>
        <v>-0.50922229599718327</v>
      </c>
      <c r="AJ912" s="26">
        <f t="shared" si="394"/>
        <v>0.3353307971232285</v>
      </c>
      <c r="AK912" s="26">
        <f t="shared" si="395"/>
        <v>0.66466920287677145</v>
      </c>
      <c r="AL912" s="29">
        <v>12.69</v>
      </c>
      <c r="AM912" s="30">
        <v>12.755000000000001</v>
      </c>
      <c r="AN912" s="30">
        <v>11.7775</v>
      </c>
      <c r="AO912" s="30">
        <v>12.3825</v>
      </c>
      <c r="AP912" s="31">
        <v>-2.4199999999999999E-2</v>
      </c>
    </row>
    <row r="913" spans="1:42" x14ac:dyDescent="0.2">
      <c r="A913" s="11">
        <v>45264</v>
      </c>
      <c r="B913" s="5" t="s">
        <v>244</v>
      </c>
      <c r="C913" s="10">
        <v>45261</v>
      </c>
      <c r="D913" s="5" t="s">
        <v>189</v>
      </c>
      <c r="E913" s="18">
        <f>IF(SUMIFS('Daily NSE Equity Options'!$K:$K,'Daily NSE Equity Options'!$A:$A,$A913)=0,"",SUMIFS('Daily NSE Equity Options'!$K:$K,'Daily NSE Equity Options'!$A:$A,$A913))</f>
        <v>799.21550000000002</v>
      </c>
      <c r="F913" s="7">
        <f>IF(SUMIFS('Daily BSE Equity Options'!$K:$K,'Daily BSE Equity Options'!$A:$A,$A913)=0,"",SUMIFS('Daily BSE Equity Options'!$K:$K,'Daily BSE Equity Options'!$A:$A,$A913))</f>
        <v>21.063400000000001</v>
      </c>
      <c r="G913" s="7">
        <f t="shared" si="378"/>
        <v>820.27890000000002</v>
      </c>
      <c r="H913" s="20" t="str">
        <f t="shared" si="379"/>
        <v/>
      </c>
      <c r="I913" s="20" t="str">
        <f t="shared" si="380"/>
        <v/>
      </c>
      <c r="J913" s="20" t="str">
        <f t="shared" si="381"/>
        <v/>
      </c>
      <c r="K913" s="20">
        <f t="shared" si="396"/>
        <v>0.69806856944959383</v>
      </c>
      <c r="L913" s="20">
        <f t="shared" si="397"/>
        <v>-0.74836301079379486</v>
      </c>
      <c r="M913" s="20">
        <f t="shared" si="398"/>
        <v>0.47966762090817117</v>
      </c>
      <c r="N913" s="20">
        <f t="shared" si="382"/>
        <v>0.97432166059617042</v>
      </c>
      <c r="O913" s="20">
        <f t="shared" si="383"/>
        <v>2.56783394038296E-2</v>
      </c>
      <c r="P913" s="21">
        <f>IF(SUMIFS('Daily NSE Equity Options'!$L:$L,'Daily NSE Equity Options'!$A:$A,$A913)=0,"",SUMIFS('Daily NSE Equity Options'!$L:$L,'Daily NSE Equity Options'!$A:$A,$A913))</f>
        <v>301102.24729999999</v>
      </c>
      <c r="Q913" s="8">
        <f>IF(SUMIFS('Daily BSE Equity Options'!$L:$L,'Daily BSE Equity Options'!$A:$A,$A913)=0,"",SUMIFS('Daily BSE Equity Options'!$L:$L,'Daily BSE Equity Options'!$A:$A,$A913))</f>
        <v>30399.814699999999</v>
      </c>
      <c r="R913" s="8">
        <f t="shared" si="384"/>
        <v>331502.06199999998</v>
      </c>
      <c r="S913" s="23" t="str">
        <f t="shared" si="385"/>
        <v/>
      </c>
      <c r="T913" s="23" t="str">
        <f t="shared" si="386"/>
        <v/>
      </c>
      <c r="U913" s="23" t="str">
        <f t="shared" si="387"/>
        <v/>
      </c>
      <c r="V913" s="23">
        <f t="shared" si="399"/>
        <v>1.7915137878108776</v>
      </c>
      <c r="W913" s="23">
        <f t="shared" si="400"/>
        <v>-0.83558061318197829</v>
      </c>
      <c r="X913" s="23">
        <f t="shared" si="401"/>
        <v>0.13235188925915242</v>
      </c>
      <c r="Y913" s="23">
        <f t="shared" si="388"/>
        <v>0.90829675533058984</v>
      </c>
      <c r="Z913" s="23">
        <f t="shared" si="389"/>
        <v>9.1703244669410239E-2</v>
      </c>
      <c r="AA913" s="24">
        <f>IF(SUMIFS('Daily NSE Equity Options'!$M:$M,'Daily NSE Equity Options'!$A:$A,$A913)=0,"",SUMIFS('Daily NSE Equity Options'!$M:$M,'Daily NSE Equity Options'!$A:$A,$A913))</f>
        <v>387771883</v>
      </c>
      <c r="AB913" s="9">
        <f>IF(SUMIFS('Daily BSE Equity Options'!$M:$M,'Daily BSE Equity Options'!$A:$A,$A913)=0,"",SUMIFS('Daily BSE Equity Options'!$M:$M,'Daily BSE Equity Options'!$A:$A,$A913))</f>
        <v>39054367</v>
      </c>
      <c r="AC913" s="9">
        <f t="shared" si="390"/>
        <v>426826250</v>
      </c>
      <c r="AD913" s="26" t="str">
        <f t="shared" si="391"/>
        <v/>
      </c>
      <c r="AE913" s="26" t="str">
        <f t="shared" si="392"/>
        <v/>
      </c>
      <c r="AF913" s="26" t="str">
        <f t="shared" si="393"/>
        <v/>
      </c>
      <c r="AG913" s="26">
        <f t="shared" si="402"/>
        <v>1.8037748269920915</v>
      </c>
      <c r="AH913" s="26">
        <f t="shared" si="403"/>
        <v>-0.85753627206095062</v>
      </c>
      <c r="AI913" s="26">
        <f t="shared" si="404"/>
        <v>3.4883300177401155E-2</v>
      </c>
      <c r="AJ913" s="26">
        <f t="shared" si="394"/>
        <v>0.90850055028246268</v>
      </c>
      <c r="AK913" s="26">
        <f t="shared" si="395"/>
        <v>9.149944971753729E-2</v>
      </c>
      <c r="AL913" s="29">
        <v>12.3825</v>
      </c>
      <c r="AM913" s="30">
        <v>13.16</v>
      </c>
      <c r="AN913" s="30">
        <v>11.34</v>
      </c>
      <c r="AO913" s="30">
        <v>12.9925</v>
      </c>
      <c r="AP913" s="31">
        <v>4.9299999999999997E-2</v>
      </c>
    </row>
    <row r="914" spans="1:42" x14ac:dyDescent="0.2">
      <c r="A914" s="11">
        <v>45265</v>
      </c>
      <c r="B914" s="5" t="s">
        <v>242</v>
      </c>
      <c r="C914" s="10">
        <v>45261</v>
      </c>
      <c r="D914" s="5" t="s">
        <v>189</v>
      </c>
      <c r="E914" s="18">
        <f>IF(SUMIFS('Daily NSE Equity Options'!$K:$K,'Daily NSE Equity Options'!$A:$A,$A914)=0,"",SUMIFS('Daily NSE Equity Options'!$K:$K,'Daily NSE Equity Options'!$A:$A,$A914))</f>
        <v>971.81420000000003</v>
      </c>
      <c r="F914" s="7">
        <f>IF(SUMIFS('Daily BSE Equity Options'!$K:$K,'Daily BSE Equity Options'!$A:$A,$A914)=0,"",SUMIFS('Daily BSE Equity Options'!$K:$K,'Daily BSE Equity Options'!$A:$A,$A914))</f>
        <v>3.2454999999999998</v>
      </c>
      <c r="G914" s="7">
        <f t="shared" si="378"/>
        <v>975.05970000000002</v>
      </c>
      <c r="H914" s="20">
        <f t="shared" si="379"/>
        <v>1.5137811029952308</v>
      </c>
      <c r="I914" s="20">
        <f t="shared" si="380"/>
        <v>74.12731481481481</v>
      </c>
      <c r="J914" s="20">
        <f t="shared" si="381"/>
        <v>1.5218943931503852</v>
      </c>
      <c r="K914" s="20">
        <f t="shared" si="396"/>
        <v>0.21596015092299892</v>
      </c>
      <c r="L914" s="20">
        <f t="shared" si="397"/>
        <v>-0.8459175631664404</v>
      </c>
      <c r="M914" s="20">
        <f t="shared" si="398"/>
        <v>0.18869289457524752</v>
      </c>
      <c r="N914" s="20">
        <f t="shared" si="382"/>
        <v>0.99667148585876331</v>
      </c>
      <c r="O914" s="20">
        <f t="shared" si="383"/>
        <v>3.328514141236685E-3</v>
      </c>
      <c r="P914" s="21">
        <f>IF(SUMIFS('Daily NSE Equity Options'!$L:$L,'Daily NSE Equity Options'!$A:$A,$A914)=0,"",SUMIFS('Daily NSE Equity Options'!$L:$L,'Daily NSE Equity Options'!$A:$A,$A914))</f>
        <v>499250.24540000001</v>
      </c>
      <c r="Q914" s="8">
        <f>IF(SUMIFS('Daily BSE Equity Options'!$L:$L,'Daily BSE Equity Options'!$A:$A,$A914)=0,"",SUMIFS('Daily BSE Equity Options'!$L:$L,'Daily BSE Equity Options'!$A:$A,$A914))</f>
        <v>773.57240000000002</v>
      </c>
      <c r="R914" s="8">
        <f t="shared" si="384"/>
        <v>500023.81780000002</v>
      </c>
      <c r="S914" s="23">
        <f t="shared" si="385"/>
        <v>3.5836407418463869</v>
      </c>
      <c r="T914" s="23">
        <f t="shared" si="386"/>
        <v>-0.61759006109978021</v>
      </c>
      <c r="U914" s="23">
        <f t="shared" si="387"/>
        <v>3.5070372109326176</v>
      </c>
      <c r="V914" s="23">
        <f t="shared" si="399"/>
        <v>0.65807545402534773</v>
      </c>
      <c r="W914" s="23">
        <f t="shared" si="400"/>
        <v>-0.97455338436651717</v>
      </c>
      <c r="X914" s="23">
        <f t="shared" si="401"/>
        <v>0.50835809220396366</v>
      </c>
      <c r="Y914" s="23">
        <f t="shared" si="388"/>
        <v>0.99845292889566029</v>
      </c>
      <c r="Z914" s="23">
        <f t="shared" si="389"/>
        <v>1.5470711043397021E-3</v>
      </c>
      <c r="AA914" s="24">
        <f>IF(SUMIFS('Daily NSE Equity Options'!$M:$M,'Daily NSE Equity Options'!$A:$A,$A914)=0,"",SUMIFS('Daily NSE Equity Options'!$M:$M,'Daily NSE Equity Options'!$A:$A,$A914))</f>
        <v>614215247</v>
      </c>
      <c r="AB914" s="9">
        <f>IF(SUMIFS('Daily BSE Equity Options'!$M:$M,'Daily BSE Equity Options'!$A:$A,$A914)=0,"",SUMIFS('Daily BSE Equity Options'!$M:$M,'Daily BSE Equity Options'!$A:$A,$A914))</f>
        <v>1105450</v>
      </c>
      <c r="AC914" s="9">
        <f t="shared" si="390"/>
        <v>615320697</v>
      </c>
      <c r="AD914" s="26">
        <f t="shared" si="391"/>
        <v>4.5108471271712416</v>
      </c>
      <c r="AE914" s="26">
        <f t="shared" si="392"/>
        <v>-0.47527485828695004</v>
      </c>
      <c r="AF914" s="26">
        <f t="shared" si="393"/>
        <v>4.4183484467853127</v>
      </c>
      <c r="AG914" s="26">
        <f t="shared" si="402"/>
        <v>0.58396024551372649</v>
      </c>
      <c r="AH914" s="26">
        <f t="shared" si="403"/>
        <v>-0.9716945866770802</v>
      </c>
      <c r="AI914" s="26">
        <f t="shared" si="404"/>
        <v>0.4416186844178398</v>
      </c>
      <c r="AJ914" s="26">
        <f t="shared" si="394"/>
        <v>0.99820345714780989</v>
      </c>
      <c r="AK914" s="26">
        <f t="shared" si="395"/>
        <v>1.796542852190132E-3</v>
      </c>
      <c r="AL914" s="29">
        <v>12.9925</v>
      </c>
      <c r="AM914" s="30">
        <v>13.8825</v>
      </c>
      <c r="AN914" s="30">
        <v>11.475</v>
      </c>
      <c r="AO914" s="30">
        <v>13.4575</v>
      </c>
      <c r="AP914" s="31">
        <v>3.5799999999999998E-2</v>
      </c>
    </row>
    <row r="915" spans="1:42" x14ac:dyDescent="0.2">
      <c r="A915" s="11">
        <v>45266</v>
      </c>
      <c r="B915" s="5" t="s">
        <v>240</v>
      </c>
      <c r="C915" s="10">
        <v>45261</v>
      </c>
      <c r="D915" s="5" t="s">
        <v>189</v>
      </c>
      <c r="E915" s="18">
        <f>IF(SUMIFS('Daily NSE Equity Options'!$K:$K,'Daily NSE Equity Options'!$A:$A,$A915)=0,"",SUMIFS('Daily NSE Equity Options'!$K:$K,'Daily NSE Equity Options'!$A:$A,$A915))</f>
        <v>765.58140000000003</v>
      </c>
      <c r="F915" s="7">
        <f>IF(SUMIFS('Daily BSE Equity Options'!$K:$K,'Daily BSE Equity Options'!$A:$A,$A915)=0,"",SUMIFS('Daily BSE Equity Options'!$K:$K,'Daily BSE Equity Options'!$A:$A,$A915))</f>
        <v>4.2352999999999996</v>
      </c>
      <c r="G915" s="7">
        <f t="shared" si="378"/>
        <v>769.81670000000008</v>
      </c>
      <c r="H915" s="20">
        <f t="shared" si="379"/>
        <v>1.1458916640342229</v>
      </c>
      <c r="I915" s="20">
        <f t="shared" si="380"/>
        <v>143.54948805460751</v>
      </c>
      <c r="J915" s="20">
        <f t="shared" si="381"/>
        <v>1.157585832104338</v>
      </c>
      <c r="K915" s="20">
        <f t="shared" si="396"/>
        <v>-0.21221422778140098</v>
      </c>
      <c r="L915" s="20">
        <f t="shared" si="397"/>
        <v>0.30497612078262204</v>
      </c>
      <c r="M915" s="20">
        <f t="shared" si="398"/>
        <v>-0.21049275239249443</v>
      </c>
      <c r="N915" s="20">
        <f t="shared" si="382"/>
        <v>0.99449830069937417</v>
      </c>
      <c r="O915" s="20">
        <f t="shared" si="383"/>
        <v>5.5016993006257193E-3</v>
      </c>
      <c r="P915" s="21">
        <f>IF(SUMIFS('Daily NSE Equity Options'!$L:$L,'Daily NSE Equity Options'!$A:$A,$A915)=0,"",SUMIFS('Daily NSE Equity Options'!$L:$L,'Daily NSE Equity Options'!$A:$A,$A915))</f>
        <v>574132.17649999994</v>
      </c>
      <c r="Q915" s="8">
        <f>IF(SUMIFS('Daily BSE Equity Options'!$L:$L,'Daily BSE Equity Options'!$A:$A,$A915)=0,"",SUMIFS('Daily BSE Equity Options'!$L:$L,'Daily BSE Equity Options'!$A:$A,$A915))</f>
        <v>1752.1421</v>
      </c>
      <c r="R915" s="8">
        <f t="shared" si="384"/>
        <v>575884.3186</v>
      </c>
      <c r="S915" s="23">
        <f t="shared" si="385"/>
        <v>3.2625459011617419</v>
      </c>
      <c r="T915" s="23">
        <f t="shared" si="386"/>
        <v>-0.15992474648517918</v>
      </c>
      <c r="U915" s="23">
        <f t="shared" si="387"/>
        <v>3.210357429533599</v>
      </c>
      <c r="V915" s="23">
        <f t="shared" si="399"/>
        <v>0.14998877174312542</v>
      </c>
      <c r="W915" s="23">
        <f t="shared" si="400"/>
        <v>1.2650007937201484</v>
      </c>
      <c r="X915" s="23">
        <f t="shared" si="401"/>
        <v>0.15171377462331748</v>
      </c>
      <c r="Y915" s="23">
        <f t="shared" si="388"/>
        <v>0.9969574755842292</v>
      </c>
      <c r="Z915" s="23">
        <f t="shared" si="389"/>
        <v>3.0425244157707477E-3</v>
      </c>
      <c r="AA915" s="24">
        <f>IF(SUMIFS('Daily NSE Equity Options'!$M:$M,'Daily NSE Equity Options'!$A:$A,$A915)=0,"",SUMIFS('Daily NSE Equity Options'!$M:$M,'Daily NSE Equity Options'!$A:$A,$A915))</f>
        <v>768031344</v>
      </c>
      <c r="AB915" s="9">
        <f>IF(SUMIFS('Daily BSE Equity Options'!$M:$M,'Daily BSE Equity Options'!$A:$A,$A915)=0,"",SUMIFS('Daily BSE Equity Options'!$M:$M,'Daily BSE Equity Options'!$A:$A,$A915))</f>
        <v>2501237</v>
      </c>
      <c r="AC915" s="9">
        <f t="shared" si="390"/>
        <v>770532581</v>
      </c>
      <c r="AD915" s="26">
        <f t="shared" si="391"/>
        <v>4.1667799028806112</v>
      </c>
      <c r="AE915" s="26">
        <f t="shared" si="392"/>
        <v>0.13183932029103751</v>
      </c>
      <c r="AF915" s="26">
        <f t="shared" si="393"/>
        <v>4.1076728539236775</v>
      </c>
      <c r="AG915" s="26">
        <f t="shared" si="402"/>
        <v>0.25042702497419445</v>
      </c>
      <c r="AH915" s="26">
        <f t="shared" si="403"/>
        <v>1.2626414582296803</v>
      </c>
      <c r="AI915" s="26">
        <f t="shared" si="404"/>
        <v>0.25224551157914332</v>
      </c>
      <c r="AJ915" s="26">
        <f t="shared" si="394"/>
        <v>0.99675388547911381</v>
      </c>
      <c r="AK915" s="26">
        <f t="shared" si="395"/>
        <v>3.2461145208861715E-3</v>
      </c>
      <c r="AL915" s="29">
        <v>13.4575</v>
      </c>
      <c r="AM915" s="30">
        <v>14.0875</v>
      </c>
      <c r="AN915" s="30">
        <v>12.6875</v>
      </c>
      <c r="AO915" s="30">
        <v>13.74</v>
      </c>
      <c r="AP915" s="31">
        <v>2.1000000000000001E-2</v>
      </c>
    </row>
    <row r="916" spans="1:42" x14ac:dyDescent="0.2">
      <c r="A916" s="11">
        <v>45267</v>
      </c>
      <c r="B916" s="5" t="s">
        <v>243</v>
      </c>
      <c r="C916" s="10">
        <v>45261</v>
      </c>
      <c r="D916" s="5" t="s">
        <v>189</v>
      </c>
      <c r="E916" s="18">
        <f>IF(SUMIFS('Daily NSE Equity Options'!$K:$K,'Daily NSE Equity Options'!$A:$A,$A916)=0,"",SUMIFS('Daily NSE Equity Options'!$K:$K,'Daily NSE Equity Options'!$A:$A,$A916))</f>
        <v>602.1893</v>
      </c>
      <c r="F916" s="7">
        <f>IF(SUMIFS('Daily BSE Equity Options'!$K:$K,'Daily BSE Equity Options'!$A:$A,$A916)=0,"",SUMIFS('Daily BSE Equity Options'!$K:$K,'Daily BSE Equity Options'!$A:$A,$A916))</f>
        <v>8.0235000000000003</v>
      </c>
      <c r="G916" s="7">
        <f t="shared" si="378"/>
        <v>610.21280000000002</v>
      </c>
      <c r="H916" s="20">
        <f t="shared" si="379"/>
        <v>0.43139566171492905</v>
      </c>
      <c r="I916" s="20">
        <f t="shared" si="380"/>
        <v>266.45000000000005</v>
      </c>
      <c r="J916" s="20">
        <f t="shared" si="381"/>
        <v>0.45036398571247949</v>
      </c>
      <c r="K916" s="20">
        <f t="shared" si="396"/>
        <v>-0.21342224353935457</v>
      </c>
      <c r="L916" s="20">
        <f t="shared" si="397"/>
        <v>0.8944348688404602</v>
      </c>
      <c r="M916" s="20">
        <f t="shared" si="398"/>
        <v>-0.20732714683898135</v>
      </c>
      <c r="N916" s="20">
        <f t="shared" si="382"/>
        <v>0.98685130826492007</v>
      </c>
      <c r="O916" s="20">
        <f t="shared" si="383"/>
        <v>1.3148691735079959E-2</v>
      </c>
      <c r="P916" s="21">
        <f>IF(SUMIFS('Daily NSE Equity Options'!$L:$L,'Daily NSE Equity Options'!$A:$A,$A916)=0,"",SUMIFS('Daily NSE Equity Options'!$L:$L,'Daily NSE Equity Options'!$A:$A,$A916))</f>
        <v>403318.14539999998</v>
      </c>
      <c r="Q916" s="8">
        <f>IF(SUMIFS('Daily BSE Equity Options'!$L:$L,'Daily BSE Equity Options'!$A:$A,$A916)=0,"",SUMIFS('Daily BSE Equity Options'!$L:$L,'Daily BSE Equity Options'!$A:$A,$A916))</f>
        <v>7292.3787000000002</v>
      </c>
      <c r="R916" s="8">
        <f t="shared" si="384"/>
        <v>410610.52409999998</v>
      </c>
      <c r="S916" s="23">
        <f t="shared" si="385"/>
        <v>1.6682959591001776</v>
      </c>
      <c r="T916" s="23">
        <f t="shared" si="386"/>
        <v>2.3984219595629295</v>
      </c>
      <c r="U916" s="23">
        <f t="shared" si="387"/>
        <v>1.6785160298050052</v>
      </c>
      <c r="V916" s="23">
        <f t="shared" si="399"/>
        <v>-0.29751691002812131</v>
      </c>
      <c r="W916" s="23">
        <f t="shared" si="400"/>
        <v>3.1619790426815273</v>
      </c>
      <c r="X916" s="23">
        <f t="shared" si="401"/>
        <v>-0.28699130912574222</v>
      </c>
      <c r="Y916" s="23">
        <f t="shared" si="388"/>
        <v>0.98224015637206608</v>
      </c>
      <c r="Z916" s="23">
        <f t="shared" si="389"/>
        <v>1.7759843627933942E-2</v>
      </c>
      <c r="AA916" s="24">
        <f>IF(SUMIFS('Daily NSE Equity Options'!$M:$M,'Daily NSE Equity Options'!$A:$A,$A916)=0,"",SUMIFS('Daily NSE Equity Options'!$M:$M,'Daily NSE Equity Options'!$A:$A,$A916))</f>
        <v>412881718</v>
      </c>
      <c r="AB916" s="9">
        <f>IF(SUMIFS('Daily BSE Equity Options'!$M:$M,'Daily BSE Equity Options'!$A:$A,$A916)=0,"",SUMIFS('Daily BSE Equity Options'!$M:$M,'Daily BSE Equity Options'!$A:$A,$A916))</f>
        <v>10445387</v>
      </c>
      <c r="AC916" s="9">
        <f t="shared" si="390"/>
        <v>423327105</v>
      </c>
      <c r="AD916" s="26">
        <f t="shared" si="391"/>
        <v>1.7623488230310747</v>
      </c>
      <c r="AE916" s="26">
        <f t="shared" si="392"/>
        <v>3.7069760252783865</v>
      </c>
      <c r="AF916" s="26">
        <f t="shared" si="393"/>
        <v>1.7907981009337175</v>
      </c>
      <c r="AG916" s="26">
        <f t="shared" si="402"/>
        <v>-0.46241553652008249</v>
      </c>
      <c r="AH916" s="26">
        <f t="shared" si="403"/>
        <v>3.1760884714243396</v>
      </c>
      <c r="AI916" s="26">
        <f t="shared" si="404"/>
        <v>-0.45060453582559157</v>
      </c>
      <c r="AJ916" s="26">
        <f t="shared" si="394"/>
        <v>0.97532549445422356</v>
      </c>
      <c r="AK916" s="26">
        <f t="shared" si="395"/>
        <v>2.4674505545776475E-2</v>
      </c>
      <c r="AL916" s="29">
        <v>13.74</v>
      </c>
      <c r="AM916" s="30">
        <v>13.74</v>
      </c>
      <c r="AN916" s="30">
        <v>12.545</v>
      </c>
      <c r="AO916" s="30">
        <v>12.672499999999999</v>
      </c>
      <c r="AP916" s="31">
        <v>-7.7700000000000005E-2</v>
      </c>
    </row>
    <row r="917" spans="1:42" x14ac:dyDescent="0.2">
      <c r="A917" s="11">
        <v>45268</v>
      </c>
      <c r="B917" s="5" t="s">
        <v>241</v>
      </c>
      <c r="C917" s="10">
        <v>45261</v>
      </c>
      <c r="D917" s="5" t="s">
        <v>189</v>
      </c>
      <c r="E917" s="18">
        <f>IF(SUMIFS('Daily NSE Equity Options'!$K:$K,'Daily NSE Equity Options'!$A:$A,$A917)=0,"",SUMIFS('Daily NSE Equity Options'!$K:$K,'Daily NSE Equity Options'!$A:$A,$A917))</f>
        <v>624.06200000000001</v>
      </c>
      <c r="F917" s="7">
        <f>IF(SUMIFS('Daily BSE Equity Options'!$K:$K,'Daily BSE Equity Options'!$A:$A,$A917)=0,"",SUMIFS('Daily BSE Equity Options'!$K:$K,'Daily BSE Equity Options'!$A:$A,$A917))</f>
        <v>90.428100000000001</v>
      </c>
      <c r="G917" s="7">
        <f t="shared" si="378"/>
        <v>714.49009999999998</v>
      </c>
      <c r="H917" s="20">
        <f t="shared" si="379"/>
        <v>0.37347864937077158</v>
      </c>
      <c r="I917" s="20">
        <f t="shared" si="380"/>
        <v>3503.9651162790697</v>
      </c>
      <c r="J917" s="20">
        <f t="shared" si="381"/>
        <v>0.5724097573943896</v>
      </c>
      <c r="K917" s="20">
        <f t="shared" si="396"/>
        <v>3.6321967195365401E-2</v>
      </c>
      <c r="L917" s="20">
        <f t="shared" si="397"/>
        <v>10.27040568330529</v>
      </c>
      <c r="M917" s="20">
        <f t="shared" si="398"/>
        <v>0.17088677916949613</v>
      </c>
      <c r="N917" s="20">
        <f t="shared" si="382"/>
        <v>0.87343687477265264</v>
      </c>
      <c r="O917" s="20">
        <f t="shared" si="383"/>
        <v>0.12656312522734744</v>
      </c>
      <c r="P917" s="21">
        <f>IF(SUMIFS('Daily NSE Equity Options'!$L:$L,'Daily NSE Equity Options'!$A:$A,$A917)=0,"",SUMIFS('Daily NSE Equity Options'!$L:$L,'Daily NSE Equity Options'!$A:$A,$A917))</f>
        <v>170795.39540000001</v>
      </c>
      <c r="Q917" s="8">
        <f>IF(SUMIFS('Daily BSE Equity Options'!$L:$L,'Daily BSE Equity Options'!$A:$A,$A917)=0,"",SUMIFS('Daily BSE Equity Options'!$L:$L,'Daily BSE Equity Options'!$A:$A,$A917))</f>
        <v>215259.98989999999</v>
      </c>
      <c r="R917" s="8">
        <f t="shared" si="384"/>
        <v>386055.38529999997</v>
      </c>
      <c r="S917" s="23">
        <f t="shared" si="385"/>
        <v>-0.44646236727979516</v>
      </c>
      <c r="T917" s="23">
        <f t="shared" si="386"/>
        <v>93.46297969059006</v>
      </c>
      <c r="U917" s="23">
        <f t="shared" si="387"/>
        <v>0.24200963995152702</v>
      </c>
      <c r="V917" s="23">
        <f t="shared" si="399"/>
        <v>-0.57652439557211155</v>
      </c>
      <c r="W917" s="23">
        <f t="shared" si="400"/>
        <v>28.518487554684999</v>
      </c>
      <c r="X917" s="23">
        <f t="shared" si="401"/>
        <v>-5.9801532982675987E-2</v>
      </c>
      <c r="Y917" s="23">
        <f t="shared" si="388"/>
        <v>0.44241163807953754</v>
      </c>
      <c r="Z917" s="23">
        <f t="shared" si="389"/>
        <v>0.55758836192046257</v>
      </c>
      <c r="AA917" s="24">
        <f>IF(SUMIFS('Daily NSE Equity Options'!$M:$M,'Daily NSE Equity Options'!$A:$A,$A917)=0,"",SUMIFS('Daily NSE Equity Options'!$M:$M,'Daily NSE Equity Options'!$A:$A,$A917))</f>
        <v>209957038</v>
      </c>
      <c r="AB917" s="9">
        <f>IF(SUMIFS('Daily BSE Equity Options'!$M:$M,'Daily BSE Equity Options'!$A:$A,$A917)=0,"",SUMIFS('Daily BSE Equity Options'!$M:$M,'Daily BSE Equity Options'!$A:$A,$A917))</f>
        <v>308448540</v>
      </c>
      <c r="AC917" s="9">
        <f t="shared" si="390"/>
        <v>518405578</v>
      </c>
      <c r="AD917" s="26">
        <f t="shared" si="391"/>
        <v>-0.30238972568378231</v>
      </c>
      <c r="AE917" s="26">
        <f t="shared" si="392"/>
        <v>129.09650680052181</v>
      </c>
      <c r="AF917" s="26">
        <f t="shared" si="393"/>
        <v>0.70900864643247474</v>
      </c>
      <c r="AG917" s="26">
        <f t="shared" si="402"/>
        <v>-0.49148381038271116</v>
      </c>
      <c r="AH917" s="26">
        <f t="shared" si="403"/>
        <v>28.529642128147096</v>
      </c>
      <c r="AI917" s="26">
        <f t="shared" si="404"/>
        <v>0.22459812253222</v>
      </c>
      <c r="AJ917" s="26">
        <f t="shared" si="394"/>
        <v>0.40500536049401847</v>
      </c>
      <c r="AK917" s="26">
        <f t="shared" si="395"/>
        <v>0.59499463950598153</v>
      </c>
      <c r="AL917" s="29">
        <v>12.672499999999999</v>
      </c>
      <c r="AM917" s="30">
        <v>12.875</v>
      </c>
      <c r="AN917" s="30">
        <v>12.135</v>
      </c>
      <c r="AO917" s="30">
        <v>12.47</v>
      </c>
      <c r="AP917" s="31">
        <v>-1.6E-2</v>
      </c>
    </row>
    <row r="918" spans="1:42" x14ac:dyDescent="0.2">
      <c r="A918" s="11">
        <v>45271</v>
      </c>
      <c r="B918" s="5" t="s">
        <v>244</v>
      </c>
      <c r="C918" s="10">
        <v>45261</v>
      </c>
      <c r="D918" s="5" t="s">
        <v>189</v>
      </c>
      <c r="E918" s="18">
        <f>IF(SUMIFS('Daily NSE Equity Options'!$K:$K,'Daily NSE Equity Options'!$A:$A,$A918)=0,"",SUMIFS('Daily NSE Equity Options'!$K:$K,'Daily NSE Equity Options'!$A:$A,$A918))</f>
        <v>586.89649999999995</v>
      </c>
      <c r="F918" s="7">
        <f>IF(SUMIFS('Daily BSE Equity Options'!$K:$K,'Daily BSE Equity Options'!$A:$A,$A918)=0,"",SUMIFS('Daily BSE Equity Options'!$K:$K,'Daily BSE Equity Options'!$A:$A,$A918))</f>
        <v>24.233499999999999</v>
      </c>
      <c r="G918" s="7">
        <f t="shared" si="378"/>
        <v>611.13</v>
      </c>
      <c r="H918" s="20" t="str">
        <f t="shared" si="379"/>
        <v/>
      </c>
      <c r="I918" s="20" t="str">
        <f t="shared" si="380"/>
        <v/>
      </c>
      <c r="J918" s="20" t="str">
        <f t="shared" si="381"/>
        <v/>
      </c>
      <c r="K918" s="20">
        <f t="shared" si="396"/>
        <v>-5.9554178911710776E-2</v>
      </c>
      <c r="L918" s="20">
        <f t="shared" si="397"/>
        <v>-0.73201361081345295</v>
      </c>
      <c r="M918" s="20">
        <f t="shared" si="398"/>
        <v>-0.14466274620180175</v>
      </c>
      <c r="N918" s="20">
        <f t="shared" si="382"/>
        <v>0.96034640747467792</v>
      </c>
      <c r="O918" s="20">
        <f t="shared" si="383"/>
        <v>3.9653592525321947E-2</v>
      </c>
      <c r="P918" s="21">
        <f>IF(SUMIFS('Daily NSE Equity Options'!$L:$L,'Daily NSE Equity Options'!$A:$A,$A918)=0,"",SUMIFS('Daily NSE Equity Options'!$L:$L,'Daily NSE Equity Options'!$A:$A,$A918))</f>
        <v>247957.14670000001</v>
      </c>
      <c r="Q918" s="8">
        <f>IF(SUMIFS('Daily BSE Equity Options'!$L:$L,'Daily BSE Equity Options'!$A:$A,$A918)=0,"",SUMIFS('Daily BSE Equity Options'!$L:$L,'Daily BSE Equity Options'!$A:$A,$A918))</f>
        <v>48007.186999999998</v>
      </c>
      <c r="R918" s="8">
        <f t="shared" si="384"/>
        <v>295964.33370000002</v>
      </c>
      <c r="S918" s="23" t="str">
        <f t="shared" si="385"/>
        <v/>
      </c>
      <c r="T918" s="23" t="str">
        <f t="shared" si="386"/>
        <v/>
      </c>
      <c r="U918" s="23" t="str">
        <f t="shared" si="387"/>
        <v/>
      </c>
      <c r="V918" s="23">
        <f t="shared" si="399"/>
        <v>0.45177887330796263</v>
      </c>
      <c r="W918" s="23">
        <f t="shared" si="400"/>
        <v>-0.77698044572843306</v>
      </c>
      <c r="X918" s="23">
        <f t="shared" si="401"/>
        <v>-0.23336302258804409</v>
      </c>
      <c r="Y918" s="23">
        <f t="shared" si="388"/>
        <v>0.83779401254253227</v>
      </c>
      <c r="Z918" s="23">
        <f t="shared" si="389"/>
        <v>0.16220598745746773</v>
      </c>
      <c r="AA918" s="24">
        <f>IF(SUMIFS('Daily NSE Equity Options'!$M:$M,'Daily NSE Equity Options'!$A:$A,$A918)=0,"",SUMIFS('Daily NSE Equity Options'!$M:$M,'Daily NSE Equity Options'!$A:$A,$A918))</f>
        <v>312213936</v>
      </c>
      <c r="AB918" s="9">
        <f>IF(SUMIFS('Daily BSE Equity Options'!$M:$M,'Daily BSE Equity Options'!$A:$A,$A918)=0,"",SUMIFS('Daily BSE Equity Options'!$M:$M,'Daily BSE Equity Options'!$A:$A,$A918))</f>
        <v>59832183</v>
      </c>
      <c r="AC918" s="9">
        <f t="shared" si="390"/>
        <v>372046119</v>
      </c>
      <c r="AD918" s="26" t="str">
        <f t="shared" si="391"/>
        <v/>
      </c>
      <c r="AE918" s="26" t="str">
        <f t="shared" si="392"/>
        <v/>
      </c>
      <c r="AF918" s="26" t="str">
        <f t="shared" si="393"/>
        <v/>
      </c>
      <c r="AG918" s="26">
        <f t="shared" si="402"/>
        <v>0.48703724806786419</v>
      </c>
      <c r="AH918" s="26">
        <f t="shared" si="403"/>
        <v>-0.80602215526777987</v>
      </c>
      <c r="AI918" s="26">
        <f t="shared" si="404"/>
        <v>-0.28232616547964695</v>
      </c>
      <c r="AJ918" s="26">
        <f t="shared" si="394"/>
        <v>0.83918073608503363</v>
      </c>
      <c r="AK918" s="26">
        <f t="shared" si="395"/>
        <v>0.16081926391496643</v>
      </c>
      <c r="AL918" s="29">
        <v>12.47</v>
      </c>
      <c r="AM918" s="30">
        <v>13.1225</v>
      </c>
      <c r="AN918" s="30">
        <v>12.227499999999999</v>
      </c>
      <c r="AO918" s="30">
        <v>12.7575</v>
      </c>
      <c r="AP918" s="31">
        <v>2.3099999999999999E-2</v>
      </c>
    </row>
    <row r="919" spans="1:42" x14ac:dyDescent="0.2">
      <c r="A919" s="11">
        <v>45272</v>
      </c>
      <c r="B919" s="5" t="s">
        <v>242</v>
      </c>
      <c r="C919" s="10">
        <v>45261</v>
      </c>
      <c r="D919" s="5" t="s">
        <v>189</v>
      </c>
      <c r="E919" s="18">
        <f>IF(SUMIFS('Daily NSE Equity Options'!$K:$K,'Daily NSE Equity Options'!$A:$A,$A919)=0,"",SUMIFS('Daily NSE Equity Options'!$K:$K,'Daily NSE Equity Options'!$A:$A,$A919))</f>
        <v>596.09900000000005</v>
      </c>
      <c r="F919" s="7">
        <f>IF(SUMIFS('Daily BSE Equity Options'!$K:$K,'Daily BSE Equity Options'!$A:$A,$A919)=0,"",SUMIFS('Daily BSE Equity Options'!$K:$K,'Daily BSE Equity Options'!$A:$A,$A919))</f>
        <v>3.4950000000000001</v>
      </c>
      <c r="G919" s="7">
        <f t="shared" si="378"/>
        <v>599.59400000000005</v>
      </c>
      <c r="H919" s="20">
        <f t="shared" si="379"/>
        <v>0.48276399014175464</v>
      </c>
      <c r="I919" s="20">
        <f t="shared" si="380"/>
        <v>103.95495495495494</v>
      </c>
      <c r="J919" s="20">
        <f t="shared" si="381"/>
        <v>0.49133408331905248</v>
      </c>
      <c r="K919" s="20">
        <f t="shared" si="396"/>
        <v>1.5679936752051038E-2</v>
      </c>
      <c r="L919" s="20">
        <f t="shared" si="397"/>
        <v>-0.85577815833453685</v>
      </c>
      <c r="M919" s="20">
        <f t="shared" si="398"/>
        <v>-1.8876507453405855E-2</v>
      </c>
      <c r="N919" s="20">
        <f t="shared" si="382"/>
        <v>0.99417105574772258</v>
      </c>
      <c r="O919" s="20">
        <f t="shared" si="383"/>
        <v>5.8289442522773743E-3</v>
      </c>
      <c r="P919" s="21">
        <f>IF(SUMIFS('Daily NSE Equity Options'!$L:$L,'Daily NSE Equity Options'!$A:$A,$A919)=0,"",SUMIFS('Daily NSE Equity Options'!$L:$L,'Daily NSE Equity Options'!$A:$A,$A919))</f>
        <v>384530.34600000002</v>
      </c>
      <c r="Q919" s="8">
        <f>IF(SUMIFS('Daily BSE Equity Options'!$L:$L,'Daily BSE Equity Options'!$A:$A,$A919)=0,"",SUMIFS('Daily BSE Equity Options'!$L:$L,'Daily BSE Equity Options'!$A:$A,$A919))</f>
        <v>1406.5062</v>
      </c>
      <c r="R919" s="8">
        <f t="shared" si="384"/>
        <v>385936.85220000002</v>
      </c>
      <c r="S919" s="23">
        <f t="shared" si="385"/>
        <v>2.1039101590289966</v>
      </c>
      <c r="T919" s="23">
        <f t="shared" si="386"/>
        <v>-0.30564742378063903</v>
      </c>
      <c r="U919" s="23">
        <f t="shared" si="387"/>
        <v>2.0651456951978808</v>
      </c>
      <c r="V919" s="23">
        <f t="shared" si="399"/>
        <v>0.55079355895814563</v>
      </c>
      <c r="W919" s="23">
        <f t="shared" si="400"/>
        <v>-0.97070217423903637</v>
      </c>
      <c r="X919" s="23">
        <f t="shared" si="401"/>
        <v>0.30399784114257278</v>
      </c>
      <c r="Y919" s="23">
        <f t="shared" si="388"/>
        <v>0.9963556053484337</v>
      </c>
      <c r="Z919" s="23">
        <f t="shared" si="389"/>
        <v>3.6443946515662645E-3</v>
      </c>
      <c r="AA919" s="24">
        <f>IF(SUMIFS('Daily NSE Equity Options'!$M:$M,'Daily NSE Equity Options'!$A:$A,$A919)=0,"",SUMIFS('Daily NSE Equity Options'!$M:$M,'Daily NSE Equity Options'!$A:$A,$A919))</f>
        <v>466842748</v>
      </c>
      <c r="AB919" s="9">
        <f>IF(SUMIFS('Daily BSE Equity Options'!$M:$M,'Daily BSE Equity Options'!$A:$A,$A919)=0,"",SUMIFS('Daily BSE Equity Options'!$M:$M,'Daily BSE Equity Options'!$A:$A,$A919))</f>
        <v>1988530</v>
      </c>
      <c r="AC919" s="9">
        <f t="shared" si="390"/>
        <v>468831278</v>
      </c>
      <c r="AD919" s="26">
        <f t="shared" si="391"/>
        <v>2.6897235489086126</v>
      </c>
      <c r="AE919" s="26">
        <f t="shared" si="392"/>
        <v>-6.9602595060756833E-2</v>
      </c>
      <c r="AF919" s="26">
        <f t="shared" si="393"/>
        <v>2.6438866764669902</v>
      </c>
      <c r="AG919" s="26">
        <f t="shared" si="402"/>
        <v>0.49526556687719414</v>
      </c>
      <c r="AH919" s="26">
        <f t="shared" si="403"/>
        <v>-0.96676487635425234</v>
      </c>
      <c r="AI919" s="26">
        <f t="shared" si="404"/>
        <v>0.26014290717544086</v>
      </c>
      <c r="AJ919" s="26">
        <f t="shared" si="394"/>
        <v>0.99575853810675152</v>
      </c>
      <c r="AK919" s="26">
        <f t="shared" si="395"/>
        <v>4.2414618932485135E-3</v>
      </c>
      <c r="AL919" s="29">
        <v>12.7575</v>
      </c>
      <c r="AM919" s="30">
        <v>12.8675</v>
      </c>
      <c r="AN919" s="30">
        <v>11.692500000000001</v>
      </c>
      <c r="AO919" s="30">
        <v>12.7125</v>
      </c>
      <c r="AP919" s="31">
        <v>-3.5000000000000001E-3</v>
      </c>
    </row>
    <row r="920" spans="1:42" x14ac:dyDescent="0.2">
      <c r="A920" s="11">
        <v>45273</v>
      </c>
      <c r="B920" s="5" t="s">
        <v>240</v>
      </c>
      <c r="C920" s="10">
        <v>45261</v>
      </c>
      <c r="D920" s="5" t="s">
        <v>189</v>
      </c>
      <c r="E920" s="18">
        <f>IF(SUMIFS('Daily NSE Equity Options'!$K:$K,'Daily NSE Equity Options'!$A:$A,$A920)=0,"",SUMIFS('Daily NSE Equity Options'!$K:$K,'Daily NSE Equity Options'!$A:$A,$A920))</f>
        <v>674.23839999999996</v>
      </c>
      <c r="F920" s="7">
        <f>IF(SUMIFS('Daily BSE Equity Options'!$K:$K,'Daily BSE Equity Options'!$A:$A,$A920)=0,"",SUMIFS('Daily BSE Equity Options'!$K:$K,'Daily BSE Equity Options'!$A:$A,$A920))</f>
        <v>7.3243</v>
      </c>
      <c r="G920" s="7">
        <f t="shared" si="378"/>
        <v>681.56269999999995</v>
      </c>
      <c r="H920" s="20">
        <f t="shared" si="379"/>
        <v>0.90531879209329258</v>
      </c>
      <c r="I920" s="20">
        <f t="shared" si="380"/>
        <v>256.89788732394362</v>
      </c>
      <c r="J920" s="20">
        <f t="shared" si="381"/>
        <v>0.9258618463232986</v>
      </c>
      <c r="K920" s="20">
        <f t="shared" si="396"/>
        <v>0.13108460171884184</v>
      </c>
      <c r="L920" s="20">
        <f t="shared" si="397"/>
        <v>1.0956509298998567</v>
      </c>
      <c r="M920" s="20">
        <f t="shared" si="398"/>
        <v>0.13670700507343292</v>
      </c>
      <c r="N920" s="20">
        <f t="shared" si="382"/>
        <v>0.98925366661057013</v>
      </c>
      <c r="O920" s="20">
        <f t="shared" si="383"/>
        <v>1.0746333389429909E-2</v>
      </c>
      <c r="P920" s="21">
        <f>IF(SUMIFS('Daily NSE Equity Options'!$L:$L,'Daily NSE Equity Options'!$A:$A,$A920)=0,"",SUMIFS('Daily NSE Equity Options'!$L:$L,'Daily NSE Equity Options'!$A:$A,$A920))</f>
        <v>581465.85979999998</v>
      </c>
      <c r="Q920" s="8">
        <f>IF(SUMIFS('Daily BSE Equity Options'!$L:$L,'Daily BSE Equity Options'!$A:$A,$A920)=0,"",SUMIFS('Daily BSE Equity Options'!$L:$L,'Daily BSE Equity Options'!$A:$A,$A920))</f>
        <v>3906.8006999999998</v>
      </c>
      <c r="R920" s="8">
        <f t="shared" si="384"/>
        <v>585372.6605</v>
      </c>
      <c r="S920" s="23">
        <f t="shared" si="385"/>
        <v>3.0839827276396692</v>
      </c>
      <c r="T920" s="23">
        <f t="shared" si="386"/>
        <v>0.85496487660625631</v>
      </c>
      <c r="U920" s="23">
        <f t="shared" si="387"/>
        <v>3.051490350427807</v>
      </c>
      <c r="V920" s="23">
        <f t="shared" si="399"/>
        <v>0.51214557147071016</v>
      </c>
      <c r="W920" s="23">
        <f t="shared" si="400"/>
        <v>1.7776633334428245</v>
      </c>
      <c r="X920" s="23">
        <f t="shared" si="401"/>
        <v>0.51675761763390349</v>
      </c>
      <c r="Y920" s="23">
        <f t="shared" si="388"/>
        <v>0.99332595974560378</v>
      </c>
      <c r="Z920" s="23">
        <f t="shared" si="389"/>
        <v>6.6740402543961986E-3</v>
      </c>
      <c r="AA920" s="24">
        <f>IF(SUMIFS('Daily NSE Equity Options'!$M:$M,'Daily NSE Equity Options'!$A:$A,$A920)=0,"",SUMIFS('Daily NSE Equity Options'!$M:$M,'Daily NSE Equity Options'!$A:$A,$A920))</f>
        <v>768835220</v>
      </c>
      <c r="AB920" s="9">
        <f>IF(SUMIFS('Daily BSE Equity Options'!$M:$M,'Daily BSE Equity Options'!$A:$A,$A920)=0,"",SUMIFS('Daily BSE Equity Options'!$M:$M,'Daily BSE Equity Options'!$A:$A,$A920))</f>
        <v>5587939</v>
      </c>
      <c r="AC920" s="9">
        <f t="shared" si="390"/>
        <v>774423159</v>
      </c>
      <c r="AD920" s="26">
        <f t="shared" si="391"/>
        <v>3.9311412549728617</v>
      </c>
      <c r="AE920" s="26">
        <f t="shared" si="392"/>
        <v>1.5699034712011763</v>
      </c>
      <c r="AF920" s="26">
        <f t="shared" si="393"/>
        <v>3.8986644030251059</v>
      </c>
      <c r="AG920" s="26">
        <f t="shared" si="402"/>
        <v>0.64688264580260757</v>
      </c>
      <c r="AH920" s="26">
        <f t="shared" si="403"/>
        <v>1.8100853394215828</v>
      </c>
      <c r="AI920" s="26">
        <f t="shared" si="404"/>
        <v>0.65181632570171644</v>
      </c>
      <c r="AJ920" s="26">
        <f t="shared" si="394"/>
        <v>0.99278438546799708</v>
      </c>
      <c r="AK920" s="26">
        <f t="shared" si="395"/>
        <v>7.21561453200291E-3</v>
      </c>
      <c r="AL920" s="29">
        <v>12.7125</v>
      </c>
      <c r="AM920" s="30">
        <v>12.817500000000001</v>
      </c>
      <c r="AN920" s="30">
        <v>11.54</v>
      </c>
      <c r="AO920" s="30">
        <v>12.065</v>
      </c>
      <c r="AP920" s="31">
        <v>-5.0900000000000001E-2</v>
      </c>
    </row>
    <row r="921" spans="1:42" x14ac:dyDescent="0.2">
      <c r="A921" s="11">
        <v>45274</v>
      </c>
      <c r="B921" s="5" t="s">
        <v>243</v>
      </c>
      <c r="C921" s="10">
        <v>45261</v>
      </c>
      <c r="D921" s="5" t="s">
        <v>189</v>
      </c>
      <c r="E921" s="18">
        <f>IF(SUMIFS('Daily NSE Equity Options'!$K:$K,'Daily NSE Equity Options'!$A:$A,$A921)=0,"",SUMIFS('Daily NSE Equity Options'!$K:$K,'Daily NSE Equity Options'!$A:$A,$A921))</f>
        <v>674.80539999999996</v>
      </c>
      <c r="F921" s="7">
        <f>IF(SUMIFS('Daily BSE Equity Options'!$K:$K,'Daily BSE Equity Options'!$A:$A,$A921)=0,"",SUMIFS('Daily BSE Equity Options'!$K:$K,'Daily BSE Equity Options'!$A:$A,$A921))</f>
        <v>16.205500000000001</v>
      </c>
      <c r="G921" s="7">
        <f t="shared" si="378"/>
        <v>691.01089999999999</v>
      </c>
      <c r="H921" s="20">
        <f t="shared" si="379"/>
        <v>0.9901971482720402</v>
      </c>
      <c r="I921" s="20">
        <f t="shared" si="380"/>
        <v>622.28846153846155</v>
      </c>
      <c r="J921" s="20">
        <f t="shared" si="381"/>
        <v>1.0378356108957312</v>
      </c>
      <c r="K921" s="20">
        <f t="shared" si="396"/>
        <v>8.4094883946095322E-4</v>
      </c>
      <c r="L921" s="20">
        <f t="shared" si="397"/>
        <v>1.2125663885968625</v>
      </c>
      <c r="M921" s="20">
        <f t="shared" si="398"/>
        <v>1.3862554391547599E-2</v>
      </c>
      <c r="N921" s="20">
        <f t="shared" si="382"/>
        <v>0.97654812680957703</v>
      </c>
      <c r="O921" s="20">
        <f t="shared" si="383"/>
        <v>2.3451873190422901E-2</v>
      </c>
      <c r="P921" s="21">
        <f>IF(SUMIFS('Daily NSE Equity Options'!$L:$L,'Daily NSE Equity Options'!$A:$A,$A921)=0,"",SUMIFS('Daily NSE Equity Options'!$L:$L,'Daily NSE Equity Options'!$A:$A,$A921))</f>
        <v>413601.91840000002</v>
      </c>
      <c r="Q921" s="8">
        <f>IF(SUMIFS('Daily BSE Equity Options'!$L:$L,'Daily BSE Equity Options'!$A:$A,$A921)=0,"",SUMIFS('Daily BSE Equity Options'!$L:$L,'Daily BSE Equity Options'!$A:$A,$A921))</f>
        <v>13987.3217</v>
      </c>
      <c r="R921" s="8">
        <f t="shared" si="384"/>
        <v>427589.24010000005</v>
      </c>
      <c r="S921" s="23">
        <f t="shared" si="385"/>
        <v>2.4911619800070137</v>
      </c>
      <c r="T921" s="23">
        <f t="shared" si="386"/>
        <v>5.493275109518982</v>
      </c>
      <c r="U921" s="23">
        <f t="shared" si="387"/>
        <v>2.5447736774253809</v>
      </c>
      <c r="V921" s="23">
        <f t="shared" si="399"/>
        <v>-0.28869096709777275</v>
      </c>
      <c r="W921" s="23">
        <f t="shared" si="400"/>
        <v>2.5802496144735514</v>
      </c>
      <c r="X921" s="23">
        <f t="shared" si="401"/>
        <v>-0.26954354216889487</v>
      </c>
      <c r="Y921" s="23">
        <f t="shared" si="388"/>
        <v>0.96728794743121038</v>
      </c>
      <c r="Z921" s="23">
        <f t="shared" si="389"/>
        <v>3.2712052568789604E-2</v>
      </c>
      <c r="AA921" s="24">
        <f>IF(SUMIFS('Daily NSE Equity Options'!$M:$M,'Daily NSE Equity Options'!$A:$A,$A921)=0,"",SUMIFS('Daily NSE Equity Options'!$M:$M,'Daily NSE Equity Options'!$A:$A,$A921))</f>
        <v>420993552</v>
      </c>
      <c r="AB921" s="9">
        <f>IF(SUMIFS('Daily BSE Equity Options'!$M:$M,'Daily BSE Equity Options'!$A:$A,$A921)=0,"",SUMIFS('Daily BSE Equity Options'!$M:$M,'Daily BSE Equity Options'!$A:$A,$A921))</f>
        <v>19767799</v>
      </c>
      <c r="AC921" s="9">
        <f t="shared" si="390"/>
        <v>440761351</v>
      </c>
      <c r="AD921" s="26">
        <f t="shared" si="391"/>
        <v>2.6052624209658282</v>
      </c>
      <c r="AE921" s="26">
        <f t="shared" si="392"/>
        <v>7.8801415769868672</v>
      </c>
      <c r="AF921" s="26">
        <f t="shared" si="393"/>
        <v>2.7039383409603786</v>
      </c>
      <c r="AG921" s="26">
        <f t="shared" si="402"/>
        <v>-0.45242681260101481</v>
      </c>
      <c r="AH921" s="26">
        <f t="shared" si="403"/>
        <v>2.5375831769101271</v>
      </c>
      <c r="AI921" s="26">
        <f t="shared" si="404"/>
        <v>-0.4308520530698644</v>
      </c>
      <c r="AJ921" s="26">
        <f t="shared" si="394"/>
        <v>0.95515078861803382</v>
      </c>
      <c r="AK921" s="26">
        <f t="shared" si="395"/>
        <v>4.4849211381966202E-2</v>
      </c>
      <c r="AL921" s="29">
        <v>12.065</v>
      </c>
      <c r="AM921" s="30">
        <v>12.512499999999999</v>
      </c>
      <c r="AN921" s="30">
        <v>11</v>
      </c>
      <c r="AO921" s="30">
        <v>12.32</v>
      </c>
      <c r="AP921" s="31">
        <v>2.1100000000000001E-2</v>
      </c>
    </row>
    <row r="922" spans="1:42" x14ac:dyDescent="0.2">
      <c r="A922" s="11">
        <v>45275</v>
      </c>
      <c r="B922" s="5" t="s">
        <v>241</v>
      </c>
      <c r="C922" s="10">
        <v>45261</v>
      </c>
      <c r="D922" s="5" t="s">
        <v>189</v>
      </c>
      <c r="E922" s="18">
        <f>IF(SUMIFS('Daily NSE Equity Options'!$K:$K,'Daily NSE Equity Options'!$A:$A,$A922)=0,"",SUMIFS('Daily NSE Equity Options'!$K:$K,'Daily NSE Equity Options'!$A:$A,$A922))</f>
        <v>630.72469999999998</v>
      </c>
      <c r="F922" s="7">
        <f>IF(SUMIFS('Daily BSE Equity Options'!$K:$K,'Daily BSE Equity Options'!$A:$A,$A922)=0,"",SUMIFS('Daily BSE Equity Options'!$K:$K,'Daily BSE Equity Options'!$A:$A,$A922))</f>
        <v>150.57980000000001</v>
      </c>
      <c r="G922" s="7">
        <f t="shared" si="378"/>
        <v>781.30449999999996</v>
      </c>
      <c r="H922" s="20">
        <f t="shared" si="379"/>
        <v>0.22864243541795681</v>
      </c>
      <c r="I922" s="20">
        <f t="shared" si="380"/>
        <v>6325.8823529411766</v>
      </c>
      <c r="J922" s="20">
        <f t="shared" si="381"/>
        <v>0.52189911189624238</v>
      </c>
      <c r="K922" s="20">
        <f t="shared" si="396"/>
        <v>-6.5323573284979619E-2</v>
      </c>
      <c r="L922" s="20">
        <f t="shared" si="397"/>
        <v>8.2918947270988248</v>
      </c>
      <c r="M922" s="20">
        <f t="shared" si="398"/>
        <v>0.13066885052030286</v>
      </c>
      <c r="N922" s="20">
        <f t="shared" si="382"/>
        <v>0.8072713007540594</v>
      </c>
      <c r="O922" s="20">
        <f t="shared" si="383"/>
        <v>0.19272869924594063</v>
      </c>
      <c r="P922" s="21">
        <f>IF(SUMIFS('Daily NSE Equity Options'!$L:$L,'Daily NSE Equity Options'!$A:$A,$A922)=0,"",SUMIFS('Daily NSE Equity Options'!$L:$L,'Daily NSE Equity Options'!$A:$A,$A922))</f>
        <v>164352.41089999999</v>
      </c>
      <c r="Q922" s="8">
        <f>IF(SUMIFS('Daily BSE Equity Options'!$L:$L,'Daily BSE Equity Options'!$A:$A,$A922)=0,"",SUMIFS('Daily BSE Equity Options'!$L:$L,'Daily BSE Equity Options'!$A:$A,$A922))</f>
        <v>302973.40639999998</v>
      </c>
      <c r="R922" s="8">
        <f t="shared" si="384"/>
        <v>467325.8173</v>
      </c>
      <c r="S922" s="23">
        <f t="shared" si="385"/>
        <v>-0.52569963557940969</v>
      </c>
      <c r="T922" s="23">
        <f t="shared" si="386"/>
        <v>132.89576541559478</v>
      </c>
      <c r="U922" s="23">
        <f t="shared" si="387"/>
        <v>0.33989392333035817</v>
      </c>
      <c r="V922" s="23">
        <f t="shared" si="399"/>
        <v>-0.60263141057036262</v>
      </c>
      <c r="W922" s="23">
        <f t="shared" si="400"/>
        <v>20.660573260426258</v>
      </c>
      <c r="X922" s="23">
        <f t="shared" si="401"/>
        <v>9.2931658408211604E-2</v>
      </c>
      <c r="Y922" s="23">
        <f t="shared" si="388"/>
        <v>0.35168699184982943</v>
      </c>
      <c r="Z922" s="23">
        <f t="shared" si="389"/>
        <v>0.64831300815017046</v>
      </c>
      <c r="AA922" s="24">
        <f>IF(SUMIFS('Daily NSE Equity Options'!$M:$M,'Daily NSE Equity Options'!$A:$A,$A922)=0,"",SUMIFS('Daily NSE Equity Options'!$M:$M,'Daily NSE Equity Options'!$A:$A,$A922))</f>
        <v>196275735</v>
      </c>
      <c r="AB922" s="9">
        <f>IF(SUMIFS('Daily BSE Equity Options'!$M:$M,'Daily BSE Equity Options'!$A:$A,$A922)=0,"",SUMIFS('Daily BSE Equity Options'!$M:$M,'Daily BSE Equity Options'!$A:$A,$A922))</f>
        <v>426056927</v>
      </c>
      <c r="AC922" s="9">
        <f t="shared" si="390"/>
        <v>622332662</v>
      </c>
      <c r="AD922" s="26">
        <f t="shared" si="391"/>
        <v>-0.41721693375643487</v>
      </c>
      <c r="AE922" s="26">
        <f t="shared" si="392"/>
        <v>184.5283398041849</v>
      </c>
      <c r="AF922" s="26">
        <f t="shared" si="393"/>
        <v>0.83531941847109126</v>
      </c>
      <c r="AG922" s="26">
        <f t="shared" si="402"/>
        <v>-0.53377971214152942</v>
      </c>
      <c r="AH922" s="26">
        <f t="shared" si="403"/>
        <v>20.553078671024529</v>
      </c>
      <c r="AI922" s="26">
        <f t="shared" si="404"/>
        <v>0.41194925686667117</v>
      </c>
      <c r="AJ922" s="26">
        <f t="shared" si="394"/>
        <v>0.31538716667903249</v>
      </c>
      <c r="AK922" s="26">
        <f t="shared" si="395"/>
        <v>0.68461283332096745</v>
      </c>
      <c r="AL922" s="29">
        <v>12.32</v>
      </c>
      <c r="AM922" s="30">
        <v>13.342499999999999</v>
      </c>
      <c r="AN922" s="30">
        <v>10.8</v>
      </c>
      <c r="AO922" s="30">
        <v>13.1275</v>
      </c>
      <c r="AP922" s="31">
        <v>6.5500000000000003E-2</v>
      </c>
    </row>
    <row r="923" spans="1:42" x14ac:dyDescent="0.2">
      <c r="A923" s="11">
        <v>45278</v>
      </c>
      <c r="B923" s="5" t="s">
        <v>244</v>
      </c>
      <c r="C923" s="10">
        <v>45261</v>
      </c>
      <c r="D923" s="5" t="s">
        <v>189</v>
      </c>
      <c r="E923" s="18">
        <f>IF(SUMIFS('Daily NSE Equity Options'!$K:$K,'Daily NSE Equity Options'!$A:$A,$A923)=0,"",SUMIFS('Daily NSE Equity Options'!$K:$K,'Daily NSE Equity Options'!$A:$A,$A923))</f>
        <v>619.61509999999998</v>
      </c>
      <c r="F923" s="7">
        <f>IF(SUMIFS('Daily BSE Equity Options'!$K:$K,'Daily BSE Equity Options'!$A:$A,$A923)=0,"",SUMIFS('Daily BSE Equity Options'!$K:$K,'Daily BSE Equity Options'!$A:$A,$A923))</f>
        <v>34.765700000000002</v>
      </c>
      <c r="G923" s="7">
        <f t="shared" si="378"/>
        <v>654.38080000000002</v>
      </c>
      <c r="H923" s="20" t="str">
        <f t="shared" si="379"/>
        <v/>
      </c>
      <c r="I923" s="20" t="str">
        <f t="shared" si="380"/>
        <v/>
      </c>
      <c r="J923" s="20" t="str">
        <f t="shared" si="381"/>
        <v/>
      </c>
      <c r="K923" s="20">
        <f t="shared" si="396"/>
        <v>-1.7614023994937833E-2</v>
      </c>
      <c r="L923" s="20">
        <f t="shared" si="397"/>
        <v>-0.76912109061109124</v>
      </c>
      <c r="M923" s="20">
        <f t="shared" si="398"/>
        <v>-0.16245100341800145</v>
      </c>
      <c r="N923" s="20">
        <f t="shared" si="382"/>
        <v>0.94687237156102377</v>
      </c>
      <c r="O923" s="20">
        <f t="shared" si="383"/>
        <v>5.3127628438976206E-2</v>
      </c>
      <c r="P923" s="21">
        <f>IF(SUMIFS('Daily NSE Equity Options'!$L:$L,'Daily NSE Equity Options'!$A:$A,$A923)=0,"",SUMIFS('Daily NSE Equity Options'!$L:$L,'Daily NSE Equity Options'!$A:$A,$A923))</f>
        <v>281093.98800000001</v>
      </c>
      <c r="Q923" s="8">
        <f>IF(SUMIFS('Daily BSE Equity Options'!$L:$L,'Daily BSE Equity Options'!$A:$A,$A923)=0,"",SUMIFS('Daily BSE Equity Options'!$L:$L,'Daily BSE Equity Options'!$A:$A,$A923))</f>
        <v>63389.275399999999</v>
      </c>
      <c r="R923" s="8">
        <f t="shared" si="384"/>
        <v>344483.2634</v>
      </c>
      <c r="S923" s="23" t="str">
        <f t="shared" si="385"/>
        <v/>
      </c>
      <c r="T923" s="23" t="str">
        <f t="shared" si="386"/>
        <v/>
      </c>
      <c r="U923" s="23" t="str">
        <f t="shared" si="387"/>
        <v/>
      </c>
      <c r="V923" s="23">
        <f t="shared" si="399"/>
        <v>0.71031253183764553</v>
      </c>
      <c r="W923" s="23">
        <f t="shared" si="400"/>
        <v>-0.7907761075362818</v>
      </c>
      <c r="X923" s="23">
        <f t="shared" si="401"/>
        <v>-0.26286275945491189</v>
      </c>
      <c r="Y923" s="23">
        <f t="shared" si="388"/>
        <v>0.81598735806681288</v>
      </c>
      <c r="Z923" s="23">
        <f t="shared" si="389"/>
        <v>0.18401264193318717</v>
      </c>
      <c r="AA923" s="24">
        <f>IF(SUMIFS('Daily NSE Equity Options'!$M:$M,'Daily NSE Equity Options'!$A:$A,$A923)=0,"",SUMIFS('Daily NSE Equity Options'!$M:$M,'Daily NSE Equity Options'!$A:$A,$A923))</f>
        <v>346166497</v>
      </c>
      <c r="AB923" s="9">
        <f>IF(SUMIFS('Daily BSE Equity Options'!$M:$M,'Daily BSE Equity Options'!$A:$A,$A923)=0,"",SUMIFS('Daily BSE Equity Options'!$M:$M,'Daily BSE Equity Options'!$A:$A,$A923))</f>
        <v>78181185</v>
      </c>
      <c r="AC923" s="9">
        <f t="shared" si="390"/>
        <v>424347682</v>
      </c>
      <c r="AD923" s="26" t="str">
        <f t="shared" si="391"/>
        <v/>
      </c>
      <c r="AE923" s="26" t="str">
        <f t="shared" si="392"/>
        <v/>
      </c>
      <c r="AF923" s="26" t="str">
        <f t="shared" si="393"/>
        <v/>
      </c>
      <c r="AG923" s="26">
        <f t="shared" si="402"/>
        <v>0.76367443994032169</v>
      </c>
      <c r="AH923" s="26">
        <f t="shared" si="403"/>
        <v>-0.81650061283946684</v>
      </c>
      <c r="AI923" s="26">
        <f t="shared" si="404"/>
        <v>-0.31813368008635867</v>
      </c>
      <c r="AJ923" s="26">
        <f t="shared" si="394"/>
        <v>0.8157614891837679</v>
      </c>
      <c r="AK923" s="26">
        <f t="shared" si="395"/>
        <v>0.18423851081623205</v>
      </c>
      <c r="AL923" s="29">
        <v>13.1275</v>
      </c>
      <c r="AM923" s="30">
        <v>14.1175</v>
      </c>
      <c r="AN923" s="30">
        <v>13.125</v>
      </c>
      <c r="AO923" s="30">
        <v>13.9</v>
      </c>
      <c r="AP923" s="31">
        <v>5.8799999999999998E-2</v>
      </c>
    </row>
    <row r="924" spans="1:42" x14ac:dyDescent="0.2">
      <c r="A924" s="11">
        <v>45279</v>
      </c>
      <c r="B924" s="5" t="s">
        <v>242</v>
      </c>
      <c r="C924" s="10">
        <v>45261</v>
      </c>
      <c r="D924" s="5" t="s">
        <v>189</v>
      </c>
      <c r="E924" s="18">
        <f>IF(SUMIFS('Daily NSE Equity Options'!$K:$K,'Daily NSE Equity Options'!$A:$A,$A924)=0,"",SUMIFS('Daily NSE Equity Options'!$K:$K,'Daily NSE Equity Options'!$A:$A,$A924))</f>
        <v>707.68640000000005</v>
      </c>
      <c r="F924" s="7">
        <f>IF(SUMIFS('Daily BSE Equity Options'!$K:$K,'Daily BSE Equity Options'!$A:$A,$A924)=0,"",SUMIFS('Daily BSE Equity Options'!$K:$K,'Daily BSE Equity Options'!$A:$A,$A924))</f>
        <v>5.9672999999999998</v>
      </c>
      <c r="G924" s="7">
        <f t="shared" si="378"/>
        <v>713.65370000000007</v>
      </c>
      <c r="H924" s="20">
        <f t="shared" si="379"/>
        <v>0.69522453473252943</v>
      </c>
      <c r="I924" s="20">
        <f t="shared" si="380"/>
        <v>146.34074074074073</v>
      </c>
      <c r="J924" s="20">
        <f t="shared" si="381"/>
        <v>0.70935304562187307</v>
      </c>
      <c r="K924" s="20">
        <f t="shared" si="396"/>
        <v>0.14213872450816645</v>
      </c>
      <c r="L924" s="20">
        <f t="shared" si="397"/>
        <v>-0.82835668489344383</v>
      </c>
      <c r="M924" s="20">
        <f t="shared" si="398"/>
        <v>9.0578604995745771E-2</v>
      </c>
      <c r="N924" s="20">
        <f t="shared" si="382"/>
        <v>0.99163838147269467</v>
      </c>
      <c r="O924" s="20">
        <f t="shared" si="383"/>
        <v>8.3616185273053291E-3</v>
      </c>
      <c r="P924" s="21">
        <f>IF(SUMIFS('Daily NSE Equity Options'!$L:$L,'Daily NSE Equity Options'!$A:$A,$A924)=0,"",SUMIFS('Daily NSE Equity Options'!$L:$L,'Daily NSE Equity Options'!$A:$A,$A924))</f>
        <v>465438.48070000001</v>
      </c>
      <c r="Q924" s="8">
        <f>IF(SUMIFS('Daily BSE Equity Options'!$L:$L,'Daily BSE Equity Options'!$A:$A,$A924)=0,"",SUMIFS('Daily BSE Equity Options'!$L:$L,'Daily BSE Equity Options'!$A:$A,$A924))</f>
        <v>1888.4712999999999</v>
      </c>
      <c r="R924" s="8">
        <f t="shared" si="384"/>
        <v>467326.95199999999</v>
      </c>
      <c r="S924" s="23">
        <f t="shared" si="385"/>
        <v>2.7429596054241197</v>
      </c>
      <c r="T924" s="23">
        <f t="shared" si="386"/>
        <v>-5.9072369271352732E-2</v>
      </c>
      <c r="U924" s="23">
        <f t="shared" si="387"/>
        <v>2.6984527916104217</v>
      </c>
      <c r="V924" s="23">
        <f t="shared" si="399"/>
        <v>0.65581086956580514</v>
      </c>
      <c r="W924" s="23">
        <f t="shared" si="400"/>
        <v>-0.97020834694696634</v>
      </c>
      <c r="X924" s="23">
        <f t="shared" si="401"/>
        <v>0.35660277770115889</v>
      </c>
      <c r="Y924" s="23">
        <f t="shared" si="388"/>
        <v>0.99595899339441485</v>
      </c>
      <c r="Z924" s="23">
        <f t="shared" si="389"/>
        <v>4.041006605585205E-3</v>
      </c>
      <c r="AA924" s="24">
        <f>IF(SUMIFS('Daily NSE Equity Options'!$M:$M,'Daily NSE Equity Options'!$A:$A,$A924)=0,"",SUMIFS('Daily NSE Equity Options'!$M:$M,'Daily NSE Equity Options'!$A:$A,$A924))</f>
        <v>552818517</v>
      </c>
      <c r="AB924" s="9">
        <f>IF(SUMIFS('Daily BSE Equity Options'!$M:$M,'Daily BSE Equity Options'!$A:$A,$A924)=0,"",SUMIFS('Daily BSE Equity Options'!$M:$M,'Daily BSE Equity Options'!$A:$A,$A924))</f>
        <v>2616011</v>
      </c>
      <c r="AC924" s="9">
        <f t="shared" si="390"/>
        <v>555434528</v>
      </c>
      <c r="AD924" s="26">
        <f t="shared" si="391"/>
        <v>3.2809248340235024</v>
      </c>
      <c r="AE924" s="26">
        <f t="shared" si="392"/>
        <v>0.32848947928103422</v>
      </c>
      <c r="AF924" s="26">
        <f t="shared" si="393"/>
        <v>3.236579863799145</v>
      </c>
      <c r="AG924" s="26">
        <f t="shared" si="402"/>
        <v>0.59697290694194471</v>
      </c>
      <c r="AH924" s="26">
        <f t="shared" si="403"/>
        <v>-0.96653912319185231</v>
      </c>
      <c r="AI924" s="26">
        <f t="shared" si="404"/>
        <v>0.30891377886683014</v>
      </c>
      <c r="AJ924" s="26">
        <f t="shared" si="394"/>
        <v>0.99529015416196809</v>
      </c>
      <c r="AK924" s="26">
        <f t="shared" si="395"/>
        <v>4.7098458380318772E-3</v>
      </c>
      <c r="AL924" s="29">
        <v>13.9</v>
      </c>
      <c r="AM924" s="30">
        <v>14.12</v>
      </c>
      <c r="AN924" s="30">
        <v>13.5525</v>
      </c>
      <c r="AO924" s="30">
        <v>13.8675</v>
      </c>
      <c r="AP924" s="31">
        <v>-2.3E-3</v>
      </c>
    </row>
    <row r="925" spans="1:42" x14ac:dyDescent="0.2">
      <c r="A925" s="11">
        <v>45280</v>
      </c>
      <c r="B925" s="5" t="s">
        <v>240</v>
      </c>
      <c r="C925" s="10">
        <v>45261</v>
      </c>
      <c r="D925" s="5" t="s">
        <v>189</v>
      </c>
      <c r="E925" s="18">
        <f>IF(SUMIFS('Daily NSE Equity Options'!$K:$K,'Daily NSE Equity Options'!$A:$A,$A925)=0,"",SUMIFS('Daily NSE Equity Options'!$K:$K,'Daily NSE Equity Options'!$A:$A,$A925))</f>
        <v>944.06619999999998</v>
      </c>
      <c r="F925" s="7">
        <f>IF(SUMIFS('Daily BSE Equity Options'!$K:$K,'Daily BSE Equity Options'!$A:$A,$A925)=0,"",SUMIFS('Daily BSE Equity Options'!$K:$K,'Daily BSE Equity Options'!$A:$A,$A925))</f>
        <v>12.7989</v>
      </c>
      <c r="G925" s="7">
        <f t="shared" si="378"/>
        <v>956.86509999999998</v>
      </c>
      <c r="H925" s="20">
        <f t="shared" si="379"/>
        <v>0.79394388769786617</v>
      </c>
      <c r="I925" s="20">
        <f t="shared" si="380"/>
        <v>336.70184696569919</v>
      </c>
      <c r="J925" s="20">
        <f t="shared" si="381"/>
        <v>0.81813381489320403</v>
      </c>
      <c r="K925" s="20">
        <f t="shared" si="396"/>
        <v>0.33401772310447098</v>
      </c>
      <c r="L925" s="20">
        <f t="shared" si="397"/>
        <v>1.1448393745915237</v>
      </c>
      <c r="M925" s="20">
        <f t="shared" si="398"/>
        <v>0.34079750444788548</v>
      </c>
      <c r="N925" s="20">
        <f t="shared" si="382"/>
        <v>0.98662413332872101</v>
      </c>
      <c r="O925" s="20">
        <f t="shared" si="383"/>
        <v>1.3375866671278951E-2</v>
      </c>
      <c r="P925" s="21">
        <f>IF(SUMIFS('Daily NSE Equity Options'!$L:$L,'Daily NSE Equity Options'!$A:$A,$A925)=0,"",SUMIFS('Daily NSE Equity Options'!$L:$L,'Daily NSE Equity Options'!$A:$A,$A925))</f>
        <v>692060.05050000001</v>
      </c>
      <c r="Q925" s="8">
        <f>IF(SUMIFS('Daily BSE Equity Options'!$L:$L,'Daily BSE Equity Options'!$A:$A,$A925)=0,"",SUMIFS('Daily BSE Equity Options'!$L:$L,'Daily BSE Equity Options'!$A:$A,$A925))</f>
        <v>5084.7936</v>
      </c>
      <c r="R925" s="8">
        <f t="shared" si="384"/>
        <v>697144.84409999999</v>
      </c>
      <c r="S925" s="23">
        <f t="shared" si="385"/>
        <v>2.210092692943479</v>
      </c>
      <c r="T925" s="23">
        <f t="shared" si="386"/>
        <v>1.4389976881104758</v>
      </c>
      <c r="U925" s="23">
        <f t="shared" si="387"/>
        <v>2.2027074619796521</v>
      </c>
      <c r="V925" s="23">
        <f t="shared" si="399"/>
        <v>0.4868990837611249</v>
      </c>
      <c r="W925" s="23">
        <f t="shared" si="400"/>
        <v>1.692544811244947</v>
      </c>
      <c r="X925" s="23">
        <f t="shared" si="401"/>
        <v>0.49177110610988262</v>
      </c>
      <c r="Y925" s="23">
        <f t="shared" si="388"/>
        <v>0.9927062594767313</v>
      </c>
      <c r="Z925" s="23">
        <f t="shared" si="389"/>
        <v>7.2937405232686853E-3</v>
      </c>
      <c r="AA925" s="24">
        <f>IF(SUMIFS('Daily NSE Equity Options'!$M:$M,'Daily NSE Equity Options'!$A:$A,$A925)=0,"",SUMIFS('Daily NSE Equity Options'!$M:$M,'Daily NSE Equity Options'!$A:$A,$A925))</f>
        <v>887148815</v>
      </c>
      <c r="AB925" s="9">
        <f>IF(SUMIFS('Daily BSE Equity Options'!$M:$M,'Daily BSE Equity Options'!$A:$A,$A925)=0,"",SUMIFS('Daily BSE Equity Options'!$M:$M,'Daily BSE Equity Options'!$A:$A,$A925))</f>
        <v>7052814</v>
      </c>
      <c r="AC925" s="9">
        <f t="shared" si="390"/>
        <v>894201629</v>
      </c>
      <c r="AD925" s="26">
        <f t="shared" si="391"/>
        <v>2.7183975032051757</v>
      </c>
      <c r="AE925" s="26">
        <f t="shared" si="392"/>
        <v>2.4567500301425964</v>
      </c>
      <c r="AF925" s="26">
        <f t="shared" si="393"/>
        <v>2.716178938186546</v>
      </c>
      <c r="AG925" s="26">
        <f t="shared" si="402"/>
        <v>0.60477405824667763</v>
      </c>
      <c r="AH925" s="26">
        <f t="shared" si="403"/>
        <v>1.6960184800446174</v>
      </c>
      <c r="AI925" s="26">
        <f t="shared" si="404"/>
        <v>0.60991365124495833</v>
      </c>
      <c r="AJ925" s="26">
        <f t="shared" si="394"/>
        <v>0.99211272517151716</v>
      </c>
      <c r="AK925" s="26">
        <f t="shared" si="395"/>
        <v>7.8872748284827821E-3</v>
      </c>
      <c r="AL925" s="29">
        <v>13.8675</v>
      </c>
      <c r="AM925" s="30">
        <v>14.87</v>
      </c>
      <c r="AN925" s="30">
        <v>12.7775</v>
      </c>
      <c r="AO925" s="30">
        <v>14.45</v>
      </c>
      <c r="AP925" s="31">
        <v>4.2000000000000003E-2</v>
      </c>
    </row>
    <row r="926" spans="1:42" x14ac:dyDescent="0.2">
      <c r="A926" s="11">
        <v>45281</v>
      </c>
      <c r="B926" s="5" t="s">
        <v>243</v>
      </c>
      <c r="C926" s="10">
        <v>45261</v>
      </c>
      <c r="D926" s="5" t="s">
        <v>189</v>
      </c>
      <c r="E926" s="18">
        <f>IF(SUMIFS('Daily NSE Equity Options'!$K:$K,'Daily NSE Equity Options'!$A:$A,$A926)=0,"",SUMIFS('Daily NSE Equity Options'!$K:$K,'Daily NSE Equity Options'!$A:$A,$A926))</f>
        <v>951.03930000000003</v>
      </c>
      <c r="F926" s="7">
        <f>IF(SUMIFS('Daily BSE Equity Options'!$K:$K,'Daily BSE Equity Options'!$A:$A,$A926)=0,"",SUMIFS('Daily BSE Equity Options'!$K:$K,'Daily BSE Equity Options'!$A:$A,$A926))</f>
        <v>32.535699999999999</v>
      </c>
      <c r="G926" s="7">
        <f t="shared" si="378"/>
        <v>983.57500000000005</v>
      </c>
      <c r="H926" s="20">
        <f t="shared" si="379"/>
        <v>0.32026537486837792</v>
      </c>
      <c r="I926" s="20">
        <f t="shared" si="380"/>
        <v>1284.99604743083</v>
      </c>
      <c r="J926" s="20">
        <f t="shared" si="381"/>
        <v>0.36538459402791479</v>
      </c>
      <c r="K926" s="20">
        <f t="shared" si="396"/>
        <v>7.3862404988125352E-3</v>
      </c>
      <c r="L926" s="20">
        <f t="shared" si="397"/>
        <v>1.542070021642485</v>
      </c>
      <c r="M926" s="20">
        <f t="shared" si="398"/>
        <v>2.7913966137964596E-2</v>
      </c>
      <c r="N926" s="20">
        <f t="shared" si="382"/>
        <v>0.96692097704801361</v>
      </c>
      <c r="O926" s="20">
        <f t="shared" si="383"/>
        <v>3.3079022951986371E-2</v>
      </c>
      <c r="P926" s="21">
        <f>IF(SUMIFS('Daily NSE Equity Options'!$L:$L,'Daily NSE Equity Options'!$A:$A,$A926)=0,"",SUMIFS('Daily NSE Equity Options'!$L:$L,'Daily NSE Equity Options'!$A:$A,$A926))</f>
        <v>587210.29449999996</v>
      </c>
      <c r="Q926" s="8">
        <f>IF(SUMIFS('Daily BSE Equity Options'!$L:$L,'Daily BSE Equity Options'!$A:$A,$A926)=0,"",SUMIFS('Daily BSE Equity Options'!$L:$L,'Daily BSE Equity Options'!$A:$A,$A926))</f>
        <v>19526.697199999999</v>
      </c>
      <c r="R926" s="8">
        <f t="shared" si="384"/>
        <v>606736.99170000001</v>
      </c>
      <c r="S926" s="23">
        <f t="shared" si="385"/>
        <v>1.3940451565564924</v>
      </c>
      <c r="T926" s="23">
        <f t="shared" si="386"/>
        <v>8.4619747685482309</v>
      </c>
      <c r="U926" s="23">
        <f t="shared" si="387"/>
        <v>1.4530162489743708</v>
      </c>
      <c r="V926" s="23">
        <f t="shared" si="399"/>
        <v>-0.1515038412118257</v>
      </c>
      <c r="W926" s="23">
        <f t="shared" si="400"/>
        <v>2.840214320597005</v>
      </c>
      <c r="X926" s="23">
        <f t="shared" si="401"/>
        <v>-0.12968302522084163</v>
      </c>
      <c r="Y926" s="23">
        <f t="shared" si="388"/>
        <v>0.96781686716465276</v>
      </c>
      <c r="Z926" s="23">
        <f t="shared" si="389"/>
        <v>3.2183132835347114E-2</v>
      </c>
      <c r="AA926" s="24">
        <f>IF(SUMIFS('Daily NSE Equity Options'!$M:$M,'Daily NSE Equity Options'!$A:$A,$A926)=0,"",SUMIFS('Daily NSE Equity Options'!$M:$M,'Daily NSE Equity Options'!$A:$A,$A926))</f>
        <v>592349917</v>
      </c>
      <c r="AB926" s="9">
        <f>IF(SUMIFS('Daily BSE Equity Options'!$M:$M,'Daily BSE Equity Options'!$A:$A,$A926)=0,"",SUMIFS('Daily BSE Equity Options'!$M:$M,'Daily BSE Equity Options'!$A:$A,$A926))</f>
        <v>27473643</v>
      </c>
      <c r="AC926" s="9">
        <f t="shared" si="390"/>
        <v>619823560</v>
      </c>
      <c r="AD926" s="26">
        <f t="shared" si="391"/>
        <v>1.4317636574173904</v>
      </c>
      <c r="AE926" s="26">
        <f t="shared" si="392"/>
        <v>12.638102097963888</v>
      </c>
      <c r="AF926" s="26">
        <f t="shared" si="393"/>
        <v>1.5236798942124024</v>
      </c>
      <c r="AG926" s="26">
        <f t="shared" si="402"/>
        <v>-0.33229926368103191</v>
      </c>
      <c r="AH926" s="26">
        <f t="shared" si="403"/>
        <v>2.8954157872304584</v>
      </c>
      <c r="AI926" s="26">
        <f t="shared" si="404"/>
        <v>-0.30684138800646266</v>
      </c>
      <c r="AJ926" s="26">
        <f t="shared" si="394"/>
        <v>0.95567505856021351</v>
      </c>
      <c r="AK926" s="26">
        <f t="shared" si="395"/>
        <v>4.4324941439786512E-2</v>
      </c>
      <c r="AL926" s="29">
        <v>14.45</v>
      </c>
      <c r="AM926" s="30">
        <v>15.01</v>
      </c>
      <c r="AN926" s="30">
        <v>12.282500000000001</v>
      </c>
      <c r="AO926" s="30">
        <v>13.7575</v>
      </c>
      <c r="AP926" s="31">
        <v>-4.7899999999999998E-2</v>
      </c>
    </row>
    <row r="927" spans="1:42" x14ac:dyDescent="0.2">
      <c r="A927" s="11">
        <v>45282</v>
      </c>
      <c r="B927" s="5" t="s">
        <v>241</v>
      </c>
      <c r="C927" s="10">
        <v>45261</v>
      </c>
      <c r="D927" s="5" t="s">
        <v>189</v>
      </c>
      <c r="E927" s="18">
        <f>IF(SUMIFS('Daily NSE Equity Options'!$K:$K,'Daily NSE Equity Options'!$A:$A,$A927)=0,"",SUMIFS('Daily NSE Equity Options'!$K:$K,'Daily NSE Equity Options'!$A:$A,$A927))</f>
        <v>721.54430000000002</v>
      </c>
      <c r="F927" s="7">
        <f>IF(SUMIFS('Daily BSE Equity Options'!$K:$K,'Daily BSE Equity Options'!$A:$A,$A927)=0,"",SUMIFS('Daily BSE Equity Options'!$K:$K,'Daily BSE Equity Options'!$A:$A,$A927))</f>
        <v>160.82640000000001</v>
      </c>
      <c r="G927" s="7">
        <f t="shared" si="378"/>
        <v>882.37070000000006</v>
      </c>
      <c r="H927" s="20">
        <f t="shared" si="379"/>
        <v>-1.733149223113073E-2</v>
      </c>
      <c r="I927" s="20">
        <f t="shared" si="380"/>
        <v>6784.9240506329124</v>
      </c>
      <c r="J927" s="20">
        <f t="shared" si="381"/>
        <v>0.2016585999613234</v>
      </c>
      <c r="K927" s="20">
        <f t="shared" si="396"/>
        <v>-0.24130969140812586</v>
      </c>
      <c r="L927" s="20">
        <f t="shared" si="397"/>
        <v>3.9430748377935627</v>
      </c>
      <c r="M927" s="20">
        <f t="shared" si="398"/>
        <v>-0.10289433952672644</v>
      </c>
      <c r="N927" s="20">
        <f t="shared" si="382"/>
        <v>0.81773374841209023</v>
      </c>
      <c r="O927" s="20">
        <f t="shared" si="383"/>
        <v>0.18226625158790971</v>
      </c>
      <c r="P927" s="21">
        <f>IF(SUMIFS('Daily NSE Equity Options'!$L:$L,'Daily NSE Equity Options'!$A:$A,$A927)=0,"",SUMIFS('Daily NSE Equity Options'!$L:$L,'Daily NSE Equity Options'!$A:$A,$A927))</f>
        <v>237868.39610000001</v>
      </c>
      <c r="Q927" s="8">
        <f>IF(SUMIFS('Daily BSE Equity Options'!$L:$L,'Daily BSE Equity Options'!$A:$A,$A927)=0,"",SUMIFS('Daily BSE Equity Options'!$L:$L,'Daily BSE Equity Options'!$A:$A,$A927))</f>
        <v>271995.75520000001</v>
      </c>
      <c r="R927" s="8">
        <f t="shared" si="384"/>
        <v>509864.15130000003</v>
      </c>
      <c r="S927" s="23">
        <f t="shared" si="385"/>
        <v>-0.41925252512203759</v>
      </c>
      <c r="T927" s="23">
        <f t="shared" si="386"/>
        <v>125.174264779899</v>
      </c>
      <c r="U927" s="23">
        <f t="shared" si="387"/>
        <v>0.23829842543216917</v>
      </c>
      <c r="V927" s="23">
        <f t="shared" si="399"/>
        <v>-0.59491787128401574</v>
      </c>
      <c r="W927" s="23">
        <f t="shared" si="400"/>
        <v>12.929429663097354</v>
      </c>
      <c r="X927" s="23">
        <f t="shared" si="401"/>
        <v>-0.15966199807362103</v>
      </c>
      <c r="Y927" s="23">
        <f t="shared" si="388"/>
        <v>0.46653289016987615</v>
      </c>
      <c r="Z927" s="23">
        <f t="shared" si="389"/>
        <v>0.53346710983012391</v>
      </c>
      <c r="AA927" s="24">
        <f>IF(SUMIFS('Daily NSE Equity Options'!$M:$M,'Daily NSE Equity Options'!$A:$A,$A927)=0,"",SUMIFS('Daily NSE Equity Options'!$M:$M,'Daily NSE Equity Options'!$A:$A,$A927))</f>
        <v>291176102</v>
      </c>
      <c r="AB927" s="9">
        <f>IF(SUMIFS('Daily BSE Equity Options'!$M:$M,'Daily BSE Equity Options'!$A:$A,$A927)=0,"",SUMIFS('Daily BSE Equity Options'!$M:$M,'Daily BSE Equity Options'!$A:$A,$A927))</f>
        <v>378772313</v>
      </c>
      <c r="AC927" s="9">
        <f t="shared" si="390"/>
        <v>669948415</v>
      </c>
      <c r="AD927" s="26">
        <f t="shared" si="391"/>
        <v>-0.28633596597629429</v>
      </c>
      <c r="AE927" s="26">
        <f t="shared" si="392"/>
        <v>169.46842323184589</v>
      </c>
      <c r="AF927" s="26">
        <f t="shared" si="393"/>
        <v>0.63312987908608798</v>
      </c>
      <c r="AG927" s="26">
        <f t="shared" si="402"/>
        <v>-0.50843902625211301</v>
      </c>
      <c r="AH927" s="26">
        <f t="shared" si="403"/>
        <v>12.786752379362285</v>
      </c>
      <c r="AI927" s="26">
        <f t="shared" si="404"/>
        <v>8.0869554232497975E-2</v>
      </c>
      <c r="AJ927" s="26">
        <f t="shared" si="394"/>
        <v>0.43462465987026777</v>
      </c>
      <c r="AK927" s="26">
        <f t="shared" si="395"/>
        <v>0.56537534012973223</v>
      </c>
      <c r="AL927" s="29">
        <v>13.7575</v>
      </c>
      <c r="AM927" s="30">
        <v>13.987500000000001</v>
      </c>
      <c r="AN927" s="30">
        <v>12.225</v>
      </c>
      <c r="AO927" s="30">
        <v>13.7075</v>
      </c>
      <c r="AP927" s="31">
        <v>-3.5999999999999999E-3</v>
      </c>
    </row>
    <row r="928" spans="1:42" x14ac:dyDescent="0.2">
      <c r="A928" s="11">
        <v>45286</v>
      </c>
      <c r="B928" s="5" t="s">
        <v>242</v>
      </c>
      <c r="C928" s="10">
        <v>45261</v>
      </c>
      <c r="D928" s="5" t="s">
        <v>189</v>
      </c>
      <c r="E928" s="18">
        <f>IF(SUMIFS('Daily NSE Equity Options'!$K:$K,'Daily NSE Equity Options'!$A:$A,$A928)=0,"",SUMIFS('Daily NSE Equity Options'!$K:$K,'Daily NSE Equity Options'!$A:$A,$A928))</f>
        <v>666.98410000000001</v>
      </c>
      <c r="F928" s="7">
        <f>IF(SUMIFS('Daily BSE Equity Options'!$K:$K,'Daily BSE Equity Options'!$A:$A,$A928)=0,"",SUMIFS('Daily BSE Equity Options'!$K:$K,'Daily BSE Equity Options'!$A:$A,$A928))</f>
        <v>5.7952000000000004</v>
      </c>
      <c r="G928" s="7">
        <f t="shared" si="378"/>
        <v>672.77930000000003</v>
      </c>
      <c r="H928" s="20">
        <f t="shared" si="379"/>
        <v>0.24916559554874418</v>
      </c>
      <c r="I928" s="20">
        <f t="shared" si="380"/>
        <v>193.46979865771814</v>
      </c>
      <c r="J928" s="20">
        <f t="shared" si="381"/>
        <v>0.25994885513981503</v>
      </c>
      <c r="K928" s="20">
        <f t="shared" si="396"/>
        <v>-7.5615870016574216E-2</v>
      </c>
      <c r="L928" s="20">
        <f t="shared" si="397"/>
        <v>-0.96396611501594265</v>
      </c>
      <c r="M928" s="20">
        <f t="shared" si="398"/>
        <v>-0.23753213926981032</v>
      </c>
      <c r="N928" s="20">
        <f t="shared" si="382"/>
        <v>0.991386179687752</v>
      </c>
      <c r="O928" s="20">
        <f t="shared" si="383"/>
        <v>8.6138203122480134E-3</v>
      </c>
      <c r="P928" s="21">
        <f>IF(SUMIFS('Daily NSE Equity Options'!$L:$L,'Daily NSE Equity Options'!$A:$A,$A928)=0,"",SUMIFS('Daily NSE Equity Options'!$L:$L,'Daily NSE Equity Options'!$A:$A,$A928))</f>
        <v>369459.37959999999</v>
      </c>
      <c r="Q928" s="8">
        <f>IF(SUMIFS('Daily BSE Equity Options'!$L:$L,'Daily BSE Equity Options'!$A:$A,$A928)=0,"",SUMIFS('Daily BSE Equity Options'!$L:$L,'Daily BSE Equity Options'!$A:$A,$A928))</f>
        <v>1329.2194</v>
      </c>
      <c r="R928" s="8">
        <f t="shared" si="384"/>
        <v>370788.59899999999</v>
      </c>
      <c r="S928" s="23">
        <f t="shared" si="385"/>
        <v>1.7126923472702851</v>
      </c>
      <c r="T928" s="23">
        <f t="shared" si="386"/>
        <v>-0.32521196599203228</v>
      </c>
      <c r="U928" s="23">
        <f t="shared" si="387"/>
        <v>1.6836380314540662</v>
      </c>
      <c r="V928" s="23">
        <f t="shared" si="399"/>
        <v>0.55320919322413498</v>
      </c>
      <c r="W928" s="23">
        <f t="shared" si="400"/>
        <v>-0.99511308770600992</v>
      </c>
      <c r="X928" s="23">
        <f t="shared" si="401"/>
        <v>-0.27276981906925457</v>
      </c>
      <c r="Y928" s="23">
        <f t="shared" si="388"/>
        <v>0.9964151556882147</v>
      </c>
      <c r="Z928" s="23">
        <f t="shared" si="389"/>
        <v>3.5848443117853252E-3</v>
      </c>
      <c r="AA928" s="24">
        <f>IF(SUMIFS('Daily NSE Equity Options'!$M:$M,'Daily NSE Equity Options'!$A:$A,$A928)=0,"",SUMIFS('Daily NSE Equity Options'!$M:$M,'Daily NSE Equity Options'!$A:$A,$A928))</f>
        <v>437784618</v>
      </c>
      <c r="AB928" s="9">
        <f>IF(SUMIFS('Daily BSE Equity Options'!$M:$M,'Daily BSE Equity Options'!$A:$A,$A928)=0,"",SUMIFS('Daily BSE Equity Options'!$M:$M,'Daily BSE Equity Options'!$A:$A,$A928))</f>
        <v>1847087</v>
      </c>
      <c r="AC928" s="9">
        <f t="shared" si="390"/>
        <v>439631705</v>
      </c>
      <c r="AD928" s="26">
        <f t="shared" si="391"/>
        <v>2.0539675536705522</v>
      </c>
      <c r="AE928" s="26">
        <f t="shared" si="392"/>
        <v>-5.7284975912647584E-2</v>
      </c>
      <c r="AF928" s="26">
        <f t="shared" si="393"/>
        <v>2.0254996681446524</v>
      </c>
      <c r="AG928" s="26">
        <f t="shared" si="402"/>
        <v>0.50350463170909543</v>
      </c>
      <c r="AH928" s="26">
        <f t="shared" si="403"/>
        <v>-0.99512348992625554</v>
      </c>
      <c r="AI928" s="26">
        <f t="shared" si="404"/>
        <v>-0.34378275228847288</v>
      </c>
      <c r="AJ928" s="26">
        <f t="shared" si="394"/>
        <v>0.99579855825002428</v>
      </c>
      <c r="AK928" s="26">
        <f t="shared" si="395"/>
        <v>4.2014417499756981E-3</v>
      </c>
      <c r="AL928" s="29">
        <v>13.7075</v>
      </c>
      <c r="AM928" s="30">
        <v>14.95</v>
      </c>
      <c r="AN928" s="30">
        <v>13.7075</v>
      </c>
      <c r="AO928" s="30">
        <v>14.6775</v>
      </c>
      <c r="AP928" s="31">
        <v>7.0800000000000002E-2</v>
      </c>
    </row>
    <row r="929" spans="1:42" x14ac:dyDescent="0.2">
      <c r="A929" s="11">
        <v>45287</v>
      </c>
      <c r="B929" s="5" t="s">
        <v>240</v>
      </c>
      <c r="C929" s="10">
        <v>45261</v>
      </c>
      <c r="D929" s="5" t="s">
        <v>189</v>
      </c>
      <c r="E929" s="18">
        <f>IF(SUMIFS('Daily NSE Equity Options'!$K:$K,'Daily NSE Equity Options'!$A:$A,$A929)=0,"",SUMIFS('Daily NSE Equity Options'!$K:$K,'Daily NSE Equity Options'!$A:$A,$A929))</f>
        <v>798.35839999999996</v>
      </c>
      <c r="F929" s="7">
        <f>IF(SUMIFS('Daily BSE Equity Options'!$K:$K,'Daily BSE Equity Options'!$A:$A,$A929)=0,"",SUMIFS('Daily BSE Equity Options'!$K:$K,'Daily BSE Equity Options'!$A:$A,$A929))</f>
        <v>7.9326999999999996</v>
      </c>
      <c r="G929" s="7">
        <f t="shared" si="378"/>
        <v>806.29109999999991</v>
      </c>
      <c r="H929" s="20">
        <f t="shared" si="379"/>
        <v>0.3451641155405214</v>
      </c>
      <c r="I929" s="20">
        <f t="shared" si="380"/>
        <v>312.54545454545456</v>
      </c>
      <c r="J929" s="20">
        <f t="shared" si="381"/>
        <v>0.35847211226296172</v>
      </c>
      <c r="K929" s="20">
        <f t="shared" si="396"/>
        <v>0.19696766384685915</v>
      </c>
      <c r="L929" s="20">
        <f t="shared" si="397"/>
        <v>0.36883972943125332</v>
      </c>
      <c r="M929" s="20">
        <f t="shared" si="398"/>
        <v>0.19844813893649804</v>
      </c>
      <c r="N929" s="20">
        <f t="shared" si="382"/>
        <v>0.99016149378307672</v>
      </c>
      <c r="O929" s="20">
        <f t="shared" si="383"/>
        <v>9.8385062169233928E-3</v>
      </c>
      <c r="P929" s="21">
        <f>IF(SUMIFS('Daily NSE Equity Options'!$L:$L,'Daily NSE Equity Options'!$A:$A,$A929)=0,"",SUMIFS('Daily NSE Equity Options'!$L:$L,'Daily NSE Equity Options'!$A:$A,$A929))</f>
        <v>328904.8052</v>
      </c>
      <c r="Q929" s="8">
        <f>IF(SUMIFS('Daily BSE Equity Options'!$L:$L,'Daily BSE Equity Options'!$A:$A,$A929)=0,"",SUMIFS('Daily BSE Equity Options'!$L:$L,'Daily BSE Equity Options'!$A:$A,$A929))</f>
        <v>2616.4029999999998</v>
      </c>
      <c r="R929" s="8">
        <f t="shared" si="384"/>
        <v>331521.20819999999</v>
      </c>
      <c r="S929" s="23">
        <f t="shared" si="385"/>
        <v>0.53557755126080653</v>
      </c>
      <c r="T929" s="23">
        <f t="shared" si="386"/>
        <v>0.28291303890535713</v>
      </c>
      <c r="U929" s="23">
        <f t="shared" si="387"/>
        <v>0.53319447688496457</v>
      </c>
      <c r="V929" s="23">
        <f t="shared" si="399"/>
        <v>-0.10976734287787449</v>
      </c>
      <c r="W929" s="23">
        <f t="shared" si="400"/>
        <v>0.96837557441608202</v>
      </c>
      <c r="X929" s="23">
        <f t="shared" si="401"/>
        <v>-0.10590236837352163</v>
      </c>
      <c r="Y929" s="23">
        <f t="shared" si="388"/>
        <v>0.99210788650836002</v>
      </c>
      <c r="Z929" s="23">
        <f t="shared" si="389"/>
        <v>7.8921134916399589E-3</v>
      </c>
      <c r="AA929" s="24">
        <f>IF(SUMIFS('Daily NSE Equity Options'!$M:$M,'Daily NSE Equity Options'!$A:$A,$A929)=0,"",SUMIFS('Daily NSE Equity Options'!$M:$M,'Daily NSE Equity Options'!$A:$A,$A929))</f>
        <v>395019803</v>
      </c>
      <c r="AB929" s="9">
        <f>IF(SUMIFS('Daily BSE Equity Options'!$M:$M,'Daily BSE Equity Options'!$A:$A,$A929)=0,"",SUMIFS('Daily BSE Equity Options'!$M:$M,'Daily BSE Equity Options'!$A:$A,$A929))</f>
        <v>3616600</v>
      </c>
      <c r="AC929" s="9">
        <f t="shared" si="390"/>
        <v>398636403</v>
      </c>
      <c r="AD929" s="26">
        <f t="shared" si="391"/>
        <v>0.64415018609785712</v>
      </c>
      <c r="AE929" s="26">
        <f t="shared" si="392"/>
        <v>0.76463326747958393</v>
      </c>
      <c r="AF929" s="26">
        <f t="shared" si="393"/>
        <v>0.6451692600767156</v>
      </c>
      <c r="AG929" s="26">
        <f t="shared" si="402"/>
        <v>-9.7684599325049803E-2</v>
      </c>
      <c r="AH929" s="26">
        <f t="shared" si="403"/>
        <v>0.95800197825007705</v>
      </c>
      <c r="AI929" s="26">
        <f t="shared" si="404"/>
        <v>-9.3249193663136776E-2</v>
      </c>
      <c r="AJ929" s="26">
        <f t="shared" si="394"/>
        <v>0.99092757216154193</v>
      </c>
      <c r="AK929" s="26">
        <f t="shared" si="395"/>
        <v>9.0724278384580956E-3</v>
      </c>
      <c r="AL929" s="29">
        <v>14.6775</v>
      </c>
      <c r="AM929" s="30">
        <v>15.7325</v>
      </c>
      <c r="AN929" s="30">
        <v>14.47</v>
      </c>
      <c r="AO929" s="30">
        <v>15.557499999999999</v>
      </c>
      <c r="AP929" s="31">
        <v>0.06</v>
      </c>
    </row>
    <row r="930" spans="1:42" x14ac:dyDescent="0.2">
      <c r="A930" s="11">
        <v>45288</v>
      </c>
      <c r="B930" s="5" t="s">
        <v>243</v>
      </c>
      <c r="C930" s="10">
        <v>45261</v>
      </c>
      <c r="D930" s="5" t="s">
        <v>189</v>
      </c>
      <c r="E930" s="18">
        <f>IF(SUMIFS('Daily NSE Equity Options'!$K:$K,'Daily NSE Equity Options'!$A:$A,$A930)=0,"",SUMIFS('Daily NSE Equity Options'!$K:$K,'Daily NSE Equity Options'!$A:$A,$A930))</f>
        <v>801.03859999999997</v>
      </c>
      <c r="F930" s="7">
        <f>IF(SUMIFS('Daily BSE Equity Options'!$K:$K,'Daily BSE Equity Options'!$A:$A,$A930)=0,"",SUMIFS('Daily BSE Equity Options'!$K:$K,'Daily BSE Equity Options'!$A:$A,$A930))</f>
        <v>12.560700000000001</v>
      </c>
      <c r="G930" s="7">
        <f t="shared" si="378"/>
        <v>813.59929999999997</v>
      </c>
      <c r="H930" s="20">
        <f t="shared" si="379"/>
        <v>0.68249013343751241</v>
      </c>
      <c r="I930" s="20">
        <f t="shared" si="380"/>
        <v>799.04458598726126</v>
      </c>
      <c r="J930" s="20">
        <f t="shared" si="381"/>
        <v>0.70881609985073046</v>
      </c>
      <c r="K930" s="20">
        <f t="shared" si="396"/>
        <v>3.3571388489179732E-3</v>
      </c>
      <c r="L930" s="20">
        <f t="shared" si="397"/>
        <v>0.58340791911959378</v>
      </c>
      <c r="M930" s="20">
        <f t="shared" si="398"/>
        <v>9.0639720567422533E-3</v>
      </c>
      <c r="N930" s="20">
        <f t="shared" si="382"/>
        <v>0.98456156488826874</v>
      </c>
      <c r="O930" s="20">
        <f t="shared" si="383"/>
        <v>1.5438435111731293E-2</v>
      </c>
      <c r="P930" s="21">
        <f>IF(SUMIFS('Daily NSE Equity Options'!$L:$L,'Daily NSE Equity Options'!$A:$A,$A930)=0,"",SUMIFS('Daily NSE Equity Options'!$L:$L,'Daily NSE Equity Options'!$A:$A,$A930))</f>
        <v>610051.63179999997</v>
      </c>
      <c r="Q930" s="8">
        <f>IF(SUMIFS('Daily BSE Equity Options'!$L:$L,'Daily BSE Equity Options'!$A:$A,$A930)=0,"",SUMIFS('Daily BSE Equity Options'!$L:$L,'Daily BSE Equity Options'!$A:$A,$A930))</f>
        <v>7558.4273999999996</v>
      </c>
      <c r="R930" s="8">
        <f t="shared" si="384"/>
        <v>617610.05920000002</v>
      </c>
      <c r="S930" s="23">
        <f t="shared" si="385"/>
        <v>2.8730300891890321</v>
      </c>
      <c r="T930" s="23">
        <f t="shared" si="386"/>
        <v>4.1515553266407794</v>
      </c>
      <c r="U930" s="23">
        <f t="shared" si="387"/>
        <v>2.8848294908142633</v>
      </c>
      <c r="V930" s="23">
        <f t="shared" si="399"/>
        <v>0.85479695691597013</v>
      </c>
      <c r="W930" s="23">
        <f t="shared" si="400"/>
        <v>1.8888620751466805</v>
      </c>
      <c r="X930" s="23">
        <f t="shared" si="401"/>
        <v>0.86295791618679329</v>
      </c>
      <c r="Y930" s="23">
        <f t="shared" si="388"/>
        <v>0.98776181299606647</v>
      </c>
      <c r="Z930" s="23">
        <f t="shared" si="389"/>
        <v>1.2238187003933435E-2</v>
      </c>
      <c r="AA930" s="24">
        <f>IF(SUMIFS('Daily NSE Equity Options'!$M:$M,'Daily NSE Equity Options'!$A:$A,$A930)=0,"",SUMIFS('Daily NSE Equity Options'!$M:$M,'Daily NSE Equity Options'!$A:$A,$A930))</f>
        <v>723365601</v>
      </c>
      <c r="AB930" s="9">
        <f>IF(SUMIFS('Daily BSE Equity Options'!$M:$M,'Daily BSE Equity Options'!$A:$A,$A930)=0,"",SUMIFS('Daily BSE Equity Options'!$M:$M,'Daily BSE Equity Options'!$A:$A,$A930))</f>
        <v>10410811</v>
      </c>
      <c r="AC930" s="9">
        <f t="shared" si="390"/>
        <v>733776412</v>
      </c>
      <c r="AD930" s="26">
        <f t="shared" si="391"/>
        <v>3.5963156179639597</v>
      </c>
      <c r="AE930" s="26">
        <f t="shared" si="392"/>
        <v>6.1916341767360121</v>
      </c>
      <c r="AF930" s="26">
        <f t="shared" si="393"/>
        <v>3.6199706267961007</v>
      </c>
      <c r="AG930" s="26">
        <f t="shared" si="402"/>
        <v>0.83121351260458209</v>
      </c>
      <c r="AH930" s="26">
        <f t="shared" si="403"/>
        <v>1.8786183155449869</v>
      </c>
      <c r="AI930" s="26">
        <f t="shared" si="404"/>
        <v>0.84071601709691324</v>
      </c>
      <c r="AJ930" s="26">
        <f t="shared" si="394"/>
        <v>0.98581201190206702</v>
      </c>
      <c r="AK930" s="26">
        <f t="shared" si="395"/>
        <v>1.4187988097933025E-2</v>
      </c>
      <c r="AL930" s="29">
        <v>15.557499999999999</v>
      </c>
      <c r="AM930" s="30">
        <v>16.47</v>
      </c>
      <c r="AN930" s="30">
        <v>14.9625</v>
      </c>
      <c r="AO930" s="30">
        <v>15.14</v>
      </c>
      <c r="AP930" s="31">
        <v>-2.6800000000000001E-2</v>
      </c>
    </row>
    <row r="931" spans="1:42" x14ac:dyDescent="0.2">
      <c r="A931" s="11">
        <v>45289</v>
      </c>
      <c r="B931" s="5" t="s">
        <v>241</v>
      </c>
      <c r="C931" s="10">
        <v>45261</v>
      </c>
      <c r="D931" s="5" t="s">
        <v>189</v>
      </c>
      <c r="E931" s="18">
        <f>IF(SUMIFS('Daily NSE Equity Options'!$K:$K,'Daily NSE Equity Options'!$A:$A,$A931)=0,"",SUMIFS('Daily NSE Equity Options'!$K:$K,'Daily NSE Equity Options'!$A:$A,$A931))</f>
        <v>561.79309999999998</v>
      </c>
      <c r="F931" s="7">
        <f>IF(SUMIFS('Daily BSE Equity Options'!$K:$K,'Daily BSE Equity Options'!$A:$A,$A931)=0,"",SUMIFS('Daily BSE Equity Options'!$K:$K,'Daily BSE Equity Options'!$A:$A,$A931))</f>
        <v>120.5498</v>
      </c>
      <c r="G931" s="7">
        <f t="shared" si="378"/>
        <v>682.34289999999999</v>
      </c>
      <c r="H931" s="20">
        <f t="shared" si="379"/>
        <v>-2.8375821515046806E-2</v>
      </c>
      <c r="I931" s="20">
        <f t="shared" si="380"/>
        <v>8734.492753623188</v>
      </c>
      <c r="J931" s="20">
        <f t="shared" si="381"/>
        <v>0.18008753855407811</v>
      </c>
      <c r="K931" s="20">
        <f t="shared" si="396"/>
        <v>-0.29866912780482735</v>
      </c>
      <c r="L931" s="20">
        <f t="shared" si="397"/>
        <v>8.5973791269594848</v>
      </c>
      <c r="M931" s="20">
        <f t="shared" si="398"/>
        <v>-0.16132806407281819</v>
      </c>
      <c r="N931" s="20">
        <f t="shared" si="382"/>
        <v>0.82332958985870597</v>
      </c>
      <c r="O931" s="20">
        <f t="shared" si="383"/>
        <v>0.17667041014129406</v>
      </c>
      <c r="P931" s="21">
        <f>IF(SUMIFS('Daily NSE Equity Options'!$L:$L,'Daily NSE Equity Options'!$A:$A,$A931)=0,"",SUMIFS('Daily NSE Equity Options'!$L:$L,'Daily NSE Equity Options'!$A:$A,$A931))</f>
        <v>125602.2942</v>
      </c>
      <c r="Q931" s="8">
        <f>IF(SUMIFS('Daily BSE Equity Options'!$L:$L,'Daily BSE Equity Options'!$A:$A,$A931)=0,"",SUMIFS('Daily BSE Equity Options'!$L:$L,'Daily BSE Equity Options'!$A:$A,$A931))</f>
        <v>238750.0877</v>
      </c>
      <c r="R931" s="8">
        <f t="shared" si="384"/>
        <v>364352.38190000004</v>
      </c>
      <c r="S931" s="23">
        <f t="shared" si="385"/>
        <v>-0.64593301435406691</v>
      </c>
      <c r="T931" s="23">
        <f t="shared" si="386"/>
        <v>147.55317517284428</v>
      </c>
      <c r="U931" s="23">
        <f t="shared" si="387"/>
        <v>2.2460012105011362E-2</v>
      </c>
      <c r="V931" s="23">
        <f t="shared" si="399"/>
        <v>-0.79411202650273771</v>
      </c>
      <c r="W931" s="23">
        <f t="shared" si="400"/>
        <v>30.587270084779806</v>
      </c>
      <c r="X931" s="23">
        <f t="shared" si="401"/>
        <v>-0.4100608037829705</v>
      </c>
      <c r="Y931" s="23">
        <f t="shared" si="388"/>
        <v>0.34472752324279504</v>
      </c>
      <c r="Z931" s="23">
        <f t="shared" si="389"/>
        <v>0.6552724767572049</v>
      </c>
      <c r="AA931" s="24">
        <f>IF(SUMIFS('Daily NSE Equity Options'!$M:$M,'Daily NSE Equity Options'!$A:$A,$A931)=0,"",SUMIFS('Daily NSE Equity Options'!$M:$M,'Daily NSE Equity Options'!$A:$A,$A931))</f>
        <v>147722410</v>
      </c>
      <c r="AB931" s="9">
        <f>IF(SUMIFS('Daily BSE Equity Options'!$M:$M,'Daily BSE Equity Options'!$A:$A,$A931)=0,"",SUMIFS('Daily BSE Equity Options'!$M:$M,'Daily BSE Equity Options'!$A:$A,$A931))</f>
        <v>330151086</v>
      </c>
      <c r="AC931" s="9">
        <f t="shared" si="390"/>
        <v>477873496</v>
      </c>
      <c r="AD931" s="26">
        <f t="shared" si="391"/>
        <v>-0.57972047229919577</v>
      </c>
      <c r="AE931" s="26">
        <f t="shared" si="392"/>
        <v>201.44533166218631</v>
      </c>
      <c r="AF931" s="26">
        <f t="shared" si="393"/>
        <v>0.35330107710417757</v>
      </c>
      <c r="AG931" s="26">
        <f t="shared" si="402"/>
        <v>-0.79578458003009189</v>
      </c>
      <c r="AH931" s="26">
        <f t="shared" si="403"/>
        <v>30.712331152683493</v>
      </c>
      <c r="AI931" s="26">
        <f t="shared" si="404"/>
        <v>-0.34874780902605518</v>
      </c>
      <c r="AJ931" s="26">
        <f t="shared" si="394"/>
        <v>0.30912450938689429</v>
      </c>
      <c r="AK931" s="26">
        <f t="shared" si="395"/>
        <v>0.69087549061310571</v>
      </c>
      <c r="AL931" s="29">
        <v>15.14</v>
      </c>
      <c r="AM931" s="30">
        <v>15.4275</v>
      </c>
      <c r="AN931" s="30">
        <v>14.3725</v>
      </c>
      <c r="AO931" s="30">
        <v>14.5025</v>
      </c>
      <c r="AP931" s="31">
        <v>-4.2099999999999999E-2</v>
      </c>
    </row>
    <row r="932" spans="1:42" x14ac:dyDescent="0.2">
      <c r="A932" s="11">
        <v>45292</v>
      </c>
      <c r="B932" s="5" t="s">
        <v>244</v>
      </c>
      <c r="C932" s="10">
        <v>45292</v>
      </c>
      <c r="D932" s="5" t="s">
        <v>190</v>
      </c>
      <c r="E932" s="18">
        <f>IF(SUMIFS('Daily NSE Equity Options'!$K:$K,'Daily NSE Equity Options'!$A:$A,$A932)=0,"",SUMIFS('Daily NSE Equity Options'!$K:$K,'Daily NSE Equity Options'!$A:$A,$A932))</f>
        <v>580.40200000000004</v>
      </c>
      <c r="F932" s="7">
        <f>IF(SUMIFS('Daily BSE Equity Options'!$K:$K,'Daily BSE Equity Options'!$A:$A,$A932)=0,"",SUMIFS('Daily BSE Equity Options'!$K:$K,'Daily BSE Equity Options'!$A:$A,$A932))</f>
        <v>24.842600000000001</v>
      </c>
      <c r="G932" s="7">
        <f t="shared" si="378"/>
        <v>605.24459999999999</v>
      </c>
      <c r="H932" s="20" t="str">
        <f t="shared" si="379"/>
        <v/>
      </c>
      <c r="I932" s="20" t="str">
        <f t="shared" si="380"/>
        <v/>
      </c>
      <c r="J932" s="20" t="str">
        <f t="shared" si="381"/>
        <v/>
      </c>
      <c r="K932" s="20">
        <f t="shared" si="396"/>
        <v>3.312411633393153E-2</v>
      </c>
      <c r="L932" s="20">
        <f t="shared" si="397"/>
        <v>-0.79392251169226324</v>
      </c>
      <c r="M932" s="20">
        <f t="shared" si="398"/>
        <v>-0.11299055064543062</v>
      </c>
      <c r="N932" s="20">
        <f t="shared" si="382"/>
        <v>0.95895444585544432</v>
      </c>
      <c r="O932" s="20">
        <f t="shared" si="383"/>
        <v>4.1045554144555775E-2</v>
      </c>
      <c r="P932" s="21">
        <f>IF(SUMIFS('Daily NSE Equity Options'!$L:$L,'Daily NSE Equity Options'!$A:$A,$A932)=0,"",SUMIFS('Daily NSE Equity Options'!$L:$L,'Daily NSE Equity Options'!$A:$A,$A932))</f>
        <v>227969.269</v>
      </c>
      <c r="Q932" s="8">
        <f>IF(SUMIFS('Daily BSE Equity Options'!$L:$L,'Daily BSE Equity Options'!$A:$A,$A932)=0,"",SUMIFS('Daily BSE Equity Options'!$L:$L,'Daily BSE Equity Options'!$A:$A,$A932))</f>
        <v>45568.137300000002</v>
      </c>
      <c r="R932" s="8">
        <f t="shared" si="384"/>
        <v>273537.40630000003</v>
      </c>
      <c r="S932" s="23" t="str">
        <f t="shared" si="385"/>
        <v/>
      </c>
      <c r="T932" s="23" t="str">
        <f t="shared" si="386"/>
        <v/>
      </c>
      <c r="U932" s="23" t="str">
        <f t="shared" si="387"/>
        <v/>
      </c>
      <c r="V932" s="23">
        <f t="shared" si="399"/>
        <v>0.81500879782496827</v>
      </c>
      <c r="W932" s="23">
        <f t="shared" si="400"/>
        <v>-0.80913876204620139</v>
      </c>
      <c r="X932" s="23">
        <f t="shared" si="401"/>
        <v>-0.24925039635098378</v>
      </c>
      <c r="Y932" s="23">
        <f t="shared" si="388"/>
        <v>0.83341167880336076</v>
      </c>
      <c r="Z932" s="23">
        <f t="shared" si="389"/>
        <v>0.16658832119663919</v>
      </c>
      <c r="AA932" s="24">
        <f>IF(SUMIFS('Daily NSE Equity Options'!$M:$M,'Daily NSE Equity Options'!$A:$A,$A932)=0,"",SUMIFS('Daily NSE Equity Options'!$M:$M,'Daily NSE Equity Options'!$A:$A,$A932))</f>
        <v>274239525</v>
      </c>
      <c r="AB932" s="9">
        <f>IF(SUMIFS('Daily BSE Equity Options'!$M:$M,'Daily BSE Equity Options'!$A:$A,$A932)=0,"",SUMIFS('Daily BSE Equity Options'!$M:$M,'Daily BSE Equity Options'!$A:$A,$A932))</f>
        <v>55949372</v>
      </c>
      <c r="AC932" s="9">
        <f t="shared" si="390"/>
        <v>330188897</v>
      </c>
      <c r="AD932" s="26" t="str">
        <f t="shared" si="391"/>
        <v/>
      </c>
      <c r="AE932" s="26" t="str">
        <f t="shared" si="392"/>
        <v/>
      </c>
      <c r="AF932" s="26" t="str">
        <f t="shared" si="393"/>
        <v/>
      </c>
      <c r="AG932" s="26">
        <f t="shared" si="402"/>
        <v>0.85645173944833419</v>
      </c>
      <c r="AH932" s="26">
        <f t="shared" si="403"/>
        <v>-0.8305340361654906</v>
      </c>
      <c r="AI932" s="26">
        <f t="shared" si="404"/>
        <v>-0.30904538593619768</v>
      </c>
      <c r="AJ932" s="26">
        <f t="shared" si="394"/>
        <v>0.83055344226186989</v>
      </c>
      <c r="AK932" s="26">
        <f t="shared" si="395"/>
        <v>0.16944655773813011</v>
      </c>
      <c r="AL932" s="29">
        <v>14.5025</v>
      </c>
      <c r="AM932" s="30">
        <v>14.8675</v>
      </c>
      <c r="AN932" s="30">
        <v>14.327500000000001</v>
      </c>
      <c r="AO932" s="30">
        <v>14.68</v>
      </c>
      <c r="AP932" s="31">
        <v>1.2200000000000001E-2</v>
      </c>
    </row>
    <row r="933" spans="1:42" x14ac:dyDescent="0.2">
      <c r="A933" s="11">
        <v>45293</v>
      </c>
      <c r="B933" s="5" t="s">
        <v>242</v>
      </c>
      <c r="C933" s="10">
        <v>45292</v>
      </c>
      <c r="D933" s="5" t="s">
        <v>190</v>
      </c>
      <c r="E933" s="18">
        <f>IF(SUMIFS('Daily NSE Equity Options'!$K:$K,'Daily NSE Equity Options'!$A:$A,$A933)=0,"",SUMIFS('Daily NSE Equity Options'!$K:$K,'Daily NSE Equity Options'!$A:$A,$A933))</f>
        <v>743.5222</v>
      </c>
      <c r="F933" s="7">
        <f>IF(SUMIFS('Daily BSE Equity Options'!$K:$K,'Daily BSE Equity Options'!$A:$A,$A933)=0,"",SUMIFS('Daily BSE Equity Options'!$K:$K,'Daily BSE Equity Options'!$A:$A,$A933))</f>
        <v>7.2419000000000002</v>
      </c>
      <c r="G933" s="7">
        <f t="shared" si="378"/>
        <v>750.76409999999998</v>
      </c>
      <c r="H933" s="20">
        <f t="shared" si="379"/>
        <v>0.66767494251347337</v>
      </c>
      <c r="I933" s="20">
        <f t="shared" si="380"/>
        <v>551.81679389312978</v>
      </c>
      <c r="J933" s="20">
        <f t="shared" si="381"/>
        <v>0.68386860621361079</v>
      </c>
      <c r="K933" s="20">
        <f t="shared" si="396"/>
        <v>0.281046929541938</v>
      </c>
      <c r="L933" s="20">
        <f t="shared" si="397"/>
        <v>-0.70848864450580851</v>
      </c>
      <c r="M933" s="20">
        <f t="shared" si="398"/>
        <v>0.24043089355939729</v>
      </c>
      <c r="N933" s="20">
        <f t="shared" si="382"/>
        <v>0.99035396071815374</v>
      </c>
      <c r="O933" s="20">
        <f t="shared" si="383"/>
        <v>9.6460392818463227E-3</v>
      </c>
      <c r="P933" s="21">
        <f>IF(SUMIFS('Daily NSE Equity Options'!$L:$L,'Daily NSE Equity Options'!$A:$A,$A933)=0,"",SUMIFS('Daily NSE Equity Options'!$L:$L,'Daily NSE Equity Options'!$A:$A,$A933))</f>
        <v>432969.09879999998</v>
      </c>
      <c r="Q933" s="8">
        <f>IF(SUMIFS('Daily BSE Equity Options'!$L:$L,'Daily BSE Equity Options'!$A:$A,$A933)=0,"",SUMIFS('Daily BSE Equity Options'!$L:$L,'Daily BSE Equity Options'!$A:$A,$A933))</f>
        <v>2136.3213000000001</v>
      </c>
      <c r="R933" s="8">
        <f t="shared" si="384"/>
        <v>435105.42009999999</v>
      </c>
      <c r="S933" s="23">
        <f t="shared" si="385"/>
        <v>2.750912717641365</v>
      </c>
      <c r="T933" s="23">
        <f t="shared" si="386"/>
        <v>3.7149938974731347</v>
      </c>
      <c r="U933" s="23">
        <f t="shared" si="387"/>
        <v>2.7546821653850597</v>
      </c>
      <c r="V933" s="23">
        <f t="shared" si="399"/>
        <v>0.89924326510868435</v>
      </c>
      <c r="W933" s="23">
        <f t="shared" si="400"/>
        <v>-0.95311809025821204</v>
      </c>
      <c r="X933" s="23">
        <f t="shared" si="401"/>
        <v>0.5906614966685817</v>
      </c>
      <c r="Y933" s="23">
        <f t="shared" si="388"/>
        <v>0.99509010644016105</v>
      </c>
      <c r="Z933" s="23">
        <f t="shared" si="389"/>
        <v>4.9098935598389255E-3</v>
      </c>
      <c r="AA933" s="24">
        <f>IF(SUMIFS('Daily NSE Equity Options'!$M:$M,'Daily NSE Equity Options'!$A:$A,$A933)=0,"",SUMIFS('Daily NSE Equity Options'!$M:$M,'Daily NSE Equity Options'!$A:$A,$A933))</f>
        <v>512643964</v>
      </c>
      <c r="AB933" s="9">
        <f>IF(SUMIFS('Daily BSE Equity Options'!$M:$M,'Daily BSE Equity Options'!$A:$A,$A933)=0,"",SUMIFS('Daily BSE Equity Options'!$M:$M,'Daily BSE Equity Options'!$A:$A,$A933))</f>
        <v>2945316</v>
      </c>
      <c r="AC933" s="9">
        <f t="shared" si="390"/>
        <v>515589280</v>
      </c>
      <c r="AD933" s="26">
        <f t="shared" si="391"/>
        <v>3.2817269702371243</v>
      </c>
      <c r="AE933" s="26">
        <f t="shared" si="392"/>
        <v>5.7178092939872363</v>
      </c>
      <c r="AF933" s="26">
        <f t="shared" si="393"/>
        <v>3.2906151303033901</v>
      </c>
      <c r="AG933" s="26">
        <f t="shared" si="402"/>
        <v>0.8693292442072309</v>
      </c>
      <c r="AH933" s="26">
        <f t="shared" si="403"/>
        <v>-0.94735747882925303</v>
      </c>
      <c r="AI933" s="26">
        <f t="shared" si="404"/>
        <v>0.56149793250013502</v>
      </c>
      <c r="AJ933" s="26">
        <f t="shared" si="394"/>
        <v>0.99428747626405267</v>
      </c>
      <c r="AK933" s="26">
        <f t="shared" si="395"/>
        <v>5.7125237359473419E-3</v>
      </c>
      <c r="AL933" s="29">
        <v>14.68</v>
      </c>
      <c r="AM933" s="30">
        <v>15.08</v>
      </c>
      <c r="AN933" s="30">
        <v>14.2425</v>
      </c>
      <c r="AO933" s="30">
        <v>14.58</v>
      </c>
      <c r="AP933" s="31">
        <v>-6.7999999999999996E-3</v>
      </c>
    </row>
    <row r="934" spans="1:42" x14ac:dyDescent="0.2">
      <c r="A934" s="11">
        <v>45294</v>
      </c>
      <c r="B934" s="5" t="s">
        <v>240</v>
      </c>
      <c r="C934" s="10">
        <v>45292</v>
      </c>
      <c r="D934" s="5" t="s">
        <v>190</v>
      </c>
      <c r="E934" s="18">
        <f>IF(SUMIFS('Daily NSE Equity Options'!$K:$K,'Daily NSE Equity Options'!$A:$A,$A934)=0,"",SUMIFS('Daily NSE Equity Options'!$K:$K,'Daily NSE Equity Options'!$A:$A,$A934))</f>
        <v>758.78539999999998</v>
      </c>
      <c r="F934" s="7">
        <f>IF(SUMIFS('Daily BSE Equity Options'!$K:$K,'Daily BSE Equity Options'!$A:$A,$A934)=0,"",SUMIFS('Daily BSE Equity Options'!$K:$K,'Daily BSE Equity Options'!$A:$A,$A934))</f>
        <v>6.8513999999999999</v>
      </c>
      <c r="G934" s="7">
        <f t="shared" si="378"/>
        <v>765.63679999999999</v>
      </c>
      <c r="H934" s="20">
        <f t="shared" si="379"/>
        <v>0.56778863785927025</v>
      </c>
      <c r="I934" s="20">
        <f t="shared" si="380"/>
        <v>1160.2542372881355</v>
      </c>
      <c r="J934" s="20">
        <f t="shared" si="381"/>
        <v>0.58192559191256676</v>
      </c>
      <c r="K934" s="20">
        <f t="shared" si="396"/>
        <v>2.0528237085590595E-2</v>
      </c>
      <c r="L934" s="20">
        <f t="shared" si="397"/>
        <v>-5.3922313205098105E-2</v>
      </c>
      <c r="M934" s="20">
        <f t="shared" si="398"/>
        <v>1.9810084152931617E-2</v>
      </c>
      <c r="N934" s="20">
        <f t="shared" si="382"/>
        <v>0.99105137057152948</v>
      </c>
      <c r="O934" s="20">
        <f t="shared" si="383"/>
        <v>8.9486294284705226E-3</v>
      </c>
      <c r="P934" s="21">
        <f>IF(SUMIFS('Daily NSE Equity Options'!$L:$L,'Daily NSE Equity Options'!$A:$A,$A934)=0,"",SUMIFS('Daily NSE Equity Options'!$L:$L,'Daily NSE Equity Options'!$A:$A,$A934))</f>
        <v>600239.12340000004</v>
      </c>
      <c r="Q934" s="8">
        <f>IF(SUMIFS('Daily BSE Equity Options'!$L:$L,'Daily BSE Equity Options'!$A:$A,$A934)=0,"",SUMIFS('Daily BSE Equity Options'!$L:$L,'Daily BSE Equity Options'!$A:$A,$A934))</f>
        <v>2945.7860000000001</v>
      </c>
      <c r="R934" s="8">
        <f t="shared" si="384"/>
        <v>603184.9094</v>
      </c>
      <c r="S934" s="23">
        <f t="shared" si="385"/>
        <v>2.1976038752543738</v>
      </c>
      <c r="T934" s="23">
        <f t="shared" si="386"/>
        <v>94.900212258929855</v>
      </c>
      <c r="U934" s="23">
        <f t="shared" si="387"/>
        <v>2.212770986808505</v>
      </c>
      <c r="V934" s="23">
        <f t="shared" si="399"/>
        <v>0.38633247745300769</v>
      </c>
      <c r="W934" s="23">
        <f t="shared" si="400"/>
        <v>0.37890587899863193</v>
      </c>
      <c r="X934" s="23">
        <f t="shared" si="401"/>
        <v>0.38629601364508503</v>
      </c>
      <c r="Y934" s="23">
        <f t="shared" si="388"/>
        <v>0.99511628034108113</v>
      </c>
      <c r="Z934" s="23">
        <f t="shared" si="389"/>
        <v>4.8837196589189072E-3</v>
      </c>
      <c r="AA934" s="24">
        <f>IF(SUMIFS('Daily NSE Equity Options'!$M:$M,'Daily NSE Equity Options'!$A:$A,$A934)=0,"",SUMIFS('Daily NSE Equity Options'!$M:$M,'Daily NSE Equity Options'!$A:$A,$A934))</f>
        <v>787913213</v>
      </c>
      <c r="AB934" s="9">
        <f>IF(SUMIFS('Daily BSE Equity Options'!$M:$M,'Daily BSE Equity Options'!$A:$A,$A934)=0,"",SUMIFS('Daily BSE Equity Options'!$M:$M,'Daily BSE Equity Options'!$A:$A,$A934))</f>
        <v>4063709</v>
      </c>
      <c r="AC934" s="9">
        <f t="shared" si="390"/>
        <v>791976922</v>
      </c>
      <c r="AD934" s="26">
        <f t="shared" si="391"/>
        <v>2.7394587640200183</v>
      </c>
      <c r="AE934" s="26">
        <f t="shared" si="392"/>
        <v>125.75719766680183</v>
      </c>
      <c r="AF934" s="26">
        <f t="shared" si="393"/>
        <v>2.7581734266590279</v>
      </c>
      <c r="AG934" s="26">
        <f t="shared" si="402"/>
        <v>0.53695989484038864</v>
      </c>
      <c r="AH934" s="26">
        <f t="shared" si="403"/>
        <v>0.37971918802600468</v>
      </c>
      <c r="AI934" s="26">
        <f t="shared" si="404"/>
        <v>0.53606165357045432</v>
      </c>
      <c r="AJ934" s="26">
        <f t="shared" si="394"/>
        <v>0.99486890477851575</v>
      </c>
      <c r="AK934" s="26">
        <f t="shared" si="395"/>
        <v>5.1310952214842446E-3</v>
      </c>
      <c r="AL934" s="29">
        <v>14.58</v>
      </c>
      <c r="AM934" s="30">
        <v>14.78</v>
      </c>
      <c r="AN934" s="30">
        <v>14.022500000000001</v>
      </c>
      <c r="AO934" s="30">
        <v>14.0975</v>
      </c>
      <c r="AP934" s="31">
        <v>-3.3099999999999997E-2</v>
      </c>
    </row>
    <row r="935" spans="1:42" x14ac:dyDescent="0.2">
      <c r="A935" s="11">
        <v>45295</v>
      </c>
      <c r="B935" s="5" t="s">
        <v>243</v>
      </c>
      <c r="C935" s="10">
        <v>45292</v>
      </c>
      <c r="D935" s="5" t="s">
        <v>190</v>
      </c>
      <c r="E935" s="18">
        <f>IF(SUMIFS('Daily NSE Equity Options'!$K:$K,'Daily NSE Equity Options'!$A:$A,$A935)=0,"",SUMIFS('Daily NSE Equity Options'!$K:$K,'Daily NSE Equity Options'!$A:$A,$A935))</f>
        <v>588.71010000000001</v>
      </c>
      <c r="F935" s="7">
        <f>IF(SUMIFS('Daily BSE Equity Options'!$K:$K,'Daily BSE Equity Options'!$A:$A,$A935)=0,"",SUMIFS('Daily BSE Equity Options'!$K:$K,'Daily BSE Equity Options'!$A:$A,$A935))</f>
        <v>14.372199999999999</v>
      </c>
      <c r="G935" s="7">
        <f t="shared" si="378"/>
        <v>603.08230000000003</v>
      </c>
      <c r="H935" s="20">
        <f t="shared" si="379"/>
        <v>-3.8245857192987343E-2</v>
      </c>
      <c r="I935" s="20">
        <f t="shared" si="380"/>
        <v>1890.078947368421</v>
      </c>
      <c r="J935" s="20">
        <f t="shared" si="381"/>
        <v>-1.4778752445563814E-2</v>
      </c>
      <c r="K935" s="20">
        <f t="shared" si="396"/>
        <v>-0.22414150298621982</v>
      </c>
      <c r="L935" s="20">
        <f t="shared" si="397"/>
        <v>1.0977026593105057</v>
      </c>
      <c r="M935" s="20">
        <f t="shared" si="398"/>
        <v>-0.21231280941563935</v>
      </c>
      <c r="N935" s="20">
        <f t="shared" si="382"/>
        <v>0.97616875839334027</v>
      </c>
      <c r="O935" s="20">
        <f t="shared" si="383"/>
        <v>2.3831241606659653E-2</v>
      </c>
      <c r="P935" s="21">
        <f>IF(SUMIFS('Daily NSE Equity Options'!$L:$L,'Daily NSE Equity Options'!$A:$A,$A935)=0,"",SUMIFS('Daily NSE Equity Options'!$L:$L,'Daily NSE Equity Options'!$A:$A,$A935))</f>
        <v>380970.87479999999</v>
      </c>
      <c r="Q935" s="8">
        <f>IF(SUMIFS('Daily BSE Equity Options'!$L:$L,'Daily BSE Equity Options'!$A:$A,$A935)=0,"",SUMIFS('Daily BSE Equity Options'!$L:$L,'Daily BSE Equity Options'!$A:$A,$A935))</f>
        <v>12328.990299999999</v>
      </c>
      <c r="R935" s="8">
        <f t="shared" si="384"/>
        <v>393299.8651</v>
      </c>
      <c r="S935" s="23">
        <f t="shared" si="385"/>
        <v>0.80620527330576386</v>
      </c>
      <c r="T935" s="23">
        <f t="shared" si="386"/>
        <v>223.94011687626914</v>
      </c>
      <c r="U935" s="23">
        <f t="shared" si="387"/>
        <v>0.86417331963477828</v>
      </c>
      <c r="V935" s="23">
        <f t="shared" si="399"/>
        <v>-0.36530149410783985</v>
      </c>
      <c r="W935" s="23">
        <f t="shared" si="400"/>
        <v>3.1852973366021837</v>
      </c>
      <c r="X935" s="23">
        <f t="shared" si="401"/>
        <v>-0.34796136479736672</v>
      </c>
      <c r="Y935" s="23">
        <f t="shared" si="388"/>
        <v>0.96865244208292511</v>
      </c>
      <c r="Z935" s="23">
        <f t="shared" si="389"/>
        <v>3.1347557917074914E-2</v>
      </c>
      <c r="AA935" s="24">
        <f>IF(SUMIFS('Daily NSE Equity Options'!$M:$M,'Daily NSE Equity Options'!$A:$A,$A935)=0,"",SUMIFS('Daily NSE Equity Options'!$M:$M,'Daily NSE Equity Options'!$A:$A,$A935))</f>
        <v>381512252</v>
      </c>
      <c r="AB935" s="9">
        <f>IF(SUMIFS('Daily BSE Equity Options'!$M:$M,'Daily BSE Equity Options'!$A:$A,$A935)=0,"",SUMIFS('Daily BSE Equity Options'!$M:$M,'Daily BSE Equity Options'!$A:$A,$A935))</f>
        <v>17092068</v>
      </c>
      <c r="AC935" s="9">
        <f t="shared" si="390"/>
        <v>398604320</v>
      </c>
      <c r="AD935" s="26">
        <f t="shared" si="391"/>
        <v>0.8208685432977274</v>
      </c>
      <c r="AE935" s="26">
        <f t="shared" si="392"/>
        <v>296.60012536346699</v>
      </c>
      <c r="AF935" s="26">
        <f t="shared" si="393"/>
        <v>0.9019236327153104</v>
      </c>
      <c r="AG935" s="26">
        <f t="shared" si="402"/>
        <v>-0.51579406753774037</v>
      </c>
      <c r="AH935" s="26">
        <f t="shared" si="403"/>
        <v>3.2060265634178036</v>
      </c>
      <c r="AI935" s="26">
        <f t="shared" si="404"/>
        <v>-0.4966970514830229</v>
      </c>
      <c r="AJ935" s="26">
        <f t="shared" si="394"/>
        <v>0.95712021385016599</v>
      </c>
      <c r="AK935" s="26">
        <f t="shared" si="395"/>
        <v>4.2879786149834002E-2</v>
      </c>
      <c r="AL935" s="29">
        <v>14.0975</v>
      </c>
      <c r="AM935" s="30">
        <v>14.2075</v>
      </c>
      <c r="AN935" s="30">
        <v>13.2125</v>
      </c>
      <c r="AO935" s="30">
        <v>13.33</v>
      </c>
      <c r="AP935" s="31">
        <v>-5.4399999999999997E-2</v>
      </c>
    </row>
    <row r="936" spans="1:42" x14ac:dyDescent="0.2">
      <c r="A936" s="11">
        <v>45296</v>
      </c>
      <c r="B936" s="5" t="s">
        <v>241</v>
      </c>
      <c r="C936" s="10">
        <v>45292</v>
      </c>
      <c r="D936" s="5" t="s">
        <v>190</v>
      </c>
      <c r="E936" s="18">
        <f>IF(SUMIFS('Daily NSE Equity Options'!$K:$K,'Daily NSE Equity Options'!$A:$A,$A936)=0,"",SUMIFS('Daily NSE Equity Options'!$K:$K,'Daily NSE Equity Options'!$A:$A,$A936))</f>
        <v>605.42550000000006</v>
      </c>
      <c r="F936" s="7">
        <f>IF(SUMIFS('Daily BSE Equity Options'!$K:$K,'Daily BSE Equity Options'!$A:$A,$A936)=0,"",SUMIFS('Daily BSE Equity Options'!$K:$K,'Daily BSE Equity Options'!$A:$A,$A936))</f>
        <v>94.231700000000004</v>
      </c>
      <c r="G936" s="7">
        <f t="shared" si="378"/>
        <v>699.6572000000001</v>
      </c>
      <c r="H936" s="20">
        <f t="shared" si="379"/>
        <v>-0.12730289573611564</v>
      </c>
      <c r="I936" s="20">
        <f t="shared" si="380"/>
        <v>34899.629629629628</v>
      </c>
      <c r="J936" s="20">
        <f t="shared" si="381"/>
        <v>8.5244774941284351E-3</v>
      </c>
      <c r="K936" s="20">
        <f t="shared" si="396"/>
        <v>2.8393261810864212E-2</v>
      </c>
      <c r="L936" s="20">
        <f t="shared" si="397"/>
        <v>5.5565257928500857</v>
      </c>
      <c r="M936" s="20">
        <f t="shared" si="398"/>
        <v>0.16013552379169482</v>
      </c>
      <c r="N936" s="20">
        <f t="shared" si="382"/>
        <v>0.86531732968659503</v>
      </c>
      <c r="O936" s="20">
        <f t="shared" si="383"/>
        <v>0.13468267031340489</v>
      </c>
      <c r="P936" s="21">
        <f>IF(SUMIFS('Daily NSE Equity Options'!$L:$L,'Daily NSE Equity Options'!$A:$A,$A936)=0,"",SUMIFS('Daily NSE Equity Options'!$L:$L,'Daily NSE Equity Options'!$A:$A,$A936))</f>
        <v>167062.36249999999</v>
      </c>
      <c r="Q936" s="8">
        <f>IF(SUMIFS('Daily BSE Equity Options'!$L:$L,'Daily BSE Equity Options'!$A:$A,$A936)=0,"",SUMIFS('Daily BSE Equity Options'!$L:$L,'Daily BSE Equity Options'!$A:$A,$A936))</f>
        <v>236751.12700000001</v>
      </c>
      <c r="R936" s="8">
        <f t="shared" si="384"/>
        <v>403813.48950000003</v>
      </c>
      <c r="S936" s="23">
        <f t="shared" si="385"/>
        <v>-0.60000098937659385</v>
      </c>
      <c r="T936" s="23">
        <f t="shared" si="386"/>
        <v>3143.105272244356</v>
      </c>
      <c r="U936" s="23">
        <f t="shared" si="387"/>
        <v>-3.331978834892857E-2</v>
      </c>
      <c r="V936" s="23">
        <f t="shared" si="399"/>
        <v>-0.56148258685731955</v>
      </c>
      <c r="W936" s="23">
        <f t="shared" si="400"/>
        <v>18.202799356570182</v>
      </c>
      <c r="X936" s="23">
        <f t="shared" si="401"/>
        <v>2.6731828136597136E-2</v>
      </c>
      <c r="Y936" s="23">
        <f t="shared" si="388"/>
        <v>0.41371169325436807</v>
      </c>
      <c r="Z936" s="23">
        <f t="shared" si="389"/>
        <v>0.58628830674563182</v>
      </c>
      <c r="AA936" s="24">
        <f>IF(SUMIFS('Daily NSE Equity Options'!$M:$M,'Daily NSE Equity Options'!$A:$A,$A936)=0,"",SUMIFS('Daily NSE Equity Options'!$M:$M,'Daily NSE Equity Options'!$A:$A,$A936))</f>
        <v>201623318</v>
      </c>
      <c r="AB936" s="9">
        <f>IF(SUMIFS('Daily BSE Equity Options'!$M:$M,'Daily BSE Equity Options'!$A:$A,$A936)=0,"",SUMIFS('Daily BSE Equity Options'!$M:$M,'Daily BSE Equity Options'!$A:$A,$A936))</f>
        <v>328589028</v>
      </c>
      <c r="AC936" s="9">
        <f t="shared" si="390"/>
        <v>530212346</v>
      </c>
      <c r="AD936" s="26">
        <f t="shared" si="391"/>
        <v>-0.51465349217554968</v>
      </c>
      <c r="AE936" s="26">
        <f t="shared" si="392"/>
        <v>4345.7606952932774</v>
      </c>
      <c r="AF936" s="26">
        <f t="shared" si="393"/>
        <v>0.27609194308026952</v>
      </c>
      <c r="AG936" s="26">
        <f t="shared" si="402"/>
        <v>-0.47151548359710349</v>
      </c>
      <c r="AH936" s="26">
        <f t="shared" si="403"/>
        <v>18.224650171061803</v>
      </c>
      <c r="AI936" s="26">
        <f t="shared" si="404"/>
        <v>0.33017210149654175</v>
      </c>
      <c r="AJ936" s="26">
        <f t="shared" si="394"/>
        <v>0.38026899886635229</v>
      </c>
      <c r="AK936" s="26">
        <f t="shared" si="395"/>
        <v>0.61973100113364765</v>
      </c>
      <c r="AL936" s="29">
        <v>13.33</v>
      </c>
      <c r="AM936" s="30">
        <v>13.467499999999999</v>
      </c>
      <c r="AN936" s="30">
        <v>12.487500000000001</v>
      </c>
      <c r="AO936" s="30">
        <v>12.63</v>
      </c>
      <c r="AP936" s="31">
        <v>-5.2499999999999998E-2</v>
      </c>
    </row>
    <row r="937" spans="1:42" x14ac:dyDescent="0.2">
      <c r="A937" s="11">
        <v>45299</v>
      </c>
      <c r="B937" s="5" t="s">
        <v>244</v>
      </c>
      <c r="C937" s="10">
        <v>45292</v>
      </c>
      <c r="D937" s="5" t="s">
        <v>190</v>
      </c>
      <c r="E937" s="18">
        <f>IF(SUMIFS('Daily NSE Equity Options'!$K:$K,'Daily NSE Equity Options'!$A:$A,$A937)=0,"",SUMIFS('Daily NSE Equity Options'!$K:$K,'Daily NSE Equity Options'!$A:$A,$A937))</f>
        <v>711.15369999999996</v>
      </c>
      <c r="F937" s="7">
        <f>IF(SUMIFS('Daily BSE Equity Options'!$K:$K,'Daily BSE Equity Options'!$A:$A,$A937)=0,"",SUMIFS('Daily BSE Equity Options'!$K:$K,'Daily BSE Equity Options'!$A:$A,$A937))</f>
        <v>37.709400000000002</v>
      </c>
      <c r="G937" s="7">
        <f t="shared" si="378"/>
        <v>748.86309999999992</v>
      </c>
      <c r="H937" s="20" t="str">
        <f t="shared" si="379"/>
        <v/>
      </c>
      <c r="I937" s="20" t="str">
        <f t="shared" si="380"/>
        <v/>
      </c>
      <c r="J937" s="20" t="str">
        <f t="shared" si="381"/>
        <v/>
      </c>
      <c r="K937" s="20">
        <f t="shared" si="396"/>
        <v>0.17463453389393058</v>
      </c>
      <c r="L937" s="20">
        <f t="shared" si="397"/>
        <v>-0.59982256501792919</v>
      </c>
      <c r="M937" s="20">
        <f t="shared" si="398"/>
        <v>7.0328583769308395E-2</v>
      </c>
      <c r="N937" s="20">
        <f t="shared" si="382"/>
        <v>0.94964446772714539</v>
      </c>
      <c r="O937" s="20">
        <f t="shared" si="383"/>
        <v>5.0355532272854685E-2</v>
      </c>
      <c r="P937" s="21">
        <f>IF(SUMIFS('Daily NSE Equity Options'!$L:$L,'Daily NSE Equity Options'!$A:$A,$A937)=0,"",SUMIFS('Daily NSE Equity Options'!$L:$L,'Daily NSE Equity Options'!$A:$A,$A937))</f>
        <v>324938.6925</v>
      </c>
      <c r="Q937" s="8">
        <f>IF(SUMIFS('Daily BSE Equity Options'!$L:$L,'Daily BSE Equity Options'!$A:$A,$A937)=0,"",SUMIFS('Daily BSE Equity Options'!$L:$L,'Daily BSE Equity Options'!$A:$A,$A937))</f>
        <v>66810.870200000005</v>
      </c>
      <c r="R937" s="8">
        <f t="shared" si="384"/>
        <v>391749.56270000001</v>
      </c>
      <c r="S937" s="23" t="str">
        <f t="shared" si="385"/>
        <v/>
      </c>
      <c r="T937" s="23" t="str">
        <f t="shared" si="386"/>
        <v/>
      </c>
      <c r="U937" s="23" t="str">
        <f t="shared" si="387"/>
        <v/>
      </c>
      <c r="V937" s="23">
        <f t="shared" si="399"/>
        <v>0.94501435055427296</v>
      </c>
      <c r="W937" s="23">
        <f t="shared" si="400"/>
        <v>-0.71780125802737993</v>
      </c>
      <c r="X937" s="23">
        <f t="shared" si="401"/>
        <v>-2.9874997031271833E-2</v>
      </c>
      <c r="Y937" s="23">
        <f t="shared" si="388"/>
        <v>0.82945515053155672</v>
      </c>
      <c r="Z937" s="23">
        <f t="shared" si="389"/>
        <v>0.17054484946844334</v>
      </c>
      <c r="AA937" s="24">
        <f>IF(SUMIFS('Daily NSE Equity Options'!$M:$M,'Daily NSE Equity Options'!$A:$A,$A937)=0,"",SUMIFS('Daily NSE Equity Options'!$M:$M,'Daily NSE Equity Options'!$A:$A,$A937))</f>
        <v>395799058</v>
      </c>
      <c r="AB937" s="9">
        <f>IF(SUMIFS('Daily BSE Equity Options'!$M:$M,'Daily BSE Equity Options'!$A:$A,$A937)=0,"",SUMIFS('Daily BSE Equity Options'!$M:$M,'Daily BSE Equity Options'!$A:$A,$A937))</f>
        <v>82901451</v>
      </c>
      <c r="AC937" s="9">
        <f t="shared" si="390"/>
        <v>478700509</v>
      </c>
      <c r="AD937" s="26" t="str">
        <f t="shared" si="391"/>
        <v/>
      </c>
      <c r="AE937" s="26" t="str">
        <f t="shared" si="392"/>
        <v/>
      </c>
      <c r="AF937" s="26" t="str">
        <f t="shared" si="393"/>
        <v/>
      </c>
      <c r="AG937" s="26">
        <f t="shared" si="402"/>
        <v>0.96306192124067724</v>
      </c>
      <c r="AH937" s="26">
        <f t="shared" si="403"/>
        <v>-0.74770474989810065</v>
      </c>
      <c r="AI937" s="26">
        <f t="shared" si="404"/>
        <v>-9.7153220570235455E-2</v>
      </c>
      <c r="AJ937" s="26">
        <f t="shared" si="394"/>
        <v>0.82681979767855229</v>
      </c>
      <c r="AK937" s="26">
        <f t="shared" si="395"/>
        <v>0.17318020232144771</v>
      </c>
      <c r="AL937" s="29">
        <v>12.63</v>
      </c>
      <c r="AM937" s="30">
        <v>13.595000000000001</v>
      </c>
      <c r="AN937" s="30">
        <v>12.63</v>
      </c>
      <c r="AO937" s="30">
        <v>13.4625</v>
      </c>
      <c r="AP937" s="31">
        <v>6.59E-2</v>
      </c>
    </row>
    <row r="938" spans="1:42" x14ac:dyDescent="0.2">
      <c r="A938" s="11">
        <v>45300</v>
      </c>
      <c r="B938" s="5" t="s">
        <v>242</v>
      </c>
      <c r="C938" s="10">
        <v>45292</v>
      </c>
      <c r="D938" s="5" t="s">
        <v>190</v>
      </c>
      <c r="E938" s="18">
        <f>IF(SUMIFS('Daily NSE Equity Options'!$K:$K,'Daily NSE Equity Options'!$A:$A,$A938)=0,"",SUMIFS('Daily NSE Equity Options'!$K:$K,'Daily NSE Equity Options'!$A:$A,$A938))</f>
        <v>834.66859999999997</v>
      </c>
      <c r="F938" s="7">
        <f>IF(SUMIFS('Daily BSE Equity Options'!$K:$K,'Daily BSE Equity Options'!$A:$A,$A938)=0,"",SUMIFS('Daily BSE Equity Options'!$K:$K,'Daily BSE Equity Options'!$A:$A,$A938))</f>
        <v>7.5548999999999999</v>
      </c>
      <c r="G938" s="7">
        <f t="shared" si="378"/>
        <v>842.22349999999994</v>
      </c>
      <c r="H938" s="20">
        <f t="shared" si="379"/>
        <v>0.58775758041523307</v>
      </c>
      <c r="I938" s="20">
        <f t="shared" si="380"/>
        <v>506.04026845637583</v>
      </c>
      <c r="J938" s="20">
        <f t="shared" si="381"/>
        <v>0.60208356357965687</v>
      </c>
      <c r="K938" s="20">
        <f t="shared" si="396"/>
        <v>0.17368242617594487</v>
      </c>
      <c r="L938" s="20">
        <f t="shared" si="397"/>
        <v>-0.7996547279988544</v>
      </c>
      <c r="M938" s="20">
        <f t="shared" si="398"/>
        <v>0.12466951569652718</v>
      </c>
      <c r="N938" s="20">
        <f t="shared" si="382"/>
        <v>0.99102981571993665</v>
      </c>
      <c r="O938" s="20">
        <f t="shared" si="383"/>
        <v>8.9701842800634281E-3</v>
      </c>
      <c r="P938" s="21">
        <f>IF(SUMIFS('Daily NSE Equity Options'!$L:$L,'Daily NSE Equity Options'!$A:$A,$A938)=0,"",SUMIFS('Daily NSE Equity Options'!$L:$L,'Daily NSE Equity Options'!$A:$A,$A938))</f>
        <v>519115.41460000002</v>
      </c>
      <c r="Q938" s="8">
        <f>IF(SUMIFS('Daily BSE Equity Options'!$L:$L,'Daily BSE Equity Options'!$A:$A,$A938)=0,"",SUMIFS('Daily BSE Equity Options'!$L:$L,'Daily BSE Equity Options'!$A:$A,$A938))</f>
        <v>2430.7469999999998</v>
      </c>
      <c r="R938" s="8">
        <f t="shared" si="384"/>
        <v>521546.16159999999</v>
      </c>
      <c r="S938" s="23">
        <f t="shared" si="385"/>
        <v>2.4873936117051594</v>
      </c>
      <c r="T938" s="23">
        <f t="shared" si="386"/>
        <v>14.376834926950851</v>
      </c>
      <c r="U938" s="23">
        <f t="shared" si="387"/>
        <v>2.5000063776350125</v>
      </c>
      <c r="V938" s="23">
        <f t="shared" si="399"/>
        <v>0.59757956372031629</v>
      </c>
      <c r="W938" s="23">
        <f t="shared" si="400"/>
        <v>-0.96361749229244431</v>
      </c>
      <c r="X938" s="23">
        <f t="shared" si="401"/>
        <v>0.33132544681204301</v>
      </c>
      <c r="Y938" s="23">
        <f t="shared" si="388"/>
        <v>0.99533934447424</v>
      </c>
      <c r="Z938" s="23">
        <f t="shared" si="389"/>
        <v>4.6606555257600801E-3</v>
      </c>
      <c r="AA938" s="24">
        <f>IF(SUMIFS('Daily NSE Equity Options'!$M:$M,'Daily NSE Equity Options'!$A:$A,$A938)=0,"",SUMIFS('Daily NSE Equity Options'!$M:$M,'Daily NSE Equity Options'!$A:$A,$A938))</f>
        <v>619534976</v>
      </c>
      <c r="AB938" s="9">
        <f>IF(SUMIFS('Daily BSE Equity Options'!$M:$M,'Daily BSE Equity Options'!$A:$A,$A938)=0,"",SUMIFS('Daily BSE Equity Options'!$M:$M,'Daily BSE Equity Options'!$A:$A,$A938))</f>
        <v>3355136</v>
      </c>
      <c r="AC938" s="9">
        <f t="shared" si="390"/>
        <v>622890112</v>
      </c>
      <c r="AD938" s="26">
        <f t="shared" si="391"/>
        <v>2.9349961114334335</v>
      </c>
      <c r="AE938" s="26">
        <f t="shared" si="392"/>
        <v>20.579629141287779</v>
      </c>
      <c r="AF938" s="26">
        <f t="shared" si="393"/>
        <v>2.9524032985940187</v>
      </c>
      <c r="AG938" s="26">
        <f t="shared" si="402"/>
        <v>0.56527652978901233</v>
      </c>
      <c r="AH938" s="26">
        <f t="shared" si="403"/>
        <v>-0.95952862151954377</v>
      </c>
      <c r="AI938" s="26">
        <f t="shared" si="404"/>
        <v>0.30121046518461081</v>
      </c>
      <c r="AJ938" s="26">
        <f t="shared" si="394"/>
        <v>0.99461359887504519</v>
      </c>
      <c r="AK938" s="26">
        <f t="shared" si="395"/>
        <v>5.386401124954766E-3</v>
      </c>
      <c r="AL938" s="29">
        <v>13.4625</v>
      </c>
      <c r="AM938" s="30">
        <v>13.505000000000001</v>
      </c>
      <c r="AN938" s="30">
        <v>12.775</v>
      </c>
      <c r="AO938" s="30">
        <v>13.262499999999999</v>
      </c>
      <c r="AP938" s="31">
        <v>-1.49E-2</v>
      </c>
    </row>
    <row r="939" spans="1:42" x14ac:dyDescent="0.2">
      <c r="A939" s="11">
        <v>45301</v>
      </c>
      <c r="B939" s="5" t="s">
        <v>240</v>
      </c>
      <c r="C939" s="10">
        <v>45292</v>
      </c>
      <c r="D939" s="5" t="s">
        <v>190</v>
      </c>
      <c r="E939" s="18">
        <f>IF(SUMIFS('Daily NSE Equity Options'!$K:$K,'Daily NSE Equity Options'!$A:$A,$A939)=0,"",SUMIFS('Daily NSE Equity Options'!$K:$K,'Daily NSE Equity Options'!$A:$A,$A939))</f>
        <v>767.98329999999999</v>
      </c>
      <c r="F939" s="7">
        <f>IF(SUMIFS('Daily BSE Equity Options'!$K:$K,'Daily BSE Equity Options'!$A:$A,$A939)=0,"",SUMIFS('Daily BSE Equity Options'!$K:$K,'Daily BSE Equity Options'!$A:$A,$A939))</f>
        <v>7.5892999999999997</v>
      </c>
      <c r="G939" s="7">
        <f t="shared" si="378"/>
        <v>775.57259999999997</v>
      </c>
      <c r="H939" s="20">
        <f t="shared" si="379"/>
        <v>0.28054649176822455</v>
      </c>
      <c r="I939" s="20">
        <f t="shared" si="380"/>
        <v>815.05376344086028</v>
      </c>
      <c r="J939" s="20">
        <f t="shared" si="381"/>
        <v>0.2931809473502025</v>
      </c>
      <c r="K939" s="20">
        <f t="shared" si="396"/>
        <v>-7.9894343695210313E-2</v>
      </c>
      <c r="L939" s="20">
        <f t="shared" si="397"/>
        <v>4.5533362453507031E-3</v>
      </c>
      <c r="M939" s="20">
        <f t="shared" si="398"/>
        <v>-7.913683244411962E-2</v>
      </c>
      <c r="N939" s="20">
        <f t="shared" si="382"/>
        <v>0.9902145846823367</v>
      </c>
      <c r="O939" s="20">
        <f t="shared" si="383"/>
        <v>9.7854153176633631E-3</v>
      </c>
      <c r="P939" s="21">
        <f>IF(SUMIFS('Daily NSE Equity Options'!$L:$L,'Daily NSE Equity Options'!$A:$A,$A939)=0,"",SUMIFS('Daily NSE Equity Options'!$L:$L,'Daily NSE Equity Options'!$A:$A,$A939))</f>
        <v>617666.52139999997</v>
      </c>
      <c r="Q939" s="8">
        <f>IF(SUMIFS('Daily BSE Equity Options'!$L:$L,'Daily BSE Equity Options'!$A:$A,$A939)=0,"",SUMIFS('Daily BSE Equity Options'!$L:$L,'Daily BSE Equity Options'!$A:$A,$A939))</f>
        <v>2927.4196000000002</v>
      </c>
      <c r="R939" s="8">
        <f t="shared" si="384"/>
        <v>620593.94099999999</v>
      </c>
      <c r="S939" s="23">
        <f t="shared" si="385"/>
        <v>1.7389120378029475</v>
      </c>
      <c r="T939" s="23">
        <f t="shared" si="386"/>
        <v>34.062990550998137</v>
      </c>
      <c r="U939" s="23">
        <f t="shared" si="387"/>
        <v>1.7508746339695289</v>
      </c>
      <c r="V939" s="23">
        <f t="shared" si="399"/>
        <v>0.18984430827571885</v>
      </c>
      <c r="W939" s="23">
        <f t="shared" si="400"/>
        <v>0.20432920415000022</v>
      </c>
      <c r="X939" s="23">
        <f t="shared" si="401"/>
        <v>0.18991181738571528</v>
      </c>
      <c r="Y939" s="23">
        <f t="shared" si="388"/>
        <v>0.99528287434569074</v>
      </c>
      <c r="Z939" s="23">
        <f t="shared" si="389"/>
        <v>4.7171256543092812E-3</v>
      </c>
      <c r="AA939" s="24">
        <f>IF(SUMIFS('Daily NSE Equity Options'!$M:$M,'Daily NSE Equity Options'!$A:$A,$A939)=0,"",SUMIFS('Daily NSE Equity Options'!$M:$M,'Daily NSE Equity Options'!$A:$A,$A939))</f>
        <v>811087689</v>
      </c>
      <c r="AB939" s="9">
        <f>IF(SUMIFS('Daily BSE Equity Options'!$M:$M,'Daily BSE Equity Options'!$A:$A,$A939)=0,"",SUMIFS('Daily BSE Equity Options'!$M:$M,'Daily BSE Equity Options'!$A:$A,$A939))</f>
        <v>4068326</v>
      </c>
      <c r="AC939" s="9">
        <f t="shared" si="390"/>
        <v>815156015</v>
      </c>
      <c r="AD939" s="26">
        <f t="shared" si="391"/>
        <v>2.157417835945997</v>
      </c>
      <c r="AE939" s="26">
        <f t="shared" si="392"/>
        <v>47.0599874779979</v>
      </c>
      <c r="AF939" s="26">
        <f t="shared" si="393"/>
        <v>2.1722097524406552</v>
      </c>
      <c r="AG939" s="26">
        <f t="shared" si="402"/>
        <v>0.3091878915969386</v>
      </c>
      <c r="AH939" s="26">
        <f t="shared" si="403"/>
        <v>0.21256664409430792</v>
      </c>
      <c r="AI939" s="26">
        <f t="shared" si="404"/>
        <v>0.30866745080069591</v>
      </c>
      <c r="AJ939" s="26">
        <f t="shared" si="394"/>
        <v>0.99500914435379584</v>
      </c>
      <c r="AK939" s="26">
        <f t="shared" si="395"/>
        <v>4.9908556462041195E-3</v>
      </c>
      <c r="AL939" s="29">
        <v>13.262499999999999</v>
      </c>
      <c r="AM939" s="30">
        <v>14.557499999999999</v>
      </c>
      <c r="AN939" s="30">
        <v>12.81</v>
      </c>
      <c r="AO939" s="30">
        <v>12.97</v>
      </c>
      <c r="AP939" s="31">
        <v>-2.2100000000000002E-2</v>
      </c>
    </row>
    <row r="940" spans="1:42" x14ac:dyDescent="0.2">
      <c r="A940" s="11">
        <v>45302</v>
      </c>
      <c r="B940" s="5" t="s">
        <v>243</v>
      </c>
      <c r="C940" s="10">
        <v>45292</v>
      </c>
      <c r="D940" s="5" t="s">
        <v>190</v>
      </c>
      <c r="E940" s="18">
        <f>IF(SUMIFS('Daily NSE Equity Options'!$K:$K,'Daily NSE Equity Options'!$A:$A,$A940)=0,"",SUMIFS('Daily NSE Equity Options'!$K:$K,'Daily NSE Equity Options'!$A:$A,$A940))</f>
        <v>606.72630000000004</v>
      </c>
      <c r="F940" s="7">
        <f>IF(SUMIFS('Daily BSE Equity Options'!$K:$K,'Daily BSE Equity Options'!$A:$A,$A940)=0,"",SUMIFS('Daily BSE Equity Options'!$K:$K,'Daily BSE Equity Options'!$A:$A,$A940))</f>
        <v>14.626099999999999</v>
      </c>
      <c r="G940" s="7">
        <f t="shared" si="378"/>
        <v>621.35239999999999</v>
      </c>
      <c r="H940" s="20">
        <f t="shared" si="379"/>
        <v>1.4982683141897102E-2</v>
      </c>
      <c r="I940" s="20">
        <f t="shared" si="380"/>
        <v>1898.4935064935064</v>
      </c>
      <c r="J940" s="20">
        <f t="shared" si="381"/>
        <v>3.9437061730964285E-2</v>
      </c>
      <c r="K940" s="20">
        <f t="shared" si="396"/>
        <v>-0.20997461793765559</v>
      </c>
      <c r="L940" s="20">
        <f t="shared" si="397"/>
        <v>0.92720013703503623</v>
      </c>
      <c r="M940" s="20">
        <f t="shared" si="398"/>
        <v>-0.19884689067148575</v>
      </c>
      <c r="N940" s="20">
        <f t="shared" si="382"/>
        <v>0.97646086182333902</v>
      </c>
      <c r="O940" s="20">
        <f t="shared" si="383"/>
        <v>2.35391381766611E-2</v>
      </c>
      <c r="P940" s="21">
        <f>IF(SUMIFS('Daily NSE Equity Options'!$L:$L,'Daily NSE Equity Options'!$A:$A,$A940)=0,"",SUMIFS('Daily NSE Equity Options'!$L:$L,'Daily NSE Equity Options'!$A:$A,$A940))</f>
        <v>440372.03360000002</v>
      </c>
      <c r="Q940" s="8">
        <f>IF(SUMIFS('Daily BSE Equity Options'!$L:$L,'Daily BSE Equity Options'!$A:$A,$A940)=0,"",SUMIFS('Daily BSE Equity Options'!$L:$L,'Daily BSE Equity Options'!$A:$A,$A940))</f>
        <v>12169.331899999999</v>
      </c>
      <c r="R940" s="8">
        <f t="shared" si="384"/>
        <v>452541.36550000001</v>
      </c>
      <c r="S940" s="23">
        <f t="shared" si="385"/>
        <v>1.1785229230930301</v>
      </c>
      <c r="T940" s="23">
        <f t="shared" si="386"/>
        <v>134.79918806151358</v>
      </c>
      <c r="U940" s="23">
        <f t="shared" si="387"/>
        <v>1.2377326569369091</v>
      </c>
      <c r="V940" s="23">
        <f t="shared" si="399"/>
        <v>-0.28703917349793395</v>
      </c>
      <c r="W940" s="23">
        <f t="shared" si="400"/>
        <v>3.157016609439931</v>
      </c>
      <c r="X940" s="23">
        <f t="shared" si="401"/>
        <v>-0.27079312960936563</v>
      </c>
      <c r="Y940" s="23">
        <f t="shared" si="388"/>
        <v>0.97310890710166476</v>
      </c>
      <c r="Z940" s="23">
        <f t="shared" si="389"/>
        <v>2.6891092898335276E-2</v>
      </c>
      <c r="AA940" s="24">
        <f>IF(SUMIFS('Daily NSE Equity Options'!$M:$M,'Daily NSE Equity Options'!$A:$A,$A940)=0,"",SUMIFS('Daily NSE Equity Options'!$M:$M,'Daily NSE Equity Options'!$A:$A,$A940))</f>
        <v>432395135</v>
      </c>
      <c r="AB940" s="9">
        <f>IF(SUMIFS('Daily BSE Equity Options'!$M:$M,'Daily BSE Equity Options'!$A:$A,$A940)=0,"",SUMIFS('Daily BSE Equity Options'!$M:$M,'Daily BSE Equity Options'!$A:$A,$A940))</f>
        <v>16902134</v>
      </c>
      <c r="AC940" s="9">
        <f t="shared" si="390"/>
        <v>449297269</v>
      </c>
      <c r="AD940" s="26">
        <f t="shared" si="391"/>
        <v>1.1110148992606645</v>
      </c>
      <c r="AE940" s="26">
        <f t="shared" si="392"/>
        <v>186.37469098165289</v>
      </c>
      <c r="AF940" s="26">
        <f t="shared" si="393"/>
        <v>1.1925679420081825</v>
      </c>
      <c r="AG940" s="26">
        <f t="shared" si="402"/>
        <v>-0.46689471327926912</v>
      </c>
      <c r="AH940" s="26">
        <f t="shared" si="403"/>
        <v>3.1545672593592551</v>
      </c>
      <c r="AI940" s="26">
        <f t="shared" si="404"/>
        <v>-0.44882051934561262</v>
      </c>
      <c r="AJ940" s="26">
        <f t="shared" si="394"/>
        <v>0.96238095540260227</v>
      </c>
      <c r="AK940" s="26">
        <f t="shared" si="395"/>
        <v>3.7619044597397719E-2</v>
      </c>
      <c r="AL940" s="29">
        <v>12.97</v>
      </c>
      <c r="AM940" s="30">
        <v>13.19</v>
      </c>
      <c r="AN940" s="30">
        <v>12.63</v>
      </c>
      <c r="AO940" s="30">
        <v>12.7675</v>
      </c>
      <c r="AP940" s="31">
        <v>-1.5599999999999999E-2</v>
      </c>
    </row>
    <row r="941" spans="1:42" x14ac:dyDescent="0.2">
      <c r="A941" s="11">
        <v>45303</v>
      </c>
      <c r="B941" s="5" t="s">
        <v>241</v>
      </c>
      <c r="C941" s="10">
        <v>45292</v>
      </c>
      <c r="D941" s="5" t="s">
        <v>190</v>
      </c>
      <c r="E941" s="18">
        <f>IF(SUMIFS('Daily NSE Equity Options'!$K:$K,'Daily NSE Equity Options'!$A:$A,$A941)=0,"",SUMIFS('Daily NSE Equity Options'!$K:$K,'Daily NSE Equity Options'!$A:$A,$A941))</f>
        <v>576.55939999999998</v>
      </c>
      <c r="F941" s="7">
        <f>IF(SUMIFS('Daily BSE Equity Options'!$K:$K,'Daily BSE Equity Options'!$A:$A,$A941)=0,"",SUMIFS('Daily BSE Equity Options'!$K:$K,'Daily BSE Equity Options'!$A:$A,$A941))</f>
        <v>157.46109999999999</v>
      </c>
      <c r="G941" s="7">
        <f t="shared" si="378"/>
        <v>734.02049999999997</v>
      </c>
      <c r="H941" s="20">
        <f t="shared" si="379"/>
        <v>-0.12127127439878449</v>
      </c>
      <c r="I941" s="20">
        <f t="shared" si="380"/>
        <v>39364.274999999994</v>
      </c>
      <c r="J941" s="20">
        <f t="shared" si="381"/>
        <v>0.11870687802625368</v>
      </c>
      <c r="K941" s="20">
        <f t="shared" si="396"/>
        <v>-4.972077195269109E-2</v>
      </c>
      <c r="L941" s="20">
        <f t="shared" si="397"/>
        <v>9.7657612077040366</v>
      </c>
      <c r="M941" s="20">
        <f t="shared" si="398"/>
        <v>0.18132721463697576</v>
      </c>
      <c r="N941" s="20">
        <f t="shared" si="382"/>
        <v>0.7854813319246533</v>
      </c>
      <c r="O941" s="20">
        <f t="shared" si="383"/>
        <v>0.21451866807534667</v>
      </c>
      <c r="P941" s="21">
        <f>IF(SUMIFS('Daily NSE Equity Options'!$L:$L,'Daily NSE Equity Options'!$A:$A,$A941)=0,"",SUMIFS('Daily NSE Equity Options'!$L:$L,'Daily NSE Equity Options'!$A:$A,$A941))</f>
        <v>150516.07060000001</v>
      </c>
      <c r="Q941" s="8">
        <f>IF(SUMIFS('Daily BSE Equity Options'!$L:$L,'Daily BSE Equity Options'!$A:$A,$A941)=0,"",SUMIFS('Daily BSE Equity Options'!$L:$L,'Daily BSE Equity Options'!$A:$A,$A941))</f>
        <v>286951.1544</v>
      </c>
      <c r="R941" s="8">
        <f t="shared" si="384"/>
        <v>437467.22499999998</v>
      </c>
      <c r="S941" s="23">
        <f t="shared" si="385"/>
        <v>-0.61723705522169958</v>
      </c>
      <c r="T941" s="23">
        <f t="shared" si="386"/>
        <v>3203.5147170333871</v>
      </c>
      <c r="U941" s="23">
        <f t="shared" si="387"/>
        <v>0.1122275593712212</v>
      </c>
      <c r="V941" s="23">
        <f t="shared" si="399"/>
        <v>-0.65820701789451697</v>
      </c>
      <c r="W941" s="23">
        <f t="shared" si="400"/>
        <v>22.579860978234969</v>
      </c>
      <c r="X941" s="23">
        <f t="shared" si="401"/>
        <v>-3.3309972632767026E-2</v>
      </c>
      <c r="Y941" s="23">
        <f t="shared" si="388"/>
        <v>0.3440625079970277</v>
      </c>
      <c r="Z941" s="23">
        <f t="shared" si="389"/>
        <v>0.65593749200297236</v>
      </c>
      <c r="AA941" s="24">
        <f>IF(SUMIFS('Daily NSE Equity Options'!$M:$M,'Daily NSE Equity Options'!$A:$A,$A941)=0,"",SUMIFS('Daily NSE Equity Options'!$M:$M,'Daily NSE Equity Options'!$A:$A,$A941))</f>
        <v>175446409</v>
      </c>
      <c r="AB941" s="9">
        <f>IF(SUMIFS('Daily BSE Equity Options'!$M:$M,'Daily BSE Equity Options'!$A:$A,$A941)=0,"",SUMIFS('Daily BSE Equity Options'!$M:$M,'Daily BSE Equity Options'!$A:$A,$A941))</f>
        <v>396303714</v>
      </c>
      <c r="AC941" s="9">
        <f t="shared" si="390"/>
        <v>571750123</v>
      </c>
      <c r="AD941" s="26">
        <f t="shared" si="391"/>
        <v>-0.5560189661850089</v>
      </c>
      <c r="AE941" s="26">
        <f t="shared" si="392"/>
        <v>4277.7211893502626</v>
      </c>
      <c r="AF941" s="26">
        <f t="shared" si="393"/>
        <v>0.44651992453192824</v>
      </c>
      <c r="AG941" s="26">
        <f t="shared" si="402"/>
        <v>-0.59424518270771021</v>
      </c>
      <c r="AH941" s="26">
        <f t="shared" si="403"/>
        <v>22.446963205947842</v>
      </c>
      <c r="AI941" s="26">
        <f t="shared" si="404"/>
        <v>0.27254306324305744</v>
      </c>
      <c r="AJ941" s="26">
        <f t="shared" si="394"/>
        <v>0.30685854176895383</v>
      </c>
      <c r="AK941" s="26">
        <f t="shared" si="395"/>
        <v>0.69314145823104611</v>
      </c>
      <c r="AL941" s="29">
        <v>12.7675</v>
      </c>
      <c r="AM941" s="30">
        <v>13.285</v>
      </c>
      <c r="AN941" s="30">
        <v>12.42</v>
      </c>
      <c r="AO941" s="30">
        <v>13.1</v>
      </c>
      <c r="AP941" s="31">
        <v>2.5999999999999999E-2</v>
      </c>
    </row>
    <row r="942" spans="1:42" x14ac:dyDescent="0.2">
      <c r="A942" s="11">
        <v>45306</v>
      </c>
      <c r="B942" s="5" t="s">
        <v>244</v>
      </c>
      <c r="C942" s="10">
        <v>45292</v>
      </c>
      <c r="D942" s="5" t="s">
        <v>190</v>
      </c>
      <c r="E942" s="18">
        <f>IF(SUMIFS('Daily NSE Equity Options'!$K:$K,'Daily NSE Equity Options'!$A:$A,$A942)=0,"",SUMIFS('Daily NSE Equity Options'!$K:$K,'Daily NSE Equity Options'!$A:$A,$A942))</f>
        <v>650.63760000000002</v>
      </c>
      <c r="F942" s="7">
        <f>IF(SUMIFS('Daily BSE Equity Options'!$K:$K,'Daily BSE Equity Options'!$A:$A,$A942)=0,"",SUMIFS('Daily BSE Equity Options'!$K:$K,'Daily BSE Equity Options'!$A:$A,$A942))</f>
        <v>41.129100000000001</v>
      </c>
      <c r="G942" s="7">
        <f t="shared" si="378"/>
        <v>691.76670000000001</v>
      </c>
      <c r="H942" s="20" t="str">
        <f t="shared" si="379"/>
        <v/>
      </c>
      <c r="I942" s="20" t="str">
        <f t="shared" si="380"/>
        <v/>
      </c>
      <c r="J942" s="20" t="str">
        <f t="shared" si="381"/>
        <v/>
      </c>
      <c r="K942" s="20">
        <f t="shared" si="396"/>
        <v>0.12848320572000049</v>
      </c>
      <c r="L942" s="20">
        <f t="shared" si="397"/>
        <v>-0.7387983444800017</v>
      </c>
      <c r="M942" s="20">
        <f t="shared" si="398"/>
        <v>-5.7564877275225856E-2</v>
      </c>
      <c r="N942" s="20">
        <f t="shared" si="382"/>
        <v>0.9405448397559466</v>
      </c>
      <c r="O942" s="20">
        <f t="shared" si="383"/>
        <v>5.9455160244053382E-2</v>
      </c>
      <c r="P942" s="21">
        <f>IF(SUMIFS('Daily NSE Equity Options'!$L:$L,'Daily NSE Equity Options'!$A:$A,$A942)=0,"",SUMIFS('Daily NSE Equity Options'!$L:$L,'Daily NSE Equity Options'!$A:$A,$A942))</f>
        <v>263509.69160000002</v>
      </c>
      <c r="Q942" s="8">
        <f>IF(SUMIFS('Daily BSE Equity Options'!$L:$L,'Daily BSE Equity Options'!$A:$A,$A942)=0,"",SUMIFS('Daily BSE Equity Options'!$L:$L,'Daily BSE Equity Options'!$A:$A,$A942))</f>
        <v>67057.779599999994</v>
      </c>
      <c r="R942" s="8">
        <f t="shared" si="384"/>
        <v>330567.47120000003</v>
      </c>
      <c r="S942" s="23" t="str">
        <f t="shared" si="385"/>
        <v/>
      </c>
      <c r="T942" s="23" t="str">
        <f t="shared" si="386"/>
        <v/>
      </c>
      <c r="U942" s="23" t="str">
        <f t="shared" si="387"/>
        <v/>
      </c>
      <c r="V942" s="23">
        <f t="shared" si="399"/>
        <v>0.75070801775235818</v>
      </c>
      <c r="W942" s="23">
        <f t="shared" si="400"/>
        <v>-0.76630942733018681</v>
      </c>
      <c r="X942" s="23">
        <f t="shared" si="401"/>
        <v>-0.24436060049984309</v>
      </c>
      <c r="Y942" s="23">
        <f t="shared" si="388"/>
        <v>0.79714344137802751</v>
      </c>
      <c r="Z942" s="23">
        <f t="shared" si="389"/>
        <v>0.20285655862197244</v>
      </c>
      <c r="AA942" s="24">
        <f>IF(SUMIFS('Daily NSE Equity Options'!$M:$M,'Daily NSE Equity Options'!$A:$A,$A942)=0,"",SUMIFS('Daily NSE Equity Options'!$M:$M,'Daily NSE Equity Options'!$A:$A,$A942))</f>
        <v>318448829</v>
      </c>
      <c r="AB942" s="9">
        <f>IF(SUMIFS('Daily BSE Equity Options'!$M:$M,'Daily BSE Equity Options'!$A:$A,$A942)=0,"",SUMIFS('Daily BSE Equity Options'!$M:$M,'Daily BSE Equity Options'!$A:$A,$A942))</f>
        <v>82653092</v>
      </c>
      <c r="AC942" s="9">
        <f t="shared" si="390"/>
        <v>401101921</v>
      </c>
      <c r="AD942" s="26" t="str">
        <f t="shared" si="391"/>
        <v/>
      </c>
      <c r="AE942" s="26" t="str">
        <f t="shared" si="392"/>
        <v/>
      </c>
      <c r="AF942" s="26" t="str">
        <f t="shared" si="393"/>
        <v/>
      </c>
      <c r="AG942" s="26">
        <f t="shared" si="402"/>
        <v>0.81507749753943393</v>
      </c>
      <c r="AH942" s="26">
        <f t="shared" si="403"/>
        <v>-0.79144002672657265</v>
      </c>
      <c r="AI942" s="26">
        <f t="shared" si="404"/>
        <v>-0.29846640190403595</v>
      </c>
      <c r="AJ942" s="26">
        <f t="shared" si="394"/>
        <v>0.79393493854645492</v>
      </c>
      <c r="AK942" s="26">
        <f t="shared" si="395"/>
        <v>0.20606506145354511</v>
      </c>
      <c r="AL942" s="29">
        <v>13.1</v>
      </c>
      <c r="AM942" s="30">
        <v>13.885</v>
      </c>
      <c r="AN942" s="30">
        <v>11.7875</v>
      </c>
      <c r="AO942" s="30">
        <v>13.785</v>
      </c>
      <c r="AP942" s="31">
        <v>5.2299999999999999E-2</v>
      </c>
    </row>
    <row r="943" spans="1:42" x14ac:dyDescent="0.2">
      <c r="A943" s="11">
        <v>45307</v>
      </c>
      <c r="B943" s="5" t="s">
        <v>242</v>
      </c>
      <c r="C943" s="10">
        <v>45292</v>
      </c>
      <c r="D943" s="5" t="s">
        <v>190</v>
      </c>
      <c r="E943" s="18">
        <f>IF(SUMIFS('Daily NSE Equity Options'!$K:$K,'Daily NSE Equity Options'!$A:$A,$A943)=0,"",SUMIFS('Daily NSE Equity Options'!$K:$K,'Daily NSE Equity Options'!$A:$A,$A943))</f>
        <v>688.64250000000004</v>
      </c>
      <c r="F943" s="7">
        <f>IF(SUMIFS('Daily BSE Equity Options'!$K:$K,'Daily BSE Equity Options'!$A:$A,$A943)=0,"",SUMIFS('Daily BSE Equity Options'!$K:$K,'Daily BSE Equity Options'!$A:$A,$A943))</f>
        <v>5.3677000000000001</v>
      </c>
      <c r="G943" s="7">
        <f t="shared" si="378"/>
        <v>694.01020000000005</v>
      </c>
      <c r="H943" s="20">
        <f t="shared" si="379"/>
        <v>0.29097820151177234</v>
      </c>
      <c r="I943" s="20">
        <f t="shared" si="380"/>
        <v>661.6790123456791</v>
      </c>
      <c r="J943" s="20">
        <f t="shared" si="381"/>
        <v>0.30102111784940999</v>
      </c>
      <c r="K943" s="20">
        <f t="shared" si="396"/>
        <v>5.8411779460639801E-2</v>
      </c>
      <c r="L943" s="20">
        <f t="shared" si="397"/>
        <v>-0.8694914306415652</v>
      </c>
      <c r="M943" s="20">
        <f t="shared" si="398"/>
        <v>3.2431454130417148E-3</v>
      </c>
      <c r="N943" s="20">
        <f t="shared" si="382"/>
        <v>0.99226567563416213</v>
      </c>
      <c r="O943" s="20">
        <f t="shared" si="383"/>
        <v>7.7343243658378504E-3</v>
      </c>
      <c r="P943" s="21">
        <f>IF(SUMIFS('Daily NSE Equity Options'!$L:$L,'Daily NSE Equity Options'!$A:$A,$A943)=0,"",SUMIFS('Daily NSE Equity Options'!$L:$L,'Daily NSE Equity Options'!$A:$A,$A943))</f>
        <v>405744.98100000003</v>
      </c>
      <c r="Q943" s="8">
        <f>IF(SUMIFS('Daily BSE Equity Options'!$L:$L,'Daily BSE Equity Options'!$A:$A,$A943)=0,"",SUMIFS('Daily BSE Equity Options'!$L:$L,'Daily BSE Equity Options'!$A:$A,$A943))</f>
        <v>1655.1507999999999</v>
      </c>
      <c r="R943" s="8">
        <f t="shared" si="384"/>
        <v>407400.13180000003</v>
      </c>
      <c r="S943" s="23">
        <f t="shared" si="385"/>
        <v>1.7995182417643854</v>
      </c>
      <c r="T943" s="23">
        <f t="shared" si="386"/>
        <v>23.56682904529087</v>
      </c>
      <c r="U943" s="23">
        <f t="shared" si="387"/>
        <v>1.8096322091939192</v>
      </c>
      <c r="V943" s="23">
        <f t="shared" si="399"/>
        <v>0.53977251666291282</v>
      </c>
      <c r="W943" s="23">
        <f t="shared" si="400"/>
        <v>-0.97531754242575608</v>
      </c>
      <c r="X943" s="23">
        <f t="shared" si="401"/>
        <v>0.23242656127382455</v>
      </c>
      <c r="Y943" s="23">
        <f t="shared" si="388"/>
        <v>0.99593728457404485</v>
      </c>
      <c r="Z943" s="23">
        <f t="shared" si="389"/>
        <v>4.0627154259550973E-3</v>
      </c>
      <c r="AA943" s="24">
        <f>IF(SUMIFS('Daily NSE Equity Options'!$M:$M,'Daily NSE Equity Options'!$A:$A,$A943)=0,"",SUMIFS('Daily NSE Equity Options'!$M:$M,'Daily NSE Equity Options'!$A:$A,$A943))</f>
        <v>477878095</v>
      </c>
      <c r="AB943" s="9">
        <f>IF(SUMIFS('Daily BSE Equity Options'!$M:$M,'Daily BSE Equity Options'!$A:$A,$A943)=0,"",SUMIFS('Daily BSE Equity Options'!$M:$M,'Daily BSE Equity Options'!$A:$A,$A943))</f>
        <v>2249503</v>
      </c>
      <c r="AC943" s="9">
        <f t="shared" si="390"/>
        <v>480127598</v>
      </c>
      <c r="AD943" s="26">
        <f t="shared" si="391"/>
        <v>2.0935631406502817</v>
      </c>
      <c r="AE943" s="26">
        <f t="shared" si="392"/>
        <v>33.294340945818213</v>
      </c>
      <c r="AF943" s="26">
        <f t="shared" si="393"/>
        <v>2.1068061603059562</v>
      </c>
      <c r="AG943" s="26">
        <f t="shared" si="402"/>
        <v>0.50064327917500373</v>
      </c>
      <c r="AH943" s="26">
        <f t="shared" si="403"/>
        <v>-0.97278380099803163</v>
      </c>
      <c r="AI943" s="26">
        <f t="shared" si="404"/>
        <v>0.19702143735182953</v>
      </c>
      <c r="AJ943" s="26">
        <f t="shared" si="394"/>
        <v>0.99531478088455982</v>
      </c>
      <c r="AK943" s="26">
        <f t="shared" si="395"/>
        <v>4.6852191154402251E-3</v>
      </c>
      <c r="AL943" s="29">
        <v>13.785</v>
      </c>
      <c r="AM943" s="30">
        <v>14.0425</v>
      </c>
      <c r="AN943" s="30">
        <v>12.484999999999999</v>
      </c>
      <c r="AO943" s="30">
        <v>13.5725</v>
      </c>
      <c r="AP943" s="31">
        <v>-1.54E-2</v>
      </c>
    </row>
    <row r="944" spans="1:42" x14ac:dyDescent="0.2">
      <c r="A944" s="11">
        <v>45308</v>
      </c>
      <c r="B944" s="5" t="s">
        <v>240</v>
      </c>
      <c r="C944" s="10">
        <v>45292</v>
      </c>
      <c r="D944" s="5" t="s">
        <v>190</v>
      </c>
      <c r="E944" s="18">
        <f>IF(SUMIFS('Daily NSE Equity Options'!$K:$K,'Daily NSE Equity Options'!$A:$A,$A944)=0,"",SUMIFS('Daily NSE Equity Options'!$K:$K,'Daily NSE Equity Options'!$A:$A,$A944))</f>
        <v>1058.9816000000001</v>
      </c>
      <c r="F944" s="7">
        <f>IF(SUMIFS('Daily BSE Equity Options'!$K:$K,'Daily BSE Equity Options'!$A:$A,$A944)=0,"",SUMIFS('Daily BSE Equity Options'!$K:$K,'Daily BSE Equity Options'!$A:$A,$A944))</f>
        <v>8.9074000000000009</v>
      </c>
      <c r="G944" s="7">
        <f t="shared" si="378"/>
        <v>1067.8890000000001</v>
      </c>
      <c r="H944" s="20">
        <f t="shared" si="379"/>
        <v>0.89837034891183309</v>
      </c>
      <c r="I944" s="20">
        <f t="shared" si="380"/>
        <v>1046.9294117647059</v>
      </c>
      <c r="J944" s="20">
        <f t="shared" si="381"/>
        <v>0.91430892090769889</v>
      </c>
      <c r="K944" s="20">
        <f t="shared" si="396"/>
        <v>0.53778135970405549</v>
      </c>
      <c r="L944" s="20">
        <f t="shared" si="397"/>
        <v>0.65944445479441849</v>
      </c>
      <c r="M944" s="20">
        <f t="shared" si="398"/>
        <v>0.53872234154483611</v>
      </c>
      <c r="N944" s="20">
        <f t="shared" si="382"/>
        <v>0.99165887091261351</v>
      </c>
      <c r="O944" s="20">
        <f t="shared" si="383"/>
        <v>8.3411290873864237E-3</v>
      </c>
      <c r="P944" s="21">
        <f>IF(SUMIFS('Daily NSE Equity Options'!$L:$L,'Daily NSE Equity Options'!$A:$A,$A944)=0,"",SUMIFS('Daily NSE Equity Options'!$L:$L,'Daily NSE Equity Options'!$A:$A,$A944))</f>
        <v>615772.97600000002</v>
      </c>
      <c r="Q944" s="8">
        <f>IF(SUMIFS('Daily BSE Equity Options'!$L:$L,'Daily BSE Equity Options'!$A:$A,$A944)=0,"",SUMIFS('Daily BSE Equity Options'!$L:$L,'Daily BSE Equity Options'!$A:$A,$A944))</f>
        <v>2819.4259999999999</v>
      </c>
      <c r="R944" s="8">
        <f t="shared" si="384"/>
        <v>618592.402</v>
      </c>
      <c r="S944" s="23">
        <f t="shared" si="385"/>
        <v>1.8145645073065886</v>
      </c>
      <c r="T944" s="23">
        <f t="shared" si="386"/>
        <v>40.253996380029584</v>
      </c>
      <c r="U944" s="23">
        <f t="shared" si="387"/>
        <v>1.8265685234684894</v>
      </c>
      <c r="V944" s="23">
        <f t="shared" si="399"/>
        <v>0.51763547261229093</v>
      </c>
      <c r="W944" s="23">
        <f t="shared" si="400"/>
        <v>0.70342545223069708</v>
      </c>
      <c r="X944" s="23">
        <f t="shared" si="401"/>
        <v>0.51839028442847446</v>
      </c>
      <c r="Y944" s="23">
        <f t="shared" si="388"/>
        <v>0.99544219102775211</v>
      </c>
      <c r="Z944" s="23">
        <f t="shared" si="389"/>
        <v>4.5578089722479323E-3</v>
      </c>
      <c r="AA944" s="24">
        <f>IF(SUMIFS('Daily NSE Equity Options'!$M:$M,'Daily NSE Equity Options'!$A:$A,$A944)=0,"",SUMIFS('Daily NSE Equity Options'!$M:$M,'Daily NSE Equity Options'!$A:$A,$A944))</f>
        <v>816396287</v>
      </c>
      <c r="AB944" s="9">
        <f>IF(SUMIFS('Daily BSE Equity Options'!$M:$M,'Daily BSE Equity Options'!$A:$A,$A944)=0,"",SUMIFS('Daily BSE Equity Options'!$M:$M,'Daily BSE Equity Options'!$A:$A,$A944))</f>
        <v>3872557</v>
      </c>
      <c r="AC944" s="9">
        <f t="shared" si="390"/>
        <v>820268844</v>
      </c>
      <c r="AD944" s="26">
        <f t="shared" si="391"/>
        <v>2.2667421496676008</v>
      </c>
      <c r="AE944" s="26">
        <f t="shared" si="392"/>
        <v>57.071514260864348</v>
      </c>
      <c r="AF944" s="26">
        <f t="shared" si="393"/>
        <v>2.2813622720661715</v>
      </c>
      <c r="AG944" s="26">
        <f t="shared" si="402"/>
        <v>0.70837771293953122</v>
      </c>
      <c r="AH944" s="26">
        <f t="shared" si="403"/>
        <v>0.72151670835735726</v>
      </c>
      <c r="AI944" s="26">
        <f t="shared" si="404"/>
        <v>0.7084392720120205</v>
      </c>
      <c r="AJ944" s="26">
        <f t="shared" si="394"/>
        <v>0.99527891735944074</v>
      </c>
      <c r="AK944" s="26">
        <f t="shared" si="395"/>
        <v>4.721082640559246E-3</v>
      </c>
      <c r="AL944" s="29">
        <v>13.5725</v>
      </c>
      <c r="AM944" s="30">
        <v>15.23</v>
      </c>
      <c r="AN944" s="30">
        <v>12.715</v>
      </c>
      <c r="AO944" s="30">
        <v>15.08</v>
      </c>
      <c r="AP944" s="31">
        <v>0.1111</v>
      </c>
    </row>
    <row r="945" spans="1:42" x14ac:dyDescent="0.2">
      <c r="A945" s="11">
        <v>45309</v>
      </c>
      <c r="B945" s="5" t="s">
        <v>243</v>
      </c>
      <c r="C945" s="10">
        <v>45292</v>
      </c>
      <c r="D945" s="5" t="s">
        <v>190</v>
      </c>
      <c r="E945" s="18">
        <f>IF(SUMIFS('Daily NSE Equity Options'!$K:$K,'Daily NSE Equity Options'!$A:$A,$A945)=0,"",SUMIFS('Daily NSE Equity Options'!$K:$K,'Daily NSE Equity Options'!$A:$A,$A945))</f>
        <v>932.02170000000001</v>
      </c>
      <c r="F945" s="7">
        <f>IF(SUMIFS('Daily BSE Equity Options'!$K:$K,'Daily BSE Equity Options'!$A:$A,$A945)=0,"",SUMIFS('Daily BSE Equity Options'!$K:$K,'Daily BSE Equity Options'!$A:$A,$A945))</f>
        <v>25.543500000000002</v>
      </c>
      <c r="G945" s="7">
        <f t="shared" si="378"/>
        <v>957.5652</v>
      </c>
      <c r="H945" s="20">
        <f t="shared" si="379"/>
        <v>0.90894209997994846</v>
      </c>
      <c r="I945" s="20">
        <f t="shared" si="380"/>
        <v>3316.3376623376626</v>
      </c>
      <c r="J945" s="20">
        <f t="shared" si="381"/>
        <v>0.96122868806728401</v>
      </c>
      <c r="K945" s="20">
        <f t="shared" si="396"/>
        <v>-0.11988867417526428</v>
      </c>
      <c r="L945" s="20">
        <f t="shared" si="397"/>
        <v>1.8676718234277119</v>
      </c>
      <c r="M945" s="20">
        <f t="shared" si="398"/>
        <v>-0.10331017549576793</v>
      </c>
      <c r="N945" s="20">
        <f t="shared" si="382"/>
        <v>0.97332453184388912</v>
      </c>
      <c r="O945" s="20">
        <f t="shared" si="383"/>
        <v>2.6675468156110937E-2</v>
      </c>
      <c r="P945" s="21">
        <f>IF(SUMIFS('Daily NSE Equity Options'!$L:$L,'Daily NSE Equity Options'!$A:$A,$A945)=0,"",SUMIFS('Daily NSE Equity Options'!$L:$L,'Daily NSE Equity Options'!$A:$A,$A945))</f>
        <v>577255.83730000001</v>
      </c>
      <c r="Q945" s="8">
        <f>IF(SUMIFS('Daily BSE Equity Options'!$L:$L,'Daily BSE Equity Options'!$A:$A,$A945)=0,"",SUMIFS('Daily BSE Equity Options'!$L:$L,'Daily BSE Equity Options'!$A:$A,$A945))</f>
        <v>15677.674800000001</v>
      </c>
      <c r="R945" s="8">
        <f t="shared" si="384"/>
        <v>592933.51210000005</v>
      </c>
      <c r="S945" s="23">
        <f t="shared" si="385"/>
        <v>2.432751611579115</v>
      </c>
      <c r="T945" s="23">
        <f t="shared" si="386"/>
        <v>235.16646782357196</v>
      </c>
      <c r="U945" s="23">
        <f t="shared" si="387"/>
        <v>2.5245902334732988</v>
      </c>
      <c r="V945" s="23">
        <f t="shared" si="399"/>
        <v>-6.2550875405743667E-2</v>
      </c>
      <c r="W945" s="23">
        <f t="shared" si="400"/>
        <v>4.5605909855410287</v>
      </c>
      <c r="X945" s="23">
        <f t="shared" si="401"/>
        <v>-4.1479477951945398E-2</v>
      </c>
      <c r="Y945" s="23">
        <f t="shared" si="388"/>
        <v>0.97355913524861459</v>
      </c>
      <c r="Z945" s="23">
        <f t="shared" si="389"/>
        <v>2.6440864751385334E-2</v>
      </c>
      <c r="AA945" s="24">
        <f>IF(SUMIFS('Daily NSE Equity Options'!$M:$M,'Daily NSE Equity Options'!$A:$A,$A945)=0,"",SUMIFS('Daily NSE Equity Options'!$M:$M,'Daily NSE Equity Options'!$A:$A,$A945))</f>
        <v>568836327</v>
      </c>
      <c r="AB945" s="9">
        <f>IF(SUMIFS('Daily BSE Equity Options'!$M:$M,'Daily BSE Equity Options'!$A:$A,$A945)=0,"",SUMIFS('Daily BSE Equity Options'!$M:$M,'Daily BSE Equity Options'!$A:$A,$A945))</f>
        <v>21904206</v>
      </c>
      <c r="AC945" s="9">
        <f t="shared" si="390"/>
        <v>590740533</v>
      </c>
      <c r="AD945" s="26">
        <f t="shared" si="391"/>
        <v>2.3498547752846206</v>
      </c>
      <c r="AE945" s="26">
        <f t="shared" si="392"/>
        <v>336.98614368596469</v>
      </c>
      <c r="AF945" s="26">
        <f t="shared" si="393"/>
        <v>2.4775205817476853</v>
      </c>
      <c r="AG945" s="26">
        <f t="shared" si="402"/>
        <v>-0.30323503908831473</v>
      </c>
      <c r="AH945" s="26">
        <f t="shared" si="403"/>
        <v>4.6562643235464316</v>
      </c>
      <c r="AI945" s="26">
        <f t="shared" si="404"/>
        <v>-0.27982083274151515</v>
      </c>
      <c r="AJ945" s="26">
        <f t="shared" si="394"/>
        <v>0.96292076677257565</v>
      </c>
      <c r="AK945" s="26">
        <f t="shared" si="395"/>
        <v>3.7079233227424402E-2</v>
      </c>
      <c r="AL945" s="29">
        <v>15.08</v>
      </c>
      <c r="AM945" s="30">
        <v>15.705</v>
      </c>
      <c r="AN945" s="30">
        <v>12.98</v>
      </c>
      <c r="AO945" s="30">
        <v>14.07</v>
      </c>
      <c r="AP945" s="31">
        <v>-6.7000000000000004E-2</v>
      </c>
    </row>
    <row r="946" spans="1:42" x14ac:dyDescent="0.2">
      <c r="A946" s="11">
        <v>45310</v>
      </c>
      <c r="B946" s="5" t="s">
        <v>241</v>
      </c>
      <c r="C946" s="10">
        <v>45292</v>
      </c>
      <c r="D946" s="5" t="s">
        <v>190</v>
      </c>
      <c r="E946" s="18">
        <f>IF(SUMIFS('Daily NSE Equity Options'!$K:$K,'Daily NSE Equity Options'!$A:$A,$A946)=0,"",SUMIFS('Daily NSE Equity Options'!$K:$K,'Daily NSE Equity Options'!$A:$A,$A946))</f>
        <v>602.23410000000001</v>
      </c>
      <c r="F946" s="7">
        <f>IF(SUMIFS('Daily BSE Equity Options'!$K:$K,'Daily BSE Equity Options'!$A:$A,$A946)=0,"",SUMIFS('Daily BSE Equity Options'!$K:$K,'Daily BSE Equity Options'!$A:$A,$A946))</f>
        <v>138.1454</v>
      </c>
      <c r="G946" s="7">
        <f t="shared" si="378"/>
        <v>740.37950000000001</v>
      </c>
      <c r="H946" s="20">
        <f t="shared" si="379"/>
        <v>0.18572917329114147</v>
      </c>
      <c r="I946" s="20">
        <f t="shared" si="380"/>
        <v>60062.217391304344</v>
      </c>
      <c r="J946" s="20">
        <f t="shared" si="381"/>
        <v>0.45771486040083942</v>
      </c>
      <c r="K946" s="20">
        <f t="shared" si="396"/>
        <v>-0.35384111764779724</v>
      </c>
      <c r="L946" s="20">
        <f t="shared" si="397"/>
        <v>4.4082408440503453</v>
      </c>
      <c r="M946" s="20">
        <f t="shared" si="398"/>
        <v>-0.22681035192172816</v>
      </c>
      <c r="N946" s="20">
        <f t="shared" si="382"/>
        <v>0.81341271604629783</v>
      </c>
      <c r="O946" s="20">
        <f t="shared" si="383"/>
        <v>0.18658728395370211</v>
      </c>
      <c r="P946" s="21">
        <f>IF(SUMIFS('Daily NSE Equity Options'!$L:$L,'Daily NSE Equity Options'!$A:$A,$A946)=0,"",SUMIFS('Daily NSE Equity Options'!$L:$L,'Daily NSE Equity Options'!$A:$A,$A946))</f>
        <v>126693.9167</v>
      </c>
      <c r="Q946" s="8">
        <f>IF(SUMIFS('Daily BSE Equity Options'!$L:$L,'Daily BSE Equity Options'!$A:$A,$A946)=0,"",SUMIFS('Daily BSE Equity Options'!$L:$L,'Daily BSE Equity Options'!$A:$A,$A946))</f>
        <v>263197.94280000002</v>
      </c>
      <c r="R946" s="8">
        <f t="shared" si="384"/>
        <v>389891.85950000002</v>
      </c>
      <c r="S946" s="23">
        <f t="shared" si="385"/>
        <v>-0.60828264007082766</v>
      </c>
      <c r="T946" s="23">
        <f t="shared" si="386"/>
        <v>4518.1954464285718</v>
      </c>
      <c r="U946" s="23">
        <f t="shared" si="387"/>
        <v>0.20526634073247352</v>
      </c>
      <c r="V946" s="23">
        <f t="shared" si="399"/>
        <v>-0.78052380155636758</v>
      </c>
      <c r="W946" s="23">
        <f t="shared" si="400"/>
        <v>15.788072603725649</v>
      </c>
      <c r="X946" s="23">
        <f t="shared" si="401"/>
        <v>-0.34243578488401649</v>
      </c>
      <c r="Y946" s="23">
        <f t="shared" si="388"/>
        <v>0.32494629885956877</v>
      </c>
      <c r="Z946" s="23">
        <f t="shared" si="389"/>
        <v>0.67505370114043128</v>
      </c>
      <c r="AA946" s="24">
        <f>IF(SUMIFS('Daily NSE Equity Options'!$M:$M,'Daily NSE Equity Options'!$A:$A,$A946)=0,"",SUMIFS('Daily NSE Equity Options'!$M:$M,'Daily NSE Equity Options'!$A:$A,$A946))</f>
        <v>153112850</v>
      </c>
      <c r="AB946" s="9">
        <f>IF(SUMIFS('Daily BSE Equity Options'!$M:$M,'Daily BSE Equity Options'!$A:$A,$A946)=0,"",SUMIFS('Daily BSE Equity Options'!$M:$M,'Daily BSE Equity Options'!$A:$A,$A946))</f>
        <v>366731714</v>
      </c>
      <c r="AC946" s="9">
        <f t="shared" si="390"/>
        <v>519844564</v>
      </c>
      <c r="AD946" s="26">
        <f t="shared" si="391"/>
        <v>-0.52858185986219741</v>
      </c>
      <c r="AE946" s="26">
        <f t="shared" si="392"/>
        <v>5851.0706911133448</v>
      </c>
      <c r="AF946" s="26">
        <f t="shared" si="393"/>
        <v>0.60023722853042916</v>
      </c>
      <c r="AG946" s="26">
        <f t="shared" si="402"/>
        <v>-0.73083144881497697</v>
      </c>
      <c r="AH946" s="26">
        <f t="shared" si="403"/>
        <v>15.74252488312062</v>
      </c>
      <c r="AI946" s="26">
        <f t="shared" si="404"/>
        <v>-0.12001202734466843</v>
      </c>
      <c r="AJ946" s="26">
        <f t="shared" si="394"/>
        <v>0.29453582975237191</v>
      </c>
      <c r="AK946" s="26">
        <f t="shared" si="395"/>
        <v>0.70546417024762809</v>
      </c>
      <c r="AL946" s="29">
        <v>14.07</v>
      </c>
      <c r="AM946" s="30">
        <v>14.112500000000001</v>
      </c>
      <c r="AN946" s="30">
        <v>13.6775</v>
      </c>
      <c r="AO946" s="30">
        <v>13.8775</v>
      </c>
      <c r="AP946" s="31">
        <v>-1.37E-2</v>
      </c>
    </row>
    <row r="947" spans="1:42" x14ac:dyDescent="0.2">
      <c r="A947" s="11">
        <v>45311</v>
      </c>
      <c r="B947" s="5" t="s">
        <v>245</v>
      </c>
      <c r="C947" s="10">
        <v>45292</v>
      </c>
      <c r="D947" s="5" t="s">
        <v>190</v>
      </c>
      <c r="E947" s="18">
        <f>IF(SUMIFS('Daily NSE Equity Options'!$K:$K,'Daily NSE Equity Options'!$A:$A,$A947)=0,"",SUMIFS('Daily NSE Equity Options'!$K:$K,'Daily NSE Equity Options'!$A:$A,$A947))</f>
        <v>481.51589999999999</v>
      </c>
      <c r="F947" s="7">
        <f>IF(SUMIFS('Daily BSE Equity Options'!$K:$K,'Daily BSE Equity Options'!$A:$A,$A947)=0,"",SUMIFS('Daily BSE Equity Options'!$K:$K,'Daily BSE Equity Options'!$A:$A,$A947))</f>
        <v>59.623800000000003</v>
      </c>
      <c r="G947" s="7">
        <f t="shared" si="378"/>
        <v>541.13969999999995</v>
      </c>
      <c r="H947" s="20">
        <f t="shared" si="379"/>
        <v>0.30501591985542564</v>
      </c>
      <c r="I947" s="20">
        <f t="shared" si="380"/>
        <v>8280.0833333333339</v>
      </c>
      <c r="J947" s="20">
        <f t="shared" si="381"/>
        <v>0.46658115173597281</v>
      </c>
      <c r="K947" s="20">
        <f t="shared" si="396"/>
        <v>-0.20045062210857878</v>
      </c>
      <c r="L947" s="20">
        <f t="shared" si="397"/>
        <v>-0.56839822390032535</v>
      </c>
      <c r="M947" s="20">
        <f t="shared" si="398"/>
        <v>-0.26910496576417908</v>
      </c>
      <c r="N947" s="20">
        <f t="shared" si="382"/>
        <v>0.8898181005755077</v>
      </c>
      <c r="O947" s="20">
        <f t="shared" si="383"/>
        <v>0.11018189942449244</v>
      </c>
      <c r="P947" s="21">
        <f>IF(SUMIFS('Daily NSE Equity Options'!$L:$L,'Daily NSE Equity Options'!$A:$A,$A947)=0,"",SUMIFS('Daily NSE Equity Options'!$L:$L,'Daily NSE Equity Options'!$A:$A,$A947))</f>
        <v>176246.85490000001</v>
      </c>
      <c r="Q947" s="8">
        <f>IF(SUMIFS('Daily BSE Equity Options'!$L:$L,'Daily BSE Equity Options'!$A:$A,$A947)=0,"",SUMIFS('Daily BSE Equity Options'!$L:$L,'Daily BSE Equity Options'!$A:$A,$A947))</f>
        <v>74335.996100000004</v>
      </c>
      <c r="R947" s="8">
        <f t="shared" si="384"/>
        <v>250582.85100000002</v>
      </c>
      <c r="S947" s="23">
        <f t="shared" si="385"/>
        <v>0.85631605900200469</v>
      </c>
      <c r="T947" s="23">
        <f t="shared" si="386"/>
        <v>1075.1058922649095</v>
      </c>
      <c r="U947" s="23">
        <f t="shared" si="387"/>
        <v>1.6373394273585369</v>
      </c>
      <c r="V947" s="23">
        <f t="shared" si="399"/>
        <v>0.39112326377387929</v>
      </c>
      <c r="W947" s="23">
        <f t="shared" si="400"/>
        <v>-0.71756619634186602</v>
      </c>
      <c r="X947" s="23">
        <f t="shared" si="401"/>
        <v>-0.35730165969264094</v>
      </c>
      <c r="Y947" s="23">
        <f t="shared" si="388"/>
        <v>0.70334763211709161</v>
      </c>
      <c r="Z947" s="23">
        <f t="shared" si="389"/>
        <v>0.29665236788290833</v>
      </c>
      <c r="AA947" s="24">
        <f>IF(SUMIFS('Daily NSE Equity Options'!$M:$M,'Daily NSE Equity Options'!$A:$A,$A947)=0,"",SUMIFS('Daily NSE Equity Options'!$M:$M,'Daily NSE Equity Options'!$A:$A,$A947))</f>
        <v>215093492</v>
      </c>
      <c r="AB947" s="9">
        <f>IF(SUMIFS('Daily BSE Equity Options'!$M:$M,'Daily BSE Equity Options'!$A:$A,$A947)=0,"",SUMIFS('Daily BSE Equity Options'!$M:$M,'Daily BSE Equity Options'!$A:$A,$A947))</f>
        <v>95081128</v>
      </c>
      <c r="AC947" s="9">
        <f t="shared" si="390"/>
        <v>310174620</v>
      </c>
      <c r="AD947" s="26">
        <f t="shared" si="391"/>
        <v>1.1667664641734774</v>
      </c>
      <c r="AE947" s="26">
        <f t="shared" si="392"/>
        <v>1406.025097667811</v>
      </c>
      <c r="AF947" s="26">
        <f t="shared" si="393"/>
        <v>2.1224504507754887</v>
      </c>
      <c r="AG947" s="26">
        <f t="shared" si="402"/>
        <v>0.40480365952302511</v>
      </c>
      <c r="AH947" s="26">
        <f t="shared" si="403"/>
        <v>-0.74073382701775281</v>
      </c>
      <c r="AI947" s="26">
        <f t="shared" si="404"/>
        <v>-0.40333199290701827</v>
      </c>
      <c r="AJ947" s="26">
        <f t="shared" si="394"/>
        <v>0.6934593552496332</v>
      </c>
      <c r="AK947" s="26">
        <f t="shared" si="395"/>
        <v>0.30654064475036674</v>
      </c>
      <c r="AL947" s="29">
        <v>13.8775</v>
      </c>
      <c r="AM947" s="30">
        <v>14.2475</v>
      </c>
      <c r="AN947" s="30">
        <v>13.0975</v>
      </c>
      <c r="AO947" s="30">
        <v>13.8025</v>
      </c>
      <c r="AP947" s="31">
        <v>-5.4000000000000003E-3</v>
      </c>
    </row>
    <row r="948" spans="1:42" x14ac:dyDescent="0.2">
      <c r="A948" s="11">
        <v>45314</v>
      </c>
      <c r="B948" s="5" t="s">
        <v>242</v>
      </c>
      <c r="C948" s="10">
        <v>45292</v>
      </c>
      <c r="D948" s="5" t="s">
        <v>190</v>
      </c>
      <c r="E948" s="18">
        <f>IF(SUMIFS('Daily NSE Equity Options'!$K:$K,'Daily NSE Equity Options'!$A:$A,$A948)=0,"",SUMIFS('Daily NSE Equity Options'!$K:$K,'Daily NSE Equity Options'!$A:$A,$A948))</f>
        <v>1018.5789</v>
      </c>
      <c r="F948" s="7">
        <f>IF(SUMIFS('Daily BSE Equity Options'!$K:$K,'Daily BSE Equity Options'!$A:$A,$A948)=0,"",SUMIFS('Daily BSE Equity Options'!$K:$K,'Daily BSE Equity Options'!$A:$A,$A948))</f>
        <v>8.69</v>
      </c>
      <c r="G948" s="7">
        <f t="shared" si="378"/>
        <v>1027.2689</v>
      </c>
      <c r="H948" s="20">
        <f t="shared" si="379"/>
        <v>1.7408606039274819</v>
      </c>
      <c r="I948" s="20">
        <f t="shared" si="380"/>
        <v>1356.8124999999998</v>
      </c>
      <c r="J948" s="20">
        <f t="shared" si="381"/>
        <v>1.7641966365814952</v>
      </c>
      <c r="K948" s="20">
        <f t="shared" si="396"/>
        <v>1.1153588074661709</v>
      </c>
      <c r="L948" s="20">
        <f t="shared" si="397"/>
        <v>-0.85425283192282275</v>
      </c>
      <c r="M948" s="20">
        <f t="shared" si="398"/>
        <v>0.89834325590970332</v>
      </c>
      <c r="N948" s="20">
        <f t="shared" si="382"/>
        <v>0.99154067644800692</v>
      </c>
      <c r="O948" s="20">
        <f t="shared" si="383"/>
        <v>8.4593235519930567E-3</v>
      </c>
      <c r="P948" s="21">
        <f>IF(SUMIFS('Daily NSE Equity Options'!$L:$L,'Daily NSE Equity Options'!$A:$A,$A948)=0,"",SUMIFS('Daily NSE Equity Options'!$L:$L,'Daily NSE Equity Options'!$A:$A,$A948))</f>
        <v>492791.62959999999</v>
      </c>
      <c r="Q948" s="8">
        <f>IF(SUMIFS('Daily BSE Equity Options'!$L:$L,'Daily BSE Equity Options'!$A:$A,$A948)=0,"",SUMIFS('Daily BSE Equity Options'!$L:$L,'Daily BSE Equity Options'!$A:$A,$A948))</f>
        <v>2689.973</v>
      </c>
      <c r="R948" s="8">
        <f t="shared" si="384"/>
        <v>495481.60259999998</v>
      </c>
      <c r="S948" s="23">
        <f t="shared" si="385"/>
        <v>3.1505440741898498</v>
      </c>
      <c r="T948" s="23">
        <f t="shared" si="386"/>
        <v>38.002412664167011</v>
      </c>
      <c r="U948" s="23">
        <f t="shared" si="387"/>
        <v>3.1707776209163914</v>
      </c>
      <c r="V948" s="23">
        <f t="shared" si="399"/>
        <v>1.7960307710432795</v>
      </c>
      <c r="W948" s="23">
        <f t="shared" si="400"/>
        <v>-0.96381331869984854</v>
      </c>
      <c r="X948" s="23">
        <f t="shared" si="401"/>
        <v>0.97731648683333061</v>
      </c>
      <c r="Y948" s="23">
        <f t="shared" si="388"/>
        <v>0.99457099317939435</v>
      </c>
      <c r="Z948" s="23">
        <f t="shared" si="389"/>
        <v>5.4290068206056131E-3</v>
      </c>
      <c r="AA948" s="24">
        <f>IF(SUMIFS('Daily NSE Equity Options'!$M:$M,'Daily NSE Equity Options'!$A:$A,$A948)=0,"",SUMIFS('Daily NSE Equity Options'!$M:$M,'Daily NSE Equity Options'!$A:$A,$A948))</f>
        <v>600506289</v>
      </c>
      <c r="AB948" s="9">
        <f>IF(SUMIFS('Daily BSE Equity Options'!$M:$M,'Daily BSE Equity Options'!$A:$A,$A948)=0,"",SUMIFS('Daily BSE Equity Options'!$M:$M,'Daily BSE Equity Options'!$A:$A,$A948))</f>
        <v>3740908</v>
      </c>
      <c r="AC948" s="9">
        <f t="shared" si="390"/>
        <v>604247197</v>
      </c>
      <c r="AD948" s="26">
        <f t="shared" si="391"/>
        <v>3.8137043308191787</v>
      </c>
      <c r="AE948" s="26">
        <f t="shared" si="392"/>
        <v>54.364264677588835</v>
      </c>
      <c r="AF948" s="26">
        <f t="shared" si="393"/>
        <v>3.8410696268176165</v>
      </c>
      <c r="AG948" s="26">
        <f t="shared" si="402"/>
        <v>1.791838485750187</v>
      </c>
      <c r="AH948" s="26">
        <f t="shared" si="403"/>
        <v>-0.96065562032457164</v>
      </c>
      <c r="AI948" s="26">
        <f t="shared" si="404"/>
        <v>0.94808716780244628</v>
      </c>
      <c r="AJ948" s="26">
        <f t="shared" si="394"/>
        <v>0.99380897748707309</v>
      </c>
      <c r="AK948" s="26">
        <f t="shared" si="395"/>
        <v>6.1910225129269405E-3</v>
      </c>
      <c r="AL948" s="29">
        <v>13.8025</v>
      </c>
      <c r="AM948" s="30">
        <v>15.404999999999999</v>
      </c>
      <c r="AN948" s="30">
        <v>12.195</v>
      </c>
      <c r="AO948" s="30">
        <v>14.852499999999999</v>
      </c>
      <c r="AP948" s="31">
        <v>7.6100000000000001E-2</v>
      </c>
    </row>
    <row r="949" spans="1:42" x14ac:dyDescent="0.2">
      <c r="A949" s="11">
        <v>45315</v>
      </c>
      <c r="B949" s="5" t="s">
        <v>240</v>
      </c>
      <c r="C949" s="10">
        <v>45292</v>
      </c>
      <c r="D949" s="5" t="s">
        <v>190</v>
      </c>
      <c r="E949" s="18">
        <f>IF(SUMIFS('Daily NSE Equity Options'!$K:$K,'Daily NSE Equity Options'!$A:$A,$A949)=0,"",SUMIFS('Daily NSE Equity Options'!$K:$K,'Daily NSE Equity Options'!$A:$A,$A949))</f>
        <v>1080.3039000000001</v>
      </c>
      <c r="F949" s="7">
        <f>IF(SUMIFS('Daily BSE Equity Options'!$K:$K,'Daily BSE Equity Options'!$A:$A,$A949)=0,"",SUMIFS('Daily BSE Equity Options'!$K:$K,'Daily BSE Equity Options'!$A:$A,$A949))</f>
        <v>20.778500000000001</v>
      </c>
      <c r="G949" s="7">
        <f t="shared" si="378"/>
        <v>1101.0824</v>
      </c>
      <c r="H949" s="20">
        <f t="shared" si="379"/>
        <v>1.5345520630025011</v>
      </c>
      <c r="I949" s="20">
        <f t="shared" si="380"/>
        <v>4831.209302325582</v>
      </c>
      <c r="J949" s="20">
        <f t="shared" si="381"/>
        <v>1.5832754231820476</v>
      </c>
      <c r="K949" s="20">
        <f t="shared" si="396"/>
        <v>6.059913473565981E-2</v>
      </c>
      <c r="L949" s="20">
        <f t="shared" si="397"/>
        <v>1.39108170310702</v>
      </c>
      <c r="M949" s="20">
        <f t="shared" si="398"/>
        <v>7.1854117261799688E-2</v>
      </c>
      <c r="N949" s="20">
        <f t="shared" si="382"/>
        <v>0.98112902358624576</v>
      </c>
      <c r="O949" s="20">
        <f t="shared" si="383"/>
        <v>1.887097641375432E-2</v>
      </c>
      <c r="P949" s="21">
        <f>IF(SUMIFS('Daily NSE Equity Options'!$L:$L,'Daily NSE Equity Options'!$A:$A,$A949)=0,"",SUMIFS('Daily NSE Equity Options'!$L:$L,'Daily NSE Equity Options'!$A:$A,$A949))</f>
        <v>356680.96350000001</v>
      </c>
      <c r="Q949" s="8">
        <f>IF(SUMIFS('Daily BSE Equity Options'!$L:$L,'Daily BSE Equity Options'!$A:$A,$A949)=0,"",SUMIFS('Daily BSE Equity Options'!$L:$L,'Daily BSE Equity Options'!$A:$A,$A949))</f>
        <v>9769.4439000000002</v>
      </c>
      <c r="R949" s="8">
        <f t="shared" si="384"/>
        <v>366450.40740000003</v>
      </c>
      <c r="S949" s="23">
        <f t="shared" si="385"/>
        <v>0.80276461749038086</v>
      </c>
      <c r="T949" s="23">
        <f t="shared" si="386"/>
        <v>116.41682581538427</v>
      </c>
      <c r="U949" s="23">
        <f t="shared" si="387"/>
        <v>0.851363542510708</v>
      </c>
      <c r="V949" s="23">
        <f t="shared" si="399"/>
        <v>-0.27620328334408051</v>
      </c>
      <c r="W949" s="23">
        <f t="shared" si="400"/>
        <v>2.6317999846095113</v>
      </c>
      <c r="X949" s="23">
        <f t="shared" si="401"/>
        <v>-0.26041571376801698</v>
      </c>
      <c r="Y949" s="23">
        <f t="shared" si="388"/>
        <v>0.9733403382757434</v>
      </c>
      <c r="Z949" s="23">
        <f t="shared" si="389"/>
        <v>2.6659661724256552E-2</v>
      </c>
      <c r="AA949" s="24">
        <f>IF(SUMIFS('Daily NSE Equity Options'!$M:$M,'Daily NSE Equity Options'!$A:$A,$A949)=0,"",SUMIFS('Daily NSE Equity Options'!$M:$M,'Daily NSE Equity Options'!$A:$A,$A949))</f>
        <v>436990627</v>
      </c>
      <c r="AB949" s="9">
        <f>IF(SUMIFS('Daily BSE Equity Options'!$M:$M,'Daily BSE Equity Options'!$A:$A,$A949)=0,"",SUMIFS('Daily BSE Equity Options'!$M:$M,'Daily BSE Equity Options'!$A:$A,$A949))</f>
        <v>13748637</v>
      </c>
      <c r="AC949" s="9">
        <f t="shared" si="390"/>
        <v>450739264</v>
      </c>
      <c r="AD949" s="26">
        <f t="shared" si="391"/>
        <v>0.99323626605782955</v>
      </c>
      <c r="AE949" s="26">
        <f t="shared" si="392"/>
        <v>166.49268441249924</v>
      </c>
      <c r="AF949" s="26">
        <f t="shared" si="393"/>
        <v>1.0551781536968639</v>
      </c>
      <c r="AG949" s="26">
        <f t="shared" si="402"/>
        <v>-0.27229633560090827</v>
      </c>
      <c r="AH949" s="26">
        <f t="shared" si="403"/>
        <v>2.6752138785556876</v>
      </c>
      <c r="AI949" s="26">
        <f t="shared" si="404"/>
        <v>-0.25404823350798267</v>
      </c>
      <c r="AJ949" s="26">
        <f t="shared" si="394"/>
        <v>0.96949758297515432</v>
      </c>
      <c r="AK949" s="26">
        <f t="shared" si="395"/>
        <v>3.0502417024845654E-2</v>
      </c>
      <c r="AL949" s="29">
        <v>14.852499999999999</v>
      </c>
      <c r="AM949" s="30">
        <v>15.647500000000001</v>
      </c>
      <c r="AN949" s="30">
        <v>14.03</v>
      </c>
      <c r="AO949" s="30">
        <v>14.375</v>
      </c>
      <c r="AP949" s="31">
        <v>-3.2099999999999997E-2</v>
      </c>
    </row>
    <row r="950" spans="1:42" x14ac:dyDescent="0.2">
      <c r="A950" s="11">
        <v>45316</v>
      </c>
      <c r="B950" s="5" t="s">
        <v>243</v>
      </c>
      <c r="C950" s="10">
        <v>45292</v>
      </c>
      <c r="D950" s="5" t="s">
        <v>190</v>
      </c>
      <c r="E950" s="18">
        <f>IF(SUMIFS('Daily NSE Equity Options'!$K:$K,'Daily NSE Equity Options'!$A:$A,$A950)=0,"",SUMIFS('Daily NSE Equity Options'!$K:$K,'Daily NSE Equity Options'!$A:$A,$A950))</f>
        <v>892.88620000000003</v>
      </c>
      <c r="F950" s="7">
        <f>IF(SUMIFS('Daily BSE Equity Options'!$K:$K,'Daily BSE Equity Options'!$A:$A,$A950)=0,"",SUMIFS('Daily BSE Equity Options'!$K:$K,'Daily BSE Equity Options'!$A:$A,$A950))</f>
        <v>63.481099999999998</v>
      </c>
      <c r="G950" s="7">
        <f t="shared" si="378"/>
        <v>956.3673</v>
      </c>
      <c r="H950" s="20">
        <f t="shared" si="379"/>
        <v>0.31091495614261766</v>
      </c>
      <c r="I950" s="20">
        <f t="shared" si="380"/>
        <v>24414.807692307691</v>
      </c>
      <c r="J950" s="20">
        <f t="shared" si="381"/>
        <v>0.40411108536917317</v>
      </c>
      <c r="K950" s="20">
        <f t="shared" si="396"/>
        <v>-0.17348609034920648</v>
      </c>
      <c r="L950" s="20">
        <f t="shared" si="397"/>
        <v>2.0551339124575883</v>
      </c>
      <c r="M950" s="20">
        <f t="shared" si="398"/>
        <v>-0.13142985484101821</v>
      </c>
      <c r="N950" s="20">
        <f t="shared" si="382"/>
        <v>0.93362267823251588</v>
      </c>
      <c r="O950" s="20">
        <f t="shared" si="383"/>
        <v>6.6377321767484107E-2</v>
      </c>
      <c r="P950" s="21">
        <f>IF(SUMIFS('Daily NSE Equity Options'!$L:$L,'Daily NSE Equity Options'!$A:$A,$A950)=0,"",SUMIFS('Daily NSE Equity Options'!$L:$L,'Daily NSE Equity Options'!$A:$A,$A950))</f>
        <v>637696.53720000002</v>
      </c>
      <c r="Q950" s="8">
        <f>IF(SUMIFS('Daily BSE Equity Options'!$L:$L,'Daily BSE Equity Options'!$A:$A,$A950)=0,"",SUMIFS('Daily BSE Equity Options'!$L:$L,'Daily BSE Equity Options'!$A:$A,$A950))</f>
        <v>89045.377800000002</v>
      </c>
      <c r="R950" s="8">
        <f t="shared" si="384"/>
        <v>726741.91500000004</v>
      </c>
      <c r="S950" s="23">
        <f t="shared" si="385"/>
        <v>0.59907692724205686</v>
      </c>
      <c r="T950" s="23">
        <f t="shared" si="386"/>
        <v>1072.4954948221196</v>
      </c>
      <c r="U950" s="23">
        <f t="shared" si="387"/>
        <v>0.82198661732569556</v>
      </c>
      <c r="V950" s="23">
        <f t="shared" si="399"/>
        <v>0.78786255073015687</v>
      </c>
      <c r="W950" s="23">
        <f t="shared" si="400"/>
        <v>8.1146823413357225</v>
      </c>
      <c r="X950" s="23">
        <f t="shared" si="401"/>
        <v>0.98319308786228943</v>
      </c>
      <c r="Y950" s="23">
        <f t="shared" si="388"/>
        <v>0.87747317725578</v>
      </c>
      <c r="Z950" s="23">
        <f t="shared" si="389"/>
        <v>0.12252682274422</v>
      </c>
      <c r="AA950" s="24">
        <f>IF(SUMIFS('Daily NSE Equity Options'!$M:$M,'Daily NSE Equity Options'!$A:$A,$A950)=0,"",SUMIFS('Daily NSE Equity Options'!$M:$M,'Daily NSE Equity Options'!$A:$A,$A950))</f>
        <v>793409863</v>
      </c>
      <c r="AB950" s="9">
        <f>IF(SUMIFS('Daily BSE Equity Options'!$M:$M,'Daily BSE Equity Options'!$A:$A,$A950)=0,"",SUMIFS('Daily BSE Equity Options'!$M:$M,'Daily BSE Equity Options'!$A:$A,$A950))</f>
        <v>126020218</v>
      </c>
      <c r="AC950" s="9">
        <f t="shared" si="390"/>
        <v>919430081</v>
      </c>
      <c r="AD950" s="26">
        <f t="shared" si="391"/>
        <v>0.98417280242720895</v>
      </c>
      <c r="AE950" s="26">
        <f t="shared" si="392"/>
        <v>1498.9014270581654</v>
      </c>
      <c r="AF950" s="26">
        <f t="shared" si="393"/>
        <v>1.2988432706137862</v>
      </c>
      <c r="AG950" s="26">
        <f t="shared" si="402"/>
        <v>0.81562215292091378</v>
      </c>
      <c r="AH950" s="26">
        <f t="shared" si="403"/>
        <v>8.1660153657413463</v>
      </c>
      <c r="AI950" s="26">
        <f t="shared" si="404"/>
        <v>1.0398269119949575</v>
      </c>
      <c r="AJ950" s="26">
        <f t="shared" si="394"/>
        <v>0.86293659452284111</v>
      </c>
      <c r="AK950" s="26">
        <f t="shared" si="395"/>
        <v>0.13706340547715884</v>
      </c>
      <c r="AL950" s="29">
        <v>14.375</v>
      </c>
      <c r="AM950" s="30">
        <v>15.3375</v>
      </c>
      <c r="AN950" s="30">
        <v>13.36</v>
      </c>
      <c r="AO950" s="30">
        <v>13.865</v>
      </c>
      <c r="AP950" s="31">
        <v>-3.5499999999999997E-2</v>
      </c>
    </row>
    <row r="951" spans="1:42" x14ac:dyDescent="0.2">
      <c r="A951" s="11">
        <v>45320</v>
      </c>
      <c r="B951" s="5" t="s">
        <v>244</v>
      </c>
      <c r="C951" s="10">
        <v>45292</v>
      </c>
      <c r="D951" s="5" t="s">
        <v>190</v>
      </c>
      <c r="E951" s="18">
        <f>IF(SUMIFS('Daily NSE Equity Options'!$K:$K,'Daily NSE Equity Options'!$A:$A,$A951)=0,"",SUMIFS('Daily NSE Equity Options'!$K:$K,'Daily NSE Equity Options'!$A:$A,$A951))</f>
        <v>820.36929999999995</v>
      </c>
      <c r="F951" s="7">
        <f>IF(SUMIFS('Daily BSE Equity Options'!$K:$K,'Daily BSE Equity Options'!$A:$A,$A951)=0,"",SUMIFS('Daily BSE Equity Options'!$K:$K,'Daily BSE Equity Options'!$A:$A,$A951))</f>
        <v>52.1907</v>
      </c>
      <c r="G951" s="7">
        <f t="shared" si="378"/>
        <v>872.56</v>
      </c>
      <c r="H951" s="20" t="str">
        <f t="shared" si="379"/>
        <v/>
      </c>
      <c r="I951" s="20" t="str">
        <f t="shared" si="380"/>
        <v/>
      </c>
      <c r="J951" s="20" t="str">
        <f t="shared" si="381"/>
        <v/>
      </c>
      <c r="K951" s="20">
        <f t="shared" si="396"/>
        <v>-8.1216284897224433E-2</v>
      </c>
      <c r="L951" s="20">
        <f t="shared" si="397"/>
        <v>-0.17785451102769168</v>
      </c>
      <c r="M951" s="20">
        <f t="shared" si="398"/>
        <v>-8.763087152812532E-2</v>
      </c>
      <c r="N951" s="20">
        <f t="shared" si="382"/>
        <v>0.9401866920326396</v>
      </c>
      <c r="O951" s="20">
        <f t="shared" si="383"/>
        <v>5.9813307967360417E-2</v>
      </c>
      <c r="P951" s="21">
        <f>IF(SUMIFS('Daily NSE Equity Options'!$L:$L,'Daily NSE Equity Options'!$A:$A,$A951)=0,"",SUMIFS('Daily NSE Equity Options'!$L:$L,'Daily NSE Equity Options'!$A:$A,$A951))</f>
        <v>274725.64899999998</v>
      </c>
      <c r="Q951" s="8">
        <f>IF(SUMIFS('Daily BSE Equity Options'!$L:$L,'Daily BSE Equity Options'!$A:$A,$A951)=0,"",SUMIFS('Daily BSE Equity Options'!$L:$L,'Daily BSE Equity Options'!$A:$A,$A951))</f>
        <v>64999.974099999999</v>
      </c>
      <c r="R951" s="8">
        <f t="shared" si="384"/>
        <v>339725.62309999997</v>
      </c>
      <c r="S951" s="23" t="str">
        <f t="shared" si="385"/>
        <v/>
      </c>
      <c r="T951" s="23" t="str">
        <f t="shared" si="386"/>
        <v/>
      </c>
      <c r="U951" s="23" t="str">
        <f t="shared" si="387"/>
        <v/>
      </c>
      <c r="V951" s="23">
        <f t="shared" si="399"/>
        <v>-0.5691906212847474</v>
      </c>
      <c r="W951" s="23">
        <f t="shared" si="400"/>
        <v>-0.27003539424592127</v>
      </c>
      <c r="X951" s="23">
        <f t="shared" si="401"/>
        <v>-0.53253608180835421</v>
      </c>
      <c r="Y951" s="23">
        <f t="shared" si="388"/>
        <v>0.80866920337984949</v>
      </c>
      <c r="Z951" s="23">
        <f t="shared" si="389"/>
        <v>0.19133079662015051</v>
      </c>
      <c r="AA951" s="24">
        <f>IF(SUMIFS('Daily NSE Equity Options'!$M:$M,'Daily NSE Equity Options'!$A:$A,$A951)=0,"",SUMIFS('Daily NSE Equity Options'!$M:$M,'Daily NSE Equity Options'!$A:$A,$A951))</f>
        <v>344595220</v>
      </c>
      <c r="AB951" s="9">
        <f>IF(SUMIFS('Daily BSE Equity Options'!$M:$M,'Daily BSE Equity Options'!$A:$A,$A951)=0,"",SUMIFS('Daily BSE Equity Options'!$M:$M,'Daily BSE Equity Options'!$A:$A,$A951))</f>
        <v>84244277</v>
      </c>
      <c r="AC951" s="9">
        <f t="shared" si="390"/>
        <v>428839497</v>
      </c>
      <c r="AD951" s="26" t="str">
        <f t="shared" si="391"/>
        <v/>
      </c>
      <c r="AE951" s="26" t="str">
        <f t="shared" si="392"/>
        <v/>
      </c>
      <c r="AF951" s="26" t="str">
        <f t="shared" si="393"/>
        <v/>
      </c>
      <c r="AG951" s="26">
        <f t="shared" si="402"/>
        <v>-0.56567817458553571</v>
      </c>
      <c r="AH951" s="26">
        <f t="shared" si="403"/>
        <v>-0.33150189440237277</v>
      </c>
      <c r="AI951" s="26">
        <f t="shared" si="404"/>
        <v>-0.53358117614165812</v>
      </c>
      <c r="AJ951" s="26">
        <f t="shared" si="394"/>
        <v>0.80355289662136697</v>
      </c>
      <c r="AK951" s="26">
        <f t="shared" si="395"/>
        <v>0.19644710337863305</v>
      </c>
      <c r="AL951" s="29">
        <v>13.865</v>
      </c>
      <c r="AM951" s="30">
        <v>15.8475</v>
      </c>
      <c r="AN951" s="30">
        <v>13.795</v>
      </c>
      <c r="AO951" s="30">
        <v>15.68</v>
      </c>
      <c r="AP951" s="31">
        <v>0.13089999999999999</v>
      </c>
    </row>
    <row r="952" spans="1:42" x14ac:dyDescent="0.2">
      <c r="A952" s="11">
        <v>45321</v>
      </c>
      <c r="B952" s="5" t="s">
        <v>242</v>
      </c>
      <c r="C952" s="10">
        <v>45292</v>
      </c>
      <c r="D952" s="5" t="s">
        <v>190</v>
      </c>
      <c r="E952" s="18">
        <f>IF(SUMIFS('Daily NSE Equity Options'!$K:$K,'Daily NSE Equity Options'!$A:$A,$A952)=0,"",SUMIFS('Daily NSE Equity Options'!$K:$K,'Daily NSE Equity Options'!$A:$A,$A952))</f>
        <v>829.07780000000002</v>
      </c>
      <c r="F952" s="7">
        <f>IF(SUMIFS('Daily BSE Equity Options'!$K:$K,'Daily BSE Equity Options'!$A:$A,$A952)=0,"",SUMIFS('Daily BSE Equity Options'!$K:$K,'Daily BSE Equity Options'!$A:$A,$A952))</f>
        <v>5.5732999999999997</v>
      </c>
      <c r="G952" s="7">
        <f t="shared" si="378"/>
        <v>834.65110000000004</v>
      </c>
      <c r="H952" s="20">
        <f t="shared" si="379"/>
        <v>4.3090963465172827E-2</v>
      </c>
      <c r="I952" s="20">
        <f t="shared" si="380"/>
        <v>427.71538461538461</v>
      </c>
      <c r="J952" s="20">
        <f t="shared" si="381"/>
        <v>5.0085746719878088E-2</v>
      </c>
      <c r="K952" s="20">
        <f t="shared" si="396"/>
        <v>1.0615341164034398E-2</v>
      </c>
      <c r="L952" s="20">
        <f t="shared" si="397"/>
        <v>-0.89321277545616362</v>
      </c>
      <c r="M952" s="20">
        <f t="shared" si="398"/>
        <v>-4.3445608324928831E-2</v>
      </c>
      <c r="N952" s="20">
        <f t="shared" si="382"/>
        <v>0.99332259910757914</v>
      </c>
      <c r="O952" s="20">
        <f t="shared" si="383"/>
        <v>6.6774008924207961E-3</v>
      </c>
      <c r="P952" s="21">
        <f>IF(SUMIFS('Daily NSE Equity Options'!$L:$L,'Daily NSE Equity Options'!$A:$A,$A952)=0,"",SUMIFS('Daily NSE Equity Options'!$L:$L,'Daily NSE Equity Options'!$A:$A,$A952))</f>
        <v>407024.91009999998</v>
      </c>
      <c r="Q952" s="8">
        <f>IF(SUMIFS('Daily BSE Equity Options'!$L:$L,'Daily BSE Equity Options'!$A:$A,$A952)=0,"",SUMIFS('Daily BSE Equity Options'!$L:$L,'Daily BSE Equity Options'!$A:$A,$A952))</f>
        <v>977.65340000000003</v>
      </c>
      <c r="R952" s="8">
        <f t="shared" si="384"/>
        <v>408002.56349999999</v>
      </c>
      <c r="S952" s="23">
        <f t="shared" si="385"/>
        <v>2.0397659033285098</v>
      </c>
      <c r="T952" s="23">
        <f t="shared" si="386"/>
        <v>11.610424185513768</v>
      </c>
      <c r="U952" s="23">
        <f t="shared" si="387"/>
        <v>2.0453040544016563</v>
      </c>
      <c r="V952" s="23">
        <f t="shared" si="399"/>
        <v>0.48156865433412821</v>
      </c>
      <c r="W952" s="23">
        <f t="shared" si="400"/>
        <v>-0.98495917246834719</v>
      </c>
      <c r="X952" s="23">
        <f t="shared" si="401"/>
        <v>0.20097671696639252</v>
      </c>
      <c r="Y952" s="23">
        <f t="shared" si="388"/>
        <v>0.99760380574177443</v>
      </c>
      <c r="Z952" s="23">
        <f t="shared" si="389"/>
        <v>2.3961942582255368E-3</v>
      </c>
      <c r="AA952" s="24">
        <f>IF(SUMIFS('Daily NSE Equity Options'!$M:$M,'Daily NSE Equity Options'!$A:$A,$A952)=0,"",SUMIFS('Daily NSE Equity Options'!$M:$M,'Daily NSE Equity Options'!$A:$A,$A952))</f>
        <v>507103210</v>
      </c>
      <c r="AB952" s="9">
        <f>IF(SUMIFS('Daily BSE Equity Options'!$M:$M,'Daily BSE Equity Options'!$A:$A,$A952)=0,"",SUMIFS('Daily BSE Equity Options'!$M:$M,'Daily BSE Equity Options'!$A:$A,$A952))</f>
        <v>1352418</v>
      </c>
      <c r="AC952" s="9">
        <f t="shared" si="390"/>
        <v>508455628</v>
      </c>
      <c r="AD952" s="26">
        <f t="shared" si="391"/>
        <v>2.3645428591513147</v>
      </c>
      <c r="AE952" s="26">
        <f t="shared" si="392"/>
        <v>16.595862607338017</v>
      </c>
      <c r="AF952" s="26">
        <f t="shared" si="393"/>
        <v>2.3717964632570929</v>
      </c>
      <c r="AG952" s="26">
        <f t="shared" si="402"/>
        <v>0.47159095822629227</v>
      </c>
      <c r="AH952" s="26">
        <f t="shared" si="403"/>
        <v>-0.9839464703341213</v>
      </c>
      <c r="AI952" s="26">
        <f t="shared" si="404"/>
        <v>0.18565484652641495</v>
      </c>
      <c r="AJ952" s="26">
        <f t="shared" si="394"/>
        <v>0.99734014548069871</v>
      </c>
      <c r="AK952" s="26">
        <f t="shared" si="395"/>
        <v>2.6598545193013382E-3</v>
      </c>
      <c r="AL952" s="29">
        <v>15.68</v>
      </c>
      <c r="AM952" s="30">
        <v>16.574999999999999</v>
      </c>
      <c r="AN952" s="30">
        <v>14.987500000000001</v>
      </c>
      <c r="AO952" s="30">
        <v>16.102499999999999</v>
      </c>
      <c r="AP952" s="31">
        <v>2.69E-2</v>
      </c>
    </row>
    <row r="953" spans="1:42" x14ac:dyDescent="0.2">
      <c r="A953" s="11">
        <v>45322</v>
      </c>
      <c r="B953" s="5" t="s">
        <v>240</v>
      </c>
      <c r="C953" s="10">
        <v>45292</v>
      </c>
      <c r="D953" s="5" t="s">
        <v>190</v>
      </c>
      <c r="E953" s="18">
        <f>IF(SUMIFS('Daily NSE Equity Options'!$K:$K,'Daily NSE Equity Options'!$A:$A,$A953)=0,"",SUMIFS('Daily NSE Equity Options'!$K:$K,'Daily NSE Equity Options'!$A:$A,$A953))</f>
        <v>949.60900000000004</v>
      </c>
      <c r="F953" s="7">
        <f>IF(SUMIFS('Daily BSE Equity Options'!$K:$K,'Daily BSE Equity Options'!$A:$A,$A953)=0,"",SUMIFS('Daily BSE Equity Options'!$K:$K,'Daily BSE Equity Options'!$A:$A,$A953))</f>
        <v>5.8048999999999999</v>
      </c>
      <c r="G953" s="7">
        <f t="shared" si="378"/>
        <v>955.41390000000001</v>
      </c>
      <c r="H953" s="20">
        <f t="shared" si="379"/>
        <v>0.41067102500857144</v>
      </c>
      <c r="I953" s="20">
        <f t="shared" si="380"/>
        <v>512.70796460176996</v>
      </c>
      <c r="J953" s="20">
        <f t="shared" si="381"/>
        <v>0.41927054358281124</v>
      </c>
      <c r="K953" s="20">
        <f t="shared" si="396"/>
        <v>0.14537984251900116</v>
      </c>
      <c r="L953" s="20">
        <f t="shared" si="397"/>
        <v>4.1555272459763648E-2</v>
      </c>
      <c r="M953" s="20">
        <f t="shared" si="398"/>
        <v>0.14468656424223236</v>
      </c>
      <c r="N953" s="20">
        <f t="shared" si="382"/>
        <v>0.99392420394972281</v>
      </c>
      <c r="O953" s="20">
        <f t="shared" si="383"/>
        <v>6.0757960502772672E-3</v>
      </c>
      <c r="P953" s="21">
        <f>IF(SUMIFS('Daily NSE Equity Options'!$L:$L,'Daily NSE Equity Options'!$A:$A,$A953)=0,"",SUMIFS('Daily NSE Equity Options'!$L:$L,'Daily NSE Equity Options'!$A:$A,$A953))</f>
        <v>625814.33230000001</v>
      </c>
      <c r="Q953" s="8">
        <f>IF(SUMIFS('Daily BSE Equity Options'!$L:$L,'Daily BSE Equity Options'!$A:$A,$A953)=0,"",SUMIFS('Daily BSE Equity Options'!$L:$L,'Daily BSE Equity Options'!$A:$A,$A953))</f>
        <v>1166.0323000000001</v>
      </c>
      <c r="R953" s="8">
        <f t="shared" si="384"/>
        <v>626980.36459999997</v>
      </c>
      <c r="S953" s="23">
        <f t="shared" si="385"/>
        <v>2.5260431674462072</v>
      </c>
      <c r="T953" s="23">
        <f t="shared" si="386"/>
        <v>12.405382008314326</v>
      </c>
      <c r="U953" s="23">
        <f t="shared" si="387"/>
        <v>2.5308825348756043</v>
      </c>
      <c r="V953" s="23">
        <f t="shared" si="399"/>
        <v>0.53753324863150698</v>
      </c>
      <c r="W953" s="23">
        <f t="shared" si="400"/>
        <v>0.19268474901227783</v>
      </c>
      <c r="X953" s="23">
        <f t="shared" si="401"/>
        <v>0.53670692463676151</v>
      </c>
      <c r="Y953" s="23">
        <f t="shared" si="388"/>
        <v>0.9981402411210375</v>
      </c>
      <c r="Z953" s="23">
        <f t="shared" si="389"/>
        <v>1.8597588789625074E-3</v>
      </c>
      <c r="AA953" s="24">
        <f>IF(SUMIFS('Daily NSE Equity Options'!$M:$M,'Daily NSE Equity Options'!$A:$A,$A953)=0,"",SUMIFS('Daily NSE Equity Options'!$M:$M,'Daily NSE Equity Options'!$A:$A,$A953))</f>
        <v>870162531</v>
      </c>
      <c r="AB953" s="9">
        <f>IF(SUMIFS('Daily BSE Equity Options'!$M:$M,'Daily BSE Equity Options'!$A:$A,$A953)=0,"",SUMIFS('Daily BSE Equity Options'!$M:$M,'Daily BSE Equity Options'!$A:$A,$A953))</f>
        <v>1612627</v>
      </c>
      <c r="AC953" s="9">
        <f t="shared" si="390"/>
        <v>871775158</v>
      </c>
      <c r="AD953" s="26">
        <f t="shared" si="391"/>
        <v>3.0203613086387691</v>
      </c>
      <c r="AE953" s="26">
        <f t="shared" si="392"/>
        <v>17.74319486738418</v>
      </c>
      <c r="AF953" s="26">
        <f t="shared" si="393"/>
        <v>3.0262115503505589</v>
      </c>
      <c r="AG953" s="26">
        <f t="shared" si="402"/>
        <v>0.71594758984073481</v>
      </c>
      <c r="AH953" s="26">
        <f t="shared" si="403"/>
        <v>0.1924027926277232</v>
      </c>
      <c r="AI953" s="26">
        <f t="shared" si="404"/>
        <v>0.71455503684581112</v>
      </c>
      <c r="AJ953" s="26">
        <f t="shared" si="394"/>
        <v>0.99815018014082935</v>
      </c>
      <c r="AK953" s="26">
        <f t="shared" si="395"/>
        <v>1.8498198591706144E-3</v>
      </c>
      <c r="AL953" s="29">
        <v>16.102499999999999</v>
      </c>
      <c r="AM953" s="30">
        <v>16.532499999999999</v>
      </c>
      <c r="AN953" s="30">
        <v>15.8</v>
      </c>
      <c r="AO953" s="30">
        <v>16.047499999999999</v>
      </c>
      <c r="AP953" s="31">
        <v>-3.3999999999999998E-3</v>
      </c>
    </row>
    <row r="954" spans="1:42" x14ac:dyDescent="0.2">
      <c r="A954" s="11">
        <v>45323</v>
      </c>
      <c r="B954" s="5" t="s">
        <v>243</v>
      </c>
      <c r="C954" s="10">
        <v>45323</v>
      </c>
      <c r="D954" s="5" t="s">
        <v>190</v>
      </c>
      <c r="E954" s="18">
        <f>IF(SUMIFS('Daily NSE Equity Options'!$K:$K,'Daily NSE Equity Options'!$A:$A,$A954)=0,"",SUMIFS('Daily NSE Equity Options'!$K:$K,'Daily NSE Equity Options'!$A:$A,$A954))</f>
        <v>916.15750000000003</v>
      </c>
      <c r="F954" s="7">
        <f>IF(SUMIFS('Daily BSE Equity Options'!$K:$K,'Daily BSE Equity Options'!$A:$A,$A954)=0,"",SUMIFS('Daily BSE Equity Options'!$K:$K,'Daily BSE Equity Options'!$A:$A,$A954))</f>
        <v>22.109300000000001</v>
      </c>
      <c r="G954" s="7">
        <f t="shared" si="378"/>
        <v>938.26679999999999</v>
      </c>
      <c r="H954" s="20">
        <f t="shared" si="379"/>
        <v>-0.17003201893596109</v>
      </c>
      <c r="I954" s="20">
        <f t="shared" si="380"/>
        <v>1973.0446428571429</v>
      </c>
      <c r="J954" s="20">
        <f t="shared" si="381"/>
        <v>-0.15001132392028682</v>
      </c>
      <c r="K954" s="20">
        <f t="shared" si="396"/>
        <v>-3.5226603791665867E-2</v>
      </c>
      <c r="L954" s="20">
        <f t="shared" si="397"/>
        <v>2.8087305552205897</v>
      </c>
      <c r="M954" s="20">
        <f t="shared" si="398"/>
        <v>-1.7947300117781451E-2</v>
      </c>
      <c r="N954" s="20">
        <f t="shared" si="382"/>
        <v>0.97643602011709252</v>
      </c>
      <c r="O954" s="20">
        <f t="shared" si="383"/>
        <v>2.3563979882907506E-2</v>
      </c>
      <c r="P954" s="21">
        <f>IF(SUMIFS('Daily NSE Equity Options'!$L:$L,'Daily NSE Equity Options'!$A:$A,$A954)=0,"",SUMIFS('Daily NSE Equity Options'!$L:$L,'Daily NSE Equity Options'!$A:$A,$A954))</f>
        <v>495525.18910000002</v>
      </c>
      <c r="Q954" s="8">
        <f>IF(SUMIFS('Daily BSE Equity Options'!$L:$L,'Daily BSE Equity Options'!$A:$A,$A954)=0,"",SUMIFS('Daily BSE Equity Options'!$L:$L,'Daily BSE Equity Options'!$A:$A,$A954))</f>
        <v>14814.8377</v>
      </c>
      <c r="R954" s="8">
        <f t="shared" si="384"/>
        <v>510340.02679999999</v>
      </c>
      <c r="S954" s="23">
        <f t="shared" si="385"/>
        <v>0.76571888451716563</v>
      </c>
      <c r="T954" s="23">
        <f t="shared" si="386"/>
        <v>357.05215800387663</v>
      </c>
      <c r="U954" s="23">
        <f t="shared" si="387"/>
        <v>0.81824093764923767</v>
      </c>
      <c r="V954" s="23">
        <f t="shared" si="399"/>
        <v>-0.20819136998853927</v>
      </c>
      <c r="W954" s="23">
        <f t="shared" si="400"/>
        <v>11.705340752567489</v>
      </c>
      <c r="X954" s="23">
        <f t="shared" si="401"/>
        <v>-0.18603507284381071</v>
      </c>
      <c r="Y954" s="23">
        <f t="shared" si="388"/>
        <v>0.97097065305088082</v>
      </c>
      <c r="Z954" s="23">
        <f t="shared" si="389"/>
        <v>2.9029346949119218E-2</v>
      </c>
      <c r="AA954" s="24">
        <f>IF(SUMIFS('Daily NSE Equity Options'!$M:$M,'Daily NSE Equity Options'!$A:$A,$A954)=0,"",SUMIFS('Daily NSE Equity Options'!$M:$M,'Daily NSE Equity Options'!$A:$A,$A954))</f>
        <v>490207235</v>
      </c>
      <c r="AB954" s="9">
        <f>IF(SUMIFS('Daily BSE Equity Options'!$M:$M,'Daily BSE Equity Options'!$A:$A,$A954)=0,"",SUMIFS('Daily BSE Equity Options'!$M:$M,'Daily BSE Equity Options'!$A:$A,$A954))</f>
        <v>20543340</v>
      </c>
      <c r="AC954" s="9">
        <f t="shared" si="390"/>
        <v>510750575</v>
      </c>
      <c r="AD954" s="26">
        <f t="shared" si="391"/>
        <v>0.68487903975795628</v>
      </c>
      <c r="AE954" s="26">
        <f t="shared" si="392"/>
        <v>499.4955415874872</v>
      </c>
      <c r="AF954" s="26">
        <f t="shared" si="393"/>
        <v>0.75524041427861022</v>
      </c>
      <c r="AG954" s="26">
        <f t="shared" si="402"/>
        <v>-0.43664865179077672</v>
      </c>
      <c r="AH954" s="26">
        <f t="shared" si="403"/>
        <v>11.73905249012946</v>
      </c>
      <c r="AI954" s="26">
        <f t="shared" si="404"/>
        <v>-0.41412579801912641</v>
      </c>
      <c r="AJ954" s="26">
        <f t="shared" si="394"/>
        <v>0.95977813632417353</v>
      </c>
      <c r="AK954" s="26">
        <f t="shared" si="395"/>
        <v>4.0221863675826502E-2</v>
      </c>
      <c r="AL954" s="29">
        <v>16.047499999999999</v>
      </c>
      <c r="AM954" s="30">
        <v>16.107500000000002</v>
      </c>
      <c r="AN954" s="30">
        <v>14.36</v>
      </c>
      <c r="AO954" s="30">
        <v>14.455</v>
      </c>
      <c r="AP954" s="31">
        <v>-9.9199999999999997E-2</v>
      </c>
    </row>
    <row r="955" spans="1:42" x14ac:dyDescent="0.2">
      <c r="A955" s="11">
        <v>45324</v>
      </c>
      <c r="B955" s="5" t="s">
        <v>241</v>
      </c>
      <c r="C955" s="10">
        <v>45323</v>
      </c>
      <c r="D955" s="5" t="s">
        <v>190</v>
      </c>
      <c r="E955" s="18">
        <f>IF(SUMIFS('Daily NSE Equity Options'!$K:$K,'Daily NSE Equity Options'!$A:$A,$A955)=0,"",SUMIFS('Daily NSE Equity Options'!$K:$K,'Daily NSE Equity Options'!$A:$A,$A955))</f>
        <v>767.14070000000004</v>
      </c>
      <c r="F955" s="7">
        <f>IF(SUMIFS('Daily BSE Equity Options'!$K:$K,'Daily BSE Equity Options'!$A:$A,$A955)=0,"",SUMIFS('Daily BSE Equity Options'!$K:$K,'Daily BSE Equity Options'!$A:$A,$A955))</f>
        <v>276.0147</v>
      </c>
      <c r="G955" s="7">
        <f t="shared" si="378"/>
        <v>1043.1554000000001</v>
      </c>
      <c r="H955" s="20">
        <f t="shared" si="379"/>
        <v>-0.14875209083401886</v>
      </c>
      <c r="I955" s="20">
        <f t="shared" si="380"/>
        <v>74597.567567567559</v>
      </c>
      <c r="J955" s="20">
        <f t="shared" si="381"/>
        <v>0.15751935393632799</v>
      </c>
      <c r="K955" s="20">
        <f t="shared" si="396"/>
        <v>-0.16265412879335706</v>
      </c>
      <c r="L955" s="20">
        <f t="shared" si="397"/>
        <v>11.484099451362097</v>
      </c>
      <c r="M955" s="20">
        <f t="shared" si="398"/>
        <v>0.11178973827060723</v>
      </c>
      <c r="N955" s="20">
        <f t="shared" si="382"/>
        <v>0.7354040443063421</v>
      </c>
      <c r="O955" s="20">
        <f t="shared" si="383"/>
        <v>0.2645959556936579</v>
      </c>
      <c r="P955" s="21">
        <f>IF(SUMIFS('Daily NSE Equity Options'!$L:$L,'Daily NSE Equity Options'!$A:$A,$A955)=0,"",SUMIFS('Daily NSE Equity Options'!$L:$L,'Daily NSE Equity Options'!$A:$A,$A955))</f>
        <v>174957.78940000001</v>
      </c>
      <c r="Q955" s="8">
        <f>IF(SUMIFS('Daily BSE Equity Options'!$L:$L,'Daily BSE Equity Options'!$A:$A,$A955)=0,"",SUMIFS('Daily BSE Equity Options'!$L:$L,'Daily BSE Equity Options'!$A:$A,$A955))</f>
        <v>356881.32140000002</v>
      </c>
      <c r="R955" s="8">
        <f t="shared" si="384"/>
        <v>531839.11080000002</v>
      </c>
      <c r="S955" s="23">
        <f t="shared" si="385"/>
        <v>-0.56772872973161292</v>
      </c>
      <c r="T955" s="23">
        <f t="shared" si="386"/>
        <v>4492.5667919491816</v>
      </c>
      <c r="U955" s="23">
        <f t="shared" si="387"/>
        <v>0.31376639825332342</v>
      </c>
      <c r="V955" s="23">
        <f t="shared" si="399"/>
        <v>-0.64692452927011046</v>
      </c>
      <c r="W955" s="23">
        <f t="shared" si="400"/>
        <v>23.089451982319051</v>
      </c>
      <c r="X955" s="23">
        <f t="shared" si="401"/>
        <v>4.2126979799735453E-2</v>
      </c>
      <c r="Y955" s="23">
        <f t="shared" si="388"/>
        <v>0.32896751263145352</v>
      </c>
      <c r="Z955" s="23">
        <f t="shared" si="389"/>
        <v>0.67103248736854648</v>
      </c>
      <c r="AA955" s="24">
        <f>IF(SUMIFS('Daily NSE Equity Options'!$M:$M,'Daily NSE Equity Options'!$A:$A,$A955)=0,"",SUMIFS('Daily NSE Equity Options'!$M:$M,'Daily NSE Equity Options'!$A:$A,$A955))</f>
        <v>207720294</v>
      </c>
      <c r="AB955" s="9">
        <f>IF(SUMIFS('Daily BSE Equity Options'!$M:$M,'Daily BSE Equity Options'!$A:$A,$A955)=0,"",SUMIFS('Daily BSE Equity Options'!$M:$M,'Daily BSE Equity Options'!$A:$A,$A955))</f>
        <v>492722148</v>
      </c>
      <c r="AC955" s="9">
        <f t="shared" si="390"/>
        <v>700442442</v>
      </c>
      <c r="AD955" s="26">
        <f t="shared" si="391"/>
        <v>-0.5073762266022892</v>
      </c>
      <c r="AE955" s="26">
        <f t="shared" si="392"/>
        <v>5948.3853825812921</v>
      </c>
      <c r="AF955" s="26">
        <f t="shared" si="393"/>
        <v>0.66082395165542418</v>
      </c>
      <c r="AG955" s="26">
        <f t="shared" si="402"/>
        <v>-0.57626024430259581</v>
      </c>
      <c r="AH955" s="26">
        <f t="shared" si="403"/>
        <v>22.984519946610433</v>
      </c>
      <c r="AI955" s="26">
        <f t="shared" si="404"/>
        <v>0.37139824463242155</v>
      </c>
      <c r="AJ955" s="26">
        <f t="shared" si="394"/>
        <v>0.29655583606111635</v>
      </c>
      <c r="AK955" s="26">
        <f t="shared" si="395"/>
        <v>0.70344416393888365</v>
      </c>
      <c r="AL955" s="29">
        <v>14.455</v>
      </c>
      <c r="AM955" s="30">
        <v>15.1325</v>
      </c>
      <c r="AN955" s="30">
        <v>14.025</v>
      </c>
      <c r="AO955" s="30">
        <v>14.6975</v>
      </c>
      <c r="AP955" s="31">
        <v>1.6799999999999999E-2</v>
      </c>
    </row>
    <row r="956" spans="1:42" x14ac:dyDescent="0.2">
      <c r="A956" s="11">
        <v>45327</v>
      </c>
      <c r="B956" s="5" t="s">
        <v>244</v>
      </c>
      <c r="C956" s="10">
        <v>45323</v>
      </c>
      <c r="D956" s="5" t="s">
        <v>190</v>
      </c>
      <c r="E956" s="18">
        <f>IF(SUMIFS('Daily NSE Equity Options'!$K:$K,'Daily NSE Equity Options'!$A:$A,$A956)=0,"",SUMIFS('Daily NSE Equity Options'!$K:$K,'Daily NSE Equity Options'!$A:$A,$A956))</f>
        <v>804.67539999999997</v>
      </c>
      <c r="F956" s="7">
        <f>IF(SUMIFS('Daily BSE Equity Options'!$K:$K,'Daily BSE Equity Options'!$A:$A,$A956)=0,"",SUMIFS('Daily BSE Equity Options'!$K:$K,'Daily BSE Equity Options'!$A:$A,$A956))</f>
        <v>58.484499999999997</v>
      </c>
      <c r="G956" s="7">
        <f t="shared" si="378"/>
        <v>863.15989999999999</v>
      </c>
      <c r="H956" s="20" t="str">
        <f t="shared" si="379"/>
        <v/>
      </c>
      <c r="I956" s="20" t="str">
        <f t="shared" si="380"/>
        <v/>
      </c>
      <c r="J956" s="20" t="str">
        <f t="shared" si="381"/>
        <v/>
      </c>
      <c r="K956" s="20">
        <f t="shared" si="396"/>
        <v>4.8928051920592797E-2</v>
      </c>
      <c r="L956" s="20">
        <f t="shared" si="397"/>
        <v>-0.78811092307764774</v>
      </c>
      <c r="M956" s="20">
        <f t="shared" si="398"/>
        <v>-0.17254907562190647</v>
      </c>
      <c r="N956" s="20">
        <f t="shared" si="382"/>
        <v>0.93224372448256687</v>
      </c>
      <c r="O956" s="20">
        <f t="shared" si="383"/>
        <v>6.7756275517433087E-2</v>
      </c>
      <c r="P956" s="21">
        <f>IF(SUMIFS('Daily NSE Equity Options'!$L:$L,'Daily NSE Equity Options'!$A:$A,$A956)=0,"",SUMIFS('Daily NSE Equity Options'!$L:$L,'Daily NSE Equity Options'!$A:$A,$A956))</f>
        <v>284966.78769999999</v>
      </c>
      <c r="Q956" s="8">
        <f>IF(SUMIFS('Daily BSE Equity Options'!$L:$L,'Daily BSE Equity Options'!$A:$A,$A956)=0,"",SUMIFS('Daily BSE Equity Options'!$L:$L,'Daily BSE Equity Options'!$A:$A,$A956))</f>
        <v>76967.173800000004</v>
      </c>
      <c r="R956" s="8">
        <f t="shared" si="384"/>
        <v>361933.96149999998</v>
      </c>
      <c r="S956" s="23" t="str">
        <f t="shared" si="385"/>
        <v/>
      </c>
      <c r="T956" s="23" t="str">
        <f t="shared" si="386"/>
        <v/>
      </c>
      <c r="U956" s="23" t="str">
        <f t="shared" si="387"/>
        <v/>
      </c>
      <c r="V956" s="23">
        <f t="shared" si="399"/>
        <v>0.62877450999618056</v>
      </c>
      <c r="W956" s="23">
        <f t="shared" si="400"/>
        <v>-0.78433398111711883</v>
      </c>
      <c r="X956" s="23">
        <f t="shared" si="401"/>
        <v>-0.31946719571719029</v>
      </c>
      <c r="Y956" s="23">
        <f t="shared" si="388"/>
        <v>0.78734470376580012</v>
      </c>
      <c r="Z956" s="23">
        <f t="shared" si="389"/>
        <v>0.21265529623419993</v>
      </c>
      <c r="AA956" s="24">
        <f>IF(SUMIFS('Daily NSE Equity Options'!$M:$M,'Daily NSE Equity Options'!$A:$A,$A956)=0,"",SUMIFS('Daily NSE Equity Options'!$M:$M,'Daily NSE Equity Options'!$A:$A,$A956))</f>
        <v>347875501</v>
      </c>
      <c r="AB956" s="9">
        <f>IF(SUMIFS('Daily BSE Equity Options'!$M:$M,'Daily BSE Equity Options'!$A:$A,$A956)=0,"",SUMIFS('Daily BSE Equity Options'!$M:$M,'Daily BSE Equity Options'!$A:$A,$A956))</f>
        <v>99026643</v>
      </c>
      <c r="AC956" s="9">
        <f t="shared" si="390"/>
        <v>446902144</v>
      </c>
      <c r="AD956" s="26" t="str">
        <f t="shared" si="391"/>
        <v/>
      </c>
      <c r="AE956" s="26" t="str">
        <f t="shared" si="392"/>
        <v/>
      </c>
      <c r="AF956" s="26" t="str">
        <f t="shared" si="393"/>
        <v/>
      </c>
      <c r="AG956" s="26">
        <f t="shared" si="402"/>
        <v>0.67473044785888847</v>
      </c>
      <c r="AH956" s="26">
        <f t="shared" si="403"/>
        <v>-0.79902132793916947</v>
      </c>
      <c r="AI956" s="26">
        <f t="shared" si="404"/>
        <v>-0.36197163792082143</v>
      </c>
      <c r="AJ956" s="26">
        <f t="shared" si="394"/>
        <v>0.7784153772151069</v>
      </c>
      <c r="AK956" s="26">
        <f t="shared" si="395"/>
        <v>0.22158462278489316</v>
      </c>
      <c r="AL956" s="29">
        <v>14.6975</v>
      </c>
      <c r="AM956" s="30">
        <v>16.05</v>
      </c>
      <c r="AN956" s="30">
        <v>14.6975</v>
      </c>
      <c r="AO956" s="30">
        <v>15.6175</v>
      </c>
      <c r="AP956" s="31">
        <v>6.2600000000000003E-2</v>
      </c>
    </row>
    <row r="957" spans="1:42" x14ac:dyDescent="0.2">
      <c r="A957" s="11">
        <v>45328</v>
      </c>
      <c r="B957" s="5" t="s">
        <v>242</v>
      </c>
      <c r="C957" s="10">
        <v>45323</v>
      </c>
      <c r="D957" s="5" t="s">
        <v>190</v>
      </c>
      <c r="E957" s="18">
        <f>IF(SUMIFS('Daily NSE Equity Options'!$K:$K,'Daily NSE Equity Options'!$A:$A,$A957)=0,"",SUMIFS('Daily NSE Equity Options'!$K:$K,'Daily NSE Equity Options'!$A:$A,$A957))</f>
        <v>770.49450000000002</v>
      </c>
      <c r="F957" s="7">
        <f>IF(SUMIFS('Daily BSE Equity Options'!$K:$K,'Daily BSE Equity Options'!$A:$A,$A957)=0,"",SUMIFS('Daily BSE Equity Options'!$K:$K,'Daily BSE Equity Options'!$A:$A,$A957))</f>
        <v>7.2938000000000001</v>
      </c>
      <c r="G957" s="7">
        <f t="shared" si="378"/>
        <v>777.78830000000005</v>
      </c>
      <c r="H957" s="20">
        <f t="shared" si="379"/>
        <v>0.48570502461120224</v>
      </c>
      <c r="I957" s="20">
        <f t="shared" si="380"/>
        <v>899.46913580246917</v>
      </c>
      <c r="J957" s="20">
        <f t="shared" si="381"/>
        <v>0.49974586078955907</v>
      </c>
      <c r="K957" s="20">
        <f t="shared" si="396"/>
        <v>-4.2477873686706413E-2</v>
      </c>
      <c r="L957" s="20">
        <f t="shared" si="397"/>
        <v>-0.87528661440210653</v>
      </c>
      <c r="M957" s="20">
        <f t="shared" si="398"/>
        <v>-9.8905892175945587E-2</v>
      </c>
      <c r="N957" s="20">
        <f t="shared" si="382"/>
        <v>0.99062238400860492</v>
      </c>
      <c r="O957" s="20">
        <f t="shared" si="383"/>
        <v>9.3776159913950882E-3</v>
      </c>
      <c r="P957" s="21">
        <f>IF(SUMIFS('Daily NSE Equity Options'!$L:$L,'Daily NSE Equity Options'!$A:$A,$A957)=0,"",SUMIFS('Daily NSE Equity Options'!$L:$L,'Daily NSE Equity Options'!$A:$A,$A957))</f>
        <v>418484.92910000001</v>
      </c>
      <c r="Q957" s="8">
        <f>IF(SUMIFS('Daily BSE Equity Options'!$L:$L,'Daily BSE Equity Options'!$A:$A,$A957)=0,"",SUMIFS('Daily BSE Equity Options'!$L:$L,'Daily BSE Equity Options'!$A:$A,$A957))</f>
        <v>1499.3884</v>
      </c>
      <c r="R957" s="8">
        <f t="shared" si="384"/>
        <v>419984.3175</v>
      </c>
      <c r="S957" s="23">
        <f t="shared" si="385"/>
        <v>2.495099099528908</v>
      </c>
      <c r="T957" s="23">
        <f t="shared" si="386"/>
        <v>16.309836228333676</v>
      </c>
      <c r="U957" s="23">
        <f t="shared" si="387"/>
        <v>2.5050859699207981</v>
      </c>
      <c r="V957" s="23">
        <f t="shared" si="399"/>
        <v>0.4685393076071791</v>
      </c>
      <c r="W957" s="23">
        <f t="shared" si="400"/>
        <v>-0.98051911839849837</v>
      </c>
      <c r="X957" s="23">
        <f t="shared" si="401"/>
        <v>0.1603893587642784</v>
      </c>
      <c r="Y957" s="23">
        <f t="shared" si="388"/>
        <v>0.99642989431385143</v>
      </c>
      <c r="Z957" s="23">
        <f t="shared" si="389"/>
        <v>3.5701056861486263E-3</v>
      </c>
      <c r="AA957" s="24">
        <f>IF(SUMIFS('Daily NSE Equity Options'!$M:$M,'Daily NSE Equity Options'!$A:$A,$A957)=0,"",SUMIFS('Daily NSE Equity Options'!$M:$M,'Daily NSE Equity Options'!$A:$A,$A957))</f>
        <v>517296313</v>
      </c>
      <c r="AB957" s="9">
        <f>IF(SUMIFS('Daily BSE Equity Options'!$M:$M,'Daily BSE Equity Options'!$A:$A,$A957)=0,"",SUMIFS('Daily BSE Equity Options'!$M:$M,'Daily BSE Equity Options'!$A:$A,$A957))</f>
        <v>2063994</v>
      </c>
      <c r="AC957" s="9">
        <f t="shared" si="390"/>
        <v>519360307</v>
      </c>
      <c r="AD957" s="26">
        <f t="shared" si="391"/>
        <v>2.9510112132681843</v>
      </c>
      <c r="AE957" s="26">
        <f t="shared" si="392"/>
        <v>22.710714654964445</v>
      </c>
      <c r="AF957" s="26">
        <f t="shared" si="393"/>
        <v>2.9641399952736576</v>
      </c>
      <c r="AG957" s="26">
        <f t="shared" si="402"/>
        <v>0.48701564643955764</v>
      </c>
      <c r="AH957" s="26">
        <f t="shared" si="403"/>
        <v>-0.97915718500121229</v>
      </c>
      <c r="AI957" s="26">
        <f t="shared" si="404"/>
        <v>0.16213429264729595</v>
      </c>
      <c r="AJ957" s="26">
        <f t="shared" si="394"/>
        <v>0.9960258919055206</v>
      </c>
      <c r="AK957" s="26">
        <f t="shared" si="395"/>
        <v>3.9741080944793884E-3</v>
      </c>
      <c r="AL957" s="29">
        <v>15.6175</v>
      </c>
      <c r="AM957" s="30">
        <v>15.9825</v>
      </c>
      <c r="AN957" s="30">
        <v>15.0875</v>
      </c>
      <c r="AO957" s="30">
        <v>15.785</v>
      </c>
      <c r="AP957" s="31">
        <v>1.0699999999999999E-2</v>
      </c>
    </row>
    <row r="958" spans="1:42" x14ac:dyDescent="0.2">
      <c r="A958" s="11">
        <v>45329</v>
      </c>
      <c r="B958" s="5" t="s">
        <v>240</v>
      </c>
      <c r="C958" s="10">
        <v>45323</v>
      </c>
      <c r="D958" s="5" t="s">
        <v>190</v>
      </c>
      <c r="E958" s="18">
        <f>IF(SUMIFS('Daily NSE Equity Options'!$K:$K,'Daily NSE Equity Options'!$A:$A,$A958)=0,"",SUMIFS('Daily NSE Equity Options'!$K:$K,'Daily NSE Equity Options'!$A:$A,$A958))</f>
        <v>733.68110000000001</v>
      </c>
      <c r="F958" s="7">
        <f>IF(SUMIFS('Daily BSE Equity Options'!$K:$K,'Daily BSE Equity Options'!$A:$A,$A958)=0,"",SUMIFS('Daily BSE Equity Options'!$K:$K,'Daily BSE Equity Options'!$A:$A,$A958))</f>
        <v>8.8161000000000005</v>
      </c>
      <c r="G958" s="7">
        <f t="shared" si="378"/>
        <v>742.49720000000002</v>
      </c>
      <c r="H958" s="20">
        <f t="shared" si="379"/>
        <v>0.27688982212363888</v>
      </c>
      <c r="I958" s="20">
        <f t="shared" si="380"/>
        <v>1631.6111111111111</v>
      </c>
      <c r="J958" s="20">
        <f t="shared" si="381"/>
        <v>0.29222111283195185</v>
      </c>
      <c r="K958" s="20">
        <f t="shared" si="396"/>
        <v>-4.7778926390778964E-2</v>
      </c>
      <c r="L958" s="20">
        <f t="shared" si="397"/>
        <v>0.20871150840439823</v>
      </c>
      <c r="M958" s="20">
        <f t="shared" si="398"/>
        <v>-4.5373657587803762E-2</v>
      </c>
      <c r="N958" s="20">
        <f t="shared" si="382"/>
        <v>0.98812641987067429</v>
      </c>
      <c r="O958" s="20">
        <f t="shared" si="383"/>
        <v>1.1873580129325741E-2</v>
      </c>
      <c r="P958" s="21">
        <f>IF(SUMIFS('Daily NSE Equity Options'!$L:$L,'Daily NSE Equity Options'!$A:$A,$A958)=0,"",SUMIFS('Daily NSE Equity Options'!$L:$L,'Daily NSE Equity Options'!$A:$A,$A958))</f>
        <v>542111.75100000005</v>
      </c>
      <c r="Q958" s="8">
        <f>IF(SUMIFS('Daily BSE Equity Options'!$L:$L,'Daily BSE Equity Options'!$A:$A,$A958)=0,"",SUMIFS('Daily BSE Equity Options'!$L:$L,'Daily BSE Equity Options'!$A:$A,$A958))</f>
        <v>2533.2267000000002</v>
      </c>
      <c r="R958" s="8">
        <f t="shared" si="384"/>
        <v>544644.97770000005</v>
      </c>
      <c r="S958" s="23">
        <f t="shared" si="385"/>
        <v>1.5423638264989625</v>
      </c>
      <c r="T958" s="23">
        <f t="shared" si="386"/>
        <v>29.70927717824819</v>
      </c>
      <c r="U958" s="23">
        <f t="shared" si="387"/>
        <v>1.5532562525735525</v>
      </c>
      <c r="V958" s="23">
        <f t="shared" si="399"/>
        <v>0.29541523076081555</v>
      </c>
      <c r="W958" s="23">
        <f t="shared" si="400"/>
        <v>0.68950666818550821</v>
      </c>
      <c r="X958" s="23">
        <f t="shared" si="401"/>
        <v>0.2968221788424279</v>
      </c>
      <c r="Y958" s="23">
        <f t="shared" si="388"/>
        <v>0.99534884777475108</v>
      </c>
      <c r="Z958" s="23">
        <f t="shared" si="389"/>
        <v>4.6511522252489137E-3</v>
      </c>
      <c r="AA958" s="24">
        <f>IF(SUMIFS('Daily NSE Equity Options'!$M:$M,'Daily NSE Equity Options'!$A:$A,$A958)=0,"",SUMIFS('Daily NSE Equity Options'!$M:$M,'Daily NSE Equity Options'!$A:$A,$A958))</f>
        <v>729949119</v>
      </c>
      <c r="AB958" s="9">
        <f>IF(SUMIFS('Daily BSE Equity Options'!$M:$M,'Daily BSE Equity Options'!$A:$A,$A958)=0,"",SUMIFS('Daily BSE Equity Options'!$M:$M,'Daily BSE Equity Options'!$A:$A,$A958))</f>
        <v>3488324</v>
      </c>
      <c r="AC958" s="9">
        <f t="shared" si="390"/>
        <v>733437443</v>
      </c>
      <c r="AD958" s="26">
        <f t="shared" si="391"/>
        <v>1.8776529379373894</v>
      </c>
      <c r="AE958" s="26">
        <f t="shared" si="392"/>
        <v>41.141222803435738</v>
      </c>
      <c r="AF958" s="26">
        <f t="shared" si="393"/>
        <v>1.8904615948163261</v>
      </c>
      <c r="AG958" s="26">
        <f t="shared" si="402"/>
        <v>0.41108509891892453</v>
      </c>
      <c r="AH958" s="26">
        <f t="shared" si="403"/>
        <v>0.69008437040030146</v>
      </c>
      <c r="AI958" s="26">
        <f t="shared" si="404"/>
        <v>0.4121938721820726</v>
      </c>
      <c r="AJ958" s="26">
        <f t="shared" si="394"/>
        <v>0.99524386976245494</v>
      </c>
      <c r="AK958" s="26">
        <f t="shared" si="395"/>
        <v>4.7561302375450174E-3</v>
      </c>
      <c r="AL958" s="29">
        <v>15.785</v>
      </c>
      <c r="AM958" s="30">
        <v>16.017499999999998</v>
      </c>
      <c r="AN958" s="30">
        <v>14.74</v>
      </c>
      <c r="AO958" s="30">
        <v>15.505000000000001</v>
      </c>
      <c r="AP958" s="31">
        <v>-1.77E-2</v>
      </c>
    </row>
    <row r="959" spans="1:42" x14ac:dyDescent="0.2">
      <c r="A959" s="11">
        <v>45330</v>
      </c>
      <c r="B959" s="5" t="s">
        <v>243</v>
      </c>
      <c r="C959" s="10">
        <v>45323</v>
      </c>
      <c r="D959" s="5" t="s">
        <v>190</v>
      </c>
      <c r="E959" s="18">
        <f>IF(SUMIFS('Daily NSE Equity Options'!$K:$K,'Daily NSE Equity Options'!$A:$A,$A959)=0,"",SUMIFS('Daily NSE Equity Options'!$K:$K,'Daily NSE Equity Options'!$A:$A,$A959))</f>
        <v>915.60789999999997</v>
      </c>
      <c r="F959" s="7">
        <f>IF(SUMIFS('Daily BSE Equity Options'!$K:$K,'Daily BSE Equity Options'!$A:$A,$A959)=0,"",SUMIFS('Daily BSE Equity Options'!$K:$K,'Daily BSE Equity Options'!$A:$A,$A959))</f>
        <v>26.935600000000001</v>
      </c>
      <c r="G959" s="7">
        <f t="shared" si="378"/>
        <v>942.54349999999999</v>
      </c>
      <c r="H959" s="20">
        <f t="shared" si="379"/>
        <v>0.75927821027074516</v>
      </c>
      <c r="I959" s="20">
        <f t="shared" si="380"/>
        <v>3025.4719101123596</v>
      </c>
      <c r="J959" s="20">
        <f t="shared" si="381"/>
        <v>0.8110021613817624</v>
      </c>
      <c r="K959" s="20">
        <f t="shared" si="396"/>
        <v>0.24796440851481649</v>
      </c>
      <c r="L959" s="20">
        <f t="shared" si="397"/>
        <v>2.0552738739351866</v>
      </c>
      <c r="M959" s="20">
        <f t="shared" si="398"/>
        <v>0.26942364227097415</v>
      </c>
      <c r="N959" s="20">
        <f t="shared" si="382"/>
        <v>0.97142243302298514</v>
      </c>
      <c r="O959" s="20">
        <f t="shared" si="383"/>
        <v>2.8577566977014857E-2</v>
      </c>
      <c r="P959" s="21">
        <f>IF(SUMIFS('Daily NSE Equity Options'!$L:$L,'Daily NSE Equity Options'!$A:$A,$A959)=0,"",SUMIFS('Daily NSE Equity Options'!$L:$L,'Daily NSE Equity Options'!$A:$A,$A959))</f>
        <v>554334.43039999995</v>
      </c>
      <c r="Q959" s="8">
        <f>IF(SUMIFS('Daily BSE Equity Options'!$L:$L,'Daily BSE Equity Options'!$A:$A,$A959)=0,"",SUMIFS('Daily BSE Equity Options'!$L:$L,'Daily BSE Equity Options'!$A:$A,$A959))</f>
        <v>16227.1299</v>
      </c>
      <c r="R959" s="8">
        <f t="shared" si="384"/>
        <v>570561.56030000001</v>
      </c>
      <c r="S959" s="23">
        <f t="shared" si="385"/>
        <v>2.2762476060453909</v>
      </c>
      <c r="T959" s="23">
        <f t="shared" si="386"/>
        <v>197.71090470475863</v>
      </c>
      <c r="U959" s="23">
        <f t="shared" si="387"/>
        <v>2.3705270251072701</v>
      </c>
      <c r="V959" s="23">
        <f t="shared" si="399"/>
        <v>2.2546420322845817E-2</v>
      </c>
      <c r="W959" s="23">
        <f t="shared" si="400"/>
        <v>5.4057156432150339</v>
      </c>
      <c r="X959" s="23">
        <f t="shared" si="401"/>
        <v>4.75843598327923E-2</v>
      </c>
      <c r="Y959" s="23">
        <f t="shared" si="388"/>
        <v>0.97155937057612529</v>
      </c>
      <c r="Z959" s="23">
        <f t="shared" si="389"/>
        <v>2.8440629423874632E-2</v>
      </c>
      <c r="AA959" s="24">
        <f>IF(SUMIFS('Daily NSE Equity Options'!$M:$M,'Daily NSE Equity Options'!$A:$A,$A959)=0,"",SUMIFS('Daily NSE Equity Options'!$M:$M,'Daily NSE Equity Options'!$A:$A,$A959))</f>
        <v>543414993</v>
      </c>
      <c r="AB959" s="9">
        <f>IF(SUMIFS('Daily BSE Equity Options'!$M:$M,'Daily BSE Equity Options'!$A:$A,$A959)=0,"",SUMIFS('Daily BSE Equity Options'!$M:$M,'Daily BSE Equity Options'!$A:$A,$A959))</f>
        <v>22483033</v>
      </c>
      <c r="AC959" s="9">
        <f t="shared" si="390"/>
        <v>565898026</v>
      </c>
      <c r="AD959" s="26">
        <f t="shared" si="391"/>
        <v>2.091793821571573</v>
      </c>
      <c r="AE959" s="26">
        <f t="shared" si="392"/>
        <v>263.81782096584215</v>
      </c>
      <c r="AF959" s="26">
        <f t="shared" si="393"/>
        <v>2.2181579420331929</v>
      </c>
      <c r="AG959" s="26">
        <f t="shared" si="402"/>
        <v>-0.25554401141759575</v>
      </c>
      <c r="AH959" s="26">
        <f t="shared" si="403"/>
        <v>5.4452249848351242</v>
      </c>
      <c r="AI959" s="26">
        <f t="shared" si="404"/>
        <v>-0.22843041161725908</v>
      </c>
      <c r="AJ959" s="26">
        <f t="shared" si="394"/>
        <v>0.96027016888728289</v>
      </c>
      <c r="AK959" s="26">
        <f t="shared" si="395"/>
        <v>3.9729831112717114E-2</v>
      </c>
      <c r="AL959" s="29">
        <v>15.505000000000001</v>
      </c>
      <c r="AM959" s="30">
        <v>16.0275</v>
      </c>
      <c r="AN959" s="30">
        <v>15.2425</v>
      </c>
      <c r="AO959" s="30">
        <v>15.827500000000001</v>
      </c>
      <c r="AP959" s="31">
        <v>2.0799999999999999E-2</v>
      </c>
    </row>
    <row r="960" spans="1:42" x14ac:dyDescent="0.2">
      <c r="A960" s="11">
        <v>45331</v>
      </c>
      <c r="B960" s="5" t="s">
        <v>241</v>
      </c>
      <c r="C960" s="10">
        <v>45323</v>
      </c>
      <c r="D960" s="5" t="s">
        <v>190</v>
      </c>
      <c r="E960" s="18">
        <f>IF(SUMIFS('Daily NSE Equity Options'!$K:$K,'Daily NSE Equity Options'!$A:$A,$A960)=0,"",SUMIFS('Daily NSE Equity Options'!$K:$K,'Daily NSE Equity Options'!$A:$A,$A960))</f>
        <v>685.05960000000005</v>
      </c>
      <c r="F960" s="7">
        <f>IF(SUMIFS('Daily BSE Equity Options'!$K:$K,'Daily BSE Equity Options'!$A:$A,$A960)=0,"",SUMIFS('Daily BSE Equity Options'!$K:$K,'Daily BSE Equity Options'!$A:$A,$A960))</f>
        <v>144.46520000000001</v>
      </c>
      <c r="G960" s="7">
        <f t="shared" si="378"/>
        <v>829.52480000000003</v>
      </c>
      <c r="H960" s="20">
        <f t="shared" si="379"/>
        <v>0.24795648963803485</v>
      </c>
      <c r="I960" s="20">
        <f t="shared" si="380"/>
        <v>57785.08</v>
      </c>
      <c r="J960" s="20">
        <f t="shared" si="381"/>
        <v>0.5111183653958955</v>
      </c>
      <c r="K960" s="20">
        <f t="shared" si="396"/>
        <v>-0.25179806770998803</v>
      </c>
      <c r="L960" s="20">
        <f t="shared" si="397"/>
        <v>4.3633555591856137</v>
      </c>
      <c r="M960" s="20">
        <f t="shared" si="398"/>
        <v>-0.11990820582816597</v>
      </c>
      <c r="N960" s="20">
        <f t="shared" si="382"/>
        <v>0.82584583366283926</v>
      </c>
      <c r="O960" s="20">
        <f t="shared" si="383"/>
        <v>0.17415416633716074</v>
      </c>
      <c r="P960" s="21">
        <f>IF(SUMIFS('Daily NSE Equity Options'!$L:$L,'Daily NSE Equity Options'!$A:$A,$A960)=0,"",SUMIFS('Daily NSE Equity Options'!$L:$L,'Daily NSE Equity Options'!$A:$A,$A960))</f>
        <v>150008.03400000001</v>
      </c>
      <c r="Q960" s="8">
        <f>IF(SUMIFS('Daily BSE Equity Options'!$L:$L,'Daily BSE Equity Options'!$A:$A,$A960)=0,"",SUMIFS('Daily BSE Equity Options'!$L:$L,'Daily BSE Equity Options'!$A:$A,$A960))</f>
        <v>249480.6862</v>
      </c>
      <c r="R960" s="8">
        <f t="shared" si="384"/>
        <v>399488.72019999998</v>
      </c>
      <c r="S960" s="23">
        <f t="shared" si="385"/>
        <v>-0.55454355872498629</v>
      </c>
      <c r="T960" s="23">
        <f t="shared" si="386"/>
        <v>3282.2843044228407</v>
      </c>
      <c r="U960" s="23">
        <f t="shared" si="387"/>
        <v>0.18603433385251744</v>
      </c>
      <c r="V960" s="23">
        <f t="shared" si="399"/>
        <v>-0.72939073278966937</v>
      </c>
      <c r="W960" s="23">
        <f t="shared" si="400"/>
        <v>14.37429525353094</v>
      </c>
      <c r="X960" s="23">
        <f t="shared" si="401"/>
        <v>-0.29983239671815665</v>
      </c>
      <c r="Y960" s="23">
        <f t="shared" si="388"/>
        <v>0.37550004897484968</v>
      </c>
      <c r="Z960" s="23">
        <f t="shared" si="389"/>
        <v>0.62449995102515043</v>
      </c>
      <c r="AA960" s="24">
        <f>IF(SUMIFS('Daily NSE Equity Options'!$M:$M,'Daily NSE Equity Options'!$A:$A,$A960)=0,"",SUMIFS('Daily NSE Equity Options'!$M:$M,'Daily NSE Equity Options'!$A:$A,$A960))</f>
        <v>184126046</v>
      </c>
      <c r="AB960" s="9">
        <f>IF(SUMIFS('Daily BSE Equity Options'!$M:$M,'Daily BSE Equity Options'!$A:$A,$A960)=0,"",SUMIFS('Daily BSE Equity Options'!$M:$M,'Daily BSE Equity Options'!$A:$A,$A960))</f>
        <v>348536048</v>
      </c>
      <c r="AC960" s="9">
        <f t="shared" si="390"/>
        <v>532662094</v>
      </c>
      <c r="AD960" s="26">
        <f t="shared" si="391"/>
        <v>-0.46565352538761084</v>
      </c>
      <c r="AE960" s="26">
        <f t="shared" si="392"/>
        <v>4243.8488332440202</v>
      </c>
      <c r="AF960" s="26">
        <f t="shared" si="393"/>
        <v>0.54545384991521439</v>
      </c>
      <c r="AG960" s="26">
        <f t="shared" si="402"/>
        <v>-0.66116863102450329</v>
      </c>
      <c r="AH960" s="26">
        <f t="shared" si="403"/>
        <v>14.502181044701576</v>
      </c>
      <c r="AI960" s="26">
        <f t="shared" si="404"/>
        <v>-5.873130930483228E-2</v>
      </c>
      <c r="AJ960" s="26">
        <f t="shared" si="394"/>
        <v>0.34567138918655621</v>
      </c>
      <c r="AK960" s="26">
        <f t="shared" si="395"/>
        <v>0.65432861081344373</v>
      </c>
      <c r="AL960" s="29">
        <v>15.827500000000001</v>
      </c>
      <c r="AM960" s="30">
        <v>16.3325</v>
      </c>
      <c r="AN960" s="30">
        <v>15.265000000000001</v>
      </c>
      <c r="AO960" s="30">
        <v>15.4475</v>
      </c>
      <c r="AP960" s="31">
        <v>-2.4E-2</v>
      </c>
    </row>
    <row r="961" spans="1:42" x14ac:dyDescent="0.2">
      <c r="A961" s="11">
        <v>45334</v>
      </c>
      <c r="B961" s="5" t="s">
        <v>244</v>
      </c>
      <c r="C961" s="10">
        <v>45323</v>
      </c>
      <c r="D961" s="5" t="s">
        <v>190</v>
      </c>
      <c r="E961" s="18">
        <f>IF(SUMIFS('Daily NSE Equity Options'!$K:$K,'Daily NSE Equity Options'!$A:$A,$A961)=0,"",SUMIFS('Daily NSE Equity Options'!$K:$K,'Daily NSE Equity Options'!$A:$A,$A961))</f>
        <v>791.14409999999998</v>
      </c>
      <c r="F961" s="7">
        <f>IF(SUMIFS('Daily BSE Equity Options'!$K:$K,'Daily BSE Equity Options'!$A:$A,$A961)=0,"",SUMIFS('Daily BSE Equity Options'!$K:$K,'Daily BSE Equity Options'!$A:$A,$A961))</f>
        <v>74.321600000000004</v>
      </c>
      <c r="G961" s="7">
        <f t="shared" si="378"/>
        <v>865.46569999999997</v>
      </c>
      <c r="H961" s="20" t="str">
        <f t="shared" si="379"/>
        <v/>
      </c>
      <c r="I961" s="20" t="str">
        <f t="shared" si="380"/>
        <v/>
      </c>
      <c r="J961" s="20" t="str">
        <f t="shared" si="381"/>
        <v/>
      </c>
      <c r="K961" s="20">
        <f t="shared" si="396"/>
        <v>0.15485440974770648</v>
      </c>
      <c r="L961" s="20">
        <f t="shared" si="397"/>
        <v>-0.48553977013149185</v>
      </c>
      <c r="M961" s="20">
        <f t="shared" si="398"/>
        <v>4.3327095223675061E-2</v>
      </c>
      <c r="N961" s="20">
        <f t="shared" si="382"/>
        <v>0.91412530848998408</v>
      </c>
      <c r="O961" s="20">
        <f t="shared" si="383"/>
        <v>8.5874691510015949E-2</v>
      </c>
      <c r="P961" s="21">
        <f>IF(SUMIFS('Daily NSE Equity Options'!$L:$L,'Daily NSE Equity Options'!$A:$A,$A961)=0,"",SUMIFS('Daily NSE Equity Options'!$L:$L,'Daily NSE Equity Options'!$A:$A,$A961))</f>
        <v>288317.27559999999</v>
      </c>
      <c r="Q961" s="8">
        <f>IF(SUMIFS('Daily BSE Equity Options'!$L:$L,'Daily BSE Equity Options'!$A:$A,$A961)=0,"",SUMIFS('Daily BSE Equity Options'!$L:$L,'Daily BSE Equity Options'!$A:$A,$A961))</f>
        <v>89807.628700000001</v>
      </c>
      <c r="R961" s="8">
        <f t="shared" si="384"/>
        <v>378124.90429999999</v>
      </c>
      <c r="S961" s="23" t="str">
        <f t="shared" si="385"/>
        <v/>
      </c>
      <c r="T961" s="23" t="str">
        <f t="shared" si="386"/>
        <v/>
      </c>
      <c r="U961" s="23" t="str">
        <f t="shared" si="387"/>
        <v/>
      </c>
      <c r="V961" s="23">
        <f t="shared" si="399"/>
        <v>0.92201222769175128</v>
      </c>
      <c r="W961" s="23">
        <f t="shared" si="400"/>
        <v>-0.64002171844274813</v>
      </c>
      <c r="X961" s="23">
        <f t="shared" si="401"/>
        <v>-5.3477895168865919E-2</v>
      </c>
      <c r="Y961" s="23">
        <f t="shared" si="388"/>
        <v>0.76249216150875998</v>
      </c>
      <c r="Z961" s="23">
        <f t="shared" si="389"/>
        <v>0.23750783849124005</v>
      </c>
      <c r="AA961" s="24">
        <f>IF(SUMIFS('Daily NSE Equity Options'!$M:$M,'Daily NSE Equity Options'!$A:$A,$A961)=0,"",SUMIFS('Daily NSE Equity Options'!$M:$M,'Daily NSE Equity Options'!$A:$A,$A961))</f>
        <v>359242989</v>
      </c>
      <c r="AB961" s="9">
        <f>IF(SUMIFS('Daily BSE Equity Options'!$M:$M,'Daily BSE Equity Options'!$A:$A,$A961)=0,"",SUMIFS('Daily BSE Equity Options'!$M:$M,'Daily BSE Equity Options'!$A:$A,$A961))</f>
        <v>117190754</v>
      </c>
      <c r="AC961" s="9">
        <f t="shared" si="390"/>
        <v>476433743</v>
      </c>
      <c r="AD961" s="26" t="str">
        <f t="shared" si="391"/>
        <v/>
      </c>
      <c r="AE961" s="26" t="str">
        <f t="shared" si="392"/>
        <v/>
      </c>
      <c r="AF961" s="26" t="str">
        <f t="shared" si="393"/>
        <v/>
      </c>
      <c r="AG961" s="26">
        <f t="shared" si="402"/>
        <v>0.95107100165502922</v>
      </c>
      <c r="AH961" s="26">
        <f t="shared" si="403"/>
        <v>-0.6637628885950988</v>
      </c>
      <c r="AI961" s="26">
        <f t="shared" si="404"/>
        <v>-0.1055610144468061</v>
      </c>
      <c r="AJ961" s="26">
        <f t="shared" si="394"/>
        <v>0.75402507542376151</v>
      </c>
      <c r="AK961" s="26">
        <f t="shared" si="395"/>
        <v>0.24597492457623851</v>
      </c>
      <c r="AL961" s="29">
        <v>15.4475</v>
      </c>
      <c r="AM961" s="30">
        <v>16.535</v>
      </c>
      <c r="AN961" s="30">
        <v>15.4475</v>
      </c>
      <c r="AO961" s="30">
        <v>16.0625</v>
      </c>
      <c r="AP961" s="31">
        <v>3.9800000000000002E-2</v>
      </c>
    </row>
    <row r="962" spans="1:42" x14ac:dyDescent="0.2">
      <c r="A962" s="11">
        <v>45335</v>
      </c>
      <c r="B962" s="5" t="s">
        <v>242</v>
      </c>
      <c r="C962" s="10">
        <v>45323</v>
      </c>
      <c r="D962" s="5" t="s">
        <v>190</v>
      </c>
      <c r="E962" s="18">
        <f>IF(SUMIFS('Daily NSE Equity Options'!$K:$K,'Daily NSE Equity Options'!$A:$A,$A962)=0,"",SUMIFS('Daily NSE Equity Options'!$K:$K,'Daily NSE Equity Options'!$A:$A,$A962))</f>
        <v>936.41920000000005</v>
      </c>
      <c r="F962" s="7">
        <f>IF(SUMIFS('Daily BSE Equity Options'!$K:$K,'Daily BSE Equity Options'!$A:$A,$A962)=0,"",SUMIFS('Daily BSE Equity Options'!$K:$K,'Daily BSE Equity Options'!$A:$A,$A962))</f>
        <v>4.9962999999999997</v>
      </c>
      <c r="G962" s="7">
        <f t="shared" ref="G962:G1025" si="405">IF(OR(E962="",F962=""),"",E962+F962)</f>
        <v>941.41550000000007</v>
      </c>
      <c r="H962" s="20">
        <f t="shared" ref="H962:H1025" si="406">IFERROR(IF(OR(E962="",INDEX(E:E,MATCH(DATE(YEAR($A962)-1,MONTH($A962),DAY($A962)),$A:$A,0))=""),"",E962/INDEX(E:E,MATCH(DATE(YEAR($A962)-1,MONTH($A962),DAY($A962)),$A:$A,0))-1),"")</f>
        <v>1.1676596168247126</v>
      </c>
      <c r="I962" s="20">
        <f t="shared" ref="I962:I1025" si="407">IFERROR(IF(OR(F962="",INDEX(F:F,MATCH(DATE(YEAR($A962)-1,MONTH($A962),DAY($A962)),$A:$A,0))=""),"",F962/INDEX(F:F,MATCH(DATE(YEAR($A962)-1,MONTH($A962),DAY($A962)),$A:$A,0))-1),"")</f>
        <v>767.6615384615385</v>
      </c>
      <c r="J962" s="20">
        <f t="shared" ref="J962:J1025" si="408">IFERROR(IF(OR(G962="",INDEX(G:G,MATCH(DATE(YEAR($A962)-1,MONTH($A962),DAY($A962)),$A:$A,0))=""),"",G962/INDEX(G:G,MATCH(DATE(YEAR($A962)-1,MONTH($A962),DAY($A962)),$A:$A,0))-1),"")</f>
        <v>1.1791924574423267</v>
      </c>
      <c r="K962" s="20">
        <f t="shared" si="396"/>
        <v>0.1836265984919816</v>
      </c>
      <c r="L962" s="20">
        <f t="shared" si="397"/>
        <v>-0.93277459042862376</v>
      </c>
      <c r="M962" s="20">
        <f t="shared" si="398"/>
        <v>8.7755990792009575E-2</v>
      </c>
      <c r="N962" s="20">
        <f t="shared" ref="N962:N1025" si="409">IF(G962="","",E962/G962)</f>
        <v>0.99469277911825327</v>
      </c>
      <c r="O962" s="20">
        <f t="shared" ref="O962:O1025" si="410">IF(G962="","",F962/G962)</f>
        <v>5.3072208817466883E-3</v>
      </c>
      <c r="P962" s="21">
        <f>IF(SUMIFS('Daily NSE Equity Options'!$L:$L,'Daily NSE Equity Options'!$A:$A,$A962)=0,"",SUMIFS('Daily NSE Equity Options'!$L:$L,'Daily NSE Equity Options'!$A:$A,$A962))</f>
        <v>517902.62050000002</v>
      </c>
      <c r="Q962" s="8">
        <f>IF(SUMIFS('Daily BSE Equity Options'!$L:$L,'Daily BSE Equity Options'!$A:$A,$A962)=0,"",SUMIFS('Daily BSE Equity Options'!$L:$L,'Daily BSE Equity Options'!$A:$A,$A962))</f>
        <v>1206.2442000000001</v>
      </c>
      <c r="R962" s="8">
        <f t="shared" ref="R962:R1025" si="411">IF(OR(P962="",Q962=""),"",P962+Q962)</f>
        <v>519108.86470000003</v>
      </c>
      <c r="S962" s="23">
        <f t="shared" ref="S962:S1025" si="412">IFERROR(IF(OR(P962="",INDEX(P:P,MATCH(DATE(YEAR($A962)-1,MONTH($A962),DAY($A962)),$A:$A,0))=""),"",P962/INDEX(P:P,MATCH(DATE(YEAR($A962)-1,MONTH($A962),DAY($A962)),$A:$A,0))-1),"")</f>
        <v>3.3642386884222448</v>
      </c>
      <c r="T962" s="23">
        <f t="shared" ref="T962:T1025" si="413">IFERROR(IF(OR(Q962="",INDEX(Q:Q,MATCH(DATE(YEAR($A962)-1,MONTH($A962),DAY($A962)),$A:$A,0))=""),"",Q962/INDEX(Q:Q,MATCH(DATE(YEAR($A962)-1,MONTH($A962),DAY($A962)),$A:$A,0))-1),"")</f>
        <v>13.794715210328203</v>
      </c>
      <c r="U962" s="23">
        <f t="shared" ref="U962:U1025" si="414">IFERROR(IF(OR(R962="",INDEX(R:R,MATCH(DATE(YEAR($A962)-1,MONTH($A962),DAY($A962)),$A:$A,0))=""),"",R962/INDEX(R:R,MATCH(DATE(YEAR($A962)-1,MONTH($A962),DAY($A962)),$A:$A,0))-1),"")</f>
        <v>3.3714000381756248</v>
      </c>
      <c r="V962" s="23">
        <f t="shared" si="399"/>
        <v>0.79629409795935246</v>
      </c>
      <c r="W962" s="23">
        <f t="shared" si="400"/>
        <v>-0.98656857755336769</v>
      </c>
      <c r="X962" s="23">
        <f t="shared" si="401"/>
        <v>0.37285023757161717</v>
      </c>
      <c r="Y962" s="23">
        <f t="shared" ref="Y962:Y1025" si="415">IF(R962="","",P962/R962)</f>
        <v>0.99767631747013774</v>
      </c>
      <c r="Z962" s="23">
        <f t="shared" ref="Z962:Z1025" si="416">IF(R962="","",Q962/R962)</f>
        <v>2.3236825298622184E-3</v>
      </c>
      <c r="AA962" s="24">
        <f>IF(SUMIFS('Daily NSE Equity Options'!$M:$M,'Daily NSE Equity Options'!$A:$A,$A962)=0,"",SUMIFS('Daily NSE Equity Options'!$M:$M,'Daily NSE Equity Options'!$A:$A,$A962))</f>
        <v>653167934</v>
      </c>
      <c r="AB962" s="9">
        <f>IF(SUMIFS('Daily BSE Equity Options'!$M:$M,'Daily BSE Equity Options'!$A:$A,$A962)=0,"",SUMIFS('Daily BSE Equity Options'!$M:$M,'Daily BSE Equity Options'!$A:$A,$A962))</f>
        <v>1670107</v>
      </c>
      <c r="AC962" s="9">
        <f t="shared" ref="AC962:AC1025" si="417">IF(OR(AA962="",AB962=""),"",AA962+AB962)</f>
        <v>654838041</v>
      </c>
      <c r="AD962" s="26">
        <f t="shared" ref="AD962:AD1025" si="418">IFERROR(IF(OR(AA962="",INDEX(AA:AA,MATCH(DATE(YEAR($A962)-1,MONTH($A962),DAY($A962)),$A:$A,0))=""),"",AA962/INDEX(AA:AA,MATCH(DATE(YEAR($A962)-1,MONTH($A962),DAY($A962)),$A:$A,0))-1),"")</f>
        <v>4.0440506085514913</v>
      </c>
      <c r="AE962" s="26">
        <f t="shared" ref="AE962:AE1025" si="419">IFERROR(IF(OR(AB962="",INDEX(AB:AB,MATCH(DATE(YEAR($A962)-1,MONTH($A962),DAY($A962)),$A:$A,0))=""),"",AB962/INDEX(AB:AB,MATCH(DATE(YEAR($A962)-1,MONTH($A962),DAY($A962)),$A:$A,0))-1),"")</f>
        <v>19.378341772924166</v>
      </c>
      <c r="AF962" s="26">
        <f t="shared" ref="AF962:AF1025" si="420">IFERROR(IF(OR(AC962="",INDEX(AC:AC,MATCH(DATE(YEAR($A962)-1,MONTH($A962),DAY($A962)),$A:$A,0))=""),"",AC962/INDEX(AC:AC,MATCH(DATE(YEAR($A962)-1,MONTH($A962),DAY($A962)),$A:$A,0))-1),"")</f>
        <v>4.0537494300102344</v>
      </c>
      <c r="AG962" s="26">
        <f t="shared" si="402"/>
        <v>0.81817865344617768</v>
      </c>
      <c r="AH962" s="26">
        <f t="shared" si="403"/>
        <v>-0.98574881598594377</v>
      </c>
      <c r="AI962" s="26">
        <f t="shared" si="404"/>
        <v>0.37445773021160678</v>
      </c>
      <c r="AJ962" s="26">
        <f t="shared" ref="AJ962:AJ1025" si="421">IF(AC962="","",AA962/AC962)</f>
        <v>0.99744958769125636</v>
      </c>
      <c r="AK962" s="26">
        <f t="shared" ref="AK962:AK1025" si="422">IF(AC962="","",AB962/AC962)</f>
        <v>2.5504123087436823E-3</v>
      </c>
      <c r="AL962" s="29">
        <v>16.0625</v>
      </c>
      <c r="AM962" s="30">
        <v>16.57</v>
      </c>
      <c r="AN962" s="30">
        <v>15.7525</v>
      </c>
      <c r="AO962" s="30">
        <v>15.807499999999999</v>
      </c>
      <c r="AP962" s="31">
        <v>-1.5900000000000001E-2</v>
      </c>
    </row>
    <row r="963" spans="1:42" x14ac:dyDescent="0.2">
      <c r="A963" s="11">
        <v>45336</v>
      </c>
      <c r="B963" s="5" t="s">
        <v>240</v>
      </c>
      <c r="C963" s="10">
        <v>45323</v>
      </c>
      <c r="D963" s="5" t="s">
        <v>190</v>
      </c>
      <c r="E963" s="18">
        <f>IF(SUMIFS('Daily NSE Equity Options'!$K:$K,'Daily NSE Equity Options'!$A:$A,$A963)=0,"",SUMIFS('Daily NSE Equity Options'!$K:$K,'Daily NSE Equity Options'!$A:$A,$A963))</f>
        <v>1030.7137</v>
      </c>
      <c r="F963" s="7">
        <f>IF(SUMIFS('Daily BSE Equity Options'!$K:$K,'Daily BSE Equity Options'!$A:$A,$A963)=0,"",SUMIFS('Daily BSE Equity Options'!$K:$K,'Daily BSE Equity Options'!$A:$A,$A963))</f>
        <v>8.0911000000000008</v>
      </c>
      <c r="G963" s="7">
        <f t="shared" si="405"/>
        <v>1038.8048000000001</v>
      </c>
      <c r="H963" s="20">
        <f t="shared" si="406"/>
        <v>1.1546104224732057</v>
      </c>
      <c r="I963" s="20">
        <f t="shared" si="407"/>
        <v>888.13186813186815</v>
      </c>
      <c r="J963" s="20">
        <f t="shared" si="408"/>
        <v>1.1714828015092449</v>
      </c>
      <c r="K963" s="20">
        <f t="shared" ref="K963:K1026" si="423">IF(OR(E963="",E962=""),"",E963/E962-1)</f>
        <v>0.10069688874384464</v>
      </c>
      <c r="L963" s="20">
        <f t="shared" ref="L963:L1026" si="424">IF(OR(F963="",F962=""),"",F963/F962-1)</f>
        <v>0.61941836959349938</v>
      </c>
      <c r="M963" s="20">
        <f t="shared" ref="M963:M1026" si="425">IF(OR(G963="",G962=""),"",G963/G962-1)</f>
        <v>0.10344985821882058</v>
      </c>
      <c r="N963" s="20">
        <f t="shared" si="409"/>
        <v>0.99221114496197926</v>
      </c>
      <c r="O963" s="20">
        <f t="shared" si="410"/>
        <v>7.7888550380206178E-3</v>
      </c>
      <c r="P963" s="21">
        <f>IF(SUMIFS('Daily NSE Equity Options'!$L:$L,'Daily NSE Equity Options'!$A:$A,$A963)=0,"",SUMIFS('Daily NSE Equity Options'!$L:$L,'Daily NSE Equity Options'!$A:$A,$A963))</f>
        <v>747738.50450000004</v>
      </c>
      <c r="Q963" s="8">
        <f>IF(SUMIFS('Daily BSE Equity Options'!$L:$L,'Daily BSE Equity Options'!$A:$A,$A963)=0,"",SUMIFS('Daily BSE Equity Options'!$L:$L,'Daily BSE Equity Options'!$A:$A,$A963))</f>
        <v>2380.4764</v>
      </c>
      <c r="R963" s="8">
        <f t="shared" si="411"/>
        <v>750118.98090000008</v>
      </c>
      <c r="S963" s="23">
        <f t="shared" si="412"/>
        <v>2.8366631391604877</v>
      </c>
      <c r="T963" s="23">
        <f t="shared" si="413"/>
        <v>29.994091468956128</v>
      </c>
      <c r="U963" s="23">
        <f t="shared" si="414"/>
        <v>2.8473612334591634</v>
      </c>
      <c r="V963" s="23">
        <f t="shared" ref="V963:V1026" si="426">IF(OR(P963="",P962=""),"",P963/P962-1)</f>
        <v>0.4437820449298151</v>
      </c>
      <c r="W963" s="23">
        <f t="shared" ref="W963:W1026" si="427">IF(OR(Q963="",Q962=""),"",Q963/Q962-1)</f>
        <v>0.97346142679898473</v>
      </c>
      <c r="X963" s="23">
        <f t="shared" ref="X963:X1026" si="428">IF(OR(R963="",R962=""),"",R963/R962-1)</f>
        <v>0.44501285165589288</v>
      </c>
      <c r="Y963" s="23">
        <f t="shared" si="415"/>
        <v>0.99682653490897677</v>
      </c>
      <c r="Z963" s="23">
        <f t="shared" si="416"/>
        <v>3.1734650910231351E-3</v>
      </c>
      <c r="AA963" s="24">
        <f>IF(SUMIFS('Daily NSE Equity Options'!$M:$M,'Daily NSE Equity Options'!$A:$A,$A963)=0,"",SUMIFS('Daily NSE Equity Options'!$M:$M,'Daily NSE Equity Options'!$A:$A,$A963))</f>
        <v>1033323110</v>
      </c>
      <c r="AB963" s="9">
        <f>IF(SUMIFS('Daily BSE Equity Options'!$M:$M,'Daily BSE Equity Options'!$A:$A,$A963)=0,"",SUMIFS('Daily BSE Equity Options'!$M:$M,'Daily BSE Equity Options'!$A:$A,$A963))</f>
        <v>3292201</v>
      </c>
      <c r="AC963" s="9">
        <f t="shared" si="417"/>
        <v>1036615311</v>
      </c>
      <c r="AD963" s="26">
        <f t="shared" si="418"/>
        <v>3.5277241316274131</v>
      </c>
      <c r="AE963" s="26">
        <f t="shared" si="419"/>
        <v>41.355950956553066</v>
      </c>
      <c r="AF963" s="26">
        <f t="shared" si="420"/>
        <v>3.5406031813573353</v>
      </c>
      <c r="AG963" s="26">
        <f t="shared" ref="AG963:AG1026" si="429">IF(OR(AA963="",AA962=""),"",AA963/AA962-1)</f>
        <v>0.5820175122068989</v>
      </c>
      <c r="AH963" s="26">
        <f t="shared" ref="AH963:AH1026" si="430">IF(OR(AB963="",AB962=""),"",AB963/AB962-1)</f>
        <v>0.97125154256583568</v>
      </c>
      <c r="AI963" s="26">
        <f t="shared" ref="AI963:AI1026" si="431">IF(OR(AC963="",AC962=""),"",AC963/AC962-1)</f>
        <v>0.58301021946890841</v>
      </c>
      <c r="AJ963" s="26">
        <f t="shared" si="421"/>
        <v>0.99682408607603523</v>
      </c>
      <c r="AK963" s="26">
        <f t="shared" si="422"/>
        <v>3.1759139239647986E-3</v>
      </c>
      <c r="AL963" s="29">
        <v>15.807499999999999</v>
      </c>
      <c r="AM963" s="30">
        <v>16.197500000000002</v>
      </c>
      <c r="AN963" s="30">
        <v>15.34</v>
      </c>
      <c r="AO963" s="30">
        <v>15.435</v>
      </c>
      <c r="AP963" s="31">
        <v>-2.3599999999999999E-2</v>
      </c>
    </row>
    <row r="964" spans="1:42" x14ac:dyDescent="0.2">
      <c r="A964" s="11">
        <v>45337</v>
      </c>
      <c r="B964" s="5" t="s">
        <v>243</v>
      </c>
      <c r="C964" s="10">
        <v>45323</v>
      </c>
      <c r="D964" s="5" t="s">
        <v>190</v>
      </c>
      <c r="E964" s="18">
        <f>IF(SUMIFS('Daily NSE Equity Options'!$K:$K,'Daily NSE Equity Options'!$A:$A,$A964)=0,"",SUMIFS('Daily NSE Equity Options'!$K:$K,'Daily NSE Equity Options'!$A:$A,$A964))</f>
        <v>822.28719999999998</v>
      </c>
      <c r="F964" s="7">
        <f>IF(SUMIFS('Daily BSE Equity Options'!$K:$K,'Daily BSE Equity Options'!$A:$A,$A964)=0,"",SUMIFS('Daily BSE Equity Options'!$K:$K,'Daily BSE Equity Options'!$A:$A,$A964))</f>
        <v>19.789400000000001</v>
      </c>
      <c r="G964" s="7">
        <f t="shared" si="405"/>
        <v>842.07659999999998</v>
      </c>
      <c r="H964" s="20">
        <f t="shared" si="406"/>
        <v>0.78264101629679672</v>
      </c>
      <c r="I964" s="20">
        <f t="shared" si="407"/>
        <v>3410.9655172413795</v>
      </c>
      <c r="J964" s="20">
        <f t="shared" si="408"/>
        <v>0.8255196133372209</v>
      </c>
      <c r="K964" s="20">
        <f t="shared" si="423"/>
        <v>-0.20221570742680539</v>
      </c>
      <c r="L964" s="20">
        <f t="shared" si="424"/>
        <v>1.4458231884416208</v>
      </c>
      <c r="M964" s="20">
        <f t="shared" si="425"/>
        <v>-0.18937937136986671</v>
      </c>
      <c r="N964" s="20">
        <f t="shared" si="409"/>
        <v>0.97649928759450144</v>
      </c>
      <c r="O964" s="20">
        <f t="shared" si="410"/>
        <v>2.3500712405498503E-2</v>
      </c>
      <c r="P964" s="21">
        <f>IF(SUMIFS('Daily NSE Equity Options'!$L:$L,'Daily NSE Equity Options'!$A:$A,$A964)=0,"",SUMIFS('Daily NSE Equity Options'!$L:$L,'Daily NSE Equity Options'!$A:$A,$A964))</f>
        <v>499745.2046</v>
      </c>
      <c r="Q964" s="8">
        <f>IF(SUMIFS('Daily BSE Equity Options'!$L:$L,'Daily BSE Equity Options'!$A:$A,$A964)=0,"",SUMIFS('Daily BSE Equity Options'!$L:$L,'Daily BSE Equity Options'!$A:$A,$A964))</f>
        <v>10155.5209</v>
      </c>
      <c r="R964" s="8">
        <f t="shared" si="411"/>
        <v>509900.7255</v>
      </c>
      <c r="S964" s="23">
        <f t="shared" si="412"/>
        <v>1.9527600041108486</v>
      </c>
      <c r="T964" s="23">
        <f t="shared" si="413"/>
        <v>127.34294939844301</v>
      </c>
      <c r="U964" s="23">
        <f t="shared" si="414"/>
        <v>2.011356313443954</v>
      </c>
      <c r="V964" s="23">
        <f t="shared" si="426"/>
        <v>-0.33165778999949846</v>
      </c>
      <c r="W964" s="23">
        <f t="shared" si="427"/>
        <v>3.2661716369042768</v>
      </c>
      <c r="X964" s="23">
        <f t="shared" si="428"/>
        <v>-0.3202402039097636</v>
      </c>
      <c r="Y964" s="23">
        <f t="shared" si="415"/>
        <v>0.98008333702596384</v>
      </c>
      <c r="Z964" s="23">
        <f t="shared" si="416"/>
        <v>1.991666297403611E-2</v>
      </c>
      <c r="AA964" s="24">
        <f>IF(SUMIFS('Daily NSE Equity Options'!$M:$M,'Daily NSE Equity Options'!$A:$A,$A964)=0,"",SUMIFS('Daily NSE Equity Options'!$M:$M,'Daily NSE Equity Options'!$A:$A,$A964))</f>
        <v>486638344</v>
      </c>
      <c r="AB964" s="9">
        <f>IF(SUMIFS('Daily BSE Equity Options'!$M:$M,'Daily BSE Equity Options'!$A:$A,$A964)=0,"",SUMIFS('Daily BSE Equity Options'!$M:$M,'Daily BSE Equity Options'!$A:$A,$A964))</f>
        <v>14055603</v>
      </c>
      <c r="AC964" s="9">
        <f t="shared" si="417"/>
        <v>500693947</v>
      </c>
      <c r="AD964" s="26">
        <f t="shared" si="418"/>
        <v>1.7836590261895418</v>
      </c>
      <c r="AE964" s="26">
        <f t="shared" si="419"/>
        <v>167.77119905862011</v>
      </c>
      <c r="AF964" s="26">
        <f t="shared" si="420"/>
        <v>1.8626958542591527</v>
      </c>
      <c r="AG964" s="26">
        <f t="shared" si="429"/>
        <v>-0.52905500777970604</v>
      </c>
      <c r="AH964" s="26">
        <f t="shared" si="430"/>
        <v>3.2693635655903144</v>
      </c>
      <c r="AI964" s="26">
        <f t="shared" si="431"/>
        <v>-0.51699155734349367</v>
      </c>
      <c r="AJ964" s="26">
        <f t="shared" si="421"/>
        <v>0.97192775529998565</v>
      </c>
      <c r="AK964" s="26">
        <f t="shared" si="422"/>
        <v>2.8072244700014317E-2</v>
      </c>
      <c r="AL964" s="29">
        <v>15.435</v>
      </c>
      <c r="AM964" s="30">
        <v>15.6625</v>
      </c>
      <c r="AN964" s="30">
        <v>15.112500000000001</v>
      </c>
      <c r="AO964" s="30">
        <v>15.225</v>
      </c>
      <c r="AP964" s="31">
        <v>-1.3599999999999999E-2</v>
      </c>
    </row>
    <row r="965" spans="1:42" x14ac:dyDescent="0.2">
      <c r="A965" s="11">
        <v>45338</v>
      </c>
      <c r="B965" s="5" t="s">
        <v>241</v>
      </c>
      <c r="C965" s="10">
        <v>45323</v>
      </c>
      <c r="D965" s="5" t="s">
        <v>190</v>
      </c>
      <c r="E965" s="18">
        <f>IF(SUMIFS('Daily NSE Equity Options'!$K:$K,'Daily NSE Equity Options'!$A:$A,$A965)=0,"",SUMIFS('Daily NSE Equity Options'!$K:$K,'Daily NSE Equity Options'!$A:$A,$A965))</f>
        <v>598.66520000000003</v>
      </c>
      <c r="F965" s="7">
        <f>IF(SUMIFS('Daily BSE Equity Options'!$K:$K,'Daily BSE Equity Options'!$A:$A,$A965)=0,"",SUMIFS('Daily BSE Equity Options'!$K:$K,'Daily BSE Equity Options'!$A:$A,$A965))</f>
        <v>126.9123</v>
      </c>
      <c r="G965" s="7">
        <f t="shared" si="405"/>
        <v>725.57749999999999</v>
      </c>
      <c r="H965" s="20">
        <f t="shared" si="406"/>
        <v>0.14224429803414562</v>
      </c>
      <c r="I965" s="20">
        <f t="shared" si="407"/>
        <v>66794.947368421053</v>
      </c>
      <c r="J965" s="20">
        <f t="shared" si="408"/>
        <v>0.38438606031119127</v>
      </c>
      <c r="K965" s="20">
        <f t="shared" si="423"/>
        <v>-0.27195121120698462</v>
      </c>
      <c r="L965" s="20">
        <f t="shared" si="424"/>
        <v>5.413145421286143</v>
      </c>
      <c r="M965" s="20">
        <f t="shared" si="425"/>
        <v>-0.13834739024929565</v>
      </c>
      <c r="N965" s="20">
        <f t="shared" si="409"/>
        <v>0.82508787827626962</v>
      </c>
      <c r="O965" s="20">
        <f t="shared" si="410"/>
        <v>0.17491212172373041</v>
      </c>
      <c r="P965" s="21">
        <f>IF(SUMIFS('Daily NSE Equity Options'!$L:$L,'Daily NSE Equity Options'!$A:$A,$A965)=0,"",SUMIFS('Daily NSE Equity Options'!$L:$L,'Daily NSE Equity Options'!$A:$A,$A965))</f>
        <v>121616.63129999999</v>
      </c>
      <c r="Q965" s="8">
        <f>IF(SUMIFS('Daily BSE Equity Options'!$L:$L,'Daily BSE Equity Options'!$A:$A,$A965)=0,"",SUMIFS('Daily BSE Equity Options'!$L:$L,'Daily BSE Equity Options'!$A:$A,$A965))</f>
        <v>253455.42920000001</v>
      </c>
      <c r="R965" s="8">
        <f t="shared" si="411"/>
        <v>375072.06050000002</v>
      </c>
      <c r="S965" s="23">
        <f t="shared" si="412"/>
        <v>-0.6445003845004964</v>
      </c>
      <c r="T965" s="23">
        <f t="shared" si="413"/>
        <v>4263.6433256270211</v>
      </c>
      <c r="U965" s="23">
        <f t="shared" si="414"/>
        <v>9.6188996569545271E-2</v>
      </c>
      <c r="V965" s="23">
        <f t="shared" si="426"/>
        <v>-0.75664272477143046</v>
      </c>
      <c r="W965" s="23">
        <f t="shared" si="427"/>
        <v>23.957403140197371</v>
      </c>
      <c r="X965" s="23">
        <f t="shared" si="428"/>
        <v>-0.26442140255397617</v>
      </c>
      <c r="Y965" s="23">
        <f t="shared" si="415"/>
        <v>0.3242487087357977</v>
      </c>
      <c r="Z965" s="23">
        <f t="shared" si="416"/>
        <v>0.6757512912642023</v>
      </c>
      <c r="AA965" s="24">
        <f>IF(SUMIFS('Daily NSE Equity Options'!$M:$M,'Daily NSE Equity Options'!$A:$A,$A965)=0,"",SUMIFS('Daily NSE Equity Options'!$M:$M,'Daily NSE Equity Options'!$A:$A,$A965))</f>
        <v>149024687</v>
      </c>
      <c r="AB965" s="9">
        <f>IF(SUMIFS('Daily BSE Equity Options'!$M:$M,'Daily BSE Equity Options'!$A:$A,$A965)=0,"",SUMIFS('Daily BSE Equity Options'!$M:$M,'Daily BSE Equity Options'!$A:$A,$A965))</f>
        <v>349883333</v>
      </c>
      <c r="AC965" s="9">
        <f t="shared" si="417"/>
        <v>498908020</v>
      </c>
      <c r="AD965" s="26">
        <f t="shared" si="418"/>
        <v>-0.5706246265827406</v>
      </c>
      <c r="AE965" s="26">
        <f t="shared" si="419"/>
        <v>5671.5572795071339</v>
      </c>
      <c r="AF965" s="26">
        <f t="shared" si="420"/>
        <v>0.43721660241666571</v>
      </c>
      <c r="AG965" s="26">
        <f t="shared" si="429"/>
        <v>-0.69376706780836817</v>
      </c>
      <c r="AH965" s="26">
        <f t="shared" si="430"/>
        <v>23.892801326275364</v>
      </c>
      <c r="AI965" s="26">
        <f t="shared" si="431"/>
        <v>-3.5669035160115214E-3</v>
      </c>
      <c r="AJ965" s="26">
        <f t="shared" si="421"/>
        <v>0.29870172662287531</v>
      </c>
      <c r="AK965" s="26">
        <f t="shared" si="422"/>
        <v>0.70129827337712469</v>
      </c>
      <c r="AL965" s="29">
        <v>15.225</v>
      </c>
      <c r="AM965" s="30">
        <v>15.5525</v>
      </c>
      <c r="AN965" s="30">
        <v>14.9025</v>
      </c>
      <c r="AO965" s="30">
        <v>15.2225</v>
      </c>
      <c r="AP965" s="31">
        <v>-2.0000000000000001E-4</v>
      </c>
    </row>
    <row r="966" spans="1:42" x14ac:dyDescent="0.2">
      <c r="A966" s="11">
        <v>45341</v>
      </c>
      <c r="B966" s="5" t="s">
        <v>244</v>
      </c>
      <c r="C966" s="10">
        <v>45323</v>
      </c>
      <c r="D966" s="5" t="s">
        <v>190</v>
      </c>
      <c r="E966" s="18">
        <f>IF(SUMIFS('Daily NSE Equity Options'!$K:$K,'Daily NSE Equity Options'!$A:$A,$A966)=0,"",SUMIFS('Daily NSE Equity Options'!$K:$K,'Daily NSE Equity Options'!$A:$A,$A966))</f>
        <v>630.89679999999998</v>
      </c>
      <c r="F966" s="7">
        <f>IF(SUMIFS('Daily BSE Equity Options'!$K:$K,'Daily BSE Equity Options'!$A:$A,$A966)=0,"",SUMIFS('Daily BSE Equity Options'!$K:$K,'Daily BSE Equity Options'!$A:$A,$A966))</f>
        <v>53.972999999999999</v>
      </c>
      <c r="G966" s="7">
        <f t="shared" si="405"/>
        <v>684.86979999999994</v>
      </c>
      <c r="H966" s="20" t="str">
        <f t="shared" si="406"/>
        <v/>
      </c>
      <c r="I966" s="20" t="str">
        <f t="shared" si="407"/>
        <v/>
      </c>
      <c r="J966" s="20" t="str">
        <f t="shared" si="408"/>
        <v/>
      </c>
      <c r="K966" s="20">
        <f t="shared" si="423"/>
        <v>5.383910740093123E-2</v>
      </c>
      <c r="L966" s="20">
        <f t="shared" si="424"/>
        <v>-0.57472207185591939</v>
      </c>
      <c r="M966" s="20">
        <f t="shared" si="425"/>
        <v>-5.6103862096054558E-2</v>
      </c>
      <c r="N966" s="20">
        <f t="shared" si="409"/>
        <v>0.92119232005849871</v>
      </c>
      <c r="O966" s="20">
        <f t="shared" si="410"/>
        <v>7.8807679941501299E-2</v>
      </c>
      <c r="P966" s="21">
        <f>IF(SUMIFS('Daily NSE Equity Options'!$L:$L,'Daily NSE Equity Options'!$A:$A,$A966)=0,"",SUMIFS('Daily NSE Equity Options'!$L:$L,'Daily NSE Equity Options'!$A:$A,$A966))</f>
        <v>233487.92449999999</v>
      </c>
      <c r="Q966" s="8">
        <f>IF(SUMIFS('Daily BSE Equity Options'!$L:$L,'Daily BSE Equity Options'!$A:$A,$A966)=0,"",SUMIFS('Daily BSE Equity Options'!$L:$L,'Daily BSE Equity Options'!$A:$A,$A966))</f>
        <v>87160.2742</v>
      </c>
      <c r="R966" s="8">
        <f t="shared" si="411"/>
        <v>320648.19870000001</v>
      </c>
      <c r="S966" s="23" t="str">
        <f t="shared" si="412"/>
        <v/>
      </c>
      <c r="T966" s="23" t="str">
        <f t="shared" si="413"/>
        <v/>
      </c>
      <c r="U966" s="23" t="str">
        <f t="shared" si="414"/>
        <v/>
      </c>
      <c r="V966" s="23">
        <f t="shared" si="426"/>
        <v>0.91986837658773402</v>
      </c>
      <c r="W966" s="23">
        <f t="shared" si="427"/>
        <v>-0.65611202539590341</v>
      </c>
      <c r="X966" s="23">
        <f t="shared" si="428"/>
        <v>-0.14510241505978561</v>
      </c>
      <c r="Y966" s="23">
        <f t="shared" si="415"/>
        <v>0.72817475802648257</v>
      </c>
      <c r="Z966" s="23">
        <f t="shared" si="416"/>
        <v>0.27182524197351743</v>
      </c>
      <c r="AA966" s="24">
        <f>IF(SUMIFS('Daily NSE Equity Options'!$M:$M,'Daily NSE Equity Options'!$A:$A,$A966)=0,"",SUMIFS('Daily NSE Equity Options'!$M:$M,'Daily NSE Equity Options'!$A:$A,$A966))</f>
        <v>282329207</v>
      </c>
      <c r="AB966" s="9">
        <f>IF(SUMIFS('Daily BSE Equity Options'!$M:$M,'Daily BSE Equity Options'!$A:$A,$A966)=0,"",SUMIFS('Daily BSE Equity Options'!$M:$M,'Daily BSE Equity Options'!$A:$A,$A966))</f>
        <v>109969285</v>
      </c>
      <c r="AC966" s="9">
        <f t="shared" si="417"/>
        <v>392298492</v>
      </c>
      <c r="AD966" s="26" t="str">
        <f t="shared" si="418"/>
        <v/>
      </c>
      <c r="AE966" s="26" t="str">
        <f t="shared" si="419"/>
        <v/>
      </c>
      <c r="AF966" s="26" t="str">
        <f t="shared" si="420"/>
        <v/>
      </c>
      <c r="AG966" s="26">
        <f t="shared" si="429"/>
        <v>0.89451300105733478</v>
      </c>
      <c r="AH966" s="26">
        <f t="shared" si="430"/>
        <v>-0.6856972749828012</v>
      </c>
      <c r="AI966" s="26">
        <f t="shared" si="431"/>
        <v>-0.21368573710240213</v>
      </c>
      <c r="AJ966" s="26">
        <f t="shared" si="421"/>
        <v>0.71967956226556185</v>
      </c>
      <c r="AK966" s="26">
        <f t="shared" si="422"/>
        <v>0.28032043773443821</v>
      </c>
      <c r="AL966" s="29">
        <v>15.2225</v>
      </c>
      <c r="AM966" s="30">
        <v>16.1175</v>
      </c>
      <c r="AN966" s="30">
        <v>13.7</v>
      </c>
      <c r="AO966" s="30">
        <v>16.017499999999998</v>
      </c>
      <c r="AP966" s="31">
        <v>5.2200000000000003E-2</v>
      </c>
    </row>
    <row r="967" spans="1:42" x14ac:dyDescent="0.2">
      <c r="A967" s="11">
        <v>45342</v>
      </c>
      <c r="B967" s="5" t="s">
        <v>242</v>
      </c>
      <c r="C967" s="10">
        <v>45323</v>
      </c>
      <c r="D967" s="5" t="s">
        <v>190</v>
      </c>
      <c r="E967" s="18">
        <f>IF(SUMIFS('Daily NSE Equity Options'!$K:$K,'Daily NSE Equity Options'!$A:$A,$A967)=0,"",SUMIFS('Daily NSE Equity Options'!$K:$K,'Daily NSE Equity Options'!$A:$A,$A967))</f>
        <v>812.65769999999998</v>
      </c>
      <c r="F967" s="7">
        <f>IF(SUMIFS('Daily BSE Equity Options'!$K:$K,'Daily BSE Equity Options'!$A:$A,$A967)=0,"",SUMIFS('Daily BSE Equity Options'!$K:$K,'Daily BSE Equity Options'!$A:$A,$A967))</f>
        <v>3.5849000000000002</v>
      </c>
      <c r="G967" s="7">
        <f t="shared" si="405"/>
        <v>816.24259999999992</v>
      </c>
      <c r="H967" s="20">
        <f t="shared" si="406"/>
        <v>0.56190847589429049</v>
      </c>
      <c r="I967" s="20">
        <f t="shared" si="407"/>
        <v>606.61016949152543</v>
      </c>
      <c r="J967" s="20">
        <f t="shared" si="408"/>
        <v>0.56878077769180213</v>
      </c>
      <c r="K967" s="20">
        <f t="shared" si="423"/>
        <v>0.28809925807200165</v>
      </c>
      <c r="L967" s="20">
        <f t="shared" si="424"/>
        <v>-0.93357975283938266</v>
      </c>
      <c r="M967" s="20">
        <f t="shared" si="425"/>
        <v>0.19182156958884744</v>
      </c>
      <c r="N967" s="20">
        <f t="shared" si="409"/>
        <v>0.99560804594124352</v>
      </c>
      <c r="O967" s="20">
        <f t="shared" si="410"/>
        <v>4.3919540587565517E-3</v>
      </c>
      <c r="P967" s="21">
        <f>IF(SUMIFS('Daily NSE Equity Options'!$L:$L,'Daily NSE Equity Options'!$A:$A,$A967)=0,"",SUMIFS('Daily NSE Equity Options'!$L:$L,'Daily NSE Equity Options'!$A:$A,$A967))</f>
        <v>446075.6593</v>
      </c>
      <c r="Q967" s="8">
        <f>IF(SUMIFS('Daily BSE Equity Options'!$L:$L,'Daily BSE Equity Options'!$A:$A,$A967)=0,"",SUMIFS('Daily BSE Equity Options'!$L:$L,'Daily BSE Equity Options'!$A:$A,$A967))</f>
        <v>855.05460000000005</v>
      </c>
      <c r="R967" s="8">
        <f t="shared" si="411"/>
        <v>446930.71389999997</v>
      </c>
      <c r="S967" s="23">
        <f t="shared" si="412"/>
        <v>1.9052799227809096</v>
      </c>
      <c r="T967" s="23">
        <f t="shared" si="413"/>
        <v>13.288536479395743</v>
      </c>
      <c r="U967" s="23">
        <f t="shared" si="414"/>
        <v>1.9097148127331454</v>
      </c>
      <c r="V967" s="23">
        <f t="shared" si="426"/>
        <v>0.91048706375391175</v>
      </c>
      <c r="W967" s="23">
        <f t="shared" si="427"/>
        <v>-0.99018985876480869</v>
      </c>
      <c r="X967" s="23">
        <f t="shared" si="428"/>
        <v>0.39383509937677985</v>
      </c>
      <c r="Y967" s="23">
        <f t="shared" si="415"/>
        <v>0.99808682962838102</v>
      </c>
      <c r="Z967" s="23">
        <f t="shared" si="416"/>
        <v>1.9131703716189824E-3</v>
      </c>
      <c r="AA967" s="24">
        <f>IF(SUMIFS('Daily NSE Equity Options'!$M:$M,'Daily NSE Equity Options'!$A:$A,$A967)=0,"",SUMIFS('Daily NSE Equity Options'!$M:$M,'Daily NSE Equity Options'!$A:$A,$A967))</f>
        <v>545411318</v>
      </c>
      <c r="AB967" s="9">
        <f>IF(SUMIFS('Daily BSE Equity Options'!$M:$M,'Daily BSE Equity Options'!$A:$A,$A967)=0,"",SUMIFS('Daily BSE Equity Options'!$M:$M,'Daily BSE Equity Options'!$A:$A,$A967))</f>
        <v>1165302</v>
      </c>
      <c r="AC967" s="9">
        <f t="shared" si="417"/>
        <v>546576620</v>
      </c>
      <c r="AD967" s="26">
        <f t="shared" si="418"/>
        <v>2.2348931873365112</v>
      </c>
      <c r="AE967" s="26">
        <f t="shared" si="419"/>
        <v>17.131634224898473</v>
      </c>
      <c r="AF967" s="26">
        <f t="shared" si="420"/>
        <v>2.2405694579817328</v>
      </c>
      <c r="AG967" s="26">
        <f t="shared" si="429"/>
        <v>0.93182747118331255</v>
      </c>
      <c r="AH967" s="26">
        <f t="shared" si="430"/>
        <v>-0.98940338659108318</v>
      </c>
      <c r="AI967" s="26">
        <f t="shared" si="431"/>
        <v>0.39326719614308381</v>
      </c>
      <c r="AJ967" s="26">
        <f t="shared" si="421"/>
        <v>0.9978679988178053</v>
      </c>
      <c r="AK967" s="26">
        <f t="shared" si="422"/>
        <v>2.1320011821947303E-3</v>
      </c>
      <c r="AL967" s="29">
        <v>16.017499999999998</v>
      </c>
      <c r="AM967" s="30">
        <v>16.36</v>
      </c>
      <c r="AN967" s="30">
        <v>14.2125</v>
      </c>
      <c r="AO967" s="30">
        <v>16.072500000000002</v>
      </c>
      <c r="AP967" s="31">
        <v>3.3999999999999998E-3</v>
      </c>
    </row>
    <row r="968" spans="1:42" x14ac:dyDescent="0.2">
      <c r="A968" s="11">
        <v>45343</v>
      </c>
      <c r="B968" s="5" t="s">
        <v>240</v>
      </c>
      <c r="C968" s="10">
        <v>45323</v>
      </c>
      <c r="D968" s="5" t="s">
        <v>190</v>
      </c>
      <c r="E968" s="18">
        <f>IF(SUMIFS('Daily NSE Equity Options'!$K:$K,'Daily NSE Equity Options'!$A:$A,$A968)=0,"",SUMIFS('Daily NSE Equity Options'!$K:$K,'Daily NSE Equity Options'!$A:$A,$A968))</f>
        <v>855.03639999999996</v>
      </c>
      <c r="F968" s="7">
        <f>IF(SUMIFS('Daily BSE Equity Options'!$K:$K,'Daily BSE Equity Options'!$A:$A,$A968)=0,"",SUMIFS('Daily BSE Equity Options'!$K:$K,'Daily BSE Equity Options'!$A:$A,$A968))</f>
        <v>6.5335999999999999</v>
      </c>
      <c r="G968" s="7">
        <f t="shared" si="405"/>
        <v>861.56999999999994</v>
      </c>
      <c r="H968" s="20">
        <f t="shared" si="406"/>
        <v>0.53562323624117703</v>
      </c>
      <c r="I968" s="20">
        <f t="shared" si="407"/>
        <v>919.22535211267598</v>
      </c>
      <c r="J968" s="20">
        <f t="shared" si="408"/>
        <v>0.54733768192985721</v>
      </c>
      <c r="K968" s="20">
        <f t="shared" si="423"/>
        <v>5.2148278420299121E-2</v>
      </c>
      <c r="L968" s="20">
        <f t="shared" si="424"/>
        <v>0.82253340400011155</v>
      </c>
      <c r="M968" s="20">
        <f t="shared" si="425"/>
        <v>5.5531774499395281E-2</v>
      </c>
      <c r="N968" s="20">
        <f t="shared" si="409"/>
        <v>0.99241663474819231</v>
      </c>
      <c r="O968" s="20">
        <f t="shared" si="410"/>
        <v>7.5833652518077464E-3</v>
      </c>
      <c r="P968" s="21">
        <f>IF(SUMIFS('Daily NSE Equity Options'!$L:$L,'Daily NSE Equity Options'!$A:$A,$A968)=0,"",SUMIFS('Daily NSE Equity Options'!$L:$L,'Daily NSE Equity Options'!$A:$A,$A968))</f>
        <v>664329.82880000002</v>
      </c>
      <c r="Q968" s="8">
        <f>IF(SUMIFS('Daily BSE Equity Options'!$L:$L,'Daily BSE Equity Options'!$A:$A,$A968)=0,"",SUMIFS('Daily BSE Equity Options'!$L:$L,'Daily BSE Equity Options'!$A:$A,$A968))</f>
        <v>2357.7701000000002</v>
      </c>
      <c r="R968" s="8">
        <f t="shared" si="411"/>
        <v>666687.59889999998</v>
      </c>
      <c r="S968" s="23">
        <f t="shared" si="412"/>
        <v>1.8322117908033726</v>
      </c>
      <c r="T968" s="23">
        <f t="shared" si="413"/>
        <v>38.725936759172988</v>
      </c>
      <c r="U968" s="23">
        <f t="shared" si="414"/>
        <v>1.8415445898232941</v>
      </c>
      <c r="V968" s="23">
        <f t="shared" si="426"/>
        <v>0.48927612379140628</v>
      </c>
      <c r="W968" s="23">
        <f t="shared" si="427"/>
        <v>1.7574497581791855</v>
      </c>
      <c r="X968" s="23">
        <f t="shared" si="428"/>
        <v>0.49170235601478551</v>
      </c>
      <c r="Y968" s="23">
        <f t="shared" si="415"/>
        <v>0.99646345589164975</v>
      </c>
      <c r="Z968" s="23">
        <f t="shared" si="416"/>
        <v>3.5365441083502962E-3</v>
      </c>
      <c r="AA968" s="24">
        <f>IF(SUMIFS('Daily NSE Equity Options'!$M:$M,'Daily NSE Equity Options'!$A:$A,$A968)=0,"",SUMIFS('Daily NSE Equity Options'!$M:$M,'Daily NSE Equity Options'!$A:$A,$A968))</f>
        <v>883181482</v>
      </c>
      <c r="AB968" s="9">
        <f>IF(SUMIFS('Daily BSE Equity Options'!$M:$M,'Daily BSE Equity Options'!$A:$A,$A968)=0,"",SUMIFS('Daily BSE Equity Options'!$M:$M,'Daily BSE Equity Options'!$A:$A,$A968))</f>
        <v>3212151</v>
      </c>
      <c r="AC968" s="9">
        <f t="shared" si="417"/>
        <v>886393633</v>
      </c>
      <c r="AD968" s="26">
        <f t="shared" si="418"/>
        <v>2.1898039837355303</v>
      </c>
      <c r="AE968" s="26">
        <f t="shared" si="419"/>
        <v>50.196184374103474</v>
      </c>
      <c r="AF968" s="26">
        <f t="shared" si="420"/>
        <v>2.2006800779062106</v>
      </c>
      <c r="AG968" s="26">
        <f t="shared" si="429"/>
        <v>0.61929437995270931</v>
      </c>
      <c r="AH968" s="26">
        <f t="shared" si="430"/>
        <v>1.7564965991648518</v>
      </c>
      <c r="AI968" s="26">
        <f t="shared" si="431"/>
        <v>0.62171889642846412</v>
      </c>
      <c r="AJ968" s="26">
        <f t="shared" si="421"/>
        <v>0.99637615740861263</v>
      </c>
      <c r="AK968" s="26">
        <f t="shared" si="422"/>
        <v>3.6238425913873865E-3</v>
      </c>
      <c r="AL968" s="29">
        <v>16.072500000000002</v>
      </c>
      <c r="AM968" s="30">
        <v>16.309999999999999</v>
      </c>
      <c r="AN968" s="30">
        <v>15.68</v>
      </c>
      <c r="AO968" s="30">
        <v>15.9275</v>
      </c>
      <c r="AP968" s="31">
        <v>-8.9999999999999993E-3</v>
      </c>
    </row>
    <row r="969" spans="1:42" x14ac:dyDescent="0.2">
      <c r="A969" s="11">
        <v>45344</v>
      </c>
      <c r="B969" s="5" t="s">
        <v>243</v>
      </c>
      <c r="C969" s="10">
        <v>45323</v>
      </c>
      <c r="D969" s="5" t="s">
        <v>190</v>
      </c>
      <c r="E969" s="18">
        <f>IF(SUMIFS('Daily NSE Equity Options'!$K:$K,'Daily NSE Equity Options'!$A:$A,$A969)=0,"",SUMIFS('Daily NSE Equity Options'!$K:$K,'Daily NSE Equity Options'!$A:$A,$A969))</f>
        <v>881.90520000000004</v>
      </c>
      <c r="F969" s="7">
        <f>IF(SUMIFS('Daily BSE Equity Options'!$K:$K,'Daily BSE Equity Options'!$A:$A,$A969)=0,"",SUMIFS('Daily BSE Equity Options'!$K:$K,'Daily BSE Equity Options'!$A:$A,$A969))</f>
        <v>21.055800000000001</v>
      </c>
      <c r="G969" s="7">
        <f t="shared" si="405"/>
        <v>902.96100000000001</v>
      </c>
      <c r="H969" s="20">
        <f t="shared" si="406"/>
        <v>0.583180009862728</v>
      </c>
      <c r="I969" s="20">
        <f t="shared" si="407"/>
        <v>1710.8536585365855</v>
      </c>
      <c r="J969" s="20">
        <f t="shared" si="408"/>
        <v>0.62094320350268117</v>
      </c>
      <c r="K969" s="20">
        <f t="shared" si="423"/>
        <v>3.1424159252167572E-2</v>
      </c>
      <c r="L969" s="20">
        <f t="shared" si="424"/>
        <v>2.2226949920411414</v>
      </c>
      <c r="M969" s="20">
        <f t="shared" si="425"/>
        <v>4.8041366342839398E-2</v>
      </c>
      <c r="N969" s="20">
        <f t="shared" si="409"/>
        <v>0.97668138491031176</v>
      </c>
      <c r="O969" s="20">
        <f t="shared" si="410"/>
        <v>2.3318615089688261E-2</v>
      </c>
      <c r="P969" s="21">
        <f>IF(SUMIFS('Daily NSE Equity Options'!$L:$L,'Daily NSE Equity Options'!$A:$A,$A969)=0,"",SUMIFS('Daily NSE Equity Options'!$L:$L,'Daily NSE Equity Options'!$A:$A,$A969))</f>
        <v>574155.24809999997</v>
      </c>
      <c r="Q969" s="8">
        <f>IF(SUMIFS('Daily BSE Equity Options'!$L:$L,'Daily BSE Equity Options'!$A:$A,$A969)=0,"",SUMIFS('Daily BSE Equity Options'!$L:$L,'Daily BSE Equity Options'!$A:$A,$A969))</f>
        <v>12726.9566</v>
      </c>
      <c r="R969" s="8">
        <f t="shared" si="411"/>
        <v>586882.2047</v>
      </c>
      <c r="S969" s="23">
        <f t="shared" si="412"/>
        <v>2.0502163733006897</v>
      </c>
      <c r="T969" s="23">
        <f t="shared" si="413"/>
        <v>207.49063861226375</v>
      </c>
      <c r="U969" s="23">
        <f t="shared" si="414"/>
        <v>2.1168179323109317</v>
      </c>
      <c r="V969" s="23">
        <f t="shared" si="426"/>
        <v>-0.1357376664282639</v>
      </c>
      <c r="W969" s="23">
        <f t="shared" si="427"/>
        <v>4.3978785293782456</v>
      </c>
      <c r="X969" s="23">
        <f t="shared" si="428"/>
        <v>-0.11970433278146275</v>
      </c>
      <c r="Y969" s="23">
        <f t="shared" si="415"/>
        <v>0.97831429118470925</v>
      </c>
      <c r="Z969" s="23">
        <f t="shared" si="416"/>
        <v>2.1685708815290645E-2</v>
      </c>
      <c r="AA969" s="24">
        <f>IF(SUMIFS('Daily NSE Equity Options'!$M:$M,'Daily NSE Equity Options'!$A:$A,$A969)=0,"",SUMIFS('Daily NSE Equity Options'!$M:$M,'Daily NSE Equity Options'!$A:$A,$A969))</f>
        <v>545773238</v>
      </c>
      <c r="AB969" s="9">
        <f>IF(SUMIFS('Daily BSE Equity Options'!$M:$M,'Daily BSE Equity Options'!$A:$A,$A969)=0,"",SUMIFS('Daily BSE Equity Options'!$M:$M,'Daily BSE Equity Options'!$A:$A,$A969))</f>
        <v>17468580</v>
      </c>
      <c r="AC969" s="9">
        <f t="shared" si="417"/>
        <v>563241818</v>
      </c>
      <c r="AD969" s="26">
        <f t="shared" si="418"/>
        <v>1.757213348586014</v>
      </c>
      <c r="AE969" s="26">
        <f t="shared" si="419"/>
        <v>271.16409073912502</v>
      </c>
      <c r="AF969" s="26">
        <f t="shared" si="420"/>
        <v>1.8445412039634808</v>
      </c>
      <c r="AG969" s="26">
        <f t="shared" si="429"/>
        <v>-0.38203727192731152</v>
      </c>
      <c r="AH969" s="26">
        <f t="shared" si="430"/>
        <v>4.4382810770726531</v>
      </c>
      <c r="AI969" s="26">
        <f t="shared" si="431"/>
        <v>-0.36456919699015933</v>
      </c>
      <c r="AJ969" s="26">
        <f t="shared" si="421"/>
        <v>0.96898564800811715</v>
      </c>
      <c r="AK969" s="26">
        <f t="shared" si="422"/>
        <v>3.1014351991882818E-2</v>
      </c>
      <c r="AL969" s="29">
        <v>15.9275</v>
      </c>
      <c r="AM969" s="30">
        <v>16.149999999999999</v>
      </c>
      <c r="AN969" s="30">
        <v>15.1325</v>
      </c>
      <c r="AO969" s="30">
        <v>15.1975</v>
      </c>
      <c r="AP969" s="31">
        <v>-4.58E-2</v>
      </c>
    </row>
    <row r="970" spans="1:42" x14ac:dyDescent="0.2">
      <c r="A970" s="11">
        <v>45345</v>
      </c>
      <c r="B970" s="5" t="s">
        <v>241</v>
      </c>
      <c r="C970" s="10">
        <v>45323</v>
      </c>
      <c r="D970" s="5" t="s">
        <v>190</v>
      </c>
      <c r="E970" s="18">
        <f>IF(SUMIFS('Daily NSE Equity Options'!$K:$K,'Daily NSE Equity Options'!$A:$A,$A970)=0,"",SUMIFS('Daily NSE Equity Options'!$K:$K,'Daily NSE Equity Options'!$A:$A,$A970))</f>
        <v>597.30799999999999</v>
      </c>
      <c r="F970" s="7">
        <f>IF(SUMIFS('Daily BSE Equity Options'!$K:$K,'Daily BSE Equity Options'!$A:$A,$A970)=0,"",SUMIFS('Daily BSE Equity Options'!$K:$K,'Daily BSE Equity Options'!$A:$A,$A970))</f>
        <v>146.04480000000001</v>
      </c>
      <c r="G970" s="7">
        <f t="shared" si="405"/>
        <v>743.3528</v>
      </c>
      <c r="H970" s="20">
        <f t="shared" si="406"/>
        <v>-0.13855208308094535</v>
      </c>
      <c r="I970" s="20">
        <f t="shared" si="407"/>
        <v>63496.739130434791</v>
      </c>
      <c r="J970" s="20">
        <f t="shared" si="408"/>
        <v>7.2072694432237627E-2</v>
      </c>
      <c r="K970" s="20">
        <f t="shared" si="423"/>
        <v>-0.32270724789920735</v>
      </c>
      <c r="L970" s="20">
        <f t="shared" si="424"/>
        <v>5.9360841193400393</v>
      </c>
      <c r="M970" s="20">
        <f t="shared" si="425"/>
        <v>-0.17676090107989162</v>
      </c>
      <c r="N970" s="20">
        <f t="shared" si="409"/>
        <v>0.8035323200504525</v>
      </c>
      <c r="O970" s="20">
        <f t="shared" si="410"/>
        <v>0.19646767994954753</v>
      </c>
      <c r="P970" s="21">
        <f>IF(SUMIFS('Daily NSE Equity Options'!$L:$L,'Daily NSE Equity Options'!$A:$A,$A970)=0,"",SUMIFS('Daily NSE Equity Options'!$L:$L,'Daily NSE Equity Options'!$A:$A,$A970))</f>
        <v>130122.14109999999</v>
      </c>
      <c r="Q970" s="8">
        <f>IF(SUMIFS('Daily BSE Equity Options'!$L:$L,'Daily BSE Equity Options'!$A:$A,$A970)=0,"",SUMIFS('Daily BSE Equity Options'!$L:$L,'Daily BSE Equity Options'!$A:$A,$A970))</f>
        <v>292999.73580000002</v>
      </c>
      <c r="R970" s="8">
        <f t="shared" si="411"/>
        <v>423121.87690000003</v>
      </c>
      <c r="S970" s="23">
        <f t="shared" si="412"/>
        <v>-0.67622953971941346</v>
      </c>
      <c r="T970" s="23">
        <f t="shared" si="413"/>
        <v>5027.924681057757</v>
      </c>
      <c r="U970" s="23">
        <f t="shared" si="414"/>
        <v>5.2661034373456594E-2</v>
      </c>
      <c r="V970" s="23">
        <f t="shared" si="426"/>
        <v>-0.77336767097296177</v>
      </c>
      <c r="W970" s="23">
        <f t="shared" si="427"/>
        <v>22.021979645943009</v>
      </c>
      <c r="X970" s="23">
        <f t="shared" si="428"/>
        <v>-0.27903440671490509</v>
      </c>
      <c r="Y970" s="23">
        <f t="shared" si="415"/>
        <v>0.30752874810761172</v>
      </c>
      <c r="Z970" s="23">
        <f t="shared" si="416"/>
        <v>0.69247125189238823</v>
      </c>
      <c r="AA970" s="24">
        <f>IF(SUMIFS('Daily NSE Equity Options'!$M:$M,'Daily NSE Equity Options'!$A:$A,$A970)=0,"",SUMIFS('Daily NSE Equity Options'!$M:$M,'Daily NSE Equity Options'!$A:$A,$A970))</f>
        <v>156018199</v>
      </c>
      <c r="AB970" s="9">
        <f>IF(SUMIFS('Daily BSE Equity Options'!$M:$M,'Daily BSE Equity Options'!$A:$A,$A970)=0,"",SUMIFS('Daily BSE Equity Options'!$M:$M,'Daily BSE Equity Options'!$A:$A,$A970))</f>
        <v>399918265</v>
      </c>
      <c r="AC970" s="9">
        <f t="shared" si="417"/>
        <v>555936464</v>
      </c>
      <c r="AD970" s="26">
        <f t="shared" si="418"/>
        <v>-0.6291511184422236</v>
      </c>
      <c r="AE970" s="26">
        <f t="shared" si="419"/>
        <v>6422.3579344683585</v>
      </c>
      <c r="AF970" s="26">
        <f t="shared" si="420"/>
        <v>0.32124272021978184</v>
      </c>
      <c r="AG970" s="26">
        <f t="shared" si="429"/>
        <v>-0.71413365819890195</v>
      </c>
      <c r="AH970" s="26">
        <f t="shared" si="430"/>
        <v>21.893576066285867</v>
      </c>
      <c r="AI970" s="26">
        <f t="shared" si="431"/>
        <v>-1.2970191073419235E-2</v>
      </c>
      <c r="AJ970" s="26">
        <f t="shared" si="421"/>
        <v>0.28064034130346233</v>
      </c>
      <c r="AK970" s="26">
        <f t="shared" si="422"/>
        <v>0.71935965869653762</v>
      </c>
      <c r="AL970" s="29">
        <v>15.1975</v>
      </c>
      <c r="AM970" s="30">
        <v>15.442500000000001</v>
      </c>
      <c r="AN970" s="30">
        <v>14.84</v>
      </c>
      <c r="AO970" s="30">
        <v>14.9725</v>
      </c>
      <c r="AP970" s="31">
        <v>-1.4800000000000001E-2</v>
      </c>
    </row>
    <row r="971" spans="1:42" x14ac:dyDescent="0.2">
      <c r="A971" s="11">
        <v>45348</v>
      </c>
      <c r="B971" s="5" t="s">
        <v>244</v>
      </c>
      <c r="C971" s="10">
        <v>45323</v>
      </c>
      <c r="D971" s="5" t="s">
        <v>190</v>
      </c>
      <c r="E971" s="18">
        <f>IF(SUMIFS('Daily NSE Equity Options'!$K:$K,'Daily NSE Equity Options'!$A:$A,$A971)=0,"",SUMIFS('Daily NSE Equity Options'!$K:$K,'Daily NSE Equity Options'!$A:$A,$A971))</f>
        <v>692.86339999999996</v>
      </c>
      <c r="F971" s="7">
        <f>IF(SUMIFS('Daily BSE Equity Options'!$K:$K,'Daily BSE Equity Options'!$A:$A,$A971)=0,"",SUMIFS('Daily BSE Equity Options'!$K:$K,'Daily BSE Equity Options'!$A:$A,$A971))</f>
        <v>46.143700000000003</v>
      </c>
      <c r="G971" s="7">
        <f t="shared" si="405"/>
        <v>739.00709999999992</v>
      </c>
      <c r="H971" s="20" t="str">
        <f t="shared" si="406"/>
        <v/>
      </c>
      <c r="I971" s="20" t="str">
        <f t="shared" si="407"/>
        <v/>
      </c>
      <c r="J971" s="20" t="str">
        <f t="shared" si="408"/>
        <v/>
      </c>
      <c r="K971" s="20">
        <f t="shared" si="423"/>
        <v>0.15997676240733427</v>
      </c>
      <c r="L971" s="20">
        <f t="shared" si="424"/>
        <v>-0.68404421109139113</v>
      </c>
      <c r="M971" s="20">
        <f t="shared" si="425"/>
        <v>-5.8460800847189853E-3</v>
      </c>
      <c r="N971" s="20">
        <f t="shared" si="409"/>
        <v>0.9375598691812298</v>
      </c>
      <c r="O971" s="20">
        <f t="shared" si="410"/>
        <v>6.2440130818770222E-2</v>
      </c>
      <c r="P971" s="21">
        <f>IF(SUMIFS('Daily NSE Equity Options'!$L:$L,'Daily NSE Equity Options'!$A:$A,$A971)=0,"",SUMIFS('Daily NSE Equity Options'!$L:$L,'Daily NSE Equity Options'!$A:$A,$A971))</f>
        <v>268149.40480000002</v>
      </c>
      <c r="Q971" s="8">
        <f>IF(SUMIFS('Daily BSE Equity Options'!$L:$L,'Daily BSE Equity Options'!$A:$A,$A971)=0,"",SUMIFS('Daily BSE Equity Options'!$L:$L,'Daily BSE Equity Options'!$A:$A,$A971))</f>
        <v>69622.721000000005</v>
      </c>
      <c r="R971" s="8">
        <f t="shared" si="411"/>
        <v>337772.12580000004</v>
      </c>
      <c r="S971" s="23" t="str">
        <f t="shared" si="412"/>
        <v/>
      </c>
      <c r="T971" s="23" t="str">
        <f t="shared" si="413"/>
        <v/>
      </c>
      <c r="U971" s="23" t="str">
        <f t="shared" si="414"/>
        <v/>
      </c>
      <c r="V971" s="23">
        <f t="shared" si="426"/>
        <v>1.0607515564466841</v>
      </c>
      <c r="W971" s="23">
        <f t="shared" si="427"/>
        <v>-0.76237957754499797</v>
      </c>
      <c r="X971" s="23">
        <f t="shared" si="428"/>
        <v>-0.20171434227252549</v>
      </c>
      <c r="Y971" s="23">
        <f t="shared" si="415"/>
        <v>0.79387665327592871</v>
      </c>
      <c r="Z971" s="23">
        <f t="shared" si="416"/>
        <v>0.2061233467240712</v>
      </c>
      <c r="AA971" s="24">
        <f>IF(SUMIFS('Daily NSE Equity Options'!$M:$M,'Daily NSE Equity Options'!$A:$A,$A971)=0,"",SUMIFS('Daily NSE Equity Options'!$M:$M,'Daily NSE Equity Options'!$A:$A,$A971))</f>
        <v>322457217</v>
      </c>
      <c r="AB971" s="9">
        <f>IF(SUMIFS('Daily BSE Equity Options'!$M:$M,'Daily BSE Equity Options'!$A:$A,$A971)=0,"",SUMIFS('Daily BSE Equity Options'!$M:$M,'Daily BSE Equity Options'!$A:$A,$A971))</f>
        <v>87544412</v>
      </c>
      <c r="AC971" s="9">
        <f t="shared" si="417"/>
        <v>410001629</v>
      </c>
      <c r="AD971" s="26" t="str">
        <f t="shared" si="418"/>
        <v/>
      </c>
      <c r="AE971" s="26" t="str">
        <f t="shared" si="419"/>
        <v/>
      </c>
      <c r="AF971" s="26" t="str">
        <f t="shared" si="420"/>
        <v/>
      </c>
      <c r="AG971" s="26">
        <f t="shared" si="429"/>
        <v>1.066792329784553</v>
      </c>
      <c r="AH971" s="26">
        <f t="shared" si="430"/>
        <v>-0.78109423934413202</v>
      </c>
      <c r="AI971" s="26">
        <f t="shared" si="431"/>
        <v>-0.26250272189377377</v>
      </c>
      <c r="AJ971" s="26">
        <f t="shared" si="421"/>
        <v>0.78647789226222808</v>
      </c>
      <c r="AK971" s="26">
        <f t="shared" si="422"/>
        <v>0.21352210773777194</v>
      </c>
      <c r="AL971" s="29">
        <v>14.9725</v>
      </c>
      <c r="AM971" s="30">
        <v>15.96</v>
      </c>
      <c r="AN971" s="30">
        <v>13.7575</v>
      </c>
      <c r="AO971" s="30">
        <v>15.6</v>
      </c>
      <c r="AP971" s="31">
        <v>4.19E-2</v>
      </c>
    </row>
    <row r="972" spans="1:42" x14ac:dyDescent="0.2">
      <c r="A972" s="11">
        <v>45349</v>
      </c>
      <c r="B972" s="5" t="s">
        <v>242</v>
      </c>
      <c r="C972" s="10">
        <v>45323</v>
      </c>
      <c r="D972" s="5" t="s">
        <v>190</v>
      </c>
      <c r="E972" s="18">
        <f>IF(SUMIFS('Daily NSE Equity Options'!$K:$K,'Daily NSE Equity Options'!$A:$A,$A972)=0,"",SUMIFS('Daily NSE Equity Options'!$K:$K,'Daily NSE Equity Options'!$A:$A,$A972))</f>
        <v>700.28390000000002</v>
      </c>
      <c r="F972" s="7">
        <f>IF(SUMIFS('Daily BSE Equity Options'!$K:$K,'Daily BSE Equity Options'!$A:$A,$A972)=0,"",SUMIFS('Daily BSE Equity Options'!$K:$K,'Daily BSE Equity Options'!$A:$A,$A972))</f>
        <v>3.7349999999999999</v>
      </c>
      <c r="G972" s="7">
        <f t="shared" si="405"/>
        <v>704.01890000000003</v>
      </c>
      <c r="H972" s="20">
        <f t="shared" si="406"/>
        <v>0.22307171839676299</v>
      </c>
      <c r="I972" s="20">
        <f t="shared" si="407"/>
        <v>556.46268656716416</v>
      </c>
      <c r="J972" s="20">
        <f t="shared" si="408"/>
        <v>0.22958064566270964</v>
      </c>
      <c r="K972" s="20">
        <f t="shared" si="423"/>
        <v>1.0709903279636501E-2</v>
      </c>
      <c r="L972" s="20">
        <f t="shared" si="424"/>
        <v>-0.91905720607580232</v>
      </c>
      <c r="M972" s="20">
        <f t="shared" si="425"/>
        <v>-4.7344876659506929E-2</v>
      </c>
      <c r="N972" s="20">
        <f t="shared" si="409"/>
        <v>0.99469474470074593</v>
      </c>
      <c r="O972" s="20">
        <f t="shared" si="410"/>
        <v>5.3052552992540391E-3</v>
      </c>
      <c r="P972" s="21">
        <f>IF(SUMIFS('Daily NSE Equity Options'!$L:$L,'Daily NSE Equity Options'!$A:$A,$A972)=0,"",SUMIFS('Daily NSE Equity Options'!$L:$L,'Daily NSE Equity Options'!$A:$A,$A972))</f>
        <v>403839.17910000001</v>
      </c>
      <c r="Q972" s="8">
        <f>IF(SUMIFS('Daily BSE Equity Options'!$L:$L,'Daily BSE Equity Options'!$A:$A,$A972)=0,"",SUMIFS('Daily BSE Equity Options'!$L:$L,'Daily BSE Equity Options'!$A:$A,$A972))</f>
        <v>917.62390000000005</v>
      </c>
      <c r="R972" s="8">
        <f t="shared" si="411"/>
        <v>404756.80300000001</v>
      </c>
      <c r="S972" s="23">
        <f t="shared" si="412"/>
        <v>1.6337970777616362</v>
      </c>
      <c r="T972" s="23">
        <f t="shared" si="413"/>
        <v>13.293051321870324</v>
      </c>
      <c r="U972" s="23">
        <f t="shared" si="414"/>
        <v>1.6386768841541715</v>
      </c>
      <c r="V972" s="23">
        <f t="shared" si="426"/>
        <v>0.50602302996422677</v>
      </c>
      <c r="W972" s="23">
        <f t="shared" si="427"/>
        <v>-0.98682005117266247</v>
      </c>
      <c r="X972" s="23">
        <f t="shared" si="428"/>
        <v>0.19831321794641688</v>
      </c>
      <c r="Y972" s="23">
        <f t="shared" si="415"/>
        <v>0.99773290061291442</v>
      </c>
      <c r="Z972" s="23">
        <f t="shared" si="416"/>
        <v>2.2670993870855336E-3</v>
      </c>
      <c r="AA972" s="24">
        <f>IF(SUMIFS('Daily NSE Equity Options'!$M:$M,'Daily NSE Equity Options'!$A:$A,$A972)=0,"",SUMIFS('Daily NSE Equity Options'!$M:$M,'Daily NSE Equity Options'!$A:$A,$A972))</f>
        <v>486097975</v>
      </c>
      <c r="AB972" s="9">
        <f>IF(SUMIFS('Daily BSE Equity Options'!$M:$M,'Daily BSE Equity Options'!$A:$A,$A972)=0,"",SUMIFS('Daily BSE Equity Options'!$M:$M,'Daily BSE Equity Options'!$A:$A,$A972))</f>
        <v>1244001</v>
      </c>
      <c r="AC972" s="9">
        <f t="shared" si="417"/>
        <v>487341976</v>
      </c>
      <c r="AD972" s="26">
        <f t="shared" si="418"/>
        <v>1.8285038392924591</v>
      </c>
      <c r="AE972" s="26">
        <f t="shared" si="419"/>
        <v>18.229892875361333</v>
      </c>
      <c r="AF972" s="26">
        <f t="shared" si="420"/>
        <v>1.8346753858184104</v>
      </c>
      <c r="AG972" s="26">
        <f t="shared" si="429"/>
        <v>0.50748052570335256</v>
      </c>
      <c r="AH972" s="26">
        <f t="shared" si="430"/>
        <v>-0.9857900581935487</v>
      </c>
      <c r="AI972" s="26">
        <f t="shared" si="431"/>
        <v>0.18863424320687283</v>
      </c>
      <c r="AJ972" s="26">
        <f t="shared" si="421"/>
        <v>0.99744737563915487</v>
      </c>
      <c r="AK972" s="26">
        <f t="shared" si="422"/>
        <v>2.5526243608451245E-3</v>
      </c>
      <c r="AL972" s="29">
        <v>15.6</v>
      </c>
      <c r="AM972" s="30">
        <v>15.9975</v>
      </c>
      <c r="AN972" s="30">
        <v>15.53</v>
      </c>
      <c r="AO972" s="30">
        <v>15.727499999999999</v>
      </c>
      <c r="AP972" s="31">
        <v>8.2000000000000007E-3</v>
      </c>
    </row>
    <row r="973" spans="1:42" x14ac:dyDescent="0.2">
      <c r="A973" s="11">
        <v>45350</v>
      </c>
      <c r="B973" s="5" t="s">
        <v>240</v>
      </c>
      <c r="C973" s="10">
        <v>45323</v>
      </c>
      <c r="D973" s="5" t="s">
        <v>190</v>
      </c>
      <c r="E973" s="18">
        <f>IF(SUMIFS('Daily NSE Equity Options'!$K:$K,'Daily NSE Equity Options'!$A:$A,$A973)=0,"",SUMIFS('Daily NSE Equity Options'!$K:$K,'Daily NSE Equity Options'!$A:$A,$A973))</f>
        <v>901.33150000000001</v>
      </c>
      <c r="F973" s="7">
        <f>IF(SUMIFS('Daily BSE Equity Options'!$K:$K,'Daily BSE Equity Options'!$A:$A,$A973)=0,"",SUMIFS('Daily BSE Equity Options'!$K:$K,'Daily BSE Equity Options'!$A:$A,$A973))</f>
        <v>8.3468999999999998</v>
      </c>
      <c r="G973" s="7">
        <f t="shared" si="405"/>
        <v>909.67840000000001</v>
      </c>
      <c r="H973" s="20">
        <f t="shared" si="406"/>
        <v>0.58854605441721275</v>
      </c>
      <c r="I973" s="20">
        <f t="shared" si="407"/>
        <v>1438.1206896551726</v>
      </c>
      <c r="J973" s="20">
        <f t="shared" si="408"/>
        <v>0.60324060741649888</v>
      </c>
      <c r="K973" s="20">
        <f t="shared" si="423"/>
        <v>0.28709441984886408</v>
      </c>
      <c r="L973" s="20">
        <f t="shared" si="424"/>
        <v>1.2347791164658632</v>
      </c>
      <c r="M973" s="20">
        <f t="shared" si="425"/>
        <v>0.29212212910761348</v>
      </c>
      <c r="N973" s="20">
        <f t="shared" si="409"/>
        <v>0.99082433967872596</v>
      </c>
      <c r="O973" s="20">
        <f t="shared" si="410"/>
        <v>9.1756603212739801E-3</v>
      </c>
      <c r="P973" s="21">
        <f>IF(SUMIFS('Daily NSE Equity Options'!$L:$L,'Daily NSE Equity Options'!$A:$A,$A973)=0,"",SUMIFS('Daily NSE Equity Options'!$L:$L,'Daily NSE Equity Options'!$A:$A,$A973))</f>
        <v>336075.61810000002</v>
      </c>
      <c r="Q973" s="8">
        <f>IF(SUMIFS('Daily BSE Equity Options'!$L:$L,'Daily BSE Equity Options'!$A:$A,$A973)=0,"",SUMIFS('Daily BSE Equity Options'!$L:$L,'Daily BSE Equity Options'!$A:$A,$A973))</f>
        <v>2874.2545</v>
      </c>
      <c r="R973" s="8">
        <f t="shared" si="411"/>
        <v>338949.8726</v>
      </c>
      <c r="S973" s="23">
        <f t="shared" si="412"/>
        <v>0.49982422712710273</v>
      </c>
      <c r="T973" s="23">
        <f t="shared" si="413"/>
        <v>43.74265135111154</v>
      </c>
      <c r="U973" s="23">
        <f t="shared" si="414"/>
        <v>0.51221779797409095</v>
      </c>
      <c r="V973" s="23">
        <f t="shared" si="426"/>
        <v>-0.16779838239325495</v>
      </c>
      <c r="W973" s="23">
        <f t="shared" si="427"/>
        <v>2.1322794665657683</v>
      </c>
      <c r="X973" s="23">
        <f t="shared" si="428"/>
        <v>-0.16258387731163104</v>
      </c>
      <c r="Y973" s="23">
        <f t="shared" si="415"/>
        <v>0.99152011924963335</v>
      </c>
      <c r="Z973" s="23">
        <f t="shared" si="416"/>
        <v>8.4798807503667431E-3</v>
      </c>
      <c r="AA973" s="24">
        <f>IF(SUMIFS('Daily NSE Equity Options'!$M:$M,'Daily NSE Equity Options'!$A:$A,$A973)=0,"",SUMIFS('Daily NSE Equity Options'!$M:$M,'Daily NSE Equity Options'!$A:$A,$A973))</f>
        <v>404231980</v>
      </c>
      <c r="AB973" s="9">
        <f>IF(SUMIFS('Daily BSE Equity Options'!$M:$M,'Daily BSE Equity Options'!$A:$A,$A973)=0,"",SUMIFS('Daily BSE Equity Options'!$M:$M,'Daily BSE Equity Options'!$A:$A,$A973))</f>
        <v>3920607</v>
      </c>
      <c r="AC973" s="9">
        <f t="shared" si="417"/>
        <v>408152587</v>
      </c>
      <c r="AD973" s="26">
        <f t="shared" si="418"/>
        <v>0.49744926993602601</v>
      </c>
      <c r="AE973" s="26">
        <f t="shared" si="419"/>
        <v>59.568623513054227</v>
      </c>
      <c r="AF973" s="26">
        <f t="shared" si="420"/>
        <v>0.51161042031362203</v>
      </c>
      <c r="AG973" s="26">
        <f t="shared" si="429"/>
        <v>-0.16841459790076274</v>
      </c>
      <c r="AH973" s="26">
        <f t="shared" si="430"/>
        <v>2.1516108106022425</v>
      </c>
      <c r="AI973" s="26">
        <f t="shared" si="431"/>
        <v>-0.16249244452523826</v>
      </c>
      <c r="AJ973" s="26">
        <f t="shared" si="421"/>
        <v>0.99039426154611143</v>
      </c>
      <c r="AK973" s="26">
        <f t="shared" si="422"/>
        <v>9.6057384538885699E-3</v>
      </c>
      <c r="AL973" s="29">
        <v>15.727499999999999</v>
      </c>
      <c r="AM973" s="30">
        <v>16.739999999999998</v>
      </c>
      <c r="AN973" s="30">
        <v>15.31</v>
      </c>
      <c r="AO973" s="30">
        <v>16.329999999999998</v>
      </c>
      <c r="AP973" s="31">
        <v>3.8300000000000001E-2</v>
      </c>
    </row>
    <row r="974" spans="1:42" x14ac:dyDescent="0.2">
      <c r="A974" s="11">
        <v>45351</v>
      </c>
      <c r="B974" s="5" t="s">
        <v>243</v>
      </c>
      <c r="C974" s="10">
        <v>45323</v>
      </c>
      <c r="D974" s="5" t="s">
        <v>190</v>
      </c>
      <c r="E974" s="18">
        <f>IF(SUMIFS('Daily NSE Equity Options'!$K:$K,'Daily NSE Equity Options'!$A:$A,$A974)=0,"",SUMIFS('Daily NSE Equity Options'!$K:$K,'Daily NSE Equity Options'!$A:$A,$A974))</f>
        <v>932.27239999999995</v>
      </c>
      <c r="F974" s="7">
        <f>IF(SUMIFS('Daily BSE Equity Options'!$K:$K,'Daily BSE Equity Options'!$A:$A,$A974)=0,"",SUMIFS('Daily BSE Equity Options'!$K:$K,'Daily BSE Equity Options'!$A:$A,$A974))</f>
        <v>15.129099999999999</v>
      </c>
      <c r="G974" s="7">
        <f t="shared" si="405"/>
        <v>947.40149999999994</v>
      </c>
      <c r="H974" s="20">
        <f t="shared" si="406"/>
        <v>0.95103822666449012</v>
      </c>
      <c r="I974" s="20">
        <f t="shared" si="407"/>
        <v>2749.7454545454548</v>
      </c>
      <c r="J974" s="20">
        <f t="shared" si="408"/>
        <v>0.98267723785915551</v>
      </c>
      <c r="K974" s="20">
        <f t="shared" si="423"/>
        <v>3.4327991421580162E-2</v>
      </c>
      <c r="L974" s="20">
        <f t="shared" si="424"/>
        <v>0.81254118295415068</v>
      </c>
      <c r="M974" s="20">
        <f t="shared" si="425"/>
        <v>4.1468611324617433E-2</v>
      </c>
      <c r="N974" s="20">
        <f t="shared" si="409"/>
        <v>0.98403095203036939</v>
      </c>
      <c r="O974" s="20">
        <f t="shared" si="410"/>
        <v>1.5969047969630615E-2</v>
      </c>
      <c r="P974" s="21">
        <f>IF(SUMIFS('Daily NSE Equity Options'!$L:$L,'Daily NSE Equity Options'!$A:$A,$A974)=0,"",SUMIFS('Daily NSE Equity Options'!$L:$L,'Daily NSE Equity Options'!$A:$A,$A974))</f>
        <v>704516.89289999998</v>
      </c>
      <c r="Q974" s="8">
        <f>IF(SUMIFS('Daily BSE Equity Options'!$L:$L,'Daily BSE Equity Options'!$A:$A,$A974)=0,"",SUMIFS('Daily BSE Equity Options'!$L:$L,'Daily BSE Equity Options'!$A:$A,$A974))</f>
        <v>7590.6508999999996</v>
      </c>
      <c r="R974" s="8">
        <f t="shared" si="411"/>
        <v>712107.54379999998</v>
      </c>
      <c r="S974" s="23">
        <f t="shared" si="412"/>
        <v>3.2526549503151934</v>
      </c>
      <c r="T974" s="23">
        <f t="shared" si="413"/>
        <v>182.67825668226627</v>
      </c>
      <c r="U974" s="23">
        <f t="shared" si="414"/>
        <v>3.2974021738592292</v>
      </c>
      <c r="V974" s="23">
        <f t="shared" si="426"/>
        <v>1.0963046854841147</v>
      </c>
      <c r="W974" s="23">
        <f t="shared" si="427"/>
        <v>1.6409111997563195</v>
      </c>
      <c r="X974" s="23">
        <f t="shared" si="428"/>
        <v>1.1009228837810161</v>
      </c>
      <c r="Y974" s="23">
        <f t="shared" si="415"/>
        <v>0.98934058350302789</v>
      </c>
      <c r="Z974" s="23">
        <f t="shared" si="416"/>
        <v>1.0659416496972097E-2</v>
      </c>
      <c r="AA974" s="24">
        <f>IF(SUMIFS('Daily NSE Equity Options'!$M:$M,'Daily NSE Equity Options'!$A:$A,$A974)=0,"",SUMIFS('Daily NSE Equity Options'!$M:$M,'Daily NSE Equity Options'!$A:$A,$A974))</f>
        <v>849703460</v>
      </c>
      <c r="AB974" s="9">
        <f>IF(SUMIFS('Daily BSE Equity Options'!$M:$M,'Daily BSE Equity Options'!$A:$A,$A974)=0,"",SUMIFS('Daily BSE Equity Options'!$M:$M,'Daily BSE Equity Options'!$A:$A,$A974))</f>
        <v>10402628</v>
      </c>
      <c r="AC974" s="9">
        <f t="shared" si="417"/>
        <v>860106088</v>
      </c>
      <c r="AD974" s="26">
        <f t="shared" si="418"/>
        <v>3.8574086542068766</v>
      </c>
      <c r="AE974" s="26">
        <f t="shared" si="419"/>
        <v>247.53373470948011</v>
      </c>
      <c r="AF974" s="26">
        <f t="shared" si="420"/>
        <v>3.9157000444261607</v>
      </c>
      <c r="AG974" s="26">
        <f t="shared" si="429"/>
        <v>1.1020193899552431</v>
      </c>
      <c r="AH974" s="26">
        <f t="shared" si="430"/>
        <v>1.6533207740536096</v>
      </c>
      <c r="AI974" s="26">
        <f t="shared" si="431"/>
        <v>1.1073150468601587</v>
      </c>
      <c r="AJ974" s="26">
        <f t="shared" si="421"/>
        <v>0.9879054128959962</v>
      </c>
      <c r="AK974" s="26">
        <f t="shared" si="422"/>
        <v>1.2094587104003849E-2</v>
      </c>
      <c r="AL974" s="29">
        <v>16.329999999999998</v>
      </c>
      <c r="AM974" s="30">
        <v>16.552499999999998</v>
      </c>
      <c r="AN974" s="30">
        <v>15.37</v>
      </c>
      <c r="AO974" s="30">
        <v>15.5725</v>
      </c>
      <c r="AP974" s="31">
        <v>-4.6399999999999997E-2</v>
      </c>
    </row>
    <row r="975" spans="1:42" x14ac:dyDescent="0.2">
      <c r="A975" s="11">
        <v>45352</v>
      </c>
      <c r="B975" s="5" t="s">
        <v>241</v>
      </c>
      <c r="C975" s="10">
        <v>45352</v>
      </c>
      <c r="D975" s="5" t="s">
        <v>190</v>
      </c>
      <c r="E975" s="18">
        <f>IF(SUMIFS('Daily NSE Equity Options'!$K:$K,'Daily NSE Equity Options'!$A:$A,$A975)=0,"",SUMIFS('Daily NSE Equity Options'!$K:$K,'Daily NSE Equity Options'!$A:$A,$A975))</f>
        <v>599.88220000000001</v>
      </c>
      <c r="F975" s="7">
        <f>IF(SUMIFS('Daily BSE Equity Options'!$K:$K,'Daily BSE Equity Options'!$A:$A,$A975)=0,"",SUMIFS('Daily BSE Equity Options'!$K:$K,'Daily BSE Equity Options'!$A:$A,$A975))</f>
        <v>199.4203</v>
      </c>
      <c r="G975" s="7">
        <f t="shared" si="405"/>
        <v>799.30250000000001</v>
      </c>
      <c r="H975" s="20">
        <f t="shared" si="406"/>
        <v>0.25541966456970422</v>
      </c>
      <c r="I975" s="20">
        <f t="shared" si="407"/>
        <v>36257.236363636366</v>
      </c>
      <c r="J975" s="20">
        <f t="shared" si="408"/>
        <v>0.67274262592355805</v>
      </c>
      <c r="K975" s="20">
        <f t="shared" si="423"/>
        <v>-0.35653763857001441</v>
      </c>
      <c r="L975" s="20">
        <f t="shared" si="424"/>
        <v>12.181240126643356</v>
      </c>
      <c r="M975" s="20">
        <f t="shared" si="425"/>
        <v>-0.15632126400475399</v>
      </c>
      <c r="N975" s="20">
        <f t="shared" si="409"/>
        <v>0.75050709837639695</v>
      </c>
      <c r="O975" s="20">
        <f t="shared" si="410"/>
        <v>0.24949290162360307</v>
      </c>
      <c r="P975" s="21">
        <f>IF(SUMIFS('Daily NSE Equity Options'!$L:$L,'Daily NSE Equity Options'!$A:$A,$A975)=0,"",SUMIFS('Daily NSE Equity Options'!$L:$L,'Daily NSE Equity Options'!$A:$A,$A975))</f>
        <v>126864.2175</v>
      </c>
      <c r="Q975" s="8">
        <f>IF(SUMIFS('Daily BSE Equity Options'!$L:$L,'Daily BSE Equity Options'!$A:$A,$A975)=0,"",SUMIFS('Daily BSE Equity Options'!$L:$L,'Daily BSE Equity Options'!$A:$A,$A975))</f>
        <v>294945.90870000003</v>
      </c>
      <c r="R975" s="8">
        <f t="shared" si="411"/>
        <v>421810.12620000006</v>
      </c>
      <c r="S975" s="23">
        <f t="shared" si="412"/>
        <v>-0.23421319203794166</v>
      </c>
      <c r="T975" s="23">
        <f t="shared" si="413"/>
        <v>7136.0889057199138</v>
      </c>
      <c r="U975" s="23">
        <f t="shared" si="414"/>
        <v>1.545525277845984</v>
      </c>
      <c r="V975" s="23">
        <f t="shared" si="426"/>
        <v>-0.81992735904771663</v>
      </c>
      <c r="W975" s="23">
        <f t="shared" si="427"/>
        <v>37.856471281007011</v>
      </c>
      <c r="X975" s="23">
        <f t="shared" si="428"/>
        <v>-0.40765951734044803</v>
      </c>
      <c r="Y975" s="23">
        <f t="shared" si="415"/>
        <v>0.30076143179134512</v>
      </c>
      <c r="Z975" s="23">
        <f t="shared" si="416"/>
        <v>0.69923856820865482</v>
      </c>
      <c r="AA975" s="24">
        <f>IF(SUMIFS('Daily NSE Equity Options'!$M:$M,'Daily NSE Equity Options'!$A:$A,$A975)=0,"",SUMIFS('Daily NSE Equity Options'!$M:$M,'Daily NSE Equity Options'!$A:$A,$A975))</f>
        <v>151198759</v>
      </c>
      <c r="AB975" s="9">
        <f>IF(SUMIFS('Daily BSE Equity Options'!$M:$M,'Daily BSE Equity Options'!$A:$A,$A975)=0,"",SUMIFS('Daily BSE Equity Options'!$M:$M,'Daily BSE Equity Options'!$A:$A,$A975))</f>
        <v>401407288</v>
      </c>
      <c r="AC975" s="9">
        <f t="shared" si="417"/>
        <v>552606047</v>
      </c>
      <c r="AD975" s="26">
        <f t="shared" si="418"/>
        <v>-0.13565826780093393</v>
      </c>
      <c r="AE975" s="26">
        <f t="shared" si="419"/>
        <v>9589.1970565749234</v>
      </c>
      <c r="AF975" s="26">
        <f t="shared" si="420"/>
        <v>2.1582680412187303</v>
      </c>
      <c r="AG975" s="26">
        <f t="shared" si="429"/>
        <v>-0.82205702798950586</v>
      </c>
      <c r="AH975" s="26">
        <f t="shared" si="430"/>
        <v>37.587103951040064</v>
      </c>
      <c r="AI975" s="26">
        <f t="shared" si="431"/>
        <v>-0.35751408493692693</v>
      </c>
      <c r="AJ975" s="26">
        <f t="shared" si="421"/>
        <v>0.27361039536362514</v>
      </c>
      <c r="AK975" s="26">
        <f t="shared" si="422"/>
        <v>0.72638960463637492</v>
      </c>
      <c r="AL975" s="29">
        <v>15.5725</v>
      </c>
      <c r="AM975" s="30">
        <v>15.6425</v>
      </c>
      <c r="AN975" s="30">
        <v>15</v>
      </c>
      <c r="AO975" s="30">
        <v>15.234999999999999</v>
      </c>
      <c r="AP975" s="31">
        <v>-2.1700000000000001E-2</v>
      </c>
    </row>
    <row r="976" spans="1:42" x14ac:dyDescent="0.2">
      <c r="A976" s="11">
        <v>45353</v>
      </c>
      <c r="B976" s="5" t="s">
        <v>245</v>
      </c>
      <c r="C976" s="10">
        <v>45352</v>
      </c>
      <c r="D976" s="5" t="s">
        <v>190</v>
      </c>
      <c r="E976" s="18">
        <f>IF(SUMIFS('Daily NSE Equity Options'!$K:$K,'Daily NSE Equity Options'!$A:$A,$A976)=0,"",SUMIFS('Daily NSE Equity Options'!$K:$K,'Daily NSE Equity Options'!$A:$A,$A976))</f>
        <v>92.836500000000001</v>
      </c>
      <c r="F976" s="7">
        <f>IF(SUMIFS('Daily BSE Equity Options'!$K:$K,'Daily BSE Equity Options'!$A:$A,$A976)=0,"",SUMIFS('Daily BSE Equity Options'!$K:$K,'Daily BSE Equity Options'!$A:$A,$A976))</f>
        <v>3.4203000000000001</v>
      </c>
      <c r="G976" s="7">
        <f t="shared" si="405"/>
        <v>96.256799999999998</v>
      </c>
      <c r="H976" s="20">
        <f t="shared" si="406"/>
        <v>-0.83263375427062325</v>
      </c>
      <c r="I976" s="20">
        <f t="shared" si="407"/>
        <v>2630</v>
      </c>
      <c r="J976" s="20">
        <f t="shared" si="408"/>
        <v>-0.82646802189323088</v>
      </c>
      <c r="K976" s="20">
        <f t="shared" si="423"/>
        <v>-0.84524211586874887</v>
      </c>
      <c r="L976" s="20">
        <f t="shared" si="424"/>
        <v>-0.98284878720972735</v>
      </c>
      <c r="M976" s="20">
        <f t="shared" si="425"/>
        <v>-0.8795740035843751</v>
      </c>
      <c r="N976" s="20">
        <f t="shared" si="409"/>
        <v>0.96446692597302219</v>
      </c>
      <c r="O976" s="20">
        <f t="shared" si="410"/>
        <v>3.5533074026977834E-2</v>
      </c>
      <c r="P976" s="21">
        <f>IF(SUMIFS('Daily NSE Equity Options'!$L:$L,'Daily NSE Equity Options'!$A:$A,$A976)=0,"",SUMIFS('Daily NSE Equity Options'!$L:$L,'Daily NSE Equity Options'!$A:$A,$A976))</f>
        <v>28048.504000000001</v>
      </c>
      <c r="Q976" s="8">
        <f>IF(SUMIFS('Daily BSE Equity Options'!$L:$L,'Daily BSE Equity Options'!$A:$A,$A976)=0,"",SUMIFS('Daily BSE Equity Options'!$L:$L,'Daily BSE Equity Options'!$A:$A,$A976))</f>
        <v>2059.6995000000002</v>
      </c>
      <c r="R976" s="8">
        <f t="shared" si="411"/>
        <v>30108.2035</v>
      </c>
      <c r="S976" s="23">
        <f t="shared" si="412"/>
        <v>-0.91851290750451231</v>
      </c>
      <c r="T976" s="23">
        <f t="shared" si="413"/>
        <v>52.41101101568335</v>
      </c>
      <c r="U976" s="23">
        <f t="shared" si="414"/>
        <v>-0.91253882470117265</v>
      </c>
      <c r="V976" s="23">
        <f t="shared" si="426"/>
        <v>-0.77890925784490805</v>
      </c>
      <c r="W976" s="23">
        <f t="shared" si="427"/>
        <v>-0.99301668733403248</v>
      </c>
      <c r="X976" s="23">
        <f t="shared" si="428"/>
        <v>-0.92862143028371902</v>
      </c>
      <c r="Y976" s="23">
        <f t="shared" si="415"/>
        <v>0.93159008972421753</v>
      </c>
      <c r="Z976" s="23">
        <f t="shared" si="416"/>
        <v>6.8409910275782485E-2</v>
      </c>
      <c r="AA976" s="24">
        <f>IF(SUMIFS('Daily NSE Equity Options'!$M:$M,'Daily NSE Equity Options'!$A:$A,$A976)=0,"",SUMIFS('Daily NSE Equity Options'!$M:$M,'Daily NSE Equity Options'!$A:$A,$A976))</f>
        <v>33145932</v>
      </c>
      <c r="AB976" s="9">
        <f>IF(SUMIFS('Daily BSE Equity Options'!$M:$M,'Daily BSE Equity Options'!$A:$A,$A976)=0,"",SUMIFS('Daily BSE Equity Options'!$M:$M,'Daily BSE Equity Options'!$A:$A,$A976))</f>
        <v>2575974</v>
      </c>
      <c r="AC976" s="9">
        <f t="shared" si="417"/>
        <v>35721906</v>
      </c>
      <c r="AD976" s="26">
        <f t="shared" si="418"/>
        <v>-0.90786460848503314</v>
      </c>
      <c r="AE976" s="26">
        <f t="shared" si="419"/>
        <v>60.609959101671812</v>
      </c>
      <c r="AF976" s="26">
        <f t="shared" si="420"/>
        <v>-0.90071574017252509</v>
      </c>
      <c r="AG976" s="26">
        <f t="shared" si="429"/>
        <v>-0.78077907372242383</v>
      </c>
      <c r="AH976" s="26">
        <f t="shared" si="430"/>
        <v>-0.99358264267488838</v>
      </c>
      <c r="AI976" s="26">
        <f t="shared" si="431"/>
        <v>-0.93535737403901409</v>
      </c>
      <c r="AJ976" s="26">
        <f t="shared" si="421"/>
        <v>0.92788811436881335</v>
      </c>
      <c r="AK976" s="26">
        <f t="shared" si="422"/>
        <v>7.2111885631186645E-2</v>
      </c>
      <c r="AL976" s="29"/>
      <c r="AM976" s="30"/>
      <c r="AN976" s="30"/>
      <c r="AO976" s="30"/>
      <c r="AP976" s="31"/>
    </row>
    <row r="977" spans="1:42" x14ac:dyDescent="0.2">
      <c r="A977" s="11">
        <v>45355</v>
      </c>
      <c r="B977" s="5" t="s">
        <v>244</v>
      </c>
      <c r="C977" s="10">
        <v>45352</v>
      </c>
      <c r="D977" s="5" t="s">
        <v>190</v>
      </c>
      <c r="E977" s="18">
        <f>IF(SUMIFS('Daily NSE Equity Options'!$K:$K,'Daily NSE Equity Options'!$A:$A,$A977)=0,"",SUMIFS('Daily NSE Equity Options'!$K:$K,'Daily NSE Equity Options'!$A:$A,$A977))</f>
        <v>605.69830000000002</v>
      </c>
      <c r="F977" s="7">
        <f>IF(SUMIFS('Daily BSE Equity Options'!$K:$K,'Daily BSE Equity Options'!$A:$A,$A977)=0,"",SUMIFS('Daily BSE Equity Options'!$K:$K,'Daily BSE Equity Options'!$A:$A,$A977))</f>
        <v>54.5595</v>
      </c>
      <c r="G977" s="7">
        <f t="shared" si="405"/>
        <v>660.25779999999997</v>
      </c>
      <c r="H977" s="20" t="str">
        <f t="shared" si="406"/>
        <v/>
      </c>
      <c r="I977" s="20" t="str">
        <f t="shared" si="407"/>
        <v/>
      </c>
      <c r="J977" s="20" t="str">
        <f t="shared" si="408"/>
        <v/>
      </c>
      <c r="K977" s="20">
        <f t="shared" si="423"/>
        <v>5.5243551835754259</v>
      </c>
      <c r="L977" s="20">
        <f t="shared" si="424"/>
        <v>14.951670906060871</v>
      </c>
      <c r="M977" s="20">
        <f t="shared" si="425"/>
        <v>5.8593366910181928</v>
      </c>
      <c r="N977" s="20">
        <f t="shared" si="409"/>
        <v>0.9173663681065185</v>
      </c>
      <c r="O977" s="20">
        <f t="shared" si="410"/>
        <v>8.2633631893481607E-2</v>
      </c>
      <c r="P977" s="21">
        <f>IF(SUMIFS('Daily NSE Equity Options'!$L:$L,'Daily NSE Equity Options'!$A:$A,$A977)=0,"",SUMIFS('Daily NSE Equity Options'!$L:$L,'Daily NSE Equity Options'!$A:$A,$A977))</f>
        <v>237147.0073</v>
      </c>
      <c r="Q977" s="8">
        <f>IF(SUMIFS('Daily BSE Equity Options'!$L:$L,'Daily BSE Equity Options'!$A:$A,$A977)=0,"",SUMIFS('Daily BSE Equity Options'!$L:$L,'Daily BSE Equity Options'!$A:$A,$A977))</f>
        <v>93031.6446</v>
      </c>
      <c r="R977" s="8">
        <f t="shared" si="411"/>
        <v>330178.6519</v>
      </c>
      <c r="S977" s="23" t="str">
        <f t="shared" si="412"/>
        <v/>
      </c>
      <c r="T977" s="23" t="str">
        <f t="shared" si="413"/>
        <v/>
      </c>
      <c r="U977" s="23" t="str">
        <f t="shared" si="414"/>
        <v/>
      </c>
      <c r="V977" s="23">
        <f t="shared" si="426"/>
        <v>7.4548896903735038</v>
      </c>
      <c r="W977" s="23">
        <f t="shared" si="427"/>
        <v>44.167581290377548</v>
      </c>
      <c r="X977" s="23">
        <f t="shared" si="428"/>
        <v>9.966401628712255</v>
      </c>
      <c r="Y977" s="23">
        <f t="shared" si="415"/>
        <v>0.71823846252732249</v>
      </c>
      <c r="Z977" s="23">
        <f t="shared" si="416"/>
        <v>0.28176153747267751</v>
      </c>
      <c r="AA977" s="24">
        <f>IF(SUMIFS('Daily NSE Equity Options'!$M:$M,'Daily NSE Equity Options'!$A:$A,$A977)=0,"",SUMIFS('Daily NSE Equity Options'!$M:$M,'Daily NSE Equity Options'!$A:$A,$A977))</f>
        <v>287912306</v>
      </c>
      <c r="AB977" s="9">
        <f>IF(SUMIFS('Daily BSE Equity Options'!$M:$M,'Daily BSE Equity Options'!$A:$A,$A977)=0,"",SUMIFS('Daily BSE Equity Options'!$M:$M,'Daily BSE Equity Options'!$A:$A,$A977))</f>
        <v>115183990</v>
      </c>
      <c r="AC977" s="9">
        <f t="shared" si="417"/>
        <v>403096296</v>
      </c>
      <c r="AD977" s="26" t="str">
        <f t="shared" si="418"/>
        <v/>
      </c>
      <c r="AE977" s="26" t="str">
        <f t="shared" si="419"/>
        <v/>
      </c>
      <c r="AF977" s="26" t="str">
        <f t="shared" si="420"/>
        <v/>
      </c>
      <c r="AG977" s="26">
        <f t="shared" si="429"/>
        <v>7.6862033627535347</v>
      </c>
      <c r="AH977" s="26">
        <f t="shared" si="430"/>
        <v>43.714733145598522</v>
      </c>
      <c r="AI977" s="26">
        <f t="shared" si="431"/>
        <v>10.284288581913854</v>
      </c>
      <c r="AJ977" s="26">
        <f t="shared" si="421"/>
        <v>0.7142519265421382</v>
      </c>
      <c r="AK977" s="26">
        <f t="shared" si="422"/>
        <v>0.2857480734578618</v>
      </c>
      <c r="AL977" s="29">
        <v>14.9925</v>
      </c>
      <c r="AM977" s="30">
        <v>15.3025</v>
      </c>
      <c r="AN977" s="30">
        <v>14.8225</v>
      </c>
      <c r="AO977" s="30">
        <v>14.922499999999999</v>
      </c>
      <c r="AP977" s="31">
        <v>-4.7000000000000002E-3</v>
      </c>
    </row>
    <row r="978" spans="1:42" x14ac:dyDescent="0.2">
      <c r="A978" s="11">
        <v>45356</v>
      </c>
      <c r="B978" s="5" t="s">
        <v>242</v>
      </c>
      <c r="C978" s="10">
        <v>45352</v>
      </c>
      <c r="D978" s="5" t="s">
        <v>190</v>
      </c>
      <c r="E978" s="18">
        <f>IF(SUMIFS('Daily NSE Equity Options'!$K:$K,'Daily NSE Equity Options'!$A:$A,$A978)=0,"",SUMIFS('Daily NSE Equity Options'!$K:$K,'Daily NSE Equity Options'!$A:$A,$A978))</f>
        <v>747.62390000000005</v>
      </c>
      <c r="F978" s="7">
        <f>IF(SUMIFS('Daily BSE Equity Options'!$K:$K,'Daily BSE Equity Options'!$A:$A,$A978)=0,"",SUMIFS('Daily BSE Equity Options'!$K:$K,'Daily BSE Equity Options'!$A:$A,$A978))</f>
        <v>6.6199000000000003</v>
      </c>
      <c r="G978" s="7">
        <f t="shared" si="405"/>
        <v>754.24380000000008</v>
      </c>
      <c r="H978" s="20" t="str">
        <f t="shared" si="406"/>
        <v/>
      </c>
      <c r="I978" s="20" t="str">
        <f t="shared" si="407"/>
        <v/>
      </c>
      <c r="J978" s="20" t="str">
        <f t="shared" si="408"/>
        <v/>
      </c>
      <c r="K978" s="20">
        <f t="shared" si="423"/>
        <v>0.23431731606312911</v>
      </c>
      <c r="L978" s="20">
        <f t="shared" si="424"/>
        <v>-0.8786664100660746</v>
      </c>
      <c r="M978" s="20">
        <f t="shared" si="425"/>
        <v>0.14234742853473303</v>
      </c>
      <c r="N978" s="20">
        <f t="shared" si="409"/>
        <v>0.99122312970951831</v>
      </c>
      <c r="O978" s="20">
        <f t="shared" si="410"/>
        <v>8.7768702904816708E-3</v>
      </c>
      <c r="P978" s="21">
        <f>IF(SUMIFS('Daily NSE Equity Options'!$L:$L,'Daily NSE Equity Options'!$A:$A,$A978)=0,"",SUMIFS('Daily NSE Equity Options'!$L:$L,'Daily NSE Equity Options'!$A:$A,$A978))</f>
        <v>453402.21179999999</v>
      </c>
      <c r="Q978" s="8">
        <f>IF(SUMIFS('Daily BSE Equity Options'!$L:$L,'Daily BSE Equity Options'!$A:$A,$A978)=0,"",SUMIFS('Daily BSE Equity Options'!$L:$L,'Daily BSE Equity Options'!$A:$A,$A978))</f>
        <v>2822.7584000000002</v>
      </c>
      <c r="R978" s="8">
        <f t="shared" si="411"/>
        <v>456224.97019999998</v>
      </c>
      <c r="S978" s="23" t="str">
        <f t="shared" si="412"/>
        <v/>
      </c>
      <c r="T978" s="23" t="str">
        <f t="shared" si="413"/>
        <v/>
      </c>
      <c r="U978" s="23" t="str">
        <f t="shared" si="414"/>
        <v/>
      </c>
      <c r="V978" s="23">
        <f t="shared" si="426"/>
        <v>0.91190357813130207</v>
      </c>
      <c r="W978" s="23">
        <f t="shared" si="427"/>
        <v>-0.96965808341734938</v>
      </c>
      <c r="X978" s="23">
        <f t="shared" si="428"/>
        <v>0.38175187152370826</v>
      </c>
      <c r="Y978" s="23">
        <f t="shared" si="415"/>
        <v>0.99381279284480517</v>
      </c>
      <c r="Z978" s="23">
        <f t="shared" si="416"/>
        <v>6.1872071551948571E-3</v>
      </c>
      <c r="AA978" s="24">
        <f>IF(SUMIFS('Daily NSE Equity Options'!$M:$M,'Daily NSE Equity Options'!$A:$A,$A978)=0,"",SUMIFS('Daily NSE Equity Options'!$M:$M,'Daily NSE Equity Options'!$A:$A,$A978))</f>
        <v>546663839</v>
      </c>
      <c r="AB978" s="9">
        <f>IF(SUMIFS('Daily BSE Equity Options'!$M:$M,'Daily BSE Equity Options'!$A:$A,$A978)=0,"",SUMIFS('Daily BSE Equity Options'!$M:$M,'Daily BSE Equity Options'!$A:$A,$A978))</f>
        <v>3806915</v>
      </c>
      <c r="AC978" s="9">
        <f t="shared" si="417"/>
        <v>550470754</v>
      </c>
      <c r="AD978" s="26" t="str">
        <f t="shared" si="418"/>
        <v/>
      </c>
      <c r="AE978" s="26" t="str">
        <f t="shared" si="419"/>
        <v/>
      </c>
      <c r="AF978" s="26" t="str">
        <f t="shared" si="420"/>
        <v/>
      </c>
      <c r="AG978" s="26">
        <f t="shared" si="429"/>
        <v>0.89871647584247416</v>
      </c>
      <c r="AH978" s="26">
        <f t="shared" si="430"/>
        <v>-0.96694926959901284</v>
      </c>
      <c r="AI978" s="26">
        <f t="shared" si="431"/>
        <v>0.36560608336624356</v>
      </c>
      <c r="AJ978" s="26">
        <f t="shared" si="421"/>
        <v>0.99308425566238168</v>
      </c>
      <c r="AK978" s="26">
        <f t="shared" si="422"/>
        <v>6.9157443376183436E-3</v>
      </c>
      <c r="AL978" s="29">
        <v>14.922499999999999</v>
      </c>
      <c r="AM978" s="30">
        <v>15.164999999999999</v>
      </c>
      <c r="AN978" s="30">
        <v>14.1775</v>
      </c>
      <c r="AO978" s="30">
        <v>14.38</v>
      </c>
      <c r="AP978" s="31">
        <v>-3.6400000000000002E-2</v>
      </c>
    </row>
    <row r="979" spans="1:42" x14ac:dyDescent="0.2">
      <c r="A979" s="11">
        <v>45357</v>
      </c>
      <c r="B979" s="5" t="s">
        <v>240</v>
      </c>
      <c r="C979" s="10">
        <v>45352</v>
      </c>
      <c r="D979" s="5" t="s">
        <v>190</v>
      </c>
      <c r="E979" s="18">
        <f>IF(SUMIFS('Daily NSE Equity Options'!$K:$K,'Daily NSE Equity Options'!$A:$A,$A979)=0,"",SUMIFS('Daily NSE Equity Options'!$K:$K,'Daily NSE Equity Options'!$A:$A,$A979))</f>
        <v>877.45529999999997</v>
      </c>
      <c r="F979" s="7">
        <f>IF(SUMIFS('Daily BSE Equity Options'!$K:$K,'Daily BSE Equity Options'!$A:$A,$A979)=0,"",SUMIFS('Daily BSE Equity Options'!$K:$K,'Daily BSE Equity Options'!$A:$A,$A979))</f>
        <v>12.590999999999999</v>
      </c>
      <c r="G979" s="7">
        <f t="shared" si="405"/>
        <v>890.04629999999997</v>
      </c>
      <c r="H979" s="20">
        <f t="shared" si="406"/>
        <v>0.58275154856002853</v>
      </c>
      <c r="I979" s="20">
        <f t="shared" si="407"/>
        <v>7405.4705882352937</v>
      </c>
      <c r="J979" s="20">
        <f t="shared" si="408"/>
        <v>0.60545823798038811</v>
      </c>
      <c r="K979" s="20">
        <f t="shared" si="423"/>
        <v>0.17365870727246668</v>
      </c>
      <c r="L979" s="20">
        <f t="shared" si="424"/>
        <v>0.90199247722775255</v>
      </c>
      <c r="M979" s="20">
        <f t="shared" si="425"/>
        <v>0.18005119829954164</v>
      </c>
      <c r="N979" s="20">
        <f t="shared" si="409"/>
        <v>0.98585354492232591</v>
      </c>
      <c r="O979" s="20">
        <f t="shared" si="410"/>
        <v>1.4146455077674048E-2</v>
      </c>
      <c r="P979" s="21">
        <f>IF(SUMIFS('Daily NSE Equity Options'!$L:$L,'Daily NSE Equity Options'!$A:$A,$A979)=0,"",SUMIFS('Daily NSE Equity Options'!$L:$L,'Daily NSE Equity Options'!$A:$A,$A979))</f>
        <v>636104.26289999997</v>
      </c>
      <c r="Q979" s="8">
        <f>IF(SUMIFS('Daily BSE Equity Options'!$L:$L,'Daily BSE Equity Options'!$A:$A,$A979)=0,"",SUMIFS('Daily BSE Equity Options'!$L:$L,'Daily BSE Equity Options'!$A:$A,$A979))</f>
        <v>7180.1439</v>
      </c>
      <c r="R979" s="8">
        <f t="shared" si="411"/>
        <v>643284.4068</v>
      </c>
      <c r="S979" s="23">
        <f t="shared" si="412"/>
        <v>1.8517156076005943</v>
      </c>
      <c r="T979" s="23">
        <f t="shared" si="413"/>
        <v>173.97140079101086</v>
      </c>
      <c r="U979" s="23">
        <f t="shared" si="414"/>
        <v>1.8833744214884782</v>
      </c>
      <c r="V979" s="23">
        <f t="shared" si="426"/>
        <v>0.40295800581712116</v>
      </c>
      <c r="W979" s="23">
        <f t="shared" si="427"/>
        <v>1.5436622206137089</v>
      </c>
      <c r="X979" s="23">
        <f t="shared" si="428"/>
        <v>0.41001577909687148</v>
      </c>
      <c r="Y979" s="23">
        <f t="shared" si="415"/>
        <v>0.98883830569480546</v>
      </c>
      <c r="Z979" s="23">
        <f t="shared" si="416"/>
        <v>1.1161694305194527E-2</v>
      </c>
      <c r="AA979" s="24">
        <f>IF(SUMIFS('Daily NSE Equity Options'!$M:$M,'Daily NSE Equity Options'!$A:$A,$A979)=0,"",SUMIFS('Daily NSE Equity Options'!$M:$M,'Daily NSE Equity Options'!$A:$A,$A979))</f>
        <v>823730812</v>
      </c>
      <c r="AB979" s="9">
        <f>IF(SUMIFS('Daily BSE Equity Options'!$M:$M,'Daily BSE Equity Options'!$A:$A,$A979)=0,"",SUMIFS('Daily BSE Equity Options'!$M:$M,'Daily BSE Equity Options'!$A:$A,$A979))</f>
        <v>9664307</v>
      </c>
      <c r="AC979" s="9">
        <f t="shared" si="417"/>
        <v>833395119</v>
      </c>
      <c r="AD979" s="26">
        <f t="shared" si="418"/>
        <v>2.1526025614969111</v>
      </c>
      <c r="AE979" s="26">
        <f t="shared" si="419"/>
        <v>229.59668336912432</v>
      </c>
      <c r="AF979" s="26">
        <f t="shared" si="420"/>
        <v>2.1890785069628125</v>
      </c>
      <c r="AG979" s="26">
        <f t="shared" si="429"/>
        <v>0.50683245028029011</v>
      </c>
      <c r="AH979" s="26">
        <f t="shared" si="430"/>
        <v>1.5386190655688399</v>
      </c>
      <c r="AI979" s="26">
        <f t="shared" si="431"/>
        <v>0.51396802272260222</v>
      </c>
      <c r="AJ979" s="26">
        <f t="shared" si="421"/>
        <v>0.98840369138279049</v>
      </c>
      <c r="AK979" s="26">
        <f t="shared" si="422"/>
        <v>1.1596308617209457E-2</v>
      </c>
      <c r="AL979" s="29">
        <v>14.38</v>
      </c>
      <c r="AM979" s="30">
        <v>14.71</v>
      </c>
      <c r="AN979" s="30">
        <v>13.904999999999999</v>
      </c>
      <c r="AO979" s="30">
        <v>14.295</v>
      </c>
      <c r="AP979" s="31">
        <v>-5.8999999999999999E-3</v>
      </c>
    </row>
    <row r="980" spans="1:42" x14ac:dyDescent="0.2">
      <c r="A980" s="11">
        <v>45358</v>
      </c>
      <c r="B980" s="5" t="s">
        <v>243</v>
      </c>
      <c r="C980" s="10">
        <v>45352</v>
      </c>
      <c r="D980" s="5" t="s">
        <v>190</v>
      </c>
      <c r="E980" s="18">
        <f>IF(SUMIFS('Daily NSE Equity Options'!$K:$K,'Daily NSE Equity Options'!$A:$A,$A980)=0,"",SUMIFS('Daily NSE Equity Options'!$K:$K,'Daily NSE Equity Options'!$A:$A,$A980))</f>
        <v>563.49130000000002</v>
      </c>
      <c r="F980" s="7">
        <f>IF(SUMIFS('Daily BSE Equity Options'!$K:$K,'Daily BSE Equity Options'!$A:$A,$A980)=0,"",SUMIFS('Daily BSE Equity Options'!$K:$K,'Daily BSE Equity Options'!$A:$A,$A980))</f>
        <v>53.002699999999997</v>
      </c>
      <c r="G980" s="7">
        <f t="shared" si="405"/>
        <v>616.49400000000003</v>
      </c>
      <c r="H980" s="20" t="str">
        <f t="shared" si="406"/>
        <v/>
      </c>
      <c r="I980" s="20" t="str">
        <f t="shared" si="407"/>
        <v/>
      </c>
      <c r="J980" s="20" t="str">
        <f t="shared" si="408"/>
        <v/>
      </c>
      <c r="K980" s="20">
        <f t="shared" si="423"/>
        <v>-0.35781195919609798</v>
      </c>
      <c r="L980" s="20">
        <f t="shared" si="424"/>
        <v>3.209570328012072</v>
      </c>
      <c r="M980" s="20">
        <f t="shared" si="425"/>
        <v>-0.30734614592521758</v>
      </c>
      <c r="N980" s="20">
        <f t="shared" si="409"/>
        <v>0.9140256028444721</v>
      </c>
      <c r="O980" s="20">
        <f t="shared" si="410"/>
        <v>8.5974397155527862E-2</v>
      </c>
      <c r="P980" s="21">
        <f>IF(SUMIFS('Daily NSE Equity Options'!$L:$L,'Daily NSE Equity Options'!$A:$A,$A980)=0,"",SUMIFS('Daily NSE Equity Options'!$L:$L,'Daily NSE Equity Options'!$A:$A,$A980))</f>
        <v>370670.39059999998</v>
      </c>
      <c r="Q980" s="8">
        <f>IF(SUMIFS('Daily BSE Equity Options'!$L:$L,'Daily BSE Equity Options'!$A:$A,$A980)=0,"",SUMIFS('Daily BSE Equity Options'!$L:$L,'Daily BSE Equity Options'!$A:$A,$A980))</f>
        <v>116812.25109999999</v>
      </c>
      <c r="R980" s="8">
        <f t="shared" si="411"/>
        <v>487482.64169999998</v>
      </c>
      <c r="S980" s="23" t="str">
        <f t="shared" si="412"/>
        <v/>
      </c>
      <c r="T980" s="23" t="str">
        <f t="shared" si="413"/>
        <v/>
      </c>
      <c r="U980" s="23" t="str">
        <f t="shared" si="414"/>
        <v/>
      </c>
      <c r="V980" s="23">
        <f t="shared" si="426"/>
        <v>-0.41728044878977344</v>
      </c>
      <c r="W980" s="23">
        <f t="shared" si="427"/>
        <v>15.268789696540761</v>
      </c>
      <c r="X980" s="23">
        <f t="shared" si="428"/>
        <v>-0.2421973289777557</v>
      </c>
      <c r="Y980" s="23">
        <f t="shared" si="415"/>
        <v>0.76037659373338873</v>
      </c>
      <c r="Z980" s="23">
        <f t="shared" si="416"/>
        <v>0.23962340626661127</v>
      </c>
      <c r="AA980" s="24">
        <f>IF(SUMIFS('Daily NSE Equity Options'!$M:$M,'Daily NSE Equity Options'!$A:$A,$A980)=0,"",SUMIFS('Daily NSE Equity Options'!$M:$M,'Daily NSE Equity Options'!$A:$A,$A980))</f>
        <v>353337770</v>
      </c>
      <c r="AB980" s="9">
        <f>IF(SUMIFS('Daily BSE Equity Options'!$M:$M,'Daily BSE Equity Options'!$A:$A,$A980)=0,"",SUMIFS('Daily BSE Equity Options'!$M:$M,'Daily BSE Equity Options'!$A:$A,$A980))</f>
        <v>157419479</v>
      </c>
      <c r="AC980" s="9">
        <f t="shared" si="417"/>
        <v>510757249</v>
      </c>
      <c r="AD980" s="26" t="str">
        <f t="shared" si="418"/>
        <v/>
      </c>
      <c r="AE980" s="26" t="str">
        <f t="shared" si="419"/>
        <v/>
      </c>
      <c r="AF980" s="26" t="str">
        <f t="shared" si="420"/>
        <v/>
      </c>
      <c r="AG980" s="26">
        <f t="shared" si="429"/>
        <v>-0.57105189601672923</v>
      </c>
      <c r="AH980" s="26">
        <f t="shared" si="430"/>
        <v>15.288749829656695</v>
      </c>
      <c r="AI980" s="26">
        <f t="shared" si="431"/>
        <v>-0.38713674059806924</v>
      </c>
      <c r="AJ980" s="26">
        <f t="shared" si="421"/>
        <v>0.69179198277027298</v>
      </c>
      <c r="AK980" s="26">
        <f t="shared" si="422"/>
        <v>0.30820801722972707</v>
      </c>
      <c r="AL980" s="29">
        <v>14.295</v>
      </c>
      <c r="AM980" s="30">
        <v>14.432499999999999</v>
      </c>
      <c r="AN980" s="30">
        <v>13.56</v>
      </c>
      <c r="AO980" s="30">
        <v>13.612500000000001</v>
      </c>
      <c r="AP980" s="31">
        <v>-4.7699999999999999E-2</v>
      </c>
    </row>
    <row r="981" spans="1:42" x14ac:dyDescent="0.2">
      <c r="A981" s="11">
        <v>45362</v>
      </c>
      <c r="B981" s="5" t="s">
        <v>244</v>
      </c>
      <c r="C981" s="10">
        <v>45352</v>
      </c>
      <c r="D981" s="5" t="s">
        <v>190</v>
      </c>
      <c r="E981" s="18">
        <f>IF(SUMIFS('Daily NSE Equity Options'!$K:$K,'Daily NSE Equity Options'!$A:$A,$A981)=0,"",SUMIFS('Daily NSE Equity Options'!$K:$K,'Daily NSE Equity Options'!$A:$A,$A981))</f>
        <v>589.76959999999997</v>
      </c>
      <c r="F981" s="7">
        <f>IF(SUMIFS('Daily BSE Equity Options'!$K:$K,'Daily BSE Equity Options'!$A:$A,$A981)=0,"",SUMIFS('Daily BSE Equity Options'!$K:$K,'Daily BSE Equity Options'!$A:$A,$A981))</f>
        <v>59.129399999999997</v>
      </c>
      <c r="G981" s="7">
        <f t="shared" si="405"/>
        <v>648.899</v>
      </c>
      <c r="H981" s="20" t="str">
        <f t="shared" si="406"/>
        <v/>
      </c>
      <c r="I981" s="20" t="str">
        <f t="shared" si="407"/>
        <v/>
      </c>
      <c r="J981" s="20" t="str">
        <f t="shared" si="408"/>
        <v/>
      </c>
      <c r="K981" s="20">
        <f t="shared" si="423"/>
        <v>4.6634792764324695E-2</v>
      </c>
      <c r="L981" s="20">
        <f t="shared" si="424"/>
        <v>0.11559222454705131</v>
      </c>
      <c r="M981" s="20">
        <f t="shared" si="425"/>
        <v>5.2563366391238153E-2</v>
      </c>
      <c r="N981" s="20">
        <f t="shared" si="409"/>
        <v>0.908877344548227</v>
      </c>
      <c r="O981" s="20">
        <f t="shared" si="410"/>
        <v>9.1122655451772921E-2</v>
      </c>
      <c r="P981" s="21">
        <f>IF(SUMIFS('Daily NSE Equity Options'!$L:$L,'Daily NSE Equity Options'!$A:$A,$A981)=0,"",SUMIFS('Daily NSE Equity Options'!$L:$L,'Daily NSE Equity Options'!$A:$A,$A981))</f>
        <v>235894.62830000001</v>
      </c>
      <c r="Q981" s="8">
        <f>IF(SUMIFS('Daily BSE Equity Options'!$L:$L,'Daily BSE Equity Options'!$A:$A,$A981)=0,"",SUMIFS('Daily BSE Equity Options'!$L:$L,'Daily BSE Equity Options'!$A:$A,$A981))</f>
        <v>99788.798299999995</v>
      </c>
      <c r="R981" s="8">
        <f t="shared" si="411"/>
        <v>335683.42660000001</v>
      </c>
      <c r="S981" s="23" t="str">
        <f t="shared" si="412"/>
        <v/>
      </c>
      <c r="T981" s="23" t="str">
        <f t="shared" si="413"/>
        <v/>
      </c>
      <c r="U981" s="23" t="str">
        <f t="shared" si="414"/>
        <v/>
      </c>
      <c r="V981" s="23">
        <f t="shared" si="426"/>
        <v>-0.36360002233207778</v>
      </c>
      <c r="W981" s="23">
        <f t="shared" si="427"/>
        <v>-0.14573345380893876</v>
      </c>
      <c r="X981" s="23">
        <f t="shared" si="428"/>
        <v>-0.31139409307094512</v>
      </c>
      <c r="Y981" s="23">
        <f t="shared" si="415"/>
        <v>0.70272944568422735</v>
      </c>
      <c r="Z981" s="23">
        <f t="shared" si="416"/>
        <v>0.29727055431577271</v>
      </c>
      <c r="AA981" s="24">
        <f>IF(SUMIFS('Daily NSE Equity Options'!$M:$M,'Daily NSE Equity Options'!$A:$A,$A981)=0,"",SUMIFS('Daily NSE Equity Options'!$M:$M,'Daily NSE Equity Options'!$A:$A,$A981))</f>
        <v>282147465</v>
      </c>
      <c r="AB981" s="9">
        <f>IF(SUMIFS('Daily BSE Equity Options'!$M:$M,'Daily BSE Equity Options'!$A:$A,$A981)=0,"",SUMIFS('Daily BSE Equity Options'!$M:$M,'Daily BSE Equity Options'!$A:$A,$A981))</f>
        <v>123394475</v>
      </c>
      <c r="AC981" s="9">
        <f t="shared" si="417"/>
        <v>405541940</v>
      </c>
      <c r="AD981" s="26" t="str">
        <f t="shared" si="418"/>
        <v/>
      </c>
      <c r="AE981" s="26" t="str">
        <f t="shared" si="419"/>
        <v/>
      </c>
      <c r="AF981" s="26" t="str">
        <f t="shared" si="420"/>
        <v/>
      </c>
      <c r="AG981" s="26">
        <f t="shared" si="429"/>
        <v>-0.20147946538520356</v>
      </c>
      <c r="AH981" s="26">
        <f t="shared" si="430"/>
        <v>-0.21614227296483435</v>
      </c>
      <c r="AI981" s="26">
        <f t="shared" si="431"/>
        <v>-0.2059986602363425</v>
      </c>
      <c r="AJ981" s="26">
        <f t="shared" si="421"/>
        <v>0.69572943553014521</v>
      </c>
      <c r="AK981" s="26">
        <f t="shared" si="422"/>
        <v>0.30427056446985484</v>
      </c>
      <c r="AL981" s="29">
        <v>13.612500000000001</v>
      </c>
      <c r="AM981" s="30">
        <v>14.5525</v>
      </c>
      <c r="AN981" s="30">
        <v>13.612500000000001</v>
      </c>
      <c r="AO981" s="30">
        <v>13.994999999999999</v>
      </c>
      <c r="AP981" s="31">
        <v>2.81E-2</v>
      </c>
    </row>
    <row r="982" spans="1:42" x14ac:dyDescent="0.2">
      <c r="A982" s="11">
        <v>45363</v>
      </c>
      <c r="B982" s="5" t="s">
        <v>242</v>
      </c>
      <c r="C982" s="10">
        <v>45352</v>
      </c>
      <c r="D982" s="5" t="s">
        <v>190</v>
      </c>
      <c r="E982" s="18">
        <f>IF(SUMIFS('Daily NSE Equity Options'!$K:$K,'Daily NSE Equity Options'!$A:$A,$A982)=0,"",SUMIFS('Daily NSE Equity Options'!$K:$K,'Daily NSE Equity Options'!$A:$A,$A982))</f>
        <v>829.28779999999995</v>
      </c>
      <c r="F982" s="7">
        <f>IF(SUMIFS('Daily BSE Equity Options'!$K:$K,'Daily BSE Equity Options'!$A:$A,$A982)=0,"",SUMIFS('Daily BSE Equity Options'!$K:$K,'Daily BSE Equity Options'!$A:$A,$A982))</f>
        <v>4.3973000000000004</v>
      </c>
      <c r="G982" s="7">
        <f t="shared" si="405"/>
        <v>833.68509999999992</v>
      </c>
      <c r="H982" s="20" t="str">
        <f t="shared" si="406"/>
        <v/>
      </c>
      <c r="I982" s="20" t="str">
        <f t="shared" si="407"/>
        <v/>
      </c>
      <c r="J982" s="20" t="str">
        <f t="shared" si="408"/>
        <v/>
      </c>
      <c r="K982" s="20">
        <f t="shared" si="423"/>
        <v>0.40612164479145751</v>
      </c>
      <c r="L982" s="20">
        <f t="shared" si="424"/>
        <v>-0.92563259562924705</v>
      </c>
      <c r="M982" s="20">
        <f t="shared" si="425"/>
        <v>0.28476866199516393</v>
      </c>
      <c r="N982" s="20">
        <f t="shared" si="409"/>
        <v>0.99472546648608695</v>
      </c>
      <c r="O982" s="20">
        <f t="shared" si="410"/>
        <v>5.2745335139131079E-3</v>
      </c>
      <c r="P982" s="21">
        <f>IF(SUMIFS('Daily NSE Equity Options'!$L:$L,'Daily NSE Equity Options'!$A:$A,$A982)=0,"",SUMIFS('Daily NSE Equity Options'!$L:$L,'Daily NSE Equity Options'!$A:$A,$A982))</f>
        <v>474482.61349999998</v>
      </c>
      <c r="Q982" s="8">
        <f>IF(SUMIFS('Daily BSE Equity Options'!$L:$L,'Daily BSE Equity Options'!$A:$A,$A982)=0,"",SUMIFS('Daily BSE Equity Options'!$L:$L,'Daily BSE Equity Options'!$A:$A,$A982))</f>
        <v>1416.0186000000001</v>
      </c>
      <c r="R982" s="8">
        <f t="shared" si="411"/>
        <v>475898.63209999999</v>
      </c>
      <c r="S982" s="23" t="str">
        <f t="shared" si="412"/>
        <v/>
      </c>
      <c r="T982" s="23" t="str">
        <f t="shared" si="413"/>
        <v/>
      </c>
      <c r="U982" s="23" t="str">
        <f t="shared" si="414"/>
        <v/>
      </c>
      <c r="V982" s="23">
        <f t="shared" si="426"/>
        <v>1.0114176270965132</v>
      </c>
      <c r="W982" s="23">
        <f t="shared" si="427"/>
        <v>-0.98580984414961137</v>
      </c>
      <c r="X982" s="23">
        <f t="shared" si="428"/>
        <v>0.41770070962448869</v>
      </c>
      <c r="Y982" s="23">
        <f t="shared" si="415"/>
        <v>0.99702453736050567</v>
      </c>
      <c r="Z982" s="23">
        <f t="shared" si="416"/>
        <v>2.9754626394943155E-3</v>
      </c>
      <c r="AA982" s="24">
        <f>IF(SUMIFS('Daily NSE Equity Options'!$M:$M,'Daily NSE Equity Options'!$A:$A,$A982)=0,"",SUMIFS('Daily NSE Equity Options'!$M:$M,'Daily NSE Equity Options'!$A:$A,$A982))</f>
        <v>573704973</v>
      </c>
      <c r="AB982" s="9">
        <f>IF(SUMIFS('Daily BSE Equity Options'!$M:$M,'Daily BSE Equity Options'!$A:$A,$A982)=0,"",SUMIFS('Daily BSE Equity Options'!$M:$M,'Daily BSE Equity Options'!$A:$A,$A982))</f>
        <v>1899285</v>
      </c>
      <c r="AC982" s="9">
        <f t="shared" si="417"/>
        <v>575604258</v>
      </c>
      <c r="AD982" s="26" t="str">
        <f t="shared" si="418"/>
        <v/>
      </c>
      <c r="AE982" s="26" t="str">
        <f t="shared" si="419"/>
        <v/>
      </c>
      <c r="AF982" s="26" t="str">
        <f t="shared" si="420"/>
        <v/>
      </c>
      <c r="AG982" s="26">
        <f t="shared" si="429"/>
        <v>1.0333515064542578</v>
      </c>
      <c r="AH982" s="26">
        <f t="shared" si="430"/>
        <v>-0.98460802236080669</v>
      </c>
      <c r="AI982" s="26">
        <f t="shared" si="431"/>
        <v>0.41934582154437594</v>
      </c>
      <c r="AJ982" s="26">
        <f t="shared" si="421"/>
        <v>0.99670036318598598</v>
      </c>
      <c r="AK982" s="26">
        <f t="shared" si="422"/>
        <v>3.2996368140139785E-3</v>
      </c>
      <c r="AL982" s="29">
        <v>13.994999999999999</v>
      </c>
      <c r="AM982" s="30">
        <v>14.195</v>
      </c>
      <c r="AN982" s="30">
        <v>13.577500000000001</v>
      </c>
      <c r="AO982" s="30">
        <v>13.637499999999999</v>
      </c>
      <c r="AP982" s="31">
        <v>-2.5499999999999998E-2</v>
      </c>
    </row>
    <row r="983" spans="1:42" x14ac:dyDescent="0.2">
      <c r="A983" s="11">
        <v>45364</v>
      </c>
      <c r="B983" s="5" t="s">
        <v>240</v>
      </c>
      <c r="C983" s="10">
        <v>45352</v>
      </c>
      <c r="D983" s="5" t="s">
        <v>190</v>
      </c>
      <c r="E983" s="18">
        <f>IF(SUMIFS('Daily NSE Equity Options'!$K:$K,'Daily NSE Equity Options'!$A:$A,$A983)=0,"",SUMIFS('Daily NSE Equity Options'!$K:$K,'Daily NSE Equity Options'!$A:$A,$A983))</f>
        <v>910.90980000000002</v>
      </c>
      <c r="F983" s="7">
        <f>IF(SUMIFS('Daily BSE Equity Options'!$K:$K,'Daily BSE Equity Options'!$A:$A,$A983)=0,"",SUMIFS('Daily BSE Equity Options'!$K:$K,'Daily BSE Equity Options'!$A:$A,$A983))</f>
        <v>11.9497</v>
      </c>
      <c r="G983" s="7">
        <f t="shared" si="405"/>
        <v>922.85950000000003</v>
      </c>
      <c r="H983" s="20">
        <f t="shared" si="406"/>
        <v>0.17172892537830275</v>
      </c>
      <c r="I983" s="20">
        <f t="shared" si="407"/>
        <v>3982.2333333333331</v>
      </c>
      <c r="J983" s="20">
        <f t="shared" si="408"/>
        <v>0.18709557998769233</v>
      </c>
      <c r="K983" s="20">
        <f t="shared" si="423"/>
        <v>9.842421412686897E-2</v>
      </c>
      <c r="L983" s="20">
        <f t="shared" si="424"/>
        <v>1.7175084711072701</v>
      </c>
      <c r="M983" s="20">
        <f t="shared" si="425"/>
        <v>0.10696412830216118</v>
      </c>
      <c r="N983" s="20">
        <f t="shared" si="409"/>
        <v>0.98705144174167359</v>
      </c>
      <c r="O983" s="20">
        <f t="shared" si="410"/>
        <v>1.294855825832643E-2</v>
      </c>
      <c r="P983" s="21">
        <f>IF(SUMIFS('Daily NSE Equity Options'!$L:$L,'Daily NSE Equity Options'!$A:$A,$A983)=0,"",SUMIFS('Daily NSE Equity Options'!$L:$L,'Daily NSE Equity Options'!$A:$A,$A983))</f>
        <v>632887.55850000004</v>
      </c>
      <c r="Q983" s="8">
        <f>IF(SUMIFS('Daily BSE Equity Options'!$L:$L,'Daily BSE Equity Options'!$A:$A,$A983)=0,"",SUMIFS('Daily BSE Equity Options'!$L:$L,'Daily BSE Equity Options'!$A:$A,$A983))</f>
        <v>5766.3877000000002</v>
      </c>
      <c r="R983" s="8">
        <f t="shared" si="411"/>
        <v>638653.94620000001</v>
      </c>
      <c r="S983" s="23">
        <f t="shared" si="412"/>
        <v>1.9978735204214533</v>
      </c>
      <c r="T983" s="23">
        <f t="shared" si="413"/>
        <v>92.17757974339915</v>
      </c>
      <c r="U983" s="23">
        <f t="shared" si="414"/>
        <v>2.0243013005773358</v>
      </c>
      <c r="V983" s="23">
        <f t="shared" si="426"/>
        <v>0.33384773328475204</v>
      </c>
      <c r="W983" s="23">
        <f t="shared" si="427"/>
        <v>3.0722542062653693</v>
      </c>
      <c r="X983" s="23">
        <f t="shared" si="428"/>
        <v>0.34199575943685523</v>
      </c>
      <c r="Y983" s="23">
        <f t="shared" si="415"/>
        <v>0.9909710294059717</v>
      </c>
      <c r="Z983" s="23">
        <f t="shared" si="416"/>
        <v>9.0289705940284071E-3</v>
      </c>
      <c r="AA983" s="24">
        <f>IF(SUMIFS('Daily NSE Equity Options'!$M:$M,'Daily NSE Equity Options'!$A:$A,$A983)=0,"",SUMIFS('Daily NSE Equity Options'!$M:$M,'Daily NSE Equity Options'!$A:$A,$A983))</f>
        <v>812075963</v>
      </c>
      <c r="AB983" s="9">
        <f>IF(SUMIFS('Daily BSE Equity Options'!$M:$M,'Daily BSE Equity Options'!$A:$A,$A983)=0,"",SUMIFS('Daily BSE Equity Options'!$M:$M,'Daily BSE Equity Options'!$A:$A,$A983))</f>
        <v>7753485</v>
      </c>
      <c r="AC983" s="9">
        <f t="shared" si="417"/>
        <v>819829448</v>
      </c>
      <c r="AD983" s="26">
        <f t="shared" si="418"/>
        <v>2.4258121004353308</v>
      </c>
      <c r="AE983" s="26">
        <f t="shared" si="419"/>
        <v>122.67188247679204</v>
      </c>
      <c r="AF983" s="26">
        <f t="shared" si="420"/>
        <v>2.4576063741227085</v>
      </c>
      <c r="AG983" s="26">
        <f t="shared" si="429"/>
        <v>0.41549402779884925</v>
      </c>
      <c r="AH983" s="26">
        <f t="shared" si="430"/>
        <v>3.0823178196005339</v>
      </c>
      <c r="AI983" s="26">
        <f t="shared" si="431"/>
        <v>0.42429357775876642</v>
      </c>
      <c r="AJ983" s="26">
        <f t="shared" si="421"/>
        <v>0.99054256343326663</v>
      </c>
      <c r="AK983" s="26">
        <f t="shared" si="422"/>
        <v>9.4574365667333283E-3</v>
      </c>
      <c r="AL983" s="29">
        <v>13.637499999999999</v>
      </c>
      <c r="AM983" s="30">
        <v>15.005000000000001</v>
      </c>
      <c r="AN983" s="30">
        <v>13.532500000000001</v>
      </c>
      <c r="AO983" s="30">
        <v>14.432499999999999</v>
      </c>
      <c r="AP983" s="31">
        <v>5.8299999999999998E-2</v>
      </c>
    </row>
    <row r="984" spans="1:42" x14ac:dyDescent="0.2">
      <c r="A984" s="11">
        <v>45365</v>
      </c>
      <c r="B984" s="5" t="s">
        <v>243</v>
      </c>
      <c r="C984" s="10">
        <v>45352</v>
      </c>
      <c r="D984" s="5" t="s">
        <v>190</v>
      </c>
      <c r="E984" s="18">
        <f>IF(SUMIFS('Daily NSE Equity Options'!$K:$K,'Daily NSE Equity Options'!$A:$A,$A984)=0,"",SUMIFS('Daily NSE Equity Options'!$K:$K,'Daily NSE Equity Options'!$A:$A,$A984))</f>
        <v>778.81439999999998</v>
      </c>
      <c r="F984" s="7">
        <f>IF(SUMIFS('Daily BSE Equity Options'!$K:$K,'Daily BSE Equity Options'!$A:$A,$A984)=0,"",SUMIFS('Daily BSE Equity Options'!$K:$K,'Daily BSE Equity Options'!$A:$A,$A984))</f>
        <v>19.45</v>
      </c>
      <c r="G984" s="7">
        <f t="shared" si="405"/>
        <v>798.26440000000002</v>
      </c>
      <c r="H984" s="20">
        <f t="shared" si="406"/>
        <v>-9.4531679353413667E-2</v>
      </c>
      <c r="I984" s="20">
        <f t="shared" si="407"/>
        <v>5556.1428571428569</v>
      </c>
      <c r="J984" s="20">
        <f t="shared" si="408"/>
        <v>-7.1922418880565053E-2</v>
      </c>
      <c r="K984" s="20">
        <f t="shared" si="423"/>
        <v>-0.14501479729387046</v>
      </c>
      <c r="L984" s="20">
        <f t="shared" si="424"/>
        <v>0.62765592441651252</v>
      </c>
      <c r="M984" s="20">
        <f t="shared" si="425"/>
        <v>-0.1350098254393004</v>
      </c>
      <c r="N984" s="20">
        <f t="shared" si="409"/>
        <v>0.97563463935006989</v>
      </c>
      <c r="O984" s="20">
        <f t="shared" si="410"/>
        <v>2.4365360649930022E-2</v>
      </c>
      <c r="P984" s="21">
        <f>IF(SUMIFS('Daily NSE Equity Options'!$L:$L,'Daily NSE Equity Options'!$A:$A,$A984)=0,"",SUMIFS('Daily NSE Equity Options'!$L:$L,'Daily NSE Equity Options'!$A:$A,$A984))</f>
        <v>520046.77350000001</v>
      </c>
      <c r="Q984" s="8">
        <f>IF(SUMIFS('Daily BSE Equity Options'!$L:$L,'Daily BSE Equity Options'!$A:$A,$A984)=0,"",SUMIFS('Daily BSE Equity Options'!$L:$L,'Daily BSE Equity Options'!$A:$A,$A984))</f>
        <v>11840.3614</v>
      </c>
      <c r="R984" s="8">
        <f t="shared" si="411"/>
        <v>531887.13490000006</v>
      </c>
      <c r="S984" s="23">
        <f t="shared" si="412"/>
        <v>0.79683568317824749</v>
      </c>
      <c r="T984" s="23">
        <f t="shared" si="413"/>
        <v>188.20722992451118</v>
      </c>
      <c r="U984" s="23">
        <f t="shared" si="414"/>
        <v>0.83734854941972148</v>
      </c>
      <c r="V984" s="23">
        <f t="shared" si="426"/>
        <v>-0.17829515446225985</v>
      </c>
      <c r="W984" s="23">
        <f t="shared" si="427"/>
        <v>1.0533411931355223</v>
      </c>
      <c r="X984" s="23">
        <f t="shared" si="428"/>
        <v>-0.16717474609726279</v>
      </c>
      <c r="Y984" s="23">
        <f t="shared" si="415"/>
        <v>0.97773895884466888</v>
      </c>
      <c r="Z984" s="23">
        <f t="shared" si="416"/>
        <v>2.2261041155331014E-2</v>
      </c>
      <c r="AA984" s="24">
        <f>IF(SUMIFS('Daily NSE Equity Options'!$M:$M,'Daily NSE Equity Options'!$A:$A,$A984)=0,"",SUMIFS('Daily NSE Equity Options'!$M:$M,'Daily NSE Equity Options'!$A:$A,$A984))</f>
        <v>496237409</v>
      </c>
      <c r="AB984" s="9">
        <f>IF(SUMIFS('Daily BSE Equity Options'!$M:$M,'Daily BSE Equity Options'!$A:$A,$A984)=0,"",SUMIFS('Daily BSE Equity Options'!$M:$M,'Daily BSE Equity Options'!$A:$A,$A984))</f>
        <v>16139680</v>
      </c>
      <c r="AC984" s="9">
        <f t="shared" si="417"/>
        <v>512377089</v>
      </c>
      <c r="AD984" s="26">
        <f t="shared" si="418"/>
        <v>0.40220797142157294</v>
      </c>
      <c r="AE984" s="26">
        <f t="shared" si="419"/>
        <v>253.66950690335307</v>
      </c>
      <c r="AF984" s="26">
        <f t="shared" si="420"/>
        <v>0.44755431317471639</v>
      </c>
      <c r="AG984" s="26">
        <f t="shared" si="429"/>
        <v>-0.38892735210782248</v>
      </c>
      <c r="AH984" s="26">
        <f t="shared" si="430"/>
        <v>1.0816033048364702</v>
      </c>
      <c r="AI984" s="26">
        <f t="shared" si="431"/>
        <v>-0.37501990170033517</v>
      </c>
      <c r="AJ984" s="26">
        <f t="shared" si="421"/>
        <v>0.96850038702647767</v>
      </c>
      <c r="AK984" s="26">
        <f t="shared" si="422"/>
        <v>3.1499612973522322E-2</v>
      </c>
      <c r="AL984" s="29">
        <v>14.432499999999999</v>
      </c>
      <c r="AM984" s="30">
        <v>14.682499999999999</v>
      </c>
      <c r="AN984" s="30">
        <v>13.522500000000001</v>
      </c>
      <c r="AO984" s="30">
        <v>13.6225</v>
      </c>
      <c r="AP984" s="31">
        <v>-5.6099999999999997E-2</v>
      </c>
    </row>
    <row r="985" spans="1:42" x14ac:dyDescent="0.2">
      <c r="A985" s="11">
        <v>45366</v>
      </c>
      <c r="B985" s="5" t="s">
        <v>241</v>
      </c>
      <c r="C985" s="10">
        <v>45352</v>
      </c>
      <c r="D985" s="5" t="s">
        <v>190</v>
      </c>
      <c r="E985" s="18">
        <f>IF(SUMIFS('Daily NSE Equity Options'!$K:$K,'Daily NSE Equity Options'!$A:$A,$A985)=0,"",SUMIFS('Daily NSE Equity Options'!$K:$K,'Daily NSE Equity Options'!$A:$A,$A985))</f>
        <v>631.40790000000004</v>
      </c>
      <c r="F985" s="7">
        <f>IF(SUMIFS('Daily BSE Equity Options'!$K:$K,'Daily BSE Equity Options'!$A:$A,$A985)=0,"",SUMIFS('Daily BSE Equity Options'!$K:$K,'Daily BSE Equity Options'!$A:$A,$A985))</f>
        <v>138.37270000000001</v>
      </c>
      <c r="G985" s="7">
        <f t="shared" si="405"/>
        <v>769.78060000000005</v>
      </c>
      <c r="H985" s="20">
        <f t="shared" si="406"/>
        <v>-6.4176613185785047E-2</v>
      </c>
      <c r="I985" s="20">
        <f t="shared" si="407"/>
        <v>53219.269230769234</v>
      </c>
      <c r="J985" s="20">
        <f t="shared" si="408"/>
        <v>0.14090417971546332</v>
      </c>
      <c r="K985" s="20">
        <f t="shared" si="423"/>
        <v>-0.18927038329029344</v>
      </c>
      <c r="L985" s="20">
        <f t="shared" si="424"/>
        <v>6.1142776349614403</v>
      </c>
      <c r="M985" s="20">
        <f t="shared" si="425"/>
        <v>-3.5682162451438404E-2</v>
      </c>
      <c r="N985" s="20">
        <f t="shared" si="409"/>
        <v>0.82024397601082699</v>
      </c>
      <c r="O985" s="20">
        <f t="shared" si="410"/>
        <v>0.17975602398917301</v>
      </c>
      <c r="P985" s="21">
        <f>IF(SUMIFS('Daily NSE Equity Options'!$L:$L,'Daily NSE Equity Options'!$A:$A,$A985)=0,"",SUMIFS('Daily NSE Equity Options'!$L:$L,'Daily NSE Equity Options'!$A:$A,$A985))</f>
        <v>147555.69099999999</v>
      </c>
      <c r="Q985" s="8">
        <f>IF(SUMIFS('Daily BSE Equity Options'!$L:$L,'Daily BSE Equity Options'!$A:$A,$A985)=0,"",SUMIFS('Daily BSE Equity Options'!$L:$L,'Daily BSE Equity Options'!$A:$A,$A985))</f>
        <v>276414.26949999999</v>
      </c>
      <c r="R985" s="8">
        <f t="shared" si="411"/>
        <v>423969.96049999999</v>
      </c>
      <c r="S985" s="23">
        <f t="shared" si="412"/>
        <v>-0.32215688625541761</v>
      </c>
      <c r="T985" s="23">
        <f t="shared" si="413"/>
        <v>4488.6498042782659</v>
      </c>
      <c r="U985" s="23">
        <f t="shared" si="414"/>
        <v>0.94708763083284131</v>
      </c>
      <c r="V985" s="23">
        <f t="shared" si="426"/>
        <v>-0.71626457749766237</v>
      </c>
      <c r="W985" s="23">
        <f t="shared" si="427"/>
        <v>22.345087211611631</v>
      </c>
      <c r="X985" s="23">
        <f t="shared" si="428"/>
        <v>-0.20289487622273394</v>
      </c>
      <c r="Y985" s="23">
        <f t="shared" si="415"/>
        <v>0.34803336261367035</v>
      </c>
      <c r="Z985" s="23">
        <f t="shared" si="416"/>
        <v>0.65196663738632965</v>
      </c>
      <c r="AA985" s="24">
        <f>IF(SUMIFS('Daily NSE Equity Options'!$M:$M,'Daily NSE Equity Options'!$A:$A,$A985)=0,"",SUMIFS('Daily NSE Equity Options'!$M:$M,'Daily NSE Equity Options'!$A:$A,$A985))</f>
        <v>174791829</v>
      </c>
      <c r="AB985" s="9">
        <f>IF(SUMIFS('Daily BSE Equity Options'!$M:$M,'Daily BSE Equity Options'!$A:$A,$A985)=0,"",SUMIFS('Daily BSE Equity Options'!$M:$M,'Daily BSE Equity Options'!$A:$A,$A985))</f>
        <v>379778369</v>
      </c>
      <c r="AC985" s="9">
        <f t="shared" si="417"/>
        <v>554570198</v>
      </c>
      <c r="AD985" s="26">
        <f t="shared" si="418"/>
        <v>-0.25162449817428512</v>
      </c>
      <c r="AE985" s="26">
        <f t="shared" si="419"/>
        <v>6075.453904</v>
      </c>
      <c r="AF985" s="26">
        <f t="shared" si="420"/>
        <v>1.3737706911707073</v>
      </c>
      <c r="AG985" s="26">
        <f t="shared" si="429"/>
        <v>-0.6477657148979673</v>
      </c>
      <c r="AH985" s="26">
        <f t="shared" si="430"/>
        <v>22.530724834693128</v>
      </c>
      <c r="AI985" s="26">
        <f t="shared" si="431"/>
        <v>8.2347766724596871E-2</v>
      </c>
      <c r="AJ985" s="26">
        <f t="shared" si="421"/>
        <v>0.31518431684639497</v>
      </c>
      <c r="AK985" s="26">
        <f t="shared" si="422"/>
        <v>0.68481568315360497</v>
      </c>
      <c r="AL985" s="29">
        <v>13.6225</v>
      </c>
      <c r="AM985" s="30">
        <v>14.3325</v>
      </c>
      <c r="AN985" s="30">
        <v>13.59</v>
      </c>
      <c r="AO985" s="30">
        <v>13.69</v>
      </c>
      <c r="AP985" s="31">
        <v>5.0000000000000001E-3</v>
      </c>
    </row>
    <row r="986" spans="1:42" x14ac:dyDescent="0.2">
      <c r="A986" s="11">
        <v>45369</v>
      </c>
      <c r="B986" s="5" t="s">
        <v>244</v>
      </c>
      <c r="C986" s="10">
        <v>45352</v>
      </c>
      <c r="D986" s="5" t="s">
        <v>190</v>
      </c>
      <c r="E986" s="18">
        <f>IF(SUMIFS('Daily NSE Equity Options'!$K:$K,'Daily NSE Equity Options'!$A:$A,$A986)=0,"",SUMIFS('Daily NSE Equity Options'!$K:$K,'Daily NSE Equity Options'!$A:$A,$A986))</f>
        <v>698.44500000000005</v>
      </c>
      <c r="F986" s="7">
        <f>IF(SUMIFS('Daily BSE Equity Options'!$K:$K,'Daily BSE Equity Options'!$A:$A,$A986)=0,"",SUMIFS('Daily BSE Equity Options'!$K:$K,'Daily BSE Equity Options'!$A:$A,$A986))</f>
        <v>80.396799999999999</v>
      </c>
      <c r="G986" s="7">
        <f t="shared" si="405"/>
        <v>778.84180000000003</v>
      </c>
      <c r="H986" s="20" t="str">
        <f t="shared" si="406"/>
        <v/>
      </c>
      <c r="I986" s="20" t="str">
        <f t="shared" si="407"/>
        <v/>
      </c>
      <c r="J986" s="20" t="str">
        <f t="shared" si="408"/>
        <v/>
      </c>
      <c r="K986" s="20">
        <f t="shared" si="423"/>
        <v>0.10617082871468675</v>
      </c>
      <c r="L986" s="20">
        <f t="shared" si="424"/>
        <v>-0.41898365790361836</v>
      </c>
      <c r="M986" s="20">
        <f t="shared" si="425"/>
        <v>1.1771146220104667E-2</v>
      </c>
      <c r="N986" s="20">
        <f t="shared" si="409"/>
        <v>0.89677390196571372</v>
      </c>
      <c r="O986" s="20">
        <f t="shared" si="410"/>
        <v>0.10322609803428628</v>
      </c>
      <c r="P986" s="21">
        <f>IF(SUMIFS('Daily NSE Equity Options'!$L:$L,'Daily NSE Equity Options'!$A:$A,$A986)=0,"",SUMIFS('Daily NSE Equity Options'!$L:$L,'Daily NSE Equity Options'!$A:$A,$A986))</f>
        <v>274558.45740000001</v>
      </c>
      <c r="Q986" s="8">
        <f>IF(SUMIFS('Daily BSE Equity Options'!$L:$L,'Daily BSE Equity Options'!$A:$A,$A986)=0,"",SUMIFS('Daily BSE Equity Options'!$L:$L,'Daily BSE Equity Options'!$A:$A,$A986))</f>
        <v>111228.439</v>
      </c>
      <c r="R986" s="8">
        <f t="shared" si="411"/>
        <v>385786.89640000003</v>
      </c>
      <c r="S986" s="23" t="str">
        <f t="shared" si="412"/>
        <v/>
      </c>
      <c r="T986" s="23" t="str">
        <f t="shared" si="413"/>
        <v/>
      </c>
      <c r="U986" s="23" t="str">
        <f t="shared" si="414"/>
        <v/>
      </c>
      <c r="V986" s="23">
        <f t="shared" si="426"/>
        <v>0.86071072921206437</v>
      </c>
      <c r="W986" s="23">
        <f t="shared" si="427"/>
        <v>-0.59760239874302146</v>
      </c>
      <c r="X986" s="23">
        <f t="shared" si="428"/>
        <v>-9.0060777077153209E-2</v>
      </c>
      <c r="Y986" s="23">
        <f t="shared" si="415"/>
        <v>0.71168424838184829</v>
      </c>
      <c r="Z986" s="23">
        <f t="shared" si="416"/>
        <v>0.28831575161815159</v>
      </c>
      <c r="AA986" s="24">
        <f>IF(SUMIFS('Daily NSE Equity Options'!$M:$M,'Daily NSE Equity Options'!$A:$A,$A986)=0,"",SUMIFS('Daily NSE Equity Options'!$M:$M,'Daily NSE Equity Options'!$A:$A,$A986))</f>
        <v>338766024</v>
      </c>
      <c r="AB986" s="9">
        <f>IF(SUMIFS('Daily BSE Equity Options'!$M:$M,'Daily BSE Equity Options'!$A:$A,$A986)=0,"",SUMIFS('Daily BSE Equity Options'!$M:$M,'Daily BSE Equity Options'!$A:$A,$A986))</f>
        <v>140396063</v>
      </c>
      <c r="AC986" s="9">
        <f t="shared" si="417"/>
        <v>479162087</v>
      </c>
      <c r="AD986" s="26" t="str">
        <f t="shared" si="418"/>
        <v/>
      </c>
      <c r="AE986" s="26" t="str">
        <f t="shared" si="419"/>
        <v/>
      </c>
      <c r="AF986" s="26" t="str">
        <f t="shared" si="420"/>
        <v/>
      </c>
      <c r="AG986" s="26">
        <f t="shared" si="429"/>
        <v>0.93811132899124239</v>
      </c>
      <c r="AH986" s="26">
        <f t="shared" si="430"/>
        <v>-0.63032106496828944</v>
      </c>
      <c r="AI986" s="26">
        <f t="shared" si="431"/>
        <v>-0.13597577235839853</v>
      </c>
      <c r="AJ986" s="26">
        <f t="shared" si="421"/>
        <v>0.70699672029769756</v>
      </c>
      <c r="AK986" s="26">
        <f t="shared" si="422"/>
        <v>0.2930032797023025</v>
      </c>
      <c r="AL986" s="29">
        <v>13.69</v>
      </c>
      <c r="AM986" s="30">
        <v>14.615</v>
      </c>
      <c r="AN986" s="30">
        <v>13.69</v>
      </c>
      <c r="AO986" s="30">
        <v>13.895</v>
      </c>
      <c r="AP986" s="31">
        <v>1.4999999999999999E-2</v>
      </c>
    </row>
    <row r="987" spans="1:42" x14ac:dyDescent="0.2">
      <c r="A987" s="11">
        <v>45370</v>
      </c>
      <c r="B987" s="5" t="s">
        <v>242</v>
      </c>
      <c r="C987" s="10">
        <v>45352</v>
      </c>
      <c r="D987" s="5" t="s">
        <v>190</v>
      </c>
      <c r="E987" s="18">
        <f>IF(SUMIFS('Daily NSE Equity Options'!$K:$K,'Daily NSE Equity Options'!$A:$A,$A987)=0,"",SUMIFS('Daily NSE Equity Options'!$K:$K,'Daily NSE Equity Options'!$A:$A,$A987))</f>
        <v>680.18409999999994</v>
      </c>
      <c r="F987" s="7">
        <f>IF(SUMIFS('Daily BSE Equity Options'!$K:$K,'Daily BSE Equity Options'!$A:$A,$A987)=0,"",SUMIFS('Daily BSE Equity Options'!$K:$K,'Daily BSE Equity Options'!$A:$A,$A987))</f>
        <v>4.6559999999999997</v>
      </c>
      <c r="G987" s="7">
        <f t="shared" si="405"/>
        <v>684.84009999999989</v>
      </c>
      <c r="H987" s="20" t="str">
        <f t="shared" si="406"/>
        <v/>
      </c>
      <c r="I987" s="20" t="str">
        <f t="shared" si="407"/>
        <v/>
      </c>
      <c r="J987" s="20" t="str">
        <f t="shared" si="408"/>
        <v/>
      </c>
      <c r="K987" s="20">
        <f t="shared" si="423"/>
        <v>-2.6145079426440287E-2</v>
      </c>
      <c r="L987" s="20">
        <f t="shared" si="424"/>
        <v>-0.94208724725362203</v>
      </c>
      <c r="M987" s="20">
        <f t="shared" si="425"/>
        <v>-0.12069421543630576</v>
      </c>
      <c r="N987" s="20">
        <f t="shared" si="409"/>
        <v>0.99320133269065303</v>
      </c>
      <c r="O987" s="20">
        <f t="shared" si="410"/>
        <v>6.7986673093471022E-3</v>
      </c>
      <c r="P987" s="21">
        <f>IF(SUMIFS('Daily NSE Equity Options'!$L:$L,'Daily NSE Equity Options'!$A:$A,$A987)=0,"",SUMIFS('Daily NSE Equity Options'!$L:$L,'Daily NSE Equity Options'!$A:$A,$A987))</f>
        <v>407451.71490000002</v>
      </c>
      <c r="Q987" s="8">
        <f>IF(SUMIFS('Daily BSE Equity Options'!$L:$L,'Daily BSE Equity Options'!$A:$A,$A987)=0,"",SUMIFS('Daily BSE Equity Options'!$L:$L,'Daily BSE Equity Options'!$A:$A,$A987))</f>
        <v>1570.4925000000001</v>
      </c>
      <c r="R987" s="8">
        <f t="shared" si="411"/>
        <v>409022.20740000001</v>
      </c>
      <c r="S987" s="23" t="str">
        <f t="shared" si="412"/>
        <v/>
      </c>
      <c r="T987" s="23" t="str">
        <f t="shared" si="413"/>
        <v/>
      </c>
      <c r="U987" s="23" t="str">
        <f t="shared" si="414"/>
        <v/>
      </c>
      <c r="V987" s="23">
        <f t="shared" si="426"/>
        <v>0.48402536479286029</v>
      </c>
      <c r="W987" s="23">
        <f t="shared" si="427"/>
        <v>-0.98588047702440562</v>
      </c>
      <c r="X987" s="23">
        <f t="shared" si="428"/>
        <v>6.0228357201403293E-2</v>
      </c>
      <c r="Y987" s="23">
        <f t="shared" si="415"/>
        <v>0.99616037351618869</v>
      </c>
      <c r="Z987" s="23">
        <f t="shared" si="416"/>
        <v>3.839626483811304E-3</v>
      </c>
      <c r="AA987" s="24">
        <f>IF(SUMIFS('Daily NSE Equity Options'!$M:$M,'Daily NSE Equity Options'!$A:$A,$A987)=0,"",SUMIFS('Daily NSE Equity Options'!$M:$M,'Daily NSE Equity Options'!$A:$A,$A987))</f>
        <v>493897354</v>
      </c>
      <c r="AB987" s="9">
        <f>IF(SUMIFS('Daily BSE Equity Options'!$M:$M,'Daily BSE Equity Options'!$A:$A,$A987)=0,"",SUMIFS('Daily BSE Equity Options'!$M:$M,'Daily BSE Equity Options'!$A:$A,$A987))</f>
        <v>2147713</v>
      </c>
      <c r="AC987" s="9">
        <f t="shared" si="417"/>
        <v>496045067</v>
      </c>
      <c r="AD987" s="26" t="str">
        <f t="shared" si="418"/>
        <v/>
      </c>
      <c r="AE987" s="26" t="str">
        <f t="shared" si="419"/>
        <v/>
      </c>
      <c r="AF987" s="26" t="str">
        <f t="shared" si="420"/>
        <v/>
      </c>
      <c r="AG987" s="26">
        <f t="shared" si="429"/>
        <v>0.45793060404428276</v>
      </c>
      <c r="AH987" s="26">
        <f t="shared" si="430"/>
        <v>-0.98470246989760679</v>
      </c>
      <c r="AI987" s="26">
        <f t="shared" si="431"/>
        <v>3.5234381972294893E-2</v>
      </c>
      <c r="AJ987" s="26">
        <f t="shared" si="421"/>
        <v>0.9956703268656838</v>
      </c>
      <c r="AK987" s="26">
        <f t="shared" si="422"/>
        <v>4.3296731343162413E-3</v>
      </c>
      <c r="AL987" s="29">
        <v>13.895</v>
      </c>
      <c r="AM987" s="30">
        <v>14.445</v>
      </c>
      <c r="AN987" s="30">
        <v>13.875</v>
      </c>
      <c r="AO987" s="30">
        <v>14.112500000000001</v>
      </c>
      <c r="AP987" s="31">
        <v>1.5699999999999999E-2</v>
      </c>
    </row>
    <row r="988" spans="1:42" x14ac:dyDescent="0.2">
      <c r="A988" s="11">
        <v>45371</v>
      </c>
      <c r="B988" s="5" t="s">
        <v>240</v>
      </c>
      <c r="C988" s="10">
        <v>45352</v>
      </c>
      <c r="D988" s="5" t="s">
        <v>190</v>
      </c>
      <c r="E988" s="18">
        <f>IF(SUMIFS('Daily NSE Equity Options'!$K:$K,'Daily NSE Equity Options'!$A:$A,$A988)=0,"",SUMIFS('Daily NSE Equity Options'!$K:$K,'Daily NSE Equity Options'!$A:$A,$A988))</f>
        <v>880.56370000000004</v>
      </c>
      <c r="F988" s="7">
        <f>IF(SUMIFS('Daily BSE Equity Options'!$K:$K,'Daily BSE Equity Options'!$A:$A,$A988)=0,"",SUMIFS('Daily BSE Equity Options'!$K:$K,'Daily BSE Equity Options'!$A:$A,$A988))</f>
        <v>8.3485999999999994</v>
      </c>
      <c r="G988" s="7">
        <f t="shared" si="405"/>
        <v>888.91230000000007</v>
      </c>
      <c r="H988" s="20">
        <f t="shared" si="406"/>
        <v>0.12522352695830308</v>
      </c>
      <c r="I988" s="20">
        <f t="shared" si="407"/>
        <v>3793.8181818181811</v>
      </c>
      <c r="J988" s="20">
        <f t="shared" si="408"/>
        <v>0.13588854671147632</v>
      </c>
      <c r="K988" s="20">
        <f t="shared" si="423"/>
        <v>0.29459612478445196</v>
      </c>
      <c r="L988" s="20">
        <f t="shared" si="424"/>
        <v>0.79308419243986261</v>
      </c>
      <c r="M988" s="20">
        <f t="shared" si="425"/>
        <v>0.29798517931412039</v>
      </c>
      <c r="N988" s="20">
        <f t="shared" si="409"/>
        <v>0.99060807235989423</v>
      </c>
      <c r="O988" s="20">
        <f t="shared" si="410"/>
        <v>9.391927640105777E-3</v>
      </c>
      <c r="P988" s="21">
        <f>IF(SUMIFS('Daily NSE Equity Options'!$L:$L,'Daily NSE Equity Options'!$A:$A,$A988)=0,"",SUMIFS('Daily NSE Equity Options'!$L:$L,'Daily NSE Equity Options'!$A:$A,$A988))</f>
        <v>685906.77590000001</v>
      </c>
      <c r="Q988" s="8">
        <f>IF(SUMIFS('Daily BSE Equity Options'!$L:$L,'Daily BSE Equity Options'!$A:$A,$A988)=0,"",SUMIFS('Daily BSE Equity Options'!$L:$L,'Daily BSE Equity Options'!$A:$A,$A988))</f>
        <v>3116.8346999999999</v>
      </c>
      <c r="R988" s="8">
        <f t="shared" si="411"/>
        <v>689023.61060000001</v>
      </c>
      <c r="S988" s="23">
        <f t="shared" si="412"/>
        <v>2.9702982410589653</v>
      </c>
      <c r="T988" s="23">
        <f t="shared" si="413"/>
        <v>50.86219100674893</v>
      </c>
      <c r="U988" s="23">
        <f t="shared" si="414"/>
        <v>2.9869527524682606</v>
      </c>
      <c r="V988" s="23">
        <f t="shared" si="426"/>
        <v>0.68340628059042685</v>
      </c>
      <c r="W988" s="23">
        <f t="shared" si="427"/>
        <v>0.98462246715600354</v>
      </c>
      <c r="X988" s="23">
        <f t="shared" si="428"/>
        <v>0.68456283823771669</v>
      </c>
      <c r="Y988" s="23">
        <f t="shared" si="415"/>
        <v>0.99547644717532124</v>
      </c>
      <c r="Z988" s="23">
        <f t="shared" si="416"/>
        <v>4.5235528246787768E-3</v>
      </c>
      <c r="AA988" s="24">
        <f>IF(SUMIFS('Daily NSE Equity Options'!$M:$M,'Daily NSE Equity Options'!$A:$A,$A988)=0,"",SUMIFS('Daily NSE Equity Options'!$M:$M,'Daily NSE Equity Options'!$A:$A,$A988))</f>
        <v>928752578</v>
      </c>
      <c r="AB988" s="9">
        <f>IF(SUMIFS('Daily BSE Equity Options'!$M:$M,'Daily BSE Equity Options'!$A:$A,$A988)=0,"",SUMIFS('Daily BSE Equity Options'!$M:$M,'Daily BSE Equity Options'!$A:$A,$A988))</f>
        <v>4231988</v>
      </c>
      <c r="AC988" s="9">
        <f t="shared" si="417"/>
        <v>932984566</v>
      </c>
      <c r="AD988" s="26">
        <f t="shared" si="418"/>
        <v>3.6231323928535106</v>
      </c>
      <c r="AE988" s="26">
        <f t="shared" si="419"/>
        <v>68.139963077325234</v>
      </c>
      <c r="AF988" s="26">
        <f t="shared" si="420"/>
        <v>3.6427837389547131</v>
      </c>
      <c r="AG988" s="26">
        <f t="shared" si="429"/>
        <v>0.88045667885882217</v>
      </c>
      <c r="AH988" s="26">
        <f t="shared" si="430"/>
        <v>0.97046253386742087</v>
      </c>
      <c r="AI988" s="26">
        <f t="shared" si="431"/>
        <v>0.88084637479118411</v>
      </c>
      <c r="AJ988" s="26">
        <f t="shared" si="421"/>
        <v>0.99546403214562929</v>
      </c>
      <c r="AK988" s="26">
        <f t="shared" si="422"/>
        <v>4.535967854370701E-3</v>
      </c>
      <c r="AL988" s="29">
        <v>14.112500000000001</v>
      </c>
      <c r="AM988" s="30">
        <v>14.282500000000001</v>
      </c>
      <c r="AN988" s="30">
        <v>13.085000000000001</v>
      </c>
      <c r="AO988" s="30">
        <v>13.4725</v>
      </c>
      <c r="AP988" s="31">
        <v>-4.53E-2</v>
      </c>
    </row>
    <row r="989" spans="1:42" x14ac:dyDescent="0.2">
      <c r="A989" s="11">
        <v>45372</v>
      </c>
      <c r="B989" s="5" t="s">
        <v>243</v>
      </c>
      <c r="C989" s="10">
        <v>45352</v>
      </c>
      <c r="D989" s="5" t="s">
        <v>190</v>
      </c>
      <c r="E989" s="18">
        <f>IF(SUMIFS('Daily NSE Equity Options'!$K:$K,'Daily NSE Equity Options'!$A:$A,$A989)=0,"",SUMIFS('Daily NSE Equity Options'!$K:$K,'Daily NSE Equity Options'!$A:$A,$A989))</f>
        <v>677.41129999999998</v>
      </c>
      <c r="F989" s="7">
        <f>IF(SUMIFS('Daily BSE Equity Options'!$K:$K,'Daily BSE Equity Options'!$A:$A,$A989)=0,"",SUMIFS('Daily BSE Equity Options'!$K:$K,'Daily BSE Equity Options'!$A:$A,$A989))</f>
        <v>16.685300000000002</v>
      </c>
      <c r="G989" s="7">
        <f t="shared" si="405"/>
        <v>694.09659999999997</v>
      </c>
      <c r="H989" s="20">
        <f t="shared" si="406"/>
        <v>-2.2933320608146124E-3</v>
      </c>
      <c r="I989" s="20">
        <f t="shared" si="407"/>
        <v>9813.8823529411784</v>
      </c>
      <c r="J989" s="20">
        <f t="shared" si="408"/>
        <v>2.2278595184088257E-2</v>
      </c>
      <c r="K989" s="20">
        <f t="shared" si="423"/>
        <v>-0.23070721629792379</v>
      </c>
      <c r="L989" s="20">
        <f t="shared" si="424"/>
        <v>0.99857461131207659</v>
      </c>
      <c r="M989" s="20">
        <f t="shared" si="425"/>
        <v>-0.21916189032371369</v>
      </c>
      <c r="N989" s="20">
        <f t="shared" si="409"/>
        <v>0.97596112702468218</v>
      </c>
      <c r="O989" s="20">
        <f t="shared" si="410"/>
        <v>2.4038872975317847E-2</v>
      </c>
      <c r="P989" s="21">
        <f>IF(SUMIFS('Daily NSE Equity Options'!$L:$L,'Daily NSE Equity Options'!$A:$A,$A989)=0,"",SUMIFS('Daily NSE Equity Options'!$L:$L,'Daily NSE Equity Options'!$A:$A,$A989))</f>
        <v>469391.95990000002</v>
      </c>
      <c r="Q989" s="8">
        <f>IF(SUMIFS('Daily BSE Equity Options'!$L:$L,'Daily BSE Equity Options'!$A:$A,$A989)=0,"",SUMIFS('Daily BSE Equity Options'!$L:$L,'Daily BSE Equity Options'!$A:$A,$A989))</f>
        <v>10307.666999999999</v>
      </c>
      <c r="R989" s="8">
        <f t="shared" si="411"/>
        <v>479699.62690000003</v>
      </c>
      <c r="S989" s="23">
        <f t="shared" si="412"/>
        <v>0.90537577238144107</v>
      </c>
      <c r="T989" s="23">
        <f t="shared" si="413"/>
        <v>173.07071471272675</v>
      </c>
      <c r="U989" s="23">
        <f t="shared" si="414"/>
        <v>0.94674915245255331</v>
      </c>
      <c r="V989" s="23">
        <f t="shared" si="426"/>
        <v>-0.31566216227548427</v>
      </c>
      <c r="W989" s="23">
        <f t="shared" si="427"/>
        <v>2.3070945340797189</v>
      </c>
      <c r="X989" s="23">
        <f t="shared" si="428"/>
        <v>-0.30379798381324141</v>
      </c>
      <c r="Y989" s="23">
        <f t="shared" si="415"/>
        <v>0.97851224720225016</v>
      </c>
      <c r="Z989" s="23">
        <f t="shared" si="416"/>
        <v>2.1487752797749775E-2</v>
      </c>
      <c r="AA989" s="24">
        <f>IF(SUMIFS('Daily NSE Equity Options'!$M:$M,'Daily NSE Equity Options'!$A:$A,$A989)=0,"",SUMIFS('Daily NSE Equity Options'!$M:$M,'Daily NSE Equity Options'!$A:$A,$A989))</f>
        <v>455779508</v>
      </c>
      <c r="AB989" s="9">
        <f>IF(SUMIFS('Daily BSE Equity Options'!$M:$M,'Daily BSE Equity Options'!$A:$A,$A989)=0,"",SUMIFS('Daily BSE Equity Options'!$M:$M,'Daily BSE Equity Options'!$A:$A,$A989))</f>
        <v>13957580</v>
      </c>
      <c r="AC989" s="9">
        <f t="shared" si="417"/>
        <v>469737088</v>
      </c>
      <c r="AD989" s="26">
        <f t="shared" si="418"/>
        <v>0.48500674765208918</v>
      </c>
      <c r="AE989" s="26">
        <f t="shared" si="419"/>
        <v>230.10489278913818</v>
      </c>
      <c r="AF989" s="26">
        <f t="shared" si="420"/>
        <v>0.53018179991123104</v>
      </c>
      <c r="AG989" s="26">
        <f t="shared" si="429"/>
        <v>-0.50925626609673857</v>
      </c>
      <c r="AH989" s="26">
        <f t="shared" si="430"/>
        <v>2.2981142668646508</v>
      </c>
      <c r="AI989" s="26">
        <f t="shared" si="431"/>
        <v>-0.49652212360391823</v>
      </c>
      <c r="AJ989" s="26">
        <f t="shared" si="421"/>
        <v>0.97028639986800447</v>
      </c>
      <c r="AK989" s="26">
        <f t="shared" si="422"/>
        <v>2.9713600131995539E-2</v>
      </c>
      <c r="AL989" s="29">
        <v>13.4725</v>
      </c>
      <c r="AM989" s="30">
        <v>13.4725</v>
      </c>
      <c r="AN989" s="30">
        <v>12.342499999999999</v>
      </c>
      <c r="AO989" s="30">
        <v>12.512499999999999</v>
      </c>
      <c r="AP989" s="31">
        <v>-7.1300000000000002E-2</v>
      </c>
    </row>
    <row r="990" spans="1:42" x14ac:dyDescent="0.2">
      <c r="A990" s="11">
        <v>45373</v>
      </c>
      <c r="B990" s="5" t="s">
        <v>241</v>
      </c>
      <c r="C990" s="10">
        <v>45352</v>
      </c>
      <c r="D990" s="5" t="s">
        <v>190</v>
      </c>
      <c r="E990" s="18">
        <f>IF(SUMIFS('Daily NSE Equity Options'!$K:$K,'Daily NSE Equity Options'!$A:$A,$A990)=0,"",SUMIFS('Daily NSE Equity Options'!$K:$K,'Daily NSE Equity Options'!$A:$A,$A990))</f>
        <v>515.13869999999997</v>
      </c>
      <c r="F990" s="7">
        <f>IF(SUMIFS('Daily BSE Equity Options'!$K:$K,'Daily BSE Equity Options'!$A:$A,$A990)=0,"",SUMIFS('Daily BSE Equity Options'!$K:$K,'Daily BSE Equity Options'!$A:$A,$A990))</f>
        <v>171.74870000000001</v>
      </c>
      <c r="G990" s="7">
        <f t="shared" si="405"/>
        <v>686.88739999999996</v>
      </c>
      <c r="H990" s="20">
        <f t="shared" si="406"/>
        <v>3.9063932425375425E-2</v>
      </c>
      <c r="I990" s="20">
        <f t="shared" si="407"/>
        <v>90393.052631578961</v>
      </c>
      <c r="J990" s="20">
        <f t="shared" si="408"/>
        <v>0.38548547744959483</v>
      </c>
      <c r="K990" s="20">
        <f t="shared" si="423"/>
        <v>-0.23954811500782469</v>
      </c>
      <c r="L990" s="20">
        <f t="shared" si="424"/>
        <v>9.2934139631891544</v>
      </c>
      <c r="M990" s="20">
        <f t="shared" si="425"/>
        <v>-1.0386450531525426E-2</v>
      </c>
      <c r="N990" s="20">
        <f t="shared" si="409"/>
        <v>0.74996091062377912</v>
      </c>
      <c r="O990" s="20">
        <f t="shared" si="410"/>
        <v>0.25003908937622094</v>
      </c>
      <c r="P990" s="21">
        <f>IF(SUMIFS('Daily NSE Equity Options'!$L:$L,'Daily NSE Equity Options'!$A:$A,$A990)=0,"",SUMIFS('Daily NSE Equity Options'!$L:$L,'Daily NSE Equity Options'!$A:$A,$A990))</f>
        <v>179828.19260000001</v>
      </c>
      <c r="Q990" s="8">
        <f>IF(SUMIFS('Daily BSE Equity Options'!$L:$L,'Daily BSE Equity Options'!$A:$A,$A990)=0,"",SUMIFS('Daily BSE Equity Options'!$L:$L,'Daily BSE Equity Options'!$A:$A,$A990))</f>
        <v>287477.28399999999</v>
      </c>
      <c r="R990" s="8">
        <f t="shared" si="411"/>
        <v>467305.47659999999</v>
      </c>
      <c r="S990" s="23">
        <f t="shared" si="412"/>
        <v>0.23425950595552569</v>
      </c>
      <c r="T990" s="23">
        <f t="shared" si="413"/>
        <v>4716.4365967446292</v>
      </c>
      <c r="U990" s="23">
        <f t="shared" si="414"/>
        <v>2.2060328076085449</v>
      </c>
      <c r="V990" s="23">
        <f t="shared" si="426"/>
        <v>-0.61689119549829763</v>
      </c>
      <c r="W990" s="23">
        <f t="shared" si="427"/>
        <v>26.889655729080111</v>
      </c>
      <c r="X990" s="23">
        <f t="shared" si="428"/>
        <v>-2.583731486325247E-2</v>
      </c>
      <c r="Y990" s="23">
        <f t="shared" si="415"/>
        <v>0.38481935608455914</v>
      </c>
      <c r="Z990" s="23">
        <f t="shared" si="416"/>
        <v>0.61518064391544092</v>
      </c>
      <c r="AA990" s="24">
        <f>IF(SUMIFS('Daily NSE Equity Options'!$M:$M,'Daily NSE Equity Options'!$A:$A,$A990)=0,"",SUMIFS('Daily NSE Equity Options'!$M:$M,'Daily NSE Equity Options'!$A:$A,$A990))</f>
        <v>213537686</v>
      </c>
      <c r="AB990" s="9">
        <f>IF(SUMIFS('Daily BSE Equity Options'!$M:$M,'Daily BSE Equity Options'!$A:$A,$A990)=0,"",SUMIFS('Daily BSE Equity Options'!$M:$M,'Daily BSE Equity Options'!$A:$A,$A990))</f>
        <v>390816675</v>
      </c>
      <c r="AC990" s="9">
        <f t="shared" si="417"/>
        <v>604354361</v>
      </c>
      <c r="AD990" s="26">
        <f t="shared" si="418"/>
        <v>0.36658509262858163</v>
      </c>
      <c r="AE990" s="26">
        <f t="shared" si="419"/>
        <v>6258.2760017937799</v>
      </c>
      <c r="AF990" s="26">
        <f t="shared" si="420"/>
        <v>2.8661642742872755</v>
      </c>
      <c r="AG990" s="26">
        <f t="shared" si="429"/>
        <v>-0.53148905939843183</v>
      </c>
      <c r="AH990" s="26">
        <f t="shared" si="430"/>
        <v>27.000317748492218</v>
      </c>
      <c r="AI990" s="26">
        <f t="shared" si="431"/>
        <v>0.28658003900258344</v>
      </c>
      <c r="AJ990" s="26">
        <f t="shared" si="421"/>
        <v>0.35333191878795761</v>
      </c>
      <c r="AK990" s="26">
        <f t="shared" si="422"/>
        <v>0.64666808121204244</v>
      </c>
      <c r="AL990" s="29">
        <v>12.512499999999999</v>
      </c>
      <c r="AM990" s="30">
        <v>13.047499999999999</v>
      </c>
      <c r="AN990" s="30">
        <v>11.81</v>
      </c>
      <c r="AO990" s="30">
        <v>12.22</v>
      </c>
      <c r="AP990" s="31">
        <v>-2.3400000000000001E-2</v>
      </c>
    </row>
    <row r="991" spans="1:42" x14ac:dyDescent="0.2">
      <c r="A991" s="11">
        <v>45377</v>
      </c>
      <c r="B991" s="5" t="s">
        <v>242</v>
      </c>
      <c r="C991" s="10">
        <v>45352</v>
      </c>
      <c r="D991" s="5" t="s">
        <v>190</v>
      </c>
      <c r="E991" s="18">
        <f>IF(SUMIFS('Daily NSE Equity Options'!$K:$K,'Daily NSE Equity Options'!$A:$A,$A991)=0,"",SUMIFS('Daily NSE Equity Options'!$K:$K,'Daily NSE Equity Options'!$A:$A,$A991))</f>
        <v>532.72439999999995</v>
      </c>
      <c r="F991" s="7">
        <f>IF(SUMIFS('Daily BSE Equity Options'!$K:$K,'Daily BSE Equity Options'!$A:$A,$A991)=0,"",SUMIFS('Daily BSE Equity Options'!$K:$K,'Daily BSE Equity Options'!$A:$A,$A991))</f>
        <v>4.4778000000000002</v>
      </c>
      <c r="G991" s="7">
        <f t="shared" si="405"/>
        <v>537.20219999999995</v>
      </c>
      <c r="H991" s="20" t="str">
        <f t="shared" si="406"/>
        <v/>
      </c>
      <c r="I991" s="20" t="str">
        <f t="shared" si="407"/>
        <v/>
      </c>
      <c r="J991" s="20" t="str">
        <f t="shared" si="408"/>
        <v/>
      </c>
      <c r="K991" s="20">
        <f t="shared" si="423"/>
        <v>3.4137796286708655E-2</v>
      </c>
      <c r="L991" s="20">
        <f t="shared" si="424"/>
        <v>-0.97392818693824179</v>
      </c>
      <c r="M991" s="20">
        <f t="shared" si="425"/>
        <v>-0.21791810419000268</v>
      </c>
      <c r="N991" s="20">
        <f t="shared" si="409"/>
        <v>0.99166459109810046</v>
      </c>
      <c r="O991" s="20">
        <f t="shared" si="410"/>
        <v>8.3354089018995089E-3</v>
      </c>
      <c r="P991" s="21">
        <f>IF(SUMIFS('Daily NSE Equity Options'!$L:$L,'Daily NSE Equity Options'!$A:$A,$A991)=0,"",SUMIFS('Daily NSE Equity Options'!$L:$L,'Daily NSE Equity Options'!$A:$A,$A991))</f>
        <v>338796.4423</v>
      </c>
      <c r="Q991" s="8">
        <f>IF(SUMIFS('Daily BSE Equity Options'!$L:$L,'Daily BSE Equity Options'!$A:$A,$A991)=0,"",SUMIFS('Daily BSE Equity Options'!$L:$L,'Daily BSE Equity Options'!$A:$A,$A991))</f>
        <v>1751.884</v>
      </c>
      <c r="R991" s="8">
        <f t="shared" si="411"/>
        <v>340548.32630000002</v>
      </c>
      <c r="S991" s="23" t="str">
        <f t="shared" si="412"/>
        <v/>
      </c>
      <c r="T991" s="23" t="str">
        <f t="shared" si="413"/>
        <v/>
      </c>
      <c r="U991" s="23" t="str">
        <f t="shared" si="414"/>
        <v/>
      </c>
      <c r="V991" s="23">
        <f t="shared" si="426"/>
        <v>0.88400070868531877</v>
      </c>
      <c r="W991" s="23">
        <f t="shared" si="427"/>
        <v>-0.99390600893530079</v>
      </c>
      <c r="X991" s="23">
        <f t="shared" si="428"/>
        <v>-0.27125115507366593</v>
      </c>
      <c r="Y991" s="23">
        <f t="shared" si="415"/>
        <v>0.99485569634408733</v>
      </c>
      <c r="Z991" s="23">
        <f t="shared" si="416"/>
        <v>5.1443036559125788E-3</v>
      </c>
      <c r="AA991" s="24">
        <f>IF(SUMIFS('Daily NSE Equity Options'!$M:$M,'Daily NSE Equity Options'!$A:$A,$A991)=0,"",SUMIFS('Daily NSE Equity Options'!$M:$M,'Daily NSE Equity Options'!$A:$A,$A991))</f>
        <v>410083265</v>
      </c>
      <c r="AB991" s="9">
        <f>IF(SUMIFS('Daily BSE Equity Options'!$M:$M,'Daily BSE Equity Options'!$A:$A,$A991)=0,"",SUMIFS('Daily BSE Equity Options'!$M:$M,'Daily BSE Equity Options'!$A:$A,$A991))</f>
        <v>2392330</v>
      </c>
      <c r="AC991" s="9">
        <f t="shared" si="417"/>
        <v>412475595</v>
      </c>
      <c r="AD991" s="26" t="str">
        <f t="shared" si="418"/>
        <v/>
      </c>
      <c r="AE991" s="26" t="str">
        <f t="shared" si="419"/>
        <v/>
      </c>
      <c r="AF991" s="26" t="str">
        <f t="shared" si="420"/>
        <v/>
      </c>
      <c r="AG991" s="26">
        <f t="shared" si="429"/>
        <v>0.92042572288621693</v>
      </c>
      <c r="AH991" s="26">
        <f t="shared" si="430"/>
        <v>-0.99387863887844596</v>
      </c>
      <c r="AI991" s="26">
        <f t="shared" si="431"/>
        <v>-0.31749380559198115</v>
      </c>
      <c r="AJ991" s="26">
        <f t="shared" si="421"/>
        <v>0.99420006897620206</v>
      </c>
      <c r="AK991" s="26">
        <f t="shared" si="422"/>
        <v>5.799931023797905E-3</v>
      </c>
      <c r="AL991" s="29">
        <v>12.22</v>
      </c>
      <c r="AM991" s="30">
        <v>13.102499999999999</v>
      </c>
      <c r="AN991" s="30">
        <v>12.085000000000001</v>
      </c>
      <c r="AO991" s="30">
        <v>12.82</v>
      </c>
      <c r="AP991" s="31">
        <v>4.9099999999999998E-2</v>
      </c>
    </row>
    <row r="992" spans="1:42" x14ac:dyDescent="0.2">
      <c r="A992" s="11">
        <v>45378</v>
      </c>
      <c r="B992" s="5" t="s">
        <v>240</v>
      </c>
      <c r="C992" s="10">
        <v>45352</v>
      </c>
      <c r="D992" s="5" t="s">
        <v>190</v>
      </c>
      <c r="E992" s="18">
        <f>IF(SUMIFS('Daily NSE Equity Options'!$K:$K,'Daily NSE Equity Options'!$A:$A,$A992)=0,"",SUMIFS('Daily NSE Equity Options'!$K:$K,'Daily NSE Equity Options'!$A:$A,$A992))</f>
        <v>568.87049999999999</v>
      </c>
      <c r="F992" s="7">
        <f>IF(SUMIFS('Daily BSE Equity Options'!$K:$K,'Daily BSE Equity Options'!$A:$A,$A992)=0,"",SUMIFS('Daily BSE Equity Options'!$K:$K,'Daily BSE Equity Options'!$A:$A,$A992))</f>
        <v>9.9678000000000004</v>
      </c>
      <c r="G992" s="7">
        <f t="shared" si="405"/>
        <v>578.8383</v>
      </c>
      <c r="H992" s="20">
        <f t="shared" si="406"/>
        <v>-0.14100923436533841</v>
      </c>
      <c r="I992" s="20">
        <f t="shared" si="407"/>
        <v>4982.9000000000005</v>
      </c>
      <c r="J992" s="20">
        <f t="shared" si="408"/>
        <v>-0.12596056059849914</v>
      </c>
      <c r="K992" s="20">
        <f t="shared" si="423"/>
        <v>6.7851406843763895E-2</v>
      </c>
      <c r="L992" s="20">
        <f t="shared" si="424"/>
        <v>1.2260485059627495</v>
      </c>
      <c r="M992" s="20">
        <f t="shared" si="425"/>
        <v>7.7505453253914558E-2</v>
      </c>
      <c r="N992" s="20">
        <f t="shared" si="409"/>
        <v>0.98277964675108742</v>
      </c>
      <c r="O992" s="20">
        <f t="shared" si="410"/>
        <v>1.722035324891252E-2</v>
      </c>
      <c r="P992" s="21">
        <f>IF(SUMIFS('Daily NSE Equity Options'!$L:$L,'Daily NSE Equity Options'!$A:$A,$A992)=0,"",SUMIFS('Daily NSE Equity Options'!$L:$L,'Daily NSE Equity Options'!$A:$A,$A992))</f>
        <v>472516.10800000001</v>
      </c>
      <c r="Q992" s="8">
        <f>IF(SUMIFS('Daily BSE Equity Options'!$L:$L,'Daily BSE Equity Options'!$A:$A,$A992)=0,"",SUMIFS('Daily BSE Equity Options'!$L:$L,'Daily BSE Equity Options'!$A:$A,$A992))</f>
        <v>6668.7533999999996</v>
      </c>
      <c r="R992" s="8">
        <f t="shared" si="411"/>
        <v>479184.86139999999</v>
      </c>
      <c r="S992" s="23">
        <f t="shared" si="412"/>
        <v>1.6299932076576509</v>
      </c>
      <c r="T992" s="23">
        <f t="shared" si="413"/>
        <v>109.18361972110236</v>
      </c>
      <c r="U992" s="23">
        <f t="shared" si="414"/>
        <v>1.6662128712828594</v>
      </c>
      <c r="V992" s="23">
        <f t="shared" si="426"/>
        <v>0.39469028893046332</v>
      </c>
      <c r="W992" s="23">
        <f t="shared" si="427"/>
        <v>2.8066181322507653</v>
      </c>
      <c r="X992" s="23">
        <f t="shared" si="428"/>
        <v>0.40709797815265314</v>
      </c>
      <c r="Y992" s="23">
        <f t="shared" si="415"/>
        <v>0.98608313004606118</v>
      </c>
      <c r="Z992" s="23">
        <f t="shared" si="416"/>
        <v>1.3916869953938824E-2</v>
      </c>
      <c r="AA992" s="24">
        <f>IF(SUMIFS('Daily NSE Equity Options'!$M:$M,'Daily NSE Equity Options'!$A:$A,$A992)=0,"",SUMIFS('Daily NSE Equity Options'!$M:$M,'Daily NSE Equity Options'!$A:$A,$A992))</f>
        <v>625950196</v>
      </c>
      <c r="AB992" s="9">
        <f>IF(SUMIFS('Daily BSE Equity Options'!$M:$M,'Daily BSE Equity Options'!$A:$A,$A992)=0,"",SUMIFS('Daily BSE Equity Options'!$M:$M,'Daily BSE Equity Options'!$A:$A,$A992))</f>
        <v>9096177</v>
      </c>
      <c r="AC992" s="9">
        <f t="shared" si="417"/>
        <v>635046373</v>
      </c>
      <c r="AD992" s="26">
        <f t="shared" si="418"/>
        <v>2.0184897205640828</v>
      </c>
      <c r="AE992" s="26">
        <f t="shared" si="419"/>
        <v>148.40421792618631</v>
      </c>
      <c r="AF992" s="26">
        <f t="shared" si="420"/>
        <v>2.0614549579691723</v>
      </c>
      <c r="AG992" s="26">
        <f t="shared" si="429"/>
        <v>0.52639780606506825</v>
      </c>
      <c r="AH992" s="26">
        <f t="shared" si="430"/>
        <v>2.8022250274836664</v>
      </c>
      <c r="AI992" s="26">
        <f t="shared" si="431"/>
        <v>0.53959744697137779</v>
      </c>
      <c r="AJ992" s="26">
        <f t="shared" si="421"/>
        <v>0.98567635784292562</v>
      </c>
      <c r="AK992" s="26">
        <f t="shared" si="422"/>
        <v>1.432364215707441E-2</v>
      </c>
      <c r="AL992" s="29">
        <v>12.82</v>
      </c>
      <c r="AM992" s="30">
        <v>13.01</v>
      </c>
      <c r="AN992" s="30">
        <v>12.532500000000001</v>
      </c>
      <c r="AO992" s="30">
        <v>12.702500000000001</v>
      </c>
      <c r="AP992" s="31">
        <v>-9.1999999999999998E-3</v>
      </c>
    </row>
    <row r="993" spans="1:42" x14ac:dyDescent="0.2">
      <c r="A993" s="11">
        <v>45379</v>
      </c>
      <c r="B993" s="5" t="s">
        <v>243</v>
      </c>
      <c r="C993" s="10">
        <v>45352</v>
      </c>
      <c r="D993" s="5" t="s">
        <v>190</v>
      </c>
      <c r="E993" s="18">
        <f>IF(SUMIFS('Daily NSE Equity Options'!$K:$K,'Daily NSE Equity Options'!$A:$A,$A993)=0,"",SUMIFS('Daily NSE Equity Options'!$K:$K,'Daily NSE Equity Options'!$A:$A,$A993))</f>
        <v>762.96489999999994</v>
      </c>
      <c r="F993" s="7">
        <f>IF(SUMIFS('Daily BSE Equity Options'!$K:$K,'Daily BSE Equity Options'!$A:$A,$A993)=0,"",SUMIFS('Daily BSE Equity Options'!$K:$K,'Daily BSE Equity Options'!$A:$A,$A993))</f>
        <v>120.9855</v>
      </c>
      <c r="G993" s="7">
        <f t="shared" si="405"/>
        <v>883.95039999999995</v>
      </c>
      <c r="H993" s="20">
        <f t="shared" si="406"/>
        <v>0.32725164335403401</v>
      </c>
      <c r="I993" s="20">
        <f t="shared" si="407"/>
        <v>86417.21428571429</v>
      </c>
      <c r="J993" s="20">
        <f t="shared" si="408"/>
        <v>0.53771394167248987</v>
      </c>
      <c r="K993" s="20">
        <f t="shared" si="423"/>
        <v>0.3411925912839564</v>
      </c>
      <c r="L993" s="20">
        <f t="shared" si="424"/>
        <v>11.13763317883585</v>
      </c>
      <c r="M993" s="20">
        <f t="shared" si="425"/>
        <v>0.52711111203249672</v>
      </c>
      <c r="N993" s="20">
        <f t="shared" si="409"/>
        <v>0.86313089512714736</v>
      </c>
      <c r="O993" s="20">
        <f t="shared" si="410"/>
        <v>0.13686910487285261</v>
      </c>
      <c r="P993" s="21">
        <f>IF(SUMIFS('Daily NSE Equity Options'!$L:$L,'Daily NSE Equity Options'!$A:$A,$A993)=0,"",SUMIFS('Daily NSE Equity Options'!$L:$L,'Daily NSE Equity Options'!$A:$A,$A993))</f>
        <v>493106.38709999999</v>
      </c>
      <c r="Q993" s="8">
        <f>IF(SUMIFS('Daily BSE Equity Options'!$L:$L,'Daily BSE Equity Options'!$A:$A,$A993)=0,"",SUMIFS('Daily BSE Equity Options'!$L:$L,'Daily BSE Equity Options'!$A:$A,$A993))</f>
        <v>185219.06169999999</v>
      </c>
      <c r="R993" s="8">
        <f t="shared" si="411"/>
        <v>678325.44880000001</v>
      </c>
      <c r="S993" s="23">
        <f t="shared" si="412"/>
        <v>1.0194463302922974</v>
      </c>
      <c r="T993" s="23">
        <f t="shared" si="413"/>
        <v>3065.9418963738635</v>
      </c>
      <c r="U993" s="23">
        <f t="shared" si="414"/>
        <v>1.777297473375762</v>
      </c>
      <c r="V993" s="23">
        <f t="shared" si="426"/>
        <v>4.3575824720879064E-2</v>
      </c>
      <c r="W993" s="23">
        <f t="shared" si="427"/>
        <v>26.774165663405697</v>
      </c>
      <c r="X993" s="23">
        <f t="shared" si="428"/>
        <v>0.4155819672979344</v>
      </c>
      <c r="Y993" s="23">
        <f t="shared" si="415"/>
        <v>0.72694661238545</v>
      </c>
      <c r="Z993" s="23">
        <f t="shared" si="416"/>
        <v>0.27305338761455</v>
      </c>
      <c r="AA993" s="24">
        <f>IF(SUMIFS('Daily NSE Equity Options'!$M:$M,'Daily NSE Equity Options'!$A:$A,$A993)=0,"",SUMIFS('Daily NSE Equity Options'!$M:$M,'Daily NSE Equity Options'!$A:$A,$A993))</f>
        <v>465944008</v>
      </c>
      <c r="AB993" s="9">
        <f>IF(SUMIFS('Daily BSE Equity Options'!$M:$M,'Daily BSE Equity Options'!$A:$A,$A993)=0,"",SUMIFS('Daily BSE Equity Options'!$M:$M,'Daily BSE Equity Options'!$A:$A,$A993))</f>
        <v>250808504</v>
      </c>
      <c r="AC993" s="9">
        <f t="shared" si="417"/>
        <v>716752512</v>
      </c>
      <c r="AD993" s="26">
        <f t="shared" si="418"/>
        <v>0.54566529718307821</v>
      </c>
      <c r="AE993" s="26">
        <f t="shared" si="419"/>
        <v>4123.8684954937171</v>
      </c>
      <c r="AF993" s="26">
        <f t="shared" si="420"/>
        <v>1.3771870678677516</v>
      </c>
      <c r="AG993" s="26">
        <f t="shared" si="429"/>
        <v>-0.255621276297196</v>
      </c>
      <c r="AH993" s="26">
        <f t="shared" si="430"/>
        <v>26.572957738179458</v>
      </c>
      <c r="AI993" s="26">
        <f t="shared" si="431"/>
        <v>0.12866168908896358</v>
      </c>
      <c r="AJ993" s="26">
        <f t="shared" si="421"/>
        <v>0.6500765608757294</v>
      </c>
      <c r="AK993" s="26">
        <f t="shared" si="422"/>
        <v>0.34992343912427054</v>
      </c>
      <c r="AL993" s="29">
        <v>12.702500000000001</v>
      </c>
      <c r="AM993" s="30">
        <v>13.18</v>
      </c>
      <c r="AN993" s="30">
        <v>12.26</v>
      </c>
      <c r="AO993" s="30">
        <v>12.8325</v>
      </c>
      <c r="AP993" s="31">
        <v>1.0200000000000001E-2</v>
      </c>
    </row>
    <row r="994" spans="1:42" x14ac:dyDescent="0.2">
      <c r="A994" s="11">
        <v>45383</v>
      </c>
      <c r="B994" s="5" t="s">
        <v>244</v>
      </c>
      <c r="C994" s="10">
        <v>45383</v>
      </c>
      <c r="D994" s="5" t="s">
        <v>191</v>
      </c>
      <c r="E994" s="18">
        <f>IF(SUMIFS('Daily NSE Equity Options'!$K:$K,'Daily NSE Equity Options'!$A:$A,$A994)=0,"",SUMIFS('Daily NSE Equity Options'!$K:$K,'Daily NSE Equity Options'!$A:$A,$A994))</f>
        <v>455.91820000000001</v>
      </c>
      <c r="F994" s="7">
        <f>IF(SUMIFS('Daily BSE Equity Options'!$K:$K,'Daily BSE Equity Options'!$A:$A,$A994)=0,"",SUMIFS('Daily BSE Equity Options'!$K:$K,'Daily BSE Equity Options'!$A:$A,$A994))</f>
        <v>50.174700000000001</v>
      </c>
      <c r="G994" s="7">
        <f t="shared" si="405"/>
        <v>506.09289999999999</v>
      </c>
      <c r="H994" s="20" t="str">
        <f t="shared" si="406"/>
        <v/>
      </c>
      <c r="I994" s="20" t="str">
        <f t="shared" si="407"/>
        <v/>
      </c>
      <c r="J994" s="20" t="str">
        <f t="shared" si="408"/>
        <v/>
      </c>
      <c r="K994" s="20">
        <f t="shared" si="423"/>
        <v>-0.40243882778880125</v>
      </c>
      <c r="L994" s="20">
        <f t="shared" si="424"/>
        <v>-0.5852833604026928</v>
      </c>
      <c r="M994" s="20">
        <f t="shared" si="425"/>
        <v>-0.42746459529855974</v>
      </c>
      <c r="N994" s="20">
        <f t="shared" si="409"/>
        <v>0.90085871586027</v>
      </c>
      <c r="O994" s="20">
        <f t="shared" si="410"/>
        <v>9.9141284139730085E-2</v>
      </c>
      <c r="P994" s="21">
        <f>IF(SUMIFS('Daily NSE Equity Options'!$L:$L,'Daily NSE Equity Options'!$A:$A,$A994)=0,"",SUMIFS('Daily NSE Equity Options'!$L:$L,'Daily NSE Equity Options'!$A:$A,$A994))</f>
        <v>210888.31789999999</v>
      </c>
      <c r="Q994" s="8">
        <f>IF(SUMIFS('Daily BSE Equity Options'!$L:$L,'Daily BSE Equity Options'!$A:$A,$A994)=0,"",SUMIFS('Daily BSE Equity Options'!$L:$L,'Daily BSE Equity Options'!$A:$A,$A994))</f>
        <v>92527.626199999999</v>
      </c>
      <c r="R994" s="8">
        <f t="shared" si="411"/>
        <v>303415.94409999996</v>
      </c>
      <c r="S994" s="23" t="str">
        <f t="shared" si="412"/>
        <v/>
      </c>
      <c r="T994" s="23" t="str">
        <f t="shared" si="413"/>
        <v/>
      </c>
      <c r="U994" s="23" t="str">
        <f t="shared" si="414"/>
        <v/>
      </c>
      <c r="V994" s="23">
        <f t="shared" si="426"/>
        <v>-0.57232693914136479</v>
      </c>
      <c r="W994" s="23">
        <f t="shared" si="427"/>
        <v>-0.50044220421617647</v>
      </c>
      <c r="X994" s="23">
        <f t="shared" si="428"/>
        <v>-0.5526985687522683</v>
      </c>
      <c r="Y994" s="23">
        <f t="shared" si="415"/>
        <v>0.69504692156353964</v>
      </c>
      <c r="Z994" s="23">
        <f t="shared" si="416"/>
        <v>0.30495307843646047</v>
      </c>
      <c r="AA994" s="24">
        <f>IF(SUMIFS('Daily NSE Equity Options'!$M:$M,'Daily NSE Equity Options'!$A:$A,$A994)=0,"",SUMIFS('Daily NSE Equity Options'!$M:$M,'Daily NSE Equity Options'!$A:$A,$A994))</f>
        <v>252290186</v>
      </c>
      <c r="AB994" s="9">
        <f>IF(SUMIFS('Daily BSE Equity Options'!$M:$M,'Daily BSE Equity Options'!$A:$A,$A994)=0,"",SUMIFS('Daily BSE Equity Options'!$M:$M,'Daily BSE Equity Options'!$A:$A,$A994))</f>
        <v>114524535</v>
      </c>
      <c r="AC994" s="9">
        <f t="shared" si="417"/>
        <v>366814721</v>
      </c>
      <c r="AD994" s="26" t="str">
        <f t="shared" si="418"/>
        <v/>
      </c>
      <c r="AE994" s="26" t="str">
        <f t="shared" si="419"/>
        <v/>
      </c>
      <c r="AF994" s="26" t="str">
        <f t="shared" si="420"/>
        <v/>
      </c>
      <c r="AG994" s="26">
        <f t="shared" si="429"/>
        <v>-0.45853969217691926</v>
      </c>
      <c r="AH994" s="26">
        <f t="shared" si="430"/>
        <v>-0.5433785809750693</v>
      </c>
      <c r="AI994" s="26">
        <f t="shared" si="431"/>
        <v>-0.48822680791664952</v>
      </c>
      <c r="AJ994" s="26">
        <f t="shared" si="421"/>
        <v>0.68778642610692819</v>
      </c>
      <c r="AK994" s="26">
        <f t="shared" si="422"/>
        <v>0.31221357389307175</v>
      </c>
      <c r="AL994" s="29">
        <v>12.8325</v>
      </c>
      <c r="AM994" s="30">
        <v>13.3575</v>
      </c>
      <c r="AN994" s="30">
        <v>12.005000000000001</v>
      </c>
      <c r="AO994" s="30">
        <v>12.0825</v>
      </c>
      <c r="AP994" s="31">
        <v>-5.8400000000000001E-2</v>
      </c>
    </row>
    <row r="995" spans="1:42" x14ac:dyDescent="0.2">
      <c r="A995" s="11">
        <v>45384</v>
      </c>
      <c r="B995" s="5" t="s">
        <v>242</v>
      </c>
      <c r="C995" s="10">
        <v>45383</v>
      </c>
      <c r="D995" s="5" t="s">
        <v>191</v>
      </c>
      <c r="E995" s="18">
        <f>IF(SUMIFS('Daily NSE Equity Options'!$K:$K,'Daily NSE Equity Options'!$A:$A,$A995)=0,"",SUMIFS('Daily NSE Equity Options'!$K:$K,'Daily NSE Equity Options'!$A:$A,$A995))</f>
        <v>557.34799999999996</v>
      </c>
      <c r="F995" s="7">
        <f>IF(SUMIFS('Daily BSE Equity Options'!$K:$K,'Daily BSE Equity Options'!$A:$A,$A995)=0,"",SUMIFS('Daily BSE Equity Options'!$K:$K,'Daily BSE Equity Options'!$A:$A,$A995))</f>
        <v>4.2336999999999998</v>
      </c>
      <c r="G995" s="7">
        <f t="shared" si="405"/>
        <v>561.58169999999996</v>
      </c>
      <c r="H995" s="20" t="str">
        <f t="shared" si="406"/>
        <v/>
      </c>
      <c r="I995" s="20" t="str">
        <f t="shared" si="407"/>
        <v/>
      </c>
      <c r="J995" s="20" t="str">
        <f t="shared" si="408"/>
        <v/>
      </c>
      <c r="K995" s="20">
        <f t="shared" si="423"/>
        <v>0.22247368058568395</v>
      </c>
      <c r="L995" s="20">
        <f t="shared" si="424"/>
        <v>-0.9156208208519433</v>
      </c>
      <c r="M995" s="20">
        <f t="shared" si="425"/>
        <v>0.1096415302407916</v>
      </c>
      <c r="N995" s="20">
        <f t="shared" si="409"/>
        <v>0.99246111474074028</v>
      </c>
      <c r="O995" s="20">
        <f t="shared" si="410"/>
        <v>7.5388852592596948E-3</v>
      </c>
      <c r="P995" s="21">
        <f>IF(SUMIFS('Daily NSE Equity Options'!$L:$L,'Daily NSE Equity Options'!$A:$A,$A995)=0,"",SUMIFS('Daily NSE Equity Options'!$L:$L,'Daily NSE Equity Options'!$A:$A,$A995))</f>
        <v>398466.31</v>
      </c>
      <c r="Q995" s="8">
        <f>IF(SUMIFS('Daily BSE Equity Options'!$L:$L,'Daily BSE Equity Options'!$A:$A,$A995)=0,"",SUMIFS('Daily BSE Equity Options'!$L:$L,'Daily BSE Equity Options'!$A:$A,$A995))</f>
        <v>1446.5155999999999</v>
      </c>
      <c r="R995" s="8">
        <f t="shared" si="411"/>
        <v>399912.82559999998</v>
      </c>
      <c r="S995" s="23" t="str">
        <f t="shared" si="412"/>
        <v/>
      </c>
      <c r="T995" s="23" t="str">
        <f t="shared" si="413"/>
        <v/>
      </c>
      <c r="U995" s="23" t="str">
        <f t="shared" si="414"/>
        <v/>
      </c>
      <c r="V995" s="23">
        <f t="shared" si="426"/>
        <v>0.88946601674231474</v>
      </c>
      <c r="W995" s="23">
        <f t="shared" si="427"/>
        <v>-0.98436666259141536</v>
      </c>
      <c r="X995" s="23">
        <f t="shared" si="428"/>
        <v>0.31803497270465297</v>
      </c>
      <c r="Y995" s="23">
        <f t="shared" si="415"/>
        <v>0.99638292270864348</v>
      </c>
      <c r="Z995" s="23">
        <f t="shared" si="416"/>
        <v>3.6170772913565693E-3</v>
      </c>
      <c r="AA995" s="24">
        <f>IF(SUMIFS('Daily NSE Equity Options'!$M:$M,'Daily NSE Equity Options'!$A:$A,$A995)=0,"",SUMIFS('Daily NSE Equity Options'!$M:$M,'Daily NSE Equity Options'!$A:$A,$A995))</f>
        <v>471972402</v>
      </c>
      <c r="AB995" s="9">
        <f>IF(SUMIFS('Daily BSE Equity Options'!$M:$M,'Daily BSE Equity Options'!$A:$A,$A995)=0,"",SUMIFS('Daily BSE Equity Options'!$M:$M,'Daily BSE Equity Options'!$A:$A,$A995))</f>
        <v>1935021</v>
      </c>
      <c r="AC995" s="9">
        <f t="shared" si="417"/>
        <v>473907423</v>
      </c>
      <c r="AD995" s="26" t="str">
        <f t="shared" si="418"/>
        <v/>
      </c>
      <c r="AE995" s="26" t="str">
        <f t="shared" si="419"/>
        <v/>
      </c>
      <c r="AF995" s="26" t="str">
        <f t="shared" si="420"/>
        <v/>
      </c>
      <c r="AG995" s="26">
        <f t="shared" si="429"/>
        <v>0.87075212668002866</v>
      </c>
      <c r="AH995" s="26">
        <f t="shared" si="430"/>
        <v>-0.98310387376818431</v>
      </c>
      <c r="AI995" s="26">
        <f t="shared" si="431"/>
        <v>0.29195311929697598</v>
      </c>
      <c r="AJ995" s="26">
        <f t="shared" si="421"/>
        <v>0.99591687974045517</v>
      </c>
      <c r="AK995" s="26">
        <f t="shared" si="422"/>
        <v>4.0831202595448691E-3</v>
      </c>
      <c r="AL995" s="29">
        <v>12.0825</v>
      </c>
      <c r="AM995" s="30">
        <v>12.305</v>
      </c>
      <c r="AN995" s="30">
        <v>11.5975</v>
      </c>
      <c r="AO995" s="30">
        <v>11.6525</v>
      </c>
      <c r="AP995" s="31">
        <v>-3.56E-2</v>
      </c>
    </row>
    <row r="996" spans="1:42" x14ac:dyDescent="0.2">
      <c r="A996" s="11">
        <v>45385</v>
      </c>
      <c r="B996" s="5" t="s">
        <v>240</v>
      </c>
      <c r="C996" s="10">
        <v>45383</v>
      </c>
      <c r="D996" s="5" t="s">
        <v>191</v>
      </c>
      <c r="E996" s="18">
        <f>IF(SUMIFS('Daily NSE Equity Options'!$K:$K,'Daily NSE Equity Options'!$A:$A,$A996)=0,"",SUMIFS('Daily NSE Equity Options'!$K:$K,'Daily NSE Equity Options'!$A:$A,$A996))</f>
        <v>622.88710000000003</v>
      </c>
      <c r="F996" s="7">
        <f>IF(SUMIFS('Daily BSE Equity Options'!$K:$K,'Daily BSE Equity Options'!$A:$A,$A996)=0,"",SUMIFS('Daily BSE Equity Options'!$K:$K,'Daily BSE Equity Options'!$A:$A,$A996))</f>
        <v>8.7111000000000001</v>
      </c>
      <c r="G996" s="7">
        <f t="shared" si="405"/>
        <v>631.59820000000002</v>
      </c>
      <c r="H996" s="20">
        <f t="shared" si="406"/>
        <v>0.29355501782646698</v>
      </c>
      <c r="I996" s="20" t="str">
        <f t="shared" si="407"/>
        <v/>
      </c>
      <c r="J996" s="20" t="str">
        <f t="shared" si="408"/>
        <v/>
      </c>
      <c r="K996" s="20">
        <f t="shared" si="423"/>
        <v>0.11759098444777782</v>
      </c>
      <c r="L996" s="20">
        <f t="shared" si="424"/>
        <v>1.0575619434537167</v>
      </c>
      <c r="M996" s="20">
        <f t="shared" si="425"/>
        <v>0.12467731765475998</v>
      </c>
      <c r="N996" s="20">
        <f t="shared" si="409"/>
        <v>0.98620784543084516</v>
      </c>
      <c r="O996" s="20">
        <f t="shared" si="410"/>
        <v>1.3792154569154884E-2</v>
      </c>
      <c r="P996" s="21">
        <f>IF(SUMIFS('Daily NSE Equity Options'!$L:$L,'Daily NSE Equity Options'!$A:$A,$A996)=0,"",SUMIFS('Daily NSE Equity Options'!$L:$L,'Daily NSE Equity Options'!$A:$A,$A996))</f>
        <v>554894.25959999999</v>
      </c>
      <c r="Q996" s="8">
        <f>IF(SUMIFS('Daily BSE Equity Options'!$L:$L,'Daily BSE Equity Options'!$A:$A,$A996)=0,"",SUMIFS('Daily BSE Equity Options'!$L:$L,'Daily BSE Equity Options'!$A:$A,$A996))</f>
        <v>3995.6448999999998</v>
      </c>
      <c r="R996" s="8">
        <f t="shared" si="411"/>
        <v>558889.90449999995</v>
      </c>
      <c r="S996" s="23">
        <f t="shared" si="412"/>
        <v>1.9196357264622161</v>
      </c>
      <c r="T996" s="23" t="str">
        <f t="shared" si="413"/>
        <v/>
      </c>
      <c r="U996" s="23" t="str">
        <f t="shared" si="414"/>
        <v/>
      </c>
      <c r="V996" s="23">
        <f t="shared" si="426"/>
        <v>0.39257509524456413</v>
      </c>
      <c r="W996" s="23">
        <f t="shared" si="427"/>
        <v>1.7622549663480989</v>
      </c>
      <c r="X996" s="23">
        <f t="shared" si="428"/>
        <v>0.39752933320276074</v>
      </c>
      <c r="Y996" s="23">
        <f t="shared" si="415"/>
        <v>0.99285074776297022</v>
      </c>
      <c r="Z996" s="23">
        <f t="shared" si="416"/>
        <v>7.1492522370298073E-3</v>
      </c>
      <c r="AA996" s="24">
        <f>IF(SUMIFS('Daily NSE Equity Options'!$M:$M,'Daily NSE Equity Options'!$A:$A,$A996)=0,"",SUMIFS('Daily NSE Equity Options'!$M:$M,'Daily NSE Equity Options'!$A:$A,$A996))</f>
        <v>727681377</v>
      </c>
      <c r="AB996" s="9">
        <f>IF(SUMIFS('Daily BSE Equity Options'!$M:$M,'Daily BSE Equity Options'!$A:$A,$A996)=0,"",SUMIFS('Daily BSE Equity Options'!$M:$M,'Daily BSE Equity Options'!$A:$A,$A996))</f>
        <v>5349258</v>
      </c>
      <c r="AC996" s="9">
        <f t="shared" si="417"/>
        <v>733030635</v>
      </c>
      <c r="AD996" s="26">
        <f t="shared" si="418"/>
        <v>2.1629054663772611</v>
      </c>
      <c r="AE996" s="26" t="str">
        <f t="shared" si="419"/>
        <v/>
      </c>
      <c r="AF996" s="26" t="str">
        <f t="shared" si="420"/>
        <v/>
      </c>
      <c r="AG996" s="26">
        <f t="shared" si="429"/>
        <v>0.54178798149303664</v>
      </c>
      <c r="AH996" s="26">
        <f t="shared" si="430"/>
        <v>1.7644444168822973</v>
      </c>
      <c r="AI996" s="26">
        <f t="shared" si="431"/>
        <v>0.54678023475483739</v>
      </c>
      <c r="AJ996" s="26">
        <f t="shared" si="421"/>
        <v>0.99270254509895073</v>
      </c>
      <c r="AK996" s="26">
        <f t="shared" si="422"/>
        <v>7.2974549010492587E-3</v>
      </c>
      <c r="AL996" s="29">
        <v>11.6525</v>
      </c>
      <c r="AM996" s="30">
        <v>11.827500000000001</v>
      </c>
      <c r="AN996" s="30">
        <v>11.3125</v>
      </c>
      <c r="AO996" s="30">
        <v>11.3725</v>
      </c>
      <c r="AP996" s="31">
        <v>-2.4E-2</v>
      </c>
    </row>
    <row r="997" spans="1:42" x14ac:dyDescent="0.2">
      <c r="A997" s="11">
        <v>45386</v>
      </c>
      <c r="B997" s="5" t="s">
        <v>243</v>
      </c>
      <c r="C997" s="10">
        <v>45383</v>
      </c>
      <c r="D997" s="5" t="s">
        <v>191</v>
      </c>
      <c r="E997" s="18">
        <f>IF(SUMIFS('Daily NSE Equity Options'!$K:$K,'Daily NSE Equity Options'!$A:$A,$A997)=0,"",SUMIFS('Daily NSE Equity Options'!$K:$K,'Daily NSE Equity Options'!$A:$A,$A997))</f>
        <v>811.22109999999998</v>
      </c>
      <c r="F997" s="7">
        <f>IF(SUMIFS('Daily BSE Equity Options'!$K:$K,'Daily BSE Equity Options'!$A:$A,$A997)=0,"",SUMIFS('Daily BSE Equity Options'!$K:$K,'Daily BSE Equity Options'!$A:$A,$A997))</f>
        <v>25.883600000000001</v>
      </c>
      <c r="G997" s="7">
        <f t="shared" si="405"/>
        <v>837.10469999999998</v>
      </c>
      <c r="H997" s="20" t="str">
        <f t="shared" si="406"/>
        <v/>
      </c>
      <c r="I997" s="20" t="str">
        <f t="shared" si="407"/>
        <v/>
      </c>
      <c r="J997" s="20" t="str">
        <f t="shared" si="408"/>
        <v/>
      </c>
      <c r="K997" s="20">
        <f t="shared" si="423"/>
        <v>0.302356558676524</v>
      </c>
      <c r="L997" s="20">
        <f t="shared" si="424"/>
        <v>1.9713354226217126</v>
      </c>
      <c r="M997" s="20">
        <f t="shared" si="425"/>
        <v>0.32537537314070875</v>
      </c>
      <c r="N997" s="20">
        <f t="shared" si="409"/>
        <v>0.96907961453328362</v>
      </c>
      <c r="O997" s="20">
        <f t="shared" si="410"/>
        <v>3.092038546671641E-2</v>
      </c>
      <c r="P997" s="21">
        <f>IF(SUMIFS('Daily NSE Equity Options'!$L:$L,'Daily NSE Equity Options'!$A:$A,$A997)=0,"",SUMIFS('Daily NSE Equity Options'!$L:$L,'Daily NSE Equity Options'!$A:$A,$A997))</f>
        <v>561599.4425</v>
      </c>
      <c r="Q997" s="8">
        <f>IF(SUMIFS('Daily BSE Equity Options'!$L:$L,'Daily BSE Equity Options'!$A:$A,$A997)=0,"",SUMIFS('Daily BSE Equity Options'!$L:$L,'Daily BSE Equity Options'!$A:$A,$A997))</f>
        <v>15464.7564</v>
      </c>
      <c r="R997" s="8">
        <f t="shared" si="411"/>
        <v>577064.19889999996</v>
      </c>
      <c r="S997" s="23" t="str">
        <f t="shared" si="412"/>
        <v/>
      </c>
      <c r="T997" s="23" t="str">
        <f t="shared" si="413"/>
        <v/>
      </c>
      <c r="U997" s="23" t="str">
        <f t="shared" si="414"/>
        <v/>
      </c>
      <c r="V997" s="23">
        <f t="shared" si="426"/>
        <v>1.2083712858794948E-2</v>
      </c>
      <c r="W997" s="23">
        <f t="shared" si="427"/>
        <v>2.8704030981331701</v>
      </c>
      <c r="X997" s="23">
        <f t="shared" si="428"/>
        <v>3.251855911811341E-2</v>
      </c>
      <c r="Y997" s="23">
        <f t="shared" si="415"/>
        <v>0.97320097758710578</v>
      </c>
      <c r="Z997" s="23">
        <f t="shared" si="416"/>
        <v>2.6799022412894311E-2</v>
      </c>
      <c r="AA997" s="24">
        <f>IF(SUMIFS('Daily NSE Equity Options'!$M:$M,'Daily NSE Equity Options'!$A:$A,$A997)=0,"",SUMIFS('Daily NSE Equity Options'!$M:$M,'Daily NSE Equity Options'!$A:$A,$A997))</f>
        <v>522297379</v>
      </c>
      <c r="AB997" s="9">
        <f>IF(SUMIFS('Daily BSE Equity Options'!$M:$M,'Daily BSE Equity Options'!$A:$A,$A997)=0,"",SUMIFS('Daily BSE Equity Options'!$M:$M,'Daily BSE Equity Options'!$A:$A,$A997))</f>
        <v>20792433</v>
      </c>
      <c r="AC997" s="9">
        <f t="shared" si="417"/>
        <v>543089812</v>
      </c>
      <c r="AD997" s="26" t="str">
        <f t="shared" si="418"/>
        <v/>
      </c>
      <c r="AE997" s="26" t="str">
        <f t="shared" si="419"/>
        <v/>
      </c>
      <c r="AF997" s="26" t="str">
        <f t="shared" si="420"/>
        <v/>
      </c>
      <c r="AG997" s="26">
        <f t="shared" si="429"/>
        <v>-0.28224440598814449</v>
      </c>
      <c r="AH997" s="26">
        <f t="shared" si="430"/>
        <v>2.8869751655276303</v>
      </c>
      <c r="AI997" s="26">
        <f t="shared" si="431"/>
        <v>-0.25911716909348548</v>
      </c>
      <c r="AJ997" s="26">
        <f t="shared" si="421"/>
        <v>0.96171455891719071</v>
      </c>
      <c r="AK997" s="26">
        <f t="shared" si="422"/>
        <v>3.8285441082809339E-2</v>
      </c>
      <c r="AL997" s="29">
        <v>11.3725</v>
      </c>
      <c r="AM997" s="30">
        <v>11.8375</v>
      </c>
      <c r="AN997" s="30">
        <v>10.86</v>
      </c>
      <c r="AO997" s="30">
        <v>11.22</v>
      </c>
      <c r="AP997" s="31">
        <v>-1.34E-2</v>
      </c>
    </row>
    <row r="998" spans="1:42" x14ac:dyDescent="0.2">
      <c r="A998" s="11">
        <v>45387</v>
      </c>
      <c r="B998" s="5" t="s">
        <v>241</v>
      </c>
      <c r="C998" s="10">
        <v>45383</v>
      </c>
      <c r="D998" s="5" t="s">
        <v>191</v>
      </c>
      <c r="E998" s="18">
        <f>IF(SUMIFS('Daily NSE Equity Options'!$K:$K,'Daily NSE Equity Options'!$A:$A,$A998)=0,"",SUMIFS('Daily NSE Equity Options'!$K:$K,'Daily NSE Equity Options'!$A:$A,$A998))</f>
        <v>466.05180000000001</v>
      </c>
      <c r="F998" s="7">
        <f>IF(SUMIFS('Daily BSE Equity Options'!$K:$K,'Daily BSE Equity Options'!$A:$A,$A998)=0,"",SUMIFS('Daily BSE Equity Options'!$K:$K,'Daily BSE Equity Options'!$A:$A,$A998))</f>
        <v>130.53960000000001</v>
      </c>
      <c r="G998" s="7">
        <f t="shared" si="405"/>
        <v>596.59140000000002</v>
      </c>
      <c r="H998" s="20">
        <f t="shared" si="406"/>
        <v>2.2309535398797875E-2</v>
      </c>
      <c r="I998" s="20" t="str">
        <f t="shared" si="407"/>
        <v/>
      </c>
      <c r="J998" s="20" t="str">
        <f t="shared" si="408"/>
        <v/>
      </c>
      <c r="K998" s="20">
        <f t="shared" si="423"/>
        <v>-0.42549349369734091</v>
      </c>
      <c r="L998" s="20">
        <f t="shared" si="424"/>
        <v>4.043332457617951</v>
      </c>
      <c r="M998" s="20">
        <f t="shared" si="425"/>
        <v>-0.28731567269900637</v>
      </c>
      <c r="N998" s="20">
        <f t="shared" si="409"/>
        <v>0.78119094576287895</v>
      </c>
      <c r="O998" s="20">
        <f t="shared" si="410"/>
        <v>0.21880905423712108</v>
      </c>
      <c r="P998" s="21">
        <f>IF(SUMIFS('Daily NSE Equity Options'!$L:$L,'Daily NSE Equity Options'!$A:$A,$A998)=0,"",SUMIFS('Daily NSE Equity Options'!$L:$L,'Daily NSE Equity Options'!$A:$A,$A998))</f>
        <v>126438.1115</v>
      </c>
      <c r="Q998" s="8">
        <f>IF(SUMIFS('Daily BSE Equity Options'!$L:$L,'Daily BSE Equity Options'!$A:$A,$A998)=0,"",SUMIFS('Daily BSE Equity Options'!$L:$L,'Daily BSE Equity Options'!$A:$A,$A998))</f>
        <v>258368.3315</v>
      </c>
      <c r="R998" s="8">
        <f t="shared" si="411"/>
        <v>384806.44299999997</v>
      </c>
      <c r="S998" s="23">
        <f t="shared" si="412"/>
        <v>-0.23474523147373605</v>
      </c>
      <c r="T998" s="23" t="str">
        <f t="shared" si="413"/>
        <v/>
      </c>
      <c r="U998" s="23" t="str">
        <f t="shared" si="414"/>
        <v/>
      </c>
      <c r="V998" s="23">
        <f t="shared" si="426"/>
        <v>-0.77486068907555938</v>
      </c>
      <c r="W998" s="23">
        <f t="shared" si="427"/>
        <v>15.706912467111348</v>
      </c>
      <c r="X998" s="23">
        <f t="shared" si="428"/>
        <v>-0.3331652808586667</v>
      </c>
      <c r="Y998" s="23">
        <f t="shared" si="415"/>
        <v>0.32857586924551574</v>
      </c>
      <c r="Z998" s="23">
        <f t="shared" si="416"/>
        <v>0.67142413075448437</v>
      </c>
      <c r="AA998" s="24">
        <f>IF(SUMIFS('Daily NSE Equity Options'!$M:$M,'Daily NSE Equity Options'!$A:$A,$A998)=0,"",SUMIFS('Daily NSE Equity Options'!$M:$M,'Daily NSE Equity Options'!$A:$A,$A998))</f>
        <v>149527906</v>
      </c>
      <c r="AB998" s="9">
        <f>IF(SUMIFS('Daily BSE Equity Options'!$M:$M,'Daily BSE Equity Options'!$A:$A,$A998)=0,"",SUMIFS('Daily BSE Equity Options'!$M:$M,'Daily BSE Equity Options'!$A:$A,$A998))</f>
        <v>347965341</v>
      </c>
      <c r="AC998" s="9">
        <f t="shared" si="417"/>
        <v>497493247</v>
      </c>
      <c r="AD998" s="26">
        <f t="shared" si="418"/>
        <v>-0.14785986193062051</v>
      </c>
      <c r="AE998" s="26" t="str">
        <f t="shared" si="419"/>
        <v/>
      </c>
      <c r="AF998" s="26" t="str">
        <f t="shared" si="420"/>
        <v/>
      </c>
      <c r="AG998" s="26">
        <f t="shared" si="429"/>
        <v>-0.71371116913071853</v>
      </c>
      <c r="AH998" s="26">
        <f t="shared" si="430"/>
        <v>15.735191163054367</v>
      </c>
      <c r="AI998" s="26">
        <f t="shared" si="431"/>
        <v>-8.3957688014961285E-2</v>
      </c>
      <c r="AJ998" s="26">
        <f t="shared" si="421"/>
        <v>0.30056268482373993</v>
      </c>
      <c r="AK998" s="26">
        <f t="shared" si="422"/>
        <v>0.69943731517626007</v>
      </c>
      <c r="AL998" s="29">
        <v>11.22</v>
      </c>
      <c r="AM998" s="30">
        <v>11.682499999999999</v>
      </c>
      <c r="AN998" s="30">
        <v>11.035</v>
      </c>
      <c r="AO998" s="30">
        <v>11.3375</v>
      </c>
      <c r="AP998" s="31">
        <v>1.0500000000000001E-2</v>
      </c>
    </row>
    <row r="999" spans="1:42" x14ac:dyDescent="0.2">
      <c r="A999" s="11">
        <v>45390</v>
      </c>
      <c r="B999" s="5" t="s">
        <v>244</v>
      </c>
      <c r="C999" s="10">
        <v>45383</v>
      </c>
      <c r="D999" s="5" t="s">
        <v>191</v>
      </c>
      <c r="E999" s="18">
        <f>IF(SUMIFS('Daily NSE Equity Options'!$K:$K,'Daily NSE Equity Options'!$A:$A,$A999)=0,"",SUMIFS('Daily NSE Equity Options'!$K:$K,'Daily NSE Equity Options'!$A:$A,$A999))</f>
        <v>538.54309999999998</v>
      </c>
      <c r="F999" s="7">
        <f>IF(SUMIFS('Daily BSE Equity Options'!$K:$K,'Daily BSE Equity Options'!$A:$A,$A999)=0,"",SUMIFS('Daily BSE Equity Options'!$K:$K,'Daily BSE Equity Options'!$A:$A,$A999))</f>
        <v>43.962899999999998</v>
      </c>
      <c r="G999" s="7">
        <f t="shared" si="405"/>
        <v>582.50599999999997</v>
      </c>
      <c r="H999" s="20" t="str">
        <f t="shared" si="406"/>
        <v/>
      </c>
      <c r="I999" s="20" t="str">
        <f t="shared" si="407"/>
        <v/>
      </c>
      <c r="J999" s="20" t="str">
        <f t="shared" si="408"/>
        <v/>
      </c>
      <c r="K999" s="20">
        <f t="shared" si="423"/>
        <v>0.15554343959190797</v>
      </c>
      <c r="L999" s="20">
        <f t="shared" si="424"/>
        <v>-0.66322173501374304</v>
      </c>
      <c r="M999" s="20">
        <f t="shared" si="425"/>
        <v>-2.3609793905845833E-2</v>
      </c>
      <c r="N999" s="20">
        <f t="shared" si="409"/>
        <v>0.92452798769454736</v>
      </c>
      <c r="O999" s="20">
        <f t="shared" si="410"/>
        <v>7.547201230545264E-2</v>
      </c>
      <c r="P999" s="21">
        <f>IF(SUMIFS('Daily NSE Equity Options'!$L:$L,'Daily NSE Equity Options'!$A:$A,$A999)=0,"",SUMIFS('Daily NSE Equity Options'!$L:$L,'Daily NSE Equity Options'!$A:$A,$A999))</f>
        <v>247162.52009999999</v>
      </c>
      <c r="Q999" s="8">
        <f>IF(SUMIFS('Daily BSE Equity Options'!$L:$L,'Daily BSE Equity Options'!$A:$A,$A999)=0,"",SUMIFS('Daily BSE Equity Options'!$L:$L,'Daily BSE Equity Options'!$A:$A,$A999))</f>
        <v>82700.417000000001</v>
      </c>
      <c r="R999" s="8">
        <f t="shared" si="411"/>
        <v>329862.93709999998</v>
      </c>
      <c r="S999" s="23" t="str">
        <f t="shared" si="412"/>
        <v/>
      </c>
      <c r="T999" s="23" t="str">
        <f t="shared" si="413"/>
        <v/>
      </c>
      <c r="U999" s="23" t="str">
        <f t="shared" si="414"/>
        <v/>
      </c>
      <c r="V999" s="23">
        <f t="shared" si="426"/>
        <v>0.95481027965211251</v>
      </c>
      <c r="W999" s="23">
        <f t="shared" si="427"/>
        <v>-0.67991271794082087</v>
      </c>
      <c r="X999" s="23">
        <f t="shared" si="428"/>
        <v>-0.14278218803108755</v>
      </c>
      <c r="Y999" s="23">
        <f t="shared" si="415"/>
        <v>0.74928854472993178</v>
      </c>
      <c r="Z999" s="23">
        <f t="shared" si="416"/>
        <v>0.25071145527006833</v>
      </c>
      <c r="AA999" s="24">
        <f>IF(SUMIFS('Daily NSE Equity Options'!$M:$M,'Daily NSE Equity Options'!$A:$A,$A999)=0,"",SUMIFS('Daily NSE Equity Options'!$M:$M,'Daily NSE Equity Options'!$A:$A,$A999))</f>
        <v>290938896</v>
      </c>
      <c r="AB999" s="9">
        <f>IF(SUMIFS('Daily BSE Equity Options'!$M:$M,'Daily BSE Equity Options'!$A:$A,$A999)=0,"",SUMIFS('Daily BSE Equity Options'!$M:$M,'Daily BSE Equity Options'!$A:$A,$A999))</f>
        <v>100706646</v>
      </c>
      <c r="AC999" s="9">
        <f t="shared" si="417"/>
        <v>391645542</v>
      </c>
      <c r="AD999" s="26" t="str">
        <f t="shared" si="418"/>
        <v/>
      </c>
      <c r="AE999" s="26" t="str">
        <f t="shared" si="419"/>
        <v/>
      </c>
      <c r="AF999" s="26" t="str">
        <f t="shared" si="420"/>
        <v/>
      </c>
      <c r="AG999" s="26">
        <f t="shared" si="429"/>
        <v>0.94571638019193549</v>
      </c>
      <c r="AH999" s="26">
        <f t="shared" si="430"/>
        <v>-0.71058426189635937</v>
      </c>
      <c r="AI999" s="26">
        <f t="shared" si="431"/>
        <v>-0.21276209403501711</v>
      </c>
      <c r="AJ999" s="26">
        <f t="shared" si="421"/>
        <v>0.74286277973259807</v>
      </c>
      <c r="AK999" s="26">
        <f t="shared" si="422"/>
        <v>0.25713722026740188</v>
      </c>
      <c r="AL999" s="29">
        <v>11.3375</v>
      </c>
      <c r="AM999" s="30">
        <v>11.7425</v>
      </c>
      <c r="AN999" s="30">
        <v>11.1325</v>
      </c>
      <c r="AO999" s="30">
        <v>11.61</v>
      </c>
      <c r="AP999" s="31">
        <v>2.4E-2</v>
      </c>
    </row>
    <row r="1000" spans="1:42" x14ac:dyDescent="0.2">
      <c r="A1000" s="11">
        <v>45391</v>
      </c>
      <c r="B1000" s="5" t="s">
        <v>242</v>
      </c>
      <c r="C1000" s="10">
        <v>45383</v>
      </c>
      <c r="D1000" s="5" t="s">
        <v>191</v>
      </c>
      <c r="E1000" s="18">
        <f>IF(SUMIFS('Daily NSE Equity Options'!$K:$K,'Daily NSE Equity Options'!$A:$A,$A1000)=0,"",SUMIFS('Daily NSE Equity Options'!$K:$K,'Daily NSE Equity Options'!$A:$A,$A1000))</f>
        <v>645.10059999999999</v>
      </c>
      <c r="F1000" s="7">
        <f>IF(SUMIFS('Daily BSE Equity Options'!$K:$K,'Daily BSE Equity Options'!$A:$A,$A1000)=0,"",SUMIFS('Daily BSE Equity Options'!$K:$K,'Daily BSE Equity Options'!$A:$A,$A1000))</f>
        <v>6.8783000000000003</v>
      </c>
      <c r="G1000" s="7">
        <f t="shared" si="405"/>
        <v>651.97889999999995</v>
      </c>
      <c r="H1000" s="20" t="str">
        <f t="shared" si="406"/>
        <v/>
      </c>
      <c r="I1000" s="20" t="str">
        <f t="shared" si="407"/>
        <v/>
      </c>
      <c r="J1000" s="20" t="str">
        <f t="shared" si="408"/>
        <v/>
      </c>
      <c r="K1000" s="20">
        <f t="shared" si="423"/>
        <v>0.19786252947999894</v>
      </c>
      <c r="L1000" s="20">
        <f t="shared" si="424"/>
        <v>-0.84354307836835152</v>
      </c>
      <c r="M1000" s="20">
        <f t="shared" si="425"/>
        <v>0.11926555262950078</v>
      </c>
      <c r="N1000" s="20">
        <f t="shared" si="409"/>
        <v>0.9894501187078294</v>
      </c>
      <c r="O1000" s="20">
        <f t="shared" si="410"/>
        <v>1.0549881292170653E-2</v>
      </c>
      <c r="P1000" s="21">
        <f>IF(SUMIFS('Daily NSE Equity Options'!$L:$L,'Daily NSE Equity Options'!$A:$A,$A1000)=0,"",SUMIFS('Daily NSE Equity Options'!$L:$L,'Daily NSE Equity Options'!$A:$A,$A1000))</f>
        <v>428864.30339999998</v>
      </c>
      <c r="Q1000" s="8">
        <f>IF(SUMIFS('Daily BSE Equity Options'!$L:$L,'Daily BSE Equity Options'!$A:$A,$A1000)=0,"",SUMIFS('Daily BSE Equity Options'!$L:$L,'Daily BSE Equity Options'!$A:$A,$A1000))</f>
        <v>2700.0920000000001</v>
      </c>
      <c r="R1000" s="8">
        <f t="shared" si="411"/>
        <v>431564.39539999998</v>
      </c>
      <c r="S1000" s="23" t="str">
        <f t="shared" si="412"/>
        <v/>
      </c>
      <c r="T1000" s="23" t="str">
        <f t="shared" si="413"/>
        <v/>
      </c>
      <c r="U1000" s="23" t="str">
        <f t="shared" si="414"/>
        <v/>
      </c>
      <c r="V1000" s="23">
        <f t="shared" si="426"/>
        <v>0.73515103837946327</v>
      </c>
      <c r="W1000" s="23">
        <f t="shared" si="427"/>
        <v>-0.96735092641673137</v>
      </c>
      <c r="X1000" s="23">
        <f t="shared" si="428"/>
        <v>0.30831429318525894</v>
      </c>
      <c r="Y1000" s="23">
        <f t="shared" si="415"/>
        <v>0.99374347831104692</v>
      </c>
      <c r="Z1000" s="23">
        <f t="shared" si="416"/>
        <v>6.2565216889530276E-3</v>
      </c>
      <c r="AA1000" s="24">
        <f>IF(SUMIFS('Daily NSE Equity Options'!$M:$M,'Daily NSE Equity Options'!$A:$A,$A1000)=0,"",SUMIFS('Daily NSE Equity Options'!$M:$M,'Daily NSE Equity Options'!$A:$A,$A1000))</f>
        <v>495069869</v>
      </c>
      <c r="AB1000" s="9">
        <f>IF(SUMIFS('Daily BSE Equity Options'!$M:$M,'Daily BSE Equity Options'!$A:$A,$A1000)=0,"",SUMIFS('Daily BSE Equity Options'!$M:$M,'Daily BSE Equity Options'!$A:$A,$A1000))</f>
        <v>3556899</v>
      </c>
      <c r="AC1000" s="9">
        <f t="shared" si="417"/>
        <v>498626768</v>
      </c>
      <c r="AD1000" s="26" t="str">
        <f t="shared" si="418"/>
        <v/>
      </c>
      <c r="AE1000" s="26" t="str">
        <f t="shared" si="419"/>
        <v/>
      </c>
      <c r="AF1000" s="26" t="str">
        <f t="shared" si="420"/>
        <v/>
      </c>
      <c r="AG1000" s="26">
        <f t="shared" si="429"/>
        <v>0.70162833435650351</v>
      </c>
      <c r="AH1000" s="26">
        <f t="shared" si="430"/>
        <v>-0.96468059317554866</v>
      </c>
      <c r="AI1000" s="26">
        <f t="shared" si="431"/>
        <v>0.27315828862415592</v>
      </c>
      <c r="AJ1000" s="26">
        <f t="shared" si="421"/>
        <v>0.99286661040227187</v>
      </c>
      <c r="AK1000" s="26">
        <f t="shared" si="422"/>
        <v>7.1333895977281347E-3</v>
      </c>
      <c r="AL1000" s="29">
        <v>11.61</v>
      </c>
      <c r="AM1000" s="30">
        <v>11.612500000000001</v>
      </c>
      <c r="AN1000" s="30">
        <v>10.6175</v>
      </c>
      <c r="AO1000" s="30">
        <v>11.355</v>
      </c>
      <c r="AP1000" s="31">
        <v>-2.1999999999999999E-2</v>
      </c>
    </row>
    <row r="1001" spans="1:42" x14ac:dyDescent="0.2">
      <c r="A1001" s="11">
        <v>45392</v>
      </c>
      <c r="B1001" s="5" t="s">
        <v>240</v>
      </c>
      <c r="C1001" s="10">
        <v>45383</v>
      </c>
      <c r="D1001" s="5" t="s">
        <v>191</v>
      </c>
      <c r="E1001" s="18">
        <f>IF(SUMIFS('Daily NSE Equity Options'!$K:$K,'Daily NSE Equity Options'!$A:$A,$A1001)=0,"",SUMIFS('Daily NSE Equity Options'!$K:$K,'Daily NSE Equity Options'!$A:$A,$A1001))</f>
        <v>599.93859999999995</v>
      </c>
      <c r="F1001" s="7">
        <f>IF(SUMIFS('Daily BSE Equity Options'!$K:$K,'Daily BSE Equity Options'!$A:$A,$A1001)=0,"",SUMIFS('Daily BSE Equity Options'!$K:$K,'Daily BSE Equity Options'!$A:$A,$A1001))</f>
        <v>8.4573</v>
      </c>
      <c r="G1001" s="7">
        <f t="shared" si="405"/>
        <v>608.39589999999998</v>
      </c>
      <c r="H1001" s="20">
        <f t="shared" si="406"/>
        <v>0.33483517659563056</v>
      </c>
      <c r="I1001" s="20" t="str">
        <f t="shared" si="407"/>
        <v/>
      </c>
      <c r="J1001" s="20" t="str">
        <f t="shared" si="408"/>
        <v/>
      </c>
      <c r="K1001" s="20">
        <f t="shared" si="423"/>
        <v>-7.0007685622986648E-2</v>
      </c>
      <c r="L1001" s="20">
        <f t="shared" si="424"/>
        <v>0.22956253725484488</v>
      </c>
      <c r="M1001" s="20">
        <f t="shared" si="425"/>
        <v>-6.6847255332956323E-2</v>
      </c>
      <c r="N1001" s="20">
        <f t="shared" si="409"/>
        <v>0.98609901874749639</v>
      </c>
      <c r="O1001" s="20">
        <f t="shared" si="410"/>
        <v>1.3900981252503511E-2</v>
      </c>
      <c r="P1001" s="21">
        <f>IF(SUMIFS('Daily NSE Equity Options'!$L:$L,'Daily NSE Equity Options'!$A:$A,$A1001)=0,"",SUMIFS('Daily NSE Equity Options'!$L:$L,'Daily NSE Equity Options'!$A:$A,$A1001))</f>
        <v>568901.90769999998</v>
      </c>
      <c r="Q1001" s="8">
        <f>IF(SUMIFS('Daily BSE Equity Options'!$L:$L,'Daily BSE Equity Options'!$A:$A,$A1001)=0,"",SUMIFS('Daily BSE Equity Options'!$L:$L,'Daily BSE Equity Options'!$A:$A,$A1001))</f>
        <v>4993.4978000000001</v>
      </c>
      <c r="R1001" s="8">
        <f t="shared" si="411"/>
        <v>573895.40549999999</v>
      </c>
      <c r="S1001" s="23">
        <f t="shared" si="412"/>
        <v>2.8394780453820436</v>
      </c>
      <c r="T1001" s="23" t="str">
        <f t="shared" si="413"/>
        <v/>
      </c>
      <c r="U1001" s="23" t="str">
        <f t="shared" si="414"/>
        <v/>
      </c>
      <c r="V1001" s="23">
        <f t="shared" si="426"/>
        <v>0.32653126685945577</v>
      </c>
      <c r="W1001" s="23">
        <f t="shared" si="427"/>
        <v>0.8493806136976072</v>
      </c>
      <c r="X1001" s="23">
        <f t="shared" si="428"/>
        <v>0.3298024851380037</v>
      </c>
      <c r="Y1001" s="23">
        <f t="shared" si="415"/>
        <v>0.99129894097052496</v>
      </c>
      <c r="Z1001" s="23">
        <f t="shared" si="416"/>
        <v>8.701059029475015E-3</v>
      </c>
      <c r="AA1001" s="24">
        <f>IF(SUMIFS('Daily NSE Equity Options'!$M:$M,'Daily NSE Equity Options'!$A:$A,$A1001)=0,"",SUMIFS('Daily NSE Equity Options'!$M:$M,'Daily NSE Equity Options'!$A:$A,$A1001))</f>
        <v>671787495</v>
      </c>
      <c r="AB1001" s="9">
        <f>IF(SUMIFS('Daily BSE Equity Options'!$M:$M,'Daily BSE Equity Options'!$A:$A,$A1001)=0,"",SUMIFS('Daily BSE Equity Options'!$M:$M,'Daily BSE Equity Options'!$A:$A,$A1001))</f>
        <v>6565310</v>
      </c>
      <c r="AC1001" s="9">
        <f t="shared" si="417"/>
        <v>678352805</v>
      </c>
      <c r="AD1001" s="26">
        <f t="shared" si="418"/>
        <v>3.0673264830966565</v>
      </c>
      <c r="AE1001" s="26" t="str">
        <f t="shared" si="419"/>
        <v/>
      </c>
      <c r="AF1001" s="26" t="str">
        <f t="shared" si="420"/>
        <v/>
      </c>
      <c r="AG1001" s="26">
        <f t="shared" si="429"/>
        <v>0.35695492104367998</v>
      </c>
      <c r="AH1001" s="26">
        <f t="shared" si="430"/>
        <v>0.84579601501195278</v>
      </c>
      <c r="AI1001" s="26">
        <f t="shared" si="431"/>
        <v>0.36044201501833539</v>
      </c>
      <c r="AJ1001" s="26">
        <f t="shared" si="421"/>
        <v>0.99032168813689803</v>
      </c>
      <c r="AK1001" s="26">
        <f t="shared" si="422"/>
        <v>9.6783118631019738E-3</v>
      </c>
      <c r="AL1001" s="29">
        <v>11.355</v>
      </c>
      <c r="AM1001" s="30">
        <v>11.355</v>
      </c>
      <c r="AN1001" s="30">
        <v>10.984999999999999</v>
      </c>
      <c r="AO1001" s="30">
        <v>11.1075</v>
      </c>
      <c r="AP1001" s="31">
        <v>-2.18E-2</v>
      </c>
    </row>
    <row r="1002" spans="1:42" x14ac:dyDescent="0.2">
      <c r="A1002" s="11">
        <v>45394</v>
      </c>
      <c r="B1002" s="5" t="s">
        <v>241</v>
      </c>
      <c r="C1002" s="10">
        <v>45383</v>
      </c>
      <c r="D1002" s="5" t="s">
        <v>191</v>
      </c>
      <c r="E1002" s="18">
        <f>IF(SUMIFS('Daily NSE Equity Options'!$K:$K,'Daily NSE Equity Options'!$A:$A,$A1002)=0,"",SUMIFS('Daily NSE Equity Options'!$K:$K,'Daily NSE Equity Options'!$A:$A,$A1002))</f>
        <v>472.46050000000002</v>
      </c>
      <c r="F1002" s="7">
        <f>IF(SUMIFS('Daily BSE Equity Options'!$K:$K,'Daily BSE Equity Options'!$A:$A,$A1002)=0,"",SUMIFS('Daily BSE Equity Options'!$K:$K,'Daily BSE Equity Options'!$A:$A,$A1002))</f>
        <v>185.72880000000001</v>
      </c>
      <c r="G1002" s="7">
        <f t="shared" si="405"/>
        <v>658.1893</v>
      </c>
      <c r="H1002" s="20">
        <f t="shared" si="406"/>
        <v>0.12536896132504038</v>
      </c>
      <c r="I1002" s="20" t="str">
        <f t="shared" si="407"/>
        <v/>
      </c>
      <c r="J1002" s="20" t="str">
        <f t="shared" si="408"/>
        <v/>
      </c>
      <c r="K1002" s="20">
        <f t="shared" si="423"/>
        <v>-0.2124852443233356</v>
      </c>
      <c r="L1002" s="20">
        <f t="shared" si="424"/>
        <v>20.960767620871909</v>
      </c>
      <c r="M1002" s="20">
        <f t="shared" si="425"/>
        <v>8.1843746810259521E-2</v>
      </c>
      <c r="N1002" s="20">
        <f t="shared" si="409"/>
        <v>0.7178185667861815</v>
      </c>
      <c r="O1002" s="20">
        <f t="shared" si="410"/>
        <v>0.28218143321381861</v>
      </c>
      <c r="P1002" s="21">
        <f>IF(SUMIFS('Daily NSE Equity Options'!$L:$L,'Daily NSE Equity Options'!$A:$A,$A1002)=0,"",SUMIFS('Daily NSE Equity Options'!$L:$L,'Daily NSE Equity Options'!$A:$A,$A1002))</f>
        <v>134310.93239999999</v>
      </c>
      <c r="Q1002" s="8">
        <f>IF(SUMIFS('Daily BSE Equity Options'!$L:$L,'Daily BSE Equity Options'!$A:$A,$A1002)=0,"",SUMIFS('Daily BSE Equity Options'!$L:$L,'Daily BSE Equity Options'!$A:$A,$A1002))</f>
        <v>284579.16220000002</v>
      </c>
      <c r="R1002" s="8">
        <f t="shared" si="411"/>
        <v>418890.09460000001</v>
      </c>
      <c r="S1002" s="23">
        <f t="shared" si="412"/>
        <v>-0.17124614790867931</v>
      </c>
      <c r="T1002" s="23" t="str">
        <f t="shared" si="413"/>
        <v/>
      </c>
      <c r="U1002" s="23" t="str">
        <f t="shared" si="414"/>
        <v/>
      </c>
      <c r="V1002" s="23">
        <f t="shared" si="426"/>
        <v>-0.76391196692765106</v>
      </c>
      <c r="W1002" s="23">
        <f t="shared" si="427"/>
        <v>55.989944443351916</v>
      </c>
      <c r="X1002" s="23">
        <f t="shared" si="428"/>
        <v>-0.2700933121514596</v>
      </c>
      <c r="Y1002" s="23">
        <f t="shared" si="415"/>
        <v>0.32063525524100561</v>
      </c>
      <c r="Z1002" s="23">
        <f t="shared" si="416"/>
        <v>0.67936474475899433</v>
      </c>
      <c r="AA1002" s="24">
        <f>IF(SUMIFS('Daily NSE Equity Options'!$M:$M,'Daily NSE Equity Options'!$A:$A,$A1002)=0,"",SUMIFS('Daily NSE Equity Options'!$M:$M,'Daily NSE Equity Options'!$A:$A,$A1002))</f>
        <v>152071482</v>
      </c>
      <c r="AB1002" s="9">
        <f>IF(SUMIFS('Daily BSE Equity Options'!$M:$M,'Daily BSE Equity Options'!$A:$A,$A1002)=0,"",SUMIFS('Daily BSE Equity Options'!$M:$M,'Daily BSE Equity Options'!$A:$A,$A1002))</f>
        <v>381753911</v>
      </c>
      <c r="AC1002" s="9">
        <f t="shared" si="417"/>
        <v>533825393</v>
      </c>
      <c r="AD1002" s="26">
        <f t="shared" si="418"/>
        <v>-0.10459879336515998</v>
      </c>
      <c r="AE1002" s="26" t="str">
        <f t="shared" si="419"/>
        <v/>
      </c>
      <c r="AF1002" s="26" t="str">
        <f t="shared" si="420"/>
        <v/>
      </c>
      <c r="AG1002" s="26">
        <f t="shared" si="429"/>
        <v>-0.77363156782190479</v>
      </c>
      <c r="AH1002" s="26">
        <f t="shared" si="430"/>
        <v>57.147126487553521</v>
      </c>
      <c r="AI1002" s="26">
        <f t="shared" si="431"/>
        <v>-0.2130564080147056</v>
      </c>
      <c r="AJ1002" s="26">
        <f t="shared" si="421"/>
        <v>0.28487120319508669</v>
      </c>
      <c r="AK1002" s="26">
        <f t="shared" si="422"/>
        <v>0.71512879680491337</v>
      </c>
      <c r="AL1002" s="29">
        <v>11.1075</v>
      </c>
      <c r="AM1002" s="30">
        <v>11.605</v>
      </c>
      <c r="AN1002" s="30">
        <v>11.1075</v>
      </c>
      <c r="AO1002" s="30">
        <v>11.532500000000001</v>
      </c>
      <c r="AP1002" s="31">
        <v>3.8300000000000001E-2</v>
      </c>
    </row>
    <row r="1003" spans="1:42" x14ac:dyDescent="0.2">
      <c r="A1003" s="11">
        <v>45397</v>
      </c>
      <c r="B1003" s="5" t="s">
        <v>244</v>
      </c>
      <c r="C1003" s="10">
        <v>45383</v>
      </c>
      <c r="D1003" s="5" t="s">
        <v>191</v>
      </c>
      <c r="E1003" s="18">
        <f>IF(SUMIFS('Daily NSE Equity Options'!$K:$K,'Daily NSE Equity Options'!$A:$A,$A1003)=0,"",SUMIFS('Daily NSE Equity Options'!$K:$K,'Daily NSE Equity Options'!$A:$A,$A1003))</f>
        <v>630.96400000000006</v>
      </c>
      <c r="F1003" s="7">
        <f>IF(SUMIFS('Daily BSE Equity Options'!$K:$K,'Daily BSE Equity Options'!$A:$A,$A1003)=0,"",SUMIFS('Daily BSE Equity Options'!$K:$K,'Daily BSE Equity Options'!$A:$A,$A1003))</f>
        <v>51.653399999999998</v>
      </c>
      <c r="G1003" s="7">
        <f t="shared" si="405"/>
        <v>682.61740000000009</v>
      </c>
      <c r="H1003" s="20" t="str">
        <f t="shared" si="406"/>
        <v/>
      </c>
      <c r="I1003" s="20" t="str">
        <f t="shared" si="407"/>
        <v/>
      </c>
      <c r="J1003" s="20" t="str">
        <f t="shared" si="408"/>
        <v/>
      </c>
      <c r="K1003" s="20">
        <f t="shared" si="423"/>
        <v>0.33548518870889743</v>
      </c>
      <c r="L1003" s="20">
        <f t="shared" si="424"/>
        <v>-0.72188804321139211</v>
      </c>
      <c r="M1003" s="20">
        <f t="shared" si="425"/>
        <v>3.7114094683702747E-2</v>
      </c>
      <c r="N1003" s="20">
        <f t="shared" si="409"/>
        <v>0.92433037892090064</v>
      </c>
      <c r="O1003" s="20">
        <f t="shared" si="410"/>
        <v>7.5669621079099345E-2</v>
      </c>
      <c r="P1003" s="21">
        <f>IF(SUMIFS('Daily NSE Equity Options'!$L:$L,'Daily NSE Equity Options'!$A:$A,$A1003)=0,"",SUMIFS('Daily NSE Equity Options'!$L:$L,'Daily NSE Equity Options'!$A:$A,$A1003))</f>
        <v>264118.92910000001</v>
      </c>
      <c r="Q1003" s="8">
        <f>IF(SUMIFS('Daily BSE Equity Options'!$L:$L,'Daily BSE Equity Options'!$A:$A,$A1003)=0,"",SUMIFS('Daily BSE Equity Options'!$L:$L,'Daily BSE Equity Options'!$A:$A,$A1003))</f>
        <v>87350.156400000007</v>
      </c>
      <c r="R1003" s="8">
        <f t="shared" si="411"/>
        <v>351469.08550000004</v>
      </c>
      <c r="S1003" s="23" t="str">
        <f t="shared" si="412"/>
        <v/>
      </c>
      <c r="T1003" s="23" t="str">
        <f t="shared" si="413"/>
        <v/>
      </c>
      <c r="U1003" s="23" t="str">
        <f t="shared" si="414"/>
        <v/>
      </c>
      <c r="V1003" s="23">
        <f t="shared" si="426"/>
        <v>0.96647379614200357</v>
      </c>
      <c r="W1003" s="23">
        <f t="shared" si="427"/>
        <v>-0.69305498081897154</v>
      </c>
      <c r="X1003" s="23">
        <f t="shared" si="428"/>
        <v>-0.16095154783829535</v>
      </c>
      <c r="Y1003" s="23">
        <f t="shared" si="415"/>
        <v>0.75147129575923965</v>
      </c>
      <c r="Z1003" s="23">
        <f t="shared" si="416"/>
        <v>0.24852870424076032</v>
      </c>
      <c r="AA1003" s="24">
        <f>IF(SUMIFS('Daily NSE Equity Options'!$M:$M,'Daily NSE Equity Options'!$A:$A,$A1003)=0,"",SUMIFS('Daily NSE Equity Options'!$M:$M,'Daily NSE Equity Options'!$A:$A,$A1003))</f>
        <v>313859095</v>
      </c>
      <c r="AB1003" s="9">
        <f>IF(SUMIFS('Daily BSE Equity Options'!$M:$M,'Daily BSE Equity Options'!$A:$A,$A1003)=0,"",SUMIFS('Daily BSE Equity Options'!$M:$M,'Daily BSE Equity Options'!$A:$A,$A1003))</f>
        <v>107638789</v>
      </c>
      <c r="AC1003" s="9">
        <f t="shared" si="417"/>
        <v>421497884</v>
      </c>
      <c r="AD1003" s="26" t="str">
        <f t="shared" si="418"/>
        <v/>
      </c>
      <c r="AE1003" s="26" t="str">
        <f t="shared" si="419"/>
        <v/>
      </c>
      <c r="AF1003" s="26" t="str">
        <f t="shared" si="420"/>
        <v/>
      </c>
      <c r="AG1003" s="26">
        <f t="shared" si="429"/>
        <v>1.0638918676415607</v>
      </c>
      <c r="AH1003" s="26">
        <f t="shared" si="430"/>
        <v>-0.7180414243352703</v>
      </c>
      <c r="AI1003" s="26">
        <f t="shared" si="431"/>
        <v>-0.21041994343644865</v>
      </c>
      <c r="AJ1003" s="26">
        <f t="shared" si="421"/>
        <v>0.74462792558170943</v>
      </c>
      <c r="AK1003" s="26">
        <f t="shared" si="422"/>
        <v>0.25537207441829057</v>
      </c>
      <c r="AL1003" s="29">
        <v>11.532500000000001</v>
      </c>
      <c r="AM1003" s="30">
        <v>12.737500000000001</v>
      </c>
      <c r="AN1003" s="30">
        <v>11.307499999999999</v>
      </c>
      <c r="AO1003" s="30">
        <v>12.467499999999999</v>
      </c>
      <c r="AP1003" s="31">
        <v>8.1100000000000005E-2</v>
      </c>
    </row>
    <row r="1004" spans="1:42" x14ac:dyDescent="0.2">
      <c r="A1004" s="11">
        <v>45398</v>
      </c>
      <c r="B1004" s="5" t="s">
        <v>242</v>
      </c>
      <c r="C1004" s="10">
        <v>45383</v>
      </c>
      <c r="D1004" s="5" t="s">
        <v>191</v>
      </c>
      <c r="E1004" s="18">
        <f>IF(SUMIFS('Daily NSE Equity Options'!$K:$K,'Daily NSE Equity Options'!$A:$A,$A1004)=0,"",SUMIFS('Daily NSE Equity Options'!$K:$K,'Daily NSE Equity Options'!$A:$A,$A1004))</f>
        <v>631.76130000000001</v>
      </c>
      <c r="F1004" s="7">
        <f>IF(SUMIFS('Daily BSE Equity Options'!$K:$K,'Daily BSE Equity Options'!$A:$A,$A1004)=0,"",SUMIFS('Daily BSE Equity Options'!$K:$K,'Daily BSE Equity Options'!$A:$A,$A1004))</f>
        <v>5.2885999999999997</v>
      </c>
      <c r="G1004" s="7">
        <f t="shared" si="405"/>
        <v>637.04989999999998</v>
      </c>
      <c r="H1004" s="20" t="str">
        <f t="shared" si="406"/>
        <v/>
      </c>
      <c r="I1004" s="20" t="str">
        <f t="shared" si="407"/>
        <v/>
      </c>
      <c r="J1004" s="20" t="str">
        <f t="shared" si="408"/>
        <v/>
      </c>
      <c r="K1004" s="20">
        <f t="shared" si="423"/>
        <v>1.2636220133002141E-3</v>
      </c>
      <c r="L1004" s="20">
        <f t="shared" si="424"/>
        <v>-0.89761370984291444</v>
      </c>
      <c r="M1004" s="20">
        <f t="shared" si="425"/>
        <v>-6.6754085084851478E-2</v>
      </c>
      <c r="N1004" s="20">
        <f t="shared" si="409"/>
        <v>0.99169829553383504</v>
      </c>
      <c r="O1004" s="20">
        <f t="shared" si="410"/>
        <v>8.3017044661650528E-3</v>
      </c>
      <c r="P1004" s="21">
        <f>IF(SUMIFS('Daily NSE Equity Options'!$L:$L,'Daily NSE Equity Options'!$A:$A,$A1004)=0,"",SUMIFS('Daily NSE Equity Options'!$L:$L,'Daily NSE Equity Options'!$A:$A,$A1004))</f>
        <v>524871.20279999997</v>
      </c>
      <c r="Q1004" s="8">
        <f>IF(SUMIFS('Daily BSE Equity Options'!$L:$L,'Daily BSE Equity Options'!$A:$A,$A1004)=0,"",SUMIFS('Daily BSE Equity Options'!$L:$L,'Daily BSE Equity Options'!$A:$A,$A1004))</f>
        <v>1937.0144</v>
      </c>
      <c r="R1004" s="8">
        <f t="shared" si="411"/>
        <v>526808.21719999996</v>
      </c>
      <c r="S1004" s="23" t="str">
        <f t="shared" si="412"/>
        <v/>
      </c>
      <c r="T1004" s="23" t="str">
        <f t="shared" si="413"/>
        <v/>
      </c>
      <c r="U1004" s="23" t="str">
        <f t="shared" si="414"/>
        <v/>
      </c>
      <c r="V1004" s="23">
        <f t="shared" si="426"/>
        <v>0.98725325969073063</v>
      </c>
      <c r="W1004" s="23">
        <f t="shared" si="427"/>
        <v>-0.97782471743805599</v>
      </c>
      <c r="X1004" s="23">
        <f t="shared" si="428"/>
        <v>0.4988749763028586</v>
      </c>
      <c r="Y1004" s="23">
        <f t="shared" si="415"/>
        <v>0.99632311278230379</v>
      </c>
      <c r="Z1004" s="23">
        <f t="shared" si="416"/>
        <v>3.6768872176961937E-3</v>
      </c>
      <c r="AA1004" s="24">
        <f>IF(SUMIFS('Daily NSE Equity Options'!$M:$M,'Daily NSE Equity Options'!$A:$A,$A1004)=0,"",SUMIFS('Daily NSE Equity Options'!$M:$M,'Daily NSE Equity Options'!$A:$A,$A1004))</f>
        <v>668181060</v>
      </c>
      <c r="AB1004" s="9">
        <f>IF(SUMIFS('Daily BSE Equity Options'!$M:$M,'Daily BSE Equity Options'!$A:$A,$A1004)=0,"",SUMIFS('Daily BSE Equity Options'!$M:$M,'Daily BSE Equity Options'!$A:$A,$A1004))</f>
        <v>2625260</v>
      </c>
      <c r="AC1004" s="9">
        <f t="shared" si="417"/>
        <v>670806320</v>
      </c>
      <c r="AD1004" s="26" t="str">
        <f t="shared" si="418"/>
        <v/>
      </c>
      <c r="AE1004" s="26" t="str">
        <f t="shared" si="419"/>
        <v/>
      </c>
      <c r="AF1004" s="26" t="str">
        <f t="shared" si="420"/>
        <v/>
      </c>
      <c r="AG1004" s="26">
        <f t="shared" si="429"/>
        <v>1.1289204953579568</v>
      </c>
      <c r="AH1004" s="26">
        <f t="shared" si="430"/>
        <v>-0.97561046510844707</v>
      </c>
      <c r="AI1004" s="26">
        <f t="shared" si="431"/>
        <v>0.59148205830613376</v>
      </c>
      <c r="AJ1004" s="26">
        <f t="shared" si="421"/>
        <v>0.99608641135044762</v>
      </c>
      <c r="AK1004" s="26">
        <f t="shared" si="422"/>
        <v>3.9135886495523771E-3</v>
      </c>
      <c r="AL1004" s="29">
        <v>12.467499999999999</v>
      </c>
      <c r="AM1004" s="30">
        <v>12.925000000000001</v>
      </c>
      <c r="AN1004" s="30">
        <v>12.34</v>
      </c>
      <c r="AO1004" s="30">
        <v>12.615</v>
      </c>
      <c r="AP1004" s="31">
        <v>1.18E-2</v>
      </c>
    </row>
    <row r="1005" spans="1:42" x14ac:dyDescent="0.2">
      <c r="A1005" s="11">
        <v>45400</v>
      </c>
      <c r="B1005" s="5" t="s">
        <v>243</v>
      </c>
      <c r="C1005" s="10">
        <v>45383</v>
      </c>
      <c r="D1005" s="5" t="s">
        <v>191</v>
      </c>
      <c r="E1005" s="18">
        <f>IF(SUMIFS('Daily NSE Equity Options'!$K:$K,'Daily NSE Equity Options'!$A:$A,$A1005)=0,"",SUMIFS('Daily NSE Equity Options'!$K:$K,'Daily NSE Equity Options'!$A:$A,$A1005))</f>
        <v>891.03330000000005</v>
      </c>
      <c r="F1005" s="7">
        <f>IF(SUMIFS('Daily BSE Equity Options'!$K:$K,'Daily BSE Equity Options'!$A:$A,$A1005)=0,"",SUMIFS('Daily BSE Equity Options'!$K:$K,'Daily BSE Equity Options'!$A:$A,$A1005))</f>
        <v>27.851299999999998</v>
      </c>
      <c r="G1005" s="7">
        <f t="shared" si="405"/>
        <v>918.88460000000009</v>
      </c>
      <c r="H1005" s="20">
        <f t="shared" si="406"/>
        <v>0.45642271489931785</v>
      </c>
      <c r="I1005" s="20" t="str">
        <f t="shared" si="407"/>
        <v/>
      </c>
      <c r="J1005" s="20" t="str">
        <f t="shared" si="408"/>
        <v/>
      </c>
      <c r="K1005" s="20">
        <f t="shared" si="423"/>
        <v>0.41039550855679208</v>
      </c>
      <c r="L1005" s="20">
        <f t="shared" si="424"/>
        <v>4.2662897553227701</v>
      </c>
      <c r="M1005" s="20">
        <f t="shared" si="425"/>
        <v>0.44240600304622935</v>
      </c>
      <c r="N1005" s="20">
        <f t="shared" si="409"/>
        <v>0.9696901003673366</v>
      </c>
      <c r="O1005" s="20">
        <f t="shared" si="410"/>
        <v>3.0309899632663336E-2</v>
      </c>
      <c r="P1005" s="21">
        <f>IF(SUMIFS('Daily NSE Equity Options'!$L:$L,'Daily NSE Equity Options'!$A:$A,$A1005)=0,"",SUMIFS('Daily NSE Equity Options'!$L:$L,'Daily NSE Equity Options'!$A:$A,$A1005))</f>
        <v>530650.32759999996</v>
      </c>
      <c r="Q1005" s="8">
        <f>IF(SUMIFS('Daily BSE Equity Options'!$L:$L,'Daily BSE Equity Options'!$A:$A,$A1005)=0,"",SUMIFS('Daily BSE Equity Options'!$L:$L,'Daily BSE Equity Options'!$A:$A,$A1005))</f>
        <v>14820.2186</v>
      </c>
      <c r="R1005" s="8">
        <f t="shared" si="411"/>
        <v>545470.54619999998</v>
      </c>
      <c r="S1005" s="23">
        <f t="shared" si="412"/>
        <v>0.80797284781273282</v>
      </c>
      <c r="T1005" s="23" t="str">
        <f t="shared" si="413"/>
        <v/>
      </c>
      <c r="U1005" s="23" t="str">
        <f t="shared" si="414"/>
        <v/>
      </c>
      <c r="V1005" s="23">
        <f t="shared" si="426"/>
        <v>1.101055796006789E-2</v>
      </c>
      <c r="W1005" s="23">
        <f t="shared" si="427"/>
        <v>6.6510626869888005</v>
      </c>
      <c r="X1005" s="23">
        <f t="shared" si="428"/>
        <v>3.5425280758130118E-2</v>
      </c>
      <c r="Y1005" s="23">
        <f t="shared" si="415"/>
        <v>0.9728303962455086</v>
      </c>
      <c r="Z1005" s="23">
        <f t="shared" si="416"/>
        <v>2.7169603754491411E-2</v>
      </c>
      <c r="AA1005" s="24">
        <f>IF(SUMIFS('Daily NSE Equity Options'!$M:$M,'Daily NSE Equity Options'!$A:$A,$A1005)=0,"",SUMIFS('Daily NSE Equity Options'!$M:$M,'Daily NSE Equity Options'!$A:$A,$A1005))</f>
        <v>506285392</v>
      </c>
      <c r="AB1005" s="9">
        <f>IF(SUMIFS('Daily BSE Equity Options'!$M:$M,'Daily BSE Equity Options'!$A:$A,$A1005)=0,"",SUMIFS('Daily BSE Equity Options'!$M:$M,'Daily BSE Equity Options'!$A:$A,$A1005))</f>
        <v>20187515</v>
      </c>
      <c r="AC1005" s="9">
        <f t="shared" si="417"/>
        <v>526472907</v>
      </c>
      <c r="AD1005" s="26">
        <f t="shared" si="418"/>
        <v>0.47156444611783987</v>
      </c>
      <c r="AE1005" s="26" t="str">
        <f t="shared" si="419"/>
        <v/>
      </c>
      <c r="AF1005" s="26" t="str">
        <f t="shared" si="420"/>
        <v/>
      </c>
      <c r="AG1005" s="26">
        <f t="shared" si="429"/>
        <v>-0.24229311139109511</v>
      </c>
      <c r="AH1005" s="26">
        <f t="shared" si="430"/>
        <v>6.6897202562793776</v>
      </c>
      <c r="AI1005" s="26">
        <f t="shared" si="431"/>
        <v>-0.21516406255683462</v>
      </c>
      <c r="AJ1005" s="26">
        <f t="shared" si="421"/>
        <v>0.96165516832568931</v>
      </c>
      <c r="AK1005" s="26">
        <f t="shared" si="422"/>
        <v>3.8344831674310638E-2</v>
      </c>
      <c r="AL1005" s="29">
        <v>12.615</v>
      </c>
      <c r="AM1005" s="30">
        <v>13.387499999999999</v>
      </c>
      <c r="AN1005" s="30">
        <v>12.0275</v>
      </c>
      <c r="AO1005" s="30">
        <v>13.04</v>
      </c>
      <c r="AP1005" s="31">
        <v>3.3700000000000001E-2</v>
      </c>
    </row>
    <row r="1006" spans="1:42" x14ac:dyDescent="0.2">
      <c r="A1006" s="11">
        <v>45401</v>
      </c>
      <c r="B1006" s="5" t="s">
        <v>241</v>
      </c>
      <c r="C1006" s="10">
        <v>45383</v>
      </c>
      <c r="D1006" s="5" t="s">
        <v>191</v>
      </c>
      <c r="E1006" s="18">
        <f>IF(SUMIFS('Daily NSE Equity Options'!$K:$K,'Daily NSE Equity Options'!$A:$A,$A1006)=0,"",SUMIFS('Daily NSE Equity Options'!$K:$K,'Daily NSE Equity Options'!$A:$A,$A1006))</f>
        <v>674.68280000000004</v>
      </c>
      <c r="F1006" s="7">
        <f>IF(SUMIFS('Daily BSE Equity Options'!$K:$K,'Daily BSE Equity Options'!$A:$A,$A1006)=0,"",SUMIFS('Daily BSE Equity Options'!$K:$K,'Daily BSE Equity Options'!$A:$A,$A1006))</f>
        <v>234.6019</v>
      </c>
      <c r="G1006" s="7">
        <f t="shared" si="405"/>
        <v>909.28470000000004</v>
      </c>
      <c r="H1006" s="20">
        <f t="shared" si="406"/>
        <v>0.3459922741624939</v>
      </c>
      <c r="I1006" s="20" t="str">
        <f t="shared" si="407"/>
        <v/>
      </c>
      <c r="J1006" s="20" t="str">
        <f t="shared" si="408"/>
        <v/>
      </c>
      <c r="K1006" s="20">
        <f t="shared" si="423"/>
        <v>-0.24280854598812407</v>
      </c>
      <c r="L1006" s="20">
        <f t="shared" si="424"/>
        <v>7.4233734152445319</v>
      </c>
      <c r="M1006" s="20">
        <f t="shared" si="425"/>
        <v>-1.044734017742821E-2</v>
      </c>
      <c r="N1006" s="20">
        <f t="shared" si="409"/>
        <v>0.7419929093715093</v>
      </c>
      <c r="O1006" s="20">
        <f t="shared" si="410"/>
        <v>0.2580070906284907</v>
      </c>
      <c r="P1006" s="21">
        <f>IF(SUMIFS('Daily NSE Equity Options'!$L:$L,'Daily NSE Equity Options'!$A:$A,$A1006)=0,"",SUMIFS('Daily NSE Equity Options'!$L:$L,'Daily NSE Equity Options'!$A:$A,$A1006))</f>
        <v>136813.63750000001</v>
      </c>
      <c r="Q1006" s="8">
        <f>IF(SUMIFS('Daily BSE Equity Options'!$L:$L,'Daily BSE Equity Options'!$A:$A,$A1006)=0,"",SUMIFS('Daily BSE Equity Options'!$L:$L,'Daily BSE Equity Options'!$A:$A,$A1006))</f>
        <v>285435.8125</v>
      </c>
      <c r="R1006" s="8">
        <f t="shared" si="411"/>
        <v>422249.45</v>
      </c>
      <c r="S1006" s="23">
        <f t="shared" si="412"/>
        <v>-0.30865581419567678</v>
      </c>
      <c r="T1006" s="23">
        <f t="shared" si="413"/>
        <v>317150901.77777779</v>
      </c>
      <c r="U1006" s="23">
        <f t="shared" si="414"/>
        <v>1.1337032347302531</v>
      </c>
      <c r="V1006" s="23">
        <f t="shared" si="426"/>
        <v>-0.74217741819029071</v>
      </c>
      <c r="W1006" s="23">
        <f t="shared" si="427"/>
        <v>18.259892192143507</v>
      </c>
      <c r="X1006" s="23">
        <f t="shared" si="428"/>
        <v>-0.22589871636225844</v>
      </c>
      <c r="Y1006" s="23">
        <f t="shared" si="415"/>
        <v>0.32401140486979912</v>
      </c>
      <c r="Z1006" s="23">
        <f t="shared" si="416"/>
        <v>0.67598859513020082</v>
      </c>
      <c r="AA1006" s="24">
        <f>IF(SUMIFS('Daily NSE Equity Options'!$M:$M,'Daily NSE Equity Options'!$A:$A,$A1006)=0,"",SUMIFS('Daily NSE Equity Options'!$M:$M,'Daily NSE Equity Options'!$A:$A,$A1006))</f>
        <v>159836515</v>
      </c>
      <c r="AB1006" s="9">
        <f>IF(SUMIFS('Daily BSE Equity Options'!$M:$M,'Daily BSE Equity Options'!$A:$A,$A1006)=0,"",SUMIFS('Daily BSE Equity Options'!$M:$M,'Daily BSE Equity Options'!$A:$A,$A1006))</f>
        <v>392904730</v>
      </c>
      <c r="AC1006" s="9">
        <f t="shared" si="417"/>
        <v>552741245</v>
      </c>
      <c r="AD1006" s="26">
        <f t="shared" si="418"/>
        <v>-0.21308425324906943</v>
      </c>
      <c r="AE1006" s="26">
        <f t="shared" si="419"/>
        <v>392904729</v>
      </c>
      <c r="AF1006" s="26">
        <f t="shared" si="420"/>
        <v>1.72128547990296</v>
      </c>
      <c r="AG1006" s="26">
        <f t="shared" si="429"/>
        <v>-0.6842956215493573</v>
      </c>
      <c r="AH1006" s="26">
        <f t="shared" si="430"/>
        <v>18.462758541603559</v>
      </c>
      <c r="AI1006" s="26">
        <f t="shared" si="431"/>
        <v>4.9894947395650036E-2</v>
      </c>
      <c r="AJ1006" s="26">
        <f t="shared" si="421"/>
        <v>0.2891705955469272</v>
      </c>
      <c r="AK1006" s="26">
        <f t="shared" si="422"/>
        <v>0.71082940445307274</v>
      </c>
      <c r="AL1006" s="29">
        <v>13.04</v>
      </c>
      <c r="AM1006" s="30">
        <v>14.4125</v>
      </c>
      <c r="AN1006" s="30">
        <v>11.914999999999999</v>
      </c>
      <c r="AO1006" s="30">
        <v>13.4575</v>
      </c>
      <c r="AP1006" s="31">
        <v>3.2000000000000001E-2</v>
      </c>
    </row>
    <row r="1007" spans="1:42" x14ac:dyDescent="0.2">
      <c r="A1007" s="11">
        <v>45404</v>
      </c>
      <c r="B1007" s="5" t="s">
        <v>244</v>
      </c>
      <c r="C1007" s="10">
        <v>45383</v>
      </c>
      <c r="D1007" s="5" t="s">
        <v>191</v>
      </c>
      <c r="E1007" s="18">
        <f>IF(SUMIFS('Daily NSE Equity Options'!$K:$K,'Daily NSE Equity Options'!$A:$A,$A1007)=0,"",SUMIFS('Daily NSE Equity Options'!$K:$K,'Daily NSE Equity Options'!$A:$A,$A1007))</f>
        <v>569.63400000000001</v>
      </c>
      <c r="F1007" s="7">
        <f>IF(SUMIFS('Daily BSE Equity Options'!$K:$K,'Daily BSE Equity Options'!$A:$A,$A1007)=0,"",SUMIFS('Daily BSE Equity Options'!$K:$K,'Daily BSE Equity Options'!$A:$A,$A1007))</f>
        <v>63.8735</v>
      </c>
      <c r="G1007" s="7">
        <f t="shared" si="405"/>
        <v>633.50750000000005</v>
      </c>
      <c r="H1007" s="20" t="str">
        <f t="shared" si="406"/>
        <v/>
      </c>
      <c r="I1007" s="20" t="str">
        <f t="shared" si="407"/>
        <v/>
      </c>
      <c r="J1007" s="20" t="str">
        <f t="shared" si="408"/>
        <v/>
      </c>
      <c r="K1007" s="20">
        <f t="shared" si="423"/>
        <v>-0.15570101979774797</v>
      </c>
      <c r="L1007" s="20">
        <f t="shared" si="424"/>
        <v>-0.72773664663414916</v>
      </c>
      <c r="M1007" s="20">
        <f t="shared" si="425"/>
        <v>-0.30329026761365274</v>
      </c>
      <c r="N1007" s="20">
        <f t="shared" si="409"/>
        <v>0.89917483218430716</v>
      </c>
      <c r="O1007" s="20">
        <f t="shared" si="410"/>
        <v>0.10082516781569278</v>
      </c>
      <c r="P1007" s="21">
        <f>IF(SUMIFS('Daily NSE Equity Options'!$L:$L,'Daily NSE Equity Options'!$A:$A,$A1007)=0,"",SUMIFS('Daily NSE Equity Options'!$L:$L,'Daily NSE Equity Options'!$A:$A,$A1007))</f>
        <v>220134.03090000001</v>
      </c>
      <c r="Q1007" s="8">
        <f>IF(SUMIFS('Daily BSE Equity Options'!$L:$L,'Daily BSE Equity Options'!$A:$A,$A1007)=0,"",SUMIFS('Daily BSE Equity Options'!$L:$L,'Daily BSE Equity Options'!$A:$A,$A1007))</f>
        <v>97908.025099999999</v>
      </c>
      <c r="R1007" s="8">
        <f t="shared" si="411"/>
        <v>318042.05599999998</v>
      </c>
      <c r="S1007" s="23" t="str">
        <f t="shared" si="412"/>
        <v/>
      </c>
      <c r="T1007" s="23" t="str">
        <f t="shared" si="413"/>
        <v/>
      </c>
      <c r="U1007" s="23" t="str">
        <f t="shared" si="414"/>
        <v/>
      </c>
      <c r="V1007" s="23">
        <f t="shared" si="426"/>
        <v>0.60900649176877564</v>
      </c>
      <c r="W1007" s="23">
        <f t="shared" si="427"/>
        <v>-0.6569875929636545</v>
      </c>
      <c r="X1007" s="23">
        <f t="shared" si="428"/>
        <v>-0.24679107101264441</v>
      </c>
      <c r="Y1007" s="23">
        <f t="shared" si="415"/>
        <v>0.69215384175481509</v>
      </c>
      <c r="Z1007" s="23">
        <f t="shared" si="416"/>
        <v>0.30784615824518502</v>
      </c>
      <c r="AA1007" s="24">
        <f>IF(SUMIFS('Daily NSE Equity Options'!$M:$M,'Daily NSE Equity Options'!$A:$A,$A1007)=0,"",SUMIFS('Daily NSE Equity Options'!$M:$M,'Daily NSE Equity Options'!$A:$A,$A1007))</f>
        <v>263575512</v>
      </c>
      <c r="AB1007" s="9">
        <f>IF(SUMIFS('Daily BSE Equity Options'!$M:$M,'Daily BSE Equity Options'!$A:$A,$A1007)=0,"",SUMIFS('Daily BSE Equity Options'!$M:$M,'Daily BSE Equity Options'!$A:$A,$A1007))</f>
        <v>120747433</v>
      </c>
      <c r="AC1007" s="9">
        <f t="shared" si="417"/>
        <v>384322945</v>
      </c>
      <c r="AD1007" s="26" t="str">
        <f t="shared" si="418"/>
        <v/>
      </c>
      <c r="AE1007" s="26" t="str">
        <f t="shared" si="419"/>
        <v/>
      </c>
      <c r="AF1007" s="26" t="str">
        <f t="shared" si="420"/>
        <v/>
      </c>
      <c r="AG1007" s="26">
        <f t="shared" si="429"/>
        <v>0.64903189987594523</v>
      </c>
      <c r="AH1007" s="26">
        <f t="shared" si="430"/>
        <v>-0.6926801237541732</v>
      </c>
      <c r="AI1007" s="26">
        <f t="shared" si="431"/>
        <v>-0.30469645882857899</v>
      </c>
      <c r="AJ1007" s="26">
        <f t="shared" si="421"/>
        <v>0.68581778795434656</v>
      </c>
      <c r="AK1007" s="26">
        <f t="shared" si="422"/>
        <v>0.31418221204565344</v>
      </c>
      <c r="AL1007" s="29">
        <v>13.4575</v>
      </c>
      <c r="AM1007" s="30">
        <v>13.4575</v>
      </c>
      <c r="AN1007" s="30">
        <v>12.612500000000001</v>
      </c>
      <c r="AO1007" s="30">
        <v>12.7</v>
      </c>
      <c r="AP1007" s="31">
        <v>-5.6300000000000003E-2</v>
      </c>
    </row>
    <row r="1008" spans="1:42" x14ac:dyDescent="0.2">
      <c r="A1008" s="11">
        <v>45405</v>
      </c>
      <c r="B1008" s="5" t="s">
        <v>242</v>
      </c>
      <c r="C1008" s="10">
        <v>45383</v>
      </c>
      <c r="D1008" s="5" t="s">
        <v>191</v>
      </c>
      <c r="E1008" s="18">
        <f>IF(SUMIFS('Daily NSE Equity Options'!$K:$K,'Daily NSE Equity Options'!$A:$A,$A1008)=0,"",SUMIFS('Daily NSE Equity Options'!$K:$K,'Daily NSE Equity Options'!$A:$A,$A1008))</f>
        <v>534.63170000000002</v>
      </c>
      <c r="F1008" s="7">
        <f>IF(SUMIFS('Daily BSE Equity Options'!$K:$K,'Daily BSE Equity Options'!$A:$A,$A1008)=0,"",SUMIFS('Daily BSE Equity Options'!$K:$K,'Daily BSE Equity Options'!$A:$A,$A1008))</f>
        <v>4.492</v>
      </c>
      <c r="G1008" s="7">
        <f t="shared" si="405"/>
        <v>539.12369999999999</v>
      </c>
      <c r="H1008" s="20" t="str">
        <f t="shared" si="406"/>
        <v/>
      </c>
      <c r="I1008" s="20" t="str">
        <f t="shared" si="407"/>
        <v/>
      </c>
      <c r="J1008" s="20" t="str">
        <f t="shared" si="408"/>
        <v/>
      </c>
      <c r="K1008" s="20">
        <f t="shared" si="423"/>
        <v>-6.1446999301305705E-2</v>
      </c>
      <c r="L1008" s="20">
        <f t="shared" si="424"/>
        <v>-0.92967349526799059</v>
      </c>
      <c r="M1008" s="20">
        <f t="shared" si="425"/>
        <v>-0.1489860814591778</v>
      </c>
      <c r="N1008" s="20">
        <f t="shared" si="409"/>
        <v>0.99166796043282834</v>
      </c>
      <c r="O1008" s="20">
        <f t="shared" si="410"/>
        <v>8.332039567171691E-3</v>
      </c>
      <c r="P1008" s="21">
        <f>IF(SUMIFS('Daily NSE Equity Options'!$L:$L,'Daily NSE Equity Options'!$A:$A,$A1008)=0,"",SUMIFS('Daily NSE Equity Options'!$L:$L,'Daily NSE Equity Options'!$A:$A,$A1008))</f>
        <v>337387.39110000001</v>
      </c>
      <c r="Q1008" s="8">
        <f>IF(SUMIFS('Daily BSE Equity Options'!$L:$L,'Daily BSE Equity Options'!$A:$A,$A1008)=0,"",SUMIFS('Daily BSE Equity Options'!$L:$L,'Daily BSE Equity Options'!$A:$A,$A1008))</f>
        <v>1558.8021000000001</v>
      </c>
      <c r="R1008" s="8">
        <f t="shared" si="411"/>
        <v>338946.19319999998</v>
      </c>
      <c r="S1008" s="23" t="str">
        <f t="shared" si="412"/>
        <v/>
      </c>
      <c r="T1008" s="23" t="str">
        <f t="shared" si="413"/>
        <v/>
      </c>
      <c r="U1008" s="23" t="str">
        <f t="shared" si="414"/>
        <v/>
      </c>
      <c r="V1008" s="23">
        <f t="shared" si="426"/>
        <v>0.53264531485940281</v>
      </c>
      <c r="W1008" s="23">
        <f t="shared" si="427"/>
        <v>-0.98407891387444602</v>
      </c>
      <c r="X1008" s="23">
        <f t="shared" si="428"/>
        <v>6.5727587926296183E-2</v>
      </c>
      <c r="Y1008" s="23">
        <f t="shared" si="415"/>
        <v>0.99540103375912481</v>
      </c>
      <c r="Z1008" s="23">
        <f t="shared" si="416"/>
        <v>4.5989662408753088E-3</v>
      </c>
      <c r="AA1008" s="24">
        <f>IF(SUMIFS('Daily NSE Equity Options'!$M:$M,'Daily NSE Equity Options'!$A:$A,$A1008)=0,"",SUMIFS('Daily NSE Equity Options'!$M:$M,'Daily NSE Equity Options'!$A:$A,$A1008))</f>
        <v>395792526</v>
      </c>
      <c r="AB1008" s="9">
        <f>IF(SUMIFS('Daily BSE Equity Options'!$M:$M,'Daily BSE Equity Options'!$A:$A,$A1008)=0,"",SUMIFS('Daily BSE Equity Options'!$M:$M,'Daily BSE Equity Options'!$A:$A,$A1008))</f>
        <v>2090041</v>
      </c>
      <c r="AC1008" s="9">
        <f t="shared" si="417"/>
        <v>397882567</v>
      </c>
      <c r="AD1008" s="26" t="str">
        <f t="shared" si="418"/>
        <v/>
      </c>
      <c r="AE1008" s="26" t="str">
        <f t="shared" si="419"/>
        <v/>
      </c>
      <c r="AF1008" s="26" t="str">
        <f t="shared" si="420"/>
        <v/>
      </c>
      <c r="AG1008" s="26">
        <f t="shared" si="429"/>
        <v>0.50162859590689135</v>
      </c>
      <c r="AH1008" s="26">
        <f t="shared" si="430"/>
        <v>-0.9826908038699258</v>
      </c>
      <c r="AI1008" s="26">
        <f t="shared" si="431"/>
        <v>3.5281843502734445E-2</v>
      </c>
      <c r="AJ1008" s="26">
        <f t="shared" si="421"/>
        <v>0.99474709079174106</v>
      </c>
      <c r="AK1008" s="26">
        <f t="shared" si="422"/>
        <v>5.2529092082589284E-3</v>
      </c>
      <c r="AL1008" s="29">
        <v>12.7</v>
      </c>
      <c r="AM1008" s="30">
        <v>12.7</v>
      </c>
      <c r="AN1008" s="30">
        <v>9.8574999999999999</v>
      </c>
      <c r="AO1008" s="30">
        <v>10.195</v>
      </c>
      <c r="AP1008" s="31">
        <v>-0.19719999999999999</v>
      </c>
    </row>
    <row r="1009" spans="1:42" x14ac:dyDescent="0.2">
      <c r="A1009" s="11">
        <v>45406</v>
      </c>
      <c r="B1009" s="5" t="s">
        <v>240</v>
      </c>
      <c r="C1009" s="10">
        <v>45383</v>
      </c>
      <c r="D1009" s="5" t="s">
        <v>191</v>
      </c>
      <c r="E1009" s="18">
        <f>IF(SUMIFS('Daily NSE Equity Options'!$K:$K,'Daily NSE Equity Options'!$A:$A,$A1009)=0,"",SUMIFS('Daily NSE Equity Options'!$K:$K,'Daily NSE Equity Options'!$A:$A,$A1009))</f>
        <v>462.78070000000002</v>
      </c>
      <c r="F1009" s="7">
        <f>IF(SUMIFS('Daily BSE Equity Options'!$K:$K,'Daily BSE Equity Options'!$A:$A,$A1009)=0,"",SUMIFS('Daily BSE Equity Options'!$K:$K,'Daily BSE Equity Options'!$A:$A,$A1009))</f>
        <v>5.4808000000000003</v>
      </c>
      <c r="G1009" s="7">
        <f t="shared" si="405"/>
        <v>468.26150000000001</v>
      </c>
      <c r="H1009" s="20">
        <f t="shared" si="406"/>
        <v>-8.4125982656248266E-2</v>
      </c>
      <c r="I1009" s="20" t="str">
        <f t="shared" si="407"/>
        <v/>
      </c>
      <c r="J1009" s="20" t="str">
        <f t="shared" si="408"/>
        <v/>
      </c>
      <c r="K1009" s="20">
        <f t="shared" si="423"/>
        <v>-0.13439345253938362</v>
      </c>
      <c r="L1009" s="20">
        <f t="shared" si="424"/>
        <v>0.22012466607301873</v>
      </c>
      <c r="M1009" s="20">
        <f t="shared" si="425"/>
        <v>-0.13143959354782575</v>
      </c>
      <c r="N1009" s="20">
        <f t="shared" si="409"/>
        <v>0.98829542894301581</v>
      </c>
      <c r="O1009" s="20">
        <f t="shared" si="410"/>
        <v>1.1704571056984185E-2</v>
      </c>
      <c r="P1009" s="21">
        <f>IF(SUMIFS('Daily NSE Equity Options'!$L:$L,'Daily NSE Equity Options'!$A:$A,$A1009)=0,"",SUMIFS('Daily NSE Equity Options'!$L:$L,'Daily NSE Equity Options'!$A:$A,$A1009))</f>
        <v>403913.11800000002</v>
      </c>
      <c r="Q1009" s="8">
        <f>IF(SUMIFS('Daily BSE Equity Options'!$L:$L,'Daily BSE Equity Options'!$A:$A,$A1009)=0,"",SUMIFS('Daily BSE Equity Options'!$L:$L,'Daily BSE Equity Options'!$A:$A,$A1009))</f>
        <v>2484.1437000000001</v>
      </c>
      <c r="R1009" s="8">
        <f t="shared" si="411"/>
        <v>406397.26170000003</v>
      </c>
      <c r="S1009" s="23">
        <f t="shared" si="412"/>
        <v>1.3652076966736781</v>
      </c>
      <c r="T1009" s="23" t="str">
        <f t="shared" si="413"/>
        <v/>
      </c>
      <c r="U1009" s="23" t="str">
        <f t="shared" si="414"/>
        <v/>
      </c>
      <c r="V1009" s="23">
        <f t="shared" si="426"/>
        <v>0.19717905486361853</v>
      </c>
      <c r="W1009" s="23">
        <f t="shared" si="427"/>
        <v>0.59362352668116114</v>
      </c>
      <c r="X1009" s="23">
        <f t="shared" si="428"/>
        <v>0.19900228960588917</v>
      </c>
      <c r="Y1009" s="23">
        <f t="shared" si="415"/>
        <v>0.9938874004967243</v>
      </c>
      <c r="Z1009" s="23">
        <f t="shared" si="416"/>
        <v>6.1125995032756389E-3</v>
      </c>
      <c r="AA1009" s="24">
        <f>IF(SUMIFS('Daily NSE Equity Options'!$M:$M,'Daily NSE Equity Options'!$A:$A,$A1009)=0,"",SUMIFS('Daily NSE Equity Options'!$M:$M,'Daily NSE Equity Options'!$A:$A,$A1009))</f>
        <v>522230186</v>
      </c>
      <c r="AB1009" s="9">
        <f>IF(SUMIFS('Daily BSE Equity Options'!$M:$M,'Daily BSE Equity Options'!$A:$A,$A1009)=0,"",SUMIFS('Daily BSE Equity Options'!$M:$M,'Daily BSE Equity Options'!$A:$A,$A1009))</f>
        <v>3328902</v>
      </c>
      <c r="AC1009" s="9">
        <f t="shared" si="417"/>
        <v>525559088</v>
      </c>
      <c r="AD1009" s="26">
        <f t="shared" si="418"/>
        <v>1.7987157070495607</v>
      </c>
      <c r="AE1009" s="26" t="str">
        <f t="shared" si="419"/>
        <v/>
      </c>
      <c r="AF1009" s="26" t="str">
        <f t="shared" si="420"/>
        <v/>
      </c>
      <c r="AG1009" s="26">
        <f t="shared" si="429"/>
        <v>0.31945439010134313</v>
      </c>
      <c r="AH1009" s="26">
        <f t="shared" si="430"/>
        <v>0.59274483132149092</v>
      </c>
      <c r="AI1009" s="26">
        <f t="shared" si="431"/>
        <v>0.32088995997655756</v>
      </c>
      <c r="AJ1009" s="26">
        <f t="shared" si="421"/>
        <v>0.9936659795710735</v>
      </c>
      <c r="AK1009" s="26">
        <f t="shared" si="422"/>
        <v>6.3340204289265376E-3</v>
      </c>
      <c r="AL1009" s="29">
        <v>10.195</v>
      </c>
      <c r="AM1009" s="30">
        <v>11.1325</v>
      </c>
      <c r="AN1009" s="30">
        <v>9.9450000000000003</v>
      </c>
      <c r="AO1009" s="30">
        <v>10.275</v>
      </c>
      <c r="AP1009" s="31">
        <v>7.7999999999999996E-3</v>
      </c>
    </row>
    <row r="1010" spans="1:42" x14ac:dyDescent="0.2">
      <c r="A1010" s="11">
        <v>45407</v>
      </c>
      <c r="B1010" s="5" t="s">
        <v>243</v>
      </c>
      <c r="C1010" s="10">
        <v>45383</v>
      </c>
      <c r="D1010" s="5" t="s">
        <v>191</v>
      </c>
      <c r="E1010" s="18">
        <f>IF(SUMIFS('Daily NSE Equity Options'!$K:$K,'Daily NSE Equity Options'!$A:$A,$A1010)=0,"",SUMIFS('Daily NSE Equity Options'!$K:$K,'Daily NSE Equity Options'!$A:$A,$A1010))</f>
        <v>780.51580000000001</v>
      </c>
      <c r="F1010" s="7">
        <f>IF(SUMIFS('Daily BSE Equity Options'!$K:$K,'Daily BSE Equity Options'!$A:$A,$A1010)=0,"",SUMIFS('Daily BSE Equity Options'!$K:$K,'Daily BSE Equity Options'!$A:$A,$A1010))</f>
        <v>20.282800000000002</v>
      </c>
      <c r="G1010" s="7">
        <f t="shared" si="405"/>
        <v>800.79859999999996</v>
      </c>
      <c r="H1010" s="20">
        <f t="shared" si="406"/>
        <v>0.48213855065924882</v>
      </c>
      <c r="I1010" s="20" t="str">
        <f t="shared" si="407"/>
        <v/>
      </c>
      <c r="J1010" s="20" t="str">
        <f t="shared" si="408"/>
        <v/>
      </c>
      <c r="K1010" s="20">
        <f t="shared" si="423"/>
        <v>0.68657811356437293</v>
      </c>
      <c r="L1010" s="20">
        <f t="shared" si="424"/>
        <v>2.7007006276455994</v>
      </c>
      <c r="M1010" s="20">
        <f t="shared" si="425"/>
        <v>0.71015255364790808</v>
      </c>
      <c r="N1010" s="20">
        <f t="shared" si="409"/>
        <v>0.97467178389173015</v>
      </c>
      <c r="O1010" s="20">
        <f t="shared" si="410"/>
        <v>2.5328216108269921E-2</v>
      </c>
      <c r="P1010" s="21">
        <f>IF(SUMIFS('Daily NSE Equity Options'!$L:$L,'Daily NSE Equity Options'!$A:$A,$A1010)=0,"",SUMIFS('Daily NSE Equity Options'!$L:$L,'Daily NSE Equity Options'!$A:$A,$A1010))</f>
        <v>459133.565</v>
      </c>
      <c r="Q1010" s="8">
        <f>IF(SUMIFS('Daily BSE Equity Options'!$L:$L,'Daily BSE Equity Options'!$A:$A,$A1010)=0,"",SUMIFS('Daily BSE Equity Options'!$L:$L,'Daily BSE Equity Options'!$A:$A,$A1010))</f>
        <v>11151.176600000001</v>
      </c>
      <c r="R1010" s="8">
        <f t="shared" si="411"/>
        <v>470284.74160000001</v>
      </c>
      <c r="S1010" s="23">
        <f t="shared" si="412"/>
        <v>0.71716099571591818</v>
      </c>
      <c r="T1010" s="23">
        <f t="shared" si="413"/>
        <v>5869039.3157894742</v>
      </c>
      <c r="U1010" s="23">
        <f t="shared" si="414"/>
        <v>0.75886641922459197</v>
      </c>
      <c r="V1010" s="23">
        <f t="shared" si="426"/>
        <v>0.13671367563754133</v>
      </c>
      <c r="W1010" s="23">
        <f t="shared" si="427"/>
        <v>3.4889418434207329</v>
      </c>
      <c r="X1010" s="23">
        <f t="shared" si="428"/>
        <v>0.15720450387079943</v>
      </c>
      <c r="Y1010" s="23">
        <f t="shared" si="415"/>
        <v>0.97628845757984506</v>
      </c>
      <c r="Z1010" s="23">
        <f t="shared" si="416"/>
        <v>2.371154242015493E-2</v>
      </c>
      <c r="AA1010" s="24">
        <f>IF(SUMIFS('Daily NSE Equity Options'!$M:$M,'Daily NSE Equity Options'!$A:$A,$A1010)=0,"",SUMIFS('Daily NSE Equity Options'!$M:$M,'Daily NSE Equity Options'!$A:$A,$A1010))</f>
        <v>433576675</v>
      </c>
      <c r="AB1010" s="9">
        <f>IF(SUMIFS('Daily BSE Equity Options'!$M:$M,'Daily BSE Equity Options'!$A:$A,$A1010)=0,"",SUMIFS('Daily BSE Equity Options'!$M:$M,'Daily BSE Equity Options'!$A:$A,$A1010))</f>
        <v>14966987</v>
      </c>
      <c r="AC1010" s="9">
        <f t="shared" si="417"/>
        <v>448543662</v>
      </c>
      <c r="AD1010" s="26">
        <f t="shared" si="418"/>
        <v>0.38343236138386749</v>
      </c>
      <c r="AE1010" s="26">
        <f t="shared" si="419"/>
        <v>7483492.5</v>
      </c>
      <c r="AF1010" s="26">
        <f t="shared" si="420"/>
        <v>0.43118818267731585</v>
      </c>
      <c r="AG1010" s="26">
        <f t="shared" si="429"/>
        <v>-0.16975945354487798</v>
      </c>
      <c r="AH1010" s="26">
        <f t="shared" si="430"/>
        <v>3.496073179685073</v>
      </c>
      <c r="AI1010" s="26">
        <f t="shared" si="431"/>
        <v>-0.14653999475697388</v>
      </c>
      <c r="AJ1010" s="26">
        <f t="shared" si="421"/>
        <v>0.96663203993728486</v>
      </c>
      <c r="AK1010" s="26">
        <f t="shared" si="422"/>
        <v>3.3367960062715141E-2</v>
      </c>
      <c r="AL1010" s="29">
        <v>10.275</v>
      </c>
      <c r="AM1010" s="30">
        <v>11.4575</v>
      </c>
      <c r="AN1010" s="30">
        <v>10.26</v>
      </c>
      <c r="AO1010" s="30">
        <v>10.73</v>
      </c>
      <c r="AP1010" s="31">
        <v>4.4299999999999999E-2</v>
      </c>
    </row>
    <row r="1011" spans="1:42" x14ac:dyDescent="0.2">
      <c r="A1011" s="11">
        <v>45408</v>
      </c>
      <c r="B1011" s="5" t="s">
        <v>241</v>
      </c>
      <c r="C1011" s="10">
        <v>45383</v>
      </c>
      <c r="D1011" s="5" t="s">
        <v>191</v>
      </c>
      <c r="E1011" s="18">
        <f>IF(SUMIFS('Daily NSE Equity Options'!$K:$K,'Daily NSE Equity Options'!$A:$A,$A1011)=0,"",SUMIFS('Daily NSE Equity Options'!$K:$K,'Daily NSE Equity Options'!$A:$A,$A1011))</f>
        <v>496.99119999999999</v>
      </c>
      <c r="F1011" s="7">
        <f>IF(SUMIFS('Daily BSE Equity Options'!$K:$K,'Daily BSE Equity Options'!$A:$A,$A1011)=0,"",SUMIFS('Daily BSE Equity Options'!$K:$K,'Daily BSE Equity Options'!$A:$A,$A1011))</f>
        <v>169.0214</v>
      </c>
      <c r="G1011" s="7">
        <f t="shared" si="405"/>
        <v>666.01260000000002</v>
      </c>
      <c r="H1011" s="20">
        <f t="shared" si="406"/>
        <v>-3.0977299120181878E-2</v>
      </c>
      <c r="I1011" s="20" t="str">
        <f t="shared" si="407"/>
        <v/>
      </c>
      <c r="J1011" s="20" t="str">
        <f t="shared" si="408"/>
        <v/>
      </c>
      <c r="K1011" s="20">
        <f t="shared" si="423"/>
        <v>-0.36325286432382276</v>
      </c>
      <c r="L1011" s="20">
        <f t="shared" si="424"/>
        <v>7.3332380144753184</v>
      </c>
      <c r="M1011" s="20">
        <f t="shared" si="425"/>
        <v>-0.16831448007026983</v>
      </c>
      <c r="N1011" s="20">
        <f t="shared" si="409"/>
        <v>0.74621891537787721</v>
      </c>
      <c r="O1011" s="20">
        <f t="shared" si="410"/>
        <v>0.25378108462212273</v>
      </c>
      <c r="P1011" s="21">
        <f>IF(SUMIFS('Daily NSE Equity Options'!$L:$L,'Daily NSE Equity Options'!$A:$A,$A1011)=0,"",SUMIFS('Daily NSE Equity Options'!$L:$L,'Daily NSE Equity Options'!$A:$A,$A1011))</f>
        <v>119637.8466</v>
      </c>
      <c r="Q1011" s="8">
        <f>IF(SUMIFS('Daily BSE Equity Options'!$L:$L,'Daily BSE Equity Options'!$A:$A,$A1011)=0,"",SUMIFS('Daily BSE Equity Options'!$L:$L,'Daily BSE Equity Options'!$A:$A,$A1011))</f>
        <v>282046.2121</v>
      </c>
      <c r="R1011" s="8">
        <f t="shared" si="411"/>
        <v>401684.05869999999</v>
      </c>
      <c r="S1011" s="23">
        <f t="shared" si="412"/>
        <v>-0.41573203650794055</v>
      </c>
      <c r="T1011" s="23">
        <f t="shared" si="413"/>
        <v>100730789.03571428</v>
      </c>
      <c r="U1011" s="23">
        <f t="shared" si="414"/>
        <v>0.9616796056128909</v>
      </c>
      <c r="V1011" s="23">
        <f t="shared" si="426"/>
        <v>-0.73942692122715969</v>
      </c>
      <c r="W1011" s="23">
        <f t="shared" si="427"/>
        <v>24.292955372978309</v>
      </c>
      <c r="X1011" s="23">
        <f t="shared" si="428"/>
        <v>-0.14587052658057154</v>
      </c>
      <c r="Y1011" s="23">
        <f t="shared" si="415"/>
        <v>0.29784066359813449</v>
      </c>
      <c r="Z1011" s="23">
        <f t="shared" si="416"/>
        <v>0.70215933640186556</v>
      </c>
      <c r="AA1011" s="24">
        <f>IF(SUMIFS('Daily NSE Equity Options'!$M:$M,'Daily NSE Equity Options'!$A:$A,$A1011)=0,"",SUMIFS('Daily NSE Equity Options'!$M:$M,'Daily NSE Equity Options'!$A:$A,$A1011))</f>
        <v>177894146</v>
      </c>
      <c r="AB1011" s="9">
        <f>IF(SUMIFS('Daily BSE Equity Options'!$M:$M,'Daily BSE Equity Options'!$A:$A,$A1011)=0,"",SUMIFS('Daily BSE Equity Options'!$M:$M,'Daily BSE Equity Options'!$A:$A,$A1011))</f>
        <v>380574537</v>
      </c>
      <c r="AC1011" s="9">
        <f t="shared" si="417"/>
        <v>558468683</v>
      </c>
      <c r="AD1011" s="26">
        <f t="shared" si="418"/>
        <v>-0.14330526267895516</v>
      </c>
      <c r="AE1011" s="26">
        <f t="shared" si="419"/>
        <v>126858178</v>
      </c>
      <c r="AF1011" s="26">
        <f t="shared" si="420"/>
        <v>1.6894486723166557</v>
      </c>
      <c r="AG1011" s="26">
        <f t="shared" si="429"/>
        <v>-0.5897054517519883</v>
      </c>
      <c r="AH1011" s="26">
        <f t="shared" si="430"/>
        <v>24.427598554071036</v>
      </c>
      <c r="AI1011" s="26">
        <f t="shared" si="431"/>
        <v>0.24507094919111805</v>
      </c>
      <c r="AJ1011" s="26">
        <f t="shared" si="421"/>
        <v>0.31853916148777139</v>
      </c>
      <c r="AK1011" s="26">
        <f t="shared" si="422"/>
        <v>0.68146083851222861</v>
      </c>
      <c r="AL1011" s="29">
        <v>10.73</v>
      </c>
      <c r="AM1011" s="30">
        <v>11.315</v>
      </c>
      <c r="AN1011" s="30">
        <v>10.5875</v>
      </c>
      <c r="AO1011" s="30">
        <v>10.925000000000001</v>
      </c>
      <c r="AP1011" s="31">
        <v>1.8200000000000001E-2</v>
      </c>
    </row>
    <row r="1012" spans="1:42" x14ac:dyDescent="0.2">
      <c r="A1012" s="11">
        <v>45411</v>
      </c>
      <c r="B1012" s="5" t="s">
        <v>244</v>
      </c>
      <c r="C1012" s="10">
        <v>45383</v>
      </c>
      <c r="D1012" s="5" t="s">
        <v>191</v>
      </c>
      <c r="E1012" s="18">
        <f>IF(SUMIFS('Daily NSE Equity Options'!$K:$K,'Daily NSE Equity Options'!$A:$A,$A1012)=0,"",SUMIFS('Daily NSE Equity Options'!$K:$K,'Daily NSE Equity Options'!$A:$A,$A1012))</f>
        <v>651.32640000000004</v>
      </c>
      <c r="F1012" s="7">
        <f>IF(SUMIFS('Daily BSE Equity Options'!$K:$K,'Daily BSE Equity Options'!$A:$A,$A1012)=0,"",SUMIFS('Daily BSE Equity Options'!$K:$K,'Daily BSE Equity Options'!$A:$A,$A1012))</f>
        <v>119.548</v>
      </c>
      <c r="G1012" s="7">
        <f t="shared" si="405"/>
        <v>770.87440000000004</v>
      </c>
      <c r="H1012" s="20" t="str">
        <f t="shared" si="406"/>
        <v/>
      </c>
      <c r="I1012" s="20" t="str">
        <f t="shared" si="407"/>
        <v/>
      </c>
      <c r="J1012" s="20" t="str">
        <f t="shared" si="408"/>
        <v/>
      </c>
      <c r="K1012" s="20">
        <f t="shared" si="423"/>
        <v>0.3105391000886939</v>
      </c>
      <c r="L1012" s="20">
        <f t="shared" si="424"/>
        <v>-0.29270494742085917</v>
      </c>
      <c r="M1012" s="20">
        <f t="shared" si="425"/>
        <v>0.15744717141987996</v>
      </c>
      <c r="N1012" s="20">
        <f t="shared" si="409"/>
        <v>0.84491896474964012</v>
      </c>
      <c r="O1012" s="20">
        <f t="shared" si="410"/>
        <v>0.15508103525035985</v>
      </c>
      <c r="P1012" s="21">
        <f>IF(SUMIFS('Daily NSE Equity Options'!$L:$L,'Daily NSE Equity Options'!$A:$A,$A1012)=0,"",SUMIFS('Daily NSE Equity Options'!$L:$L,'Daily NSE Equity Options'!$A:$A,$A1012))</f>
        <v>259467.6808</v>
      </c>
      <c r="Q1012" s="8">
        <f>IF(SUMIFS('Daily BSE Equity Options'!$L:$L,'Daily BSE Equity Options'!$A:$A,$A1012)=0,"",SUMIFS('Daily BSE Equity Options'!$L:$L,'Daily BSE Equity Options'!$A:$A,$A1012))</f>
        <v>161003.4908</v>
      </c>
      <c r="R1012" s="8">
        <f t="shared" si="411"/>
        <v>420471.1716</v>
      </c>
      <c r="S1012" s="23" t="str">
        <f t="shared" si="412"/>
        <v/>
      </c>
      <c r="T1012" s="23" t="str">
        <f t="shared" si="413"/>
        <v/>
      </c>
      <c r="U1012" s="23" t="str">
        <f t="shared" si="414"/>
        <v/>
      </c>
      <c r="V1012" s="23">
        <f t="shared" si="426"/>
        <v>1.1687759197765435</v>
      </c>
      <c r="W1012" s="23">
        <f t="shared" si="427"/>
        <v>-0.42915918068449044</v>
      </c>
      <c r="X1012" s="23">
        <f t="shared" si="428"/>
        <v>4.6770870023575606E-2</v>
      </c>
      <c r="Y1012" s="23">
        <f t="shared" si="415"/>
        <v>0.61708792023162806</v>
      </c>
      <c r="Z1012" s="23">
        <f t="shared" si="416"/>
        <v>0.38291207976837194</v>
      </c>
      <c r="AA1012" s="24">
        <f>IF(SUMIFS('Daily NSE Equity Options'!$M:$M,'Daily NSE Equity Options'!$A:$A,$A1012)=0,"",SUMIFS('Daily NSE Equity Options'!$M:$M,'Daily NSE Equity Options'!$A:$A,$A1012))</f>
        <v>360395179</v>
      </c>
      <c r="AB1012" s="9">
        <f>IF(SUMIFS('Daily BSE Equity Options'!$M:$M,'Daily BSE Equity Options'!$A:$A,$A1012)=0,"",SUMIFS('Daily BSE Equity Options'!$M:$M,'Daily BSE Equity Options'!$A:$A,$A1012))</f>
        <v>192856643</v>
      </c>
      <c r="AC1012" s="9">
        <f t="shared" si="417"/>
        <v>553251822</v>
      </c>
      <c r="AD1012" s="26" t="str">
        <f t="shared" si="418"/>
        <v/>
      </c>
      <c r="AE1012" s="26" t="str">
        <f t="shared" si="419"/>
        <v/>
      </c>
      <c r="AF1012" s="26" t="str">
        <f t="shared" si="420"/>
        <v/>
      </c>
      <c r="AG1012" s="26">
        <f t="shared" si="429"/>
        <v>1.0258967880820542</v>
      </c>
      <c r="AH1012" s="26">
        <f t="shared" si="430"/>
        <v>-0.49324869572133245</v>
      </c>
      <c r="AI1012" s="26">
        <f t="shared" si="431"/>
        <v>-9.3413671326669778E-3</v>
      </c>
      <c r="AJ1012" s="26">
        <f t="shared" si="421"/>
        <v>0.65141254790119785</v>
      </c>
      <c r="AK1012" s="26">
        <f t="shared" si="422"/>
        <v>0.34858745209880215</v>
      </c>
      <c r="AL1012" s="29">
        <v>10.925000000000001</v>
      </c>
      <c r="AM1012" s="30">
        <v>12.487500000000001</v>
      </c>
      <c r="AN1012" s="30">
        <v>10.925000000000001</v>
      </c>
      <c r="AO1012" s="30">
        <v>12.234999999999999</v>
      </c>
      <c r="AP1012" s="31">
        <v>0.11990000000000001</v>
      </c>
    </row>
    <row r="1013" spans="1:42" x14ac:dyDescent="0.2">
      <c r="A1013" s="11">
        <v>45412</v>
      </c>
      <c r="B1013" s="5" t="s">
        <v>242</v>
      </c>
      <c r="C1013" s="10">
        <v>45383</v>
      </c>
      <c r="D1013" s="5" t="s">
        <v>191</v>
      </c>
      <c r="E1013" s="18">
        <f>IF(SUMIFS('Daily NSE Equity Options'!$K:$K,'Daily NSE Equity Options'!$A:$A,$A1013)=0,"",SUMIFS('Daily NSE Equity Options'!$K:$K,'Daily NSE Equity Options'!$A:$A,$A1013))</f>
        <v>911.65940000000001</v>
      </c>
      <c r="F1013" s="7">
        <f>IF(SUMIFS('Daily BSE Equity Options'!$K:$K,'Daily BSE Equity Options'!$A:$A,$A1013)=0,"",SUMIFS('Daily BSE Equity Options'!$K:$K,'Daily BSE Equity Options'!$A:$A,$A1013))</f>
        <v>7.2098000000000004</v>
      </c>
      <c r="G1013" s="7">
        <f t="shared" si="405"/>
        <v>918.86919999999998</v>
      </c>
      <c r="H1013" s="20" t="str">
        <f t="shared" si="406"/>
        <v/>
      </c>
      <c r="I1013" s="20" t="str">
        <f t="shared" si="407"/>
        <v/>
      </c>
      <c r="J1013" s="20" t="str">
        <f t="shared" si="408"/>
        <v/>
      </c>
      <c r="K1013" s="20">
        <f t="shared" si="423"/>
        <v>0.39969668049690599</v>
      </c>
      <c r="L1013" s="20">
        <f t="shared" si="424"/>
        <v>-0.9396911700739452</v>
      </c>
      <c r="M1013" s="20">
        <f t="shared" si="425"/>
        <v>0.19198302602862394</v>
      </c>
      <c r="N1013" s="20">
        <f t="shared" si="409"/>
        <v>0.99215361664097568</v>
      </c>
      <c r="O1013" s="20">
        <f t="shared" si="410"/>
        <v>7.8463833590243313E-3</v>
      </c>
      <c r="P1013" s="21">
        <f>IF(SUMIFS('Daily NSE Equity Options'!$L:$L,'Daily NSE Equity Options'!$A:$A,$A1013)=0,"",SUMIFS('Daily NSE Equity Options'!$L:$L,'Daily NSE Equity Options'!$A:$A,$A1013))</f>
        <v>683933.25219999999</v>
      </c>
      <c r="Q1013" s="8">
        <f>IF(SUMIFS('Daily BSE Equity Options'!$L:$L,'Daily BSE Equity Options'!$A:$A,$A1013)=0,"",SUMIFS('Daily BSE Equity Options'!$L:$L,'Daily BSE Equity Options'!$A:$A,$A1013))</f>
        <v>2481.8879999999999</v>
      </c>
      <c r="R1013" s="8">
        <f t="shared" si="411"/>
        <v>686415.14020000002</v>
      </c>
      <c r="S1013" s="23" t="str">
        <f t="shared" si="412"/>
        <v/>
      </c>
      <c r="T1013" s="23" t="str">
        <f t="shared" si="413"/>
        <v/>
      </c>
      <c r="U1013" s="23" t="str">
        <f t="shared" si="414"/>
        <v/>
      </c>
      <c r="V1013" s="23">
        <f t="shared" si="426"/>
        <v>1.6359092203363157</v>
      </c>
      <c r="W1013" s="23">
        <f t="shared" si="427"/>
        <v>-0.98458488081427364</v>
      </c>
      <c r="X1013" s="23">
        <f t="shared" si="428"/>
        <v>0.63249037404399311</v>
      </c>
      <c r="Y1013" s="23">
        <f t="shared" si="415"/>
        <v>0.99638427555767939</v>
      </c>
      <c r="Z1013" s="23">
        <f t="shared" si="416"/>
        <v>3.6157244423205104E-3</v>
      </c>
      <c r="AA1013" s="24">
        <f>IF(SUMIFS('Daily NSE Equity Options'!$M:$M,'Daily NSE Equity Options'!$A:$A,$A1013)=0,"",SUMIFS('Daily NSE Equity Options'!$M:$M,'Daily NSE Equity Options'!$A:$A,$A1013))</f>
        <v>913806385</v>
      </c>
      <c r="AB1013" s="9">
        <f>IF(SUMIFS('Daily BSE Equity Options'!$M:$M,'Daily BSE Equity Options'!$A:$A,$A1013)=0,"",SUMIFS('Daily BSE Equity Options'!$M:$M,'Daily BSE Equity Options'!$A:$A,$A1013))</f>
        <v>3229048</v>
      </c>
      <c r="AC1013" s="9">
        <f t="shared" si="417"/>
        <v>917035433</v>
      </c>
      <c r="AD1013" s="26" t="str">
        <f t="shared" si="418"/>
        <v/>
      </c>
      <c r="AE1013" s="26" t="str">
        <f t="shared" si="419"/>
        <v/>
      </c>
      <c r="AF1013" s="26" t="str">
        <f t="shared" si="420"/>
        <v/>
      </c>
      <c r="AG1013" s="26">
        <f t="shared" si="429"/>
        <v>1.5355677274473196</v>
      </c>
      <c r="AH1013" s="26">
        <f t="shared" si="430"/>
        <v>-0.983256744752111</v>
      </c>
      <c r="AI1013" s="26">
        <f t="shared" si="431"/>
        <v>0.65753712239921014</v>
      </c>
      <c r="AJ1013" s="26">
        <f t="shared" si="421"/>
        <v>0.99647881871975608</v>
      </c>
      <c r="AK1013" s="26">
        <f t="shared" si="422"/>
        <v>3.5211812802439443E-3</v>
      </c>
      <c r="AL1013" s="29">
        <v>12.234999999999999</v>
      </c>
      <c r="AM1013" s="30">
        <v>13.2125</v>
      </c>
      <c r="AN1013" s="30">
        <v>12.234999999999999</v>
      </c>
      <c r="AO1013" s="30">
        <v>12.87</v>
      </c>
      <c r="AP1013" s="31">
        <v>5.1900000000000002E-2</v>
      </c>
    </row>
    <row r="1014" spans="1:42" x14ac:dyDescent="0.2">
      <c r="A1014" s="11">
        <v>45414</v>
      </c>
      <c r="B1014" s="5" t="s">
        <v>243</v>
      </c>
      <c r="C1014" s="10">
        <v>45413</v>
      </c>
      <c r="D1014" s="5" t="s">
        <v>191</v>
      </c>
      <c r="E1014" s="18">
        <f>IF(SUMIFS('Daily NSE Equity Options'!$K:$K,'Daily NSE Equity Options'!$A:$A,$A1014)=0,"",SUMIFS('Daily NSE Equity Options'!$K:$K,'Daily NSE Equity Options'!$A:$A,$A1014))</f>
        <v>694.42150000000004</v>
      </c>
      <c r="F1014" s="7">
        <f>IF(SUMIFS('Daily BSE Equity Options'!$K:$K,'Daily BSE Equity Options'!$A:$A,$A1014)=0,"",SUMIFS('Daily BSE Equity Options'!$K:$K,'Daily BSE Equity Options'!$A:$A,$A1014))</f>
        <v>17.506399999999999</v>
      </c>
      <c r="G1014" s="7">
        <f t="shared" si="405"/>
        <v>711.92790000000002</v>
      </c>
      <c r="H1014" s="20">
        <f t="shared" si="406"/>
        <v>0.50273368310916022</v>
      </c>
      <c r="I1014" s="20" t="str">
        <f t="shared" si="407"/>
        <v/>
      </c>
      <c r="J1014" s="20" t="str">
        <f t="shared" si="408"/>
        <v/>
      </c>
      <c r="K1014" s="20">
        <f t="shared" si="423"/>
        <v>-0.23828844412726946</v>
      </c>
      <c r="L1014" s="20">
        <f t="shared" si="424"/>
        <v>1.4281394768232127</v>
      </c>
      <c r="M1014" s="20">
        <f t="shared" si="425"/>
        <v>-0.22521301181931008</v>
      </c>
      <c r="N1014" s="20">
        <f t="shared" si="409"/>
        <v>0.97540986945447705</v>
      </c>
      <c r="O1014" s="20">
        <f t="shared" si="410"/>
        <v>2.4590130545522938E-2</v>
      </c>
      <c r="P1014" s="21">
        <f>IF(SUMIFS('Daily NSE Equity Options'!$L:$L,'Daily NSE Equity Options'!$A:$A,$A1014)=0,"",SUMIFS('Daily NSE Equity Options'!$L:$L,'Daily NSE Equity Options'!$A:$A,$A1014))</f>
        <v>421825.76549999998</v>
      </c>
      <c r="Q1014" s="8">
        <f>IF(SUMIFS('Daily BSE Equity Options'!$L:$L,'Daily BSE Equity Options'!$A:$A,$A1014)=0,"",SUMIFS('Daily BSE Equity Options'!$L:$L,'Daily BSE Equity Options'!$A:$A,$A1014))</f>
        <v>10858.8734</v>
      </c>
      <c r="R1014" s="8">
        <f t="shared" si="411"/>
        <v>432684.63889999996</v>
      </c>
      <c r="S1014" s="23">
        <f t="shared" si="412"/>
        <v>0.85053938059191658</v>
      </c>
      <c r="T1014" s="23" t="str">
        <f t="shared" si="413"/>
        <v/>
      </c>
      <c r="U1014" s="23" t="str">
        <f t="shared" si="414"/>
        <v/>
      </c>
      <c r="V1014" s="23">
        <f t="shared" si="426"/>
        <v>-0.38323547781436562</v>
      </c>
      <c r="W1014" s="23">
        <f t="shared" si="427"/>
        <v>3.3752471505563513</v>
      </c>
      <c r="X1014" s="23">
        <f t="shared" si="428"/>
        <v>-0.36964584030892866</v>
      </c>
      <c r="Y1014" s="23">
        <f t="shared" si="415"/>
        <v>0.97490349223488459</v>
      </c>
      <c r="Z1014" s="23">
        <f t="shared" si="416"/>
        <v>2.5096507765115395E-2</v>
      </c>
      <c r="AA1014" s="24">
        <f>IF(SUMIFS('Daily NSE Equity Options'!$M:$M,'Daily NSE Equity Options'!$A:$A,$A1014)=0,"",SUMIFS('Daily NSE Equity Options'!$M:$M,'Daily NSE Equity Options'!$A:$A,$A1014))</f>
        <v>713663007</v>
      </c>
      <c r="AB1014" s="9">
        <f>IF(SUMIFS('Daily BSE Equity Options'!$M:$M,'Daily BSE Equity Options'!$A:$A,$A1014)=0,"",SUMIFS('Daily BSE Equity Options'!$M:$M,'Daily BSE Equity Options'!$A:$A,$A1014))</f>
        <v>14420304</v>
      </c>
      <c r="AC1014" s="9">
        <f t="shared" si="417"/>
        <v>728083311</v>
      </c>
      <c r="AD1014" s="26">
        <f t="shared" si="418"/>
        <v>1.7179099245731191</v>
      </c>
      <c r="AE1014" s="26" t="str">
        <f t="shared" si="419"/>
        <v/>
      </c>
      <c r="AF1014" s="26" t="str">
        <f t="shared" si="420"/>
        <v/>
      </c>
      <c r="AG1014" s="26">
        <f t="shared" si="429"/>
        <v>-0.21902164537841351</v>
      </c>
      <c r="AH1014" s="26">
        <f t="shared" si="430"/>
        <v>3.4658066402233727</v>
      </c>
      <c r="AI1014" s="26">
        <f t="shared" si="431"/>
        <v>-0.20604669699823908</v>
      </c>
      <c r="AJ1014" s="26">
        <f t="shared" si="421"/>
        <v>0.9801941566546909</v>
      </c>
      <c r="AK1014" s="26">
        <f t="shared" si="422"/>
        <v>1.9805843345309146E-2</v>
      </c>
      <c r="AL1014" s="29">
        <v>12.87</v>
      </c>
      <c r="AM1014" s="30">
        <v>13.9475</v>
      </c>
      <c r="AN1014" s="30">
        <v>12.87</v>
      </c>
      <c r="AO1014" s="30">
        <v>13.445</v>
      </c>
      <c r="AP1014" s="31">
        <v>4.4699999999999997E-2</v>
      </c>
    </row>
    <row r="1015" spans="1:42" x14ac:dyDescent="0.2">
      <c r="A1015" s="11">
        <v>45415</v>
      </c>
      <c r="B1015" s="5" t="s">
        <v>241</v>
      </c>
      <c r="C1015" s="10">
        <v>45413</v>
      </c>
      <c r="D1015" s="5" t="s">
        <v>191</v>
      </c>
      <c r="E1015" s="18">
        <f>IF(SUMIFS('Daily NSE Equity Options'!$K:$K,'Daily NSE Equity Options'!$A:$A,$A1015)=0,"",SUMIFS('Daily NSE Equity Options'!$K:$K,'Daily NSE Equity Options'!$A:$A,$A1015))</f>
        <v>707.60180000000003</v>
      </c>
      <c r="F1015" s="7">
        <f>IF(SUMIFS('Daily BSE Equity Options'!$K:$K,'Daily BSE Equity Options'!$A:$A,$A1015)=0,"",SUMIFS('Daily BSE Equity Options'!$K:$K,'Daily BSE Equity Options'!$A:$A,$A1015))</f>
        <v>311.04880000000003</v>
      </c>
      <c r="G1015" s="7">
        <f t="shared" si="405"/>
        <v>1018.6506000000001</v>
      </c>
      <c r="H1015" s="20">
        <f t="shared" si="406"/>
        <v>0.42391081463147162</v>
      </c>
      <c r="I1015" s="20" t="str">
        <f t="shared" si="407"/>
        <v/>
      </c>
      <c r="J1015" s="20" t="str">
        <f t="shared" si="408"/>
        <v/>
      </c>
      <c r="K1015" s="20">
        <f t="shared" si="423"/>
        <v>1.89802591077608E-2</v>
      </c>
      <c r="L1015" s="20">
        <f t="shared" si="424"/>
        <v>16.767719234108672</v>
      </c>
      <c r="M1015" s="20">
        <f t="shared" si="425"/>
        <v>0.43083393697592132</v>
      </c>
      <c r="N1015" s="20">
        <f t="shared" si="409"/>
        <v>0.69464623100403611</v>
      </c>
      <c r="O1015" s="20">
        <f t="shared" si="410"/>
        <v>0.30535376899596389</v>
      </c>
      <c r="P1015" s="21">
        <f>IF(SUMIFS('Daily NSE Equity Options'!$L:$L,'Daily NSE Equity Options'!$A:$A,$A1015)=0,"",SUMIFS('Daily NSE Equity Options'!$L:$L,'Daily NSE Equity Options'!$A:$A,$A1015))</f>
        <v>164072.50380000001</v>
      </c>
      <c r="Q1015" s="8">
        <f>IF(SUMIFS('Daily BSE Equity Options'!$L:$L,'Daily BSE Equity Options'!$A:$A,$A1015)=0,"",SUMIFS('Daily BSE Equity Options'!$L:$L,'Daily BSE Equity Options'!$A:$A,$A1015))</f>
        <v>388140.1923</v>
      </c>
      <c r="R1015" s="8">
        <f t="shared" si="411"/>
        <v>552212.69610000006</v>
      </c>
      <c r="S1015" s="23">
        <f t="shared" si="412"/>
        <v>-0.12633721980180002</v>
      </c>
      <c r="T1015" s="23" t="str">
        <f t="shared" si="413"/>
        <v/>
      </c>
      <c r="U1015" s="23" t="str">
        <f t="shared" si="414"/>
        <v/>
      </c>
      <c r="V1015" s="23">
        <f t="shared" si="426"/>
        <v>-0.61104200544620357</v>
      </c>
      <c r="W1015" s="23">
        <f t="shared" si="427"/>
        <v>34.744057233414289</v>
      </c>
      <c r="X1015" s="23">
        <f t="shared" si="428"/>
        <v>0.27624751713828433</v>
      </c>
      <c r="Y1015" s="23">
        <f t="shared" si="415"/>
        <v>0.2971183114020402</v>
      </c>
      <c r="Z1015" s="23">
        <f t="shared" si="416"/>
        <v>0.70288168859795974</v>
      </c>
      <c r="AA1015" s="24">
        <f>IF(SUMIFS('Daily NSE Equity Options'!$M:$M,'Daily NSE Equity Options'!$A:$A,$A1015)=0,"",SUMIFS('Daily NSE Equity Options'!$M:$M,'Daily NSE Equity Options'!$A:$A,$A1015))</f>
        <v>240943211</v>
      </c>
      <c r="AB1015" s="9">
        <f>IF(SUMIFS('Daily BSE Equity Options'!$M:$M,'Daily BSE Equity Options'!$A:$A,$A1015)=0,"",SUMIFS('Daily BSE Equity Options'!$M:$M,'Daily BSE Equity Options'!$A:$A,$A1015))</f>
        <v>523510864</v>
      </c>
      <c r="AC1015" s="9">
        <f t="shared" si="417"/>
        <v>764454075</v>
      </c>
      <c r="AD1015" s="26">
        <f t="shared" si="418"/>
        <v>0.27933351488221936</v>
      </c>
      <c r="AE1015" s="26" t="str">
        <f t="shared" si="419"/>
        <v/>
      </c>
      <c r="AF1015" s="26" t="str">
        <f t="shared" si="420"/>
        <v/>
      </c>
      <c r="AG1015" s="26">
        <f t="shared" si="429"/>
        <v>-0.66238517530445573</v>
      </c>
      <c r="AH1015" s="26">
        <f t="shared" si="430"/>
        <v>35.303732847795722</v>
      </c>
      <c r="AI1015" s="26">
        <f t="shared" si="431"/>
        <v>4.9954123999966349E-2</v>
      </c>
      <c r="AJ1015" s="26">
        <f t="shared" si="421"/>
        <v>0.31518336925602758</v>
      </c>
      <c r="AK1015" s="26">
        <f t="shared" si="422"/>
        <v>0.68481663074397248</v>
      </c>
      <c r="AL1015" s="29">
        <v>13.445</v>
      </c>
      <c r="AM1015" s="30">
        <v>15.3125</v>
      </c>
      <c r="AN1015" s="30">
        <v>13.445</v>
      </c>
      <c r="AO1015" s="30">
        <v>14.6175</v>
      </c>
      <c r="AP1015" s="31">
        <v>8.72E-2</v>
      </c>
    </row>
    <row r="1016" spans="1:42" x14ac:dyDescent="0.2">
      <c r="A1016" s="11">
        <v>45418</v>
      </c>
      <c r="B1016" s="5" t="s">
        <v>244</v>
      </c>
      <c r="C1016" s="10">
        <v>45413</v>
      </c>
      <c r="D1016" s="5" t="s">
        <v>191</v>
      </c>
      <c r="E1016" s="18">
        <f>IF(SUMIFS('Daily NSE Equity Options'!$K:$K,'Daily NSE Equity Options'!$A:$A,$A1016)=0,"",SUMIFS('Daily NSE Equity Options'!$K:$K,'Daily NSE Equity Options'!$A:$A,$A1016))</f>
        <v>670.65150000000006</v>
      </c>
      <c r="F1016" s="7">
        <f>IF(SUMIFS('Daily BSE Equity Options'!$K:$K,'Daily BSE Equity Options'!$A:$A,$A1016)=0,"",SUMIFS('Daily BSE Equity Options'!$K:$K,'Daily BSE Equity Options'!$A:$A,$A1016))</f>
        <v>109.1648</v>
      </c>
      <c r="G1016" s="7">
        <f t="shared" si="405"/>
        <v>779.81630000000007</v>
      </c>
      <c r="H1016" s="20" t="str">
        <f t="shared" si="406"/>
        <v/>
      </c>
      <c r="I1016" s="20" t="str">
        <f t="shared" si="407"/>
        <v/>
      </c>
      <c r="J1016" s="20" t="str">
        <f t="shared" si="408"/>
        <v/>
      </c>
      <c r="K1016" s="20">
        <f t="shared" si="423"/>
        <v>-5.2219058798324114E-2</v>
      </c>
      <c r="L1016" s="20">
        <f t="shared" si="424"/>
        <v>-0.64904285115390259</v>
      </c>
      <c r="M1016" s="20">
        <f t="shared" si="425"/>
        <v>-0.23446145322056455</v>
      </c>
      <c r="N1016" s="20">
        <f t="shared" si="409"/>
        <v>0.86001215927392127</v>
      </c>
      <c r="O1016" s="20">
        <f t="shared" si="410"/>
        <v>0.13998784072607867</v>
      </c>
      <c r="P1016" s="21">
        <f>IF(SUMIFS('Daily NSE Equity Options'!$L:$L,'Daily NSE Equity Options'!$A:$A,$A1016)=0,"",SUMIFS('Daily NSE Equity Options'!$L:$L,'Daily NSE Equity Options'!$A:$A,$A1016))</f>
        <v>238021.14009999999</v>
      </c>
      <c r="Q1016" s="8">
        <f>IF(SUMIFS('Daily BSE Equity Options'!$L:$L,'Daily BSE Equity Options'!$A:$A,$A1016)=0,"",SUMIFS('Daily BSE Equity Options'!$L:$L,'Daily BSE Equity Options'!$A:$A,$A1016))</f>
        <v>154194.71679999999</v>
      </c>
      <c r="R1016" s="8">
        <f t="shared" si="411"/>
        <v>392215.85690000001</v>
      </c>
      <c r="S1016" s="23" t="str">
        <f t="shared" si="412"/>
        <v/>
      </c>
      <c r="T1016" s="23" t="str">
        <f t="shared" si="413"/>
        <v/>
      </c>
      <c r="U1016" s="23" t="str">
        <f t="shared" si="414"/>
        <v/>
      </c>
      <c r="V1016" s="23">
        <f t="shared" si="426"/>
        <v>0.450707062958833</v>
      </c>
      <c r="W1016" s="23">
        <f t="shared" si="427"/>
        <v>-0.60273447620487519</v>
      </c>
      <c r="X1016" s="23">
        <f t="shared" si="428"/>
        <v>-0.28973770492778794</v>
      </c>
      <c r="Y1016" s="23">
        <f t="shared" si="415"/>
        <v>0.60686261382003803</v>
      </c>
      <c r="Z1016" s="23">
        <f t="shared" si="416"/>
        <v>0.39313738617996191</v>
      </c>
      <c r="AA1016" s="24">
        <f>IF(SUMIFS('Daily NSE Equity Options'!$M:$M,'Daily NSE Equity Options'!$A:$A,$A1016)=0,"",SUMIFS('Daily NSE Equity Options'!$M:$M,'Daily NSE Equity Options'!$A:$A,$A1016))</f>
        <v>327852057</v>
      </c>
      <c r="AB1016" s="9">
        <f>IF(SUMIFS('Daily BSE Equity Options'!$M:$M,'Daily BSE Equity Options'!$A:$A,$A1016)=0,"",SUMIFS('Daily BSE Equity Options'!$M:$M,'Daily BSE Equity Options'!$A:$A,$A1016))</f>
        <v>185085888</v>
      </c>
      <c r="AC1016" s="9">
        <f t="shared" si="417"/>
        <v>512937945</v>
      </c>
      <c r="AD1016" s="26" t="str">
        <f t="shared" si="418"/>
        <v/>
      </c>
      <c r="AE1016" s="26" t="str">
        <f t="shared" si="419"/>
        <v/>
      </c>
      <c r="AF1016" s="26" t="str">
        <f t="shared" si="420"/>
        <v/>
      </c>
      <c r="AG1016" s="26">
        <f t="shared" si="429"/>
        <v>0.36070261386198599</v>
      </c>
      <c r="AH1016" s="26">
        <f t="shared" si="430"/>
        <v>-0.64645263216543292</v>
      </c>
      <c r="AI1016" s="26">
        <f t="shared" si="431"/>
        <v>-0.32901404835862769</v>
      </c>
      <c r="AJ1016" s="26">
        <f t="shared" si="421"/>
        <v>0.63916514696529225</v>
      </c>
      <c r="AK1016" s="26">
        <f t="shared" si="422"/>
        <v>0.36083485303470775</v>
      </c>
      <c r="AL1016" s="29">
        <v>14.6175</v>
      </c>
      <c r="AM1016" s="30">
        <v>16.962499999999999</v>
      </c>
      <c r="AN1016" s="30">
        <v>14.6175</v>
      </c>
      <c r="AO1016" s="30">
        <v>16.600000000000001</v>
      </c>
      <c r="AP1016" s="31">
        <v>0.1356</v>
      </c>
    </row>
    <row r="1017" spans="1:42" x14ac:dyDescent="0.2">
      <c r="A1017" s="11">
        <v>45419</v>
      </c>
      <c r="B1017" s="5" t="s">
        <v>242</v>
      </c>
      <c r="C1017" s="10">
        <v>45413</v>
      </c>
      <c r="D1017" s="5" t="s">
        <v>191</v>
      </c>
      <c r="E1017" s="18">
        <f>IF(SUMIFS('Daily NSE Equity Options'!$K:$K,'Daily NSE Equity Options'!$A:$A,$A1017)=0,"",SUMIFS('Daily NSE Equity Options'!$K:$K,'Daily NSE Equity Options'!$A:$A,$A1017))</f>
        <v>865.69299999999998</v>
      </c>
      <c r="F1017" s="7">
        <f>IF(SUMIFS('Daily BSE Equity Options'!$K:$K,'Daily BSE Equity Options'!$A:$A,$A1017)=0,"",SUMIFS('Daily BSE Equity Options'!$K:$K,'Daily BSE Equity Options'!$A:$A,$A1017))</f>
        <v>6.9896000000000003</v>
      </c>
      <c r="G1017" s="7">
        <f t="shared" si="405"/>
        <v>872.68259999999998</v>
      </c>
      <c r="H1017" s="20" t="str">
        <f t="shared" si="406"/>
        <v/>
      </c>
      <c r="I1017" s="20" t="str">
        <f t="shared" si="407"/>
        <v/>
      </c>
      <c r="J1017" s="20" t="str">
        <f t="shared" si="408"/>
        <v/>
      </c>
      <c r="K1017" s="20">
        <f t="shared" si="423"/>
        <v>0.29082392270799362</v>
      </c>
      <c r="L1017" s="20">
        <f t="shared" si="424"/>
        <v>-0.93597203494166614</v>
      </c>
      <c r="M1017" s="20">
        <f t="shared" si="425"/>
        <v>0.11908740558513586</v>
      </c>
      <c r="N1017" s="20">
        <f t="shared" si="409"/>
        <v>0.99199067335592572</v>
      </c>
      <c r="O1017" s="20">
        <f t="shared" si="410"/>
        <v>8.0093266440742598E-3</v>
      </c>
      <c r="P1017" s="21">
        <f>IF(SUMIFS('Daily NSE Equity Options'!$L:$L,'Daily NSE Equity Options'!$A:$A,$A1017)=0,"",SUMIFS('Daily NSE Equity Options'!$L:$L,'Daily NSE Equity Options'!$A:$A,$A1017))</f>
        <v>433392.6116</v>
      </c>
      <c r="Q1017" s="8">
        <f>IF(SUMIFS('Daily BSE Equity Options'!$L:$L,'Daily BSE Equity Options'!$A:$A,$A1017)=0,"",SUMIFS('Daily BSE Equity Options'!$L:$L,'Daily BSE Equity Options'!$A:$A,$A1017))</f>
        <v>1998.5293999999999</v>
      </c>
      <c r="R1017" s="8">
        <f t="shared" si="411"/>
        <v>435391.141</v>
      </c>
      <c r="S1017" s="23" t="str">
        <f t="shared" si="412"/>
        <v/>
      </c>
      <c r="T1017" s="23" t="str">
        <f t="shared" si="413"/>
        <v/>
      </c>
      <c r="U1017" s="23" t="str">
        <f t="shared" si="414"/>
        <v/>
      </c>
      <c r="V1017" s="23">
        <f t="shared" si="426"/>
        <v>0.82081562762836291</v>
      </c>
      <c r="W1017" s="23">
        <f t="shared" si="427"/>
        <v>-0.98703892428044593</v>
      </c>
      <c r="X1017" s="23">
        <f t="shared" si="428"/>
        <v>0.11008041449738748</v>
      </c>
      <c r="Y1017" s="23">
        <f t="shared" si="415"/>
        <v>0.99540980692576841</v>
      </c>
      <c r="Z1017" s="23">
        <f t="shared" si="416"/>
        <v>4.5901930742316133E-3</v>
      </c>
      <c r="AA1017" s="24">
        <f>IF(SUMIFS('Daily NSE Equity Options'!$M:$M,'Daily NSE Equity Options'!$A:$A,$A1017)=0,"",SUMIFS('Daily NSE Equity Options'!$M:$M,'Daily NSE Equity Options'!$A:$A,$A1017))</f>
        <v>568057965</v>
      </c>
      <c r="AB1017" s="9">
        <f>IF(SUMIFS('Daily BSE Equity Options'!$M:$M,'Daily BSE Equity Options'!$A:$A,$A1017)=0,"",SUMIFS('Daily BSE Equity Options'!$M:$M,'Daily BSE Equity Options'!$A:$A,$A1017))</f>
        <v>2674843</v>
      </c>
      <c r="AC1017" s="9">
        <f t="shared" si="417"/>
        <v>570732808</v>
      </c>
      <c r="AD1017" s="26" t="str">
        <f t="shared" si="418"/>
        <v/>
      </c>
      <c r="AE1017" s="26" t="str">
        <f t="shared" si="419"/>
        <v/>
      </c>
      <c r="AF1017" s="26" t="str">
        <f t="shared" si="420"/>
        <v/>
      </c>
      <c r="AG1017" s="26">
        <f t="shared" si="429"/>
        <v>0.7326655510354172</v>
      </c>
      <c r="AH1017" s="26">
        <f t="shared" si="430"/>
        <v>-0.98554809862111148</v>
      </c>
      <c r="AI1017" s="26">
        <f t="shared" si="431"/>
        <v>0.11267418127937479</v>
      </c>
      <c r="AJ1017" s="26">
        <f t="shared" si="421"/>
        <v>0.99531331831199021</v>
      </c>
      <c r="AK1017" s="26">
        <f t="shared" si="422"/>
        <v>4.6866816880097775E-3</v>
      </c>
      <c r="AL1017" s="29">
        <v>16.600000000000001</v>
      </c>
      <c r="AM1017" s="30">
        <v>17.642499999999998</v>
      </c>
      <c r="AN1017" s="30">
        <v>16.600000000000001</v>
      </c>
      <c r="AO1017" s="30">
        <v>17.0075</v>
      </c>
      <c r="AP1017" s="31">
        <v>2.4500000000000001E-2</v>
      </c>
    </row>
    <row r="1018" spans="1:42" x14ac:dyDescent="0.2">
      <c r="A1018" s="11">
        <v>45420</v>
      </c>
      <c r="B1018" s="5" t="s">
        <v>240</v>
      </c>
      <c r="C1018" s="10">
        <v>45413</v>
      </c>
      <c r="D1018" s="5" t="s">
        <v>191</v>
      </c>
      <c r="E1018" s="18">
        <f>IF(SUMIFS('Daily NSE Equity Options'!$K:$K,'Daily NSE Equity Options'!$A:$A,$A1018)=0,"",SUMIFS('Daily NSE Equity Options'!$K:$K,'Daily NSE Equity Options'!$A:$A,$A1018))</f>
        <v>781.80340000000001</v>
      </c>
      <c r="F1018" s="7">
        <f>IF(SUMIFS('Daily BSE Equity Options'!$K:$K,'Daily BSE Equity Options'!$A:$A,$A1018)=0,"",SUMIFS('Daily BSE Equity Options'!$K:$K,'Daily BSE Equity Options'!$A:$A,$A1018))</f>
        <v>9.8504000000000005</v>
      </c>
      <c r="G1018" s="7">
        <f t="shared" si="405"/>
        <v>791.65380000000005</v>
      </c>
      <c r="H1018" s="20">
        <f t="shared" si="406"/>
        <v>0.22948183337621342</v>
      </c>
      <c r="I1018" s="20" t="str">
        <f t="shared" si="407"/>
        <v/>
      </c>
      <c r="J1018" s="20" t="str">
        <f t="shared" si="408"/>
        <v/>
      </c>
      <c r="K1018" s="20">
        <f t="shared" si="423"/>
        <v>-9.6904560854714106E-2</v>
      </c>
      <c r="L1018" s="20">
        <f t="shared" si="424"/>
        <v>0.40929380794323</v>
      </c>
      <c r="M1018" s="20">
        <f t="shared" si="425"/>
        <v>-9.2850252772313735E-2</v>
      </c>
      <c r="N1018" s="20">
        <f t="shared" si="409"/>
        <v>0.98755718724523267</v>
      </c>
      <c r="O1018" s="20">
        <f t="shared" si="410"/>
        <v>1.2442812754767298E-2</v>
      </c>
      <c r="P1018" s="21">
        <f>IF(SUMIFS('Daily NSE Equity Options'!$L:$L,'Daily NSE Equity Options'!$A:$A,$A1018)=0,"",SUMIFS('Daily NSE Equity Options'!$L:$L,'Daily NSE Equity Options'!$A:$A,$A1018))</f>
        <v>536579.67940000002</v>
      </c>
      <c r="Q1018" s="8">
        <f>IF(SUMIFS('Daily BSE Equity Options'!$L:$L,'Daily BSE Equity Options'!$A:$A,$A1018)=0,"",SUMIFS('Daily BSE Equity Options'!$L:$L,'Daily BSE Equity Options'!$A:$A,$A1018))</f>
        <v>3702.9985999999999</v>
      </c>
      <c r="R1018" s="8">
        <f t="shared" si="411"/>
        <v>540282.67800000007</v>
      </c>
      <c r="S1018" s="23">
        <f t="shared" si="412"/>
        <v>1.6240555788703195</v>
      </c>
      <c r="T1018" s="23" t="str">
        <f t="shared" si="413"/>
        <v/>
      </c>
      <c r="U1018" s="23" t="str">
        <f t="shared" si="414"/>
        <v/>
      </c>
      <c r="V1018" s="23">
        <f t="shared" si="426"/>
        <v>0.23809143265976251</v>
      </c>
      <c r="W1018" s="23">
        <f t="shared" si="427"/>
        <v>0.85286170921478566</v>
      </c>
      <c r="X1018" s="23">
        <f t="shared" si="428"/>
        <v>0.24091334692544897</v>
      </c>
      <c r="Y1018" s="23">
        <f t="shared" si="415"/>
        <v>0.99314618300607438</v>
      </c>
      <c r="Z1018" s="23">
        <f t="shared" si="416"/>
        <v>6.8538169939255378E-3</v>
      </c>
      <c r="AA1018" s="24">
        <f>IF(SUMIFS('Daily NSE Equity Options'!$M:$M,'Daily NSE Equity Options'!$A:$A,$A1018)=0,"",SUMIFS('Daily NSE Equity Options'!$M:$M,'Daily NSE Equity Options'!$A:$A,$A1018))</f>
        <v>779543353</v>
      </c>
      <c r="AB1018" s="9">
        <f>IF(SUMIFS('Daily BSE Equity Options'!$M:$M,'Daily BSE Equity Options'!$A:$A,$A1018)=0,"",SUMIFS('Daily BSE Equity Options'!$M:$M,'Daily BSE Equity Options'!$A:$A,$A1018))</f>
        <v>4975228</v>
      </c>
      <c r="AC1018" s="9">
        <f t="shared" si="417"/>
        <v>784518581</v>
      </c>
      <c r="AD1018" s="26">
        <f t="shared" si="418"/>
        <v>2.5791647492952894</v>
      </c>
      <c r="AE1018" s="26" t="str">
        <f t="shared" si="419"/>
        <v/>
      </c>
      <c r="AF1018" s="26" t="str">
        <f t="shared" si="420"/>
        <v/>
      </c>
      <c r="AG1018" s="26">
        <f t="shared" si="429"/>
        <v>0.3722954364349067</v>
      </c>
      <c r="AH1018" s="26">
        <f t="shared" si="430"/>
        <v>0.86000748455142983</v>
      </c>
      <c r="AI1018" s="26">
        <f t="shared" si="431"/>
        <v>0.37458118755983616</v>
      </c>
      <c r="AJ1018" s="26">
        <f t="shared" si="421"/>
        <v>0.99365824070902409</v>
      </c>
      <c r="AK1018" s="26">
        <f t="shared" si="422"/>
        <v>6.3417592909759263E-3</v>
      </c>
      <c r="AL1018" s="29">
        <v>17.0075</v>
      </c>
      <c r="AM1018" s="30">
        <v>18.317499999999999</v>
      </c>
      <c r="AN1018" s="30">
        <v>16.462499999999999</v>
      </c>
      <c r="AO1018" s="30">
        <v>17.079999999999998</v>
      </c>
      <c r="AP1018" s="31">
        <v>4.3E-3</v>
      </c>
    </row>
    <row r="1019" spans="1:42" x14ac:dyDescent="0.2">
      <c r="A1019" s="11">
        <v>45421</v>
      </c>
      <c r="B1019" s="5" t="s">
        <v>243</v>
      </c>
      <c r="C1019" s="10">
        <v>45413</v>
      </c>
      <c r="D1019" s="5" t="s">
        <v>191</v>
      </c>
      <c r="E1019" s="18">
        <f>IF(SUMIFS('Daily NSE Equity Options'!$K:$K,'Daily NSE Equity Options'!$A:$A,$A1019)=0,"",SUMIFS('Daily NSE Equity Options'!$K:$K,'Daily NSE Equity Options'!$A:$A,$A1019))</f>
        <v>806.11850000000004</v>
      </c>
      <c r="F1019" s="7">
        <f>IF(SUMIFS('Daily BSE Equity Options'!$K:$K,'Daily BSE Equity Options'!$A:$A,$A1019)=0,"",SUMIFS('Daily BSE Equity Options'!$K:$K,'Daily BSE Equity Options'!$A:$A,$A1019))</f>
        <v>26.508900000000001</v>
      </c>
      <c r="G1019" s="7">
        <f t="shared" si="405"/>
        <v>832.62740000000008</v>
      </c>
      <c r="H1019" s="20">
        <f t="shared" si="406"/>
        <v>0.33911955034789565</v>
      </c>
      <c r="I1019" s="20" t="str">
        <f t="shared" si="407"/>
        <v/>
      </c>
      <c r="J1019" s="20" t="str">
        <f t="shared" si="408"/>
        <v/>
      </c>
      <c r="K1019" s="20">
        <f t="shared" si="423"/>
        <v>3.1101297333830935E-2</v>
      </c>
      <c r="L1019" s="20">
        <f t="shared" si="424"/>
        <v>1.6911495979858686</v>
      </c>
      <c r="M1019" s="20">
        <f t="shared" si="425"/>
        <v>5.175696750271408E-2</v>
      </c>
      <c r="N1019" s="20">
        <f t="shared" si="409"/>
        <v>0.96816234968966908</v>
      </c>
      <c r="O1019" s="20">
        <f t="shared" si="410"/>
        <v>3.1837650310330888E-2</v>
      </c>
      <c r="P1019" s="21">
        <f>IF(SUMIFS('Daily NSE Equity Options'!$L:$L,'Daily NSE Equity Options'!$A:$A,$A1019)=0,"",SUMIFS('Daily NSE Equity Options'!$L:$L,'Daily NSE Equity Options'!$A:$A,$A1019))</f>
        <v>439373.65370000002</v>
      </c>
      <c r="Q1019" s="8">
        <f>IF(SUMIFS('Daily BSE Equity Options'!$L:$L,'Daily BSE Equity Options'!$A:$A,$A1019)=0,"",SUMIFS('Daily BSE Equity Options'!$L:$L,'Daily BSE Equity Options'!$A:$A,$A1019))</f>
        <v>14252.903700000001</v>
      </c>
      <c r="R1019" s="8">
        <f t="shared" si="411"/>
        <v>453626.55740000005</v>
      </c>
      <c r="S1019" s="23">
        <f t="shared" si="412"/>
        <v>0.45784106096798571</v>
      </c>
      <c r="T1019" s="23" t="str">
        <f t="shared" si="413"/>
        <v/>
      </c>
      <c r="U1019" s="23" t="str">
        <f t="shared" si="414"/>
        <v/>
      </c>
      <c r="V1019" s="23">
        <f t="shared" si="426"/>
        <v>-0.18115860408410389</v>
      </c>
      <c r="W1019" s="23">
        <f t="shared" si="427"/>
        <v>2.8490167671140898</v>
      </c>
      <c r="X1019" s="23">
        <f t="shared" si="428"/>
        <v>-0.16039033663041113</v>
      </c>
      <c r="Y1019" s="23">
        <f t="shared" si="415"/>
        <v>0.96858009420415825</v>
      </c>
      <c r="Z1019" s="23">
        <f t="shared" si="416"/>
        <v>3.1419905795841745E-2</v>
      </c>
      <c r="AA1019" s="24">
        <f>IF(SUMIFS('Daily NSE Equity Options'!$M:$M,'Daily NSE Equity Options'!$A:$A,$A1019)=0,"",SUMIFS('Daily NSE Equity Options'!$M:$M,'Daily NSE Equity Options'!$A:$A,$A1019))</f>
        <v>762459218</v>
      </c>
      <c r="AB1019" s="9">
        <f>IF(SUMIFS('Daily BSE Equity Options'!$M:$M,'Daily BSE Equity Options'!$A:$A,$A1019)=0,"",SUMIFS('Daily BSE Equity Options'!$M:$M,'Daily BSE Equity Options'!$A:$A,$A1019))</f>
        <v>19400290</v>
      </c>
      <c r="AC1019" s="9">
        <f t="shared" si="417"/>
        <v>781859508</v>
      </c>
      <c r="AD1019" s="26">
        <f t="shared" si="418"/>
        <v>1.2118310857626127</v>
      </c>
      <c r="AE1019" s="26" t="str">
        <f t="shared" si="419"/>
        <v/>
      </c>
      <c r="AF1019" s="26" t="str">
        <f t="shared" si="420"/>
        <v/>
      </c>
      <c r="AG1019" s="26">
        <f t="shared" si="429"/>
        <v>-2.1915567536113678E-2</v>
      </c>
      <c r="AH1019" s="26">
        <f t="shared" si="430"/>
        <v>2.8993770737743074</v>
      </c>
      <c r="AI1019" s="26">
        <f t="shared" si="431"/>
        <v>-3.389432786423674E-3</v>
      </c>
      <c r="AJ1019" s="26">
        <f t="shared" si="421"/>
        <v>0.9751869871741714</v>
      </c>
      <c r="AK1019" s="26">
        <f t="shared" si="422"/>
        <v>2.481301282582855E-2</v>
      </c>
      <c r="AL1019" s="29">
        <v>17.079999999999998</v>
      </c>
      <c r="AM1019" s="30">
        <v>19.172499999999999</v>
      </c>
      <c r="AN1019" s="30">
        <v>17.079999999999998</v>
      </c>
      <c r="AO1019" s="30">
        <v>18.2</v>
      </c>
      <c r="AP1019" s="31">
        <v>6.5600000000000006E-2</v>
      </c>
    </row>
    <row r="1020" spans="1:42" x14ac:dyDescent="0.2">
      <c r="A1020" s="11">
        <v>45422</v>
      </c>
      <c r="B1020" s="5" t="s">
        <v>241</v>
      </c>
      <c r="C1020" s="10">
        <v>45413</v>
      </c>
      <c r="D1020" s="5" t="s">
        <v>191</v>
      </c>
      <c r="E1020" s="18">
        <f>IF(SUMIFS('Daily NSE Equity Options'!$K:$K,'Daily NSE Equity Options'!$A:$A,$A1020)=0,"",SUMIFS('Daily NSE Equity Options'!$K:$K,'Daily NSE Equity Options'!$A:$A,$A1020))</f>
        <v>556.72429999999997</v>
      </c>
      <c r="F1020" s="7">
        <f>IF(SUMIFS('Daily BSE Equity Options'!$K:$K,'Daily BSE Equity Options'!$A:$A,$A1020)=0,"",SUMIFS('Daily BSE Equity Options'!$K:$K,'Daily BSE Equity Options'!$A:$A,$A1020))</f>
        <v>190.61009999999999</v>
      </c>
      <c r="G1020" s="7">
        <f t="shared" si="405"/>
        <v>747.33439999999996</v>
      </c>
      <c r="H1020" s="20">
        <f t="shared" si="406"/>
        <v>-0.19287151226109056</v>
      </c>
      <c r="I1020" s="20" t="str">
        <f t="shared" si="407"/>
        <v/>
      </c>
      <c r="J1020" s="20" t="str">
        <f t="shared" si="408"/>
        <v/>
      </c>
      <c r="K1020" s="20">
        <f t="shared" si="423"/>
        <v>-0.30937659909802351</v>
      </c>
      <c r="L1020" s="20">
        <f t="shared" si="424"/>
        <v>6.1904190668039787</v>
      </c>
      <c r="M1020" s="20">
        <f t="shared" si="425"/>
        <v>-0.10243837759843133</v>
      </c>
      <c r="N1020" s="20">
        <f t="shared" si="409"/>
        <v>0.74494670658810835</v>
      </c>
      <c r="O1020" s="20">
        <f t="shared" si="410"/>
        <v>0.25505329341189165</v>
      </c>
      <c r="P1020" s="21">
        <f>IF(SUMIFS('Daily NSE Equity Options'!$L:$L,'Daily NSE Equity Options'!$A:$A,$A1020)=0,"",SUMIFS('Daily NSE Equity Options'!$L:$L,'Daily NSE Equity Options'!$A:$A,$A1020))</f>
        <v>126615.4244</v>
      </c>
      <c r="Q1020" s="8">
        <f>IF(SUMIFS('Daily BSE Equity Options'!$L:$L,'Daily BSE Equity Options'!$A:$A,$A1020)=0,"",SUMIFS('Daily BSE Equity Options'!$L:$L,'Daily BSE Equity Options'!$A:$A,$A1020))</f>
        <v>304998.41379999998</v>
      </c>
      <c r="R1020" s="8">
        <f t="shared" si="411"/>
        <v>431613.8382</v>
      </c>
      <c r="S1020" s="23">
        <f t="shared" si="412"/>
        <v>-0.51247748670722815</v>
      </c>
      <c r="T1020" s="23" t="str">
        <f t="shared" si="413"/>
        <v/>
      </c>
      <c r="U1020" s="23" t="str">
        <f t="shared" si="414"/>
        <v/>
      </c>
      <c r="V1020" s="23">
        <f t="shared" si="426"/>
        <v>-0.71182745407294779</v>
      </c>
      <c r="W1020" s="23">
        <f t="shared" si="427"/>
        <v>20.399037011665207</v>
      </c>
      <c r="X1020" s="23">
        <f t="shared" si="428"/>
        <v>-4.852608129067193E-2</v>
      </c>
      <c r="Y1020" s="23">
        <f t="shared" si="415"/>
        <v>0.29335348682988543</v>
      </c>
      <c r="Z1020" s="23">
        <f t="shared" si="416"/>
        <v>0.70664651317011451</v>
      </c>
      <c r="AA1020" s="24">
        <f>IF(SUMIFS('Daily NSE Equity Options'!$M:$M,'Daily NSE Equity Options'!$A:$A,$A1020)=0,"",SUMIFS('Daily NSE Equity Options'!$M:$M,'Daily NSE Equity Options'!$A:$A,$A1020))</f>
        <v>189265310</v>
      </c>
      <c r="AB1020" s="9">
        <f>IF(SUMIFS('Daily BSE Equity Options'!$M:$M,'Daily BSE Equity Options'!$A:$A,$A1020)=0,"",SUMIFS('Daily BSE Equity Options'!$M:$M,'Daily BSE Equity Options'!$A:$A,$A1020))</f>
        <v>419435373</v>
      </c>
      <c r="AC1020" s="9">
        <f t="shared" si="417"/>
        <v>608700683</v>
      </c>
      <c r="AD1020" s="26">
        <f t="shared" si="418"/>
        <v>-0.26219015487241237</v>
      </c>
      <c r="AE1020" s="26" t="str">
        <f t="shared" si="419"/>
        <v/>
      </c>
      <c r="AF1020" s="26" t="str">
        <f t="shared" si="420"/>
        <v/>
      </c>
      <c r="AG1020" s="26">
        <f t="shared" si="429"/>
        <v>-0.75176992351609284</v>
      </c>
      <c r="AH1020" s="26">
        <f t="shared" si="430"/>
        <v>20.620056865129335</v>
      </c>
      <c r="AI1020" s="26">
        <f t="shared" si="431"/>
        <v>-0.22147051129804773</v>
      </c>
      <c r="AJ1020" s="26">
        <f t="shared" si="421"/>
        <v>0.31093329658708468</v>
      </c>
      <c r="AK1020" s="26">
        <f t="shared" si="422"/>
        <v>0.68906670341291532</v>
      </c>
      <c r="AL1020" s="29">
        <v>18.2</v>
      </c>
      <c r="AM1020" s="30">
        <v>19.0075</v>
      </c>
      <c r="AN1020" s="30">
        <v>17.995000000000001</v>
      </c>
      <c r="AO1020" s="30">
        <v>18.4725</v>
      </c>
      <c r="AP1020" s="31">
        <v>1.4999999999999999E-2</v>
      </c>
    </row>
    <row r="1021" spans="1:42" x14ac:dyDescent="0.2">
      <c r="A1021" s="11">
        <v>45425</v>
      </c>
      <c r="B1021" s="5" t="s">
        <v>244</v>
      </c>
      <c r="C1021" s="10">
        <v>45413</v>
      </c>
      <c r="D1021" s="5" t="s">
        <v>191</v>
      </c>
      <c r="E1021" s="18">
        <f>IF(SUMIFS('Daily NSE Equity Options'!$K:$K,'Daily NSE Equity Options'!$A:$A,$A1021)=0,"",SUMIFS('Daily NSE Equity Options'!$K:$K,'Daily NSE Equity Options'!$A:$A,$A1021))</f>
        <v>807.73590000000002</v>
      </c>
      <c r="F1021" s="7">
        <f>IF(SUMIFS('Daily BSE Equity Options'!$K:$K,'Daily BSE Equity Options'!$A:$A,$A1021)=0,"",SUMIFS('Daily BSE Equity Options'!$K:$K,'Daily BSE Equity Options'!$A:$A,$A1021))</f>
        <v>110.94970000000001</v>
      </c>
      <c r="G1021" s="7">
        <f t="shared" si="405"/>
        <v>918.68560000000002</v>
      </c>
      <c r="H1021" s="20" t="str">
        <f t="shared" si="406"/>
        <v/>
      </c>
      <c r="I1021" s="20" t="str">
        <f t="shared" si="407"/>
        <v/>
      </c>
      <c r="J1021" s="20" t="str">
        <f t="shared" si="408"/>
        <v/>
      </c>
      <c r="K1021" s="20">
        <f t="shared" si="423"/>
        <v>0.45087236177763401</v>
      </c>
      <c r="L1021" s="20">
        <f t="shared" si="424"/>
        <v>-0.41792328947941371</v>
      </c>
      <c r="M1021" s="20">
        <f t="shared" si="425"/>
        <v>0.22928316962259476</v>
      </c>
      <c r="N1021" s="20">
        <f t="shared" si="409"/>
        <v>0.87922995636374401</v>
      </c>
      <c r="O1021" s="20">
        <f t="shared" si="410"/>
        <v>0.12077004363625597</v>
      </c>
      <c r="P1021" s="21">
        <f>IF(SUMIFS('Daily NSE Equity Options'!$L:$L,'Daily NSE Equity Options'!$A:$A,$A1021)=0,"",SUMIFS('Daily NSE Equity Options'!$L:$L,'Daily NSE Equity Options'!$A:$A,$A1021))</f>
        <v>304629.22330000001</v>
      </c>
      <c r="Q1021" s="8">
        <f>IF(SUMIFS('Daily BSE Equity Options'!$L:$L,'Daily BSE Equity Options'!$A:$A,$A1021)=0,"",SUMIFS('Daily BSE Equity Options'!$L:$L,'Daily BSE Equity Options'!$A:$A,$A1021))</f>
        <v>152109.01639999999</v>
      </c>
      <c r="R1021" s="8">
        <f t="shared" si="411"/>
        <v>456738.23970000003</v>
      </c>
      <c r="S1021" s="23" t="str">
        <f t="shared" si="412"/>
        <v/>
      </c>
      <c r="T1021" s="23" t="str">
        <f t="shared" si="413"/>
        <v/>
      </c>
      <c r="U1021" s="23" t="str">
        <f t="shared" si="414"/>
        <v/>
      </c>
      <c r="V1021" s="23">
        <f t="shared" si="426"/>
        <v>1.4059408618149369</v>
      </c>
      <c r="W1021" s="23">
        <f t="shared" si="427"/>
        <v>-0.50127931976805584</v>
      </c>
      <c r="X1021" s="23">
        <f t="shared" si="428"/>
        <v>5.8210370651642362E-2</v>
      </c>
      <c r="Y1021" s="23">
        <f t="shared" si="415"/>
        <v>0.66696675868455857</v>
      </c>
      <c r="Z1021" s="23">
        <f t="shared" si="416"/>
        <v>0.33303324131544132</v>
      </c>
      <c r="AA1021" s="24">
        <f>IF(SUMIFS('Daily NSE Equity Options'!$M:$M,'Daily NSE Equity Options'!$A:$A,$A1021)=0,"",SUMIFS('Daily NSE Equity Options'!$M:$M,'Daily NSE Equity Options'!$A:$A,$A1021))</f>
        <v>423056185</v>
      </c>
      <c r="AB1021" s="9">
        <f>IF(SUMIFS('Daily BSE Equity Options'!$M:$M,'Daily BSE Equity Options'!$A:$A,$A1021)=0,"",SUMIFS('Daily BSE Equity Options'!$M:$M,'Daily BSE Equity Options'!$A:$A,$A1021))</f>
        <v>187351085</v>
      </c>
      <c r="AC1021" s="9">
        <f t="shared" si="417"/>
        <v>610407270</v>
      </c>
      <c r="AD1021" s="26" t="str">
        <f t="shared" si="418"/>
        <v/>
      </c>
      <c r="AE1021" s="26" t="str">
        <f t="shared" si="419"/>
        <v/>
      </c>
      <c r="AF1021" s="26" t="str">
        <f t="shared" si="420"/>
        <v/>
      </c>
      <c r="AG1021" s="26">
        <f t="shared" si="429"/>
        <v>1.2352547595753283</v>
      </c>
      <c r="AH1021" s="26">
        <f t="shared" si="430"/>
        <v>-0.55332550123282043</v>
      </c>
      <c r="AI1021" s="26">
        <f t="shared" si="431"/>
        <v>2.8036554708450456E-3</v>
      </c>
      <c r="AJ1021" s="26">
        <f t="shared" si="421"/>
        <v>0.69307199601341574</v>
      </c>
      <c r="AK1021" s="26">
        <f t="shared" si="422"/>
        <v>0.30692800398658426</v>
      </c>
      <c r="AL1021" s="29">
        <v>18.4725</v>
      </c>
      <c r="AM1021" s="30">
        <v>21.484999999999999</v>
      </c>
      <c r="AN1021" s="30">
        <v>18.4725</v>
      </c>
      <c r="AO1021" s="30">
        <v>20.6</v>
      </c>
      <c r="AP1021" s="31">
        <v>0.1152</v>
      </c>
    </row>
    <row r="1022" spans="1:42" x14ac:dyDescent="0.2">
      <c r="A1022" s="11">
        <v>45426</v>
      </c>
      <c r="B1022" s="5" t="s">
        <v>242</v>
      </c>
      <c r="C1022" s="10">
        <v>45413</v>
      </c>
      <c r="D1022" s="5" t="s">
        <v>191</v>
      </c>
      <c r="E1022" s="18">
        <f>IF(SUMIFS('Daily NSE Equity Options'!$K:$K,'Daily NSE Equity Options'!$A:$A,$A1022)=0,"",SUMIFS('Daily NSE Equity Options'!$K:$K,'Daily NSE Equity Options'!$A:$A,$A1022))</f>
        <v>656.67229999999995</v>
      </c>
      <c r="F1022" s="7">
        <f>IF(SUMIFS('Daily BSE Equity Options'!$K:$K,'Daily BSE Equity Options'!$A:$A,$A1022)=0,"",SUMIFS('Daily BSE Equity Options'!$K:$K,'Daily BSE Equity Options'!$A:$A,$A1022))</f>
        <v>6.1254999999999997</v>
      </c>
      <c r="G1022" s="7">
        <f t="shared" si="405"/>
        <v>662.79779999999994</v>
      </c>
      <c r="H1022" s="20" t="str">
        <f t="shared" si="406"/>
        <v/>
      </c>
      <c r="I1022" s="20" t="str">
        <f t="shared" si="407"/>
        <v/>
      </c>
      <c r="J1022" s="20" t="str">
        <f t="shared" si="408"/>
        <v/>
      </c>
      <c r="K1022" s="20">
        <f t="shared" si="423"/>
        <v>-0.18702103001736092</v>
      </c>
      <c r="L1022" s="20">
        <f t="shared" si="424"/>
        <v>-0.94479029686425475</v>
      </c>
      <c r="M1022" s="20">
        <f t="shared" si="425"/>
        <v>-0.27853685744067402</v>
      </c>
      <c r="N1022" s="20">
        <f t="shared" si="409"/>
        <v>0.99075811657793678</v>
      </c>
      <c r="O1022" s="20">
        <f t="shared" si="410"/>
        <v>9.2418834220632604E-3</v>
      </c>
      <c r="P1022" s="21">
        <f>IF(SUMIFS('Daily NSE Equity Options'!$L:$L,'Daily NSE Equity Options'!$A:$A,$A1022)=0,"",SUMIFS('Daily NSE Equity Options'!$L:$L,'Daily NSE Equity Options'!$A:$A,$A1022))</f>
        <v>381859.93520000001</v>
      </c>
      <c r="Q1022" s="8">
        <f>IF(SUMIFS('Daily BSE Equity Options'!$L:$L,'Daily BSE Equity Options'!$A:$A,$A1022)=0,"",SUMIFS('Daily BSE Equity Options'!$L:$L,'Daily BSE Equity Options'!$A:$A,$A1022))</f>
        <v>1805.9483</v>
      </c>
      <c r="R1022" s="8">
        <f t="shared" si="411"/>
        <v>383665.8835</v>
      </c>
      <c r="S1022" s="23" t="str">
        <f t="shared" si="412"/>
        <v/>
      </c>
      <c r="T1022" s="23" t="str">
        <f t="shared" si="413"/>
        <v/>
      </c>
      <c r="U1022" s="23" t="str">
        <f t="shared" si="414"/>
        <v/>
      </c>
      <c r="V1022" s="23">
        <f t="shared" si="426"/>
        <v>0.25352364774256375</v>
      </c>
      <c r="W1022" s="23">
        <f t="shared" si="427"/>
        <v>-0.98812727645775511</v>
      </c>
      <c r="X1022" s="23">
        <f t="shared" si="428"/>
        <v>-0.15998738412618185</v>
      </c>
      <c r="Y1022" s="23">
        <f t="shared" si="415"/>
        <v>0.99529291402319853</v>
      </c>
      <c r="Z1022" s="23">
        <f t="shared" si="416"/>
        <v>4.7070859768014789E-3</v>
      </c>
      <c r="AA1022" s="24">
        <f>IF(SUMIFS('Daily NSE Equity Options'!$M:$M,'Daily NSE Equity Options'!$A:$A,$A1022)=0,"",SUMIFS('Daily NSE Equity Options'!$M:$M,'Daily NSE Equity Options'!$A:$A,$A1022))</f>
        <v>502965736</v>
      </c>
      <c r="AB1022" s="9">
        <f>IF(SUMIFS('Daily BSE Equity Options'!$M:$M,'Daily BSE Equity Options'!$A:$A,$A1022)=0,"",SUMIFS('Daily BSE Equity Options'!$M:$M,'Daily BSE Equity Options'!$A:$A,$A1022))</f>
        <v>2426033</v>
      </c>
      <c r="AC1022" s="9">
        <f t="shared" si="417"/>
        <v>505391769</v>
      </c>
      <c r="AD1022" s="26" t="str">
        <f t="shared" si="418"/>
        <v/>
      </c>
      <c r="AE1022" s="26" t="str">
        <f t="shared" si="419"/>
        <v/>
      </c>
      <c r="AF1022" s="26" t="str">
        <f t="shared" si="420"/>
        <v/>
      </c>
      <c r="AG1022" s="26">
        <f t="shared" si="429"/>
        <v>0.18888637924062035</v>
      </c>
      <c r="AH1022" s="26">
        <f t="shared" si="430"/>
        <v>-0.9870508729639863</v>
      </c>
      <c r="AI1022" s="26">
        <f t="shared" si="431"/>
        <v>-0.17204169439200812</v>
      </c>
      <c r="AJ1022" s="26">
        <f t="shared" si="421"/>
        <v>0.99519969823647836</v>
      </c>
      <c r="AK1022" s="26">
        <f t="shared" si="422"/>
        <v>4.8003017635215983E-3</v>
      </c>
      <c r="AL1022" s="29">
        <v>20.6</v>
      </c>
      <c r="AM1022" s="30">
        <v>21.875</v>
      </c>
      <c r="AN1022" s="30">
        <v>20.112500000000001</v>
      </c>
      <c r="AO1022" s="30">
        <v>20.195</v>
      </c>
      <c r="AP1022" s="31">
        <v>-1.9699999999999999E-2</v>
      </c>
    </row>
    <row r="1023" spans="1:42" x14ac:dyDescent="0.2">
      <c r="A1023" s="11">
        <v>45427</v>
      </c>
      <c r="B1023" s="5" t="s">
        <v>240</v>
      </c>
      <c r="C1023" s="10">
        <v>45413</v>
      </c>
      <c r="D1023" s="5" t="s">
        <v>191</v>
      </c>
      <c r="E1023" s="18">
        <f>IF(SUMIFS('Daily NSE Equity Options'!$K:$K,'Daily NSE Equity Options'!$A:$A,$A1023)=0,"",SUMIFS('Daily NSE Equity Options'!$K:$K,'Daily NSE Equity Options'!$A:$A,$A1023))</f>
        <v>646.33709999999996</v>
      </c>
      <c r="F1023" s="7">
        <f>IF(SUMIFS('Daily BSE Equity Options'!$K:$K,'Daily BSE Equity Options'!$A:$A,$A1023)=0,"",SUMIFS('Daily BSE Equity Options'!$K:$K,'Daily BSE Equity Options'!$A:$A,$A1023))</f>
        <v>8.3594000000000008</v>
      </c>
      <c r="G1023" s="7">
        <f t="shared" si="405"/>
        <v>654.69650000000001</v>
      </c>
      <c r="H1023" s="20">
        <f t="shared" si="406"/>
        <v>0.38487650816029606</v>
      </c>
      <c r="I1023" s="20">
        <f t="shared" si="407"/>
        <v>13931.333333333336</v>
      </c>
      <c r="J1023" s="20">
        <f t="shared" si="408"/>
        <v>0.40278600317626556</v>
      </c>
      <c r="K1023" s="20">
        <f t="shared" si="423"/>
        <v>-1.5738748231043043E-2</v>
      </c>
      <c r="L1023" s="20">
        <f t="shared" si="424"/>
        <v>0.36468859684923705</v>
      </c>
      <c r="M1023" s="20">
        <f t="shared" si="425"/>
        <v>-1.2222883057245948E-2</v>
      </c>
      <c r="N1023" s="20">
        <f t="shared" si="409"/>
        <v>0.9872316409206402</v>
      </c>
      <c r="O1023" s="20">
        <f t="shared" si="410"/>
        <v>1.2768359079359673E-2</v>
      </c>
      <c r="P1023" s="21">
        <f>IF(SUMIFS('Daily NSE Equity Options'!$L:$L,'Daily NSE Equity Options'!$A:$A,$A1023)=0,"",SUMIFS('Daily NSE Equity Options'!$L:$L,'Daily NSE Equity Options'!$A:$A,$A1023))</f>
        <v>480233.96899999998</v>
      </c>
      <c r="Q1023" s="8">
        <f>IF(SUMIFS('Daily BSE Equity Options'!$L:$L,'Daily BSE Equity Options'!$A:$A,$A1023)=0,"",SUMIFS('Daily BSE Equity Options'!$L:$L,'Daily BSE Equity Options'!$A:$A,$A1023))</f>
        <v>3004.4717000000001</v>
      </c>
      <c r="R1023" s="8">
        <f t="shared" si="411"/>
        <v>483238.44069999998</v>
      </c>
      <c r="S1023" s="23">
        <f t="shared" si="412"/>
        <v>2.3075872228020069</v>
      </c>
      <c r="T1023" s="23">
        <f t="shared" si="413"/>
        <v>13182.289600702063</v>
      </c>
      <c r="U1023" s="23">
        <f t="shared" si="414"/>
        <v>2.328275145765839</v>
      </c>
      <c r="V1023" s="23">
        <f t="shared" si="426"/>
        <v>0.25761810740494773</v>
      </c>
      <c r="W1023" s="23">
        <f t="shared" si="427"/>
        <v>0.66365321753673689</v>
      </c>
      <c r="X1023" s="23">
        <f t="shared" si="428"/>
        <v>0.25952934957793805</v>
      </c>
      <c r="Y1023" s="23">
        <f t="shared" si="415"/>
        <v>0.99378263100168973</v>
      </c>
      <c r="Z1023" s="23">
        <f t="shared" si="416"/>
        <v>6.2173689983103207E-3</v>
      </c>
      <c r="AA1023" s="24">
        <f>IF(SUMIFS('Daily NSE Equity Options'!$M:$M,'Daily NSE Equity Options'!$A:$A,$A1023)=0,"",SUMIFS('Daily NSE Equity Options'!$M:$M,'Daily NSE Equity Options'!$A:$A,$A1023))</f>
        <v>701512906</v>
      </c>
      <c r="AB1023" s="9">
        <f>IF(SUMIFS('Daily BSE Equity Options'!$M:$M,'Daily BSE Equity Options'!$A:$A,$A1023)=0,"",SUMIFS('Daily BSE Equity Options'!$M:$M,'Daily BSE Equity Options'!$A:$A,$A1023))</f>
        <v>4033682</v>
      </c>
      <c r="AC1023" s="9">
        <f t="shared" si="417"/>
        <v>705546588</v>
      </c>
      <c r="AD1023" s="26">
        <f t="shared" si="418"/>
        <v>3.599644481233347</v>
      </c>
      <c r="AE1023" s="26">
        <f t="shared" si="419"/>
        <v>11623.443804034581</v>
      </c>
      <c r="AF1023" s="26">
        <f t="shared" si="420"/>
        <v>3.6260817989372054</v>
      </c>
      <c r="AG1023" s="26">
        <f t="shared" si="429"/>
        <v>0.39475287437870321</v>
      </c>
      <c r="AH1023" s="26">
        <f t="shared" si="430"/>
        <v>0.66266575928686877</v>
      </c>
      <c r="AI1023" s="26">
        <f t="shared" si="431"/>
        <v>0.39603893707259807</v>
      </c>
      <c r="AJ1023" s="26">
        <f t="shared" si="421"/>
        <v>0.99428289772978107</v>
      </c>
      <c r="AK1023" s="26">
        <f t="shared" si="422"/>
        <v>5.7171022702189019E-3</v>
      </c>
      <c r="AL1023" s="29">
        <v>20.195</v>
      </c>
      <c r="AM1023" s="30">
        <v>20.657499999999999</v>
      </c>
      <c r="AN1023" s="30">
        <v>19.87</v>
      </c>
      <c r="AO1023" s="30">
        <v>20.272500000000001</v>
      </c>
      <c r="AP1023" s="31">
        <v>3.8E-3</v>
      </c>
    </row>
    <row r="1024" spans="1:42" x14ac:dyDescent="0.2">
      <c r="A1024" s="11">
        <v>45428</v>
      </c>
      <c r="B1024" s="5" t="s">
        <v>243</v>
      </c>
      <c r="C1024" s="10">
        <v>45413</v>
      </c>
      <c r="D1024" s="5" t="s">
        <v>191</v>
      </c>
      <c r="E1024" s="18">
        <f>IF(SUMIFS('Daily NSE Equity Options'!$K:$K,'Daily NSE Equity Options'!$A:$A,$A1024)=0,"",SUMIFS('Daily NSE Equity Options'!$K:$K,'Daily NSE Equity Options'!$A:$A,$A1024))</f>
        <v>943.82569999999998</v>
      </c>
      <c r="F1024" s="7">
        <f>IF(SUMIFS('Daily BSE Equity Options'!$K:$K,'Daily BSE Equity Options'!$A:$A,$A1024)=0,"",SUMIFS('Daily BSE Equity Options'!$K:$K,'Daily BSE Equity Options'!$A:$A,$A1024))</f>
        <v>30.7561</v>
      </c>
      <c r="G1024" s="7">
        <f t="shared" si="405"/>
        <v>974.58179999999993</v>
      </c>
      <c r="H1024" s="20">
        <f t="shared" si="406"/>
        <v>0.67473645976598684</v>
      </c>
      <c r="I1024" s="20">
        <f t="shared" si="407"/>
        <v>61511.199999999997</v>
      </c>
      <c r="J1024" s="20">
        <f t="shared" si="408"/>
        <v>0.72930894487826836</v>
      </c>
      <c r="K1024" s="20">
        <f t="shared" si="423"/>
        <v>0.46026848837858769</v>
      </c>
      <c r="L1024" s="20">
        <f t="shared" si="424"/>
        <v>2.6792233892384618</v>
      </c>
      <c r="M1024" s="20">
        <f t="shared" si="425"/>
        <v>0.48860090133367118</v>
      </c>
      <c r="N1024" s="20">
        <f t="shared" si="409"/>
        <v>0.96844174598786892</v>
      </c>
      <c r="O1024" s="20">
        <f t="shared" si="410"/>
        <v>3.1558254012131151E-2</v>
      </c>
      <c r="P1024" s="21">
        <f>IF(SUMIFS('Daily NSE Equity Options'!$L:$L,'Daily NSE Equity Options'!$A:$A,$A1024)=0,"",SUMIFS('Daily NSE Equity Options'!$L:$L,'Daily NSE Equity Options'!$A:$A,$A1024))</f>
        <v>523128.9314</v>
      </c>
      <c r="Q1024" s="8">
        <f>IF(SUMIFS('Daily BSE Equity Options'!$L:$L,'Daily BSE Equity Options'!$A:$A,$A1024)=0,"",SUMIFS('Daily BSE Equity Options'!$L:$L,'Daily BSE Equity Options'!$A:$A,$A1024))</f>
        <v>15770.1137</v>
      </c>
      <c r="R1024" s="8">
        <f t="shared" si="411"/>
        <v>538899.04509999999</v>
      </c>
      <c r="S1024" s="23">
        <f t="shared" si="412"/>
        <v>0.91034671214147123</v>
      </c>
      <c r="T1024" s="23">
        <f t="shared" si="413"/>
        <v>49342.284418022529</v>
      </c>
      <c r="U1024" s="23">
        <f t="shared" si="414"/>
        <v>0.96793324871650888</v>
      </c>
      <c r="V1024" s="23">
        <f t="shared" si="426"/>
        <v>8.9320966797332035E-2</v>
      </c>
      <c r="W1024" s="23">
        <f t="shared" si="427"/>
        <v>4.2488807599685492</v>
      </c>
      <c r="X1024" s="23">
        <f t="shared" si="428"/>
        <v>0.11518248490201288</v>
      </c>
      <c r="Y1024" s="23">
        <f t="shared" si="415"/>
        <v>0.97073642300280261</v>
      </c>
      <c r="Z1024" s="23">
        <f t="shared" si="416"/>
        <v>2.9263576997197394E-2</v>
      </c>
      <c r="AA1024" s="24">
        <f>IF(SUMIFS('Daily NSE Equity Options'!$M:$M,'Daily NSE Equity Options'!$A:$A,$A1024)=0,"",SUMIFS('Daily NSE Equity Options'!$M:$M,'Daily NSE Equity Options'!$A:$A,$A1024))</f>
        <v>906638818</v>
      </c>
      <c r="AB1024" s="9">
        <f>IF(SUMIFS('Daily BSE Equity Options'!$M:$M,'Daily BSE Equity Options'!$A:$A,$A1024)=0,"",SUMIFS('Daily BSE Equity Options'!$M:$M,'Daily BSE Equity Options'!$A:$A,$A1024))</f>
        <v>21229676</v>
      </c>
      <c r="AC1024" s="9">
        <f t="shared" si="417"/>
        <v>927868494</v>
      </c>
      <c r="AD1024" s="26">
        <f t="shared" si="418"/>
        <v>1.9223478238264584</v>
      </c>
      <c r="AE1024" s="26">
        <f t="shared" si="419"/>
        <v>42205.115308151093</v>
      </c>
      <c r="AF1024" s="26">
        <f t="shared" si="420"/>
        <v>1.9907720959501662</v>
      </c>
      <c r="AG1024" s="26">
        <f t="shared" si="429"/>
        <v>0.29240504379259424</v>
      </c>
      <c r="AH1024" s="26">
        <f t="shared" si="430"/>
        <v>4.2631010575449428</v>
      </c>
      <c r="AI1024" s="26">
        <f t="shared" si="431"/>
        <v>0.31510591898716678</v>
      </c>
      <c r="AJ1024" s="26">
        <f t="shared" si="421"/>
        <v>0.97711995165556298</v>
      </c>
      <c r="AK1024" s="26">
        <f t="shared" si="422"/>
        <v>2.2880048344437052E-2</v>
      </c>
      <c r="AL1024" s="29">
        <v>20.272500000000001</v>
      </c>
      <c r="AM1024" s="30">
        <v>21.112500000000001</v>
      </c>
      <c r="AN1024" s="30">
        <v>18.965</v>
      </c>
      <c r="AO1024" s="30">
        <v>19.995000000000001</v>
      </c>
      <c r="AP1024" s="31">
        <v>-1.37E-2</v>
      </c>
    </row>
    <row r="1025" spans="1:42" x14ac:dyDescent="0.2">
      <c r="A1025" s="11">
        <v>45429</v>
      </c>
      <c r="B1025" s="5" t="s">
        <v>241</v>
      </c>
      <c r="C1025" s="10">
        <v>45413</v>
      </c>
      <c r="D1025" s="5" t="s">
        <v>191</v>
      </c>
      <c r="E1025" s="18">
        <f>IF(SUMIFS('Daily NSE Equity Options'!$K:$K,'Daily NSE Equity Options'!$A:$A,$A1025)=0,"",SUMIFS('Daily NSE Equity Options'!$K:$K,'Daily NSE Equity Options'!$A:$A,$A1025))</f>
        <v>498.69639999999998</v>
      </c>
      <c r="F1025" s="7">
        <f>IF(SUMIFS('Daily BSE Equity Options'!$K:$K,'Daily BSE Equity Options'!$A:$A,$A1025)=0,"",SUMIFS('Daily BSE Equity Options'!$K:$K,'Daily BSE Equity Options'!$A:$A,$A1025))</f>
        <v>189.4639</v>
      </c>
      <c r="G1025" s="7">
        <f t="shared" si="405"/>
        <v>688.16030000000001</v>
      </c>
      <c r="H1025" s="20">
        <f t="shared" si="406"/>
        <v>-0.21783468980734155</v>
      </c>
      <c r="I1025" s="20">
        <f t="shared" si="407"/>
        <v>157885.58333333334</v>
      </c>
      <c r="J1025" s="20">
        <f t="shared" si="408"/>
        <v>7.9322211793992903E-2</v>
      </c>
      <c r="K1025" s="20">
        <f t="shared" si="423"/>
        <v>-0.47162235569554845</v>
      </c>
      <c r="L1025" s="20">
        <f t="shared" si="424"/>
        <v>5.1602056177473736</v>
      </c>
      <c r="M1025" s="20">
        <f t="shared" si="425"/>
        <v>-0.29389169795701087</v>
      </c>
      <c r="N1025" s="20">
        <f t="shared" si="409"/>
        <v>0.72468057224457727</v>
      </c>
      <c r="O1025" s="20">
        <f t="shared" si="410"/>
        <v>0.27531942775542267</v>
      </c>
      <c r="P1025" s="21">
        <f>IF(SUMIFS('Daily NSE Equity Options'!$L:$L,'Daily NSE Equity Options'!$A:$A,$A1025)=0,"",SUMIFS('Daily NSE Equity Options'!$L:$L,'Daily NSE Equity Options'!$A:$A,$A1025))</f>
        <v>155883.70009999999</v>
      </c>
      <c r="Q1025" s="8">
        <f>IF(SUMIFS('Daily BSE Equity Options'!$L:$L,'Daily BSE Equity Options'!$A:$A,$A1025)=0,"",SUMIFS('Daily BSE Equity Options'!$L:$L,'Daily BSE Equity Options'!$A:$A,$A1025))</f>
        <v>296889.66499999998</v>
      </c>
      <c r="R1025" s="8">
        <f t="shared" si="411"/>
        <v>452773.36509999994</v>
      </c>
      <c r="S1025" s="23">
        <f t="shared" si="412"/>
        <v>-0.36780016395487269</v>
      </c>
      <c r="T1025" s="23">
        <f t="shared" si="413"/>
        <v>420939.96838224865</v>
      </c>
      <c r="U1025" s="23">
        <f t="shared" si="414"/>
        <v>0.83625631306459813</v>
      </c>
      <c r="V1025" s="23">
        <f t="shared" si="426"/>
        <v>-0.7020166717164289</v>
      </c>
      <c r="W1025" s="23">
        <f t="shared" si="427"/>
        <v>17.826095400948187</v>
      </c>
      <c r="X1025" s="23">
        <f t="shared" si="428"/>
        <v>-0.15981783746530531</v>
      </c>
      <c r="Y1025" s="23">
        <f t="shared" si="415"/>
        <v>0.34428637396895323</v>
      </c>
      <c r="Z1025" s="23">
        <f t="shared" si="416"/>
        <v>0.65571362603104677</v>
      </c>
      <c r="AA1025" s="24">
        <f>IF(SUMIFS('Daily NSE Equity Options'!$M:$M,'Daily NSE Equity Options'!$A:$A,$A1025)=0,"",SUMIFS('Daily NSE Equity Options'!$M:$M,'Daily NSE Equity Options'!$A:$A,$A1025))</f>
        <v>216305747</v>
      </c>
      <c r="AB1025" s="9">
        <f>IF(SUMIFS('Daily BSE Equity Options'!$M:$M,'Daily BSE Equity Options'!$A:$A,$A1025)=0,"",SUMIFS('Daily BSE Equity Options'!$M:$M,'Daily BSE Equity Options'!$A:$A,$A1025))</f>
        <v>396209521</v>
      </c>
      <c r="AC1025" s="9">
        <f t="shared" si="417"/>
        <v>612515268</v>
      </c>
      <c r="AD1025" s="26">
        <f t="shared" si="418"/>
        <v>-0.11443050377105224</v>
      </c>
      <c r="AE1025" s="26">
        <f t="shared" si="419"/>
        <v>351560.24312333629</v>
      </c>
      <c r="AF1025" s="26">
        <f t="shared" si="420"/>
        <v>1.5076649238236239</v>
      </c>
      <c r="AG1025" s="26">
        <f t="shared" si="429"/>
        <v>-0.76142015684133213</v>
      </c>
      <c r="AH1025" s="26">
        <f t="shared" si="430"/>
        <v>17.663003665246706</v>
      </c>
      <c r="AI1025" s="26">
        <f t="shared" si="431"/>
        <v>-0.33986844907356017</v>
      </c>
      <c r="AJ1025" s="26">
        <f t="shared" si="421"/>
        <v>0.35314343707102497</v>
      </c>
      <c r="AK1025" s="26">
        <f t="shared" si="422"/>
        <v>0.64685656292897498</v>
      </c>
      <c r="AL1025" s="29">
        <v>19.995000000000001</v>
      </c>
      <c r="AM1025" s="30">
        <v>20.3675</v>
      </c>
      <c r="AN1025" s="30">
        <v>18.98</v>
      </c>
      <c r="AO1025" s="30">
        <v>19.797499999999999</v>
      </c>
      <c r="AP1025" s="31">
        <v>-9.9000000000000008E-3</v>
      </c>
    </row>
    <row r="1026" spans="1:42" x14ac:dyDescent="0.2">
      <c r="A1026" s="11">
        <v>45430</v>
      </c>
      <c r="B1026" s="5" t="s">
        <v>245</v>
      </c>
      <c r="C1026" s="10">
        <v>45413</v>
      </c>
      <c r="D1026" s="5" t="s">
        <v>191</v>
      </c>
      <c r="E1026" s="18">
        <f>IF(SUMIFS('Daily NSE Equity Options'!$K:$K,'Daily NSE Equity Options'!$A:$A,$A1026)=0,"",SUMIFS('Daily NSE Equity Options'!$K:$K,'Daily NSE Equity Options'!$A:$A,$A1026))</f>
        <v>66.984800000000007</v>
      </c>
      <c r="F1026" s="7">
        <f>IF(SUMIFS('Daily BSE Equity Options'!$K:$K,'Daily BSE Equity Options'!$A:$A,$A1026)=0,"",SUMIFS('Daily BSE Equity Options'!$K:$K,'Daily BSE Equity Options'!$A:$A,$A1026))</f>
        <v>1.1104000000000001</v>
      </c>
      <c r="G1026" s="7">
        <f t="shared" ref="G1026:G1089" si="432">IF(OR(E1026="",F1026=""),"",E1026+F1026)</f>
        <v>68.095200000000006</v>
      </c>
      <c r="H1026" s="20">
        <f t="shared" ref="H1026:H1089" si="433">IFERROR(IF(OR(E1026="",INDEX(E:E,MATCH(DATE(YEAR($A1026)-1,MONTH($A1026),DAY($A1026)),$A:$A,0))=""),"",E1026/INDEX(E:E,MATCH(DATE(YEAR($A1026)-1,MONTH($A1026),DAY($A1026)),$A:$A,0))-1),"")</f>
        <v>-0.90353738126645278</v>
      </c>
      <c r="I1026" s="20">
        <f t="shared" ref="I1026:I1089" si="434">IFERROR(IF(OR(F1026="",INDEX(F:F,MATCH(DATE(YEAR($A1026)-1,MONTH($A1026),DAY($A1026)),$A:$A,0))=""),"",F1026/INDEX(F:F,MATCH(DATE(YEAR($A1026)-1,MONTH($A1026),DAY($A1026)),$A:$A,0))-1),"")</f>
        <v>739.26666666666665</v>
      </c>
      <c r="J1026" s="20">
        <f t="shared" ref="J1026:J1089" si="435">IFERROR(IF(OR(G1026="",INDEX(G:G,MATCH(DATE(YEAR($A1026)-1,MONTH($A1026),DAY($A1026)),$A:$A,0))=""),"",G1026/INDEX(G:G,MATCH(DATE(YEAR($A1026)-1,MONTH($A1026),DAY($A1026)),$A:$A,0))-1),"")</f>
        <v>-0.90193854238144855</v>
      </c>
      <c r="K1026" s="20">
        <f t="shared" si="423"/>
        <v>-0.86568020142114521</v>
      </c>
      <c r="L1026" s="20">
        <f t="shared" si="424"/>
        <v>-0.99413925291308791</v>
      </c>
      <c r="M1026" s="20">
        <f t="shared" si="425"/>
        <v>-0.90104747396791129</v>
      </c>
      <c r="N1026" s="20">
        <f t="shared" ref="N1026:N1089" si="436">IF(G1026="","",E1026/G1026)</f>
        <v>0.98369341745086292</v>
      </c>
      <c r="O1026" s="20">
        <f t="shared" ref="O1026:O1089" si="437">IF(G1026="","",F1026/G1026)</f>
        <v>1.630658254913709E-2</v>
      </c>
      <c r="P1026" s="21">
        <f>IF(SUMIFS('Daily NSE Equity Options'!$L:$L,'Daily NSE Equity Options'!$A:$A,$A1026)=0,"",SUMIFS('Daily NSE Equity Options'!$L:$L,'Daily NSE Equity Options'!$A:$A,$A1026))</f>
        <v>21157.8688</v>
      </c>
      <c r="Q1026" s="8">
        <f>IF(SUMIFS('Daily BSE Equity Options'!$L:$L,'Daily BSE Equity Options'!$A:$A,$A1026)=0,"",SUMIFS('Daily BSE Equity Options'!$L:$L,'Daily BSE Equity Options'!$A:$A,$A1026))</f>
        <v>331.23989999999998</v>
      </c>
      <c r="R1026" s="8">
        <f t="shared" ref="R1026:R1089" si="438">IF(OR(P1026="",Q1026=""),"",P1026+Q1026)</f>
        <v>21489.108700000001</v>
      </c>
      <c r="S1026" s="23">
        <f t="shared" ref="S1026:S1089" si="439">IFERROR(IF(OR(P1026="",INDEX(P:P,MATCH(DATE(YEAR($A1026)-1,MONTH($A1026),DAY($A1026)),$A:$A,0))=""),"",P1026/INDEX(P:P,MATCH(DATE(YEAR($A1026)-1,MONTH($A1026),DAY($A1026)),$A:$A,0))-1),"")</f>
        <v>-0.95665199333415307</v>
      </c>
      <c r="T1026" s="23">
        <f t="shared" ref="T1026:T1089" si="440">IFERROR(IF(OR(Q1026="",INDEX(Q:Q,MATCH(DATE(YEAR($A1026)-1,MONTH($A1026),DAY($A1026)),$A:$A,0))=""),"",Q1026/INDEX(Q:Q,MATCH(DATE(YEAR($A1026)-1,MONTH($A1026),DAY($A1026)),$A:$A,0))-1),"")</f>
        <v>353.2293872313121</v>
      </c>
      <c r="U1026" s="23">
        <f t="shared" ref="U1026:U1089" si="441">IFERROR(IF(OR(R1026="",INDEX(R:R,MATCH(DATE(YEAR($A1026)-1,MONTH($A1026),DAY($A1026)),$A:$A,0))=""),"",R1026/INDEX(R:R,MATCH(DATE(YEAR($A1026)-1,MONTH($A1026),DAY($A1026)),$A:$A,0))-1),"")</f>
        <v>-0.95597343705211635</v>
      </c>
      <c r="V1026" s="23">
        <f t="shared" si="426"/>
        <v>-0.86427144860926997</v>
      </c>
      <c r="W1026" s="23">
        <f t="shared" si="427"/>
        <v>-0.99888429966061631</v>
      </c>
      <c r="X1026" s="23">
        <f t="shared" si="428"/>
        <v>-0.95253892928252548</v>
      </c>
      <c r="Y1026" s="23">
        <f t="shared" ref="Y1026:Y1089" si="442">IF(R1026="","",P1026/R1026)</f>
        <v>0.98458568456122142</v>
      </c>
      <c r="Z1026" s="23">
        <f t="shared" ref="Z1026:Z1089" si="443">IF(R1026="","",Q1026/R1026)</f>
        <v>1.5414315438778527E-2</v>
      </c>
      <c r="AA1026" s="24">
        <f>IF(SUMIFS('Daily NSE Equity Options'!$M:$M,'Daily NSE Equity Options'!$A:$A,$A1026)=0,"",SUMIFS('Daily NSE Equity Options'!$M:$M,'Daily NSE Equity Options'!$A:$A,$A1026))</f>
        <v>30811218</v>
      </c>
      <c r="AB1026" s="9">
        <f>IF(SUMIFS('Daily BSE Equity Options'!$M:$M,'Daily BSE Equity Options'!$A:$A,$A1026)=0,"",SUMIFS('Daily BSE Equity Options'!$M:$M,'Daily BSE Equity Options'!$A:$A,$A1026))</f>
        <v>439088</v>
      </c>
      <c r="AC1026" s="9">
        <f t="shared" ref="AC1026:AC1089" si="444">IF(OR(AA1026="",AB1026=""),"",AA1026+AB1026)</f>
        <v>31250306</v>
      </c>
      <c r="AD1026" s="26">
        <f t="shared" ref="AD1026:AD1089" si="445">IFERROR(IF(OR(AA1026="",INDEX(AA:AA,MATCH(DATE(YEAR($A1026)-1,MONTH($A1026),DAY($A1026)),$A:$A,0))=""),"",AA1026/INDEX(AA:AA,MATCH(DATE(YEAR($A1026)-1,MONTH($A1026),DAY($A1026)),$A:$A,0))-1),"")</f>
        <v>-0.93515822252981207</v>
      </c>
      <c r="AE1026" s="26">
        <f t="shared" ref="AE1026:AE1089" si="446">IFERROR(IF(OR(AB1026="",INDEX(AB:AB,MATCH(DATE(YEAR($A1026)-1,MONTH($A1026),DAY($A1026)),$A:$A,0))=""),"",AB1026/INDEX(AB:AB,MATCH(DATE(YEAR($A1026)-1,MONTH($A1026),DAY($A1026)),$A:$A,0))-1),"")</f>
        <v>290.75282392026577</v>
      </c>
      <c r="AF1026" s="26">
        <f t="shared" ref="AF1026:AF1089" si="447">IFERROR(IF(OR(AC1026="",INDEX(AC:AC,MATCH(DATE(YEAR($A1026)-1,MONTH($A1026),DAY($A1026)),$A:$A,0))=""),"",AC1026/INDEX(AC:AC,MATCH(DATE(YEAR($A1026)-1,MONTH($A1026),DAY($A1026)),$A:$A,0))-1),"")</f>
        <v>-0.93423437626952721</v>
      </c>
      <c r="AG1026" s="26">
        <f t="shared" si="429"/>
        <v>-0.8575570994884385</v>
      </c>
      <c r="AH1026" s="26">
        <f t="shared" si="430"/>
        <v>-0.99889177827203202</v>
      </c>
      <c r="AI1026" s="26">
        <f t="shared" si="431"/>
        <v>-0.94898036402906449</v>
      </c>
      <c r="AJ1026" s="26">
        <f t="shared" ref="AJ1026:AJ1089" si="448">IF(AC1026="","",AA1026/AC1026)</f>
        <v>0.98594932158424309</v>
      </c>
      <c r="AK1026" s="26">
        <f t="shared" ref="AK1026:AK1089" si="449">IF(AC1026="","",AB1026/AC1026)</f>
        <v>1.4050678415756954E-2</v>
      </c>
      <c r="AL1026" s="29">
        <v>19.797499999999999</v>
      </c>
      <c r="AM1026" s="30">
        <v>20.945</v>
      </c>
      <c r="AN1026" s="30">
        <v>17.337499999999999</v>
      </c>
      <c r="AO1026" s="30">
        <v>20.524999999999999</v>
      </c>
      <c r="AP1026" s="31">
        <v>3.6700000000000003E-2</v>
      </c>
    </row>
    <row r="1027" spans="1:42" x14ac:dyDescent="0.2">
      <c r="A1027" s="11">
        <v>45433</v>
      </c>
      <c r="B1027" s="5" t="s">
        <v>242</v>
      </c>
      <c r="C1027" s="10">
        <v>45413</v>
      </c>
      <c r="D1027" s="5" t="s">
        <v>191</v>
      </c>
      <c r="E1027" s="18">
        <f>IF(SUMIFS('Daily NSE Equity Options'!$K:$K,'Daily NSE Equity Options'!$A:$A,$A1027)=0,"",SUMIFS('Daily NSE Equity Options'!$K:$K,'Daily NSE Equity Options'!$A:$A,$A1027))</f>
        <v>601.20270000000005</v>
      </c>
      <c r="F1027" s="7">
        <f>IF(SUMIFS('Daily BSE Equity Options'!$K:$K,'Daily BSE Equity Options'!$A:$A,$A1027)=0,"",SUMIFS('Daily BSE Equity Options'!$K:$K,'Daily BSE Equity Options'!$A:$A,$A1027))</f>
        <v>5.1097999999999999</v>
      </c>
      <c r="G1027" s="7">
        <f t="shared" si="432"/>
        <v>606.3125</v>
      </c>
      <c r="H1027" s="20" t="str">
        <f t="shared" si="433"/>
        <v/>
      </c>
      <c r="I1027" s="20" t="str">
        <f t="shared" si="434"/>
        <v/>
      </c>
      <c r="J1027" s="20" t="str">
        <f t="shared" si="435"/>
        <v/>
      </c>
      <c r="K1027" s="20">
        <f t="shared" ref="K1027:K1090" si="450">IF(OR(E1027="",E1026=""),"",E1027/E1026-1)</f>
        <v>7.9752107940906001</v>
      </c>
      <c r="L1027" s="20">
        <f t="shared" ref="L1027:L1090" si="451">IF(OR(F1027="",F1026=""),"",F1027/F1026-1)</f>
        <v>3.6017651296829971</v>
      </c>
      <c r="M1027" s="20">
        <f t="shared" ref="M1027:M1090" si="452">IF(OR(G1027="",G1026=""),"",G1027/G1026-1)</f>
        <v>7.9038948413397705</v>
      </c>
      <c r="N1027" s="20">
        <f t="shared" si="436"/>
        <v>0.9915723327492012</v>
      </c>
      <c r="O1027" s="20">
        <f t="shared" si="437"/>
        <v>8.4276672507988867E-3</v>
      </c>
      <c r="P1027" s="21">
        <f>IF(SUMIFS('Daily NSE Equity Options'!$L:$L,'Daily NSE Equity Options'!$A:$A,$A1027)=0,"",SUMIFS('Daily NSE Equity Options'!$L:$L,'Daily NSE Equity Options'!$A:$A,$A1027))</f>
        <v>339195.74819999997</v>
      </c>
      <c r="Q1027" s="8">
        <f>IF(SUMIFS('Daily BSE Equity Options'!$L:$L,'Daily BSE Equity Options'!$A:$A,$A1027)=0,"",SUMIFS('Daily BSE Equity Options'!$L:$L,'Daily BSE Equity Options'!$A:$A,$A1027))</f>
        <v>1524.2516000000001</v>
      </c>
      <c r="R1027" s="8">
        <f t="shared" si="438"/>
        <v>340719.99979999999</v>
      </c>
      <c r="S1027" s="23" t="str">
        <f t="shared" si="439"/>
        <v/>
      </c>
      <c r="T1027" s="23" t="str">
        <f t="shared" si="440"/>
        <v/>
      </c>
      <c r="U1027" s="23" t="str">
        <f t="shared" si="441"/>
        <v/>
      </c>
      <c r="V1027" s="23">
        <f t="shared" ref="V1027:V1090" si="453">IF(OR(P1027="",P1026=""),"",P1027/P1026-1)</f>
        <v>15.031659493039296</v>
      </c>
      <c r="W1027" s="23">
        <f t="shared" ref="W1027:W1090" si="454">IF(OR(Q1027="",Q1026=""),"",Q1027/Q1026-1)</f>
        <v>3.6016545712035297</v>
      </c>
      <c r="X1027" s="23">
        <f t="shared" ref="X1027:X1090" si="455">IF(OR(R1027="",R1026=""),"",R1027/R1026-1)</f>
        <v>14.855473791707331</v>
      </c>
      <c r="Y1027" s="23">
        <f t="shared" si="442"/>
        <v>0.99552638060315002</v>
      </c>
      <c r="Z1027" s="23">
        <f t="shared" si="443"/>
        <v>4.4736193968499764E-3</v>
      </c>
      <c r="AA1027" s="24">
        <f>IF(SUMIFS('Daily NSE Equity Options'!$M:$M,'Daily NSE Equity Options'!$A:$A,$A1027)=0,"",SUMIFS('Daily NSE Equity Options'!$M:$M,'Daily NSE Equity Options'!$A:$A,$A1027))</f>
        <v>443439611</v>
      </c>
      <c r="AB1027" s="9">
        <f>IF(SUMIFS('Daily BSE Equity Options'!$M:$M,'Daily BSE Equity Options'!$A:$A,$A1027)=0,"",SUMIFS('Daily BSE Equity Options'!$M:$M,'Daily BSE Equity Options'!$A:$A,$A1027))</f>
        <v>2030976</v>
      </c>
      <c r="AC1027" s="9">
        <f t="shared" si="444"/>
        <v>445470587</v>
      </c>
      <c r="AD1027" s="26" t="str">
        <f t="shared" si="445"/>
        <v/>
      </c>
      <c r="AE1027" s="26" t="str">
        <f t="shared" si="446"/>
        <v/>
      </c>
      <c r="AF1027" s="26" t="str">
        <f t="shared" si="447"/>
        <v/>
      </c>
      <c r="AG1027" s="26">
        <f t="shared" ref="AG1027:AG1090" si="456">IF(OR(AA1027="",AA1026=""),"",AA1027/AA1026-1)</f>
        <v>13.392148048155708</v>
      </c>
      <c r="AH1027" s="26">
        <f t="shared" ref="AH1027:AH1090" si="457">IF(OR(AB1027="",AB1026=""),"",AB1027/AB1026-1)</f>
        <v>3.6254418248733735</v>
      </c>
      <c r="AI1027" s="26">
        <f t="shared" ref="AI1027:AI1090" si="458">IF(OR(AC1027="",AC1026=""),"",AC1027/AC1026-1)</f>
        <v>13.254919199831194</v>
      </c>
      <c r="AJ1027" s="26">
        <f t="shared" si="448"/>
        <v>0.99544083030559327</v>
      </c>
      <c r="AK1027" s="26">
        <f t="shared" si="449"/>
        <v>4.5591696944067821E-3</v>
      </c>
      <c r="AL1027" s="29">
        <v>20.524999999999999</v>
      </c>
      <c r="AM1027" s="30">
        <v>22.302499999999998</v>
      </c>
      <c r="AN1027" s="30">
        <v>20.524999999999999</v>
      </c>
      <c r="AO1027" s="30">
        <v>21.81</v>
      </c>
      <c r="AP1027" s="31">
        <v>6.2600000000000003E-2</v>
      </c>
    </row>
    <row r="1028" spans="1:42" x14ac:dyDescent="0.2">
      <c r="A1028" s="11">
        <v>45434</v>
      </c>
      <c r="B1028" s="5" t="s">
        <v>240</v>
      </c>
      <c r="C1028" s="10">
        <v>45413</v>
      </c>
      <c r="D1028" s="5" t="s">
        <v>191</v>
      </c>
      <c r="E1028" s="18">
        <f>IF(SUMIFS('Daily NSE Equity Options'!$K:$K,'Daily NSE Equity Options'!$A:$A,$A1028)=0,"",SUMIFS('Daily NSE Equity Options'!$K:$K,'Daily NSE Equity Options'!$A:$A,$A1028))</f>
        <v>687.94410000000005</v>
      </c>
      <c r="F1028" s="7">
        <f>IF(SUMIFS('Daily BSE Equity Options'!$K:$K,'Daily BSE Equity Options'!$A:$A,$A1028)=0,"",SUMIFS('Daily BSE Equity Options'!$K:$K,'Daily BSE Equity Options'!$A:$A,$A1028))</f>
        <v>6.1189</v>
      </c>
      <c r="G1028" s="7">
        <f t="shared" si="432"/>
        <v>694.0630000000001</v>
      </c>
      <c r="H1028" s="20">
        <f t="shared" si="433"/>
        <v>0.1557786994517838</v>
      </c>
      <c r="I1028" s="20">
        <f t="shared" si="434"/>
        <v>1911.15625</v>
      </c>
      <c r="J1028" s="20">
        <f t="shared" si="435"/>
        <v>0.16605247263847511</v>
      </c>
      <c r="K1028" s="20">
        <f t="shared" si="450"/>
        <v>0.14427979115862244</v>
      </c>
      <c r="L1028" s="20">
        <f t="shared" si="451"/>
        <v>0.19748326744686673</v>
      </c>
      <c r="M1028" s="20">
        <f t="shared" si="452"/>
        <v>0.14472817235336577</v>
      </c>
      <c r="N1028" s="20">
        <f t="shared" si="436"/>
        <v>0.99118394151539546</v>
      </c>
      <c r="O1028" s="20">
        <f t="shared" si="437"/>
        <v>8.8160584846044224E-3</v>
      </c>
      <c r="P1028" s="21">
        <f>IF(SUMIFS('Daily NSE Equity Options'!$L:$L,'Daily NSE Equity Options'!$A:$A,$A1028)=0,"",SUMIFS('Daily NSE Equity Options'!$L:$L,'Daily NSE Equity Options'!$A:$A,$A1028))</f>
        <v>501220.80780000001</v>
      </c>
      <c r="Q1028" s="8">
        <f>IF(SUMIFS('Daily BSE Equity Options'!$L:$L,'Daily BSE Equity Options'!$A:$A,$A1028)=0,"",SUMIFS('Daily BSE Equity Options'!$L:$L,'Daily BSE Equity Options'!$A:$A,$A1028))</f>
        <v>2215.0700000000002</v>
      </c>
      <c r="R1028" s="8">
        <f t="shared" si="438"/>
        <v>503435.87780000002</v>
      </c>
      <c r="S1028" s="23">
        <f t="shared" si="439"/>
        <v>1.6069459211207944</v>
      </c>
      <c r="T1028" s="23">
        <f t="shared" si="440"/>
        <v>2044.6871074990765</v>
      </c>
      <c r="U1028" s="23">
        <f t="shared" si="441"/>
        <v>1.6184521799237066</v>
      </c>
      <c r="V1028" s="23">
        <f t="shared" si="453"/>
        <v>0.47767420570515284</v>
      </c>
      <c r="W1028" s="23">
        <f t="shared" si="454"/>
        <v>0.45321809076664255</v>
      </c>
      <c r="X1028" s="23">
        <f t="shared" si="455"/>
        <v>0.47756479835499244</v>
      </c>
      <c r="Y1028" s="23">
        <f t="shared" si="442"/>
        <v>0.99560009507133307</v>
      </c>
      <c r="Z1028" s="23">
        <f t="shared" si="443"/>
        <v>4.399904928666965E-3</v>
      </c>
      <c r="AA1028" s="24">
        <f>IF(SUMIFS('Daily NSE Equity Options'!$M:$M,'Daily NSE Equity Options'!$A:$A,$A1028)=0,"",SUMIFS('Daily NSE Equity Options'!$M:$M,'Daily NSE Equity Options'!$A:$A,$A1028))</f>
        <v>719113689</v>
      </c>
      <c r="AB1028" s="9">
        <f>IF(SUMIFS('Daily BSE Equity Options'!$M:$M,'Daily BSE Equity Options'!$A:$A,$A1028)=0,"",SUMIFS('Daily BSE Equity Options'!$M:$M,'Daily BSE Equity Options'!$A:$A,$A1028))</f>
        <v>2943260</v>
      </c>
      <c r="AC1028" s="9">
        <f t="shared" si="444"/>
        <v>722056949</v>
      </c>
      <c r="AD1028" s="26">
        <f t="shared" si="445"/>
        <v>2.535024487136627</v>
      </c>
      <c r="AE1028" s="26">
        <f t="shared" si="446"/>
        <v>1682.787185354691</v>
      </c>
      <c r="AF1028" s="26">
        <f t="shared" si="447"/>
        <v>2.5494624868733706</v>
      </c>
      <c r="AG1028" s="26">
        <f t="shared" si="456"/>
        <v>0.62167219878785263</v>
      </c>
      <c r="AH1028" s="26">
        <f t="shared" si="457"/>
        <v>0.44918502237347946</v>
      </c>
      <c r="AI1028" s="26">
        <f t="shared" si="458"/>
        <v>0.62088580048047026</v>
      </c>
      <c r="AJ1028" s="26">
        <f t="shared" si="448"/>
        <v>0.99592378412246263</v>
      </c>
      <c r="AK1028" s="26">
        <f t="shared" si="449"/>
        <v>4.0762158775373824E-3</v>
      </c>
      <c r="AL1028" s="29">
        <v>21.81</v>
      </c>
      <c r="AM1028" s="30">
        <v>22.2925</v>
      </c>
      <c r="AN1028" s="30">
        <v>18.184999999999999</v>
      </c>
      <c r="AO1028" s="30">
        <v>21.467500000000001</v>
      </c>
      <c r="AP1028" s="31">
        <v>-1.5699999999999999E-2</v>
      </c>
    </row>
    <row r="1029" spans="1:42" x14ac:dyDescent="0.2">
      <c r="A1029" s="11">
        <v>45435</v>
      </c>
      <c r="B1029" s="5" t="s">
        <v>243</v>
      </c>
      <c r="C1029" s="10">
        <v>45413</v>
      </c>
      <c r="D1029" s="5" t="s">
        <v>191</v>
      </c>
      <c r="E1029" s="18">
        <f>IF(SUMIFS('Daily NSE Equity Options'!$K:$K,'Daily NSE Equity Options'!$A:$A,$A1029)=0,"",SUMIFS('Daily NSE Equity Options'!$K:$K,'Daily NSE Equity Options'!$A:$A,$A1029))</f>
        <v>798.75810000000001</v>
      </c>
      <c r="F1029" s="7">
        <f>IF(SUMIFS('Daily BSE Equity Options'!$K:$K,'Daily BSE Equity Options'!$A:$A,$A1029)=0,"",SUMIFS('Daily BSE Equity Options'!$K:$K,'Daily BSE Equity Options'!$A:$A,$A1029))</f>
        <v>23.647200000000002</v>
      </c>
      <c r="G1029" s="7">
        <f t="shared" si="432"/>
        <v>822.40530000000001</v>
      </c>
      <c r="H1029" s="20">
        <f t="shared" si="433"/>
        <v>0.60617347503041397</v>
      </c>
      <c r="I1029" s="20">
        <f t="shared" si="434"/>
        <v>3110.4736842105267</v>
      </c>
      <c r="J1029" s="20">
        <f t="shared" si="435"/>
        <v>0.65369890085230087</v>
      </c>
      <c r="K1029" s="20">
        <f t="shared" si="450"/>
        <v>0.16107994821090843</v>
      </c>
      <c r="L1029" s="20">
        <f t="shared" si="451"/>
        <v>2.8646161891843307</v>
      </c>
      <c r="M1029" s="20">
        <f t="shared" si="452"/>
        <v>0.18491448182657755</v>
      </c>
      <c r="N1029" s="20">
        <f t="shared" si="436"/>
        <v>0.97124629425418341</v>
      </c>
      <c r="O1029" s="20">
        <f t="shared" si="437"/>
        <v>2.8753705745816573E-2</v>
      </c>
      <c r="P1029" s="21">
        <f>IF(SUMIFS('Daily NSE Equity Options'!$L:$L,'Daily NSE Equity Options'!$A:$A,$A1029)=0,"",SUMIFS('Daily NSE Equity Options'!$L:$L,'Daily NSE Equity Options'!$A:$A,$A1029))</f>
        <v>433911.0894</v>
      </c>
      <c r="Q1029" s="8">
        <f>IF(SUMIFS('Daily BSE Equity Options'!$L:$L,'Daily BSE Equity Options'!$A:$A,$A1029)=0,"",SUMIFS('Daily BSE Equity Options'!$L:$L,'Daily BSE Equity Options'!$A:$A,$A1029))</f>
        <v>12919.1324</v>
      </c>
      <c r="R1029" s="8">
        <f t="shared" si="438"/>
        <v>446830.2218</v>
      </c>
      <c r="S1029" s="23">
        <f t="shared" si="439"/>
        <v>0.80879742525371645</v>
      </c>
      <c r="T1029" s="23">
        <f t="shared" si="440"/>
        <v>4316.8918449197863</v>
      </c>
      <c r="U1029" s="23">
        <f t="shared" si="441"/>
        <v>0.86262875980790055</v>
      </c>
      <c r="V1029" s="23">
        <f t="shared" si="453"/>
        <v>-0.13429154846033109</v>
      </c>
      <c r="W1029" s="23">
        <f t="shared" si="454"/>
        <v>4.8323810985657332</v>
      </c>
      <c r="X1029" s="23">
        <f t="shared" si="455"/>
        <v>-0.11243866100160571</v>
      </c>
      <c r="Y1029" s="23">
        <f t="shared" si="442"/>
        <v>0.97108715621795483</v>
      </c>
      <c r="Z1029" s="23">
        <f t="shared" si="443"/>
        <v>2.8912843782045183E-2</v>
      </c>
      <c r="AA1029" s="24">
        <f>IF(SUMIFS('Daily NSE Equity Options'!$M:$M,'Daily NSE Equity Options'!$A:$A,$A1029)=0,"",SUMIFS('Daily NSE Equity Options'!$M:$M,'Daily NSE Equity Options'!$A:$A,$A1029))</f>
        <v>734475850</v>
      </c>
      <c r="AB1029" s="9">
        <f>IF(SUMIFS('Daily BSE Equity Options'!$M:$M,'Daily BSE Equity Options'!$A:$A,$A1029)=0,"",SUMIFS('Daily BSE Equity Options'!$M:$M,'Daily BSE Equity Options'!$A:$A,$A1029))</f>
        <v>17145623</v>
      </c>
      <c r="AC1029" s="9">
        <f t="shared" si="444"/>
        <v>751621473</v>
      </c>
      <c r="AD1029" s="26">
        <f t="shared" si="445"/>
        <v>1.6787120375729052</v>
      </c>
      <c r="AE1029" s="26">
        <f t="shared" si="446"/>
        <v>3573.2386908484468</v>
      </c>
      <c r="AF1029" s="26">
        <f t="shared" si="447"/>
        <v>1.7411960020922503</v>
      </c>
      <c r="AG1029" s="26">
        <f t="shared" si="456"/>
        <v>2.1362631855002867E-2</v>
      </c>
      <c r="AH1029" s="26">
        <f t="shared" si="457"/>
        <v>4.8253851171829876</v>
      </c>
      <c r="AI1029" s="26">
        <f t="shared" si="458"/>
        <v>4.0944864585743312E-2</v>
      </c>
      <c r="AJ1029" s="26">
        <f t="shared" si="448"/>
        <v>0.97718848700321792</v>
      </c>
      <c r="AK1029" s="26">
        <f t="shared" si="449"/>
        <v>2.281151299678209E-2</v>
      </c>
      <c r="AL1029" s="29">
        <v>21.467500000000001</v>
      </c>
      <c r="AM1029" s="30">
        <v>24.215</v>
      </c>
      <c r="AN1029" s="30">
        <v>18.84</v>
      </c>
      <c r="AO1029" s="30">
        <v>21.38</v>
      </c>
      <c r="AP1029" s="31">
        <v>-4.1000000000000003E-3</v>
      </c>
    </row>
    <row r="1030" spans="1:42" x14ac:dyDescent="0.2">
      <c r="A1030" s="11">
        <v>45436</v>
      </c>
      <c r="B1030" s="5" t="s">
        <v>241</v>
      </c>
      <c r="C1030" s="10">
        <v>45413</v>
      </c>
      <c r="D1030" s="5" t="s">
        <v>191</v>
      </c>
      <c r="E1030" s="18">
        <f>IF(SUMIFS('Daily NSE Equity Options'!$K:$K,'Daily NSE Equity Options'!$A:$A,$A1030)=0,"",SUMIFS('Daily NSE Equity Options'!$K:$K,'Daily NSE Equity Options'!$A:$A,$A1030))</f>
        <v>519.42010000000005</v>
      </c>
      <c r="F1030" s="7">
        <f>IF(SUMIFS('Daily BSE Equity Options'!$K:$K,'Daily BSE Equity Options'!$A:$A,$A1030)=0,"",SUMIFS('Daily BSE Equity Options'!$K:$K,'Daily BSE Equity Options'!$A:$A,$A1030))</f>
        <v>161.6507</v>
      </c>
      <c r="G1030" s="7">
        <f t="shared" si="432"/>
        <v>681.07080000000008</v>
      </c>
      <c r="H1030" s="20">
        <f t="shared" si="433"/>
        <v>-6.9167297173596598E-2</v>
      </c>
      <c r="I1030" s="20">
        <f t="shared" si="434"/>
        <v>28358.771929824561</v>
      </c>
      <c r="J1030" s="20">
        <f t="shared" si="435"/>
        <v>0.22050821266461917</v>
      </c>
      <c r="K1030" s="20">
        <f t="shared" si="450"/>
        <v>-0.34971538942766267</v>
      </c>
      <c r="L1030" s="20">
        <f t="shared" si="451"/>
        <v>5.8359340640752393</v>
      </c>
      <c r="M1030" s="20">
        <f t="shared" si="452"/>
        <v>-0.17185504519486916</v>
      </c>
      <c r="N1030" s="20">
        <f t="shared" si="436"/>
        <v>0.76265213543144117</v>
      </c>
      <c r="O1030" s="20">
        <f t="shared" si="437"/>
        <v>0.23734786456855878</v>
      </c>
      <c r="P1030" s="21">
        <f>IF(SUMIFS('Daily NSE Equity Options'!$L:$L,'Daily NSE Equity Options'!$A:$A,$A1030)=0,"",SUMIFS('Daily NSE Equity Options'!$L:$L,'Daily NSE Equity Options'!$A:$A,$A1030))</f>
        <v>113297.9203</v>
      </c>
      <c r="Q1030" s="8">
        <f>IF(SUMIFS('Daily BSE Equity Options'!$L:$L,'Daily BSE Equity Options'!$A:$A,$A1030)=0,"",SUMIFS('Daily BSE Equity Options'!$L:$L,'Daily BSE Equity Options'!$A:$A,$A1030))</f>
        <v>308275.12030000001</v>
      </c>
      <c r="R1030" s="8">
        <f t="shared" si="438"/>
        <v>421573.04060000001</v>
      </c>
      <c r="S1030" s="23">
        <f t="shared" si="439"/>
        <v>-0.49307513924962521</v>
      </c>
      <c r="T1030" s="23">
        <f t="shared" si="440"/>
        <v>116027.12311340285</v>
      </c>
      <c r="U1030" s="23">
        <f t="shared" si="441"/>
        <v>0.88620685976599334</v>
      </c>
      <c r="V1030" s="23">
        <f t="shared" si="453"/>
        <v>-0.73889139257384473</v>
      </c>
      <c r="W1030" s="23">
        <f t="shared" si="454"/>
        <v>22.861905796398524</v>
      </c>
      <c r="X1030" s="23">
        <f t="shared" si="455"/>
        <v>-5.6525230317355346E-2</v>
      </c>
      <c r="Y1030" s="23">
        <f t="shared" si="442"/>
        <v>0.26875039290641012</v>
      </c>
      <c r="Z1030" s="23">
        <f t="shared" si="443"/>
        <v>0.73124960709358988</v>
      </c>
      <c r="AA1030" s="24">
        <f>IF(SUMIFS('Daily NSE Equity Options'!$M:$M,'Daily NSE Equity Options'!$A:$A,$A1030)=0,"",SUMIFS('Daily NSE Equity Options'!$M:$M,'Daily NSE Equity Options'!$A:$A,$A1030))</f>
        <v>162285349</v>
      </c>
      <c r="AB1030" s="9">
        <f>IF(SUMIFS('Daily BSE Equity Options'!$M:$M,'Daily BSE Equity Options'!$A:$A,$A1030)=0,"",SUMIFS('Daily BSE Equity Options'!$M:$M,'Daily BSE Equity Options'!$A:$A,$A1030))</f>
        <v>408077484</v>
      </c>
      <c r="AC1030" s="9">
        <f t="shared" si="444"/>
        <v>570362833</v>
      </c>
      <c r="AD1030" s="26">
        <f t="shared" si="445"/>
        <v>-0.26961502937265525</v>
      </c>
      <c r="AE1030" s="26">
        <f t="shared" si="446"/>
        <v>95500.400421249709</v>
      </c>
      <c r="AF1030" s="26">
        <f t="shared" si="447"/>
        <v>1.5669380036335161</v>
      </c>
      <c r="AG1030" s="26">
        <f t="shared" si="456"/>
        <v>-0.77904603806918904</v>
      </c>
      <c r="AH1030" s="26">
        <f t="shared" si="457"/>
        <v>22.800679858643807</v>
      </c>
      <c r="AI1030" s="26">
        <f t="shared" si="458"/>
        <v>-0.2411568143157613</v>
      </c>
      <c r="AJ1030" s="26">
        <f t="shared" si="448"/>
        <v>0.28453002126104526</v>
      </c>
      <c r="AK1030" s="26">
        <f t="shared" si="449"/>
        <v>0.71546997873895479</v>
      </c>
      <c r="AL1030" s="29">
        <v>21.38</v>
      </c>
      <c r="AM1030" s="30">
        <v>21.897500000000001</v>
      </c>
      <c r="AN1030" s="30">
        <v>20.59</v>
      </c>
      <c r="AO1030" s="30">
        <v>21.71</v>
      </c>
      <c r="AP1030" s="31">
        <v>1.54E-2</v>
      </c>
    </row>
    <row r="1031" spans="1:42" x14ac:dyDescent="0.2">
      <c r="A1031" s="11">
        <v>45439</v>
      </c>
      <c r="B1031" s="5" t="s">
        <v>244</v>
      </c>
      <c r="C1031" s="10">
        <v>45413</v>
      </c>
      <c r="D1031" s="5" t="s">
        <v>191</v>
      </c>
      <c r="E1031" s="18">
        <f>IF(SUMIFS('Daily NSE Equity Options'!$K:$K,'Daily NSE Equity Options'!$A:$A,$A1031)=0,"",SUMIFS('Daily NSE Equity Options'!$K:$K,'Daily NSE Equity Options'!$A:$A,$A1031))</f>
        <v>776.72329999999999</v>
      </c>
      <c r="F1031" s="7">
        <f>IF(SUMIFS('Daily BSE Equity Options'!$K:$K,'Daily BSE Equity Options'!$A:$A,$A1031)=0,"",SUMIFS('Daily BSE Equity Options'!$K:$K,'Daily BSE Equity Options'!$A:$A,$A1031))</f>
        <v>83.445499999999996</v>
      </c>
      <c r="G1031" s="7">
        <f t="shared" si="432"/>
        <v>860.16880000000003</v>
      </c>
      <c r="H1031" s="20" t="str">
        <f t="shared" si="433"/>
        <v/>
      </c>
      <c r="I1031" s="20" t="str">
        <f t="shared" si="434"/>
        <v/>
      </c>
      <c r="J1031" s="20" t="str">
        <f t="shared" si="435"/>
        <v/>
      </c>
      <c r="K1031" s="20">
        <f t="shared" si="450"/>
        <v>0.49536627481300766</v>
      </c>
      <c r="L1031" s="20">
        <f t="shared" si="451"/>
        <v>-0.48379128577853359</v>
      </c>
      <c r="M1031" s="20">
        <f t="shared" si="452"/>
        <v>0.26296531873044615</v>
      </c>
      <c r="N1031" s="20">
        <f t="shared" si="436"/>
        <v>0.90298938998949974</v>
      </c>
      <c r="O1031" s="20">
        <f t="shared" si="437"/>
        <v>9.7010610010500251E-2</v>
      </c>
      <c r="P1031" s="21">
        <f>IF(SUMIFS('Daily NSE Equity Options'!$L:$L,'Daily NSE Equity Options'!$A:$A,$A1031)=0,"",SUMIFS('Daily NSE Equity Options'!$L:$L,'Daily NSE Equity Options'!$A:$A,$A1031))</f>
        <v>298648.44309999997</v>
      </c>
      <c r="Q1031" s="8">
        <f>IF(SUMIFS('Daily BSE Equity Options'!$L:$L,'Daily BSE Equity Options'!$A:$A,$A1031)=0,"",SUMIFS('Daily BSE Equity Options'!$L:$L,'Daily BSE Equity Options'!$A:$A,$A1031))</f>
        <v>139012.5435</v>
      </c>
      <c r="R1031" s="8">
        <f t="shared" si="438"/>
        <v>437660.98659999995</v>
      </c>
      <c r="S1031" s="23" t="str">
        <f t="shared" si="439"/>
        <v/>
      </c>
      <c r="T1031" s="23" t="str">
        <f t="shared" si="440"/>
        <v/>
      </c>
      <c r="U1031" s="23" t="str">
        <f t="shared" si="441"/>
        <v/>
      </c>
      <c r="V1031" s="23">
        <f t="shared" si="453"/>
        <v>1.6359569735191335</v>
      </c>
      <c r="W1031" s="23">
        <f t="shared" si="454"/>
        <v>-0.54906337117079373</v>
      </c>
      <c r="X1031" s="23">
        <f t="shared" si="455"/>
        <v>3.8161704973123767E-2</v>
      </c>
      <c r="Y1031" s="23">
        <f t="shared" si="442"/>
        <v>0.6823739200975425</v>
      </c>
      <c r="Z1031" s="23">
        <f t="shared" si="443"/>
        <v>0.31762607990245756</v>
      </c>
      <c r="AA1031" s="24">
        <f>IF(SUMIFS('Daily NSE Equity Options'!$M:$M,'Daily NSE Equity Options'!$A:$A,$A1031)=0,"",SUMIFS('Daily NSE Equity Options'!$M:$M,'Daily NSE Equity Options'!$A:$A,$A1031))</f>
        <v>385426165</v>
      </c>
      <c r="AB1031" s="9">
        <f>IF(SUMIFS('Daily BSE Equity Options'!$M:$M,'Daily BSE Equity Options'!$A:$A,$A1031)=0,"",SUMIFS('Daily BSE Equity Options'!$M:$M,'Daily BSE Equity Options'!$A:$A,$A1031))</f>
        <v>164218608</v>
      </c>
      <c r="AC1031" s="9">
        <f t="shared" si="444"/>
        <v>549644773</v>
      </c>
      <c r="AD1031" s="26" t="str">
        <f t="shared" si="445"/>
        <v/>
      </c>
      <c r="AE1031" s="26" t="str">
        <f t="shared" si="446"/>
        <v/>
      </c>
      <c r="AF1031" s="26" t="str">
        <f t="shared" si="447"/>
        <v/>
      </c>
      <c r="AG1031" s="26">
        <f t="shared" si="456"/>
        <v>1.3749905174742545</v>
      </c>
      <c r="AH1031" s="26">
        <f t="shared" si="457"/>
        <v>-0.59757983608818765</v>
      </c>
      <c r="AI1031" s="26">
        <f t="shared" si="458"/>
        <v>-3.6324351450158443E-2</v>
      </c>
      <c r="AJ1031" s="26">
        <f t="shared" si="448"/>
        <v>0.70122774550609612</v>
      </c>
      <c r="AK1031" s="26">
        <f t="shared" si="449"/>
        <v>0.29877225449390382</v>
      </c>
      <c r="AL1031" s="29">
        <v>21.71</v>
      </c>
      <c r="AM1031" s="30">
        <v>26.195</v>
      </c>
      <c r="AN1031" s="30">
        <v>18.434999999999999</v>
      </c>
      <c r="AO1031" s="30">
        <v>23.192499999999999</v>
      </c>
      <c r="AP1031" s="31">
        <v>6.83E-2</v>
      </c>
    </row>
    <row r="1032" spans="1:42" x14ac:dyDescent="0.2">
      <c r="A1032" s="11">
        <v>45440</v>
      </c>
      <c r="B1032" s="5" t="s">
        <v>242</v>
      </c>
      <c r="C1032" s="10">
        <v>45413</v>
      </c>
      <c r="D1032" s="5" t="s">
        <v>191</v>
      </c>
      <c r="E1032" s="18">
        <f>IF(SUMIFS('Daily NSE Equity Options'!$K:$K,'Daily NSE Equity Options'!$A:$A,$A1032)=0,"",SUMIFS('Daily NSE Equity Options'!$K:$K,'Daily NSE Equity Options'!$A:$A,$A1032))</f>
        <v>659.56730000000005</v>
      </c>
      <c r="F1032" s="7">
        <f>IF(SUMIFS('Daily BSE Equity Options'!$K:$K,'Daily BSE Equity Options'!$A:$A,$A1032)=0,"",SUMIFS('Daily BSE Equity Options'!$K:$K,'Daily BSE Equity Options'!$A:$A,$A1032))</f>
        <v>3.9275000000000002</v>
      </c>
      <c r="G1032" s="7">
        <f t="shared" si="432"/>
        <v>663.49480000000005</v>
      </c>
      <c r="H1032" s="20" t="str">
        <f t="shared" si="433"/>
        <v/>
      </c>
      <c r="I1032" s="20" t="str">
        <f t="shared" si="434"/>
        <v/>
      </c>
      <c r="J1032" s="20" t="str">
        <f t="shared" si="435"/>
        <v/>
      </c>
      <c r="K1032" s="20">
        <f t="shared" si="450"/>
        <v>-0.15083363663739702</v>
      </c>
      <c r="L1032" s="20">
        <f t="shared" si="451"/>
        <v>-0.95293335170860027</v>
      </c>
      <c r="M1032" s="20">
        <f t="shared" si="452"/>
        <v>-0.22864581928570293</v>
      </c>
      <c r="N1032" s="20">
        <f t="shared" si="436"/>
        <v>0.99408058661499676</v>
      </c>
      <c r="O1032" s="20">
        <f t="shared" si="437"/>
        <v>5.9194133850031675E-3</v>
      </c>
      <c r="P1032" s="21">
        <f>IF(SUMIFS('Daily NSE Equity Options'!$L:$L,'Daily NSE Equity Options'!$A:$A,$A1032)=0,"",SUMIFS('Daily NSE Equity Options'!$L:$L,'Daily NSE Equity Options'!$A:$A,$A1032))</f>
        <v>398890.65379999997</v>
      </c>
      <c r="Q1032" s="8">
        <f>IF(SUMIFS('Daily BSE Equity Options'!$L:$L,'Daily BSE Equity Options'!$A:$A,$A1032)=0,"",SUMIFS('Daily BSE Equity Options'!$L:$L,'Daily BSE Equity Options'!$A:$A,$A1032))</f>
        <v>1123.1496999999999</v>
      </c>
      <c r="R1032" s="8">
        <f t="shared" si="438"/>
        <v>400013.80349999998</v>
      </c>
      <c r="S1032" s="23" t="str">
        <f t="shared" si="439"/>
        <v/>
      </c>
      <c r="T1032" s="23" t="str">
        <f t="shared" si="440"/>
        <v/>
      </c>
      <c r="U1032" s="23" t="str">
        <f t="shared" si="441"/>
        <v/>
      </c>
      <c r="V1032" s="23">
        <f t="shared" si="453"/>
        <v>0.3356528822299425</v>
      </c>
      <c r="W1032" s="23">
        <f t="shared" si="454"/>
        <v>-0.9919205154317603</v>
      </c>
      <c r="X1032" s="23">
        <f t="shared" si="455"/>
        <v>-8.6019051852130435E-2</v>
      </c>
      <c r="Y1032" s="23">
        <f t="shared" si="442"/>
        <v>0.99719222264288687</v>
      </c>
      <c r="Z1032" s="23">
        <f t="shared" si="443"/>
        <v>2.8077773571131277E-3</v>
      </c>
      <c r="AA1032" s="24">
        <f>IF(SUMIFS('Daily NSE Equity Options'!$M:$M,'Daily NSE Equity Options'!$A:$A,$A1032)=0,"",SUMIFS('Daily NSE Equity Options'!$M:$M,'Daily NSE Equity Options'!$A:$A,$A1032))</f>
        <v>498252571</v>
      </c>
      <c r="AB1032" s="9">
        <f>IF(SUMIFS('Daily BSE Equity Options'!$M:$M,'Daily BSE Equity Options'!$A:$A,$A1032)=0,"",SUMIFS('Daily BSE Equity Options'!$M:$M,'Daily BSE Equity Options'!$A:$A,$A1032))</f>
        <v>1475181</v>
      </c>
      <c r="AC1032" s="9">
        <f t="shared" si="444"/>
        <v>499727752</v>
      </c>
      <c r="AD1032" s="26" t="str">
        <f t="shared" si="445"/>
        <v/>
      </c>
      <c r="AE1032" s="26" t="str">
        <f t="shared" si="446"/>
        <v/>
      </c>
      <c r="AF1032" s="26" t="str">
        <f t="shared" si="447"/>
        <v/>
      </c>
      <c r="AG1032" s="26">
        <f t="shared" si="456"/>
        <v>0.29273156896340957</v>
      </c>
      <c r="AH1032" s="26">
        <f t="shared" si="457"/>
        <v>-0.99101696806491013</v>
      </c>
      <c r="AI1032" s="26">
        <f t="shared" si="458"/>
        <v>-9.0816875647792283E-2</v>
      </c>
      <c r="AJ1032" s="26">
        <f t="shared" si="448"/>
        <v>0.99704803066450465</v>
      </c>
      <c r="AK1032" s="26">
        <f t="shared" si="449"/>
        <v>2.9519693354953E-3</v>
      </c>
      <c r="AL1032" s="29">
        <v>23.192499999999999</v>
      </c>
      <c r="AM1032" s="30">
        <v>24.475000000000001</v>
      </c>
      <c r="AN1032" s="30">
        <v>22.024999999999999</v>
      </c>
      <c r="AO1032" s="30">
        <v>24.195</v>
      </c>
      <c r="AP1032" s="31">
        <v>4.3200000000000002E-2</v>
      </c>
    </row>
    <row r="1033" spans="1:42" x14ac:dyDescent="0.2">
      <c r="A1033" s="11">
        <v>45441</v>
      </c>
      <c r="B1033" s="5" t="s">
        <v>240</v>
      </c>
      <c r="C1033" s="10">
        <v>45413</v>
      </c>
      <c r="D1033" s="5" t="s">
        <v>191</v>
      </c>
      <c r="E1033" s="18">
        <f>IF(SUMIFS('Daily NSE Equity Options'!$K:$K,'Daily NSE Equity Options'!$A:$A,$A1033)=0,"",SUMIFS('Daily NSE Equity Options'!$K:$K,'Daily NSE Equity Options'!$A:$A,$A1033))</f>
        <v>685.07719999999995</v>
      </c>
      <c r="F1033" s="7">
        <f>IF(SUMIFS('Daily BSE Equity Options'!$K:$K,'Daily BSE Equity Options'!$A:$A,$A1033)=0,"",SUMIFS('Daily BSE Equity Options'!$K:$K,'Daily BSE Equity Options'!$A:$A,$A1033))</f>
        <v>6.7930999999999999</v>
      </c>
      <c r="G1033" s="7">
        <f t="shared" si="432"/>
        <v>691.87029999999993</v>
      </c>
      <c r="H1033" s="20">
        <f t="shared" si="433"/>
        <v>0.44383168716430732</v>
      </c>
      <c r="I1033" s="20">
        <f t="shared" si="434"/>
        <v>254.37969924812032</v>
      </c>
      <c r="J1033" s="20">
        <f t="shared" si="435"/>
        <v>0.45806671737137994</v>
      </c>
      <c r="K1033" s="20">
        <f t="shared" si="450"/>
        <v>3.8676720328615355E-2</v>
      </c>
      <c r="L1033" s="20">
        <f t="shared" si="451"/>
        <v>0.72962444302991702</v>
      </c>
      <c r="M1033" s="20">
        <f t="shared" si="452"/>
        <v>4.2766725526710792E-2</v>
      </c>
      <c r="N1033" s="20">
        <f t="shared" si="436"/>
        <v>0.99018154125130098</v>
      </c>
      <c r="O1033" s="20">
        <f t="shared" si="437"/>
        <v>9.818458748698999E-3</v>
      </c>
      <c r="P1033" s="21">
        <f>IF(SUMIFS('Daily NSE Equity Options'!$L:$L,'Daily NSE Equity Options'!$A:$A,$A1033)=0,"",SUMIFS('Daily NSE Equity Options'!$L:$L,'Daily NSE Equity Options'!$A:$A,$A1033))</f>
        <v>516096.50599999999</v>
      </c>
      <c r="Q1033" s="8">
        <f>IF(SUMIFS('Daily BSE Equity Options'!$L:$L,'Daily BSE Equity Options'!$A:$A,$A1033)=0,"",SUMIFS('Daily BSE Equity Options'!$L:$L,'Daily BSE Equity Options'!$A:$A,$A1033))</f>
        <v>2433.6046000000001</v>
      </c>
      <c r="R1033" s="8">
        <f t="shared" si="438"/>
        <v>518530.11060000001</v>
      </c>
      <c r="S1033" s="23">
        <f t="shared" si="439"/>
        <v>2.2737743810772342</v>
      </c>
      <c r="T1033" s="23">
        <f t="shared" si="440"/>
        <v>346.08758468230764</v>
      </c>
      <c r="U1033" s="23">
        <f t="shared" si="441"/>
        <v>2.2890652711917499</v>
      </c>
      <c r="V1033" s="23">
        <f t="shared" si="453"/>
        <v>0.29382952717354449</v>
      </c>
      <c r="W1033" s="23">
        <f t="shared" si="454"/>
        <v>1.1667677959580991</v>
      </c>
      <c r="X1033" s="23">
        <f t="shared" si="455"/>
        <v>0.2962805434787954</v>
      </c>
      <c r="Y1033" s="23">
        <f t="shared" si="442"/>
        <v>0.99530672462360181</v>
      </c>
      <c r="Z1033" s="23">
        <f t="shared" si="443"/>
        <v>4.6932753763981707E-3</v>
      </c>
      <c r="AA1033" s="24">
        <f>IF(SUMIFS('Daily NSE Equity Options'!$M:$M,'Daily NSE Equity Options'!$A:$A,$A1033)=0,"",SUMIFS('Daily NSE Equity Options'!$M:$M,'Daily NSE Equity Options'!$A:$A,$A1033))</f>
        <v>731188448</v>
      </c>
      <c r="AB1033" s="9">
        <f>IF(SUMIFS('Daily BSE Equity Options'!$M:$M,'Daily BSE Equity Options'!$A:$A,$A1033)=0,"",SUMIFS('Daily BSE Equity Options'!$M:$M,'Daily BSE Equity Options'!$A:$A,$A1033))</f>
        <v>3219667</v>
      </c>
      <c r="AC1033" s="9">
        <f t="shared" si="444"/>
        <v>734408115</v>
      </c>
      <c r="AD1033" s="26">
        <f t="shared" si="445"/>
        <v>3.370802558499741</v>
      </c>
      <c r="AE1033" s="26">
        <f t="shared" si="446"/>
        <v>289.1646539293439</v>
      </c>
      <c r="AF1033" s="26">
        <f t="shared" si="447"/>
        <v>3.389757497508195</v>
      </c>
      <c r="AG1033" s="26">
        <f t="shared" si="456"/>
        <v>0.46750561975524652</v>
      </c>
      <c r="AH1033" s="26">
        <f t="shared" si="457"/>
        <v>1.182557259075327</v>
      </c>
      <c r="AI1033" s="26">
        <f t="shared" si="458"/>
        <v>0.46961643026781519</v>
      </c>
      <c r="AJ1033" s="26">
        <f t="shared" si="448"/>
        <v>0.99561597028377058</v>
      </c>
      <c r="AK1033" s="26">
        <f t="shared" si="449"/>
        <v>4.3840297162293746E-3</v>
      </c>
      <c r="AL1033" s="29">
        <v>24.195</v>
      </c>
      <c r="AM1033" s="30">
        <v>24.772500000000001</v>
      </c>
      <c r="AN1033" s="30">
        <v>23.545000000000002</v>
      </c>
      <c r="AO1033" s="30">
        <v>24.175000000000001</v>
      </c>
      <c r="AP1033" s="31">
        <v>-8.0000000000000004E-4</v>
      </c>
    </row>
    <row r="1034" spans="1:42" x14ac:dyDescent="0.2">
      <c r="A1034" s="11">
        <v>45442</v>
      </c>
      <c r="B1034" s="5" t="s">
        <v>243</v>
      </c>
      <c r="C1034" s="10">
        <v>45413</v>
      </c>
      <c r="D1034" s="5" t="s">
        <v>191</v>
      </c>
      <c r="E1034" s="18">
        <f>IF(SUMIFS('Daily NSE Equity Options'!$K:$K,'Daily NSE Equity Options'!$A:$A,$A1034)=0,"",SUMIFS('Daily NSE Equity Options'!$K:$K,'Daily NSE Equity Options'!$A:$A,$A1034))</f>
        <v>732.51289999999995</v>
      </c>
      <c r="F1034" s="7">
        <f>IF(SUMIFS('Daily BSE Equity Options'!$K:$K,'Daily BSE Equity Options'!$A:$A,$A1034)=0,"",SUMIFS('Daily BSE Equity Options'!$K:$K,'Daily BSE Equity Options'!$A:$A,$A1034))</f>
        <v>28.599599999999999</v>
      </c>
      <c r="G1034" s="7">
        <f t="shared" si="432"/>
        <v>761.11249999999995</v>
      </c>
      <c r="H1034" s="20">
        <f t="shared" si="433"/>
        <v>0.46586838114548224</v>
      </c>
      <c r="I1034" s="20">
        <f t="shared" si="434"/>
        <v>1691.2840236686391</v>
      </c>
      <c r="J1034" s="20">
        <f t="shared" si="435"/>
        <v>0.52304896949249535</v>
      </c>
      <c r="K1034" s="20">
        <f t="shared" si="450"/>
        <v>6.924139352470049E-2</v>
      </c>
      <c r="L1034" s="20">
        <f t="shared" si="451"/>
        <v>3.2100955381195622</v>
      </c>
      <c r="M1034" s="20">
        <f t="shared" si="452"/>
        <v>0.10007974037908562</v>
      </c>
      <c r="N1034" s="20">
        <f t="shared" si="436"/>
        <v>0.96242395178110984</v>
      </c>
      <c r="O1034" s="20">
        <f t="shared" si="437"/>
        <v>3.7576048218890115E-2</v>
      </c>
      <c r="P1034" s="21">
        <f>IF(SUMIFS('Daily NSE Equity Options'!$L:$L,'Daily NSE Equity Options'!$A:$A,$A1034)=0,"",SUMIFS('Daily NSE Equity Options'!$L:$L,'Daily NSE Equity Options'!$A:$A,$A1034))</f>
        <v>383641.31550000003</v>
      </c>
      <c r="Q1034" s="8">
        <f>IF(SUMIFS('Daily BSE Equity Options'!$L:$L,'Daily BSE Equity Options'!$A:$A,$A1034)=0,"",SUMIFS('Daily BSE Equity Options'!$L:$L,'Daily BSE Equity Options'!$A:$A,$A1034))</f>
        <v>13684.611000000001</v>
      </c>
      <c r="R1034" s="8">
        <f t="shared" si="438"/>
        <v>397325.9265</v>
      </c>
      <c r="S1034" s="23">
        <f t="shared" si="439"/>
        <v>0.4727121674391801</v>
      </c>
      <c r="T1034" s="23">
        <f t="shared" si="440"/>
        <v>1507.3450168639642</v>
      </c>
      <c r="U1034" s="23">
        <f t="shared" si="441"/>
        <v>0.52519117252232128</v>
      </c>
      <c r="V1034" s="23">
        <f t="shared" si="453"/>
        <v>-0.25664810546111305</v>
      </c>
      <c r="W1034" s="23">
        <f t="shared" si="454"/>
        <v>4.6231858700464326</v>
      </c>
      <c r="X1034" s="23">
        <f t="shared" si="455"/>
        <v>-0.23374570082295243</v>
      </c>
      <c r="Y1034" s="23">
        <f t="shared" si="442"/>
        <v>0.96555822289135218</v>
      </c>
      <c r="Z1034" s="23">
        <f t="shared" si="443"/>
        <v>3.4441777108647854E-2</v>
      </c>
      <c r="AA1034" s="24">
        <f>IF(SUMIFS('Daily NSE Equity Options'!$M:$M,'Daily NSE Equity Options'!$A:$A,$A1034)=0,"",SUMIFS('Daily NSE Equity Options'!$M:$M,'Daily NSE Equity Options'!$A:$A,$A1034))</f>
        <v>667380977</v>
      </c>
      <c r="AB1034" s="9">
        <f>IF(SUMIFS('Daily BSE Equity Options'!$M:$M,'Daily BSE Equity Options'!$A:$A,$A1034)=0,"",SUMIFS('Daily BSE Equity Options'!$M:$M,'Daily BSE Equity Options'!$A:$A,$A1034))</f>
        <v>18350770</v>
      </c>
      <c r="AC1034" s="9">
        <f t="shared" si="444"/>
        <v>685731747</v>
      </c>
      <c r="AD1034" s="26">
        <f t="shared" si="445"/>
        <v>1.2461075578083505</v>
      </c>
      <c r="AE1034" s="26">
        <f t="shared" si="446"/>
        <v>1279.7628419877165</v>
      </c>
      <c r="AF1034" s="26">
        <f t="shared" si="447"/>
        <v>1.3077568044131773</v>
      </c>
      <c r="AG1034" s="26">
        <f t="shared" si="456"/>
        <v>-8.7265425451579337E-2</v>
      </c>
      <c r="AH1034" s="26">
        <f t="shared" si="457"/>
        <v>4.6995863236788153</v>
      </c>
      <c r="AI1034" s="26">
        <f t="shared" si="458"/>
        <v>-6.6279725136207168E-2</v>
      </c>
      <c r="AJ1034" s="26">
        <f t="shared" si="448"/>
        <v>0.97323914186519356</v>
      </c>
      <c r="AK1034" s="26">
        <f t="shared" si="449"/>
        <v>2.6760858134806467E-2</v>
      </c>
      <c r="AL1034" s="29">
        <v>24.175000000000001</v>
      </c>
      <c r="AM1034" s="30">
        <v>24.52</v>
      </c>
      <c r="AN1034" s="30">
        <v>22.752500000000001</v>
      </c>
      <c r="AO1034" s="30">
        <v>24.175000000000001</v>
      </c>
      <c r="AP1034" s="31">
        <v>0</v>
      </c>
    </row>
    <row r="1035" spans="1:42" x14ac:dyDescent="0.2">
      <c r="A1035" s="11">
        <v>45443</v>
      </c>
      <c r="B1035" s="5" t="s">
        <v>241</v>
      </c>
      <c r="C1035" s="10">
        <v>45413</v>
      </c>
      <c r="D1035" s="5" t="s">
        <v>191</v>
      </c>
      <c r="E1035" s="18">
        <f>IF(SUMIFS('Daily NSE Equity Options'!$K:$K,'Daily NSE Equity Options'!$A:$A,$A1035)=0,"",SUMIFS('Daily NSE Equity Options'!$K:$K,'Daily NSE Equity Options'!$A:$A,$A1035))</f>
        <v>549.54129999999998</v>
      </c>
      <c r="F1035" s="7">
        <f>IF(SUMIFS('Daily BSE Equity Options'!$K:$K,'Daily BSE Equity Options'!$A:$A,$A1035)=0,"",SUMIFS('Daily BSE Equity Options'!$K:$K,'Daily BSE Equity Options'!$A:$A,$A1035))</f>
        <v>250.86949999999999</v>
      </c>
      <c r="G1035" s="7">
        <f t="shared" si="432"/>
        <v>800.41079999999999</v>
      </c>
      <c r="H1035" s="20">
        <f t="shared" si="433"/>
        <v>-9.0199862853177049E-2</v>
      </c>
      <c r="I1035" s="20">
        <f t="shared" si="434"/>
        <v>11559.806451612902</v>
      </c>
      <c r="J1035" s="20">
        <f t="shared" si="435"/>
        <v>0.32508274619528099</v>
      </c>
      <c r="K1035" s="20">
        <f t="shared" si="450"/>
        <v>-0.24978618123994811</v>
      </c>
      <c r="L1035" s="20">
        <f t="shared" si="451"/>
        <v>7.771783521447853</v>
      </c>
      <c r="M1035" s="20">
        <f t="shared" si="452"/>
        <v>5.1632708699436813E-2</v>
      </c>
      <c r="N1035" s="20">
        <f t="shared" si="436"/>
        <v>0.68657406921545783</v>
      </c>
      <c r="O1035" s="20">
        <f t="shared" si="437"/>
        <v>0.31342593078454212</v>
      </c>
      <c r="P1035" s="21">
        <f>IF(SUMIFS('Daily NSE Equity Options'!$L:$L,'Daily NSE Equity Options'!$A:$A,$A1035)=0,"",SUMIFS('Daily NSE Equity Options'!$L:$L,'Daily NSE Equity Options'!$A:$A,$A1035))</f>
        <v>52235.144099999998</v>
      </c>
      <c r="Q1035" s="8">
        <f>IF(SUMIFS('Daily BSE Equity Options'!$L:$L,'Daily BSE Equity Options'!$A:$A,$A1035)=0,"",SUMIFS('Daily BSE Equity Options'!$L:$L,'Daily BSE Equity Options'!$A:$A,$A1035))</f>
        <v>368151.84970000002</v>
      </c>
      <c r="R1035" s="8">
        <f t="shared" si="438"/>
        <v>420386.9938</v>
      </c>
      <c r="S1035" s="23">
        <f t="shared" si="439"/>
        <v>-0.78201045815911852</v>
      </c>
      <c r="T1035" s="23">
        <f t="shared" si="440"/>
        <v>37525.308516385507</v>
      </c>
      <c r="U1035" s="23">
        <f t="shared" si="441"/>
        <v>0.75430197478831751</v>
      </c>
      <c r="V1035" s="23">
        <f t="shared" si="453"/>
        <v>-0.86384379890908802</v>
      </c>
      <c r="W1035" s="23">
        <f t="shared" si="454"/>
        <v>25.902617085717672</v>
      </c>
      <c r="X1035" s="23">
        <f t="shared" si="455"/>
        <v>5.8040680866568106E-2</v>
      </c>
      <c r="Y1035" s="23">
        <f t="shared" si="442"/>
        <v>0.12425490053303356</v>
      </c>
      <c r="Z1035" s="23">
        <f t="shared" si="443"/>
        <v>0.87574509946696644</v>
      </c>
      <c r="AA1035" s="24">
        <f>IF(SUMIFS('Daily NSE Equity Options'!$M:$M,'Daily NSE Equity Options'!$A:$A,$A1035)=0,"",SUMIFS('Daily NSE Equity Options'!$M:$M,'Daily NSE Equity Options'!$A:$A,$A1035))</f>
        <v>76311287</v>
      </c>
      <c r="AB1035" s="9">
        <f>IF(SUMIFS('Daily BSE Equity Options'!$M:$M,'Daily BSE Equity Options'!$A:$A,$A1035)=0,"",SUMIFS('Daily BSE Equity Options'!$M:$M,'Daily BSE Equity Options'!$A:$A,$A1035))</f>
        <v>496239758</v>
      </c>
      <c r="AC1035" s="9">
        <f t="shared" si="444"/>
        <v>572551045</v>
      </c>
      <c r="AD1035" s="26">
        <f t="shared" si="445"/>
        <v>-0.67462232298389535</v>
      </c>
      <c r="AE1035" s="26">
        <f t="shared" si="446"/>
        <v>31852.120097567236</v>
      </c>
      <c r="AF1035" s="26">
        <f t="shared" si="447"/>
        <v>1.4410930843138412</v>
      </c>
      <c r="AG1035" s="26">
        <f t="shared" si="456"/>
        <v>-0.88565558559515245</v>
      </c>
      <c r="AH1035" s="26">
        <f t="shared" si="457"/>
        <v>26.041903854715635</v>
      </c>
      <c r="AI1035" s="26">
        <f t="shared" si="458"/>
        <v>-0.16505098749642688</v>
      </c>
      <c r="AJ1035" s="26">
        <f t="shared" si="448"/>
        <v>0.13328294073762453</v>
      </c>
      <c r="AK1035" s="26">
        <f t="shared" si="449"/>
        <v>0.86671705926237541</v>
      </c>
      <c r="AL1035" s="29">
        <v>24.175000000000001</v>
      </c>
      <c r="AM1035" s="30">
        <v>24.81</v>
      </c>
      <c r="AN1035" s="30">
        <v>22.5975</v>
      </c>
      <c r="AO1035" s="30">
        <v>24.602499999999999</v>
      </c>
      <c r="AP1035" s="31">
        <v>1.77E-2</v>
      </c>
    </row>
    <row r="1036" spans="1:42" x14ac:dyDescent="0.2">
      <c r="A1036" s="11">
        <v>45446</v>
      </c>
      <c r="B1036" s="5" t="s">
        <v>244</v>
      </c>
      <c r="C1036" s="10">
        <v>45444</v>
      </c>
      <c r="D1036" s="5" t="s">
        <v>191</v>
      </c>
      <c r="E1036" s="18">
        <f>IF(SUMIFS('Daily NSE Equity Options'!$K:$K,'Daily NSE Equity Options'!$A:$A,$A1036)=0,"",SUMIFS('Daily NSE Equity Options'!$K:$K,'Daily NSE Equity Options'!$A:$A,$A1036))</f>
        <v>907.03660000000002</v>
      </c>
      <c r="F1036" s="7">
        <f>IF(SUMIFS('Daily BSE Equity Options'!$K:$K,'Daily BSE Equity Options'!$A:$A,$A1036)=0,"",SUMIFS('Daily BSE Equity Options'!$K:$K,'Daily BSE Equity Options'!$A:$A,$A1036))</f>
        <v>165.35929999999999</v>
      </c>
      <c r="G1036" s="7">
        <f t="shared" si="432"/>
        <v>1072.3959</v>
      </c>
      <c r="H1036" s="20" t="str">
        <f t="shared" si="433"/>
        <v/>
      </c>
      <c r="I1036" s="20" t="str">
        <f t="shared" si="434"/>
        <v/>
      </c>
      <c r="J1036" s="20" t="str">
        <f t="shared" si="435"/>
        <v/>
      </c>
      <c r="K1036" s="20">
        <f t="shared" si="450"/>
        <v>0.6505339999013724</v>
      </c>
      <c r="L1036" s="20">
        <f t="shared" si="451"/>
        <v>-0.34085530524834629</v>
      </c>
      <c r="M1036" s="20">
        <f t="shared" si="452"/>
        <v>0.33980688416498128</v>
      </c>
      <c r="N1036" s="20">
        <f t="shared" si="436"/>
        <v>0.84580386776935645</v>
      </c>
      <c r="O1036" s="20">
        <f t="shared" si="437"/>
        <v>0.15419613223064355</v>
      </c>
      <c r="P1036" s="21">
        <f>IF(SUMIFS('Daily NSE Equity Options'!$L:$L,'Daily NSE Equity Options'!$A:$A,$A1036)=0,"",SUMIFS('Daily NSE Equity Options'!$L:$L,'Daily NSE Equity Options'!$A:$A,$A1036))</f>
        <v>188525.38949999999</v>
      </c>
      <c r="Q1036" s="8">
        <f>IF(SUMIFS('Daily BSE Equity Options'!$L:$L,'Daily BSE Equity Options'!$A:$A,$A1036)=0,"",SUMIFS('Daily BSE Equity Options'!$L:$L,'Daily BSE Equity Options'!$A:$A,$A1036))</f>
        <v>163501.74100000001</v>
      </c>
      <c r="R1036" s="8">
        <f t="shared" si="438"/>
        <v>352027.13049999997</v>
      </c>
      <c r="S1036" s="23" t="str">
        <f t="shared" si="439"/>
        <v/>
      </c>
      <c r="T1036" s="23" t="str">
        <f t="shared" si="440"/>
        <v/>
      </c>
      <c r="U1036" s="23" t="str">
        <f t="shared" si="441"/>
        <v/>
      </c>
      <c r="V1036" s="23">
        <f t="shared" si="453"/>
        <v>2.6091675968019392</v>
      </c>
      <c r="W1036" s="23">
        <f t="shared" si="454"/>
        <v>-0.55588504815815942</v>
      </c>
      <c r="X1036" s="23">
        <f t="shared" si="455"/>
        <v>-0.16261174657682764</v>
      </c>
      <c r="Y1036" s="23">
        <f t="shared" si="442"/>
        <v>0.53554221582929962</v>
      </c>
      <c r="Z1036" s="23">
        <f t="shared" si="443"/>
        <v>0.46445778417070049</v>
      </c>
      <c r="AA1036" s="24">
        <f>IF(SUMIFS('Daily NSE Equity Options'!$M:$M,'Daily NSE Equity Options'!$A:$A,$A1036)=0,"",SUMIFS('Daily NSE Equity Options'!$M:$M,'Daily NSE Equity Options'!$A:$A,$A1036))</f>
        <v>241868576</v>
      </c>
      <c r="AB1036" s="9">
        <f>IF(SUMIFS('Daily BSE Equity Options'!$M:$M,'Daily BSE Equity Options'!$A:$A,$A1036)=0,"",SUMIFS('Daily BSE Equity Options'!$M:$M,'Daily BSE Equity Options'!$A:$A,$A1036))</f>
        <v>187682845</v>
      </c>
      <c r="AC1036" s="9">
        <f t="shared" si="444"/>
        <v>429551421</v>
      </c>
      <c r="AD1036" s="26" t="str">
        <f t="shared" si="445"/>
        <v/>
      </c>
      <c r="AE1036" s="26" t="str">
        <f t="shared" si="446"/>
        <v/>
      </c>
      <c r="AF1036" s="26" t="str">
        <f t="shared" si="447"/>
        <v/>
      </c>
      <c r="AG1036" s="26">
        <f t="shared" si="456"/>
        <v>2.1694993690776045</v>
      </c>
      <c r="AH1036" s="26">
        <f t="shared" si="457"/>
        <v>-0.62178998765350846</v>
      </c>
      <c r="AI1036" s="26">
        <f t="shared" si="458"/>
        <v>-0.24975873373875335</v>
      </c>
      <c r="AJ1036" s="26">
        <f t="shared" si="448"/>
        <v>0.56307246158545476</v>
      </c>
      <c r="AK1036" s="26">
        <f t="shared" si="449"/>
        <v>0.43692753841454524</v>
      </c>
      <c r="AL1036" s="29">
        <v>24.602499999999999</v>
      </c>
      <c r="AM1036" s="30">
        <v>24.602499999999999</v>
      </c>
      <c r="AN1036" s="30">
        <v>19.114999999999998</v>
      </c>
      <c r="AO1036" s="30">
        <v>20.9375</v>
      </c>
      <c r="AP1036" s="31">
        <v>-0.14899999999999999</v>
      </c>
    </row>
    <row r="1037" spans="1:42" x14ac:dyDescent="0.2">
      <c r="A1037" s="11">
        <v>45447</v>
      </c>
      <c r="B1037" s="5" t="s">
        <v>242</v>
      </c>
      <c r="C1037" s="10">
        <v>45444</v>
      </c>
      <c r="D1037" s="5" t="s">
        <v>191</v>
      </c>
      <c r="E1037" s="18">
        <f>IF(SUMIFS('Daily NSE Equity Options'!$K:$K,'Daily NSE Equity Options'!$A:$A,$A1037)=0,"",SUMIFS('Daily NSE Equity Options'!$K:$K,'Daily NSE Equity Options'!$A:$A,$A1037))</f>
        <v>2340.8872000000001</v>
      </c>
      <c r="F1037" s="7">
        <f>IF(SUMIFS('Daily BSE Equity Options'!$K:$K,'Daily BSE Equity Options'!$A:$A,$A1037)=0,"",SUMIFS('Daily BSE Equity Options'!$K:$K,'Daily BSE Equity Options'!$A:$A,$A1037))</f>
        <v>10.4411</v>
      </c>
      <c r="G1037" s="7">
        <f t="shared" si="432"/>
        <v>2351.3283000000001</v>
      </c>
      <c r="H1037" s="20" t="str">
        <f t="shared" si="433"/>
        <v/>
      </c>
      <c r="I1037" s="20" t="str">
        <f t="shared" si="434"/>
        <v/>
      </c>
      <c r="J1037" s="20" t="str">
        <f t="shared" si="435"/>
        <v/>
      </c>
      <c r="K1037" s="20">
        <f t="shared" si="450"/>
        <v>1.5808078747869714</v>
      </c>
      <c r="L1037" s="20">
        <f t="shared" si="451"/>
        <v>-0.93685810232626765</v>
      </c>
      <c r="M1037" s="20">
        <f t="shared" si="452"/>
        <v>1.1925935188674259</v>
      </c>
      <c r="N1037" s="20">
        <f t="shared" si="436"/>
        <v>0.99555948865158472</v>
      </c>
      <c r="O1037" s="20">
        <f t="shared" si="437"/>
        <v>4.4405113484152769E-3</v>
      </c>
      <c r="P1037" s="21">
        <f>IF(SUMIFS('Daily NSE Equity Options'!$L:$L,'Daily NSE Equity Options'!$A:$A,$A1037)=0,"",SUMIFS('Daily NSE Equity Options'!$L:$L,'Daily NSE Equity Options'!$A:$A,$A1037))</f>
        <v>410696.03470000002</v>
      </c>
      <c r="Q1037" s="8">
        <f>IF(SUMIFS('Daily BSE Equity Options'!$L:$L,'Daily BSE Equity Options'!$A:$A,$A1037)=0,"",SUMIFS('Daily BSE Equity Options'!$L:$L,'Daily BSE Equity Options'!$A:$A,$A1037))</f>
        <v>940.26220000000001</v>
      </c>
      <c r="R1037" s="8">
        <f t="shared" si="438"/>
        <v>411636.29690000002</v>
      </c>
      <c r="S1037" s="23" t="str">
        <f t="shared" si="439"/>
        <v/>
      </c>
      <c r="T1037" s="23" t="str">
        <f t="shared" si="440"/>
        <v/>
      </c>
      <c r="U1037" s="23" t="str">
        <f t="shared" si="441"/>
        <v/>
      </c>
      <c r="V1037" s="23">
        <f t="shared" si="453"/>
        <v>1.1784653822449735</v>
      </c>
      <c r="W1037" s="23">
        <f t="shared" si="454"/>
        <v>-0.99424922209238131</v>
      </c>
      <c r="X1037" s="23">
        <f t="shared" si="455"/>
        <v>0.16933117147912569</v>
      </c>
      <c r="Y1037" s="23">
        <f t="shared" si="442"/>
        <v>0.99771579375511577</v>
      </c>
      <c r="Z1037" s="23">
        <f t="shared" si="443"/>
        <v>2.2842062448842322E-3</v>
      </c>
      <c r="AA1037" s="24">
        <f>IF(SUMIFS('Daily NSE Equity Options'!$M:$M,'Daily NSE Equity Options'!$A:$A,$A1037)=0,"",SUMIFS('Daily NSE Equity Options'!$M:$M,'Daily NSE Equity Options'!$A:$A,$A1037))</f>
        <v>547531516</v>
      </c>
      <c r="AB1037" s="9">
        <f>IF(SUMIFS('Daily BSE Equity Options'!$M:$M,'Daily BSE Equity Options'!$A:$A,$A1037)=0,"",SUMIFS('Daily BSE Equity Options'!$M:$M,'Daily BSE Equity Options'!$A:$A,$A1037))</f>
        <v>1224254</v>
      </c>
      <c r="AC1037" s="9">
        <f t="shared" si="444"/>
        <v>548755770</v>
      </c>
      <c r="AD1037" s="26" t="str">
        <f t="shared" si="445"/>
        <v/>
      </c>
      <c r="AE1037" s="26" t="str">
        <f t="shared" si="446"/>
        <v/>
      </c>
      <c r="AF1037" s="26" t="str">
        <f t="shared" si="447"/>
        <v/>
      </c>
      <c r="AG1037" s="26">
        <f t="shared" si="456"/>
        <v>1.2637563136767298</v>
      </c>
      <c r="AH1037" s="26">
        <f t="shared" si="457"/>
        <v>-0.99347700638276237</v>
      </c>
      <c r="AI1037" s="26">
        <f t="shared" si="458"/>
        <v>0.27750891551584456</v>
      </c>
      <c r="AJ1037" s="26">
        <f t="shared" si="448"/>
        <v>0.9977690366699925</v>
      </c>
      <c r="AK1037" s="26">
        <f t="shared" si="449"/>
        <v>2.2309633300074457E-3</v>
      </c>
      <c r="AL1037" s="29">
        <v>20.9375</v>
      </c>
      <c r="AM1037" s="30">
        <v>31.71</v>
      </c>
      <c r="AN1037" s="30">
        <v>18.802499999999998</v>
      </c>
      <c r="AO1037" s="30">
        <v>26.747499999999999</v>
      </c>
      <c r="AP1037" s="31">
        <v>0.27750000000000002</v>
      </c>
    </row>
    <row r="1038" spans="1:42" x14ac:dyDescent="0.2">
      <c r="A1038" s="11">
        <v>45448</v>
      </c>
      <c r="B1038" s="5" t="s">
        <v>240</v>
      </c>
      <c r="C1038" s="10">
        <v>45444</v>
      </c>
      <c r="D1038" s="5" t="s">
        <v>191</v>
      </c>
      <c r="E1038" s="18">
        <f>IF(SUMIFS('Daily NSE Equity Options'!$K:$K,'Daily NSE Equity Options'!$A:$A,$A1038)=0,"",SUMIFS('Daily NSE Equity Options'!$K:$K,'Daily NSE Equity Options'!$A:$A,$A1038))</f>
        <v>1463.3159000000001</v>
      </c>
      <c r="F1038" s="7">
        <f>IF(SUMIFS('Daily BSE Equity Options'!$K:$K,'Daily BSE Equity Options'!$A:$A,$A1038)=0,"",SUMIFS('Daily BSE Equity Options'!$K:$K,'Daily BSE Equity Options'!$A:$A,$A1038))</f>
        <v>9.2477</v>
      </c>
      <c r="G1038" s="7">
        <f t="shared" si="432"/>
        <v>1472.5636</v>
      </c>
      <c r="H1038" s="20">
        <f t="shared" si="433"/>
        <v>2.5572695208300869</v>
      </c>
      <c r="I1038" s="20">
        <f t="shared" si="434"/>
        <v>376.45714285714286</v>
      </c>
      <c r="J1038" s="20">
        <f t="shared" si="435"/>
        <v>2.5795371621342404</v>
      </c>
      <c r="K1038" s="20">
        <f t="shared" si="450"/>
        <v>-0.37488833293633284</v>
      </c>
      <c r="L1038" s="20">
        <f t="shared" si="451"/>
        <v>-0.11429830190305623</v>
      </c>
      <c r="M1038" s="20">
        <f t="shared" si="452"/>
        <v>-0.37373117994624572</v>
      </c>
      <c r="N1038" s="20">
        <f t="shared" si="436"/>
        <v>0.99371999959798007</v>
      </c>
      <c r="O1038" s="20">
        <f t="shared" si="437"/>
        <v>6.2800004020199876E-3</v>
      </c>
      <c r="P1038" s="21">
        <f>IF(SUMIFS('Daily NSE Equity Options'!$L:$L,'Daily NSE Equity Options'!$A:$A,$A1038)=0,"",SUMIFS('Daily NSE Equity Options'!$L:$L,'Daily NSE Equity Options'!$A:$A,$A1038))</f>
        <v>608214.67599999998</v>
      </c>
      <c r="Q1038" s="8">
        <f>IF(SUMIFS('Daily BSE Equity Options'!$L:$L,'Daily BSE Equity Options'!$A:$A,$A1038)=0,"",SUMIFS('Daily BSE Equity Options'!$L:$L,'Daily BSE Equity Options'!$A:$A,$A1038))</f>
        <v>2091.6786999999999</v>
      </c>
      <c r="R1038" s="8">
        <f t="shared" si="438"/>
        <v>610306.35470000003</v>
      </c>
      <c r="S1038" s="23">
        <f t="shared" si="439"/>
        <v>3.4261004159010584</v>
      </c>
      <c r="T1038" s="23">
        <f t="shared" si="440"/>
        <v>234.66617468114831</v>
      </c>
      <c r="U1038" s="23">
        <f t="shared" si="441"/>
        <v>3.4410351377677859</v>
      </c>
      <c r="V1038" s="23">
        <f t="shared" si="453"/>
        <v>0.48093632421915355</v>
      </c>
      <c r="W1038" s="23">
        <f t="shared" si="454"/>
        <v>1.224569593460207</v>
      </c>
      <c r="X1038" s="23">
        <f t="shared" si="455"/>
        <v>0.48263493597665774</v>
      </c>
      <c r="Y1038" s="23">
        <f t="shared" si="442"/>
        <v>0.996572739766034</v>
      </c>
      <c r="Z1038" s="23">
        <f t="shared" si="443"/>
        <v>3.4272602339659036E-3</v>
      </c>
      <c r="AA1038" s="24">
        <f>IF(SUMIFS('Daily NSE Equity Options'!$M:$M,'Daily NSE Equity Options'!$A:$A,$A1038)=0,"",SUMIFS('Daily NSE Equity Options'!$M:$M,'Daily NSE Equity Options'!$A:$A,$A1038))</f>
        <v>873578945</v>
      </c>
      <c r="AB1038" s="9">
        <f>IF(SUMIFS('Daily BSE Equity Options'!$M:$M,'Daily BSE Equity Options'!$A:$A,$A1038)=0,"",SUMIFS('Daily BSE Equity Options'!$M:$M,'Daily BSE Equity Options'!$A:$A,$A1038))</f>
        <v>2778775</v>
      </c>
      <c r="AC1038" s="9">
        <f t="shared" si="444"/>
        <v>876357720</v>
      </c>
      <c r="AD1038" s="26">
        <f t="shared" si="445"/>
        <v>5.0265115294649085</v>
      </c>
      <c r="AE1038" s="26">
        <f t="shared" si="446"/>
        <v>196.09021916447975</v>
      </c>
      <c r="AF1038" s="26">
        <f t="shared" si="447"/>
        <v>5.0450933433585741</v>
      </c>
      <c r="AG1038" s="26">
        <f t="shared" si="456"/>
        <v>0.59548614001609357</v>
      </c>
      <c r="AH1038" s="26">
        <f t="shared" si="457"/>
        <v>1.269769998709418</v>
      </c>
      <c r="AI1038" s="26">
        <f t="shared" si="458"/>
        <v>0.59699044257885436</v>
      </c>
      <c r="AJ1038" s="26">
        <f t="shared" si="448"/>
        <v>0.99682917724510944</v>
      </c>
      <c r="AK1038" s="26">
        <f t="shared" si="449"/>
        <v>3.1708227548905487E-3</v>
      </c>
      <c r="AL1038" s="29">
        <v>26.747499999999999</v>
      </c>
      <c r="AM1038" s="30">
        <v>26.925000000000001</v>
      </c>
      <c r="AN1038" s="30">
        <v>18.657499999999999</v>
      </c>
      <c r="AO1038" s="30">
        <v>18.885000000000002</v>
      </c>
      <c r="AP1038" s="31">
        <v>-0.29399999999999998</v>
      </c>
    </row>
    <row r="1039" spans="1:42" x14ac:dyDescent="0.2">
      <c r="A1039" s="11">
        <v>45449</v>
      </c>
      <c r="B1039" s="5" t="s">
        <v>243</v>
      </c>
      <c r="C1039" s="10">
        <v>45444</v>
      </c>
      <c r="D1039" s="5" t="s">
        <v>191</v>
      </c>
      <c r="E1039" s="18">
        <f>IF(SUMIFS('Daily NSE Equity Options'!$K:$K,'Daily NSE Equity Options'!$A:$A,$A1039)=0,"",SUMIFS('Daily NSE Equity Options'!$K:$K,'Daily NSE Equity Options'!$A:$A,$A1039))</f>
        <v>1107.0420999999999</v>
      </c>
      <c r="F1039" s="7">
        <f>IF(SUMIFS('Daily BSE Equity Options'!$K:$K,'Daily BSE Equity Options'!$A:$A,$A1039)=0,"",SUMIFS('Daily BSE Equity Options'!$K:$K,'Daily BSE Equity Options'!$A:$A,$A1039))</f>
        <v>28.771699999999999</v>
      </c>
      <c r="G1039" s="7">
        <f t="shared" si="432"/>
        <v>1135.8137999999999</v>
      </c>
      <c r="H1039" s="20">
        <f t="shared" si="433"/>
        <v>1.535837906792374</v>
      </c>
      <c r="I1039" s="20">
        <f t="shared" si="434"/>
        <v>1212.9957805907172</v>
      </c>
      <c r="J1039" s="20">
        <f t="shared" si="435"/>
        <v>1.6016023550193501</v>
      </c>
      <c r="K1039" s="20">
        <f t="shared" si="450"/>
        <v>-0.24347018986125968</v>
      </c>
      <c r="L1039" s="20">
        <f t="shared" si="451"/>
        <v>2.1112276566065074</v>
      </c>
      <c r="M1039" s="20">
        <f t="shared" si="452"/>
        <v>-0.22868268643880652</v>
      </c>
      <c r="N1039" s="20">
        <f t="shared" si="436"/>
        <v>0.97466864727299496</v>
      </c>
      <c r="O1039" s="20">
        <f t="shared" si="437"/>
        <v>2.5331352727005079E-2</v>
      </c>
      <c r="P1039" s="21">
        <f>IF(SUMIFS('Daily NSE Equity Options'!$L:$L,'Daily NSE Equity Options'!$A:$A,$A1039)=0,"",SUMIFS('Daily NSE Equity Options'!$L:$L,'Daily NSE Equity Options'!$A:$A,$A1039))</f>
        <v>485952.3285</v>
      </c>
      <c r="Q1039" s="8">
        <f>IF(SUMIFS('Daily BSE Equity Options'!$L:$L,'Daily BSE Equity Options'!$A:$A,$A1039)=0,"",SUMIFS('Daily BSE Equity Options'!$L:$L,'Daily BSE Equity Options'!$A:$A,$A1039))</f>
        <v>13543.145399999999</v>
      </c>
      <c r="R1039" s="8">
        <f t="shared" si="438"/>
        <v>499495.47389999998</v>
      </c>
      <c r="S1039" s="23">
        <f t="shared" si="439"/>
        <v>1.084197926787339</v>
      </c>
      <c r="T1039" s="23">
        <f t="shared" si="440"/>
        <v>1415.1137437784935</v>
      </c>
      <c r="U1039" s="23">
        <f t="shared" si="441"/>
        <v>1.1421951720834027</v>
      </c>
      <c r="V1039" s="23">
        <f t="shared" si="453"/>
        <v>-0.20101841064420478</v>
      </c>
      <c r="W1039" s="23">
        <f t="shared" si="454"/>
        <v>5.4747733005073869</v>
      </c>
      <c r="X1039" s="23">
        <f t="shared" si="455"/>
        <v>-0.18156599541630181</v>
      </c>
      <c r="Y1039" s="23">
        <f t="shared" si="442"/>
        <v>0.97288635011193048</v>
      </c>
      <c r="Z1039" s="23">
        <f t="shared" si="443"/>
        <v>2.7113649888069587E-2</v>
      </c>
      <c r="AA1039" s="24">
        <f>IF(SUMIFS('Daily NSE Equity Options'!$M:$M,'Daily NSE Equity Options'!$A:$A,$A1039)=0,"",SUMIFS('Daily NSE Equity Options'!$M:$M,'Daily NSE Equity Options'!$A:$A,$A1039))</f>
        <v>829546193</v>
      </c>
      <c r="AB1039" s="9">
        <f>IF(SUMIFS('Daily BSE Equity Options'!$M:$M,'Daily BSE Equity Options'!$A:$A,$A1039)=0,"",SUMIFS('Daily BSE Equity Options'!$M:$M,'Daily BSE Equity Options'!$A:$A,$A1039))</f>
        <v>18001622</v>
      </c>
      <c r="AC1039" s="9">
        <f t="shared" si="444"/>
        <v>847547815</v>
      </c>
      <c r="AD1039" s="26">
        <f t="shared" si="445"/>
        <v>2.1175308121165388</v>
      </c>
      <c r="AE1039" s="26">
        <f t="shared" si="446"/>
        <v>1183.6289813108713</v>
      </c>
      <c r="AF1039" s="26">
        <f t="shared" si="447"/>
        <v>2.1850011054994285</v>
      </c>
      <c r="AG1039" s="26">
        <f t="shared" si="456"/>
        <v>-5.0405006040982414E-2</v>
      </c>
      <c r="AH1039" s="26">
        <f t="shared" si="457"/>
        <v>5.4782582252971181</v>
      </c>
      <c r="AI1039" s="26">
        <f t="shared" si="458"/>
        <v>-3.2874594862928763E-2</v>
      </c>
      <c r="AJ1039" s="26">
        <f t="shared" si="448"/>
        <v>0.9787603464000435</v>
      </c>
      <c r="AK1039" s="26">
        <f t="shared" si="449"/>
        <v>2.1239653599956481E-2</v>
      </c>
      <c r="AL1039" s="29">
        <v>18.885000000000002</v>
      </c>
      <c r="AM1039" s="30">
        <v>18.885000000000002</v>
      </c>
      <c r="AN1039" s="30">
        <v>16.557500000000001</v>
      </c>
      <c r="AO1039" s="30">
        <v>16.8</v>
      </c>
      <c r="AP1039" s="31">
        <v>-0.1104</v>
      </c>
    </row>
    <row r="1040" spans="1:42" x14ac:dyDescent="0.2">
      <c r="A1040" s="11">
        <v>45450</v>
      </c>
      <c r="B1040" s="5" t="s">
        <v>241</v>
      </c>
      <c r="C1040" s="10">
        <v>45444</v>
      </c>
      <c r="D1040" s="5" t="s">
        <v>191</v>
      </c>
      <c r="E1040" s="18">
        <f>IF(SUMIFS('Daily NSE Equity Options'!$K:$K,'Daily NSE Equity Options'!$A:$A,$A1040)=0,"",SUMIFS('Daily NSE Equity Options'!$K:$K,'Daily NSE Equity Options'!$A:$A,$A1040))</f>
        <v>684.83929999999998</v>
      </c>
      <c r="F1040" s="7">
        <f>IF(SUMIFS('Daily BSE Equity Options'!$K:$K,'Daily BSE Equity Options'!$A:$A,$A1040)=0,"",SUMIFS('Daily BSE Equity Options'!$K:$K,'Daily BSE Equity Options'!$A:$A,$A1040))</f>
        <v>353.2106</v>
      </c>
      <c r="G1040" s="7">
        <f t="shared" si="432"/>
        <v>1038.0499</v>
      </c>
      <c r="H1040" s="20">
        <f t="shared" si="433"/>
        <v>0.720246196107865</v>
      </c>
      <c r="I1040" s="20">
        <f t="shared" si="434"/>
        <v>6979.446640316206</v>
      </c>
      <c r="J1040" s="20">
        <f t="shared" si="435"/>
        <v>1.6071436823757526</v>
      </c>
      <c r="K1040" s="20">
        <f t="shared" si="450"/>
        <v>-0.38137917248133557</v>
      </c>
      <c r="L1040" s="20">
        <f t="shared" si="451"/>
        <v>11.276320134020583</v>
      </c>
      <c r="M1040" s="20">
        <f t="shared" si="452"/>
        <v>-8.6073879362972949E-2</v>
      </c>
      <c r="N1040" s="20">
        <f t="shared" si="436"/>
        <v>0.65973639610196</v>
      </c>
      <c r="O1040" s="20">
        <f t="shared" si="437"/>
        <v>0.34026360389804</v>
      </c>
      <c r="P1040" s="21">
        <f>IF(SUMIFS('Daily NSE Equity Options'!$L:$L,'Daily NSE Equity Options'!$A:$A,$A1040)=0,"",SUMIFS('Daily NSE Equity Options'!$L:$L,'Daily NSE Equity Options'!$A:$A,$A1040))</f>
        <v>117332.24980000001</v>
      </c>
      <c r="Q1040" s="8">
        <f>IF(SUMIFS('Daily BSE Equity Options'!$L:$L,'Daily BSE Equity Options'!$A:$A,$A1040)=0,"",SUMIFS('Daily BSE Equity Options'!$L:$L,'Daily BSE Equity Options'!$A:$A,$A1040))</f>
        <v>411098.82809999998</v>
      </c>
      <c r="R1040" s="8">
        <f t="shared" si="438"/>
        <v>528431.07790000003</v>
      </c>
      <c r="S1040" s="23">
        <f t="shared" si="439"/>
        <v>-0.30190530171260554</v>
      </c>
      <c r="T1040" s="23">
        <f t="shared" si="440"/>
        <v>14716.844339825289</v>
      </c>
      <c r="U1040" s="23">
        <f t="shared" si="441"/>
        <v>2.1434975370640257</v>
      </c>
      <c r="V1040" s="23">
        <f t="shared" si="453"/>
        <v>-0.75855193417392996</v>
      </c>
      <c r="W1040" s="23">
        <f t="shared" si="454"/>
        <v>29.354752604221467</v>
      </c>
      <c r="X1040" s="23">
        <f t="shared" si="455"/>
        <v>5.7929662052939923E-2</v>
      </c>
      <c r="Y1040" s="23">
        <f t="shared" si="442"/>
        <v>0.22203888966235988</v>
      </c>
      <c r="Z1040" s="23">
        <f t="shared" si="443"/>
        <v>0.77796111033764004</v>
      </c>
      <c r="AA1040" s="24">
        <f>IF(SUMIFS('Daily NSE Equity Options'!$M:$M,'Daily NSE Equity Options'!$A:$A,$A1040)=0,"",SUMIFS('Daily NSE Equity Options'!$M:$M,'Daily NSE Equity Options'!$A:$A,$A1040))</f>
        <v>172225143</v>
      </c>
      <c r="AB1040" s="9">
        <f>IF(SUMIFS('Daily BSE Equity Options'!$M:$M,'Daily BSE Equity Options'!$A:$A,$A1040)=0,"",SUMIFS('Daily BSE Equity Options'!$M:$M,'Daily BSE Equity Options'!$A:$A,$A1040))</f>
        <v>538235687</v>
      </c>
      <c r="AC1040" s="9">
        <f t="shared" si="444"/>
        <v>710460830</v>
      </c>
      <c r="AD1040" s="26">
        <f t="shared" si="445"/>
        <v>3.5083075737745606E-2</v>
      </c>
      <c r="AE1040" s="26">
        <f t="shared" si="446"/>
        <v>12152.905092017612</v>
      </c>
      <c r="AF1040" s="26">
        <f t="shared" si="447"/>
        <v>3.2687745437275613</v>
      </c>
      <c r="AG1040" s="26">
        <f t="shared" si="456"/>
        <v>-0.7923863138022984</v>
      </c>
      <c r="AH1040" s="26">
        <f t="shared" si="457"/>
        <v>28.899288353016189</v>
      </c>
      <c r="AI1040" s="26">
        <f t="shared" si="458"/>
        <v>-0.16174542907647049</v>
      </c>
      <c r="AJ1040" s="26">
        <f t="shared" si="448"/>
        <v>0.24241328406521723</v>
      </c>
      <c r="AK1040" s="26">
        <f t="shared" si="449"/>
        <v>0.75758671593478277</v>
      </c>
      <c r="AL1040" s="29">
        <v>16.8</v>
      </c>
      <c r="AM1040" s="30">
        <v>17.145</v>
      </c>
      <c r="AN1040" s="30">
        <v>16.372499999999999</v>
      </c>
      <c r="AO1040" s="30">
        <v>16.8825</v>
      </c>
      <c r="AP1040" s="31">
        <v>4.8999999999999998E-3</v>
      </c>
    </row>
    <row r="1041" spans="1:42" x14ac:dyDescent="0.2">
      <c r="A1041" s="11">
        <v>45453</v>
      </c>
      <c r="B1041" s="5" t="s">
        <v>244</v>
      </c>
      <c r="C1041" s="10">
        <v>45444</v>
      </c>
      <c r="D1041" s="5" t="s">
        <v>191</v>
      </c>
      <c r="E1041" s="18">
        <f>IF(SUMIFS('Daily NSE Equity Options'!$K:$K,'Daily NSE Equity Options'!$A:$A,$A1041)=0,"",SUMIFS('Daily NSE Equity Options'!$K:$K,'Daily NSE Equity Options'!$A:$A,$A1041))</f>
        <v>749.88099999999997</v>
      </c>
      <c r="F1041" s="7">
        <f>IF(SUMIFS('Daily BSE Equity Options'!$K:$K,'Daily BSE Equity Options'!$A:$A,$A1041)=0,"",SUMIFS('Daily BSE Equity Options'!$K:$K,'Daily BSE Equity Options'!$A:$A,$A1041))</f>
        <v>104.7175</v>
      </c>
      <c r="G1041" s="7">
        <f t="shared" si="432"/>
        <v>854.59849999999994</v>
      </c>
      <c r="H1041" s="20" t="str">
        <f t="shared" si="433"/>
        <v/>
      </c>
      <c r="I1041" s="20" t="str">
        <f t="shared" si="434"/>
        <v/>
      </c>
      <c r="J1041" s="20" t="str">
        <f t="shared" si="435"/>
        <v/>
      </c>
      <c r="K1041" s="20">
        <f t="shared" si="450"/>
        <v>9.4973667545072304E-2</v>
      </c>
      <c r="L1041" s="20">
        <f t="shared" si="451"/>
        <v>-0.70352673447512615</v>
      </c>
      <c r="M1041" s="20">
        <f t="shared" si="452"/>
        <v>-0.17672695696035423</v>
      </c>
      <c r="N1041" s="20">
        <f t="shared" si="436"/>
        <v>0.87746585092297735</v>
      </c>
      <c r="O1041" s="20">
        <f t="shared" si="437"/>
        <v>0.12253414907702273</v>
      </c>
      <c r="P1041" s="21">
        <f>IF(SUMIFS('Daily NSE Equity Options'!$L:$L,'Daily NSE Equity Options'!$A:$A,$A1041)=0,"",SUMIFS('Daily NSE Equity Options'!$L:$L,'Daily NSE Equity Options'!$A:$A,$A1041))</f>
        <v>253825.31099999999</v>
      </c>
      <c r="Q1041" s="8">
        <f>IF(SUMIFS('Daily BSE Equity Options'!$L:$L,'Daily BSE Equity Options'!$A:$A,$A1041)=0,"",SUMIFS('Daily BSE Equity Options'!$L:$L,'Daily BSE Equity Options'!$A:$A,$A1041))</f>
        <v>145050.36919999999</v>
      </c>
      <c r="R1041" s="8">
        <f t="shared" si="438"/>
        <v>398875.68019999994</v>
      </c>
      <c r="S1041" s="23" t="str">
        <f t="shared" si="439"/>
        <v/>
      </c>
      <c r="T1041" s="23" t="str">
        <f t="shared" si="440"/>
        <v/>
      </c>
      <c r="U1041" s="23" t="str">
        <f t="shared" si="441"/>
        <v/>
      </c>
      <c r="V1041" s="23">
        <f t="shared" si="453"/>
        <v>1.1633038779420044</v>
      </c>
      <c r="W1041" s="23">
        <f t="shared" si="454"/>
        <v>-0.64716423573769855</v>
      </c>
      <c r="X1041" s="23">
        <f t="shared" si="455"/>
        <v>-0.24516990600715027</v>
      </c>
      <c r="Y1041" s="23">
        <f t="shared" si="442"/>
        <v>0.63635193520128785</v>
      </c>
      <c r="Z1041" s="23">
        <f t="shared" si="443"/>
        <v>0.3636480647987122</v>
      </c>
      <c r="AA1041" s="24">
        <f>IF(SUMIFS('Daily NSE Equity Options'!$M:$M,'Daily NSE Equity Options'!$A:$A,$A1041)=0,"",SUMIFS('Daily NSE Equity Options'!$M:$M,'Daily NSE Equity Options'!$A:$A,$A1041))</f>
        <v>327509643</v>
      </c>
      <c r="AB1041" s="9">
        <f>IF(SUMIFS('Daily BSE Equity Options'!$M:$M,'Daily BSE Equity Options'!$A:$A,$A1041)=0,"",SUMIFS('Daily BSE Equity Options'!$M:$M,'Daily BSE Equity Options'!$A:$A,$A1041))</f>
        <v>169608681</v>
      </c>
      <c r="AC1041" s="9">
        <f t="shared" si="444"/>
        <v>497118324</v>
      </c>
      <c r="AD1041" s="26" t="str">
        <f t="shared" si="445"/>
        <v/>
      </c>
      <c r="AE1041" s="26" t="str">
        <f t="shared" si="446"/>
        <v/>
      </c>
      <c r="AF1041" s="26" t="str">
        <f t="shared" si="447"/>
        <v/>
      </c>
      <c r="AG1041" s="26">
        <f t="shared" si="456"/>
        <v>0.90163664430808454</v>
      </c>
      <c r="AH1041" s="26">
        <f t="shared" si="457"/>
        <v>-0.68488027624968684</v>
      </c>
      <c r="AI1041" s="26">
        <f t="shared" si="458"/>
        <v>-0.30028749931224219</v>
      </c>
      <c r="AJ1041" s="26">
        <f t="shared" si="448"/>
        <v>0.65881627610250793</v>
      </c>
      <c r="AK1041" s="26">
        <f t="shared" si="449"/>
        <v>0.34118372389749207</v>
      </c>
      <c r="AL1041" s="29">
        <v>16.8825</v>
      </c>
      <c r="AM1041" s="30">
        <v>17.25</v>
      </c>
      <c r="AN1041" s="30">
        <v>16.170000000000002</v>
      </c>
      <c r="AO1041" s="30">
        <v>16.397500000000001</v>
      </c>
      <c r="AP1041" s="31">
        <v>-2.87E-2</v>
      </c>
    </row>
    <row r="1042" spans="1:42" x14ac:dyDescent="0.2">
      <c r="A1042" s="11">
        <v>45454</v>
      </c>
      <c r="B1042" s="5" t="s">
        <v>242</v>
      </c>
      <c r="C1042" s="10">
        <v>45444</v>
      </c>
      <c r="D1042" s="5" t="s">
        <v>191</v>
      </c>
      <c r="E1042" s="18">
        <f>IF(SUMIFS('Daily NSE Equity Options'!$K:$K,'Daily NSE Equity Options'!$A:$A,$A1042)=0,"",SUMIFS('Daily NSE Equity Options'!$K:$K,'Daily NSE Equity Options'!$A:$A,$A1042))</f>
        <v>698.54870000000005</v>
      </c>
      <c r="F1042" s="7">
        <f>IF(SUMIFS('Daily BSE Equity Options'!$K:$K,'Daily BSE Equity Options'!$A:$A,$A1042)=0,"",SUMIFS('Daily BSE Equity Options'!$K:$K,'Daily BSE Equity Options'!$A:$A,$A1042))</f>
        <v>5.9428000000000001</v>
      </c>
      <c r="G1042" s="7">
        <f t="shared" si="432"/>
        <v>704.49150000000009</v>
      </c>
      <c r="H1042" s="20" t="str">
        <f t="shared" si="433"/>
        <v/>
      </c>
      <c r="I1042" s="20" t="str">
        <f t="shared" si="434"/>
        <v/>
      </c>
      <c r="J1042" s="20" t="str">
        <f t="shared" si="435"/>
        <v/>
      </c>
      <c r="K1042" s="20">
        <f t="shared" si="450"/>
        <v>-6.8453928023246235E-2</v>
      </c>
      <c r="L1042" s="20">
        <f t="shared" si="451"/>
        <v>-0.94324921813450469</v>
      </c>
      <c r="M1042" s="20">
        <f t="shared" si="452"/>
        <v>-0.17564622451361644</v>
      </c>
      <c r="N1042" s="20">
        <f t="shared" si="436"/>
        <v>0.9915644120617495</v>
      </c>
      <c r="O1042" s="20">
        <f t="shared" si="437"/>
        <v>8.435587938250496E-3</v>
      </c>
      <c r="P1042" s="21">
        <f>IF(SUMIFS('Daily NSE Equity Options'!$L:$L,'Daily NSE Equity Options'!$A:$A,$A1042)=0,"",SUMIFS('Daily NSE Equity Options'!$L:$L,'Daily NSE Equity Options'!$A:$A,$A1042))</f>
        <v>414163.74680000002</v>
      </c>
      <c r="Q1042" s="8">
        <f>IF(SUMIFS('Daily BSE Equity Options'!$L:$L,'Daily BSE Equity Options'!$A:$A,$A1042)=0,"",SUMIFS('Daily BSE Equity Options'!$L:$L,'Daily BSE Equity Options'!$A:$A,$A1042))</f>
        <v>1828.1092000000001</v>
      </c>
      <c r="R1042" s="8">
        <f t="shared" si="438"/>
        <v>415991.85600000003</v>
      </c>
      <c r="S1042" s="23" t="str">
        <f t="shared" si="439"/>
        <v/>
      </c>
      <c r="T1042" s="23" t="str">
        <f t="shared" si="440"/>
        <v/>
      </c>
      <c r="U1042" s="23" t="str">
        <f t="shared" si="441"/>
        <v/>
      </c>
      <c r="V1042" s="23">
        <f t="shared" si="453"/>
        <v>0.63168812900617333</v>
      </c>
      <c r="W1042" s="23">
        <f t="shared" si="454"/>
        <v>-0.98739672839109194</v>
      </c>
      <c r="X1042" s="23">
        <f t="shared" si="455"/>
        <v>4.291105386875893E-2</v>
      </c>
      <c r="Y1042" s="23">
        <f t="shared" si="442"/>
        <v>0.99560542069842828</v>
      </c>
      <c r="Z1042" s="23">
        <f t="shared" si="443"/>
        <v>4.3945793015717112E-3</v>
      </c>
      <c r="AA1042" s="24">
        <f>IF(SUMIFS('Daily NSE Equity Options'!$M:$M,'Daily NSE Equity Options'!$A:$A,$A1042)=0,"",SUMIFS('Daily NSE Equity Options'!$M:$M,'Daily NSE Equity Options'!$A:$A,$A1042))</f>
        <v>518334338</v>
      </c>
      <c r="AB1042" s="9">
        <f>IF(SUMIFS('Daily BSE Equity Options'!$M:$M,'Daily BSE Equity Options'!$A:$A,$A1042)=0,"",SUMIFS('Daily BSE Equity Options'!$M:$M,'Daily BSE Equity Options'!$A:$A,$A1042))</f>
        <v>2350941</v>
      </c>
      <c r="AC1042" s="9">
        <f t="shared" si="444"/>
        <v>520685279</v>
      </c>
      <c r="AD1042" s="26" t="str">
        <f t="shared" si="445"/>
        <v/>
      </c>
      <c r="AE1042" s="26" t="str">
        <f t="shared" si="446"/>
        <v/>
      </c>
      <c r="AF1042" s="26" t="str">
        <f t="shared" si="447"/>
        <v/>
      </c>
      <c r="AG1042" s="26">
        <f t="shared" si="456"/>
        <v>0.5826536686127437</v>
      </c>
      <c r="AH1042" s="26">
        <f t="shared" si="457"/>
        <v>-0.98613902905123119</v>
      </c>
      <c r="AI1042" s="26">
        <f t="shared" si="458"/>
        <v>4.7407134000556406E-2</v>
      </c>
      <c r="AJ1042" s="26">
        <f t="shared" si="448"/>
        <v>0.99548490980095483</v>
      </c>
      <c r="AK1042" s="26">
        <f t="shared" si="449"/>
        <v>4.5150901990451704E-3</v>
      </c>
      <c r="AL1042" s="29">
        <v>16.397500000000001</v>
      </c>
      <c r="AM1042" s="30">
        <v>16.397500000000001</v>
      </c>
      <c r="AN1042" s="30">
        <v>14.675000000000001</v>
      </c>
      <c r="AO1042" s="30">
        <v>14.765000000000001</v>
      </c>
      <c r="AP1042" s="31">
        <v>-9.9599999999999994E-2</v>
      </c>
    </row>
    <row r="1043" spans="1:42" x14ac:dyDescent="0.2">
      <c r="A1043" s="11">
        <v>45455</v>
      </c>
      <c r="B1043" s="5" t="s">
        <v>240</v>
      </c>
      <c r="C1043" s="10">
        <v>45444</v>
      </c>
      <c r="D1043" s="5" t="s">
        <v>191</v>
      </c>
      <c r="E1043" s="18">
        <f>IF(SUMIFS('Daily NSE Equity Options'!$K:$K,'Daily NSE Equity Options'!$A:$A,$A1043)=0,"",SUMIFS('Daily NSE Equity Options'!$K:$K,'Daily NSE Equity Options'!$A:$A,$A1043))</f>
        <v>755.75760000000002</v>
      </c>
      <c r="F1043" s="7">
        <f>IF(SUMIFS('Daily BSE Equity Options'!$K:$K,'Daily BSE Equity Options'!$A:$A,$A1043)=0,"",SUMIFS('Daily BSE Equity Options'!$K:$K,'Daily BSE Equity Options'!$A:$A,$A1043))</f>
        <v>7.2496999999999998</v>
      </c>
      <c r="G1043" s="7">
        <f t="shared" si="432"/>
        <v>763.00729999999999</v>
      </c>
      <c r="H1043" s="20">
        <f t="shared" si="433"/>
        <v>0.99194059582870908</v>
      </c>
      <c r="I1043" s="20">
        <f t="shared" si="434"/>
        <v>156.60217391304349</v>
      </c>
      <c r="J1043" s="20">
        <f t="shared" si="435"/>
        <v>1.0108047437671579</v>
      </c>
      <c r="K1043" s="20">
        <f t="shared" si="450"/>
        <v>8.1896795456064764E-2</v>
      </c>
      <c r="L1043" s="20">
        <f t="shared" si="451"/>
        <v>0.21991317224204066</v>
      </c>
      <c r="M1043" s="20">
        <f t="shared" si="452"/>
        <v>8.30610447393616E-2</v>
      </c>
      <c r="N1043" s="20">
        <f t="shared" si="436"/>
        <v>0.99049851816620893</v>
      </c>
      <c r="O1043" s="20">
        <f t="shared" si="437"/>
        <v>9.5014818337911047E-3</v>
      </c>
      <c r="P1043" s="21">
        <f>IF(SUMIFS('Daily NSE Equity Options'!$L:$L,'Daily NSE Equity Options'!$A:$A,$A1043)=0,"",SUMIFS('Daily NSE Equity Options'!$L:$L,'Daily NSE Equity Options'!$A:$A,$A1043))</f>
        <v>589727.99620000005</v>
      </c>
      <c r="Q1043" s="8">
        <f>IF(SUMIFS('Daily BSE Equity Options'!$L:$L,'Daily BSE Equity Options'!$A:$A,$A1043)=0,"",SUMIFS('Daily BSE Equity Options'!$L:$L,'Daily BSE Equity Options'!$A:$A,$A1043))</f>
        <v>2910.5610000000001</v>
      </c>
      <c r="R1043" s="8">
        <f t="shared" si="438"/>
        <v>592638.55720000004</v>
      </c>
      <c r="S1043" s="23">
        <f t="shared" si="439"/>
        <v>3.4228193568041894</v>
      </c>
      <c r="T1043" s="23">
        <f t="shared" si="440"/>
        <v>166.50466160220995</v>
      </c>
      <c r="U1043" s="23">
        <f t="shared" si="441"/>
        <v>3.4440687376847281</v>
      </c>
      <c r="V1043" s="23">
        <f t="shared" si="453"/>
        <v>0.42390057255489366</v>
      </c>
      <c r="W1043" s="23">
        <f t="shared" si="454"/>
        <v>0.59211550382220057</v>
      </c>
      <c r="X1043" s="23">
        <f t="shared" si="455"/>
        <v>0.42463980641005628</v>
      </c>
      <c r="Y1043" s="23">
        <f t="shared" si="442"/>
        <v>0.99508880925036114</v>
      </c>
      <c r="Z1043" s="23">
        <f t="shared" si="443"/>
        <v>4.9111907496389266E-3</v>
      </c>
      <c r="AA1043" s="24">
        <f>IF(SUMIFS('Daily NSE Equity Options'!$M:$M,'Daily NSE Equity Options'!$A:$A,$A1043)=0,"",SUMIFS('Daily NSE Equity Options'!$M:$M,'Daily NSE Equity Options'!$A:$A,$A1043))</f>
        <v>811841422</v>
      </c>
      <c r="AB1043" s="9">
        <f>IF(SUMIFS('Daily BSE Equity Options'!$M:$M,'Daily BSE Equity Options'!$A:$A,$A1043)=0,"",SUMIFS('Daily BSE Equity Options'!$M:$M,'Daily BSE Equity Options'!$A:$A,$A1043))</f>
        <v>3703087</v>
      </c>
      <c r="AC1043" s="9">
        <f t="shared" si="444"/>
        <v>815544509</v>
      </c>
      <c r="AD1043" s="26">
        <f t="shared" si="445"/>
        <v>4.741320080381735</v>
      </c>
      <c r="AE1043" s="26">
        <f t="shared" si="446"/>
        <v>133.32555861868835</v>
      </c>
      <c r="AF1043" s="26">
        <f t="shared" si="447"/>
        <v>4.7663839942231547</v>
      </c>
      <c r="AG1043" s="26">
        <f t="shared" si="456"/>
        <v>0.56625051146042349</v>
      </c>
      <c r="AH1043" s="26">
        <f t="shared" si="457"/>
        <v>0.57515097146206551</v>
      </c>
      <c r="AI1043" s="26">
        <f t="shared" si="458"/>
        <v>0.56629069784014385</v>
      </c>
      <c r="AJ1043" s="26">
        <f t="shared" si="448"/>
        <v>0.99545936860694384</v>
      </c>
      <c r="AK1043" s="26">
        <f t="shared" si="449"/>
        <v>4.5406313930561942E-3</v>
      </c>
      <c r="AL1043" s="29">
        <v>14.765000000000001</v>
      </c>
      <c r="AM1043" s="30">
        <v>14.765000000000001</v>
      </c>
      <c r="AN1043" s="30">
        <v>13.164999999999999</v>
      </c>
      <c r="AO1043" s="30">
        <v>14.387499999999999</v>
      </c>
      <c r="AP1043" s="31">
        <v>-2.5600000000000001E-2</v>
      </c>
    </row>
    <row r="1044" spans="1:42" x14ac:dyDescent="0.2">
      <c r="A1044" s="11">
        <v>45456</v>
      </c>
      <c r="B1044" s="5" t="s">
        <v>243</v>
      </c>
      <c r="C1044" s="10">
        <v>45444</v>
      </c>
      <c r="D1044" s="5" t="s">
        <v>191</v>
      </c>
      <c r="E1044" s="18">
        <f>IF(SUMIFS('Daily NSE Equity Options'!$K:$K,'Daily NSE Equity Options'!$A:$A,$A1044)=0,"",SUMIFS('Daily NSE Equity Options'!$K:$K,'Daily NSE Equity Options'!$A:$A,$A1044))</f>
        <v>563.83029999999997</v>
      </c>
      <c r="F1044" s="7">
        <f>IF(SUMIFS('Daily BSE Equity Options'!$K:$K,'Daily BSE Equity Options'!$A:$A,$A1044)=0,"",SUMIFS('Daily BSE Equity Options'!$K:$K,'Daily BSE Equity Options'!$A:$A,$A1044))</f>
        <v>18.9222</v>
      </c>
      <c r="G1044" s="7">
        <f t="shared" si="432"/>
        <v>582.75249999999994</v>
      </c>
      <c r="H1044" s="20">
        <f t="shared" si="433"/>
        <v>0.42395412679531552</v>
      </c>
      <c r="I1044" s="20">
        <f t="shared" si="434"/>
        <v>389.14845360824739</v>
      </c>
      <c r="J1044" s="20">
        <f t="shared" si="435"/>
        <v>0.47156191960041349</v>
      </c>
      <c r="K1044" s="20">
        <f t="shared" si="450"/>
        <v>-0.25395351631263785</v>
      </c>
      <c r="L1044" s="20">
        <f t="shared" si="451"/>
        <v>1.6100666234464875</v>
      </c>
      <c r="M1044" s="20">
        <f t="shared" si="452"/>
        <v>-0.23624256281689582</v>
      </c>
      <c r="N1044" s="20">
        <f t="shared" si="436"/>
        <v>0.96752961162757778</v>
      </c>
      <c r="O1044" s="20">
        <f t="shared" si="437"/>
        <v>3.2470388372422256E-2</v>
      </c>
      <c r="P1044" s="21">
        <f>IF(SUMIFS('Daily NSE Equity Options'!$L:$L,'Daily NSE Equity Options'!$A:$A,$A1044)=0,"",SUMIFS('Daily NSE Equity Options'!$L:$L,'Daily NSE Equity Options'!$A:$A,$A1044))</f>
        <v>364687.65230000002</v>
      </c>
      <c r="Q1044" s="8">
        <f>IF(SUMIFS('Daily BSE Equity Options'!$L:$L,'Daily BSE Equity Options'!$A:$A,$A1044)=0,"",SUMIFS('Daily BSE Equity Options'!$L:$L,'Daily BSE Equity Options'!$A:$A,$A1044))</f>
        <v>12677.6649</v>
      </c>
      <c r="R1044" s="8">
        <f t="shared" si="438"/>
        <v>377365.31719999999</v>
      </c>
      <c r="S1044" s="23">
        <f t="shared" si="439"/>
        <v>0.67260535190872228</v>
      </c>
      <c r="T1044" s="23">
        <f t="shared" si="440"/>
        <v>562.31407433738411</v>
      </c>
      <c r="U1044" s="23">
        <f t="shared" si="441"/>
        <v>0.73057163190784769</v>
      </c>
      <c r="V1044" s="23">
        <f t="shared" si="453"/>
        <v>-0.38160023833035051</v>
      </c>
      <c r="W1044" s="23">
        <f t="shared" si="454"/>
        <v>3.3557461602763174</v>
      </c>
      <c r="X1044" s="23">
        <f t="shared" si="455"/>
        <v>-0.36324541726931703</v>
      </c>
      <c r="Y1044" s="23">
        <f t="shared" si="442"/>
        <v>0.96640479577172977</v>
      </c>
      <c r="Z1044" s="23">
        <f t="shared" si="443"/>
        <v>3.3595204228270295E-2</v>
      </c>
      <c r="AA1044" s="24">
        <f>IF(SUMIFS('Daily NSE Equity Options'!$M:$M,'Daily NSE Equity Options'!$A:$A,$A1044)=0,"",SUMIFS('Daily NSE Equity Options'!$M:$M,'Daily NSE Equity Options'!$A:$A,$A1044))</f>
        <v>599473342</v>
      </c>
      <c r="AB1044" s="9">
        <f>IF(SUMIFS('Daily BSE Equity Options'!$M:$M,'Daily BSE Equity Options'!$A:$A,$A1044)=0,"",SUMIFS('Daily BSE Equity Options'!$M:$M,'Daily BSE Equity Options'!$A:$A,$A1044))</f>
        <v>16221590</v>
      </c>
      <c r="AC1044" s="9">
        <f t="shared" si="444"/>
        <v>615694932</v>
      </c>
      <c r="AD1044" s="26">
        <f t="shared" si="445"/>
        <v>1.3944820834666816</v>
      </c>
      <c r="AE1044" s="26">
        <f t="shared" si="446"/>
        <v>454.36844173707999</v>
      </c>
      <c r="AF1044" s="26">
        <f t="shared" si="447"/>
        <v>1.4589262561426537</v>
      </c>
      <c r="AG1044" s="26">
        <f t="shared" si="456"/>
        <v>-0.26158813069284359</v>
      </c>
      <c r="AH1044" s="26">
        <f t="shared" si="457"/>
        <v>3.380558706830274</v>
      </c>
      <c r="AI1044" s="26">
        <f t="shared" si="458"/>
        <v>-0.2450504844242658</v>
      </c>
      <c r="AJ1044" s="26">
        <f t="shared" si="448"/>
        <v>0.97365320200491756</v>
      </c>
      <c r="AK1044" s="26">
        <f t="shared" si="449"/>
        <v>2.634679799508241E-2</v>
      </c>
      <c r="AL1044" s="29">
        <v>14.387499999999999</v>
      </c>
      <c r="AM1044" s="30">
        <v>14.387499999999999</v>
      </c>
      <c r="AN1044" s="30">
        <v>13.3125</v>
      </c>
      <c r="AO1044" s="30">
        <v>13.487500000000001</v>
      </c>
      <c r="AP1044" s="31">
        <v>-6.2600000000000003E-2</v>
      </c>
    </row>
    <row r="1045" spans="1:42" x14ac:dyDescent="0.2">
      <c r="A1045" s="11">
        <v>45457</v>
      </c>
      <c r="B1045" s="5" t="s">
        <v>241</v>
      </c>
      <c r="C1045" s="10">
        <v>45444</v>
      </c>
      <c r="D1045" s="5" t="s">
        <v>191</v>
      </c>
      <c r="E1045" s="18">
        <f>IF(SUMIFS('Daily NSE Equity Options'!$K:$K,'Daily NSE Equity Options'!$A:$A,$A1045)=0,"",SUMIFS('Daily NSE Equity Options'!$K:$K,'Daily NSE Equity Options'!$A:$A,$A1045))</f>
        <v>446.75839999999999</v>
      </c>
      <c r="F1045" s="7">
        <f>IF(SUMIFS('Daily BSE Equity Options'!$K:$K,'Daily BSE Equity Options'!$A:$A,$A1045)=0,"",SUMIFS('Daily BSE Equity Options'!$K:$K,'Daily BSE Equity Options'!$A:$A,$A1045))</f>
        <v>143.2313</v>
      </c>
      <c r="G1045" s="7">
        <f t="shared" si="432"/>
        <v>589.98969999999997</v>
      </c>
      <c r="H1045" s="20">
        <f t="shared" si="433"/>
        <v>0.18115715003705324</v>
      </c>
      <c r="I1045" s="20">
        <f t="shared" si="434"/>
        <v>2696.3879472693034</v>
      </c>
      <c r="J1045" s="20">
        <f t="shared" si="435"/>
        <v>0.55961865336473759</v>
      </c>
      <c r="K1045" s="20">
        <f t="shared" si="450"/>
        <v>-0.20763676588505442</v>
      </c>
      <c r="L1045" s="20">
        <f t="shared" si="451"/>
        <v>6.5694845208273884</v>
      </c>
      <c r="M1045" s="20">
        <f t="shared" si="452"/>
        <v>1.2418994341508727E-2</v>
      </c>
      <c r="N1045" s="20">
        <f t="shared" si="436"/>
        <v>0.75723084657240625</v>
      </c>
      <c r="O1045" s="20">
        <f t="shared" si="437"/>
        <v>0.24276915342759375</v>
      </c>
      <c r="P1045" s="21">
        <f>IF(SUMIFS('Daily NSE Equity Options'!$L:$L,'Daily NSE Equity Options'!$A:$A,$A1045)=0,"",SUMIFS('Daily NSE Equity Options'!$L:$L,'Daily NSE Equity Options'!$A:$A,$A1045))</f>
        <v>167707.69390000001</v>
      </c>
      <c r="Q1045" s="8">
        <f>IF(SUMIFS('Daily BSE Equity Options'!$L:$L,'Daily BSE Equity Options'!$A:$A,$A1045)=0,"",SUMIFS('Daily BSE Equity Options'!$L:$L,'Daily BSE Equity Options'!$A:$A,$A1045))</f>
        <v>275508.45669999998</v>
      </c>
      <c r="R1045" s="8">
        <f t="shared" si="438"/>
        <v>443216.15059999999</v>
      </c>
      <c r="S1045" s="23">
        <f t="shared" si="439"/>
        <v>6.7721508828242349E-2</v>
      </c>
      <c r="T1045" s="23">
        <f t="shared" si="440"/>
        <v>8537.8733589130079</v>
      </c>
      <c r="U1045" s="23">
        <f t="shared" si="441"/>
        <v>1.8211837845477108</v>
      </c>
      <c r="V1045" s="23">
        <f t="shared" si="453"/>
        <v>-0.54013333645297101</v>
      </c>
      <c r="W1045" s="23">
        <f t="shared" si="454"/>
        <v>20.731798314057031</v>
      </c>
      <c r="X1045" s="23">
        <f t="shared" si="455"/>
        <v>0.17450155167571935</v>
      </c>
      <c r="Y1045" s="23">
        <f t="shared" si="442"/>
        <v>0.37838804762183686</v>
      </c>
      <c r="Z1045" s="23">
        <f t="shared" si="443"/>
        <v>0.62161195237816314</v>
      </c>
      <c r="AA1045" s="24">
        <f>IF(SUMIFS('Daily NSE Equity Options'!$M:$M,'Daily NSE Equity Options'!$A:$A,$A1045)=0,"",SUMIFS('Daily NSE Equity Options'!$M:$M,'Daily NSE Equity Options'!$A:$A,$A1045))</f>
        <v>217234662</v>
      </c>
      <c r="AB1045" s="9">
        <f>IF(SUMIFS('Daily BSE Equity Options'!$M:$M,'Daily BSE Equity Options'!$A:$A,$A1045)=0,"",SUMIFS('Daily BSE Equity Options'!$M:$M,'Daily BSE Equity Options'!$A:$A,$A1045))</f>
        <v>351754955</v>
      </c>
      <c r="AC1045" s="9">
        <f t="shared" si="444"/>
        <v>568989617</v>
      </c>
      <c r="AD1045" s="26">
        <f t="shared" si="445"/>
        <v>0.39492454980166425</v>
      </c>
      <c r="AE1045" s="26">
        <f t="shared" si="446"/>
        <v>6887.2417851407981</v>
      </c>
      <c r="AF1045" s="26">
        <f t="shared" si="447"/>
        <v>2.6524438720023968</v>
      </c>
      <c r="AG1045" s="26">
        <f t="shared" si="456"/>
        <v>-0.63762414976577886</v>
      </c>
      <c r="AH1045" s="26">
        <f t="shared" si="457"/>
        <v>20.684369719614416</v>
      </c>
      <c r="AI1045" s="26">
        <f t="shared" si="458"/>
        <v>-7.5857884436833389E-2</v>
      </c>
      <c r="AJ1045" s="26">
        <f t="shared" si="448"/>
        <v>0.38179020409084197</v>
      </c>
      <c r="AK1045" s="26">
        <f t="shared" si="449"/>
        <v>0.61820979590915803</v>
      </c>
      <c r="AL1045" s="29">
        <v>13.487500000000001</v>
      </c>
      <c r="AM1045" s="30">
        <v>13.487500000000001</v>
      </c>
      <c r="AN1045" s="30">
        <v>12.654999999999999</v>
      </c>
      <c r="AO1045" s="30">
        <v>12.8225</v>
      </c>
      <c r="AP1045" s="31">
        <v>-4.9299999999999997E-2</v>
      </c>
    </row>
    <row r="1046" spans="1:42" x14ac:dyDescent="0.2">
      <c r="A1046" s="11">
        <v>45461</v>
      </c>
      <c r="B1046" s="5" t="s">
        <v>242</v>
      </c>
      <c r="C1046" s="10">
        <v>45444</v>
      </c>
      <c r="D1046" s="5" t="s">
        <v>191</v>
      </c>
      <c r="E1046" s="18">
        <f>IF(SUMIFS('Daily NSE Equity Options'!$K:$K,'Daily NSE Equity Options'!$A:$A,$A1046)=0,"",SUMIFS('Daily NSE Equity Options'!$K:$K,'Daily NSE Equity Options'!$A:$A,$A1046))</f>
        <v>581.51419999999996</v>
      </c>
      <c r="F1046" s="7">
        <f>IF(SUMIFS('Daily BSE Equity Options'!$K:$K,'Daily BSE Equity Options'!$A:$A,$A1046)=0,"",SUMIFS('Daily BSE Equity Options'!$K:$K,'Daily BSE Equity Options'!$A:$A,$A1046))</f>
        <v>3.5426000000000002</v>
      </c>
      <c r="G1046" s="7">
        <f t="shared" si="432"/>
        <v>585.05679999999995</v>
      </c>
      <c r="H1046" s="20" t="str">
        <f t="shared" si="433"/>
        <v/>
      </c>
      <c r="I1046" s="20" t="str">
        <f t="shared" si="434"/>
        <v/>
      </c>
      <c r="J1046" s="20" t="str">
        <f t="shared" si="435"/>
        <v/>
      </c>
      <c r="K1046" s="20">
        <f t="shared" si="450"/>
        <v>0.30163014282439904</v>
      </c>
      <c r="L1046" s="20">
        <f t="shared" si="451"/>
        <v>-0.97526657930214977</v>
      </c>
      <c r="M1046" s="20">
        <f t="shared" si="452"/>
        <v>-8.3609934207325987E-3</v>
      </c>
      <c r="N1046" s="20">
        <f t="shared" si="436"/>
        <v>0.99394486142200211</v>
      </c>
      <c r="O1046" s="20">
        <f t="shared" si="437"/>
        <v>6.0551385779978976E-3</v>
      </c>
      <c r="P1046" s="21">
        <f>IF(SUMIFS('Daily NSE Equity Options'!$L:$L,'Daily NSE Equity Options'!$A:$A,$A1046)=0,"",SUMIFS('Daily NSE Equity Options'!$L:$L,'Daily NSE Equity Options'!$A:$A,$A1046))</f>
        <v>361830.05459999997</v>
      </c>
      <c r="Q1046" s="8">
        <f>IF(SUMIFS('Daily BSE Equity Options'!$L:$L,'Daily BSE Equity Options'!$A:$A,$A1046)=0,"",SUMIFS('Daily BSE Equity Options'!$L:$L,'Daily BSE Equity Options'!$A:$A,$A1046))</f>
        <v>1095.3027999999999</v>
      </c>
      <c r="R1046" s="8">
        <f t="shared" si="438"/>
        <v>362925.35739999998</v>
      </c>
      <c r="S1046" s="23" t="str">
        <f t="shared" si="439"/>
        <v/>
      </c>
      <c r="T1046" s="23" t="str">
        <f t="shared" si="440"/>
        <v/>
      </c>
      <c r="U1046" s="23" t="str">
        <f t="shared" si="441"/>
        <v/>
      </c>
      <c r="V1046" s="23">
        <f t="shared" si="453"/>
        <v>1.1575042038068353</v>
      </c>
      <c r="W1046" s="23">
        <f t="shared" si="454"/>
        <v>-0.99602443128926288</v>
      </c>
      <c r="X1046" s="23">
        <f t="shared" si="455"/>
        <v>-0.18115493555753115</v>
      </c>
      <c r="Y1046" s="23">
        <f t="shared" si="442"/>
        <v>0.99698201633568195</v>
      </c>
      <c r="Z1046" s="23">
        <f t="shared" si="443"/>
        <v>3.0179836643180777E-3</v>
      </c>
      <c r="AA1046" s="24">
        <f>IF(SUMIFS('Daily NSE Equity Options'!$M:$M,'Daily NSE Equity Options'!$A:$A,$A1046)=0,"",SUMIFS('Daily NSE Equity Options'!$M:$M,'Daily NSE Equity Options'!$A:$A,$A1046))</f>
        <v>444829951</v>
      </c>
      <c r="AB1046" s="9">
        <f>IF(SUMIFS('Daily BSE Equity Options'!$M:$M,'Daily BSE Equity Options'!$A:$A,$A1046)=0,"",SUMIFS('Daily BSE Equity Options'!$M:$M,'Daily BSE Equity Options'!$A:$A,$A1046))</f>
        <v>1394540</v>
      </c>
      <c r="AC1046" s="9">
        <f t="shared" si="444"/>
        <v>446224491</v>
      </c>
      <c r="AD1046" s="26" t="str">
        <f t="shared" si="445"/>
        <v/>
      </c>
      <c r="AE1046" s="26" t="str">
        <f t="shared" si="446"/>
        <v/>
      </c>
      <c r="AF1046" s="26" t="str">
        <f t="shared" si="447"/>
        <v/>
      </c>
      <c r="AG1046" s="26">
        <f t="shared" si="456"/>
        <v>1.0476932498000711</v>
      </c>
      <c r="AH1046" s="26">
        <f t="shared" si="457"/>
        <v>-0.99603547873263076</v>
      </c>
      <c r="AI1046" s="26">
        <f t="shared" si="458"/>
        <v>-0.21575987035981359</v>
      </c>
      <c r="AJ1046" s="26">
        <f t="shared" si="448"/>
        <v>0.99687480174637033</v>
      </c>
      <c r="AK1046" s="26">
        <f t="shared" si="449"/>
        <v>3.1251982536296958E-3</v>
      </c>
      <c r="AL1046" s="29">
        <v>12.8225</v>
      </c>
      <c r="AM1046" s="30">
        <v>13.42</v>
      </c>
      <c r="AN1046" s="30">
        <v>12.625</v>
      </c>
      <c r="AO1046" s="30">
        <v>12.965</v>
      </c>
      <c r="AP1046" s="31">
        <v>1.11E-2</v>
      </c>
    </row>
    <row r="1047" spans="1:42" x14ac:dyDescent="0.2">
      <c r="A1047" s="11">
        <v>45462</v>
      </c>
      <c r="B1047" s="5" t="s">
        <v>240</v>
      </c>
      <c r="C1047" s="10">
        <v>45444</v>
      </c>
      <c r="D1047" s="5" t="s">
        <v>191</v>
      </c>
      <c r="E1047" s="18">
        <f>IF(SUMIFS('Daily NSE Equity Options'!$K:$K,'Daily NSE Equity Options'!$A:$A,$A1047)=0,"",SUMIFS('Daily NSE Equity Options'!$K:$K,'Daily NSE Equity Options'!$A:$A,$A1047))</f>
        <v>1159.0191</v>
      </c>
      <c r="F1047" s="7">
        <f>IF(SUMIFS('Daily BSE Equity Options'!$K:$K,'Daily BSE Equity Options'!$A:$A,$A1047)=0,"",SUMIFS('Daily BSE Equity Options'!$K:$K,'Daily BSE Equity Options'!$A:$A,$A1047))</f>
        <v>8.9657999999999998</v>
      </c>
      <c r="G1047" s="7">
        <f t="shared" si="432"/>
        <v>1167.9848999999999</v>
      </c>
      <c r="H1047" s="20">
        <f t="shared" si="433"/>
        <v>0.96739691706005448</v>
      </c>
      <c r="I1047" s="20">
        <f t="shared" si="434"/>
        <v>94.58422174840085</v>
      </c>
      <c r="J1047" s="20">
        <f t="shared" si="435"/>
        <v>0.98230044188220478</v>
      </c>
      <c r="K1047" s="20">
        <f t="shared" si="450"/>
        <v>0.99310541341896741</v>
      </c>
      <c r="L1047" s="20">
        <f t="shared" si="451"/>
        <v>1.5308530457855811</v>
      </c>
      <c r="M1047" s="20">
        <f t="shared" si="452"/>
        <v>0.99636154985293746</v>
      </c>
      <c r="N1047" s="20">
        <f t="shared" si="436"/>
        <v>0.99232370213005328</v>
      </c>
      <c r="O1047" s="20">
        <f t="shared" si="437"/>
        <v>7.6762978699467781E-3</v>
      </c>
      <c r="P1047" s="21">
        <f>IF(SUMIFS('Daily NSE Equity Options'!$L:$L,'Daily NSE Equity Options'!$A:$A,$A1047)=0,"",SUMIFS('Daily NSE Equity Options'!$L:$L,'Daily NSE Equity Options'!$A:$A,$A1047))</f>
        <v>752227.40029999998</v>
      </c>
      <c r="Q1047" s="8">
        <f>IF(SUMIFS('Daily BSE Equity Options'!$L:$L,'Daily BSE Equity Options'!$A:$A,$A1047)=0,"",SUMIFS('Daily BSE Equity Options'!$L:$L,'Daily BSE Equity Options'!$A:$A,$A1047))</f>
        <v>3025.3546999999999</v>
      </c>
      <c r="R1047" s="8">
        <f t="shared" si="438"/>
        <v>755252.755</v>
      </c>
      <c r="S1047" s="23">
        <f t="shared" si="439"/>
        <v>2.5234901569419126</v>
      </c>
      <c r="T1047" s="23">
        <f t="shared" si="440"/>
        <v>97.571763233947721</v>
      </c>
      <c r="U1047" s="23">
        <f t="shared" si="441"/>
        <v>2.5371526353272125</v>
      </c>
      <c r="V1047" s="23">
        <f t="shared" si="453"/>
        <v>1.0789522338921818</v>
      </c>
      <c r="W1047" s="23">
        <f t="shared" si="454"/>
        <v>1.762117197180542</v>
      </c>
      <c r="X1047" s="23">
        <f t="shared" si="455"/>
        <v>1.0810140145914202</v>
      </c>
      <c r="Y1047" s="23">
        <f t="shared" si="442"/>
        <v>0.99599424870684516</v>
      </c>
      <c r="Z1047" s="23">
        <f t="shared" si="443"/>
        <v>4.0057512931548321E-3</v>
      </c>
      <c r="AA1047" s="24">
        <f>IF(SUMIFS('Daily NSE Equity Options'!$M:$M,'Daily NSE Equity Options'!$A:$A,$A1047)=0,"",SUMIFS('Daily NSE Equity Options'!$M:$M,'Daily NSE Equity Options'!$A:$A,$A1047))</f>
        <v>1010279699</v>
      </c>
      <c r="AB1047" s="9">
        <f>IF(SUMIFS('Daily BSE Equity Options'!$M:$M,'Daily BSE Equity Options'!$A:$A,$A1047)=0,"",SUMIFS('Daily BSE Equity Options'!$M:$M,'Daily BSE Equity Options'!$A:$A,$A1047))</f>
        <v>3827658</v>
      </c>
      <c r="AC1047" s="9">
        <f t="shared" si="444"/>
        <v>1014107357</v>
      </c>
      <c r="AD1047" s="26">
        <f t="shared" si="445"/>
        <v>3.451666804652163</v>
      </c>
      <c r="AE1047" s="26">
        <f t="shared" si="446"/>
        <v>78.203302501707114</v>
      </c>
      <c r="AF1047" s="26">
        <f t="shared" si="447"/>
        <v>3.4675815278593296</v>
      </c>
      <c r="AG1047" s="26">
        <f t="shared" si="456"/>
        <v>1.2711593424157717</v>
      </c>
      <c r="AH1047" s="26">
        <f t="shared" si="457"/>
        <v>1.7447459377285699</v>
      </c>
      <c r="AI1047" s="26">
        <f t="shared" si="458"/>
        <v>1.2726393944163856</v>
      </c>
      <c r="AJ1047" s="26">
        <f t="shared" si="448"/>
        <v>0.9962255889639503</v>
      </c>
      <c r="AK1047" s="26">
        <f t="shared" si="449"/>
        <v>3.7744110360497067E-3</v>
      </c>
      <c r="AL1047" s="29">
        <v>12.965</v>
      </c>
      <c r="AM1047" s="30">
        <v>13.815</v>
      </c>
      <c r="AN1047" s="30">
        <v>11.63</v>
      </c>
      <c r="AO1047" s="30">
        <v>13.7125</v>
      </c>
      <c r="AP1047" s="31">
        <v>5.7700000000000001E-2</v>
      </c>
    </row>
    <row r="1048" spans="1:42" x14ac:dyDescent="0.2">
      <c r="A1048" s="11">
        <v>45463</v>
      </c>
      <c r="B1048" s="5" t="s">
        <v>243</v>
      </c>
      <c r="C1048" s="10">
        <v>45444</v>
      </c>
      <c r="D1048" s="5" t="s">
        <v>191</v>
      </c>
      <c r="E1048" s="18">
        <f>IF(SUMIFS('Daily NSE Equity Options'!$K:$K,'Daily NSE Equity Options'!$A:$A,$A1048)=0,"",SUMIFS('Daily NSE Equity Options'!$K:$K,'Daily NSE Equity Options'!$A:$A,$A1048))</f>
        <v>775.35979999999995</v>
      </c>
      <c r="F1048" s="7">
        <f>IF(SUMIFS('Daily BSE Equity Options'!$K:$K,'Daily BSE Equity Options'!$A:$A,$A1048)=0,"",SUMIFS('Daily BSE Equity Options'!$K:$K,'Daily BSE Equity Options'!$A:$A,$A1048))</f>
        <v>20.750399999999999</v>
      </c>
      <c r="G1048" s="7">
        <f t="shared" si="432"/>
        <v>796.11019999999996</v>
      </c>
      <c r="H1048" s="20">
        <f t="shared" si="433"/>
        <v>0.33983054083817876</v>
      </c>
      <c r="I1048" s="20">
        <f t="shared" si="434"/>
        <v>198.3314121037464</v>
      </c>
      <c r="J1048" s="20">
        <f t="shared" si="435"/>
        <v>0.37544004533486297</v>
      </c>
      <c r="K1048" s="20">
        <f t="shared" si="450"/>
        <v>-0.33102068809737484</v>
      </c>
      <c r="L1048" s="20">
        <f t="shared" si="451"/>
        <v>1.314394699859466</v>
      </c>
      <c r="M1048" s="20">
        <f t="shared" si="452"/>
        <v>-0.31838998945962405</v>
      </c>
      <c r="N1048" s="20">
        <f t="shared" si="436"/>
        <v>0.97393526675075881</v>
      </c>
      <c r="O1048" s="20">
        <f t="shared" si="437"/>
        <v>2.6064733249241124E-2</v>
      </c>
      <c r="P1048" s="21">
        <f>IF(SUMIFS('Daily NSE Equity Options'!$L:$L,'Daily NSE Equity Options'!$A:$A,$A1048)=0,"",SUMIFS('Daily NSE Equity Options'!$L:$L,'Daily NSE Equity Options'!$A:$A,$A1048))</f>
        <v>445237.4045</v>
      </c>
      <c r="Q1048" s="8">
        <f>IF(SUMIFS('Daily BSE Equity Options'!$L:$L,'Daily BSE Equity Options'!$A:$A,$A1048)=0,"",SUMIFS('Daily BSE Equity Options'!$L:$L,'Daily BSE Equity Options'!$A:$A,$A1048))</f>
        <v>12262.016799999999</v>
      </c>
      <c r="R1048" s="8">
        <f t="shared" si="438"/>
        <v>457499.42129999999</v>
      </c>
      <c r="S1048" s="23">
        <f t="shared" si="439"/>
        <v>0.44281153176101018</v>
      </c>
      <c r="T1048" s="23">
        <f t="shared" si="440"/>
        <v>288.44631370725409</v>
      </c>
      <c r="U1048" s="23">
        <f t="shared" si="441"/>
        <v>0.48234364208711966</v>
      </c>
      <c r="V1048" s="23">
        <f t="shared" si="453"/>
        <v>-0.40810796798623339</v>
      </c>
      <c r="W1048" s="23">
        <f t="shared" si="454"/>
        <v>3.0530840235030956</v>
      </c>
      <c r="X1048" s="23">
        <f t="shared" si="455"/>
        <v>-0.39424329369046796</v>
      </c>
      <c r="Y1048" s="23">
        <f t="shared" si="442"/>
        <v>0.97319774358368139</v>
      </c>
      <c r="Z1048" s="23">
        <f t="shared" si="443"/>
        <v>2.6802256416318664E-2</v>
      </c>
      <c r="AA1048" s="24">
        <f>IF(SUMIFS('Daily NSE Equity Options'!$M:$M,'Daily NSE Equity Options'!$A:$A,$A1048)=0,"",SUMIFS('Daily NSE Equity Options'!$M:$M,'Daily NSE Equity Options'!$A:$A,$A1048))</f>
        <v>723192609</v>
      </c>
      <c r="AB1048" s="9">
        <f>IF(SUMIFS('Daily BSE Equity Options'!$M:$M,'Daily BSE Equity Options'!$A:$A,$A1048)=0,"",SUMIFS('Daily BSE Equity Options'!$M:$M,'Daily BSE Equity Options'!$A:$A,$A1048))</f>
        <v>15686386</v>
      </c>
      <c r="AC1048" s="9">
        <f t="shared" si="444"/>
        <v>738878995</v>
      </c>
      <c r="AD1048" s="26">
        <f t="shared" si="445"/>
        <v>1.053063673419889</v>
      </c>
      <c r="AE1048" s="26">
        <f t="shared" si="446"/>
        <v>233.31751437747405</v>
      </c>
      <c r="AF1048" s="26">
        <f t="shared" si="447"/>
        <v>1.097197013813096</v>
      </c>
      <c r="AG1048" s="26">
        <f t="shared" si="456"/>
        <v>-0.28416594957234709</v>
      </c>
      <c r="AH1048" s="26">
        <f t="shared" si="457"/>
        <v>3.0981681226483664</v>
      </c>
      <c r="AI1048" s="26">
        <f t="shared" si="458"/>
        <v>-0.27139963052255034</v>
      </c>
      <c r="AJ1048" s="26">
        <f t="shared" si="448"/>
        <v>0.97877002038743843</v>
      </c>
      <c r="AK1048" s="26">
        <f t="shared" si="449"/>
        <v>2.1229979612561595E-2</v>
      </c>
      <c r="AL1048" s="29">
        <v>13.7125</v>
      </c>
      <c r="AM1048" s="30">
        <v>14.06</v>
      </c>
      <c r="AN1048" s="30">
        <v>13.102499999999999</v>
      </c>
      <c r="AO1048" s="30">
        <v>13.345000000000001</v>
      </c>
      <c r="AP1048" s="31">
        <v>-2.6800000000000001E-2</v>
      </c>
    </row>
    <row r="1049" spans="1:42" x14ac:dyDescent="0.2">
      <c r="A1049" s="11">
        <v>45464</v>
      </c>
      <c r="B1049" s="5" t="s">
        <v>241</v>
      </c>
      <c r="C1049" s="10">
        <v>45444</v>
      </c>
      <c r="D1049" s="5" t="s">
        <v>191</v>
      </c>
      <c r="E1049" s="18">
        <f>IF(SUMIFS('Daily NSE Equity Options'!$K:$K,'Daily NSE Equity Options'!$A:$A,$A1049)=0,"",SUMIFS('Daily NSE Equity Options'!$K:$K,'Daily NSE Equity Options'!$A:$A,$A1049))</f>
        <v>602.73519999999996</v>
      </c>
      <c r="F1049" s="7">
        <f>IF(SUMIFS('Daily BSE Equity Options'!$K:$K,'Daily BSE Equity Options'!$A:$A,$A1049)=0,"",SUMIFS('Daily BSE Equity Options'!$K:$K,'Daily BSE Equity Options'!$A:$A,$A1049))</f>
        <v>315.93869999999998</v>
      </c>
      <c r="G1049" s="7">
        <f t="shared" si="432"/>
        <v>918.6739</v>
      </c>
      <c r="H1049" s="20">
        <f t="shared" si="433"/>
        <v>0.12662259132362452</v>
      </c>
      <c r="I1049" s="20">
        <f t="shared" si="434"/>
        <v>1815.7837837837837</v>
      </c>
      <c r="J1049" s="20">
        <f t="shared" si="435"/>
        <v>0.71661195787706577</v>
      </c>
      <c r="K1049" s="20">
        <f t="shared" si="450"/>
        <v>-0.22263805784101776</v>
      </c>
      <c r="L1049" s="20">
        <f t="shared" si="451"/>
        <v>14.225667938931297</v>
      </c>
      <c r="M1049" s="20">
        <f t="shared" si="452"/>
        <v>0.15395318386826351</v>
      </c>
      <c r="N1049" s="20">
        <f t="shared" si="436"/>
        <v>0.65609265703532016</v>
      </c>
      <c r="O1049" s="20">
        <f t="shared" si="437"/>
        <v>0.34390734296467984</v>
      </c>
      <c r="P1049" s="21">
        <f>IF(SUMIFS('Daily NSE Equity Options'!$L:$L,'Daily NSE Equity Options'!$A:$A,$A1049)=0,"",SUMIFS('Daily NSE Equity Options'!$L:$L,'Daily NSE Equity Options'!$A:$A,$A1049))</f>
        <v>155840.3645</v>
      </c>
      <c r="Q1049" s="8">
        <f>IF(SUMIFS('Daily BSE Equity Options'!$L:$L,'Daily BSE Equity Options'!$A:$A,$A1049)=0,"",SUMIFS('Daily BSE Equity Options'!$L:$L,'Daily BSE Equity Options'!$A:$A,$A1049))</f>
        <v>426373.49709999998</v>
      </c>
      <c r="R1049" s="8">
        <f t="shared" si="438"/>
        <v>582213.86159999995</v>
      </c>
      <c r="S1049" s="23">
        <f t="shared" si="439"/>
        <v>-0.30669118068164414</v>
      </c>
      <c r="T1049" s="23">
        <f t="shared" si="440"/>
        <v>4968.7356120474624</v>
      </c>
      <c r="U1049" s="23">
        <f t="shared" si="441"/>
        <v>1.5891879608620103</v>
      </c>
      <c r="V1049" s="23">
        <f t="shared" si="453"/>
        <v>-0.6499836650628934</v>
      </c>
      <c r="W1049" s="23">
        <f t="shared" si="454"/>
        <v>33.771889816689864</v>
      </c>
      <c r="X1049" s="23">
        <f t="shared" si="455"/>
        <v>0.27260021432512338</v>
      </c>
      <c r="Y1049" s="23">
        <f t="shared" si="442"/>
        <v>0.26766859186713671</v>
      </c>
      <c r="Z1049" s="23">
        <f t="shared" si="443"/>
        <v>0.73233140813286335</v>
      </c>
      <c r="AA1049" s="24">
        <f>IF(SUMIFS('Daily NSE Equity Options'!$M:$M,'Daily NSE Equity Options'!$A:$A,$A1049)=0,"",SUMIFS('Daily NSE Equity Options'!$M:$M,'Daily NSE Equity Options'!$A:$A,$A1049))</f>
        <v>216765152</v>
      </c>
      <c r="AB1049" s="9">
        <f>IF(SUMIFS('Daily BSE Equity Options'!$M:$M,'Daily BSE Equity Options'!$A:$A,$A1049)=0,"",SUMIFS('Daily BSE Equity Options'!$M:$M,'Daily BSE Equity Options'!$A:$A,$A1049))</f>
        <v>551134462</v>
      </c>
      <c r="AC1049" s="9">
        <f t="shared" si="444"/>
        <v>767899614</v>
      </c>
      <c r="AD1049" s="26">
        <f t="shared" si="445"/>
        <v>-4.0063976736196105E-2</v>
      </c>
      <c r="AE1049" s="26">
        <f t="shared" si="446"/>
        <v>4073.9313271719038</v>
      </c>
      <c r="AF1049" s="26">
        <f t="shared" si="447"/>
        <v>2.3985779216901753</v>
      </c>
      <c r="AG1049" s="26">
        <f t="shared" si="456"/>
        <v>-0.7002663615440794</v>
      </c>
      <c r="AH1049" s="26">
        <f t="shared" si="457"/>
        <v>34.134572233527848</v>
      </c>
      <c r="AI1049" s="26">
        <f t="shared" si="458"/>
        <v>3.9276551636171497E-2</v>
      </c>
      <c r="AJ1049" s="26">
        <f t="shared" si="448"/>
        <v>0.28228318916696316</v>
      </c>
      <c r="AK1049" s="26">
        <f t="shared" si="449"/>
        <v>0.71771681083303684</v>
      </c>
      <c r="AL1049" s="29">
        <v>13.345000000000001</v>
      </c>
      <c r="AM1049" s="30">
        <v>13.59</v>
      </c>
      <c r="AN1049" s="30">
        <v>12.475</v>
      </c>
      <c r="AO1049" s="30">
        <v>13.18</v>
      </c>
      <c r="AP1049" s="31">
        <v>-1.24E-2</v>
      </c>
    </row>
    <row r="1050" spans="1:42" x14ac:dyDescent="0.2">
      <c r="A1050" s="11">
        <v>45467</v>
      </c>
      <c r="B1050" s="5" t="s">
        <v>244</v>
      </c>
      <c r="C1050" s="10">
        <v>45444</v>
      </c>
      <c r="D1050" s="5" t="s">
        <v>191</v>
      </c>
      <c r="E1050" s="18">
        <f>IF(SUMIFS('Daily NSE Equity Options'!$K:$K,'Daily NSE Equity Options'!$A:$A,$A1050)=0,"",SUMIFS('Daily NSE Equity Options'!$K:$K,'Daily NSE Equity Options'!$A:$A,$A1050))</f>
        <v>742.05529999999999</v>
      </c>
      <c r="F1050" s="7">
        <f>IF(SUMIFS('Daily BSE Equity Options'!$K:$K,'Daily BSE Equity Options'!$A:$A,$A1050)=0,"",SUMIFS('Daily BSE Equity Options'!$K:$K,'Daily BSE Equity Options'!$A:$A,$A1050))</f>
        <v>108.3824</v>
      </c>
      <c r="G1050" s="7">
        <f t="shared" si="432"/>
        <v>850.43769999999995</v>
      </c>
      <c r="H1050" s="20" t="str">
        <f t="shared" si="433"/>
        <v/>
      </c>
      <c r="I1050" s="20" t="str">
        <f t="shared" si="434"/>
        <v/>
      </c>
      <c r="J1050" s="20" t="str">
        <f t="shared" si="435"/>
        <v/>
      </c>
      <c r="K1050" s="20">
        <f t="shared" si="450"/>
        <v>0.23114644706332066</v>
      </c>
      <c r="L1050" s="20">
        <f t="shared" si="451"/>
        <v>-0.65695117438920902</v>
      </c>
      <c r="M1050" s="20">
        <f t="shared" si="452"/>
        <v>-7.4276846223670923E-2</v>
      </c>
      <c r="N1050" s="20">
        <f t="shared" si="436"/>
        <v>0.87255691980729455</v>
      </c>
      <c r="O1050" s="20">
        <f t="shared" si="437"/>
        <v>0.12744308019270548</v>
      </c>
      <c r="P1050" s="21">
        <f>IF(SUMIFS('Daily NSE Equity Options'!$L:$L,'Daily NSE Equity Options'!$A:$A,$A1050)=0,"",SUMIFS('Daily NSE Equity Options'!$L:$L,'Daily NSE Equity Options'!$A:$A,$A1050))</f>
        <v>311383.98460000003</v>
      </c>
      <c r="Q1050" s="8">
        <f>IF(SUMIFS('Daily BSE Equity Options'!$L:$L,'Daily BSE Equity Options'!$A:$A,$A1050)=0,"",SUMIFS('Daily BSE Equity Options'!$L:$L,'Daily BSE Equity Options'!$A:$A,$A1050))</f>
        <v>164761.2126</v>
      </c>
      <c r="R1050" s="8">
        <f t="shared" si="438"/>
        <v>476145.19720000005</v>
      </c>
      <c r="S1050" s="23" t="str">
        <f t="shared" si="439"/>
        <v/>
      </c>
      <c r="T1050" s="23" t="str">
        <f t="shared" si="440"/>
        <v/>
      </c>
      <c r="U1050" s="23" t="str">
        <f t="shared" si="441"/>
        <v/>
      </c>
      <c r="V1050" s="23">
        <f t="shared" si="453"/>
        <v>0.99809584377608429</v>
      </c>
      <c r="W1050" s="23">
        <f t="shared" si="454"/>
        <v>-0.61357538936957534</v>
      </c>
      <c r="X1050" s="23">
        <f t="shared" si="455"/>
        <v>-0.1821816198407048</v>
      </c>
      <c r="Y1050" s="23">
        <f t="shared" si="442"/>
        <v>0.65396855083514849</v>
      </c>
      <c r="Z1050" s="23">
        <f t="shared" si="443"/>
        <v>0.34603144916485146</v>
      </c>
      <c r="AA1050" s="24">
        <f>IF(SUMIFS('Daily NSE Equity Options'!$M:$M,'Daily NSE Equity Options'!$A:$A,$A1050)=0,"",SUMIFS('Daily NSE Equity Options'!$M:$M,'Daily NSE Equity Options'!$A:$A,$A1050))</f>
        <v>386353336</v>
      </c>
      <c r="AB1050" s="9">
        <f>IF(SUMIFS('Daily BSE Equity Options'!$M:$M,'Daily BSE Equity Options'!$A:$A,$A1050)=0,"",SUMIFS('Daily BSE Equity Options'!$M:$M,'Daily BSE Equity Options'!$A:$A,$A1050))</f>
        <v>187442343</v>
      </c>
      <c r="AC1050" s="9">
        <f t="shared" si="444"/>
        <v>573795679</v>
      </c>
      <c r="AD1050" s="26" t="str">
        <f t="shared" si="445"/>
        <v/>
      </c>
      <c r="AE1050" s="26" t="str">
        <f t="shared" si="446"/>
        <v/>
      </c>
      <c r="AF1050" s="26" t="str">
        <f t="shared" si="447"/>
        <v/>
      </c>
      <c r="AG1050" s="26">
        <f t="shared" si="456"/>
        <v>0.78235907587212172</v>
      </c>
      <c r="AH1050" s="26">
        <f t="shared" si="457"/>
        <v>-0.65989725570817237</v>
      </c>
      <c r="AI1050" s="26">
        <f t="shared" si="458"/>
        <v>-0.25277253883344186</v>
      </c>
      <c r="AJ1050" s="26">
        <f t="shared" si="448"/>
        <v>0.67332911372446913</v>
      </c>
      <c r="AK1050" s="26">
        <f t="shared" si="449"/>
        <v>0.32667088627553081</v>
      </c>
      <c r="AL1050" s="29">
        <v>13.18</v>
      </c>
      <c r="AM1050" s="30">
        <v>14.2675</v>
      </c>
      <c r="AN1050" s="30">
        <v>13.15</v>
      </c>
      <c r="AO1050" s="30">
        <v>14.057499999999999</v>
      </c>
      <c r="AP1050" s="31">
        <v>6.6600000000000006E-2</v>
      </c>
    </row>
    <row r="1051" spans="1:42" x14ac:dyDescent="0.2">
      <c r="A1051" s="11">
        <v>45468</v>
      </c>
      <c r="B1051" s="5" t="s">
        <v>242</v>
      </c>
      <c r="C1051" s="10">
        <v>45444</v>
      </c>
      <c r="D1051" s="5" t="s">
        <v>191</v>
      </c>
      <c r="E1051" s="18">
        <f>IF(SUMIFS('Daily NSE Equity Options'!$K:$K,'Daily NSE Equity Options'!$A:$A,$A1051)=0,"",SUMIFS('Daily NSE Equity Options'!$K:$K,'Daily NSE Equity Options'!$A:$A,$A1051))</f>
        <v>875.91909999999996</v>
      </c>
      <c r="F1051" s="7">
        <f>IF(SUMIFS('Daily BSE Equity Options'!$K:$K,'Daily BSE Equity Options'!$A:$A,$A1051)=0,"",SUMIFS('Daily BSE Equity Options'!$K:$K,'Daily BSE Equity Options'!$A:$A,$A1051))</f>
        <v>5.1475</v>
      </c>
      <c r="G1051" s="7">
        <f t="shared" si="432"/>
        <v>881.06659999999999</v>
      </c>
      <c r="H1051" s="20" t="str">
        <f t="shared" si="433"/>
        <v/>
      </c>
      <c r="I1051" s="20" t="str">
        <f t="shared" si="434"/>
        <v/>
      </c>
      <c r="J1051" s="20" t="str">
        <f t="shared" si="435"/>
        <v/>
      </c>
      <c r="K1051" s="20">
        <f t="shared" si="450"/>
        <v>0.18039598935551027</v>
      </c>
      <c r="L1051" s="20">
        <f t="shared" si="451"/>
        <v>-0.952506126455956</v>
      </c>
      <c r="M1051" s="20">
        <f t="shared" si="452"/>
        <v>3.6015454159664007E-2</v>
      </c>
      <c r="N1051" s="20">
        <f t="shared" si="436"/>
        <v>0.99415764937633544</v>
      </c>
      <c r="O1051" s="20">
        <f t="shared" si="437"/>
        <v>5.842350623664545E-3</v>
      </c>
      <c r="P1051" s="21">
        <f>IF(SUMIFS('Daily NSE Equity Options'!$L:$L,'Daily NSE Equity Options'!$A:$A,$A1051)=0,"",SUMIFS('Daily NSE Equity Options'!$L:$L,'Daily NSE Equity Options'!$A:$A,$A1051))</f>
        <v>489350.07900000003</v>
      </c>
      <c r="Q1051" s="8">
        <f>IF(SUMIFS('Daily BSE Equity Options'!$L:$L,'Daily BSE Equity Options'!$A:$A,$A1051)=0,"",SUMIFS('Daily BSE Equity Options'!$L:$L,'Daily BSE Equity Options'!$A:$A,$A1051))</f>
        <v>1675.423</v>
      </c>
      <c r="R1051" s="8">
        <f t="shared" si="438"/>
        <v>491025.50200000004</v>
      </c>
      <c r="S1051" s="23" t="str">
        <f t="shared" si="439"/>
        <v/>
      </c>
      <c r="T1051" s="23" t="str">
        <f t="shared" si="440"/>
        <v/>
      </c>
      <c r="U1051" s="23" t="str">
        <f t="shared" si="441"/>
        <v/>
      </c>
      <c r="V1051" s="23">
        <f t="shared" si="453"/>
        <v>0.57153258742132484</v>
      </c>
      <c r="W1051" s="23">
        <f t="shared" si="454"/>
        <v>-0.98983120496892973</v>
      </c>
      <c r="X1051" s="23">
        <f t="shared" si="455"/>
        <v>3.1251611666996748E-2</v>
      </c>
      <c r="Y1051" s="23">
        <f t="shared" si="442"/>
        <v>0.99658791041773631</v>
      </c>
      <c r="Z1051" s="23">
        <f t="shared" si="443"/>
        <v>3.4120895822636927E-3</v>
      </c>
      <c r="AA1051" s="24">
        <f>IF(SUMIFS('Daily NSE Equity Options'!$M:$M,'Daily NSE Equity Options'!$A:$A,$A1051)=0,"",SUMIFS('Daily NSE Equity Options'!$M:$M,'Daily NSE Equity Options'!$A:$A,$A1051))</f>
        <v>582645595</v>
      </c>
      <c r="AB1051" s="9">
        <f>IF(SUMIFS('Daily BSE Equity Options'!$M:$M,'Daily BSE Equity Options'!$A:$A,$A1051)=0,"",SUMIFS('Daily BSE Equity Options'!$M:$M,'Daily BSE Equity Options'!$A:$A,$A1051))</f>
        <v>2119937</v>
      </c>
      <c r="AC1051" s="9">
        <f t="shared" si="444"/>
        <v>584765532</v>
      </c>
      <c r="AD1051" s="26" t="str">
        <f t="shared" si="445"/>
        <v/>
      </c>
      <c r="AE1051" s="26" t="str">
        <f t="shared" si="446"/>
        <v/>
      </c>
      <c r="AF1051" s="26" t="str">
        <f t="shared" si="447"/>
        <v/>
      </c>
      <c r="AG1051" s="26">
        <f t="shared" si="456"/>
        <v>0.50806409757517912</v>
      </c>
      <c r="AH1051" s="26">
        <f t="shared" si="457"/>
        <v>-0.98869019152198712</v>
      </c>
      <c r="AI1051" s="26">
        <f t="shared" si="458"/>
        <v>1.9118047419105721E-2</v>
      </c>
      <c r="AJ1051" s="26">
        <f t="shared" si="448"/>
        <v>0.99637472305737751</v>
      </c>
      <c r="AK1051" s="26">
        <f t="shared" si="449"/>
        <v>3.6252769426225349E-3</v>
      </c>
      <c r="AL1051" s="29">
        <v>14.057499999999999</v>
      </c>
      <c r="AM1051" s="30">
        <v>14.455</v>
      </c>
      <c r="AN1051" s="30">
        <v>13.842499999999999</v>
      </c>
      <c r="AO1051" s="30">
        <v>14.3125</v>
      </c>
      <c r="AP1051" s="31">
        <v>1.8100000000000002E-2</v>
      </c>
    </row>
    <row r="1052" spans="1:42" x14ac:dyDescent="0.2">
      <c r="A1052" s="11">
        <v>45469</v>
      </c>
      <c r="B1052" s="5" t="s">
        <v>240</v>
      </c>
      <c r="C1052" s="10">
        <v>45444</v>
      </c>
      <c r="D1052" s="5" t="s">
        <v>191</v>
      </c>
      <c r="E1052" s="18">
        <f>IF(SUMIFS('Daily NSE Equity Options'!$K:$K,'Daily NSE Equity Options'!$A:$A,$A1052)=0,"",SUMIFS('Daily NSE Equity Options'!$K:$K,'Daily NSE Equity Options'!$A:$A,$A1052))</f>
        <v>836.13390000000004</v>
      </c>
      <c r="F1052" s="7">
        <f>IF(SUMIFS('Daily BSE Equity Options'!$K:$K,'Daily BSE Equity Options'!$A:$A,$A1052)=0,"",SUMIFS('Daily BSE Equity Options'!$K:$K,'Daily BSE Equity Options'!$A:$A,$A1052))</f>
        <v>8.5936000000000003</v>
      </c>
      <c r="G1052" s="7">
        <f t="shared" si="432"/>
        <v>844.72750000000008</v>
      </c>
      <c r="H1052" s="20">
        <f t="shared" si="433"/>
        <v>0.80796731822351142</v>
      </c>
      <c r="I1052" s="20">
        <f t="shared" si="434"/>
        <v>79.164179104477611</v>
      </c>
      <c r="J1052" s="20">
        <f t="shared" si="435"/>
        <v>0.82612591578951955</v>
      </c>
      <c r="K1052" s="20">
        <f t="shared" si="450"/>
        <v>-4.5421089687392224E-2</v>
      </c>
      <c r="L1052" s="20">
        <f t="shared" si="451"/>
        <v>0.66947061680427389</v>
      </c>
      <c r="M1052" s="20">
        <f t="shared" si="452"/>
        <v>-4.1244441680118094E-2</v>
      </c>
      <c r="N1052" s="20">
        <f t="shared" si="436"/>
        <v>0.98982677845814182</v>
      </c>
      <c r="O1052" s="20">
        <f t="shared" si="437"/>
        <v>1.0173221541858173E-2</v>
      </c>
      <c r="P1052" s="21">
        <f>IF(SUMIFS('Daily NSE Equity Options'!$L:$L,'Daily NSE Equity Options'!$A:$A,$A1052)=0,"",SUMIFS('Daily NSE Equity Options'!$L:$L,'Daily NSE Equity Options'!$A:$A,$A1052))</f>
        <v>583916.51839999994</v>
      </c>
      <c r="Q1052" s="8">
        <f>IF(SUMIFS('Daily BSE Equity Options'!$L:$L,'Daily BSE Equity Options'!$A:$A,$A1052)=0,"",SUMIFS('Daily BSE Equity Options'!$L:$L,'Daily BSE Equity Options'!$A:$A,$A1052))</f>
        <v>3193.5945000000002</v>
      </c>
      <c r="R1052" s="8">
        <f t="shared" si="438"/>
        <v>587110.11289999995</v>
      </c>
      <c r="S1052" s="23">
        <f t="shared" si="439"/>
        <v>2.5114084906060468</v>
      </c>
      <c r="T1052" s="23">
        <f t="shared" si="440"/>
        <v>95.152927858082649</v>
      </c>
      <c r="U1052" s="23">
        <f t="shared" si="441"/>
        <v>2.5299082801389092</v>
      </c>
      <c r="V1052" s="23">
        <f t="shared" si="453"/>
        <v>0.19324905309762896</v>
      </c>
      <c r="W1052" s="23">
        <f t="shared" si="454"/>
        <v>0.90614221005680373</v>
      </c>
      <c r="X1052" s="23">
        <f t="shared" si="455"/>
        <v>0.19568150841175647</v>
      </c>
      <c r="Y1052" s="23">
        <f t="shared" si="442"/>
        <v>0.99456048460104796</v>
      </c>
      <c r="Z1052" s="23">
        <f t="shared" si="443"/>
        <v>5.4395153989520058E-3</v>
      </c>
      <c r="AA1052" s="24">
        <f>IF(SUMIFS('Daily NSE Equity Options'!$M:$M,'Daily NSE Equity Options'!$A:$A,$A1052)=0,"",SUMIFS('Daily NSE Equity Options'!$M:$M,'Daily NSE Equity Options'!$A:$A,$A1052))</f>
        <v>769536261</v>
      </c>
      <c r="AB1052" s="9">
        <f>IF(SUMIFS('Daily BSE Equity Options'!$M:$M,'Daily BSE Equity Options'!$A:$A,$A1052)=0,"",SUMIFS('Daily BSE Equity Options'!$M:$M,'Daily BSE Equity Options'!$A:$A,$A1052))</f>
        <v>4018012</v>
      </c>
      <c r="AC1052" s="9">
        <f t="shared" si="444"/>
        <v>773554273</v>
      </c>
      <c r="AD1052" s="26">
        <f t="shared" si="445"/>
        <v>3.3406627436896539</v>
      </c>
      <c r="AE1052" s="26">
        <f t="shared" si="446"/>
        <v>75.596297920201309</v>
      </c>
      <c r="AF1052" s="26">
        <f t="shared" si="447"/>
        <v>3.3620361451583101</v>
      </c>
      <c r="AG1052" s="26">
        <f t="shared" si="456"/>
        <v>0.32076217104155735</v>
      </c>
      <c r="AH1052" s="26">
        <f t="shared" si="457"/>
        <v>0.89534500317698118</v>
      </c>
      <c r="AI1052" s="26">
        <f t="shared" si="458"/>
        <v>0.32284519293452485</v>
      </c>
      <c r="AJ1052" s="26">
        <f t="shared" si="448"/>
        <v>0.99480577880538712</v>
      </c>
      <c r="AK1052" s="26">
        <f t="shared" si="449"/>
        <v>5.194221194612934E-3</v>
      </c>
      <c r="AL1052" s="29">
        <v>14.3125</v>
      </c>
      <c r="AM1052" s="30">
        <v>14.547499999999999</v>
      </c>
      <c r="AN1052" s="30">
        <v>13.984999999999999</v>
      </c>
      <c r="AO1052" s="30">
        <v>14.045</v>
      </c>
      <c r="AP1052" s="31">
        <v>-1.8700000000000001E-2</v>
      </c>
    </row>
    <row r="1053" spans="1:42" x14ac:dyDescent="0.2">
      <c r="A1053" s="11">
        <v>45470</v>
      </c>
      <c r="B1053" s="5" t="s">
        <v>243</v>
      </c>
      <c r="C1053" s="10">
        <v>45444</v>
      </c>
      <c r="D1053" s="5" t="s">
        <v>191</v>
      </c>
      <c r="E1053" s="18">
        <f>IF(SUMIFS('Daily NSE Equity Options'!$K:$K,'Daily NSE Equity Options'!$A:$A,$A1053)=0,"",SUMIFS('Daily NSE Equity Options'!$K:$K,'Daily NSE Equity Options'!$A:$A,$A1053))</f>
        <v>886.79629999999997</v>
      </c>
      <c r="F1053" s="7">
        <f>IF(SUMIFS('Daily BSE Equity Options'!$K:$K,'Daily BSE Equity Options'!$A:$A,$A1053)=0,"",SUMIFS('Daily BSE Equity Options'!$K:$K,'Daily BSE Equity Options'!$A:$A,$A1053))</f>
        <v>29.732099999999999</v>
      </c>
      <c r="G1053" s="7">
        <f t="shared" si="432"/>
        <v>916.52839999999992</v>
      </c>
      <c r="H1053" s="20">
        <f t="shared" si="433"/>
        <v>0.64381078005523507</v>
      </c>
      <c r="I1053" s="20">
        <f t="shared" si="434"/>
        <v>312.62974683544303</v>
      </c>
      <c r="J1053" s="20">
        <f t="shared" si="435"/>
        <v>0.69862522186619835</v>
      </c>
      <c r="K1053" s="20">
        <f t="shared" si="450"/>
        <v>6.059125219058803E-2</v>
      </c>
      <c r="L1053" s="20">
        <f t="shared" si="451"/>
        <v>2.4597956618879162</v>
      </c>
      <c r="M1053" s="20">
        <f t="shared" si="452"/>
        <v>8.4998890174641906E-2</v>
      </c>
      <c r="N1053" s="20">
        <f t="shared" si="436"/>
        <v>0.96756008869992471</v>
      </c>
      <c r="O1053" s="20">
        <f t="shared" si="437"/>
        <v>3.2439911300075376E-2</v>
      </c>
      <c r="P1053" s="21">
        <f>IF(SUMIFS('Daily NSE Equity Options'!$L:$L,'Daily NSE Equity Options'!$A:$A,$A1053)=0,"",SUMIFS('Daily NSE Equity Options'!$L:$L,'Daily NSE Equity Options'!$A:$A,$A1053))</f>
        <v>501923.8541</v>
      </c>
      <c r="Q1053" s="8">
        <f>IF(SUMIFS('Daily BSE Equity Options'!$L:$L,'Daily BSE Equity Options'!$A:$A,$A1053)=0,"",SUMIFS('Daily BSE Equity Options'!$L:$L,'Daily BSE Equity Options'!$A:$A,$A1053))</f>
        <v>16363.5699</v>
      </c>
      <c r="R1053" s="8">
        <f t="shared" si="438"/>
        <v>518287.424</v>
      </c>
      <c r="S1053" s="23">
        <f t="shared" si="439"/>
        <v>0.53123275944438064</v>
      </c>
      <c r="T1053" s="23">
        <f t="shared" si="440"/>
        <v>373.3204888894989</v>
      </c>
      <c r="U1053" s="23">
        <f t="shared" si="441"/>
        <v>0.58094270693964201</v>
      </c>
      <c r="V1053" s="23">
        <f t="shared" si="453"/>
        <v>-0.14041847030577159</v>
      </c>
      <c r="W1053" s="23">
        <f t="shared" si="454"/>
        <v>4.123872144694638</v>
      </c>
      <c r="X1053" s="23">
        <f t="shared" si="455"/>
        <v>-0.11722279583987039</v>
      </c>
      <c r="Y1053" s="23">
        <f t="shared" si="442"/>
        <v>0.96842761536888067</v>
      </c>
      <c r="Z1053" s="23">
        <f t="shared" si="443"/>
        <v>3.1572384631119277E-2</v>
      </c>
      <c r="AA1053" s="24">
        <f>IF(SUMIFS('Daily NSE Equity Options'!$M:$M,'Daily NSE Equity Options'!$A:$A,$A1053)=0,"",SUMIFS('Daily NSE Equity Options'!$M:$M,'Daily NSE Equity Options'!$A:$A,$A1053))</f>
        <v>810407671</v>
      </c>
      <c r="AB1053" s="9">
        <f>IF(SUMIFS('Daily BSE Equity Options'!$M:$M,'Daily BSE Equity Options'!$A:$A,$A1053)=0,"",SUMIFS('Daily BSE Equity Options'!$M:$M,'Daily BSE Equity Options'!$A:$A,$A1053))</f>
        <v>20642755</v>
      </c>
      <c r="AC1053" s="9">
        <f t="shared" si="444"/>
        <v>831050426</v>
      </c>
      <c r="AD1053" s="26">
        <f t="shared" si="445"/>
        <v>1.1667898245796504</v>
      </c>
      <c r="AE1053" s="26">
        <f t="shared" si="446"/>
        <v>298.04467687493661</v>
      </c>
      <c r="AF1053" s="26">
        <f t="shared" si="447"/>
        <v>1.2215724105831867</v>
      </c>
      <c r="AG1053" s="26">
        <f t="shared" si="456"/>
        <v>5.3111740240659122E-2</v>
      </c>
      <c r="AH1053" s="26">
        <f t="shared" si="457"/>
        <v>4.137554342794397</v>
      </c>
      <c r="AI1053" s="26">
        <f t="shared" si="458"/>
        <v>7.4327238575023769E-2</v>
      </c>
      <c r="AJ1053" s="26">
        <f t="shared" si="448"/>
        <v>0.97516064687030191</v>
      </c>
      <c r="AK1053" s="26">
        <f t="shared" si="449"/>
        <v>2.4839353129698052E-2</v>
      </c>
      <c r="AL1053" s="29">
        <v>14.045</v>
      </c>
      <c r="AM1053" s="30">
        <v>14.61</v>
      </c>
      <c r="AN1053" s="30">
        <v>13.914999999999999</v>
      </c>
      <c r="AO1053" s="30">
        <v>14.1525</v>
      </c>
      <c r="AP1053" s="31">
        <v>7.7000000000000002E-3</v>
      </c>
    </row>
    <row r="1054" spans="1:42" x14ac:dyDescent="0.2">
      <c r="A1054" s="11">
        <v>45471</v>
      </c>
      <c r="B1054" s="5" t="s">
        <v>241</v>
      </c>
      <c r="C1054" s="10">
        <v>45444</v>
      </c>
      <c r="D1054" s="5" t="s">
        <v>191</v>
      </c>
      <c r="E1054" s="18">
        <f>IF(SUMIFS('Daily NSE Equity Options'!$K:$K,'Daily NSE Equity Options'!$A:$A,$A1054)=0,"",SUMIFS('Daily NSE Equity Options'!$K:$K,'Daily NSE Equity Options'!$A:$A,$A1054))</f>
        <v>599.34659999999997</v>
      </c>
      <c r="F1054" s="7">
        <f>IF(SUMIFS('Daily BSE Equity Options'!$K:$K,'Daily BSE Equity Options'!$A:$A,$A1054)=0,"",SUMIFS('Daily BSE Equity Options'!$K:$K,'Daily BSE Equity Options'!$A:$A,$A1054))</f>
        <v>258.00720000000001</v>
      </c>
      <c r="G1054" s="7">
        <f t="shared" si="432"/>
        <v>857.35379999999998</v>
      </c>
      <c r="H1054" s="20">
        <f t="shared" si="433"/>
        <v>-0.1925376502422671</v>
      </c>
      <c r="I1054" s="20">
        <f t="shared" si="434"/>
        <v>1429.9883527454244</v>
      </c>
      <c r="J1054" s="20">
        <f t="shared" si="435"/>
        <v>0.15477887904177545</v>
      </c>
      <c r="K1054" s="20">
        <f t="shared" si="450"/>
        <v>-0.32414400014975253</v>
      </c>
      <c r="L1054" s="20">
        <f t="shared" si="451"/>
        <v>7.6777321480823755</v>
      </c>
      <c r="M1054" s="20">
        <f t="shared" si="452"/>
        <v>-6.4563847666913476E-2</v>
      </c>
      <c r="N1054" s="20">
        <f t="shared" si="436"/>
        <v>0.69906565994108849</v>
      </c>
      <c r="O1054" s="20">
        <f t="shared" si="437"/>
        <v>0.30093434005891151</v>
      </c>
      <c r="P1054" s="21">
        <f>IF(SUMIFS('Daily NSE Equity Options'!$L:$L,'Daily NSE Equity Options'!$A:$A,$A1054)=0,"",SUMIFS('Daily NSE Equity Options'!$L:$L,'Daily NSE Equity Options'!$A:$A,$A1054))</f>
        <v>135375.54730000001</v>
      </c>
      <c r="Q1054" s="8">
        <f>IF(SUMIFS('Daily BSE Equity Options'!$L:$L,'Daily BSE Equity Options'!$A:$A,$A1054)=0,"",SUMIFS('Daily BSE Equity Options'!$L:$L,'Daily BSE Equity Options'!$A:$A,$A1054))</f>
        <v>405829.08390000003</v>
      </c>
      <c r="R1054" s="8">
        <f t="shared" si="438"/>
        <v>541204.63120000006</v>
      </c>
      <c r="S1054" s="23">
        <f t="shared" si="439"/>
        <v>-0.73255329375486045</v>
      </c>
      <c r="T1054" s="23">
        <f t="shared" si="440"/>
        <v>3813.2189672835275</v>
      </c>
      <c r="U1054" s="23">
        <f t="shared" si="441"/>
        <v>6.8974272732411634E-2</v>
      </c>
      <c r="V1054" s="23">
        <f t="shared" si="453"/>
        <v>-0.73028668353939463</v>
      </c>
      <c r="W1054" s="23">
        <f t="shared" si="454"/>
        <v>23.800766970781847</v>
      </c>
      <c r="X1054" s="23">
        <f t="shared" si="455"/>
        <v>4.4217177841459732E-2</v>
      </c>
      <c r="Y1054" s="23">
        <f t="shared" si="442"/>
        <v>0.25013745170627061</v>
      </c>
      <c r="Z1054" s="23">
        <f t="shared" si="443"/>
        <v>0.74986254829372934</v>
      </c>
      <c r="AA1054" s="24">
        <f>IF(SUMIFS('Daily NSE Equity Options'!$M:$M,'Daily NSE Equity Options'!$A:$A,$A1054)=0,"",SUMIFS('Daily NSE Equity Options'!$M:$M,'Daily NSE Equity Options'!$A:$A,$A1054))</f>
        <v>185468440</v>
      </c>
      <c r="AB1054" s="9">
        <f>IF(SUMIFS('Daily BSE Equity Options'!$M:$M,'Daily BSE Equity Options'!$A:$A,$A1054)=0,"",SUMIFS('Daily BSE Equity Options'!$M:$M,'Daily BSE Equity Options'!$A:$A,$A1054))</f>
        <v>510969900</v>
      </c>
      <c r="AC1054" s="9">
        <f t="shared" si="444"/>
        <v>696438340</v>
      </c>
      <c r="AD1054" s="26">
        <f t="shared" si="445"/>
        <v>-0.61901614367296298</v>
      </c>
      <c r="AE1054" s="26">
        <f t="shared" si="446"/>
        <v>3061.4323498210979</v>
      </c>
      <c r="AF1054" s="26">
        <f t="shared" si="447"/>
        <v>0.43011315399956929</v>
      </c>
      <c r="AG1054" s="26">
        <f t="shared" si="456"/>
        <v>-0.77114180105039998</v>
      </c>
      <c r="AH1054" s="26">
        <f t="shared" si="457"/>
        <v>23.752989608218478</v>
      </c>
      <c r="AI1054" s="26">
        <f t="shared" si="458"/>
        <v>-0.16197824077645084</v>
      </c>
      <c r="AJ1054" s="26">
        <f t="shared" si="448"/>
        <v>0.26630992199539161</v>
      </c>
      <c r="AK1054" s="26">
        <f t="shared" si="449"/>
        <v>0.73369007800460839</v>
      </c>
      <c r="AL1054" s="29">
        <v>14.1525</v>
      </c>
      <c r="AM1054" s="30">
        <v>14.29</v>
      </c>
      <c r="AN1054" s="30">
        <v>13.6875</v>
      </c>
      <c r="AO1054" s="30">
        <v>13.8025</v>
      </c>
      <c r="AP1054" s="31">
        <v>-2.47E-2</v>
      </c>
    </row>
    <row r="1055" spans="1:42" x14ac:dyDescent="0.2">
      <c r="A1055" s="11">
        <v>45474</v>
      </c>
      <c r="B1055" s="5" t="s">
        <v>244</v>
      </c>
      <c r="C1055" s="10">
        <v>45474</v>
      </c>
      <c r="D1055" s="5" t="s">
        <v>192</v>
      </c>
      <c r="E1055" s="18">
        <f>IF(SUMIFS('Daily NSE Equity Options'!$K:$K,'Daily NSE Equity Options'!$A:$A,$A1055)=0,"",SUMIFS('Daily NSE Equity Options'!$K:$K,'Daily NSE Equity Options'!$A:$A,$A1055))</f>
        <v>553.95669999999996</v>
      </c>
      <c r="F1055" s="7">
        <f>IF(SUMIFS('Daily BSE Equity Options'!$K:$K,'Daily BSE Equity Options'!$A:$A,$A1055)=0,"",SUMIFS('Daily BSE Equity Options'!$K:$K,'Daily BSE Equity Options'!$A:$A,$A1055))</f>
        <v>91.111199999999997</v>
      </c>
      <c r="G1055" s="7">
        <f t="shared" si="432"/>
        <v>645.06790000000001</v>
      </c>
      <c r="H1055" s="20" t="str">
        <f t="shared" si="433"/>
        <v/>
      </c>
      <c r="I1055" s="20" t="str">
        <f t="shared" si="434"/>
        <v/>
      </c>
      <c r="J1055" s="20" t="str">
        <f t="shared" si="435"/>
        <v/>
      </c>
      <c r="K1055" s="20">
        <f t="shared" si="450"/>
        <v>-7.5732305814365186E-2</v>
      </c>
      <c r="L1055" s="20">
        <f t="shared" si="451"/>
        <v>-0.64686566886505492</v>
      </c>
      <c r="M1055" s="20">
        <f t="shared" si="452"/>
        <v>-0.24760594750965115</v>
      </c>
      <c r="N1055" s="20">
        <f t="shared" si="436"/>
        <v>0.85875719439767495</v>
      </c>
      <c r="O1055" s="20">
        <f t="shared" si="437"/>
        <v>0.14124280560232497</v>
      </c>
      <c r="P1055" s="21">
        <f>IF(SUMIFS('Daily NSE Equity Options'!$L:$L,'Daily NSE Equity Options'!$A:$A,$A1055)=0,"",SUMIFS('Daily NSE Equity Options'!$L:$L,'Daily NSE Equity Options'!$A:$A,$A1055))</f>
        <v>215346.83309999999</v>
      </c>
      <c r="Q1055" s="8">
        <f>IF(SUMIFS('Daily BSE Equity Options'!$L:$L,'Daily BSE Equity Options'!$A:$A,$A1055)=0,"",SUMIFS('Daily BSE Equity Options'!$L:$L,'Daily BSE Equity Options'!$A:$A,$A1055))</f>
        <v>147470.065</v>
      </c>
      <c r="R1055" s="8">
        <f t="shared" si="438"/>
        <v>362816.89809999999</v>
      </c>
      <c r="S1055" s="23" t="str">
        <f t="shared" si="439"/>
        <v/>
      </c>
      <c r="T1055" s="23" t="str">
        <f t="shared" si="440"/>
        <v/>
      </c>
      <c r="U1055" s="23" t="str">
        <f t="shared" si="441"/>
        <v/>
      </c>
      <c r="V1055" s="23">
        <f t="shared" si="453"/>
        <v>0.5907365650221823</v>
      </c>
      <c r="W1055" s="23">
        <f t="shared" si="454"/>
        <v>-0.63662026490851997</v>
      </c>
      <c r="X1055" s="23">
        <f t="shared" si="455"/>
        <v>-0.32961235513536757</v>
      </c>
      <c r="Y1055" s="23">
        <f t="shared" si="442"/>
        <v>0.59354135440694344</v>
      </c>
      <c r="Z1055" s="23">
        <f t="shared" si="443"/>
        <v>0.40645864559305656</v>
      </c>
      <c r="AA1055" s="24">
        <f>IF(SUMIFS('Daily NSE Equity Options'!$M:$M,'Daily NSE Equity Options'!$A:$A,$A1055)=0,"",SUMIFS('Daily NSE Equity Options'!$M:$M,'Daily NSE Equity Options'!$A:$A,$A1055))</f>
        <v>266442336</v>
      </c>
      <c r="AB1055" s="9">
        <f>IF(SUMIFS('Daily BSE Equity Options'!$M:$M,'Daily BSE Equity Options'!$A:$A,$A1055)=0,"",SUMIFS('Daily BSE Equity Options'!$M:$M,'Daily BSE Equity Options'!$A:$A,$A1055))</f>
        <v>164473939</v>
      </c>
      <c r="AC1055" s="9">
        <f t="shared" si="444"/>
        <v>430916275</v>
      </c>
      <c r="AD1055" s="26" t="str">
        <f t="shared" si="445"/>
        <v/>
      </c>
      <c r="AE1055" s="26" t="str">
        <f t="shared" si="446"/>
        <v/>
      </c>
      <c r="AF1055" s="26" t="str">
        <f t="shared" si="447"/>
        <v/>
      </c>
      <c r="AG1055" s="26">
        <f t="shared" si="456"/>
        <v>0.43659123891913909</v>
      </c>
      <c r="AH1055" s="26">
        <f t="shared" si="457"/>
        <v>-0.67811423138623228</v>
      </c>
      <c r="AI1055" s="26">
        <f t="shared" si="458"/>
        <v>-0.38125710454137263</v>
      </c>
      <c r="AJ1055" s="26">
        <f t="shared" si="448"/>
        <v>0.61831578767824447</v>
      </c>
      <c r="AK1055" s="26">
        <f t="shared" si="449"/>
        <v>0.38168421232175553</v>
      </c>
      <c r="AL1055" s="29">
        <v>13.8025</v>
      </c>
      <c r="AM1055" s="30">
        <v>14.227499999999999</v>
      </c>
      <c r="AN1055" s="30">
        <v>13.7925</v>
      </c>
      <c r="AO1055" s="30">
        <v>13.83</v>
      </c>
      <c r="AP1055" s="31">
        <v>2E-3</v>
      </c>
    </row>
    <row r="1056" spans="1:42" x14ac:dyDescent="0.2">
      <c r="A1056" s="11">
        <v>45475</v>
      </c>
      <c r="B1056" s="5" t="s">
        <v>242</v>
      </c>
      <c r="C1056" s="10">
        <v>45474</v>
      </c>
      <c r="D1056" s="5" t="s">
        <v>192</v>
      </c>
      <c r="E1056" s="18">
        <f>IF(SUMIFS('Daily NSE Equity Options'!$K:$K,'Daily NSE Equity Options'!$A:$A,$A1056)=0,"",SUMIFS('Daily NSE Equity Options'!$K:$K,'Daily NSE Equity Options'!$A:$A,$A1056))</f>
        <v>782.01610000000005</v>
      </c>
      <c r="F1056" s="7">
        <f>IF(SUMIFS('Daily BSE Equity Options'!$K:$K,'Daily BSE Equity Options'!$A:$A,$A1056)=0,"",SUMIFS('Daily BSE Equity Options'!$K:$K,'Daily BSE Equity Options'!$A:$A,$A1056))</f>
        <v>6.1569000000000003</v>
      </c>
      <c r="G1056" s="7">
        <f t="shared" si="432"/>
        <v>788.173</v>
      </c>
      <c r="H1056" s="20" t="str">
        <f t="shared" si="433"/>
        <v/>
      </c>
      <c r="I1056" s="20" t="str">
        <f t="shared" si="434"/>
        <v/>
      </c>
      <c r="J1056" s="20" t="str">
        <f t="shared" si="435"/>
        <v/>
      </c>
      <c r="K1056" s="20">
        <f t="shared" si="450"/>
        <v>0.41169174413812515</v>
      </c>
      <c r="L1056" s="20">
        <f t="shared" si="451"/>
        <v>-0.93242433422016169</v>
      </c>
      <c r="M1056" s="20">
        <f t="shared" si="452"/>
        <v>0.22184501817560598</v>
      </c>
      <c r="N1056" s="20">
        <f t="shared" si="436"/>
        <v>0.99218839011232307</v>
      </c>
      <c r="O1056" s="20">
        <f t="shared" si="437"/>
        <v>7.8116098876769447E-3</v>
      </c>
      <c r="P1056" s="21">
        <f>IF(SUMIFS('Daily NSE Equity Options'!$L:$L,'Daily NSE Equity Options'!$A:$A,$A1056)=0,"",SUMIFS('Daily NSE Equity Options'!$L:$L,'Daily NSE Equity Options'!$A:$A,$A1056))</f>
        <v>451228.74129999999</v>
      </c>
      <c r="Q1056" s="8">
        <f>IF(SUMIFS('Daily BSE Equity Options'!$L:$L,'Daily BSE Equity Options'!$A:$A,$A1056)=0,"",SUMIFS('Daily BSE Equity Options'!$L:$L,'Daily BSE Equity Options'!$A:$A,$A1056))</f>
        <v>1885.4626000000001</v>
      </c>
      <c r="R1056" s="8">
        <f t="shared" si="438"/>
        <v>453114.20390000002</v>
      </c>
      <c r="S1056" s="23" t="str">
        <f t="shared" si="439"/>
        <v/>
      </c>
      <c r="T1056" s="23" t="str">
        <f t="shared" si="440"/>
        <v/>
      </c>
      <c r="U1056" s="23" t="str">
        <f t="shared" si="441"/>
        <v/>
      </c>
      <c r="V1056" s="23">
        <f t="shared" si="453"/>
        <v>1.0953581476188425</v>
      </c>
      <c r="W1056" s="23">
        <f t="shared" si="454"/>
        <v>-0.98721460792737836</v>
      </c>
      <c r="X1056" s="23">
        <f t="shared" si="455"/>
        <v>0.248878446050526</v>
      </c>
      <c r="Y1056" s="23">
        <f t="shared" si="442"/>
        <v>0.99583887994732534</v>
      </c>
      <c r="Z1056" s="23">
        <f t="shared" si="443"/>
        <v>4.1611200526746493E-3</v>
      </c>
      <c r="AA1056" s="24">
        <f>IF(SUMIFS('Daily NSE Equity Options'!$M:$M,'Daily NSE Equity Options'!$A:$A,$A1056)=0,"",SUMIFS('Daily NSE Equity Options'!$M:$M,'Daily NSE Equity Options'!$A:$A,$A1056))</f>
        <v>533284315</v>
      </c>
      <c r="AB1056" s="9">
        <f>IF(SUMIFS('Daily BSE Equity Options'!$M:$M,'Daily BSE Equity Options'!$A:$A,$A1056)=0,"",SUMIFS('Daily BSE Equity Options'!$M:$M,'Daily BSE Equity Options'!$A:$A,$A1056))</f>
        <v>2333644</v>
      </c>
      <c r="AC1056" s="9">
        <f t="shared" si="444"/>
        <v>535617959</v>
      </c>
      <c r="AD1056" s="26" t="str">
        <f t="shared" si="445"/>
        <v/>
      </c>
      <c r="AE1056" s="26" t="str">
        <f t="shared" si="446"/>
        <v/>
      </c>
      <c r="AF1056" s="26" t="str">
        <f t="shared" si="447"/>
        <v/>
      </c>
      <c r="AG1056" s="26">
        <f t="shared" si="456"/>
        <v>1.0014999230452628</v>
      </c>
      <c r="AH1056" s="26">
        <f t="shared" si="457"/>
        <v>-0.98581146645974105</v>
      </c>
      <c r="AI1056" s="26">
        <f t="shared" si="458"/>
        <v>0.24297454070399183</v>
      </c>
      <c r="AJ1056" s="26">
        <f t="shared" si="448"/>
        <v>0.99564308111632982</v>
      </c>
      <c r="AK1056" s="26">
        <f t="shared" si="449"/>
        <v>4.3569188836702173E-3</v>
      </c>
      <c r="AL1056" s="29">
        <v>13.83</v>
      </c>
      <c r="AM1056" s="30">
        <v>14.012499999999999</v>
      </c>
      <c r="AN1056" s="30">
        <v>13.3225</v>
      </c>
      <c r="AO1056" s="30">
        <v>13.64</v>
      </c>
      <c r="AP1056" s="31">
        <v>-1.37E-2</v>
      </c>
    </row>
    <row r="1057" spans="1:42" x14ac:dyDescent="0.2">
      <c r="A1057" s="11">
        <v>45476</v>
      </c>
      <c r="B1057" s="5" t="s">
        <v>240</v>
      </c>
      <c r="C1057" s="10">
        <v>45474</v>
      </c>
      <c r="D1057" s="5" t="s">
        <v>192</v>
      </c>
      <c r="E1057" s="18">
        <f>IF(SUMIFS('Daily NSE Equity Options'!$K:$K,'Daily NSE Equity Options'!$A:$A,$A1057)=0,"",SUMIFS('Daily NSE Equity Options'!$K:$K,'Daily NSE Equity Options'!$A:$A,$A1057))</f>
        <v>727.56939999999997</v>
      </c>
      <c r="F1057" s="7">
        <f>IF(SUMIFS('Daily BSE Equity Options'!$K:$K,'Daily BSE Equity Options'!$A:$A,$A1057)=0,"",SUMIFS('Daily BSE Equity Options'!$K:$K,'Daily BSE Equity Options'!$A:$A,$A1057))</f>
        <v>6.5926999999999998</v>
      </c>
      <c r="G1057" s="7">
        <f t="shared" si="432"/>
        <v>734.16210000000001</v>
      </c>
      <c r="H1057" s="20">
        <f t="shared" si="433"/>
        <v>8.8533220585513606E-2</v>
      </c>
      <c r="I1057" s="20">
        <f t="shared" si="434"/>
        <v>50.425117004680182</v>
      </c>
      <c r="J1057" s="20">
        <f t="shared" si="435"/>
        <v>9.8186074515068666E-2</v>
      </c>
      <c r="K1057" s="20">
        <f t="shared" si="450"/>
        <v>-6.9623502636326884E-2</v>
      </c>
      <c r="L1057" s="20">
        <f t="shared" si="451"/>
        <v>7.0782374246779911E-2</v>
      </c>
      <c r="M1057" s="20">
        <f t="shared" si="452"/>
        <v>-6.8526706700178797E-2</v>
      </c>
      <c r="N1057" s="20">
        <f t="shared" si="436"/>
        <v>0.99102010305353538</v>
      </c>
      <c r="O1057" s="20">
        <f t="shared" si="437"/>
        <v>8.9798969464645467E-3</v>
      </c>
      <c r="P1057" s="21">
        <f>IF(SUMIFS('Daily NSE Equity Options'!$L:$L,'Daily NSE Equity Options'!$A:$A,$A1057)=0,"",SUMIFS('Daily NSE Equity Options'!$L:$L,'Daily NSE Equity Options'!$A:$A,$A1057))</f>
        <v>539366.59310000006</v>
      </c>
      <c r="Q1057" s="8">
        <f>IF(SUMIFS('Daily BSE Equity Options'!$L:$L,'Daily BSE Equity Options'!$A:$A,$A1057)=0,"",SUMIFS('Daily BSE Equity Options'!$L:$L,'Daily BSE Equity Options'!$A:$A,$A1057))</f>
        <v>2440.5091000000002</v>
      </c>
      <c r="R1057" s="8">
        <f t="shared" si="438"/>
        <v>541807.10220000008</v>
      </c>
      <c r="S1057" s="23">
        <f t="shared" si="439"/>
        <v>1.3538600727408849</v>
      </c>
      <c r="T1057" s="23">
        <f t="shared" si="440"/>
        <v>66.244993497332814</v>
      </c>
      <c r="U1057" s="23">
        <f t="shared" si="441"/>
        <v>1.3641362988812871</v>
      </c>
      <c r="V1057" s="23">
        <f t="shared" si="453"/>
        <v>0.19532854123182175</v>
      </c>
      <c r="W1057" s="23">
        <f t="shared" si="454"/>
        <v>0.29438213200304264</v>
      </c>
      <c r="X1057" s="23">
        <f t="shared" si="455"/>
        <v>0.19574071511466928</v>
      </c>
      <c r="Y1057" s="23">
        <f t="shared" si="442"/>
        <v>0.99549561257117081</v>
      </c>
      <c r="Z1057" s="23">
        <f t="shared" si="443"/>
        <v>4.5043874288290932E-3</v>
      </c>
      <c r="AA1057" s="24">
        <f>IF(SUMIFS('Daily NSE Equity Options'!$M:$M,'Daily NSE Equity Options'!$A:$A,$A1057)=0,"",SUMIFS('Daily NSE Equity Options'!$M:$M,'Daily NSE Equity Options'!$A:$A,$A1057))</f>
        <v>700863507</v>
      </c>
      <c r="AB1057" s="9">
        <f>IF(SUMIFS('Daily BSE Equity Options'!$M:$M,'Daily BSE Equity Options'!$A:$A,$A1057)=0,"",SUMIFS('Daily BSE Equity Options'!$M:$M,'Daily BSE Equity Options'!$A:$A,$A1057))</f>
        <v>2987474</v>
      </c>
      <c r="AC1057" s="9">
        <f t="shared" si="444"/>
        <v>703850981</v>
      </c>
      <c r="AD1057" s="26">
        <f t="shared" si="445"/>
        <v>1.9264366502977688</v>
      </c>
      <c r="AE1057" s="26">
        <f t="shared" si="446"/>
        <v>52.449877444402695</v>
      </c>
      <c r="AF1057" s="26">
        <f t="shared" si="447"/>
        <v>1.9382250452075254</v>
      </c>
      <c r="AG1057" s="26">
        <f t="shared" si="456"/>
        <v>0.31423986658973835</v>
      </c>
      <c r="AH1057" s="26">
        <f t="shared" si="457"/>
        <v>0.28017555376912684</v>
      </c>
      <c r="AI1057" s="26">
        <f t="shared" si="458"/>
        <v>0.31409145114195103</v>
      </c>
      <c r="AJ1057" s="26">
        <f t="shared" si="448"/>
        <v>0.99575553053040355</v>
      </c>
      <c r="AK1057" s="26">
        <f t="shared" si="449"/>
        <v>4.2444694695964345E-3</v>
      </c>
      <c r="AL1057" s="29">
        <v>13.64</v>
      </c>
      <c r="AM1057" s="30">
        <v>13.715</v>
      </c>
      <c r="AN1057" s="30">
        <v>12.87</v>
      </c>
      <c r="AO1057" s="30">
        <v>13.205</v>
      </c>
      <c r="AP1057" s="31">
        <v>-3.1899999999999998E-2</v>
      </c>
    </row>
    <row r="1058" spans="1:42" x14ac:dyDescent="0.2">
      <c r="A1058" s="11">
        <v>45477</v>
      </c>
      <c r="B1058" s="5" t="s">
        <v>243</v>
      </c>
      <c r="C1058" s="10">
        <v>45474</v>
      </c>
      <c r="D1058" s="5" t="s">
        <v>192</v>
      </c>
      <c r="E1058" s="18">
        <f>IF(SUMIFS('Daily NSE Equity Options'!$K:$K,'Daily NSE Equity Options'!$A:$A,$A1058)=0,"",SUMIFS('Daily NSE Equity Options'!$K:$K,'Daily NSE Equity Options'!$A:$A,$A1058))</f>
        <v>622.779</v>
      </c>
      <c r="F1058" s="7">
        <f>IF(SUMIFS('Daily BSE Equity Options'!$K:$K,'Daily BSE Equity Options'!$A:$A,$A1058)=0,"",SUMIFS('Daily BSE Equity Options'!$K:$K,'Daily BSE Equity Options'!$A:$A,$A1058))</f>
        <v>20.508800000000001</v>
      </c>
      <c r="G1058" s="7">
        <f t="shared" si="432"/>
        <v>643.28779999999995</v>
      </c>
      <c r="H1058" s="20">
        <f t="shared" si="433"/>
        <v>-0.2475749239726629</v>
      </c>
      <c r="I1058" s="20">
        <f t="shared" si="434"/>
        <v>241.13459268004723</v>
      </c>
      <c r="J1058" s="20">
        <f t="shared" si="435"/>
        <v>-0.22287626041882613</v>
      </c>
      <c r="K1058" s="20">
        <f t="shared" si="450"/>
        <v>-0.14402804735878116</v>
      </c>
      <c r="L1058" s="20">
        <f t="shared" si="451"/>
        <v>2.1108347111198751</v>
      </c>
      <c r="M1058" s="20">
        <f t="shared" si="452"/>
        <v>-0.12377961215922217</v>
      </c>
      <c r="N1058" s="20">
        <f t="shared" si="436"/>
        <v>0.96811877980586614</v>
      </c>
      <c r="O1058" s="20">
        <f t="shared" si="437"/>
        <v>3.1881220194133954E-2</v>
      </c>
      <c r="P1058" s="21">
        <f>IF(SUMIFS('Daily NSE Equity Options'!$L:$L,'Daily NSE Equity Options'!$A:$A,$A1058)=0,"",SUMIFS('Daily NSE Equity Options'!$L:$L,'Daily NSE Equity Options'!$A:$A,$A1058))</f>
        <v>395612.37660000002</v>
      </c>
      <c r="Q1058" s="8">
        <f>IF(SUMIFS('Daily BSE Equity Options'!$L:$L,'Daily BSE Equity Options'!$A:$A,$A1058)=0,"",SUMIFS('Daily BSE Equity Options'!$L:$L,'Daily BSE Equity Options'!$A:$A,$A1058))</f>
        <v>13320.540300000001</v>
      </c>
      <c r="R1058" s="8">
        <f t="shared" si="438"/>
        <v>408932.91690000001</v>
      </c>
      <c r="S1058" s="23">
        <f t="shared" si="439"/>
        <v>-6.2841674754390842E-2</v>
      </c>
      <c r="T1058" s="23">
        <f t="shared" si="440"/>
        <v>441.16093407687714</v>
      </c>
      <c r="U1058" s="23">
        <f t="shared" si="441"/>
        <v>-3.1356037768013545E-2</v>
      </c>
      <c r="V1058" s="23">
        <f t="shared" si="453"/>
        <v>-0.26652413838568534</v>
      </c>
      <c r="W1058" s="23">
        <f t="shared" si="454"/>
        <v>4.4580990089321935</v>
      </c>
      <c r="X1058" s="23">
        <f t="shared" si="455"/>
        <v>-0.24524260527495179</v>
      </c>
      <c r="Y1058" s="23">
        <f t="shared" si="442"/>
        <v>0.96742609912408351</v>
      </c>
      <c r="Z1058" s="23">
        <f t="shared" si="443"/>
        <v>3.2573900875916502E-2</v>
      </c>
      <c r="AA1058" s="24">
        <f>IF(SUMIFS('Daily NSE Equity Options'!$M:$M,'Daily NSE Equity Options'!$A:$A,$A1058)=0,"",SUMIFS('Daily NSE Equity Options'!$M:$M,'Daily NSE Equity Options'!$A:$A,$A1058))</f>
        <v>622668264</v>
      </c>
      <c r="AB1058" s="9">
        <f>IF(SUMIFS('Daily BSE Equity Options'!$M:$M,'Daily BSE Equity Options'!$A:$A,$A1058)=0,"",SUMIFS('Daily BSE Equity Options'!$M:$M,'Daily BSE Equity Options'!$A:$A,$A1058))</f>
        <v>16458101</v>
      </c>
      <c r="AC1058" s="9">
        <f t="shared" si="444"/>
        <v>639126365</v>
      </c>
      <c r="AD1058" s="26">
        <f t="shared" si="445"/>
        <v>0.32976688775714291</v>
      </c>
      <c r="AE1058" s="26">
        <f t="shared" si="446"/>
        <v>355.33622014852665</v>
      </c>
      <c r="AF1058" s="26">
        <f t="shared" si="447"/>
        <v>0.36478009947668455</v>
      </c>
      <c r="AG1058" s="26">
        <f t="shared" si="456"/>
        <v>-0.11156985949334064</v>
      </c>
      <c r="AH1058" s="26">
        <f t="shared" si="457"/>
        <v>4.5090357271728561</v>
      </c>
      <c r="AI1058" s="26">
        <f t="shared" si="458"/>
        <v>-9.1957840149689329E-2</v>
      </c>
      <c r="AJ1058" s="26">
        <f t="shared" si="448"/>
        <v>0.97424906575399994</v>
      </c>
      <c r="AK1058" s="26">
        <f t="shared" si="449"/>
        <v>2.5750934246000008E-2</v>
      </c>
      <c r="AL1058" s="29">
        <v>13.205</v>
      </c>
      <c r="AM1058" s="30">
        <v>13.205</v>
      </c>
      <c r="AN1058" s="30">
        <v>12.2575</v>
      </c>
      <c r="AO1058" s="30">
        <v>12.855</v>
      </c>
      <c r="AP1058" s="31">
        <v>-2.6499999999999999E-2</v>
      </c>
    </row>
    <row r="1059" spans="1:42" x14ac:dyDescent="0.2">
      <c r="A1059" s="11">
        <v>45478</v>
      </c>
      <c r="B1059" s="5" t="s">
        <v>241</v>
      </c>
      <c r="C1059" s="10">
        <v>45474</v>
      </c>
      <c r="D1059" s="5" t="s">
        <v>192</v>
      </c>
      <c r="E1059" s="18">
        <f>IF(SUMIFS('Daily NSE Equity Options'!$K:$K,'Daily NSE Equity Options'!$A:$A,$A1059)=0,"",SUMIFS('Daily NSE Equity Options'!$K:$K,'Daily NSE Equity Options'!$A:$A,$A1059))</f>
        <v>506.0788</v>
      </c>
      <c r="F1059" s="7">
        <f>IF(SUMIFS('Daily BSE Equity Options'!$K:$K,'Daily BSE Equity Options'!$A:$A,$A1059)=0,"",SUMIFS('Daily BSE Equity Options'!$K:$K,'Daily BSE Equity Options'!$A:$A,$A1059))</f>
        <v>187.9659</v>
      </c>
      <c r="G1059" s="7">
        <f t="shared" si="432"/>
        <v>694.04470000000003</v>
      </c>
      <c r="H1059" s="20">
        <f t="shared" si="433"/>
        <v>-0.17188255784956008</v>
      </c>
      <c r="I1059" s="20">
        <f t="shared" si="434"/>
        <v>1436.0481651376147</v>
      </c>
      <c r="J1059" s="20">
        <f t="shared" si="435"/>
        <v>0.13545070890751165</v>
      </c>
      <c r="K1059" s="20">
        <f t="shared" si="450"/>
        <v>-0.18738621565595504</v>
      </c>
      <c r="L1059" s="20">
        <f t="shared" si="451"/>
        <v>8.1651339912622873</v>
      </c>
      <c r="M1059" s="20">
        <f t="shared" si="452"/>
        <v>7.8902320236758916E-2</v>
      </c>
      <c r="N1059" s="20">
        <f t="shared" si="436"/>
        <v>0.7291732074317403</v>
      </c>
      <c r="O1059" s="20">
        <f t="shared" si="437"/>
        <v>0.27082679256825964</v>
      </c>
      <c r="P1059" s="21">
        <f>IF(SUMIFS('Daily NSE Equity Options'!$L:$L,'Daily NSE Equity Options'!$A:$A,$A1059)=0,"",SUMIFS('Daily NSE Equity Options'!$L:$L,'Daily NSE Equity Options'!$A:$A,$A1059))</f>
        <v>134762.7493</v>
      </c>
      <c r="Q1059" s="8">
        <f>IF(SUMIFS('Daily BSE Equity Options'!$L:$L,'Daily BSE Equity Options'!$A:$A,$A1059)=0,"",SUMIFS('Daily BSE Equity Options'!$L:$L,'Daily BSE Equity Options'!$A:$A,$A1059))</f>
        <v>407680.77539999998</v>
      </c>
      <c r="R1059" s="8">
        <f t="shared" si="438"/>
        <v>542443.52469999995</v>
      </c>
      <c r="S1059" s="23">
        <f t="shared" si="439"/>
        <v>-0.4412043093351613</v>
      </c>
      <c r="T1059" s="23">
        <f t="shared" si="440"/>
        <v>7073.6346751536203</v>
      </c>
      <c r="U1059" s="23">
        <f t="shared" si="441"/>
        <v>1.2487126066140606</v>
      </c>
      <c r="V1059" s="23">
        <f t="shared" si="453"/>
        <v>-0.65935658924984208</v>
      </c>
      <c r="W1059" s="23">
        <f t="shared" si="454"/>
        <v>29.605423370101583</v>
      </c>
      <c r="X1059" s="23">
        <f t="shared" si="455"/>
        <v>0.32648535317749561</v>
      </c>
      <c r="Y1059" s="23">
        <f t="shared" si="442"/>
        <v>0.24843646050440171</v>
      </c>
      <c r="Z1059" s="23">
        <f t="shared" si="443"/>
        <v>0.75156353949559829</v>
      </c>
      <c r="AA1059" s="24">
        <f>IF(SUMIFS('Daily NSE Equity Options'!$M:$M,'Daily NSE Equity Options'!$A:$A,$A1059)=0,"",SUMIFS('Daily NSE Equity Options'!$M:$M,'Daily NSE Equity Options'!$A:$A,$A1059))</f>
        <v>182576377</v>
      </c>
      <c r="AB1059" s="9">
        <f>IF(SUMIFS('Daily BSE Equity Options'!$M:$M,'Daily BSE Equity Options'!$A:$A,$A1059)=0,"",SUMIFS('Daily BSE Equity Options'!$M:$M,'Daily BSE Equity Options'!$A:$A,$A1059))</f>
        <v>510522704</v>
      </c>
      <c r="AC1059" s="9">
        <f t="shared" si="444"/>
        <v>693099081</v>
      </c>
      <c r="AD1059" s="26">
        <f t="shared" si="445"/>
        <v>-0.22872720527998369</v>
      </c>
      <c r="AE1059" s="26">
        <f t="shared" si="446"/>
        <v>5800.6580753670623</v>
      </c>
      <c r="AF1059" s="26">
        <f t="shared" si="447"/>
        <v>1.9268289429299652</v>
      </c>
      <c r="AG1059" s="26">
        <f t="shared" si="456"/>
        <v>-0.70678387264008691</v>
      </c>
      <c r="AH1059" s="26">
        <f t="shared" si="457"/>
        <v>30.019538888478081</v>
      </c>
      <c r="AI1059" s="26">
        <f t="shared" si="458"/>
        <v>8.4447644402840361E-2</v>
      </c>
      <c r="AJ1059" s="26">
        <f t="shared" si="448"/>
        <v>0.26342031320627302</v>
      </c>
      <c r="AK1059" s="26">
        <f t="shared" si="449"/>
        <v>0.73657968679372698</v>
      </c>
      <c r="AL1059" s="29">
        <v>12.855</v>
      </c>
      <c r="AM1059" s="30">
        <v>12.99</v>
      </c>
      <c r="AN1059" s="30">
        <v>12.08</v>
      </c>
      <c r="AO1059" s="30">
        <v>12.695</v>
      </c>
      <c r="AP1059" s="31">
        <v>-1.24E-2</v>
      </c>
    </row>
    <row r="1060" spans="1:42" x14ac:dyDescent="0.2">
      <c r="A1060" s="11">
        <v>45481</v>
      </c>
      <c r="B1060" s="5" t="s">
        <v>244</v>
      </c>
      <c r="C1060" s="10">
        <v>45474</v>
      </c>
      <c r="D1060" s="5" t="s">
        <v>192</v>
      </c>
      <c r="E1060" s="18">
        <f>IF(SUMIFS('Daily NSE Equity Options'!$K:$K,'Daily NSE Equity Options'!$A:$A,$A1060)=0,"",SUMIFS('Daily NSE Equity Options'!$K:$K,'Daily NSE Equity Options'!$A:$A,$A1060))</f>
        <v>597.96929999999998</v>
      </c>
      <c r="F1060" s="7">
        <f>IF(SUMIFS('Daily BSE Equity Options'!$K:$K,'Daily BSE Equity Options'!$A:$A,$A1060)=0,"",SUMIFS('Daily BSE Equity Options'!$K:$K,'Daily BSE Equity Options'!$A:$A,$A1060))</f>
        <v>89.604200000000006</v>
      </c>
      <c r="G1060" s="7">
        <f t="shared" si="432"/>
        <v>687.57349999999997</v>
      </c>
      <c r="H1060" s="20" t="str">
        <f t="shared" si="433"/>
        <v/>
      </c>
      <c r="I1060" s="20" t="str">
        <f t="shared" si="434"/>
        <v/>
      </c>
      <c r="J1060" s="20" t="str">
        <f t="shared" si="435"/>
        <v/>
      </c>
      <c r="K1060" s="20">
        <f t="shared" si="450"/>
        <v>0.18157350199217981</v>
      </c>
      <c r="L1060" s="20">
        <f t="shared" si="451"/>
        <v>-0.52329544880214973</v>
      </c>
      <c r="M1060" s="20">
        <f t="shared" si="452"/>
        <v>-9.3238951324029484E-3</v>
      </c>
      <c r="N1060" s="20">
        <f t="shared" si="436"/>
        <v>0.86968055051569038</v>
      </c>
      <c r="O1060" s="20">
        <f t="shared" si="437"/>
        <v>0.13031944948430968</v>
      </c>
      <c r="P1060" s="21">
        <f>IF(SUMIFS('Daily NSE Equity Options'!$L:$L,'Daily NSE Equity Options'!$A:$A,$A1060)=0,"",SUMIFS('Daily NSE Equity Options'!$L:$L,'Daily NSE Equity Options'!$A:$A,$A1060))</f>
        <v>265231.78220000002</v>
      </c>
      <c r="Q1060" s="8">
        <f>IF(SUMIFS('Daily BSE Equity Options'!$L:$L,'Daily BSE Equity Options'!$A:$A,$A1060)=0,"",SUMIFS('Daily BSE Equity Options'!$L:$L,'Daily BSE Equity Options'!$A:$A,$A1060))</f>
        <v>158296.86790000001</v>
      </c>
      <c r="R1060" s="8">
        <f t="shared" si="438"/>
        <v>423528.65010000003</v>
      </c>
      <c r="S1060" s="23" t="str">
        <f t="shared" si="439"/>
        <v/>
      </c>
      <c r="T1060" s="23" t="str">
        <f t="shared" si="440"/>
        <v/>
      </c>
      <c r="U1060" s="23" t="str">
        <f t="shared" si="441"/>
        <v/>
      </c>
      <c r="V1060" s="23">
        <f t="shared" si="453"/>
        <v>0.96813869988329193</v>
      </c>
      <c r="W1060" s="23">
        <f t="shared" si="454"/>
        <v>-0.61171368028162354</v>
      </c>
      <c r="X1060" s="23">
        <f t="shared" si="455"/>
        <v>-0.21922074683399739</v>
      </c>
      <c r="Y1060" s="23">
        <f t="shared" si="442"/>
        <v>0.62624283419167914</v>
      </c>
      <c r="Z1060" s="23">
        <f t="shared" si="443"/>
        <v>0.37375716580832086</v>
      </c>
      <c r="AA1060" s="24">
        <f>IF(SUMIFS('Daily NSE Equity Options'!$M:$M,'Daily NSE Equity Options'!$A:$A,$A1060)=0,"",SUMIFS('Daily NSE Equity Options'!$M:$M,'Daily NSE Equity Options'!$A:$A,$A1060))</f>
        <v>320028607</v>
      </c>
      <c r="AB1060" s="9">
        <f>IF(SUMIFS('Daily BSE Equity Options'!$M:$M,'Daily BSE Equity Options'!$A:$A,$A1060)=0,"",SUMIFS('Daily BSE Equity Options'!$M:$M,'Daily BSE Equity Options'!$A:$A,$A1060))</f>
        <v>175514296</v>
      </c>
      <c r="AC1060" s="9">
        <f t="shared" si="444"/>
        <v>495542903</v>
      </c>
      <c r="AD1060" s="26" t="str">
        <f t="shared" si="445"/>
        <v/>
      </c>
      <c r="AE1060" s="26" t="str">
        <f t="shared" si="446"/>
        <v/>
      </c>
      <c r="AF1060" s="26" t="str">
        <f t="shared" si="447"/>
        <v/>
      </c>
      <c r="AG1060" s="26">
        <f t="shared" si="456"/>
        <v>0.75284783419708234</v>
      </c>
      <c r="AH1060" s="26">
        <f t="shared" si="457"/>
        <v>-0.65620667871413607</v>
      </c>
      <c r="AI1060" s="26">
        <f t="shared" si="458"/>
        <v>-0.28503309759835049</v>
      </c>
      <c r="AJ1060" s="26">
        <f t="shared" si="448"/>
        <v>0.64581412641076608</v>
      </c>
      <c r="AK1060" s="26">
        <f t="shared" si="449"/>
        <v>0.35418587358923392</v>
      </c>
      <c r="AL1060" s="29">
        <v>12.695</v>
      </c>
      <c r="AM1060" s="30">
        <v>13.7575</v>
      </c>
      <c r="AN1060" s="30">
        <v>12.695</v>
      </c>
      <c r="AO1060" s="30">
        <v>13.6</v>
      </c>
      <c r="AP1060" s="31">
        <v>7.1300000000000002E-2</v>
      </c>
    </row>
    <row r="1061" spans="1:42" x14ac:dyDescent="0.2">
      <c r="A1061" s="11">
        <v>45482</v>
      </c>
      <c r="B1061" s="5" t="s">
        <v>242</v>
      </c>
      <c r="C1061" s="10">
        <v>45474</v>
      </c>
      <c r="D1061" s="5" t="s">
        <v>192</v>
      </c>
      <c r="E1061" s="18">
        <f>IF(SUMIFS('Daily NSE Equity Options'!$K:$K,'Daily NSE Equity Options'!$A:$A,$A1061)=0,"",SUMIFS('Daily NSE Equity Options'!$K:$K,'Daily NSE Equity Options'!$A:$A,$A1061))</f>
        <v>524.05190000000005</v>
      </c>
      <c r="F1061" s="7">
        <f>IF(SUMIFS('Daily BSE Equity Options'!$K:$K,'Daily BSE Equity Options'!$A:$A,$A1061)=0,"",SUMIFS('Daily BSE Equity Options'!$K:$K,'Daily BSE Equity Options'!$A:$A,$A1061))</f>
        <v>4.8728999999999996</v>
      </c>
      <c r="G1061" s="7">
        <f t="shared" si="432"/>
        <v>528.9248</v>
      </c>
      <c r="H1061" s="20" t="str">
        <f t="shared" si="433"/>
        <v/>
      </c>
      <c r="I1061" s="20" t="str">
        <f t="shared" si="434"/>
        <v/>
      </c>
      <c r="J1061" s="20" t="str">
        <f t="shared" si="435"/>
        <v/>
      </c>
      <c r="K1061" s="20">
        <f t="shared" si="450"/>
        <v>-0.1236140383795622</v>
      </c>
      <c r="L1061" s="20">
        <f t="shared" si="451"/>
        <v>-0.94561750453661775</v>
      </c>
      <c r="M1061" s="20">
        <f t="shared" si="452"/>
        <v>-0.23073707756334405</v>
      </c>
      <c r="N1061" s="20">
        <f t="shared" si="436"/>
        <v>0.99078715915759674</v>
      </c>
      <c r="O1061" s="20">
        <f t="shared" si="437"/>
        <v>9.212840842403305E-3</v>
      </c>
      <c r="P1061" s="21">
        <f>IF(SUMIFS('Daily NSE Equity Options'!$L:$L,'Daily NSE Equity Options'!$A:$A,$A1061)=0,"",SUMIFS('Daily NSE Equity Options'!$L:$L,'Daily NSE Equity Options'!$A:$A,$A1061))</f>
        <v>347417.69520000002</v>
      </c>
      <c r="Q1061" s="8">
        <f>IF(SUMIFS('Daily BSE Equity Options'!$L:$L,'Daily BSE Equity Options'!$A:$A,$A1061)=0,"",SUMIFS('Daily BSE Equity Options'!$L:$L,'Daily BSE Equity Options'!$A:$A,$A1061))</f>
        <v>1691.9536000000001</v>
      </c>
      <c r="R1061" s="8">
        <f t="shared" si="438"/>
        <v>349109.64880000002</v>
      </c>
      <c r="S1061" s="23" t="str">
        <f t="shared" si="439"/>
        <v/>
      </c>
      <c r="T1061" s="23" t="str">
        <f t="shared" si="440"/>
        <v/>
      </c>
      <c r="U1061" s="23" t="str">
        <f t="shared" si="441"/>
        <v/>
      </c>
      <c r="V1061" s="23">
        <f t="shared" si="453"/>
        <v>0.30986449783015479</v>
      </c>
      <c r="W1061" s="23">
        <f t="shared" si="454"/>
        <v>-0.98931151561969721</v>
      </c>
      <c r="X1061" s="23">
        <f t="shared" si="455"/>
        <v>-0.17571184684301477</v>
      </c>
      <c r="Y1061" s="23">
        <f t="shared" si="442"/>
        <v>0.99515351808288377</v>
      </c>
      <c r="Z1061" s="23">
        <f t="shared" si="443"/>
        <v>4.846481917116236E-3</v>
      </c>
      <c r="AA1061" s="24">
        <f>IF(SUMIFS('Daily NSE Equity Options'!$M:$M,'Daily NSE Equity Options'!$A:$A,$A1061)=0,"",SUMIFS('Daily NSE Equity Options'!$M:$M,'Daily NSE Equity Options'!$A:$A,$A1061))</f>
        <v>408689695</v>
      </c>
      <c r="AB1061" s="9">
        <f>IF(SUMIFS('Daily BSE Equity Options'!$M:$M,'Daily BSE Equity Options'!$A:$A,$A1061)=0,"",SUMIFS('Daily BSE Equity Options'!$M:$M,'Daily BSE Equity Options'!$A:$A,$A1061))</f>
        <v>2085695</v>
      </c>
      <c r="AC1061" s="9">
        <f t="shared" si="444"/>
        <v>410775390</v>
      </c>
      <c r="AD1061" s="26" t="str">
        <f t="shared" si="445"/>
        <v/>
      </c>
      <c r="AE1061" s="26" t="str">
        <f t="shared" si="446"/>
        <v/>
      </c>
      <c r="AF1061" s="26" t="str">
        <f t="shared" si="447"/>
        <v/>
      </c>
      <c r="AG1061" s="26">
        <f t="shared" si="456"/>
        <v>0.27704113338842862</v>
      </c>
      <c r="AH1061" s="26">
        <f t="shared" si="457"/>
        <v>-0.98811666600651149</v>
      </c>
      <c r="AI1061" s="26">
        <f t="shared" si="458"/>
        <v>-0.17105988701850094</v>
      </c>
      <c r="AJ1061" s="26">
        <f t="shared" si="448"/>
        <v>0.99492254148915782</v>
      </c>
      <c r="AK1061" s="26">
        <f t="shared" si="449"/>
        <v>5.077458510842142E-3</v>
      </c>
      <c r="AL1061" s="29">
        <v>13.6</v>
      </c>
      <c r="AM1061" s="30">
        <v>14.4025</v>
      </c>
      <c r="AN1061" s="30">
        <v>12.79</v>
      </c>
      <c r="AO1061" s="30">
        <v>14.28</v>
      </c>
      <c r="AP1061" s="31">
        <v>0.05</v>
      </c>
    </row>
    <row r="1062" spans="1:42" x14ac:dyDescent="0.2">
      <c r="A1062" s="11">
        <v>45483</v>
      </c>
      <c r="B1062" s="5" t="s">
        <v>240</v>
      </c>
      <c r="C1062" s="10">
        <v>45474</v>
      </c>
      <c r="D1062" s="5" t="s">
        <v>192</v>
      </c>
      <c r="E1062" s="18">
        <f>IF(SUMIFS('Daily NSE Equity Options'!$K:$K,'Daily NSE Equity Options'!$A:$A,$A1062)=0,"",SUMIFS('Daily NSE Equity Options'!$K:$K,'Daily NSE Equity Options'!$A:$A,$A1062))</f>
        <v>692.90949999999998</v>
      </c>
      <c r="F1062" s="7">
        <f>IF(SUMIFS('Daily BSE Equity Options'!$K:$K,'Daily BSE Equity Options'!$A:$A,$A1062)=0,"",SUMIFS('Daily BSE Equity Options'!$K:$K,'Daily BSE Equity Options'!$A:$A,$A1062))</f>
        <v>9.7674000000000003</v>
      </c>
      <c r="G1062" s="7">
        <f t="shared" si="432"/>
        <v>702.67689999999993</v>
      </c>
      <c r="H1062" s="20">
        <f t="shared" si="433"/>
        <v>0.14935086369323547</v>
      </c>
      <c r="I1062" s="20">
        <f t="shared" si="434"/>
        <v>34.778021978021975</v>
      </c>
      <c r="J1062" s="20">
        <f t="shared" si="435"/>
        <v>0.16502479593158026</v>
      </c>
      <c r="K1062" s="20">
        <f t="shared" si="450"/>
        <v>0.32221541416031485</v>
      </c>
      <c r="L1062" s="20">
        <f t="shared" si="451"/>
        <v>1.0044326786923601</v>
      </c>
      <c r="M1062" s="20">
        <f t="shared" si="452"/>
        <v>0.32850057323838833</v>
      </c>
      <c r="N1062" s="20">
        <f t="shared" si="436"/>
        <v>0.98609972805424517</v>
      </c>
      <c r="O1062" s="20">
        <f t="shared" si="437"/>
        <v>1.3900271945754871E-2</v>
      </c>
      <c r="P1062" s="21">
        <f>IF(SUMIFS('Daily NSE Equity Options'!$L:$L,'Daily NSE Equity Options'!$A:$A,$A1062)=0,"",SUMIFS('Daily NSE Equity Options'!$L:$L,'Daily NSE Equity Options'!$A:$A,$A1062))</f>
        <v>540826.22270000004</v>
      </c>
      <c r="Q1062" s="8">
        <f>IF(SUMIFS('Daily BSE Equity Options'!$L:$L,'Daily BSE Equity Options'!$A:$A,$A1062)=0,"",SUMIFS('Daily BSE Equity Options'!$L:$L,'Daily BSE Equity Options'!$A:$A,$A1062))</f>
        <v>4026.4454999999998</v>
      </c>
      <c r="R1062" s="8">
        <f t="shared" si="438"/>
        <v>544852.66820000007</v>
      </c>
      <c r="S1062" s="23">
        <f t="shared" si="439"/>
        <v>1.5271452870785676</v>
      </c>
      <c r="T1062" s="23">
        <f t="shared" si="440"/>
        <v>47.895308099863627</v>
      </c>
      <c r="U1062" s="23">
        <f t="shared" si="441"/>
        <v>1.5449805663928178</v>
      </c>
      <c r="V1062" s="23">
        <f t="shared" si="453"/>
        <v>0.55670315637969847</v>
      </c>
      <c r="W1062" s="23">
        <f t="shared" si="454"/>
        <v>1.3797611825761651</v>
      </c>
      <c r="X1062" s="23">
        <f t="shared" si="455"/>
        <v>0.56069209222039706</v>
      </c>
      <c r="Y1062" s="23">
        <f t="shared" si="442"/>
        <v>0.99261002884816185</v>
      </c>
      <c r="Z1062" s="23">
        <f t="shared" si="443"/>
        <v>7.3899711518380694E-3</v>
      </c>
      <c r="AA1062" s="24">
        <f>IF(SUMIFS('Daily NSE Equity Options'!$M:$M,'Daily NSE Equity Options'!$A:$A,$A1062)=0,"",SUMIFS('Daily NSE Equity Options'!$M:$M,'Daily NSE Equity Options'!$A:$A,$A1062))</f>
        <v>723792988</v>
      </c>
      <c r="AB1062" s="9">
        <f>IF(SUMIFS('Daily BSE Equity Options'!$M:$M,'Daily BSE Equity Options'!$A:$A,$A1062)=0,"",SUMIFS('Daily BSE Equity Options'!$M:$M,'Daily BSE Equity Options'!$A:$A,$A1062))</f>
        <v>4990469</v>
      </c>
      <c r="AC1062" s="9">
        <f t="shared" si="444"/>
        <v>728783457</v>
      </c>
      <c r="AD1062" s="26">
        <f t="shared" si="445"/>
        <v>2.2661014767253675</v>
      </c>
      <c r="AE1062" s="26">
        <f t="shared" si="446"/>
        <v>38.773884005068901</v>
      </c>
      <c r="AF1062" s="26">
        <f t="shared" si="447"/>
        <v>2.2867599534476351</v>
      </c>
      <c r="AG1062" s="26">
        <f t="shared" si="456"/>
        <v>0.77100865731395563</v>
      </c>
      <c r="AH1062" s="26">
        <f t="shared" si="457"/>
        <v>1.3927127408369873</v>
      </c>
      <c r="AI1062" s="26">
        <f t="shared" si="458"/>
        <v>0.77416533400406484</v>
      </c>
      <c r="AJ1062" s="26">
        <f t="shared" si="448"/>
        <v>0.99315232947171572</v>
      </c>
      <c r="AK1062" s="26">
        <f t="shared" si="449"/>
        <v>6.8476705282842333E-3</v>
      </c>
      <c r="AL1062" s="29">
        <v>14.28</v>
      </c>
      <c r="AM1062" s="30">
        <v>14.914999999999999</v>
      </c>
      <c r="AN1062" s="30">
        <v>13.407500000000001</v>
      </c>
      <c r="AO1062" s="30">
        <v>14.432499999999999</v>
      </c>
      <c r="AP1062" s="31">
        <v>1.0699999999999999E-2</v>
      </c>
    </row>
    <row r="1063" spans="1:42" x14ac:dyDescent="0.2">
      <c r="A1063" s="11">
        <v>45484</v>
      </c>
      <c r="B1063" s="5" t="s">
        <v>243</v>
      </c>
      <c r="C1063" s="10">
        <v>45474</v>
      </c>
      <c r="D1063" s="5" t="s">
        <v>192</v>
      </c>
      <c r="E1063" s="18">
        <f>IF(SUMIFS('Daily NSE Equity Options'!$K:$K,'Daily NSE Equity Options'!$A:$A,$A1063)=0,"",SUMIFS('Daily NSE Equity Options'!$K:$K,'Daily NSE Equity Options'!$A:$A,$A1063))</f>
        <v>648.3383</v>
      </c>
      <c r="F1063" s="7">
        <f>IF(SUMIFS('Daily BSE Equity Options'!$K:$K,'Daily BSE Equity Options'!$A:$A,$A1063)=0,"",SUMIFS('Daily BSE Equity Options'!$K:$K,'Daily BSE Equity Options'!$A:$A,$A1063))</f>
        <v>23.2563</v>
      </c>
      <c r="G1063" s="7">
        <f t="shared" si="432"/>
        <v>671.59460000000001</v>
      </c>
      <c r="H1063" s="20">
        <f t="shared" si="433"/>
        <v>0.10632063724945651</v>
      </c>
      <c r="I1063" s="20">
        <f t="shared" si="434"/>
        <v>142.20381773399015</v>
      </c>
      <c r="J1063" s="20">
        <f t="shared" si="435"/>
        <v>0.14568755880097606</v>
      </c>
      <c r="K1063" s="20">
        <f t="shared" si="450"/>
        <v>-6.4324706184573865E-2</v>
      </c>
      <c r="L1063" s="20">
        <f t="shared" si="451"/>
        <v>1.3810123471957736</v>
      </c>
      <c r="M1063" s="20">
        <f t="shared" si="452"/>
        <v>-4.4234128089310931E-2</v>
      </c>
      <c r="N1063" s="20">
        <f t="shared" si="436"/>
        <v>0.96537152025939454</v>
      </c>
      <c r="O1063" s="20">
        <f t="shared" si="437"/>
        <v>3.4628479740605414E-2</v>
      </c>
      <c r="P1063" s="21">
        <f>IF(SUMIFS('Daily NSE Equity Options'!$L:$L,'Daily NSE Equity Options'!$A:$A,$A1063)=0,"",SUMIFS('Daily NSE Equity Options'!$L:$L,'Daily NSE Equity Options'!$A:$A,$A1063))</f>
        <v>416958.98609999998</v>
      </c>
      <c r="Q1063" s="8">
        <f>IF(SUMIFS('Daily BSE Equity Options'!$L:$L,'Daily BSE Equity Options'!$A:$A,$A1063)=0,"",SUMIFS('Daily BSE Equity Options'!$L:$L,'Daily BSE Equity Options'!$A:$A,$A1063))</f>
        <v>15159.2664</v>
      </c>
      <c r="R1063" s="8">
        <f t="shared" si="438"/>
        <v>432118.2525</v>
      </c>
      <c r="S1063" s="23">
        <f t="shared" si="439"/>
        <v>0.27410880067410281</v>
      </c>
      <c r="T1063" s="23">
        <f t="shared" si="440"/>
        <v>239.92079425067783</v>
      </c>
      <c r="U1063" s="23">
        <f t="shared" si="441"/>
        <v>0.32017740000463646</v>
      </c>
      <c r="V1063" s="23">
        <f t="shared" si="453"/>
        <v>-0.22903334084211013</v>
      </c>
      <c r="W1063" s="23">
        <f t="shared" si="454"/>
        <v>2.7649252672114901</v>
      </c>
      <c r="X1063" s="23">
        <f t="shared" si="455"/>
        <v>-0.20690807309879677</v>
      </c>
      <c r="Y1063" s="23">
        <f t="shared" si="442"/>
        <v>0.96491870845006711</v>
      </c>
      <c r="Z1063" s="23">
        <f t="shared" si="443"/>
        <v>3.508129154993285E-2</v>
      </c>
      <c r="AA1063" s="24">
        <f>IF(SUMIFS('Daily NSE Equity Options'!$M:$M,'Daily NSE Equity Options'!$A:$A,$A1063)=0,"",SUMIFS('Daily NSE Equity Options'!$M:$M,'Daily NSE Equity Options'!$A:$A,$A1063))</f>
        <v>654539307</v>
      </c>
      <c r="AB1063" s="9">
        <f>IF(SUMIFS('Daily BSE Equity Options'!$M:$M,'Daily BSE Equity Options'!$A:$A,$A1063)=0,"",SUMIFS('Daily BSE Equity Options'!$M:$M,'Daily BSE Equity Options'!$A:$A,$A1063))</f>
        <v>18820141</v>
      </c>
      <c r="AC1063" s="9">
        <f t="shared" si="444"/>
        <v>673359448</v>
      </c>
      <c r="AD1063" s="26">
        <f t="shared" si="445"/>
        <v>0.77536755869166596</v>
      </c>
      <c r="AE1063" s="26">
        <f t="shared" si="446"/>
        <v>196.01590142997719</v>
      </c>
      <c r="AF1063" s="26">
        <f t="shared" si="447"/>
        <v>0.82594206055154351</v>
      </c>
      <c r="AG1063" s="26">
        <f t="shared" si="456"/>
        <v>-9.5681613594189696E-2</v>
      </c>
      <c r="AH1063" s="26">
        <f t="shared" si="457"/>
        <v>2.7712168936426615</v>
      </c>
      <c r="AI1063" s="26">
        <f t="shared" si="458"/>
        <v>-7.6050037178601926E-2</v>
      </c>
      <c r="AJ1063" s="26">
        <f t="shared" si="448"/>
        <v>0.97205037954706175</v>
      </c>
      <c r="AK1063" s="26">
        <f t="shared" si="449"/>
        <v>2.7949620452938233E-2</v>
      </c>
      <c r="AL1063" s="29">
        <v>14.432499999999999</v>
      </c>
      <c r="AM1063" s="30">
        <v>14.432499999999999</v>
      </c>
      <c r="AN1063" s="30">
        <v>12.68</v>
      </c>
      <c r="AO1063" s="30">
        <v>13.994999999999999</v>
      </c>
      <c r="AP1063" s="31">
        <v>-3.0300000000000001E-2</v>
      </c>
    </row>
    <row r="1064" spans="1:42" x14ac:dyDescent="0.2">
      <c r="A1064" s="11">
        <v>45485</v>
      </c>
      <c r="B1064" s="5" t="s">
        <v>241</v>
      </c>
      <c r="C1064" s="10">
        <v>45474</v>
      </c>
      <c r="D1064" s="5" t="s">
        <v>192</v>
      </c>
      <c r="E1064" s="18">
        <f>IF(SUMIFS('Daily NSE Equity Options'!$K:$K,'Daily NSE Equity Options'!$A:$A,$A1064)=0,"",SUMIFS('Daily NSE Equity Options'!$K:$K,'Daily NSE Equity Options'!$A:$A,$A1064))</f>
        <v>521.32270000000005</v>
      </c>
      <c r="F1064" s="7">
        <f>IF(SUMIFS('Daily BSE Equity Options'!$K:$K,'Daily BSE Equity Options'!$A:$A,$A1064)=0,"",SUMIFS('Daily BSE Equity Options'!$K:$K,'Daily BSE Equity Options'!$A:$A,$A1064))</f>
        <v>250.34540000000001</v>
      </c>
      <c r="G1064" s="7">
        <f t="shared" si="432"/>
        <v>771.66810000000009</v>
      </c>
      <c r="H1064" s="20">
        <f t="shared" si="433"/>
        <v>-8.5448671133908305E-2</v>
      </c>
      <c r="I1064" s="20">
        <f t="shared" si="434"/>
        <v>995.59792993630583</v>
      </c>
      <c r="J1064" s="20">
        <f t="shared" si="435"/>
        <v>0.35313352702687761</v>
      </c>
      <c r="K1064" s="20">
        <f t="shared" si="450"/>
        <v>-0.19590945035948049</v>
      </c>
      <c r="L1064" s="20">
        <f t="shared" si="451"/>
        <v>9.7646272192911177</v>
      </c>
      <c r="M1064" s="20">
        <f t="shared" si="452"/>
        <v>0.14900879191107275</v>
      </c>
      <c r="N1064" s="20">
        <f t="shared" si="436"/>
        <v>0.67557891793116753</v>
      </c>
      <c r="O1064" s="20">
        <f t="shared" si="437"/>
        <v>0.32442108206883241</v>
      </c>
      <c r="P1064" s="21">
        <f>IF(SUMIFS('Daily NSE Equity Options'!$L:$L,'Daily NSE Equity Options'!$A:$A,$A1064)=0,"",SUMIFS('Daily NSE Equity Options'!$L:$L,'Daily NSE Equity Options'!$A:$A,$A1064))</f>
        <v>141911.9455</v>
      </c>
      <c r="Q1064" s="8">
        <f>IF(SUMIFS('Daily BSE Equity Options'!$L:$L,'Daily BSE Equity Options'!$A:$A,$A1064)=0,"",SUMIFS('Daily BSE Equity Options'!$L:$L,'Daily BSE Equity Options'!$A:$A,$A1064))</f>
        <v>389778.4374</v>
      </c>
      <c r="R1064" s="8">
        <f t="shared" si="438"/>
        <v>531690.38289999997</v>
      </c>
      <c r="S1064" s="23">
        <f t="shared" si="439"/>
        <v>-0.42325039826775612</v>
      </c>
      <c r="T1064" s="23">
        <f t="shared" si="440"/>
        <v>3721.0976431458716</v>
      </c>
      <c r="U1064" s="23">
        <f t="shared" si="441"/>
        <v>1.159943342389826</v>
      </c>
      <c r="V1064" s="23">
        <f t="shared" si="453"/>
        <v>-0.6596501089295026</v>
      </c>
      <c r="W1064" s="23">
        <f t="shared" si="454"/>
        <v>24.712222947675091</v>
      </c>
      <c r="X1064" s="23">
        <f t="shared" si="455"/>
        <v>0.23042796693712897</v>
      </c>
      <c r="Y1064" s="23">
        <f t="shared" si="442"/>
        <v>0.26690711373406717</v>
      </c>
      <c r="Z1064" s="23">
        <f t="shared" si="443"/>
        <v>0.73309288626593294</v>
      </c>
      <c r="AA1064" s="24">
        <f>IF(SUMIFS('Daily NSE Equity Options'!$M:$M,'Daily NSE Equity Options'!$A:$A,$A1064)=0,"",SUMIFS('Daily NSE Equity Options'!$M:$M,'Daily NSE Equity Options'!$A:$A,$A1064))</f>
        <v>193637037</v>
      </c>
      <c r="AB1064" s="9">
        <f>IF(SUMIFS('Daily BSE Equity Options'!$M:$M,'Daily BSE Equity Options'!$A:$A,$A1064)=0,"",SUMIFS('Daily BSE Equity Options'!$M:$M,'Daily BSE Equity Options'!$A:$A,$A1064))</f>
        <v>483869223</v>
      </c>
      <c r="AC1064" s="9">
        <f t="shared" si="444"/>
        <v>677506260</v>
      </c>
      <c r="AD1064" s="26">
        <f t="shared" si="445"/>
        <v>-0.21162938469007819</v>
      </c>
      <c r="AE1064" s="26">
        <f t="shared" si="446"/>
        <v>3036.2999830518052</v>
      </c>
      <c r="AF1064" s="26">
        <f t="shared" si="447"/>
        <v>1.7565997780011697</v>
      </c>
      <c r="AG1064" s="26">
        <f t="shared" si="456"/>
        <v>-0.704162859389589</v>
      </c>
      <c r="AH1064" s="26">
        <f t="shared" si="457"/>
        <v>24.710180545406114</v>
      </c>
      <c r="AI1064" s="26">
        <f t="shared" si="458"/>
        <v>6.1583928350850137E-3</v>
      </c>
      <c r="AJ1064" s="26">
        <f t="shared" si="448"/>
        <v>0.28580848389504182</v>
      </c>
      <c r="AK1064" s="26">
        <f t="shared" si="449"/>
        <v>0.71419151610495824</v>
      </c>
      <c r="AL1064" s="29">
        <v>13.994999999999999</v>
      </c>
      <c r="AM1064" s="30">
        <v>14.0525</v>
      </c>
      <c r="AN1064" s="30">
        <v>13.2225</v>
      </c>
      <c r="AO1064" s="30">
        <v>13.725</v>
      </c>
      <c r="AP1064" s="31">
        <v>-1.9300000000000001E-2</v>
      </c>
    </row>
    <row r="1065" spans="1:42" x14ac:dyDescent="0.2">
      <c r="A1065" s="11">
        <v>45488</v>
      </c>
      <c r="B1065" s="5" t="s">
        <v>244</v>
      </c>
      <c r="C1065" s="10">
        <v>45474</v>
      </c>
      <c r="D1065" s="5" t="s">
        <v>192</v>
      </c>
      <c r="E1065" s="18">
        <f>IF(SUMIFS('Daily NSE Equity Options'!$K:$K,'Daily NSE Equity Options'!$A:$A,$A1065)=0,"",SUMIFS('Daily NSE Equity Options'!$K:$K,'Daily NSE Equity Options'!$A:$A,$A1065))</f>
        <v>548.14229999999998</v>
      </c>
      <c r="F1065" s="7">
        <f>IF(SUMIFS('Daily BSE Equity Options'!$K:$K,'Daily BSE Equity Options'!$A:$A,$A1065)=0,"",SUMIFS('Daily BSE Equity Options'!$K:$K,'Daily BSE Equity Options'!$A:$A,$A1065))</f>
        <v>111.9089</v>
      </c>
      <c r="G1065" s="7">
        <f t="shared" si="432"/>
        <v>660.05119999999999</v>
      </c>
      <c r="H1065" s="20" t="str">
        <f t="shared" si="433"/>
        <v/>
      </c>
      <c r="I1065" s="20" t="str">
        <f t="shared" si="434"/>
        <v/>
      </c>
      <c r="J1065" s="20" t="str">
        <f t="shared" si="435"/>
        <v/>
      </c>
      <c r="K1065" s="20">
        <f t="shared" si="450"/>
        <v>5.1445294824107757E-2</v>
      </c>
      <c r="L1065" s="20">
        <f t="shared" si="451"/>
        <v>-0.55298200006870513</v>
      </c>
      <c r="M1065" s="20">
        <f t="shared" si="452"/>
        <v>-0.14464366221695579</v>
      </c>
      <c r="N1065" s="20">
        <f t="shared" si="436"/>
        <v>0.83045421324891155</v>
      </c>
      <c r="O1065" s="20">
        <f t="shared" si="437"/>
        <v>0.16954578675108842</v>
      </c>
      <c r="P1065" s="21">
        <f>IF(SUMIFS('Daily NSE Equity Options'!$L:$L,'Daily NSE Equity Options'!$A:$A,$A1065)=0,"",SUMIFS('Daily NSE Equity Options'!$L:$L,'Daily NSE Equity Options'!$A:$A,$A1065))</f>
        <v>249790.91080000001</v>
      </c>
      <c r="Q1065" s="8">
        <f>IF(SUMIFS('Daily BSE Equity Options'!$L:$L,'Daily BSE Equity Options'!$A:$A,$A1065)=0,"",SUMIFS('Daily BSE Equity Options'!$L:$L,'Daily BSE Equity Options'!$A:$A,$A1065))</f>
        <v>159729.55720000001</v>
      </c>
      <c r="R1065" s="8">
        <f t="shared" si="438"/>
        <v>409520.46799999999</v>
      </c>
      <c r="S1065" s="23" t="str">
        <f t="shared" si="439"/>
        <v/>
      </c>
      <c r="T1065" s="23" t="str">
        <f t="shared" si="440"/>
        <v/>
      </c>
      <c r="U1065" s="23" t="str">
        <f t="shared" si="441"/>
        <v/>
      </c>
      <c r="V1065" s="23">
        <f t="shared" si="453"/>
        <v>0.76018241396035258</v>
      </c>
      <c r="W1065" s="23">
        <f t="shared" si="454"/>
        <v>-0.59020422405746964</v>
      </c>
      <c r="X1065" s="23">
        <f t="shared" si="455"/>
        <v>-0.22977642407908216</v>
      </c>
      <c r="Y1065" s="23">
        <f t="shared" si="442"/>
        <v>0.60995952661394204</v>
      </c>
      <c r="Z1065" s="23">
        <f t="shared" si="443"/>
        <v>0.39004047338605802</v>
      </c>
      <c r="AA1065" s="24">
        <f>IF(SUMIFS('Daily NSE Equity Options'!$M:$M,'Daily NSE Equity Options'!$A:$A,$A1065)=0,"",SUMIFS('Daily NSE Equity Options'!$M:$M,'Daily NSE Equity Options'!$A:$A,$A1065))</f>
        <v>308023427</v>
      </c>
      <c r="AB1065" s="9">
        <f>IF(SUMIFS('Daily BSE Equity Options'!$M:$M,'Daily BSE Equity Options'!$A:$A,$A1065)=0,"",SUMIFS('Daily BSE Equity Options'!$M:$M,'Daily BSE Equity Options'!$A:$A,$A1065))</f>
        <v>176414891</v>
      </c>
      <c r="AC1065" s="9">
        <f t="shared" si="444"/>
        <v>484438318</v>
      </c>
      <c r="AD1065" s="26" t="str">
        <f t="shared" si="445"/>
        <v/>
      </c>
      <c r="AE1065" s="26" t="str">
        <f t="shared" si="446"/>
        <v/>
      </c>
      <c r="AF1065" s="26" t="str">
        <f t="shared" si="447"/>
        <v/>
      </c>
      <c r="AG1065" s="26">
        <f t="shared" si="456"/>
        <v>0.59072578145264631</v>
      </c>
      <c r="AH1065" s="26">
        <f t="shared" si="457"/>
        <v>-0.63540791062051083</v>
      </c>
      <c r="AI1065" s="26">
        <f t="shared" si="458"/>
        <v>-0.28496849903645172</v>
      </c>
      <c r="AJ1065" s="26">
        <f t="shared" si="448"/>
        <v>0.63583621599478846</v>
      </c>
      <c r="AK1065" s="26">
        <f t="shared" si="449"/>
        <v>0.3641637840052116</v>
      </c>
      <c r="AL1065" s="29">
        <v>13.725</v>
      </c>
      <c r="AM1065" s="30">
        <v>14.34</v>
      </c>
      <c r="AN1065" s="30">
        <v>13.567500000000001</v>
      </c>
      <c r="AO1065" s="30">
        <v>14.1875</v>
      </c>
      <c r="AP1065" s="31">
        <v>3.3700000000000001E-2</v>
      </c>
    </row>
    <row r="1066" spans="1:42" x14ac:dyDescent="0.2">
      <c r="A1066" s="11">
        <v>45489</v>
      </c>
      <c r="B1066" s="5" t="s">
        <v>242</v>
      </c>
      <c r="C1066" s="10">
        <v>45474</v>
      </c>
      <c r="D1066" s="5" t="s">
        <v>192</v>
      </c>
      <c r="E1066" s="18">
        <f>IF(SUMIFS('Daily NSE Equity Options'!$K:$K,'Daily NSE Equity Options'!$A:$A,$A1066)=0,"",SUMIFS('Daily NSE Equity Options'!$K:$K,'Daily NSE Equity Options'!$A:$A,$A1066))</f>
        <v>561.72170000000006</v>
      </c>
      <c r="F1066" s="7">
        <f>IF(SUMIFS('Daily BSE Equity Options'!$K:$K,'Daily BSE Equity Options'!$A:$A,$A1066)=0,"",SUMIFS('Daily BSE Equity Options'!$K:$K,'Daily BSE Equity Options'!$A:$A,$A1066))</f>
        <v>5.3903999999999996</v>
      </c>
      <c r="G1066" s="7">
        <f t="shared" si="432"/>
        <v>567.11210000000005</v>
      </c>
      <c r="H1066" s="20" t="str">
        <f t="shared" si="433"/>
        <v/>
      </c>
      <c r="I1066" s="20" t="str">
        <f t="shared" si="434"/>
        <v/>
      </c>
      <c r="J1066" s="20" t="str">
        <f t="shared" si="435"/>
        <v/>
      </c>
      <c r="K1066" s="20">
        <f t="shared" si="450"/>
        <v>2.4773494036129051E-2</v>
      </c>
      <c r="L1066" s="20">
        <f t="shared" si="451"/>
        <v>-0.95183224926703769</v>
      </c>
      <c r="M1066" s="20">
        <f t="shared" si="452"/>
        <v>-0.1408058950578378</v>
      </c>
      <c r="N1066" s="20">
        <f t="shared" si="436"/>
        <v>0.99049500090017473</v>
      </c>
      <c r="O1066" s="20">
        <f t="shared" si="437"/>
        <v>9.504999099825235E-3</v>
      </c>
      <c r="P1066" s="21">
        <f>IF(SUMIFS('Daily NSE Equity Options'!$L:$L,'Daily NSE Equity Options'!$A:$A,$A1066)=0,"",SUMIFS('Daily NSE Equity Options'!$L:$L,'Daily NSE Equity Options'!$A:$A,$A1066))</f>
        <v>506455.33299999998</v>
      </c>
      <c r="Q1066" s="8">
        <f>IF(SUMIFS('Daily BSE Equity Options'!$L:$L,'Daily BSE Equity Options'!$A:$A,$A1066)=0,"",SUMIFS('Daily BSE Equity Options'!$L:$L,'Daily BSE Equity Options'!$A:$A,$A1066))</f>
        <v>2019.4911</v>
      </c>
      <c r="R1066" s="8">
        <f t="shared" si="438"/>
        <v>508474.82409999997</v>
      </c>
      <c r="S1066" s="23" t="str">
        <f t="shared" si="439"/>
        <v/>
      </c>
      <c r="T1066" s="23" t="str">
        <f t="shared" si="440"/>
        <v/>
      </c>
      <c r="U1066" s="23" t="str">
        <f t="shared" si="441"/>
        <v/>
      </c>
      <c r="V1066" s="23">
        <f t="shared" si="453"/>
        <v>1.0275170596799792</v>
      </c>
      <c r="W1066" s="23">
        <f t="shared" si="454"/>
        <v>-0.98735681025227306</v>
      </c>
      <c r="X1066" s="23">
        <f t="shared" si="455"/>
        <v>0.24163470163840506</v>
      </c>
      <c r="Y1066" s="23">
        <f t="shared" si="442"/>
        <v>0.99602833610577579</v>
      </c>
      <c r="Z1066" s="23">
        <f t="shared" si="443"/>
        <v>3.9716638942242574E-3</v>
      </c>
      <c r="AA1066" s="24">
        <f>IF(SUMIFS('Daily NSE Equity Options'!$M:$M,'Daily NSE Equity Options'!$A:$A,$A1066)=0,"",SUMIFS('Daily NSE Equity Options'!$M:$M,'Daily NSE Equity Options'!$A:$A,$A1066))</f>
        <v>633508927</v>
      </c>
      <c r="AB1066" s="9">
        <f>IF(SUMIFS('Daily BSE Equity Options'!$M:$M,'Daily BSE Equity Options'!$A:$A,$A1066)=0,"",SUMIFS('Daily BSE Equity Options'!$M:$M,'Daily BSE Equity Options'!$A:$A,$A1066))</f>
        <v>2460502</v>
      </c>
      <c r="AC1066" s="9">
        <f t="shared" si="444"/>
        <v>635969429</v>
      </c>
      <c r="AD1066" s="26" t="str">
        <f t="shared" si="445"/>
        <v/>
      </c>
      <c r="AE1066" s="26" t="str">
        <f t="shared" si="446"/>
        <v/>
      </c>
      <c r="AF1066" s="26" t="str">
        <f t="shared" si="447"/>
        <v/>
      </c>
      <c r="AG1066" s="26">
        <f t="shared" si="456"/>
        <v>1.0566907302151405</v>
      </c>
      <c r="AH1066" s="26">
        <f t="shared" si="457"/>
        <v>-0.98605275333588482</v>
      </c>
      <c r="AI1066" s="26">
        <f t="shared" si="458"/>
        <v>0.31279753349321138</v>
      </c>
      <c r="AJ1066" s="26">
        <f t="shared" si="448"/>
        <v>0.99613110019475481</v>
      </c>
      <c r="AK1066" s="26">
        <f t="shared" si="449"/>
        <v>3.8688998052451985E-3</v>
      </c>
      <c r="AL1066" s="29">
        <v>14.1875</v>
      </c>
      <c r="AM1066" s="30">
        <v>14.5875</v>
      </c>
      <c r="AN1066" s="30">
        <v>13.8025</v>
      </c>
      <c r="AO1066" s="30">
        <v>14.2225</v>
      </c>
      <c r="AP1066" s="31">
        <v>2.5000000000000001E-3</v>
      </c>
    </row>
    <row r="1067" spans="1:42" x14ac:dyDescent="0.2">
      <c r="A1067" s="11">
        <v>45491</v>
      </c>
      <c r="B1067" s="5" t="s">
        <v>243</v>
      </c>
      <c r="C1067" s="10">
        <v>45474</v>
      </c>
      <c r="D1067" s="5" t="s">
        <v>192</v>
      </c>
      <c r="E1067" s="18">
        <f>IF(SUMIFS('Daily NSE Equity Options'!$K:$K,'Daily NSE Equity Options'!$A:$A,$A1067)=0,"",SUMIFS('Daily NSE Equity Options'!$K:$K,'Daily NSE Equity Options'!$A:$A,$A1067))</f>
        <v>822.71209999999996</v>
      </c>
      <c r="F1067" s="7">
        <f>IF(SUMIFS('Daily BSE Equity Options'!$K:$K,'Daily BSE Equity Options'!$A:$A,$A1067)=0,"",SUMIFS('Daily BSE Equity Options'!$K:$K,'Daily BSE Equity Options'!$A:$A,$A1067))</f>
        <v>36.901400000000002</v>
      </c>
      <c r="G1067" s="7">
        <f t="shared" si="432"/>
        <v>859.61349999999993</v>
      </c>
      <c r="H1067" s="20">
        <f t="shared" si="433"/>
        <v>-0.14970298953499972</v>
      </c>
      <c r="I1067" s="20">
        <f t="shared" si="434"/>
        <v>141.91789310611929</v>
      </c>
      <c r="J1067" s="20">
        <f t="shared" si="435"/>
        <v>-0.11180133593479014</v>
      </c>
      <c r="K1067" s="20">
        <f t="shared" si="450"/>
        <v>0.46462581025443717</v>
      </c>
      <c r="L1067" s="20">
        <f t="shared" si="451"/>
        <v>5.8457628376372819</v>
      </c>
      <c r="M1067" s="20">
        <f t="shared" si="452"/>
        <v>0.51577351285574724</v>
      </c>
      <c r="N1067" s="20">
        <f t="shared" si="436"/>
        <v>0.95707210275315591</v>
      </c>
      <c r="O1067" s="20">
        <f t="shared" si="437"/>
        <v>4.2927897246844079E-2</v>
      </c>
      <c r="P1067" s="21">
        <f>IF(SUMIFS('Daily NSE Equity Options'!$L:$L,'Daily NSE Equity Options'!$A:$A,$A1067)=0,"",SUMIFS('Daily NSE Equity Options'!$L:$L,'Daily NSE Equity Options'!$A:$A,$A1067))</f>
        <v>515971.36499999999</v>
      </c>
      <c r="Q1067" s="8">
        <f>IF(SUMIFS('Daily BSE Equity Options'!$L:$L,'Daily BSE Equity Options'!$A:$A,$A1067)=0,"",SUMIFS('Daily BSE Equity Options'!$L:$L,'Daily BSE Equity Options'!$A:$A,$A1067))</f>
        <v>23217.638299999999</v>
      </c>
      <c r="R1067" s="8">
        <f t="shared" si="438"/>
        <v>539189.00329999998</v>
      </c>
      <c r="S1067" s="23">
        <f t="shared" si="439"/>
        <v>0.14782460209510329</v>
      </c>
      <c r="T1067" s="23">
        <f t="shared" si="440"/>
        <v>336.66346130073282</v>
      </c>
      <c r="U1067" s="23">
        <f t="shared" si="441"/>
        <v>0.19929087584830318</v>
      </c>
      <c r="V1067" s="23">
        <f t="shared" si="453"/>
        <v>1.8789479308336077E-2</v>
      </c>
      <c r="W1067" s="23">
        <f t="shared" si="454"/>
        <v>10.496776737466186</v>
      </c>
      <c r="X1067" s="23">
        <f t="shared" si="455"/>
        <v>6.0404522985703535E-2</v>
      </c>
      <c r="Y1067" s="23">
        <f t="shared" si="442"/>
        <v>0.95693970359576885</v>
      </c>
      <c r="Z1067" s="23">
        <f t="shared" si="443"/>
        <v>4.3060296404231209E-2</v>
      </c>
      <c r="AA1067" s="24">
        <f>IF(SUMIFS('Daily NSE Equity Options'!$M:$M,'Daily NSE Equity Options'!$A:$A,$A1067)=0,"",SUMIFS('Daily NSE Equity Options'!$M:$M,'Daily NSE Equity Options'!$A:$A,$A1067))</f>
        <v>815458727</v>
      </c>
      <c r="AB1067" s="9">
        <f>IF(SUMIFS('Daily BSE Equity Options'!$M:$M,'Daily BSE Equity Options'!$A:$A,$A1067)=0,"",SUMIFS('Daily BSE Equity Options'!$M:$M,'Daily BSE Equity Options'!$A:$A,$A1067))</f>
        <v>28532029</v>
      </c>
      <c r="AC1067" s="9">
        <f t="shared" si="444"/>
        <v>843990756</v>
      </c>
      <c r="AD1067" s="26">
        <f t="shared" si="445"/>
        <v>0.63632091620212439</v>
      </c>
      <c r="AE1067" s="26">
        <f t="shared" si="446"/>
        <v>276.02881749245097</v>
      </c>
      <c r="AF1067" s="26">
        <f t="shared" si="447"/>
        <v>0.69322409954860809</v>
      </c>
      <c r="AG1067" s="26">
        <f t="shared" si="456"/>
        <v>0.28720952814608092</v>
      </c>
      <c r="AH1067" s="26">
        <f t="shared" si="457"/>
        <v>10.59601943018132</v>
      </c>
      <c r="AI1067" s="26">
        <f t="shared" si="458"/>
        <v>0.32709328076837485</v>
      </c>
      <c r="AJ1067" s="26">
        <f t="shared" si="448"/>
        <v>0.96619390817119333</v>
      </c>
      <c r="AK1067" s="26">
        <f t="shared" si="449"/>
        <v>3.3806091828806714E-2</v>
      </c>
      <c r="AL1067" s="29">
        <v>14.2225</v>
      </c>
      <c r="AM1067" s="30">
        <v>14.71</v>
      </c>
      <c r="AN1067" s="30">
        <v>13.75</v>
      </c>
      <c r="AO1067" s="30">
        <v>14.51</v>
      </c>
      <c r="AP1067" s="31">
        <v>2.0199999999999999E-2</v>
      </c>
    </row>
    <row r="1068" spans="1:42" x14ac:dyDescent="0.2">
      <c r="A1068" s="11">
        <v>45492</v>
      </c>
      <c r="B1068" s="5" t="s">
        <v>241</v>
      </c>
      <c r="C1068" s="10">
        <v>45474</v>
      </c>
      <c r="D1068" s="5" t="s">
        <v>192</v>
      </c>
      <c r="E1068" s="18">
        <f>IF(SUMIFS('Daily NSE Equity Options'!$K:$K,'Daily NSE Equity Options'!$A:$A,$A1068)=0,"",SUMIFS('Daily NSE Equity Options'!$K:$K,'Daily NSE Equity Options'!$A:$A,$A1068))</f>
        <v>509.62549999999999</v>
      </c>
      <c r="F1068" s="7">
        <f>IF(SUMIFS('Daily BSE Equity Options'!$K:$K,'Daily BSE Equity Options'!$A:$A,$A1068)=0,"",SUMIFS('Daily BSE Equity Options'!$K:$K,'Daily BSE Equity Options'!$A:$A,$A1068))</f>
        <v>206.8853</v>
      </c>
      <c r="G1068" s="7">
        <f t="shared" si="432"/>
        <v>716.51080000000002</v>
      </c>
      <c r="H1068" s="20">
        <f t="shared" si="433"/>
        <v>-0.216527762062655</v>
      </c>
      <c r="I1068" s="20">
        <f t="shared" si="434"/>
        <v>477.23693943596857</v>
      </c>
      <c r="J1068" s="20">
        <f t="shared" si="435"/>
        <v>0.10079504933914873</v>
      </c>
      <c r="K1068" s="20">
        <f t="shared" si="450"/>
        <v>-0.38055426679636772</v>
      </c>
      <c r="L1068" s="20">
        <f t="shared" si="451"/>
        <v>4.6064349862064846</v>
      </c>
      <c r="M1068" s="20">
        <f t="shared" si="452"/>
        <v>-0.16647330457234555</v>
      </c>
      <c r="N1068" s="20">
        <f t="shared" si="436"/>
        <v>0.71126003962536222</v>
      </c>
      <c r="O1068" s="20">
        <f t="shared" si="437"/>
        <v>0.28873996037463773</v>
      </c>
      <c r="P1068" s="21">
        <f>IF(SUMIFS('Daily NSE Equity Options'!$L:$L,'Daily NSE Equity Options'!$A:$A,$A1068)=0,"",SUMIFS('Daily NSE Equity Options'!$L:$L,'Daily NSE Equity Options'!$A:$A,$A1068))</f>
        <v>94165.2834</v>
      </c>
      <c r="Q1068" s="8">
        <f>IF(SUMIFS('Daily BSE Equity Options'!$L:$L,'Daily BSE Equity Options'!$A:$A,$A1068)=0,"",SUMIFS('Daily BSE Equity Options'!$L:$L,'Daily BSE Equity Options'!$A:$A,$A1068))</f>
        <v>399150.85560000001</v>
      </c>
      <c r="R1068" s="8">
        <f t="shared" si="438"/>
        <v>493316.13900000002</v>
      </c>
      <c r="S1068" s="23">
        <f t="shared" si="439"/>
        <v>-0.63595237004349436</v>
      </c>
      <c r="T1068" s="23">
        <f t="shared" si="440"/>
        <v>2839.2117015190461</v>
      </c>
      <c r="U1068" s="23">
        <f t="shared" si="441"/>
        <v>0.90614888009121075</v>
      </c>
      <c r="V1068" s="23">
        <f t="shared" si="453"/>
        <v>-0.81749901295394567</v>
      </c>
      <c r="W1068" s="23">
        <f t="shared" si="454"/>
        <v>16.191707892184713</v>
      </c>
      <c r="X1068" s="23">
        <f t="shared" si="455"/>
        <v>-8.507752201777885E-2</v>
      </c>
      <c r="Y1068" s="23">
        <f t="shared" si="442"/>
        <v>0.190882227349955</v>
      </c>
      <c r="Z1068" s="23">
        <f t="shared" si="443"/>
        <v>0.80911777265004503</v>
      </c>
      <c r="AA1068" s="24">
        <f>IF(SUMIFS('Daily NSE Equity Options'!$M:$M,'Daily NSE Equity Options'!$A:$A,$A1068)=0,"",SUMIFS('Daily NSE Equity Options'!$M:$M,'Daily NSE Equity Options'!$A:$A,$A1068))</f>
        <v>125500343</v>
      </c>
      <c r="AB1068" s="9">
        <f>IF(SUMIFS('Daily BSE Equity Options'!$M:$M,'Daily BSE Equity Options'!$A:$A,$A1068)=0,"",SUMIFS('Daily BSE Equity Options'!$M:$M,'Daily BSE Equity Options'!$A:$A,$A1068))</f>
        <v>492656907</v>
      </c>
      <c r="AC1068" s="9">
        <f t="shared" si="444"/>
        <v>618157250</v>
      </c>
      <c r="AD1068" s="26">
        <f t="shared" si="445"/>
        <v>-0.50796974896508784</v>
      </c>
      <c r="AE1068" s="26">
        <f t="shared" si="446"/>
        <v>2344.6390104317934</v>
      </c>
      <c r="AF1068" s="26">
        <f t="shared" si="447"/>
        <v>1.4215218514605343</v>
      </c>
      <c r="AG1068" s="26">
        <f t="shared" si="456"/>
        <v>-0.84609847335657984</v>
      </c>
      <c r="AH1068" s="26">
        <f t="shared" si="457"/>
        <v>16.26680240651655</v>
      </c>
      <c r="AI1068" s="26">
        <f t="shared" si="458"/>
        <v>-0.26757817475432155</v>
      </c>
      <c r="AJ1068" s="26">
        <f t="shared" si="448"/>
        <v>0.20302332941981996</v>
      </c>
      <c r="AK1068" s="26">
        <f t="shared" si="449"/>
        <v>0.79697667058018007</v>
      </c>
      <c r="AL1068" s="29">
        <v>14.51</v>
      </c>
      <c r="AM1068" s="30">
        <v>14.965</v>
      </c>
      <c r="AN1068" s="30">
        <v>12.737500000000001</v>
      </c>
      <c r="AO1068" s="30">
        <v>14.824999999999999</v>
      </c>
      <c r="AP1068" s="31">
        <v>2.1700000000000001E-2</v>
      </c>
    </row>
    <row r="1069" spans="1:42" x14ac:dyDescent="0.2">
      <c r="A1069" s="11">
        <v>45495</v>
      </c>
      <c r="B1069" s="5" t="s">
        <v>244</v>
      </c>
      <c r="C1069" s="10">
        <v>45474</v>
      </c>
      <c r="D1069" s="5" t="s">
        <v>192</v>
      </c>
      <c r="E1069" s="18">
        <f>IF(SUMIFS('Daily NSE Equity Options'!$K:$K,'Daily NSE Equity Options'!$A:$A,$A1069)=0,"",SUMIFS('Daily NSE Equity Options'!$K:$K,'Daily NSE Equity Options'!$A:$A,$A1069))</f>
        <v>710.10760000000005</v>
      </c>
      <c r="F1069" s="7">
        <f>IF(SUMIFS('Daily BSE Equity Options'!$K:$K,'Daily BSE Equity Options'!$A:$A,$A1069)=0,"",SUMIFS('Daily BSE Equity Options'!$K:$K,'Daily BSE Equity Options'!$A:$A,$A1069))</f>
        <v>73.357500000000002</v>
      </c>
      <c r="G1069" s="7">
        <f t="shared" si="432"/>
        <v>783.46510000000001</v>
      </c>
      <c r="H1069" s="20" t="str">
        <f t="shared" si="433"/>
        <v/>
      </c>
      <c r="I1069" s="20" t="str">
        <f t="shared" si="434"/>
        <v/>
      </c>
      <c r="J1069" s="20" t="str">
        <f t="shared" si="435"/>
        <v/>
      </c>
      <c r="K1069" s="20">
        <f t="shared" si="450"/>
        <v>0.39339102929504133</v>
      </c>
      <c r="L1069" s="20">
        <f t="shared" si="451"/>
        <v>-0.64541946672866557</v>
      </c>
      <c r="M1069" s="20">
        <f t="shared" si="452"/>
        <v>9.3444927836398239E-2</v>
      </c>
      <c r="N1069" s="20">
        <f t="shared" si="436"/>
        <v>0.90636787777783601</v>
      </c>
      <c r="O1069" s="20">
        <f t="shared" si="437"/>
        <v>9.3632122222164077E-2</v>
      </c>
      <c r="P1069" s="21">
        <f>IF(SUMIFS('Daily NSE Equity Options'!$L:$L,'Daily NSE Equity Options'!$A:$A,$A1069)=0,"",SUMIFS('Daily NSE Equity Options'!$L:$L,'Daily NSE Equity Options'!$A:$A,$A1069))</f>
        <v>296409.26490000001</v>
      </c>
      <c r="Q1069" s="8">
        <f>IF(SUMIFS('Daily BSE Equity Options'!$L:$L,'Daily BSE Equity Options'!$A:$A,$A1069)=0,"",SUMIFS('Daily BSE Equity Options'!$L:$L,'Daily BSE Equity Options'!$A:$A,$A1069))</f>
        <v>125913.6293</v>
      </c>
      <c r="R1069" s="8">
        <f t="shared" si="438"/>
        <v>422322.89419999998</v>
      </c>
      <c r="S1069" s="23" t="str">
        <f t="shared" si="439"/>
        <v/>
      </c>
      <c r="T1069" s="23" t="str">
        <f t="shared" si="440"/>
        <v/>
      </c>
      <c r="U1069" s="23" t="str">
        <f t="shared" si="441"/>
        <v/>
      </c>
      <c r="V1069" s="23">
        <f t="shared" si="453"/>
        <v>2.1477552469193757</v>
      </c>
      <c r="W1069" s="23">
        <f t="shared" si="454"/>
        <v>-0.6845462623129599</v>
      </c>
      <c r="X1069" s="23">
        <f t="shared" si="455"/>
        <v>-0.14391024170405264</v>
      </c>
      <c r="Y1069" s="23">
        <f t="shared" si="442"/>
        <v>0.70185459744370171</v>
      </c>
      <c r="Z1069" s="23">
        <f t="shared" si="443"/>
        <v>0.29814540255629834</v>
      </c>
      <c r="AA1069" s="24">
        <f>IF(SUMIFS('Daily NSE Equity Options'!$M:$M,'Daily NSE Equity Options'!$A:$A,$A1069)=0,"",SUMIFS('Daily NSE Equity Options'!$M:$M,'Daily NSE Equity Options'!$A:$A,$A1069))</f>
        <v>344108076</v>
      </c>
      <c r="AB1069" s="9">
        <f>IF(SUMIFS('Daily BSE Equity Options'!$M:$M,'Daily BSE Equity Options'!$A:$A,$A1069)=0,"",SUMIFS('Daily BSE Equity Options'!$M:$M,'Daily BSE Equity Options'!$A:$A,$A1069))</f>
        <v>139816589</v>
      </c>
      <c r="AC1069" s="9">
        <f t="shared" si="444"/>
        <v>483924665</v>
      </c>
      <c r="AD1069" s="26" t="str">
        <f t="shared" si="445"/>
        <v/>
      </c>
      <c r="AE1069" s="26" t="str">
        <f t="shared" si="446"/>
        <v/>
      </c>
      <c r="AF1069" s="26" t="str">
        <f t="shared" si="447"/>
        <v/>
      </c>
      <c r="AG1069" s="26">
        <f t="shared" si="456"/>
        <v>1.7418895261505383</v>
      </c>
      <c r="AH1069" s="26">
        <f t="shared" si="457"/>
        <v>-0.71619886575547387</v>
      </c>
      <c r="AI1069" s="26">
        <f t="shared" si="458"/>
        <v>-0.2171495764225041</v>
      </c>
      <c r="AJ1069" s="26">
        <f t="shared" si="448"/>
        <v>0.71107777901752534</v>
      </c>
      <c r="AK1069" s="26">
        <f t="shared" si="449"/>
        <v>0.28892222098247461</v>
      </c>
      <c r="AL1069" s="29">
        <v>14.824999999999999</v>
      </c>
      <c r="AM1069" s="30">
        <v>15.625</v>
      </c>
      <c r="AN1069" s="30">
        <v>13.115</v>
      </c>
      <c r="AO1069" s="30">
        <v>15.4375</v>
      </c>
      <c r="AP1069" s="31">
        <v>4.1300000000000003E-2</v>
      </c>
    </row>
    <row r="1070" spans="1:42" x14ac:dyDescent="0.2">
      <c r="A1070" s="11">
        <v>45496</v>
      </c>
      <c r="B1070" s="5" t="s">
        <v>242</v>
      </c>
      <c r="C1070" s="10">
        <v>45474</v>
      </c>
      <c r="D1070" s="5" t="s">
        <v>192</v>
      </c>
      <c r="E1070" s="18">
        <f>IF(SUMIFS('Daily NSE Equity Options'!$K:$K,'Daily NSE Equity Options'!$A:$A,$A1070)=0,"",SUMIFS('Daily NSE Equity Options'!$K:$K,'Daily NSE Equity Options'!$A:$A,$A1070))</f>
        <v>1240.9689000000001</v>
      </c>
      <c r="F1070" s="7">
        <f>IF(SUMIFS('Daily BSE Equity Options'!$K:$K,'Daily BSE Equity Options'!$A:$A,$A1070)=0,"",SUMIFS('Daily BSE Equity Options'!$K:$K,'Daily BSE Equity Options'!$A:$A,$A1070))</f>
        <v>10.672000000000001</v>
      </c>
      <c r="G1070" s="7">
        <f t="shared" si="432"/>
        <v>1251.6409000000001</v>
      </c>
      <c r="H1070" s="20" t="str">
        <f t="shared" si="433"/>
        <v/>
      </c>
      <c r="I1070" s="20" t="str">
        <f t="shared" si="434"/>
        <v/>
      </c>
      <c r="J1070" s="20" t="str">
        <f t="shared" si="435"/>
        <v/>
      </c>
      <c r="K1070" s="20">
        <f t="shared" si="450"/>
        <v>0.74757867680897938</v>
      </c>
      <c r="L1070" s="20">
        <f t="shared" si="451"/>
        <v>-0.85452066932488158</v>
      </c>
      <c r="M1070" s="20">
        <f t="shared" si="452"/>
        <v>0.5975707150197247</v>
      </c>
      <c r="N1070" s="20">
        <f t="shared" si="436"/>
        <v>0.99147359278527891</v>
      </c>
      <c r="O1070" s="20">
        <f t="shared" si="437"/>
        <v>8.5264072147210913E-3</v>
      </c>
      <c r="P1070" s="21">
        <f>IF(SUMIFS('Daily NSE Equity Options'!$L:$L,'Daily NSE Equity Options'!$A:$A,$A1070)=0,"",SUMIFS('Daily NSE Equity Options'!$L:$L,'Daily NSE Equity Options'!$A:$A,$A1070))</f>
        <v>531831.62379999994</v>
      </c>
      <c r="Q1070" s="8">
        <f>IF(SUMIFS('Daily BSE Equity Options'!$L:$L,'Daily BSE Equity Options'!$A:$A,$A1070)=0,"",SUMIFS('Daily BSE Equity Options'!$L:$L,'Daily BSE Equity Options'!$A:$A,$A1070))</f>
        <v>2397.8371000000002</v>
      </c>
      <c r="R1070" s="8">
        <f t="shared" si="438"/>
        <v>534229.46089999995</v>
      </c>
      <c r="S1070" s="23" t="str">
        <f t="shared" si="439"/>
        <v/>
      </c>
      <c r="T1070" s="23" t="str">
        <f t="shared" si="440"/>
        <v/>
      </c>
      <c r="U1070" s="23" t="str">
        <f t="shared" si="441"/>
        <v/>
      </c>
      <c r="V1070" s="23">
        <f t="shared" si="453"/>
        <v>0.79424763925454456</v>
      </c>
      <c r="W1070" s="23">
        <f t="shared" si="454"/>
        <v>-0.98095649284886433</v>
      </c>
      <c r="X1070" s="23">
        <f t="shared" si="455"/>
        <v>0.26497868866896956</v>
      </c>
      <c r="Y1070" s="23">
        <f t="shared" si="442"/>
        <v>0.99551159702806269</v>
      </c>
      <c r="Z1070" s="23">
        <f t="shared" si="443"/>
        <v>4.4884029719372606E-3</v>
      </c>
      <c r="AA1070" s="24">
        <f>IF(SUMIFS('Daily NSE Equity Options'!$M:$M,'Daily NSE Equity Options'!$A:$A,$A1070)=0,"",SUMIFS('Daily NSE Equity Options'!$M:$M,'Daily NSE Equity Options'!$A:$A,$A1070))</f>
        <v>640094634</v>
      </c>
      <c r="AB1070" s="9">
        <f>IF(SUMIFS('Daily BSE Equity Options'!$M:$M,'Daily BSE Equity Options'!$A:$A,$A1070)=0,"",SUMIFS('Daily BSE Equity Options'!$M:$M,'Daily BSE Equity Options'!$A:$A,$A1070))</f>
        <v>2943013</v>
      </c>
      <c r="AC1070" s="9">
        <f t="shared" si="444"/>
        <v>643037647</v>
      </c>
      <c r="AD1070" s="26" t="str">
        <f t="shared" si="445"/>
        <v/>
      </c>
      <c r="AE1070" s="26" t="str">
        <f t="shared" si="446"/>
        <v/>
      </c>
      <c r="AF1070" s="26" t="str">
        <f t="shared" si="447"/>
        <v/>
      </c>
      <c r="AG1070" s="26">
        <f t="shared" si="456"/>
        <v>0.8601558017487505</v>
      </c>
      <c r="AH1070" s="26">
        <f t="shared" si="457"/>
        <v>-0.97895090259997686</v>
      </c>
      <c r="AI1070" s="26">
        <f t="shared" si="458"/>
        <v>0.32879700810455703</v>
      </c>
      <c r="AJ1070" s="26">
        <f t="shared" si="448"/>
        <v>0.99542326485279642</v>
      </c>
      <c r="AK1070" s="26">
        <f t="shared" si="449"/>
        <v>4.5767351472035976E-3</v>
      </c>
      <c r="AL1070" s="29">
        <v>15.4375</v>
      </c>
      <c r="AM1070" s="30">
        <v>16.065000000000001</v>
      </c>
      <c r="AN1070" s="30">
        <v>12.592499999999999</v>
      </c>
      <c r="AO1070" s="30">
        <v>12.7475</v>
      </c>
      <c r="AP1070" s="31">
        <v>-0.17430000000000001</v>
      </c>
    </row>
    <row r="1071" spans="1:42" x14ac:dyDescent="0.2">
      <c r="A1071" s="11">
        <v>45497</v>
      </c>
      <c r="B1071" s="5" t="s">
        <v>240</v>
      </c>
      <c r="C1071" s="10">
        <v>45474</v>
      </c>
      <c r="D1071" s="5" t="s">
        <v>192</v>
      </c>
      <c r="E1071" s="18">
        <f>IF(SUMIFS('Daily NSE Equity Options'!$K:$K,'Daily NSE Equity Options'!$A:$A,$A1071)=0,"",SUMIFS('Daily NSE Equity Options'!$K:$K,'Daily NSE Equity Options'!$A:$A,$A1071))</f>
        <v>1000.0744</v>
      </c>
      <c r="F1071" s="7">
        <f>IF(SUMIFS('Daily BSE Equity Options'!$K:$K,'Daily BSE Equity Options'!$A:$A,$A1071)=0,"",SUMIFS('Daily BSE Equity Options'!$K:$K,'Daily BSE Equity Options'!$A:$A,$A1071))</f>
        <v>9.2898999999999994</v>
      </c>
      <c r="G1071" s="7">
        <f t="shared" si="432"/>
        <v>1009.3643</v>
      </c>
      <c r="H1071" s="20">
        <f t="shared" si="433"/>
        <v>0.5099920821906061</v>
      </c>
      <c r="I1071" s="20">
        <f t="shared" si="434"/>
        <v>24.927714205972645</v>
      </c>
      <c r="J1071" s="20">
        <f t="shared" si="435"/>
        <v>0.52319468109492195</v>
      </c>
      <c r="K1071" s="20">
        <f t="shared" si="450"/>
        <v>-0.19411807983262119</v>
      </c>
      <c r="L1071" s="20">
        <f t="shared" si="451"/>
        <v>-0.12950712143928045</v>
      </c>
      <c r="M1071" s="20">
        <f t="shared" si="452"/>
        <v>-0.19356718049082622</v>
      </c>
      <c r="N1071" s="20">
        <f t="shared" si="436"/>
        <v>0.99079628633586503</v>
      </c>
      <c r="O1071" s="20">
        <f t="shared" si="437"/>
        <v>9.2037136641349403E-3</v>
      </c>
      <c r="P1071" s="21">
        <f>IF(SUMIFS('Daily NSE Equity Options'!$L:$L,'Daily NSE Equity Options'!$A:$A,$A1071)=0,"",SUMIFS('Daily NSE Equity Options'!$L:$L,'Daily NSE Equity Options'!$A:$A,$A1071))</f>
        <v>705761.91870000004</v>
      </c>
      <c r="Q1071" s="8">
        <f>IF(SUMIFS('Daily BSE Equity Options'!$L:$L,'Daily BSE Equity Options'!$A:$A,$A1071)=0,"",SUMIFS('Daily BSE Equity Options'!$L:$L,'Daily BSE Equity Options'!$A:$A,$A1071))</f>
        <v>3481.6414</v>
      </c>
      <c r="R1071" s="8">
        <f t="shared" si="438"/>
        <v>709243.5601</v>
      </c>
      <c r="S1071" s="23">
        <f t="shared" si="439"/>
        <v>2.3513065654894443</v>
      </c>
      <c r="T1071" s="23">
        <f t="shared" si="440"/>
        <v>37.069947886255136</v>
      </c>
      <c r="U1071" s="23">
        <f t="shared" si="441"/>
        <v>2.3663772109728543</v>
      </c>
      <c r="V1071" s="23">
        <f t="shared" si="453"/>
        <v>0.32704015165034295</v>
      </c>
      <c r="W1071" s="23">
        <f t="shared" si="454"/>
        <v>0.45199246437549889</v>
      </c>
      <c r="X1071" s="23">
        <f t="shared" si="455"/>
        <v>0.32760098798212889</v>
      </c>
      <c r="Y1071" s="23">
        <f t="shared" si="442"/>
        <v>0.99509104968184825</v>
      </c>
      <c r="Z1071" s="23">
        <f t="shared" si="443"/>
        <v>4.9089503181517858E-3</v>
      </c>
      <c r="AA1071" s="24">
        <f>IF(SUMIFS('Daily NSE Equity Options'!$M:$M,'Daily NSE Equity Options'!$A:$A,$A1071)=0,"",SUMIFS('Daily NSE Equity Options'!$M:$M,'Daily NSE Equity Options'!$A:$A,$A1071))</f>
        <v>945532126</v>
      </c>
      <c r="AB1071" s="9">
        <f>IF(SUMIFS('Daily BSE Equity Options'!$M:$M,'Daily BSE Equity Options'!$A:$A,$A1071)=0,"",SUMIFS('Daily BSE Equity Options'!$M:$M,'Daily BSE Equity Options'!$A:$A,$A1071))</f>
        <v>4281645</v>
      </c>
      <c r="AC1071" s="9">
        <f t="shared" si="444"/>
        <v>949813771</v>
      </c>
      <c r="AD1071" s="26">
        <f t="shared" si="445"/>
        <v>2.6337784800922592</v>
      </c>
      <c r="AE1071" s="26">
        <f t="shared" si="446"/>
        <v>30.429992365739789</v>
      </c>
      <c r="AF1071" s="26">
        <f t="shared" si="447"/>
        <v>2.6483232506428416</v>
      </c>
      <c r="AG1071" s="26">
        <f t="shared" si="456"/>
        <v>0.47717552339299885</v>
      </c>
      <c r="AH1071" s="26">
        <f t="shared" si="457"/>
        <v>0.45485086202473446</v>
      </c>
      <c r="AI1071" s="26">
        <f t="shared" si="458"/>
        <v>0.47707334933066514</v>
      </c>
      <c r="AJ1071" s="26">
        <f t="shared" si="448"/>
        <v>0.9954921215813789</v>
      </c>
      <c r="AK1071" s="26">
        <f t="shared" si="449"/>
        <v>4.5078784186210752E-3</v>
      </c>
      <c r="AL1071" s="29">
        <v>12.7475</v>
      </c>
      <c r="AM1071" s="30">
        <v>14.0375</v>
      </c>
      <c r="AN1071" s="30">
        <v>11.6175</v>
      </c>
      <c r="AO1071" s="30">
        <v>11.762499999999999</v>
      </c>
      <c r="AP1071" s="31">
        <v>-7.7299999999999994E-2</v>
      </c>
    </row>
    <row r="1072" spans="1:42" x14ac:dyDescent="0.2">
      <c r="A1072" s="11">
        <v>45498</v>
      </c>
      <c r="B1072" s="5" t="s">
        <v>243</v>
      </c>
      <c r="C1072" s="10">
        <v>45474</v>
      </c>
      <c r="D1072" s="5" t="s">
        <v>192</v>
      </c>
      <c r="E1072" s="18">
        <f>IF(SUMIFS('Daily NSE Equity Options'!$K:$K,'Daily NSE Equity Options'!$A:$A,$A1072)=0,"",SUMIFS('Daily NSE Equity Options'!$K:$K,'Daily NSE Equity Options'!$A:$A,$A1072))</f>
        <v>640.35140000000001</v>
      </c>
      <c r="F1072" s="7">
        <f>IF(SUMIFS('Daily BSE Equity Options'!$K:$K,'Daily BSE Equity Options'!$A:$A,$A1072)=0,"",SUMIFS('Daily BSE Equity Options'!$K:$K,'Daily BSE Equity Options'!$A:$A,$A1072))</f>
        <v>21.1066</v>
      </c>
      <c r="G1072" s="7">
        <f t="shared" si="432"/>
        <v>661.45799999999997</v>
      </c>
      <c r="H1072" s="20">
        <f t="shared" si="433"/>
        <v>-5.1492294789655002E-2</v>
      </c>
      <c r="I1072" s="20">
        <f t="shared" si="434"/>
        <v>66.910553410553405</v>
      </c>
      <c r="J1072" s="20">
        <f t="shared" si="435"/>
        <v>-2.0679411819573223E-2</v>
      </c>
      <c r="K1072" s="20">
        <f t="shared" si="450"/>
        <v>-0.35969623859984812</v>
      </c>
      <c r="L1072" s="20">
        <f t="shared" si="451"/>
        <v>1.2719943164081422</v>
      </c>
      <c r="M1072" s="20">
        <f t="shared" si="452"/>
        <v>-0.34467862594308118</v>
      </c>
      <c r="N1072" s="20">
        <f t="shared" si="436"/>
        <v>0.96809079336858883</v>
      </c>
      <c r="O1072" s="20">
        <f t="shared" si="437"/>
        <v>3.1909206631411217E-2</v>
      </c>
      <c r="P1072" s="21">
        <f>IF(SUMIFS('Daily NSE Equity Options'!$L:$L,'Daily NSE Equity Options'!$A:$A,$A1072)=0,"",SUMIFS('Daily NSE Equity Options'!$L:$L,'Daily NSE Equity Options'!$A:$A,$A1072))</f>
        <v>446197.36129999999</v>
      </c>
      <c r="Q1072" s="8">
        <f>IF(SUMIFS('Daily BSE Equity Options'!$L:$L,'Daily BSE Equity Options'!$A:$A,$A1072)=0,"",SUMIFS('Daily BSE Equity Options'!$L:$L,'Daily BSE Equity Options'!$A:$A,$A1072))</f>
        <v>13131.1163</v>
      </c>
      <c r="R1072" s="8">
        <f t="shared" si="438"/>
        <v>459328.47759999998</v>
      </c>
      <c r="S1072" s="23">
        <f t="shared" si="439"/>
        <v>0.27033463154319293</v>
      </c>
      <c r="T1072" s="23">
        <f t="shared" si="440"/>
        <v>149.56012433626745</v>
      </c>
      <c r="U1072" s="23">
        <f t="shared" si="441"/>
        <v>0.3073946051886185</v>
      </c>
      <c r="V1072" s="23">
        <f t="shared" si="453"/>
        <v>-0.36777920503009431</v>
      </c>
      <c r="W1072" s="23">
        <f t="shared" si="454"/>
        <v>2.7715303764483039</v>
      </c>
      <c r="X1072" s="23">
        <f t="shared" si="455"/>
        <v>-0.35236849026131889</v>
      </c>
      <c r="Y1072" s="23">
        <f t="shared" si="442"/>
        <v>0.97141236187094182</v>
      </c>
      <c r="Z1072" s="23">
        <f t="shared" si="443"/>
        <v>2.8587638129058165E-2</v>
      </c>
      <c r="AA1072" s="24">
        <f>IF(SUMIFS('Daily NSE Equity Options'!$M:$M,'Daily NSE Equity Options'!$A:$A,$A1072)=0,"",SUMIFS('Daily NSE Equity Options'!$M:$M,'Daily NSE Equity Options'!$A:$A,$A1072))</f>
        <v>717164233</v>
      </c>
      <c r="AB1072" s="9">
        <f>IF(SUMIFS('Daily BSE Equity Options'!$M:$M,'Daily BSE Equity Options'!$A:$A,$A1072)=0,"",SUMIFS('Daily BSE Equity Options'!$M:$M,'Daily BSE Equity Options'!$A:$A,$A1072))</f>
        <v>16335209</v>
      </c>
      <c r="AC1072" s="9">
        <f t="shared" si="444"/>
        <v>733499442</v>
      </c>
      <c r="AD1072" s="26">
        <f t="shared" si="445"/>
        <v>0.65174662941262529</v>
      </c>
      <c r="AE1072" s="26">
        <f t="shared" si="446"/>
        <v>124.24983706611665</v>
      </c>
      <c r="AF1072" s="26">
        <f t="shared" si="447"/>
        <v>0.68886198793072695</v>
      </c>
      <c r="AG1072" s="26">
        <f t="shared" si="456"/>
        <v>-0.24152314524318974</v>
      </c>
      <c r="AH1072" s="26">
        <f t="shared" si="457"/>
        <v>2.8151712717892305</v>
      </c>
      <c r="AI1072" s="26">
        <f t="shared" si="458"/>
        <v>-0.22774393844832974</v>
      </c>
      <c r="AJ1072" s="26">
        <f t="shared" si="448"/>
        <v>0.97772975947267315</v>
      </c>
      <c r="AK1072" s="26">
        <f t="shared" si="449"/>
        <v>2.2270240527326807E-2</v>
      </c>
      <c r="AL1072" s="29">
        <v>11.762499999999999</v>
      </c>
      <c r="AM1072" s="30">
        <v>13.217499999999999</v>
      </c>
      <c r="AN1072" s="30">
        <v>11.275</v>
      </c>
      <c r="AO1072" s="30">
        <v>12.6175</v>
      </c>
      <c r="AP1072" s="31">
        <v>7.2700000000000001E-2</v>
      </c>
    </row>
    <row r="1073" spans="1:42" x14ac:dyDescent="0.2">
      <c r="A1073" s="11">
        <v>45499</v>
      </c>
      <c r="B1073" s="5" t="s">
        <v>241</v>
      </c>
      <c r="C1073" s="10">
        <v>45474</v>
      </c>
      <c r="D1073" s="5" t="s">
        <v>192</v>
      </c>
      <c r="E1073" s="18">
        <f>IF(SUMIFS('Daily NSE Equity Options'!$K:$K,'Daily NSE Equity Options'!$A:$A,$A1073)=0,"",SUMIFS('Daily NSE Equity Options'!$K:$K,'Daily NSE Equity Options'!$A:$A,$A1073))</f>
        <v>550.56119999999999</v>
      </c>
      <c r="F1073" s="7">
        <f>IF(SUMIFS('Daily BSE Equity Options'!$K:$K,'Daily BSE Equity Options'!$A:$A,$A1073)=0,"",SUMIFS('Daily BSE Equity Options'!$K:$K,'Daily BSE Equity Options'!$A:$A,$A1073))</f>
        <v>254.982</v>
      </c>
      <c r="G1073" s="7">
        <f t="shared" si="432"/>
        <v>805.54319999999996</v>
      </c>
      <c r="H1073" s="20">
        <f t="shared" si="433"/>
        <v>7.6964441878759615E-3</v>
      </c>
      <c r="I1073" s="20">
        <f t="shared" si="434"/>
        <v>635.65917602996251</v>
      </c>
      <c r="J1073" s="20">
        <f t="shared" si="435"/>
        <v>0.47331198684899545</v>
      </c>
      <c r="K1073" s="20">
        <f t="shared" si="450"/>
        <v>-0.1402201978476193</v>
      </c>
      <c r="L1073" s="20">
        <f t="shared" si="451"/>
        <v>11.080676186595662</v>
      </c>
      <c r="M1073" s="20">
        <f t="shared" si="452"/>
        <v>0.21782970347323638</v>
      </c>
      <c r="N1073" s="20">
        <f t="shared" si="436"/>
        <v>0.68346576570939954</v>
      </c>
      <c r="O1073" s="20">
        <f t="shared" si="437"/>
        <v>0.31653423429060046</v>
      </c>
      <c r="P1073" s="21">
        <f>IF(SUMIFS('Daily NSE Equity Options'!$L:$L,'Daily NSE Equity Options'!$A:$A,$A1073)=0,"",SUMIFS('Daily NSE Equity Options'!$L:$L,'Daily NSE Equity Options'!$A:$A,$A1073))</f>
        <v>136320.6532</v>
      </c>
      <c r="Q1073" s="8">
        <f>IF(SUMIFS('Daily BSE Equity Options'!$L:$L,'Daily BSE Equity Options'!$A:$A,$A1073)=0,"",SUMIFS('Daily BSE Equity Options'!$L:$L,'Daily BSE Equity Options'!$A:$A,$A1073))</f>
        <v>435241.85859999998</v>
      </c>
      <c r="R1073" s="8">
        <f t="shared" si="438"/>
        <v>571562.51179999998</v>
      </c>
      <c r="S1073" s="23">
        <f t="shared" si="439"/>
        <v>-0.38390911386193272</v>
      </c>
      <c r="T1073" s="23">
        <f t="shared" si="440"/>
        <v>3049.6744454187155</v>
      </c>
      <c r="U1073" s="23">
        <f t="shared" si="441"/>
        <v>1.5814690572974635</v>
      </c>
      <c r="V1073" s="23">
        <f t="shared" si="453"/>
        <v>-0.69448350657469482</v>
      </c>
      <c r="W1073" s="23">
        <f t="shared" si="454"/>
        <v>32.145838377807983</v>
      </c>
      <c r="X1073" s="23">
        <f t="shared" si="455"/>
        <v>0.24434373149782695</v>
      </c>
      <c r="Y1073" s="23">
        <f t="shared" si="442"/>
        <v>0.23850523850959116</v>
      </c>
      <c r="Z1073" s="23">
        <f t="shared" si="443"/>
        <v>0.76149476149040884</v>
      </c>
      <c r="AA1073" s="24">
        <f>IF(SUMIFS('Daily NSE Equity Options'!$M:$M,'Daily NSE Equity Options'!$A:$A,$A1073)=0,"",SUMIFS('Daily NSE Equity Options'!$M:$M,'Daily NSE Equity Options'!$A:$A,$A1073))</f>
        <v>201554546</v>
      </c>
      <c r="AB1073" s="9">
        <f>IF(SUMIFS('Daily BSE Equity Options'!$M:$M,'Daily BSE Equity Options'!$A:$A,$A1073)=0,"",SUMIFS('Daily BSE Equity Options'!$M:$M,'Daily BSE Equity Options'!$A:$A,$A1073))</f>
        <v>537091352</v>
      </c>
      <c r="AC1073" s="9">
        <f t="shared" si="444"/>
        <v>738645898</v>
      </c>
      <c r="AD1073" s="26">
        <f t="shared" si="445"/>
        <v>-0.2899015414940348</v>
      </c>
      <c r="AE1073" s="26">
        <f t="shared" si="446"/>
        <v>2519.9520349587656</v>
      </c>
      <c r="AF1073" s="26">
        <f t="shared" si="447"/>
        <v>1.6003775164306115</v>
      </c>
      <c r="AG1073" s="26">
        <f t="shared" si="456"/>
        <v>-0.71895622128718184</v>
      </c>
      <c r="AH1073" s="26">
        <f t="shared" si="457"/>
        <v>31.879368240712438</v>
      </c>
      <c r="AI1073" s="26">
        <f t="shared" si="458"/>
        <v>7.01630526939101E-3</v>
      </c>
      <c r="AJ1073" s="26">
        <f t="shared" si="448"/>
        <v>0.27287032466536487</v>
      </c>
      <c r="AK1073" s="26">
        <f t="shared" si="449"/>
        <v>0.72712967533463513</v>
      </c>
      <c r="AL1073" s="29">
        <v>12.6175</v>
      </c>
      <c r="AM1073" s="30">
        <v>13.135</v>
      </c>
      <c r="AN1073" s="30">
        <v>11.977499999999999</v>
      </c>
      <c r="AO1073" s="30">
        <v>12.2475</v>
      </c>
      <c r="AP1073" s="31">
        <v>-2.93E-2</v>
      </c>
    </row>
    <row r="1074" spans="1:42" x14ac:dyDescent="0.2">
      <c r="A1074" s="11">
        <v>45502</v>
      </c>
      <c r="B1074" s="5" t="s">
        <v>244</v>
      </c>
      <c r="C1074" s="10">
        <v>45474</v>
      </c>
      <c r="D1074" s="5" t="s">
        <v>192</v>
      </c>
      <c r="E1074" s="18">
        <f>IF(SUMIFS('Daily NSE Equity Options'!$K:$K,'Daily NSE Equity Options'!$A:$A,$A1074)=0,"",SUMIFS('Daily NSE Equity Options'!$K:$K,'Daily NSE Equity Options'!$A:$A,$A1074))</f>
        <v>807.77520000000004</v>
      </c>
      <c r="F1074" s="7">
        <f>IF(SUMIFS('Daily BSE Equity Options'!$K:$K,'Daily BSE Equity Options'!$A:$A,$A1074)=0,"",SUMIFS('Daily BSE Equity Options'!$K:$K,'Daily BSE Equity Options'!$A:$A,$A1074))</f>
        <v>209.33250000000001</v>
      </c>
      <c r="G1074" s="7">
        <f t="shared" si="432"/>
        <v>1017.1077</v>
      </c>
      <c r="H1074" s="20" t="str">
        <f t="shared" si="433"/>
        <v/>
      </c>
      <c r="I1074" s="20" t="str">
        <f t="shared" si="434"/>
        <v/>
      </c>
      <c r="J1074" s="20" t="str">
        <f t="shared" si="435"/>
        <v/>
      </c>
      <c r="K1074" s="20">
        <f t="shared" si="450"/>
        <v>0.46718511947445629</v>
      </c>
      <c r="L1074" s="20">
        <f t="shared" si="451"/>
        <v>-0.17903028449066993</v>
      </c>
      <c r="M1074" s="20">
        <f t="shared" si="452"/>
        <v>0.26263582139356401</v>
      </c>
      <c r="N1074" s="20">
        <f t="shared" si="436"/>
        <v>0.79418846204782445</v>
      </c>
      <c r="O1074" s="20">
        <f t="shared" si="437"/>
        <v>0.20581153795217558</v>
      </c>
      <c r="P1074" s="21">
        <f>IF(SUMIFS('Daily NSE Equity Options'!$L:$L,'Daily NSE Equity Options'!$A:$A,$A1074)=0,"",SUMIFS('Daily NSE Equity Options'!$L:$L,'Daily NSE Equity Options'!$A:$A,$A1074))</f>
        <v>340164.58740000002</v>
      </c>
      <c r="Q1074" s="8">
        <f>IF(SUMIFS('Daily BSE Equity Options'!$L:$L,'Daily BSE Equity Options'!$A:$A,$A1074)=0,"",SUMIFS('Daily BSE Equity Options'!$L:$L,'Daily BSE Equity Options'!$A:$A,$A1074))</f>
        <v>231776.07500000001</v>
      </c>
      <c r="R1074" s="8">
        <f t="shared" si="438"/>
        <v>571940.66240000003</v>
      </c>
      <c r="S1074" s="23" t="str">
        <f t="shared" si="439"/>
        <v/>
      </c>
      <c r="T1074" s="23" t="str">
        <f t="shared" si="440"/>
        <v/>
      </c>
      <c r="U1074" s="23" t="str">
        <f t="shared" si="441"/>
        <v/>
      </c>
      <c r="V1074" s="23">
        <f t="shared" si="453"/>
        <v>1.4953268592465929</v>
      </c>
      <c r="W1074" s="23">
        <f t="shared" si="454"/>
        <v>-0.46747751756797584</v>
      </c>
      <c r="X1074" s="23">
        <f t="shared" si="455"/>
        <v>6.6160847185225968E-4</v>
      </c>
      <c r="Y1074" s="23">
        <f t="shared" si="442"/>
        <v>0.59475503275564967</v>
      </c>
      <c r="Z1074" s="23">
        <f t="shared" si="443"/>
        <v>0.40524496724435027</v>
      </c>
      <c r="AA1074" s="24">
        <f>IF(SUMIFS('Daily NSE Equity Options'!$M:$M,'Daily NSE Equity Options'!$A:$A,$A1074)=0,"",SUMIFS('Daily NSE Equity Options'!$M:$M,'Daily NSE Equity Options'!$A:$A,$A1074))</f>
        <v>503694021</v>
      </c>
      <c r="AB1074" s="9">
        <f>IF(SUMIFS('Daily BSE Equity Options'!$M:$M,'Daily BSE Equity Options'!$A:$A,$A1074)=0,"",SUMIFS('Daily BSE Equity Options'!$M:$M,'Daily BSE Equity Options'!$A:$A,$A1074))</f>
        <v>261966254</v>
      </c>
      <c r="AC1074" s="9">
        <f t="shared" si="444"/>
        <v>765660275</v>
      </c>
      <c r="AD1074" s="26" t="str">
        <f t="shared" si="445"/>
        <v/>
      </c>
      <c r="AE1074" s="26" t="str">
        <f t="shared" si="446"/>
        <v/>
      </c>
      <c r="AF1074" s="26" t="str">
        <f t="shared" si="447"/>
        <v/>
      </c>
      <c r="AG1074" s="26">
        <f t="shared" si="456"/>
        <v>1.4990456975353958</v>
      </c>
      <c r="AH1074" s="26">
        <f t="shared" si="457"/>
        <v>-0.51225009856423831</v>
      </c>
      <c r="AI1074" s="26">
        <f t="shared" si="458"/>
        <v>3.6572838315552358E-2</v>
      </c>
      <c r="AJ1074" s="26">
        <f t="shared" si="448"/>
        <v>0.65785575854774492</v>
      </c>
      <c r="AK1074" s="26">
        <f t="shared" si="449"/>
        <v>0.34214424145225503</v>
      </c>
      <c r="AL1074" s="29">
        <v>12.2475</v>
      </c>
      <c r="AM1074" s="30">
        <v>13.255000000000001</v>
      </c>
      <c r="AN1074" s="30">
        <v>12.0275</v>
      </c>
      <c r="AO1074" s="30">
        <v>12.945</v>
      </c>
      <c r="AP1074" s="31">
        <v>5.7000000000000002E-2</v>
      </c>
    </row>
    <row r="1075" spans="1:42" x14ac:dyDescent="0.2">
      <c r="A1075" s="11">
        <v>45503</v>
      </c>
      <c r="B1075" s="5" t="s">
        <v>242</v>
      </c>
      <c r="C1075" s="10">
        <v>45474</v>
      </c>
      <c r="D1075" s="5" t="s">
        <v>192</v>
      </c>
      <c r="E1075" s="18">
        <f>IF(SUMIFS('Daily NSE Equity Options'!$K:$K,'Daily NSE Equity Options'!$A:$A,$A1075)=0,"",SUMIFS('Daily NSE Equity Options'!$K:$K,'Daily NSE Equity Options'!$A:$A,$A1075))</f>
        <v>841.50450000000001</v>
      </c>
      <c r="F1075" s="7">
        <f>IF(SUMIFS('Daily BSE Equity Options'!$K:$K,'Daily BSE Equity Options'!$A:$A,$A1075)=0,"",SUMIFS('Daily BSE Equity Options'!$K:$K,'Daily BSE Equity Options'!$A:$A,$A1075))</f>
        <v>6.8064</v>
      </c>
      <c r="G1075" s="7">
        <f t="shared" si="432"/>
        <v>848.31090000000006</v>
      </c>
      <c r="H1075" s="20" t="str">
        <f t="shared" si="433"/>
        <v/>
      </c>
      <c r="I1075" s="20" t="str">
        <f t="shared" si="434"/>
        <v/>
      </c>
      <c r="J1075" s="20" t="str">
        <f t="shared" si="435"/>
        <v/>
      </c>
      <c r="K1075" s="20">
        <f t="shared" si="450"/>
        <v>4.1755800376144236E-2</v>
      </c>
      <c r="L1075" s="20">
        <f t="shared" si="451"/>
        <v>-0.96748522088065636</v>
      </c>
      <c r="M1075" s="20">
        <f t="shared" si="452"/>
        <v>-0.16595764637314214</v>
      </c>
      <c r="N1075" s="20">
        <f t="shared" si="436"/>
        <v>0.99197652653054436</v>
      </c>
      <c r="O1075" s="20">
        <f t="shared" si="437"/>
        <v>8.0234734694555956E-3</v>
      </c>
      <c r="P1075" s="21">
        <f>IF(SUMIFS('Daily NSE Equity Options'!$L:$L,'Daily NSE Equity Options'!$A:$A,$A1075)=0,"",SUMIFS('Daily NSE Equity Options'!$L:$L,'Daily NSE Equity Options'!$A:$A,$A1075))</f>
        <v>501622.96309999999</v>
      </c>
      <c r="Q1075" s="8">
        <f>IF(SUMIFS('Daily BSE Equity Options'!$L:$L,'Daily BSE Equity Options'!$A:$A,$A1075)=0,"",SUMIFS('Daily BSE Equity Options'!$L:$L,'Daily BSE Equity Options'!$A:$A,$A1075))</f>
        <v>2045.7277999999999</v>
      </c>
      <c r="R1075" s="8">
        <f t="shared" si="438"/>
        <v>503668.69089999999</v>
      </c>
      <c r="S1075" s="23" t="str">
        <f t="shared" si="439"/>
        <v/>
      </c>
      <c r="T1075" s="23" t="str">
        <f t="shared" si="440"/>
        <v/>
      </c>
      <c r="U1075" s="23" t="str">
        <f t="shared" si="441"/>
        <v/>
      </c>
      <c r="V1075" s="23">
        <f t="shared" si="453"/>
        <v>0.47464780779823168</v>
      </c>
      <c r="W1075" s="23">
        <f t="shared" si="454"/>
        <v>-0.99117368865617383</v>
      </c>
      <c r="X1075" s="23">
        <f t="shared" si="455"/>
        <v>-0.11936897651849843</v>
      </c>
      <c r="Y1075" s="23">
        <f t="shared" si="442"/>
        <v>0.99593834630390765</v>
      </c>
      <c r="Z1075" s="23">
        <f t="shared" si="443"/>
        <v>4.0616536960923887E-3</v>
      </c>
      <c r="AA1075" s="24">
        <f>IF(SUMIFS('Daily NSE Equity Options'!$M:$M,'Daily NSE Equity Options'!$A:$A,$A1075)=0,"",SUMIFS('Daily NSE Equity Options'!$M:$M,'Daily NSE Equity Options'!$A:$A,$A1075))</f>
        <v>801353834</v>
      </c>
      <c r="AB1075" s="9">
        <f>IF(SUMIFS('Daily BSE Equity Options'!$M:$M,'Daily BSE Equity Options'!$A:$A,$A1075)=0,"",SUMIFS('Daily BSE Equity Options'!$M:$M,'Daily BSE Equity Options'!$A:$A,$A1075))</f>
        <v>2474452</v>
      </c>
      <c r="AC1075" s="9">
        <f t="shared" si="444"/>
        <v>803828286</v>
      </c>
      <c r="AD1075" s="26" t="str">
        <f t="shared" si="445"/>
        <v/>
      </c>
      <c r="AE1075" s="26" t="str">
        <f t="shared" si="446"/>
        <v/>
      </c>
      <c r="AF1075" s="26" t="str">
        <f t="shared" si="447"/>
        <v/>
      </c>
      <c r="AG1075" s="26">
        <f t="shared" si="456"/>
        <v>0.59095363571925352</v>
      </c>
      <c r="AH1075" s="26">
        <f t="shared" si="457"/>
        <v>-0.99055431009827699</v>
      </c>
      <c r="AI1075" s="26">
        <f t="shared" si="458"/>
        <v>4.984979924680033E-2</v>
      </c>
      <c r="AJ1075" s="26">
        <f t="shared" si="448"/>
        <v>0.99692166592903397</v>
      </c>
      <c r="AK1075" s="26">
        <f t="shared" si="449"/>
        <v>3.0783340709659972E-3</v>
      </c>
      <c r="AL1075" s="29">
        <v>12.945</v>
      </c>
      <c r="AM1075" s="30">
        <v>13.26</v>
      </c>
      <c r="AN1075" s="30">
        <v>11.715</v>
      </c>
      <c r="AO1075" s="30">
        <v>12.88</v>
      </c>
      <c r="AP1075" s="31">
        <v>-5.0000000000000001E-3</v>
      </c>
    </row>
    <row r="1076" spans="1:42" x14ac:dyDescent="0.2">
      <c r="A1076" s="11">
        <v>45504</v>
      </c>
      <c r="B1076" s="5" t="s">
        <v>240</v>
      </c>
      <c r="C1076" s="10">
        <v>45474</v>
      </c>
      <c r="D1076" s="5" t="s">
        <v>192</v>
      </c>
      <c r="E1076" s="18">
        <f>IF(SUMIFS('Daily NSE Equity Options'!$K:$K,'Daily NSE Equity Options'!$A:$A,$A1076)=0,"",SUMIFS('Daily NSE Equity Options'!$K:$K,'Daily NSE Equity Options'!$A:$A,$A1076))</f>
        <v>690.19759999999997</v>
      </c>
      <c r="F1076" s="7">
        <f>IF(SUMIFS('Daily BSE Equity Options'!$K:$K,'Daily BSE Equity Options'!$A:$A,$A1076)=0,"",SUMIFS('Daily BSE Equity Options'!$K:$K,'Daily BSE Equity Options'!$A:$A,$A1076))</f>
        <v>7.5327000000000002</v>
      </c>
      <c r="G1076" s="7">
        <f t="shared" si="432"/>
        <v>697.73029999999994</v>
      </c>
      <c r="H1076" s="20">
        <f t="shared" si="433"/>
        <v>0.41506079328969347</v>
      </c>
      <c r="I1076" s="20">
        <f t="shared" si="434"/>
        <v>22.981852913085007</v>
      </c>
      <c r="J1076" s="20">
        <f t="shared" si="435"/>
        <v>0.42958391018578856</v>
      </c>
      <c r="K1076" s="20">
        <f t="shared" si="450"/>
        <v>-0.17980521791624415</v>
      </c>
      <c r="L1076" s="20">
        <f t="shared" si="451"/>
        <v>0.10670839210155147</v>
      </c>
      <c r="M1076" s="20">
        <f t="shared" si="452"/>
        <v>-0.17750638356762849</v>
      </c>
      <c r="N1076" s="20">
        <f t="shared" si="436"/>
        <v>0.98920399472403597</v>
      </c>
      <c r="O1076" s="20">
        <f t="shared" si="437"/>
        <v>1.0796005275964081E-2</v>
      </c>
      <c r="P1076" s="21">
        <f>IF(SUMIFS('Daily NSE Equity Options'!$L:$L,'Daily NSE Equity Options'!$A:$A,$A1076)=0,"",SUMIFS('Daily NSE Equity Options'!$L:$L,'Daily NSE Equity Options'!$A:$A,$A1076))</f>
        <v>560793.16709999996</v>
      </c>
      <c r="Q1076" s="8">
        <f>IF(SUMIFS('Daily BSE Equity Options'!$L:$L,'Daily BSE Equity Options'!$A:$A,$A1076)=0,"",SUMIFS('Daily BSE Equity Options'!$L:$L,'Daily BSE Equity Options'!$A:$A,$A1076))</f>
        <v>2710.6194</v>
      </c>
      <c r="R1076" s="8">
        <f t="shared" si="438"/>
        <v>563503.78649999993</v>
      </c>
      <c r="S1076" s="23">
        <f t="shared" si="439"/>
        <v>2.4139688079523776</v>
      </c>
      <c r="T1076" s="23">
        <f t="shared" si="440"/>
        <v>30.140580805701905</v>
      </c>
      <c r="U1076" s="23">
        <f t="shared" si="441"/>
        <v>2.4286535188250613</v>
      </c>
      <c r="V1076" s="23">
        <f t="shared" si="453"/>
        <v>0.11795752657400627</v>
      </c>
      <c r="W1076" s="23">
        <f t="shared" si="454"/>
        <v>0.32501469648112535</v>
      </c>
      <c r="X1076" s="23">
        <f t="shared" si="455"/>
        <v>0.1187985210934619</v>
      </c>
      <c r="Y1076" s="23">
        <f t="shared" si="442"/>
        <v>0.99518970508284244</v>
      </c>
      <c r="Z1076" s="23">
        <f t="shared" si="443"/>
        <v>4.8102949171575805E-3</v>
      </c>
      <c r="AA1076" s="24">
        <f>IF(SUMIFS('Daily NSE Equity Options'!$M:$M,'Daily NSE Equity Options'!$A:$A,$A1076)=0,"",SUMIFS('Daily NSE Equity Options'!$M:$M,'Daily NSE Equity Options'!$A:$A,$A1076))</f>
        <v>745715372</v>
      </c>
      <c r="AB1076" s="9">
        <f>IF(SUMIFS('Daily BSE Equity Options'!$M:$M,'Daily BSE Equity Options'!$A:$A,$A1076)=0,"",SUMIFS('Daily BSE Equity Options'!$M:$M,'Daily BSE Equity Options'!$A:$A,$A1076))</f>
        <v>3281617</v>
      </c>
      <c r="AC1076" s="9">
        <f t="shared" si="444"/>
        <v>748996989</v>
      </c>
      <c r="AD1076" s="26">
        <f t="shared" si="445"/>
        <v>2.6679733029580053</v>
      </c>
      <c r="AE1076" s="26">
        <f t="shared" si="446"/>
        <v>24.108971268985041</v>
      </c>
      <c r="AF1076" s="26">
        <f t="shared" si="447"/>
        <v>2.6817478694907644</v>
      </c>
      <c r="AG1076" s="26">
        <f t="shared" si="456"/>
        <v>-6.9430580649096907E-2</v>
      </c>
      <c r="AH1076" s="26">
        <f t="shared" si="457"/>
        <v>0.32619949790903191</v>
      </c>
      <c r="AI1076" s="26">
        <f t="shared" si="458"/>
        <v>-6.8212699098772478E-2</v>
      </c>
      <c r="AJ1076" s="26">
        <f t="shared" si="448"/>
        <v>0.99561865127871696</v>
      </c>
      <c r="AK1076" s="26">
        <f t="shared" si="449"/>
        <v>4.3813487212830439E-3</v>
      </c>
      <c r="AL1076" s="29">
        <v>12.88</v>
      </c>
      <c r="AM1076" s="30">
        <v>13.387499999999999</v>
      </c>
      <c r="AN1076" s="30">
        <v>11.6225</v>
      </c>
      <c r="AO1076" s="30">
        <v>13.25</v>
      </c>
      <c r="AP1076" s="31">
        <v>2.87E-2</v>
      </c>
    </row>
    <row r="1077" spans="1:42" x14ac:dyDescent="0.2">
      <c r="A1077" s="11">
        <v>45505</v>
      </c>
      <c r="B1077" s="5" t="s">
        <v>243</v>
      </c>
      <c r="C1077" s="10">
        <v>45505</v>
      </c>
      <c r="D1077" s="5" t="s">
        <v>192</v>
      </c>
      <c r="E1077" s="18">
        <f>IF(SUMIFS('Daily NSE Equity Options'!$K:$K,'Daily NSE Equity Options'!$A:$A,$A1077)=0,"",SUMIFS('Daily NSE Equity Options'!$K:$K,'Daily NSE Equity Options'!$A:$A,$A1077))</f>
        <v>629.8723</v>
      </c>
      <c r="F1077" s="7">
        <f>IF(SUMIFS('Daily BSE Equity Options'!$K:$K,'Daily BSE Equity Options'!$A:$A,$A1077)=0,"",SUMIFS('Daily BSE Equity Options'!$K:$K,'Daily BSE Equity Options'!$A:$A,$A1077))</f>
        <v>24.0762</v>
      </c>
      <c r="G1077" s="7">
        <f t="shared" si="432"/>
        <v>653.94849999999997</v>
      </c>
      <c r="H1077" s="20">
        <f t="shared" si="433"/>
        <v>8.2063869485573537E-2</v>
      </c>
      <c r="I1077" s="20">
        <f t="shared" si="434"/>
        <v>74.1207488299532</v>
      </c>
      <c r="J1077" s="20">
        <f t="shared" si="435"/>
        <v>0.12280640606349458</v>
      </c>
      <c r="K1077" s="20">
        <f t="shared" si="450"/>
        <v>-8.7402940838971266E-2</v>
      </c>
      <c r="L1077" s="20">
        <f t="shared" si="451"/>
        <v>2.1962244613485202</v>
      </c>
      <c r="M1077" s="20">
        <f t="shared" si="452"/>
        <v>-6.2748887356618988E-2</v>
      </c>
      <c r="N1077" s="20">
        <f t="shared" si="436"/>
        <v>0.96318333936082123</v>
      </c>
      <c r="O1077" s="20">
        <f t="shared" si="437"/>
        <v>3.6816660639178773E-2</v>
      </c>
      <c r="P1077" s="21">
        <f>IF(SUMIFS('Daily NSE Equity Options'!$L:$L,'Daily NSE Equity Options'!$A:$A,$A1077)=0,"",SUMIFS('Daily NSE Equity Options'!$L:$L,'Daily NSE Equity Options'!$A:$A,$A1077))</f>
        <v>429963.5673</v>
      </c>
      <c r="Q1077" s="8">
        <f>IF(SUMIFS('Daily BSE Equity Options'!$L:$L,'Daily BSE Equity Options'!$A:$A,$A1077)=0,"",SUMIFS('Daily BSE Equity Options'!$L:$L,'Daily BSE Equity Options'!$A:$A,$A1077))</f>
        <v>16124.0782</v>
      </c>
      <c r="R1077" s="8">
        <f t="shared" si="438"/>
        <v>446087.64549999998</v>
      </c>
      <c r="S1077" s="23">
        <f t="shared" si="439"/>
        <v>0.35121499703307424</v>
      </c>
      <c r="T1077" s="23">
        <f t="shared" si="440"/>
        <v>144.63971056460855</v>
      </c>
      <c r="U1077" s="23">
        <f t="shared" si="441"/>
        <v>0.40139937168289275</v>
      </c>
      <c r="V1077" s="23">
        <f t="shared" si="453"/>
        <v>-0.23329385498142241</v>
      </c>
      <c r="W1077" s="23">
        <f t="shared" si="454"/>
        <v>4.948484763298012</v>
      </c>
      <c r="X1077" s="23">
        <f t="shared" si="455"/>
        <v>-0.20836797163207699</v>
      </c>
      <c r="Y1077" s="23">
        <f t="shared" si="442"/>
        <v>0.96385446142107967</v>
      </c>
      <c r="Z1077" s="23">
        <f t="shared" si="443"/>
        <v>3.6145538578920361E-2</v>
      </c>
      <c r="AA1077" s="24">
        <f>IF(SUMIFS('Daily NSE Equity Options'!$M:$M,'Daily NSE Equity Options'!$A:$A,$A1077)=0,"",SUMIFS('Daily NSE Equity Options'!$M:$M,'Daily NSE Equity Options'!$A:$A,$A1077))</f>
        <v>673265635</v>
      </c>
      <c r="AB1077" s="9">
        <f>IF(SUMIFS('Daily BSE Equity Options'!$M:$M,'Daily BSE Equity Options'!$A:$A,$A1077)=0,"",SUMIFS('Daily BSE Equity Options'!$M:$M,'Daily BSE Equity Options'!$A:$A,$A1077))</f>
        <v>19598074</v>
      </c>
      <c r="AC1077" s="9">
        <f t="shared" si="444"/>
        <v>692863709</v>
      </c>
      <c r="AD1077" s="26">
        <f t="shared" si="445"/>
        <v>0.70343455843829439</v>
      </c>
      <c r="AE1077" s="26">
        <f t="shared" si="446"/>
        <v>117.16603960157249</v>
      </c>
      <c r="AF1077" s="26">
        <f t="shared" si="447"/>
        <v>0.75228449650071783</v>
      </c>
      <c r="AG1077" s="26">
        <f t="shared" si="456"/>
        <v>-9.7154678206097134E-2</v>
      </c>
      <c r="AH1077" s="26">
        <f t="shared" si="457"/>
        <v>4.972078399155051</v>
      </c>
      <c r="AI1077" s="26">
        <f t="shared" si="458"/>
        <v>-7.4944600344715173E-2</v>
      </c>
      <c r="AJ1077" s="26">
        <f t="shared" si="448"/>
        <v>0.97171438806011989</v>
      </c>
      <c r="AK1077" s="26">
        <f t="shared" si="449"/>
        <v>2.8285611939880086E-2</v>
      </c>
      <c r="AL1077" s="29">
        <v>13.25</v>
      </c>
      <c r="AM1077" s="30">
        <v>13.305</v>
      </c>
      <c r="AN1077" s="30">
        <v>11.9825</v>
      </c>
      <c r="AO1077" s="30">
        <v>12.93</v>
      </c>
      <c r="AP1077" s="31">
        <v>-2.4199999999999999E-2</v>
      </c>
    </row>
    <row r="1078" spans="1:42" x14ac:dyDescent="0.2">
      <c r="A1078" s="11">
        <v>45506</v>
      </c>
      <c r="B1078" s="5" t="s">
        <v>241</v>
      </c>
      <c r="C1078" s="10">
        <v>45505</v>
      </c>
      <c r="D1078" s="5" t="s">
        <v>192</v>
      </c>
      <c r="E1078" s="18">
        <f>IF(SUMIFS('Daily NSE Equity Options'!$K:$K,'Daily NSE Equity Options'!$A:$A,$A1078)=0,"",SUMIFS('Daily NSE Equity Options'!$K:$K,'Daily NSE Equity Options'!$A:$A,$A1078))</f>
        <v>544.38679999999999</v>
      </c>
      <c r="F1078" s="7">
        <f>IF(SUMIFS('Daily BSE Equity Options'!$K:$K,'Daily BSE Equity Options'!$A:$A,$A1078)=0,"",SUMIFS('Daily BSE Equity Options'!$K:$K,'Daily BSE Equity Options'!$A:$A,$A1078))</f>
        <v>207.42949999999999</v>
      </c>
      <c r="G1078" s="7">
        <f t="shared" si="432"/>
        <v>751.81629999999996</v>
      </c>
      <c r="H1078" s="20">
        <f t="shared" si="433"/>
        <v>-0.22520396886223626</v>
      </c>
      <c r="I1078" s="20">
        <f t="shared" si="434"/>
        <v>225.674133974429</v>
      </c>
      <c r="J1078" s="20">
        <f t="shared" si="435"/>
        <v>6.8627328350304051E-2</v>
      </c>
      <c r="K1078" s="20">
        <f t="shared" si="450"/>
        <v>-0.13571877982251324</v>
      </c>
      <c r="L1078" s="20">
        <f t="shared" si="451"/>
        <v>7.6155414891054232</v>
      </c>
      <c r="M1078" s="20">
        <f t="shared" si="452"/>
        <v>0.14965673902455623</v>
      </c>
      <c r="N1078" s="20">
        <f t="shared" si="436"/>
        <v>0.72409550045669402</v>
      </c>
      <c r="O1078" s="20">
        <f t="shared" si="437"/>
        <v>0.27590449954330598</v>
      </c>
      <c r="P1078" s="21">
        <f>IF(SUMIFS('Daily NSE Equity Options'!$L:$L,'Daily NSE Equity Options'!$A:$A,$A1078)=0,"",SUMIFS('Daily NSE Equity Options'!$L:$L,'Daily NSE Equity Options'!$A:$A,$A1078))</f>
        <v>129203.05409999999</v>
      </c>
      <c r="Q1078" s="8">
        <f>IF(SUMIFS('Daily BSE Equity Options'!$L:$L,'Daily BSE Equity Options'!$A:$A,$A1078)=0,"",SUMIFS('Daily BSE Equity Options'!$L:$L,'Daily BSE Equity Options'!$A:$A,$A1078))</f>
        <v>412758.25390000001</v>
      </c>
      <c r="R1078" s="8">
        <f t="shared" si="438"/>
        <v>541961.30799999996</v>
      </c>
      <c r="S1078" s="23">
        <f t="shared" si="439"/>
        <v>-0.56147541764243325</v>
      </c>
      <c r="T1078" s="23">
        <f t="shared" si="440"/>
        <v>1187.9455305327494</v>
      </c>
      <c r="U1078" s="23">
        <f t="shared" si="441"/>
        <v>0.83729130344102831</v>
      </c>
      <c r="V1078" s="23">
        <f t="shared" si="453"/>
        <v>-0.6995023208330331</v>
      </c>
      <c r="W1078" s="23">
        <f t="shared" si="454"/>
        <v>24.598874477053826</v>
      </c>
      <c r="X1078" s="23">
        <f t="shared" si="455"/>
        <v>0.21492113369905019</v>
      </c>
      <c r="Y1078" s="23">
        <f t="shared" si="442"/>
        <v>0.23839903733496784</v>
      </c>
      <c r="Z1078" s="23">
        <f t="shared" si="443"/>
        <v>0.76160096266503219</v>
      </c>
      <c r="AA1078" s="24">
        <f>IF(SUMIFS('Daily NSE Equity Options'!$M:$M,'Daily NSE Equity Options'!$A:$A,$A1078)=0,"",SUMIFS('Daily NSE Equity Options'!$M:$M,'Daily NSE Equity Options'!$A:$A,$A1078))</f>
        <v>188967312</v>
      </c>
      <c r="AB1078" s="9">
        <f>IF(SUMIFS('Daily BSE Equity Options'!$M:$M,'Daily BSE Equity Options'!$A:$A,$A1078)=0,"",SUMIFS('Daily BSE Equity Options'!$M:$M,'Daily BSE Equity Options'!$A:$A,$A1078))</f>
        <v>508114013</v>
      </c>
      <c r="AC1078" s="9">
        <f t="shared" si="444"/>
        <v>697081325</v>
      </c>
      <c r="AD1078" s="26">
        <f t="shared" si="445"/>
        <v>-0.50968242820547305</v>
      </c>
      <c r="AE1078" s="26">
        <f t="shared" si="446"/>
        <v>968.15611356418742</v>
      </c>
      <c r="AF1078" s="26">
        <f t="shared" si="447"/>
        <v>0.80627478320869961</v>
      </c>
      <c r="AG1078" s="26">
        <f t="shared" si="456"/>
        <v>-0.71932725780664564</v>
      </c>
      <c r="AH1078" s="26">
        <f t="shared" si="457"/>
        <v>24.926732034994867</v>
      </c>
      <c r="AI1078" s="26">
        <f t="shared" si="458"/>
        <v>6.0872231366932983E-3</v>
      </c>
      <c r="AJ1078" s="26">
        <f t="shared" si="448"/>
        <v>0.27108359559051448</v>
      </c>
      <c r="AK1078" s="26">
        <f t="shared" si="449"/>
        <v>0.72891640440948546</v>
      </c>
      <c r="AL1078" s="29">
        <v>12.93</v>
      </c>
      <c r="AM1078" s="30">
        <v>14.51</v>
      </c>
      <c r="AN1078" s="30">
        <v>11.692500000000001</v>
      </c>
      <c r="AO1078" s="30">
        <v>14.32</v>
      </c>
      <c r="AP1078" s="31">
        <v>0.1075</v>
      </c>
    </row>
    <row r="1079" spans="1:42" x14ac:dyDescent="0.2">
      <c r="A1079" s="11">
        <v>45509</v>
      </c>
      <c r="B1079" s="5" t="s">
        <v>244</v>
      </c>
      <c r="C1079" s="10">
        <v>45505</v>
      </c>
      <c r="D1079" s="5" t="s">
        <v>192</v>
      </c>
      <c r="E1079" s="18">
        <f>IF(SUMIFS('Daily NSE Equity Options'!$K:$K,'Daily NSE Equity Options'!$A:$A,$A1079)=0,"",SUMIFS('Daily NSE Equity Options'!$K:$K,'Daily NSE Equity Options'!$A:$A,$A1079))</f>
        <v>1015.5229</v>
      </c>
      <c r="F1079" s="7">
        <f>IF(SUMIFS('Daily BSE Equity Options'!$K:$K,'Daily BSE Equity Options'!$A:$A,$A1079)=0,"",SUMIFS('Daily BSE Equity Options'!$K:$K,'Daily BSE Equity Options'!$A:$A,$A1079))</f>
        <v>145.81530000000001</v>
      </c>
      <c r="G1079" s="7">
        <f t="shared" si="432"/>
        <v>1161.3382000000001</v>
      </c>
      <c r="H1079" s="20" t="str">
        <f t="shared" si="433"/>
        <v/>
      </c>
      <c r="I1079" s="20" t="str">
        <f t="shared" si="434"/>
        <v/>
      </c>
      <c r="J1079" s="20" t="str">
        <f t="shared" si="435"/>
        <v/>
      </c>
      <c r="K1079" s="20">
        <f t="shared" si="450"/>
        <v>0.86544365146252633</v>
      </c>
      <c r="L1079" s="20">
        <f t="shared" si="451"/>
        <v>-0.29703682455966962</v>
      </c>
      <c r="M1079" s="20">
        <f t="shared" si="452"/>
        <v>0.54471005749675849</v>
      </c>
      <c r="N1079" s="20">
        <f t="shared" si="436"/>
        <v>0.87444200147726125</v>
      </c>
      <c r="O1079" s="20">
        <f t="shared" si="437"/>
        <v>0.12555799852273866</v>
      </c>
      <c r="P1079" s="21">
        <f>IF(SUMIFS('Daily NSE Equity Options'!$L:$L,'Daily NSE Equity Options'!$A:$A,$A1079)=0,"",SUMIFS('Daily NSE Equity Options'!$L:$L,'Daily NSE Equity Options'!$A:$A,$A1079))</f>
        <v>301241.38709999999</v>
      </c>
      <c r="Q1079" s="8">
        <f>IF(SUMIFS('Daily BSE Equity Options'!$L:$L,'Daily BSE Equity Options'!$A:$A,$A1079)=0,"",SUMIFS('Daily BSE Equity Options'!$L:$L,'Daily BSE Equity Options'!$A:$A,$A1079))</f>
        <v>162967.5931</v>
      </c>
      <c r="R1079" s="8">
        <f t="shared" si="438"/>
        <v>464208.98019999999</v>
      </c>
      <c r="S1079" s="23" t="str">
        <f t="shared" si="439"/>
        <v/>
      </c>
      <c r="T1079" s="23" t="str">
        <f t="shared" si="440"/>
        <v/>
      </c>
      <c r="U1079" s="23" t="str">
        <f t="shared" si="441"/>
        <v/>
      </c>
      <c r="V1079" s="23">
        <f t="shared" si="453"/>
        <v>1.3315345693519487</v>
      </c>
      <c r="W1079" s="23">
        <f t="shared" si="454"/>
        <v>-0.60517423562053696</v>
      </c>
      <c r="X1079" s="23">
        <f t="shared" si="455"/>
        <v>-0.1434647209169404</v>
      </c>
      <c r="Y1079" s="23">
        <f t="shared" si="442"/>
        <v>0.64893485466440792</v>
      </c>
      <c r="Z1079" s="23">
        <f t="shared" si="443"/>
        <v>0.35106514533559213</v>
      </c>
      <c r="AA1079" s="24">
        <f>IF(SUMIFS('Daily NSE Equity Options'!$M:$M,'Daily NSE Equity Options'!$A:$A,$A1079)=0,"",SUMIFS('Daily NSE Equity Options'!$M:$M,'Daily NSE Equity Options'!$A:$A,$A1079))</f>
        <v>465379162</v>
      </c>
      <c r="AB1079" s="9">
        <f>IF(SUMIFS('Daily BSE Equity Options'!$M:$M,'Daily BSE Equity Options'!$A:$A,$A1079)=0,"",SUMIFS('Daily BSE Equity Options'!$M:$M,'Daily BSE Equity Options'!$A:$A,$A1079))</f>
        <v>190619274</v>
      </c>
      <c r="AC1079" s="9">
        <f t="shared" si="444"/>
        <v>655998436</v>
      </c>
      <c r="AD1079" s="26" t="str">
        <f t="shared" si="445"/>
        <v/>
      </c>
      <c r="AE1079" s="26" t="str">
        <f t="shared" si="446"/>
        <v/>
      </c>
      <c r="AF1079" s="26" t="str">
        <f t="shared" si="447"/>
        <v/>
      </c>
      <c r="AG1079" s="26">
        <f t="shared" si="456"/>
        <v>1.462749546863428</v>
      </c>
      <c r="AH1079" s="26">
        <f t="shared" si="457"/>
        <v>-0.62484940559984126</v>
      </c>
      <c r="AI1079" s="26">
        <f t="shared" si="458"/>
        <v>-5.8935575415106745E-2</v>
      </c>
      <c r="AJ1079" s="26">
        <f t="shared" si="448"/>
        <v>0.70942114563212155</v>
      </c>
      <c r="AK1079" s="26">
        <f t="shared" si="449"/>
        <v>0.29057885436787839</v>
      </c>
      <c r="AL1079" s="29">
        <v>14.32</v>
      </c>
      <c r="AM1079" s="30">
        <v>23.1525</v>
      </c>
      <c r="AN1079" s="30">
        <v>13.907500000000001</v>
      </c>
      <c r="AO1079" s="30">
        <v>20.3675</v>
      </c>
      <c r="AP1079" s="31">
        <v>0.42230000000000001</v>
      </c>
    </row>
    <row r="1080" spans="1:42" x14ac:dyDescent="0.2">
      <c r="A1080" s="11">
        <v>45510</v>
      </c>
      <c r="B1080" s="5" t="s">
        <v>242</v>
      </c>
      <c r="C1080" s="10">
        <v>45505</v>
      </c>
      <c r="D1080" s="5" t="s">
        <v>192</v>
      </c>
      <c r="E1080" s="18">
        <f>IF(SUMIFS('Daily NSE Equity Options'!$K:$K,'Daily NSE Equity Options'!$A:$A,$A1080)=0,"",SUMIFS('Daily NSE Equity Options'!$K:$K,'Daily NSE Equity Options'!$A:$A,$A1080))</f>
        <v>924.90229999999997</v>
      </c>
      <c r="F1080" s="7">
        <f>IF(SUMIFS('Daily BSE Equity Options'!$K:$K,'Daily BSE Equity Options'!$A:$A,$A1080)=0,"",SUMIFS('Daily BSE Equity Options'!$K:$K,'Daily BSE Equity Options'!$A:$A,$A1080))</f>
        <v>10.029</v>
      </c>
      <c r="G1080" s="7">
        <f t="shared" si="432"/>
        <v>934.93129999999996</v>
      </c>
      <c r="H1080" s="20" t="str">
        <f t="shared" si="433"/>
        <v/>
      </c>
      <c r="I1080" s="20" t="str">
        <f t="shared" si="434"/>
        <v/>
      </c>
      <c r="J1080" s="20" t="str">
        <f t="shared" si="435"/>
        <v/>
      </c>
      <c r="K1080" s="20">
        <f t="shared" si="450"/>
        <v>-8.9235407689969404E-2</v>
      </c>
      <c r="L1080" s="20">
        <f t="shared" si="451"/>
        <v>-0.93122120929696672</v>
      </c>
      <c r="M1080" s="20">
        <f t="shared" si="452"/>
        <v>-0.19495345972430778</v>
      </c>
      <c r="N1080" s="20">
        <f t="shared" si="436"/>
        <v>0.98927300861571321</v>
      </c>
      <c r="O1080" s="20">
        <f t="shared" si="437"/>
        <v>1.072699138428674E-2</v>
      </c>
      <c r="P1080" s="21">
        <f>IF(SUMIFS('Daily NSE Equity Options'!$L:$L,'Daily NSE Equity Options'!$A:$A,$A1080)=0,"",SUMIFS('Daily NSE Equity Options'!$L:$L,'Daily NSE Equity Options'!$A:$A,$A1080))</f>
        <v>477369.58419999998</v>
      </c>
      <c r="Q1080" s="8">
        <f>IF(SUMIFS('Daily BSE Equity Options'!$L:$L,'Daily BSE Equity Options'!$A:$A,$A1080)=0,"",SUMIFS('Daily BSE Equity Options'!$L:$L,'Daily BSE Equity Options'!$A:$A,$A1080))</f>
        <v>2204.4079000000002</v>
      </c>
      <c r="R1080" s="8">
        <f t="shared" si="438"/>
        <v>479573.99209999997</v>
      </c>
      <c r="S1080" s="23" t="str">
        <f t="shared" si="439"/>
        <v/>
      </c>
      <c r="T1080" s="23" t="str">
        <f t="shared" si="440"/>
        <v/>
      </c>
      <c r="U1080" s="23" t="str">
        <f t="shared" si="441"/>
        <v/>
      </c>
      <c r="V1080" s="23">
        <f t="shared" si="453"/>
        <v>0.58467463184775648</v>
      </c>
      <c r="W1080" s="23">
        <f t="shared" si="454"/>
        <v>-0.98647333584507602</v>
      </c>
      <c r="X1080" s="23">
        <f t="shared" si="455"/>
        <v>3.3099342225952011E-2</v>
      </c>
      <c r="Y1080" s="23">
        <f t="shared" si="442"/>
        <v>0.99540340398705285</v>
      </c>
      <c r="Z1080" s="23">
        <f t="shared" si="443"/>
        <v>4.5965960129471335E-3</v>
      </c>
      <c r="AA1080" s="24">
        <f>IF(SUMIFS('Daily NSE Equity Options'!$M:$M,'Daily NSE Equity Options'!$A:$A,$A1080)=0,"",SUMIFS('Daily NSE Equity Options'!$M:$M,'Daily NSE Equity Options'!$A:$A,$A1080))</f>
        <v>783985662</v>
      </c>
      <c r="AB1080" s="9">
        <f>IF(SUMIFS('Daily BSE Equity Options'!$M:$M,'Daily BSE Equity Options'!$A:$A,$A1080)=0,"",SUMIFS('Daily BSE Equity Options'!$M:$M,'Daily BSE Equity Options'!$A:$A,$A1080))</f>
        <v>2743744</v>
      </c>
      <c r="AC1080" s="9">
        <f t="shared" si="444"/>
        <v>786729406</v>
      </c>
      <c r="AD1080" s="26" t="str">
        <f t="shared" si="445"/>
        <v/>
      </c>
      <c r="AE1080" s="26" t="str">
        <f t="shared" si="446"/>
        <v/>
      </c>
      <c r="AF1080" s="26" t="str">
        <f t="shared" si="447"/>
        <v/>
      </c>
      <c r="AG1080" s="26">
        <f t="shared" si="456"/>
        <v>0.68461703061814361</v>
      </c>
      <c r="AH1080" s="26">
        <f t="shared" si="457"/>
        <v>-0.98560615648971572</v>
      </c>
      <c r="AI1080" s="26">
        <f t="shared" si="458"/>
        <v>0.19928549036967524</v>
      </c>
      <c r="AJ1080" s="26">
        <f t="shared" si="448"/>
        <v>0.99651246797300974</v>
      </c>
      <c r="AK1080" s="26">
        <f t="shared" si="449"/>
        <v>3.4875320269902306E-3</v>
      </c>
      <c r="AL1080" s="29">
        <v>20.3675</v>
      </c>
      <c r="AM1080" s="30">
        <v>20.3675</v>
      </c>
      <c r="AN1080" s="30">
        <v>14.8675</v>
      </c>
      <c r="AO1080" s="30">
        <v>18.7425</v>
      </c>
      <c r="AP1080" s="31">
        <v>-7.9799999999999996E-2</v>
      </c>
    </row>
    <row r="1081" spans="1:42" x14ac:dyDescent="0.2">
      <c r="A1081" s="11">
        <v>45511</v>
      </c>
      <c r="B1081" s="5" t="s">
        <v>240</v>
      </c>
      <c r="C1081" s="10">
        <v>45505</v>
      </c>
      <c r="D1081" s="5" t="s">
        <v>192</v>
      </c>
      <c r="E1081" s="18">
        <f>IF(SUMIFS('Daily NSE Equity Options'!$K:$K,'Daily NSE Equity Options'!$A:$A,$A1081)=0,"",SUMIFS('Daily NSE Equity Options'!$K:$K,'Daily NSE Equity Options'!$A:$A,$A1081))</f>
        <v>823.99189999999999</v>
      </c>
      <c r="F1081" s="7">
        <f>IF(SUMIFS('Daily BSE Equity Options'!$K:$K,'Daily BSE Equity Options'!$A:$A,$A1081)=0,"",SUMIFS('Daily BSE Equity Options'!$K:$K,'Daily BSE Equity Options'!$A:$A,$A1081))</f>
        <v>10.142899999999999</v>
      </c>
      <c r="G1081" s="7">
        <f t="shared" si="432"/>
        <v>834.13480000000004</v>
      </c>
      <c r="H1081" s="20">
        <f t="shared" si="433"/>
        <v>0.46019873783716925</v>
      </c>
      <c r="I1081" s="20">
        <f t="shared" si="434"/>
        <v>18.460667689946277</v>
      </c>
      <c r="J1081" s="20">
        <f t="shared" si="435"/>
        <v>0.47680899341102623</v>
      </c>
      <c r="K1081" s="20">
        <f t="shared" si="450"/>
        <v>-0.10910384804968043</v>
      </c>
      <c r="L1081" s="20">
        <f t="shared" si="451"/>
        <v>1.1357064512912407E-2</v>
      </c>
      <c r="M1081" s="20">
        <f t="shared" si="452"/>
        <v>-0.10781166487847815</v>
      </c>
      <c r="N1081" s="20">
        <f t="shared" si="436"/>
        <v>0.98784021479501871</v>
      </c>
      <c r="O1081" s="20">
        <f t="shared" si="437"/>
        <v>1.2159785204981255E-2</v>
      </c>
      <c r="P1081" s="21">
        <f>IF(SUMIFS('Daily NSE Equity Options'!$L:$L,'Daily NSE Equity Options'!$A:$A,$A1081)=0,"",SUMIFS('Daily NSE Equity Options'!$L:$L,'Daily NSE Equity Options'!$A:$A,$A1081))</f>
        <v>605255.36109999998</v>
      </c>
      <c r="Q1081" s="8">
        <f>IF(SUMIFS('Daily BSE Equity Options'!$L:$L,'Daily BSE Equity Options'!$A:$A,$A1081)=0,"",SUMIFS('Daily BSE Equity Options'!$L:$L,'Daily BSE Equity Options'!$A:$A,$A1081))</f>
        <v>3281.1767</v>
      </c>
      <c r="R1081" s="8">
        <f t="shared" si="438"/>
        <v>608536.53779999993</v>
      </c>
      <c r="S1081" s="23">
        <f t="shared" si="439"/>
        <v>2.0943440682345078</v>
      </c>
      <c r="T1081" s="23">
        <f t="shared" si="440"/>
        <v>22.757481828061859</v>
      </c>
      <c r="U1081" s="23">
        <f t="shared" si="441"/>
        <v>2.1089237787021764</v>
      </c>
      <c r="V1081" s="23">
        <f t="shared" si="453"/>
        <v>0.26789678507548276</v>
      </c>
      <c r="W1081" s="23">
        <f t="shared" si="454"/>
        <v>0.48846168624236919</v>
      </c>
      <c r="X1081" s="23">
        <f t="shared" si="455"/>
        <v>0.26891063282078265</v>
      </c>
      <c r="Y1081" s="23">
        <f t="shared" si="442"/>
        <v>0.99460808596331429</v>
      </c>
      <c r="Z1081" s="23">
        <f t="shared" si="443"/>
        <v>5.3919140366858022E-3</v>
      </c>
      <c r="AA1081" s="24">
        <f>IF(SUMIFS('Daily NSE Equity Options'!$M:$M,'Daily NSE Equity Options'!$A:$A,$A1081)=0,"",SUMIFS('Daily NSE Equity Options'!$M:$M,'Daily NSE Equity Options'!$A:$A,$A1081))</f>
        <v>833226382</v>
      </c>
      <c r="AB1081" s="9">
        <f>IF(SUMIFS('Daily BSE Equity Options'!$M:$M,'Daily BSE Equity Options'!$A:$A,$A1081)=0,"",SUMIFS('Daily BSE Equity Options'!$M:$M,'Daily BSE Equity Options'!$A:$A,$A1081))</f>
        <v>4075529</v>
      </c>
      <c r="AC1081" s="9">
        <f t="shared" si="444"/>
        <v>837301911</v>
      </c>
      <c r="AD1081" s="26">
        <f t="shared" si="445"/>
        <v>2.3339582719997995</v>
      </c>
      <c r="AE1081" s="26">
        <f t="shared" si="446"/>
        <v>18.50947343226424</v>
      </c>
      <c r="AF1081" s="26">
        <f t="shared" si="447"/>
        <v>2.3474675098795341</v>
      </c>
      <c r="AG1081" s="26">
        <f t="shared" si="456"/>
        <v>6.2808189469159004E-2</v>
      </c>
      <c r="AH1081" s="26">
        <f t="shared" si="457"/>
        <v>0.48538967192274507</v>
      </c>
      <c r="AI1081" s="26">
        <f t="shared" si="458"/>
        <v>6.4281955923228828E-2</v>
      </c>
      <c r="AJ1081" s="26">
        <f t="shared" si="448"/>
        <v>0.99513254544572516</v>
      </c>
      <c r="AK1081" s="26">
        <f t="shared" si="449"/>
        <v>4.8674545542748675E-3</v>
      </c>
      <c r="AL1081" s="29">
        <v>18.7425</v>
      </c>
      <c r="AM1081" s="30">
        <v>18.7425</v>
      </c>
      <c r="AN1081" s="30">
        <v>13.7225</v>
      </c>
      <c r="AO1081" s="30">
        <v>16.170000000000002</v>
      </c>
      <c r="AP1081" s="31">
        <v>-0.13730000000000001</v>
      </c>
    </row>
    <row r="1082" spans="1:42" x14ac:dyDescent="0.2">
      <c r="A1082" s="11">
        <v>45512</v>
      </c>
      <c r="B1082" s="5" t="s">
        <v>243</v>
      </c>
      <c r="C1082" s="10">
        <v>45505</v>
      </c>
      <c r="D1082" s="5" t="s">
        <v>192</v>
      </c>
      <c r="E1082" s="18">
        <f>IF(SUMIFS('Daily NSE Equity Options'!$K:$K,'Daily NSE Equity Options'!$A:$A,$A1082)=0,"",SUMIFS('Daily NSE Equity Options'!$K:$K,'Daily NSE Equity Options'!$A:$A,$A1082))</f>
        <v>880.65440000000001</v>
      </c>
      <c r="F1082" s="7">
        <f>IF(SUMIFS('Daily BSE Equity Options'!$K:$K,'Daily BSE Equity Options'!$A:$A,$A1082)=0,"",SUMIFS('Daily BSE Equity Options'!$K:$K,'Daily BSE Equity Options'!$A:$A,$A1082))</f>
        <v>35.475900000000003</v>
      </c>
      <c r="G1082" s="7">
        <f t="shared" si="432"/>
        <v>916.13030000000003</v>
      </c>
      <c r="H1082" s="20">
        <f t="shared" si="433"/>
        <v>0.45200381791090916</v>
      </c>
      <c r="I1082" s="20">
        <f t="shared" si="434"/>
        <v>82.413825534916541</v>
      </c>
      <c r="J1082" s="20">
        <f t="shared" si="435"/>
        <v>0.5094372544012129</v>
      </c>
      <c r="K1082" s="20">
        <f t="shared" si="450"/>
        <v>6.8765845877853948E-2</v>
      </c>
      <c r="L1082" s="20">
        <f t="shared" si="451"/>
        <v>2.4976091650316978</v>
      </c>
      <c r="M1082" s="20">
        <f t="shared" si="452"/>
        <v>9.8300058935318457E-2</v>
      </c>
      <c r="N1082" s="20">
        <f t="shared" si="436"/>
        <v>0.96127635992391036</v>
      </c>
      <c r="O1082" s="20">
        <f t="shared" si="437"/>
        <v>3.8723640076089617E-2</v>
      </c>
      <c r="P1082" s="21">
        <f>IF(SUMIFS('Daily NSE Equity Options'!$L:$L,'Daily NSE Equity Options'!$A:$A,$A1082)=0,"",SUMIFS('Daily NSE Equity Options'!$L:$L,'Daily NSE Equity Options'!$A:$A,$A1082))</f>
        <v>496148.0197</v>
      </c>
      <c r="Q1082" s="8">
        <f>IF(SUMIFS('Daily BSE Equity Options'!$L:$L,'Daily BSE Equity Options'!$A:$A,$A1082)=0,"",SUMIFS('Daily BSE Equity Options'!$L:$L,'Daily BSE Equity Options'!$A:$A,$A1082))</f>
        <v>17379.9424</v>
      </c>
      <c r="R1082" s="8">
        <f t="shared" si="438"/>
        <v>513527.9621</v>
      </c>
      <c r="S1082" s="23">
        <f t="shared" si="439"/>
        <v>0.49537856135432845</v>
      </c>
      <c r="T1082" s="23">
        <f t="shared" si="440"/>
        <v>127.73220871278474</v>
      </c>
      <c r="U1082" s="23">
        <f t="shared" si="441"/>
        <v>0.54713175524800062</v>
      </c>
      <c r="V1082" s="23">
        <f t="shared" si="453"/>
        <v>-0.18026662531614213</v>
      </c>
      <c r="W1082" s="23">
        <f t="shared" si="454"/>
        <v>4.2968626773437713</v>
      </c>
      <c r="X1082" s="23">
        <f t="shared" si="455"/>
        <v>-0.15612632898507273</v>
      </c>
      <c r="Y1082" s="23">
        <f t="shared" si="442"/>
        <v>0.96615580127530509</v>
      </c>
      <c r="Z1082" s="23">
        <f t="shared" si="443"/>
        <v>3.3844198724694914E-2</v>
      </c>
      <c r="AA1082" s="24">
        <f>IF(SUMIFS('Daily NSE Equity Options'!$M:$M,'Daily NSE Equity Options'!$A:$A,$A1082)=0,"",SUMIFS('Daily NSE Equity Options'!$M:$M,'Daily NSE Equity Options'!$A:$A,$A1082))</f>
        <v>803348105</v>
      </c>
      <c r="AB1082" s="9">
        <f>IF(SUMIFS('Daily BSE Equity Options'!$M:$M,'Daily BSE Equity Options'!$A:$A,$A1082)=0,"",SUMIFS('Daily BSE Equity Options'!$M:$M,'Daily BSE Equity Options'!$A:$A,$A1082))</f>
        <v>21819020</v>
      </c>
      <c r="AC1082" s="9">
        <f t="shared" si="444"/>
        <v>825167125</v>
      </c>
      <c r="AD1082" s="26">
        <f t="shared" si="445"/>
        <v>0.91230606909914758</v>
      </c>
      <c r="AE1082" s="26">
        <f t="shared" si="446"/>
        <v>105.79108239727871</v>
      </c>
      <c r="AF1082" s="26">
        <f t="shared" si="447"/>
        <v>0.96328964855691401</v>
      </c>
      <c r="AG1082" s="26">
        <f t="shared" si="456"/>
        <v>-3.585853454169674E-2</v>
      </c>
      <c r="AH1082" s="26">
        <f t="shared" si="457"/>
        <v>4.3536657449867242</v>
      </c>
      <c r="AI1082" s="26">
        <f t="shared" si="458"/>
        <v>-1.4492724596205986E-2</v>
      </c>
      <c r="AJ1082" s="26">
        <f t="shared" si="448"/>
        <v>0.97355805952642627</v>
      </c>
      <c r="AK1082" s="26">
        <f t="shared" si="449"/>
        <v>2.6441940473573764E-2</v>
      </c>
      <c r="AL1082" s="29">
        <v>16.170000000000002</v>
      </c>
      <c r="AM1082" s="30">
        <v>17.23</v>
      </c>
      <c r="AN1082" s="30">
        <v>14.38</v>
      </c>
      <c r="AO1082" s="30">
        <v>16.602499999999999</v>
      </c>
      <c r="AP1082" s="31">
        <v>2.6700000000000002E-2</v>
      </c>
    </row>
    <row r="1083" spans="1:42" x14ac:dyDescent="0.2">
      <c r="A1083" s="11">
        <v>45513</v>
      </c>
      <c r="B1083" s="5" t="s">
        <v>241</v>
      </c>
      <c r="C1083" s="10">
        <v>45505</v>
      </c>
      <c r="D1083" s="5" t="s">
        <v>192</v>
      </c>
      <c r="E1083" s="18">
        <f>IF(SUMIFS('Daily NSE Equity Options'!$K:$K,'Daily NSE Equity Options'!$A:$A,$A1083)=0,"",SUMIFS('Daily NSE Equity Options'!$K:$K,'Daily NSE Equity Options'!$A:$A,$A1083))</f>
        <v>461.9966</v>
      </c>
      <c r="F1083" s="7">
        <f>IF(SUMIFS('Daily BSE Equity Options'!$K:$K,'Daily BSE Equity Options'!$A:$A,$A1083)=0,"",SUMIFS('Daily BSE Equity Options'!$K:$K,'Daily BSE Equity Options'!$A:$A,$A1083))</f>
        <v>172.82329999999999</v>
      </c>
      <c r="G1083" s="7">
        <f t="shared" si="432"/>
        <v>634.81989999999996</v>
      </c>
      <c r="H1083" s="20">
        <f t="shared" si="433"/>
        <v>-0.20918820517780135</v>
      </c>
      <c r="I1083" s="20">
        <f t="shared" si="434"/>
        <v>213.12873249907074</v>
      </c>
      <c r="J1083" s="20">
        <f t="shared" si="435"/>
        <v>8.5138850000837429E-2</v>
      </c>
      <c r="K1083" s="20">
        <f t="shared" si="450"/>
        <v>-0.4753939797496044</v>
      </c>
      <c r="L1083" s="20">
        <f t="shared" si="451"/>
        <v>3.8715691497608224</v>
      </c>
      <c r="M1083" s="20">
        <f t="shared" si="452"/>
        <v>-0.30706374409841053</v>
      </c>
      <c r="N1083" s="20">
        <f t="shared" si="436"/>
        <v>0.72776010959958881</v>
      </c>
      <c r="O1083" s="20">
        <f t="shared" si="437"/>
        <v>0.27223989040041119</v>
      </c>
      <c r="P1083" s="21">
        <f>IF(SUMIFS('Daily NSE Equity Options'!$L:$L,'Daily NSE Equity Options'!$A:$A,$A1083)=0,"",SUMIFS('Daily NSE Equity Options'!$L:$L,'Daily NSE Equity Options'!$A:$A,$A1083))</f>
        <v>105798.1661</v>
      </c>
      <c r="Q1083" s="8">
        <f>IF(SUMIFS('Daily BSE Equity Options'!$L:$L,'Daily BSE Equity Options'!$A:$A,$A1083)=0,"",SUMIFS('Daily BSE Equity Options'!$L:$L,'Daily BSE Equity Options'!$A:$A,$A1083))</f>
        <v>338984.74530000001</v>
      </c>
      <c r="R1083" s="8">
        <f t="shared" si="438"/>
        <v>444782.91139999998</v>
      </c>
      <c r="S1083" s="23">
        <f t="shared" si="439"/>
        <v>-0.57237253551994405</v>
      </c>
      <c r="T1083" s="23">
        <f t="shared" si="440"/>
        <v>989.64729966325251</v>
      </c>
      <c r="U1083" s="23">
        <f t="shared" si="441"/>
        <v>0.79529281551210418</v>
      </c>
      <c r="V1083" s="23">
        <f t="shared" si="453"/>
        <v>-0.78676088203683303</v>
      </c>
      <c r="W1083" s="23">
        <f t="shared" si="454"/>
        <v>18.504365290646763</v>
      </c>
      <c r="X1083" s="23">
        <f t="shared" si="455"/>
        <v>-0.13386817422536612</v>
      </c>
      <c r="Y1083" s="23">
        <f t="shared" si="442"/>
        <v>0.23786472768701789</v>
      </c>
      <c r="Z1083" s="23">
        <f t="shared" si="443"/>
        <v>0.76213527231298217</v>
      </c>
      <c r="AA1083" s="24">
        <f>IF(SUMIFS('Daily NSE Equity Options'!$M:$M,'Daily NSE Equity Options'!$A:$A,$A1083)=0,"",SUMIFS('Daily NSE Equity Options'!$M:$M,'Daily NSE Equity Options'!$A:$A,$A1083))</f>
        <v>157284040</v>
      </c>
      <c r="AB1083" s="9">
        <f>IF(SUMIFS('Daily BSE Equity Options'!$M:$M,'Daily BSE Equity Options'!$A:$A,$A1083)=0,"",SUMIFS('Daily BSE Equity Options'!$M:$M,'Daily BSE Equity Options'!$A:$A,$A1083))</f>
        <v>424940670</v>
      </c>
      <c r="AC1083" s="9">
        <f t="shared" si="444"/>
        <v>582224710</v>
      </c>
      <c r="AD1083" s="26">
        <f t="shared" si="445"/>
        <v>-0.52169430113702397</v>
      </c>
      <c r="AE1083" s="26">
        <f t="shared" si="446"/>
        <v>817.84388151505345</v>
      </c>
      <c r="AF1083" s="26">
        <f t="shared" si="447"/>
        <v>0.76777379363075737</v>
      </c>
      <c r="AG1083" s="26">
        <f t="shared" si="456"/>
        <v>-0.80421433868945269</v>
      </c>
      <c r="AH1083" s="26">
        <f t="shared" si="457"/>
        <v>18.475699183556365</v>
      </c>
      <c r="AI1083" s="26">
        <f t="shared" si="458"/>
        <v>-0.29441601299857889</v>
      </c>
      <c r="AJ1083" s="26">
        <f t="shared" si="448"/>
        <v>0.27014318921641095</v>
      </c>
      <c r="AK1083" s="26">
        <f t="shared" si="449"/>
        <v>0.72985681078358899</v>
      </c>
      <c r="AL1083" s="29">
        <v>16.602499999999999</v>
      </c>
      <c r="AM1083" s="30">
        <v>16.602499999999999</v>
      </c>
      <c r="AN1083" s="30">
        <v>13.432499999999999</v>
      </c>
      <c r="AO1083" s="30">
        <v>15.335000000000001</v>
      </c>
      <c r="AP1083" s="31">
        <v>-7.6300000000000007E-2</v>
      </c>
    </row>
    <row r="1084" spans="1:42" x14ac:dyDescent="0.2">
      <c r="A1084" s="11">
        <v>45516</v>
      </c>
      <c r="B1084" s="5" t="s">
        <v>244</v>
      </c>
      <c r="C1084" s="10">
        <v>45505</v>
      </c>
      <c r="D1084" s="5" t="s">
        <v>192</v>
      </c>
      <c r="E1084" s="18">
        <f>IF(SUMIFS('Daily NSE Equity Options'!$K:$K,'Daily NSE Equity Options'!$A:$A,$A1084)=0,"",SUMIFS('Daily NSE Equity Options'!$K:$K,'Daily NSE Equity Options'!$A:$A,$A1084))</f>
        <v>712.09739999999999</v>
      </c>
      <c r="F1084" s="7">
        <f>IF(SUMIFS('Daily BSE Equity Options'!$K:$K,'Daily BSE Equity Options'!$A:$A,$A1084)=0,"",SUMIFS('Daily BSE Equity Options'!$K:$K,'Daily BSE Equity Options'!$A:$A,$A1084))</f>
        <v>114.2526</v>
      </c>
      <c r="G1084" s="7">
        <f t="shared" si="432"/>
        <v>826.35</v>
      </c>
      <c r="H1084" s="20" t="str">
        <f t="shared" si="433"/>
        <v/>
      </c>
      <c r="I1084" s="20" t="str">
        <f t="shared" si="434"/>
        <v/>
      </c>
      <c r="J1084" s="20" t="str">
        <f t="shared" si="435"/>
        <v/>
      </c>
      <c r="K1084" s="20">
        <f t="shared" si="450"/>
        <v>0.54134770688788625</v>
      </c>
      <c r="L1084" s="20">
        <f t="shared" si="451"/>
        <v>-0.3389051129101226</v>
      </c>
      <c r="M1084" s="20">
        <f t="shared" si="452"/>
        <v>0.30170777570142349</v>
      </c>
      <c r="N1084" s="20">
        <f t="shared" si="436"/>
        <v>0.86173824650571784</v>
      </c>
      <c r="O1084" s="20">
        <f t="shared" si="437"/>
        <v>0.13826175349428207</v>
      </c>
      <c r="P1084" s="21">
        <f>IF(SUMIFS('Daily NSE Equity Options'!$L:$L,'Daily NSE Equity Options'!$A:$A,$A1084)=0,"",SUMIFS('Daily NSE Equity Options'!$L:$L,'Daily NSE Equity Options'!$A:$A,$A1084))</f>
        <v>289658.46409999998</v>
      </c>
      <c r="Q1084" s="8">
        <f>IF(SUMIFS('Daily BSE Equity Options'!$L:$L,'Daily BSE Equity Options'!$A:$A,$A1084)=0,"",SUMIFS('Daily BSE Equity Options'!$L:$L,'Daily BSE Equity Options'!$A:$A,$A1084))</f>
        <v>165787.47409999999</v>
      </c>
      <c r="R1084" s="8">
        <f t="shared" si="438"/>
        <v>455445.93819999998</v>
      </c>
      <c r="S1084" s="23" t="str">
        <f t="shared" si="439"/>
        <v/>
      </c>
      <c r="T1084" s="23" t="str">
        <f t="shared" si="440"/>
        <v/>
      </c>
      <c r="U1084" s="23" t="str">
        <f t="shared" si="441"/>
        <v/>
      </c>
      <c r="V1084" s="23">
        <f t="shared" si="453"/>
        <v>1.7378401231096574</v>
      </c>
      <c r="W1084" s="23">
        <f t="shared" si="454"/>
        <v>-0.51092939609043819</v>
      </c>
      <c r="X1084" s="23">
        <f t="shared" si="455"/>
        <v>2.3973553224958755E-2</v>
      </c>
      <c r="Y1084" s="23">
        <f t="shared" si="442"/>
        <v>0.63598868670292596</v>
      </c>
      <c r="Z1084" s="23">
        <f t="shared" si="443"/>
        <v>0.36401131329707398</v>
      </c>
      <c r="AA1084" s="24">
        <f>IF(SUMIFS('Daily NSE Equity Options'!$M:$M,'Daily NSE Equity Options'!$A:$A,$A1084)=0,"",SUMIFS('Daily NSE Equity Options'!$M:$M,'Daily NSE Equity Options'!$A:$A,$A1084))</f>
        <v>443117448</v>
      </c>
      <c r="AB1084" s="9">
        <f>IF(SUMIFS('Daily BSE Equity Options'!$M:$M,'Daily BSE Equity Options'!$A:$A,$A1084)=0,"",SUMIFS('Daily BSE Equity Options'!$M:$M,'Daily BSE Equity Options'!$A:$A,$A1084))</f>
        <v>191787553</v>
      </c>
      <c r="AC1084" s="9">
        <f t="shared" si="444"/>
        <v>634905001</v>
      </c>
      <c r="AD1084" s="26" t="str">
        <f t="shared" si="445"/>
        <v/>
      </c>
      <c r="AE1084" s="26" t="str">
        <f t="shared" si="446"/>
        <v/>
      </c>
      <c r="AF1084" s="26" t="str">
        <f t="shared" si="447"/>
        <v/>
      </c>
      <c r="AG1084" s="26">
        <f t="shared" si="456"/>
        <v>1.8173071342775784</v>
      </c>
      <c r="AH1084" s="26">
        <f t="shared" si="457"/>
        <v>-0.5486721640458655</v>
      </c>
      <c r="AI1084" s="26">
        <f t="shared" si="458"/>
        <v>9.0481029223235865E-2</v>
      </c>
      <c r="AJ1084" s="26">
        <f t="shared" si="448"/>
        <v>0.69792716595722637</v>
      </c>
      <c r="AK1084" s="26">
        <f t="shared" si="449"/>
        <v>0.30207283404277357</v>
      </c>
      <c r="AL1084" s="29">
        <v>15.335000000000001</v>
      </c>
      <c r="AM1084" s="30">
        <v>16.557500000000001</v>
      </c>
      <c r="AN1084" s="30">
        <v>13.395</v>
      </c>
      <c r="AO1084" s="30">
        <v>15.8675</v>
      </c>
      <c r="AP1084" s="31">
        <v>3.4700000000000002E-2</v>
      </c>
    </row>
    <row r="1085" spans="1:42" x14ac:dyDescent="0.2">
      <c r="A1085" s="11">
        <v>45517</v>
      </c>
      <c r="B1085" s="5" t="s">
        <v>242</v>
      </c>
      <c r="C1085" s="10">
        <v>45505</v>
      </c>
      <c r="D1085" s="5" t="s">
        <v>192</v>
      </c>
      <c r="E1085" s="18">
        <f>IF(SUMIFS('Daily NSE Equity Options'!$K:$K,'Daily NSE Equity Options'!$A:$A,$A1085)=0,"",SUMIFS('Daily NSE Equity Options'!$K:$K,'Daily NSE Equity Options'!$A:$A,$A1085))</f>
        <v>763.63040000000001</v>
      </c>
      <c r="F1085" s="7">
        <f>IF(SUMIFS('Daily BSE Equity Options'!$K:$K,'Daily BSE Equity Options'!$A:$A,$A1085)=0,"",SUMIFS('Daily BSE Equity Options'!$K:$K,'Daily BSE Equity Options'!$A:$A,$A1085))</f>
        <v>7.6031000000000004</v>
      </c>
      <c r="G1085" s="7">
        <f t="shared" si="432"/>
        <v>771.23350000000005</v>
      </c>
      <c r="H1085" s="20" t="str">
        <f t="shared" si="433"/>
        <v/>
      </c>
      <c r="I1085" s="20" t="str">
        <f t="shared" si="434"/>
        <v/>
      </c>
      <c r="J1085" s="20" t="str">
        <f t="shared" si="435"/>
        <v/>
      </c>
      <c r="K1085" s="20">
        <f t="shared" si="450"/>
        <v>7.2367909221407123E-2</v>
      </c>
      <c r="L1085" s="20">
        <f t="shared" si="451"/>
        <v>-0.93345359317862353</v>
      </c>
      <c r="M1085" s="20">
        <f t="shared" si="452"/>
        <v>-6.6698735402674347E-2</v>
      </c>
      <c r="N1085" s="20">
        <f t="shared" si="436"/>
        <v>0.99014163674166122</v>
      </c>
      <c r="O1085" s="20">
        <f t="shared" si="437"/>
        <v>9.8583632583387516E-3</v>
      </c>
      <c r="P1085" s="21">
        <f>IF(SUMIFS('Daily NSE Equity Options'!$L:$L,'Daily NSE Equity Options'!$A:$A,$A1085)=0,"",SUMIFS('Daily NSE Equity Options'!$L:$L,'Daily NSE Equity Options'!$A:$A,$A1085))</f>
        <v>490455.44990000001</v>
      </c>
      <c r="Q1085" s="8">
        <f>IF(SUMIFS('Daily BSE Equity Options'!$L:$L,'Daily BSE Equity Options'!$A:$A,$A1085)=0,"",SUMIFS('Daily BSE Equity Options'!$L:$L,'Daily BSE Equity Options'!$A:$A,$A1085))</f>
        <v>2419.6849000000002</v>
      </c>
      <c r="R1085" s="8">
        <f t="shared" si="438"/>
        <v>492875.1348</v>
      </c>
      <c r="S1085" s="23" t="str">
        <f t="shared" si="439"/>
        <v/>
      </c>
      <c r="T1085" s="23" t="str">
        <f t="shared" si="440"/>
        <v/>
      </c>
      <c r="U1085" s="23" t="str">
        <f t="shared" si="441"/>
        <v/>
      </c>
      <c r="V1085" s="23">
        <f t="shared" si="453"/>
        <v>0.69321981121421006</v>
      </c>
      <c r="W1085" s="23">
        <f t="shared" si="454"/>
        <v>-0.98540489917506979</v>
      </c>
      <c r="X1085" s="23">
        <f t="shared" si="455"/>
        <v>8.2181425852487777E-2</v>
      </c>
      <c r="Y1085" s="23">
        <f t="shared" si="442"/>
        <v>0.99509067362267756</v>
      </c>
      <c r="Z1085" s="23">
        <f t="shared" si="443"/>
        <v>4.909326377322454E-3</v>
      </c>
      <c r="AA1085" s="24">
        <f>IF(SUMIFS('Daily NSE Equity Options'!$M:$M,'Daily NSE Equity Options'!$A:$A,$A1085)=0,"",SUMIFS('Daily NSE Equity Options'!$M:$M,'Daily NSE Equity Options'!$A:$A,$A1085))</f>
        <v>803895419</v>
      </c>
      <c r="AB1085" s="9">
        <f>IF(SUMIFS('Daily BSE Equity Options'!$M:$M,'Daily BSE Equity Options'!$A:$A,$A1085)=0,"",SUMIFS('Daily BSE Equity Options'!$M:$M,'Daily BSE Equity Options'!$A:$A,$A1085))</f>
        <v>3006677</v>
      </c>
      <c r="AC1085" s="9">
        <f t="shared" si="444"/>
        <v>806902096</v>
      </c>
      <c r="AD1085" s="26" t="str">
        <f t="shared" si="445"/>
        <v/>
      </c>
      <c r="AE1085" s="26" t="str">
        <f t="shared" si="446"/>
        <v/>
      </c>
      <c r="AF1085" s="26" t="str">
        <f t="shared" si="447"/>
        <v/>
      </c>
      <c r="AG1085" s="26">
        <f t="shared" si="456"/>
        <v>0.81418137026281112</v>
      </c>
      <c r="AH1085" s="26">
        <f t="shared" si="457"/>
        <v>-0.98432287730372159</v>
      </c>
      <c r="AI1085" s="26">
        <f t="shared" si="458"/>
        <v>0.27090209516242258</v>
      </c>
      <c r="AJ1085" s="26">
        <f t="shared" si="448"/>
        <v>0.99627380197064208</v>
      </c>
      <c r="AK1085" s="26">
        <f t="shared" si="449"/>
        <v>3.7261980293579505E-3</v>
      </c>
      <c r="AL1085" s="29">
        <v>15.8675</v>
      </c>
      <c r="AM1085" s="30">
        <v>16.375</v>
      </c>
      <c r="AN1085" s="30">
        <v>14.2225</v>
      </c>
      <c r="AO1085" s="30">
        <v>16.1675</v>
      </c>
      <c r="AP1085" s="31">
        <v>1.89E-2</v>
      </c>
    </row>
    <row r="1086" spans="1:42" x14ac:dyDescent="0.2">
      <c r="A1086" s="11">
        <v>45518</v>
      </c>
      <c r="B1086" s="5" t="s">
        <v>240</v>
      </c>
      <c r="C1086" s="10">
        <v>45505</v>
      </c>
      <c r="D1086" s="5" t="s">
        <v>192</v>
      </c>
      <c r="E1086" s="18">
        <f>IF(SUMIFS('Daily NSE Equity Options'!$K:$K,'Daily NSE Equity Options'!$A:$A,$A1086)=0,"",SUMIFS('Daily NSE Equity Options'!$K:$K,'Daily NSE Equity Options'!$A:$A,$A1086))</f>
        <v>570.87260000000003</v>
      </c>
      <c r="F1086" s="7">
        <f>IF(SUMIFS('Daily BSE Equity Options'!$K:$K,'Daily BSE Equity Options'!$A:$A,$A1086)=0,"",SUMIFS('Daily BSE Equity Options'!$K:$K,'Daily BSE Equity Options'!$A:$A,$A1086))</f>
        <v>10.8154</v>
      </c>
      <c r="G1086" s="7">
        <f t="shared" si="432"/>
        <v>581.68799999999999</v>
      </c>
      <c r="H1086" s="20">
        <f t="shared" si="433"/>
        <v>-6.2251000350597163E-3</v>
      </c>
      <c r="I1086" s="20">
        <f t="shared" si="434"/>
        <v>20.862542955326461</v>
      </c>
      <c r="J1086" s="20">
        <f t="shared" si="435"/>
        <v>1.173106982897254E-2</v>
      </c>
      <c r="K1086" s="20">
        <f t="shared" si="450"/>
        <v>-0.25242289987407518</v>
      </c>
      <c r="L1086" s="20">
        <f t="shared" si="451"/>
        <v>0.42249871762833568</v>
      </c>
      <c r="M1086" s="20">
        <f t="shared" si="452"/>
        <v>-0.24576927739783094</v>
      </c>
      <c r="N1086" s="20">
        <f t="shared" si="436"/>
        <v>0.98140687103739466</v>
      </c>
      <c r="O1086" s="20">
        <f t="shared" si="437"/>
        <v>1.8593128962605385E-2</v>
      </c>
      <c r="P1086" s="21">
        <f>IF(SUMIFS('Daily NSE Equity Options'!$L:$L,'Daily NSE Equity Options'!$A:$A,$A1086)=0,"",SUMIFS('Daily NSE Equity Options'!$L:$L,'Daily NSE Equity Options'!$A:$A,$A1086))</f>
        <v>575382.87569999998</v>
      </c>
      <c r="Q1086" s="8">
        <f>IF(SUMIFS('Daily BSE Equity Options'!$L:$L,'Daily BSE Equity Options'!$A:$A,$A1086)=0,"",SUMIFS('Daily BSE Equity Options'!$L:$L,'Daily BSE Equity Options'!$A:$A,$A1086))</f>
        <v>6175.5219999999999</v>
      </c>
      <c r="R1086" s="8">
        <f t="shared" si="438"/>
        <v>581558.39769999997</v>
      </c>
      <c r="S1086" s="23">
        <f t="shared" si="439"/>
        <v>0.88945461539134429</v>
      </c>
      <c r="T1086" s="23">
        <f t="shared" si="440"/>
        <v>38.498895723414691</v>
      </c>
      <c r="U1086" s="23">
        <f t="shared" si="441"/>
        <v>0.90875394462611103</v>
      </c>
      <c r="V1086" s="23">
        <f t="shared" si="453"/>
        <v>0.17316032642172896</v>
      </c>
      <c r="W1086" s="23">
        <f t="shared" si="454"/>
        <v>1.5522009084736608</v>
      </c>
      <c r="X1086" s="23">
        <f t="shared" si="455"/>
        <v>0.17993048672659473</v>
      </c>
      <c r="Y1086" s="23">
        <f t="shared" si="442"/>
        <v>0.98938108017281923</v>
      </c>
      <c r="Z1086" s="23">
        <f t="shared" si="443"/>
        <v>1.0618919827180754E-2</v>
      </c>
      <c r="AA1086" s="24">
        <f>IF(SUMIFS('Daily NSE Equity Options'!$M:$M,'Daily NSE Equity Options'!$A:$A,$A1086)=0,"",SUMIFS('Daily NSE Equity Options'!$M:$M,'Daily NSE Equity Options'!$A:$A,$A1086))</f>
        <v>832196597</v>
      </c>
      <c r="AB1086" s="9">
        <f>IF(SUMIFS('Daily BSE Equity Options'!$M:$M,'Daily BSE Equity Options'!$A:$A,$A1086)=0,"",SUMIFS('Daily BSE Equity Options'!$M:$M,'Daily BSE Equity Options'!$A:$A,$A1086))</f>
        <v>7736182</v>
      </c>
      <c r="AC1086" s="9">
        <f t="shared" si="444"/>
        <v>839932779</v>
      </c>
      <c r="AD1086" s="26">
        <f t="shared" si="445"/>
        <v>1.1395917284917232</v>
      </c>
      <c r="AE1086" s="26">
        <f t="shared" si="446"/>
        <v>31.369910415786237</v>
      </c>
      <c r="AF1086" s="26">
        <f t="shared" si="447"/>
        <v>1.1581554954818585</v>
      </c>
      <c r="AG1086" s="26">
        <f t="shared" si="456"/>
        <v>3.5205049476715544E-2</v>
      </c>
      <c r="AH1086" s="26">
        <f t="shared" si="457"/>
        <v>1.5730006914610382</v>
      </c>
      <c r="AI1086" s="26">
        <f t="shared" si="458"/>
        <v>4.0935180567432727E-2</v>
      </c>
      <c r="AJ1086" s="26">
        <f t="shared" si="448"/>
        <v>0.99078952245534402</v>
      </c>
      <c r="AK1086" s="26">
        <f t="shared" si="449"/>
        <v>9.2104775446559869E-3</v>
      </c>
      <c r="AL1086" s="29">
        <v>16.1675</v>
      </c>
      <c r="AM1086" s="30">
        <v>16.22</v>
      </c>
      <c r="AN1086" s="30">
        <v>13.8225</v>
      </c>
      <c r="AO1086" s="30">
        <v>15.435</v>
      </c>
      <c r="AP1086" s="31">
        <v>-4.53E-2</v>
      </c>
    </row>
    <row r="1087" spans="1:42" x14ac:dyDescent="0.2">
      <c r="A1087" s="11">
        <v>45520</v>
      </c>
      <c r="B1087" s="5" t="s">
        <v>241</v>
      </c>
      <c r="C1087" s="10">
        <v>45505</v>
      </c>
      <c r="D1087" s="5" t="s">
        <v>192</v>
      </c>
      <c r="E1087" s="18">
        <f>IF(SUMIFS('Daily NSE Equity Options'!$K:$K,'Daily NSE Equity Options'!$A:$A,$A1087)=0,"",SUMIFS('Daily NSE Equity Options'!$K:$K,'Daily NSE Equity Options'!$A:$A,$A1087))</f>
        <v>561.20249999999999</v>
      </c>
      <c r="F1087" s="7">
        <f>IF(SUMIFS('Daily BSE Equity Options'!$K:$K,'Daily BSE Equity Options'!$A:$A,$A1087)=0,"",SUMIFS('Daily BSE Equity Options'!$K:$K,'Daily BSE Equity Options'!$A:$A,$A1087))</f>
        <v>275.75279999999998</v>
      </c>
      <c r="G1087" s="7">
        <f t="shared" si="432"/>
        <v>836.95529999999997</v>
      </c>
      <c r="H1087" s="20">
        <f t="shared" si="433"/>
        <v>9.3119455297028253E-2</v>
      </c>
      <c r="I1087" s="20">
        <f t="shared" si="434"/>
        <v>405.05625092033569</v>
      </c>
      <c r="J1087" s="20">
        <f t="shared" si="435"/>
        <v>0.62808172745390034</v>
      </c>
      <c r="K1087" s="20">
        <f t="shared" si="450"/>
        <v>-1.6939155951783413E-2</v>
      </c>
      <c r="L1087" s="20">
        <f t="shared" si="451"/>
        <v>24.496310816058582</v>
      </c>
      <c r="M1087" s="20">
        <f t="shared" si="452"/>
        <v>0.43883886207038825</v>
      </c>
      <c r="N1087" s="20">
        <f t="shared" si="436"/>
        <v>0.67052864113531507</v>
      </c>
      <c r="O1087" s="20">
        <f t="shared" si="437"/>
        <v>0.32947135886468487</v>
      </c>
      <c r="P1087" s="21">
        <f>IF(SUMIFS('Daily NSE Equity Options'!$L:$L,'Daily NSE Equity Options'!$A:$A,$A1087)=0,"",SUMIFS('Daily NSE Equity Options'!$L:$L,'Daily NSE Equity Options'!$A:$A,$A1087))</f>
        <v>146611.3321</v>
      </c>
      <c r="Q1087" s="8">
        <f>IF(SUMIFS('Daily BSE Equity Options'!$L:$L,'Daily BSE Equity Options'!$A:$A,$A1087)=0,"",SUMIFS('Daily BSE Equity Options'!$L:$L,'Daily BSE Equity Options'!$A:$A,$A1087))</f>
        <v>432382.15639999998</v>
      </c>
      <c r="R1087" s="8">
        <f t="shared" si="438"/>
        <v>578993.48849999998</v>
      </c>
      <c r="S1087" s="23">
        <f t="shared" si="439"/>
        <v>-0.39103627202314173</v>
      </c>
      <c r="T1087" s="23">
        <f t="shared" si="440"/>
        <v>1454.3735132631602</v>
      </c>
      <c r="U1087" s="23">
        <f t="shared" si="441"/>
        <v>1.4019389991351785</v>
      </c>
      <c r="V1087" s="23">
        <f t="shared" si="453"/>
        <v>-0.74519343850538577</v>
      </c>
      <c r="W1087" s="23">
        <f t="shared" si="454"/>
        <v>69.015483128389789</v>
      </c>
      <c r="X1087" s="23">
        <f t="shared" si="455"/>
        <v>-4.4104069516387456E-3</v>
      </c>
      <c r="Y1087" s="23">
        <f t="shared" si="442"/>
        <v>0.25321758363781671</v>
      </c>
      <c r="Z1087" s="23">
        <f t="shared" si="443"/>
        <v>0.74678241636218334</v>
      </c>
      <c r="AA1087" s="24">
        <f>IF(SUMIFS('Daily NSE Equity Options'!$M:$M,'Daily NSE Equity Options'!$A:$A,$A1087)=0,"",SUMIFS('Daily NSE Equity Options'!$M:$M,'Daily NSE Equity Options'!$A:$A,$A1087))</f>
        <v>219104093</v>
      </c>
      <c r="AB1087" s="9">
        <f>IF(SUMIFS('Daily BSE Equity Options'!$M:$M,'Daily BSE Equity Options'!$A:$A,$A1087)=0,"",SUMIFS('Daily BSE Equity Options'!$M:$M,'Daily BSE Equity Options'!$A:$A,$A1087))</f>
        <v>540108006</v>
      </c>
      <c r="AC1087" s="9">
        <f t="shared" si="444"/>
        <v>759212099</v>
      </c>
      <c r="AD1087" s="26">
        <f t="shared" si="445"/>
        <v>-0.32354732688325682</v>
      </c>
      <c r="AE1087" s="26">
        <f t="shared" si="446"/>
        <v>1188.7595536209919</v>
      </c>
      <c r="AF1087" s="26">
        <f t="shared" si="447"/>
        <v>1.3406786205467385</v>
      </c>
      <c r="AG1087" s="26">
        <f t="shared" si="456"/>
        <v>-0.73671594694108078</v>
      </c>
      <c r="AH1087" s="26">
        <f t="shared" si="457"/>
        <v>68.815834994574843</v>
      </c>
      <c r="AI1087" s="26">
        <f t="shared" si="458"/>
        <v>-9.6103738320706733E-2</v>
      </c>
      <c r="AJ1087" s="26">
        <f t="shared" si="448"/>
        <v>0.28859404807772959</v>
      </c>
      <c r="AK1087" s="26">
        <f t="shared" si="449"/>
        <v>0.71140595192227041</v>
      </c>
      <c r="AL1087" s="29">
        <v>15.435</v>
      </c>
      <c r="AM1087" s="30">
        <v>15.435</v>
      </c>
      <c r="AN1087" s="30">
        <v>12.95</v>
      </c>
      <c r="AO1087" s="30">
        <v>14.4025</v>
      </c>
      <c r="AP1087" s="31">
        <v>-6.6900000000000001E-2</v>
      </c>
    </row>
    <row r="1088" spans="1:42" x14ac:dyDescent="0.2">
      <c r="A1088" s="11">
        <v>45523</v>
      </c>
      <c r="B1088" s="5" t="s">
        <v>244</v>
      </c>
      <c r="C1088" s="10">
        <v>45505</v>
      </c>
      <c r="D1088" s="5" t="s">
        <v>192</v>
      </c>
      <c r="E1088" s="18">
        <f>IF(SUMIFS('Daily NSE Equity Options'!$K:$K,'Daily NSE Equity Options'!$A:$A,$A1088)=0,"",SUMIFS('Daily NSE Equity Options'!$K:$K,'Daily NSE Equity Options'!$A:$A,$A1088))</f>
        <v>619.36779999999999</v>
      </c>
      <c r="F1088" s="7">
        <f>IF(SUMIFS('Daily BSE Equity Options'!$K:$K,'Daily BSE Equity Options'!$A:$A,$A1088)=0,"",SUMIFS('Daily BSE Equity Options'!$K:$K,'Daily BSE Equity Options'!$A:$A,$A1088))</f>
        <v>92.973399999999998</v>
      </c>
      <c r="G1088" s="7">
        <f t="shared" si="432"/>
        <v>712.34119999999996</v>
      </c>
      <c r="H1088" s="20" t="str">
        <f t="shared" si="433"/>
        <v/>
      </c>
      <c r="I1088" s="20" t="str">
        <f t="shared" si="434"/>
        <v/>
      </c>
      <c r="J1088" s="20" t="str">
        <f t="shared" si="435"/>
        <v/>
      </c>
      <c r="K1088" s="20">
        <f t="shared" si="450"/>
        <v>0.10364405005323385</v>
      </c>
      <c r="L1088" s="20">
        <f t="shared" si="451"/>
        <v>-0.66283787508232006</v>
      </c>
      <c r="M1088" s="20">
        <f t="shared" si="452"/>
        <v>-0.1488897913663968</v>
      </c>
      <c r="N1088" s="20">
        <f t="shared" si="436"/>
        <v>0.86948192804234825</v>
      </c>
      <c r="O1088" s="20">
        <f t="shared" si="437"/>
        <v>0.13051807195765175</v>
      </c>
      <c r="P1088" s="21">
        <f>IF(SUMIFS('Daily NSE Equity Options'!$L:$L,'Daily NSE Equity Options'!$A:$A,$A1088)=0,"",SUMIFS('Daily NSE Equity Options'!$L:$L,'Daily NSE Equity Options'!$A:$A,$A1088))</f>
        <v>286701.02799999999</v>
      </c>
      <c r="Q1088" s="8">
        <f>IF(SUMIFS('Daily BSE Equity Options'!$L:$L,'Daily BSE Equity Options'!$A:$A,$A1088)=0,"",SUMIFS('Daily BSE Equity Options'!$L:$L,'Daily BSE Equity Options'!$A:$A,$A1088))</f>
        <v>133643.0509</v>
      </c>
      <c r="R1088" s="8">
        <f t="shared" si="438"/>
        <v>420344.07889999996</v>
      </c>
      <c r="S1088" s="23" t="str">
        <f t="shared" si="439"/>
        <v/>
      </c>
      <c r="T1088" s="23" t="str">
        <f t="shared" si="440"/>
        <v/>
      </c>
      <c r="U1088" s="23" t="str">
        <f t="shared" si="441"/>
        <v/>
      </c>
      <c r="V1088" s="23">
        <f t="shared" si="453"/>
        <v>0.95551751623434011</v>
      </c>
      <c r="W1088" s="23">
        <f t="shared" si="454"/>
        <v>-0.69091450948691369</v>
      </c>
      <c r="X1088" s="23">
        <f t="shared" si="455"/>
        <v>-0.27400897030986215</v>
      </c>
      <c r="Y1088" s="23">
        <f t="shared" si="442"/>
        <v>0.68206272525657796</v>
      </c>
      <c r="Z1088" s="23">
        <f t="shared" si="443"/>
        <v>0.31793727474342215</v>
      </c>
      <c r="AA1088" s="24">
        <f>IF(SUMIFS('Daily NSE Equity Options'!$M:$M,'Daily NSE Equity Options'!$A:$A,$A1088)=0,"",SUMIFS('Daily NSE Equity Options'!$M:$M,'Daily NSE Equity Options'!$A:$A,$A1088))</f>
        <v>437612667</v>
      </c>
      <c r="AB1088" s="9">
        <f>IF(SUMIFS('Daily BSE Equity Options'!$M:$M,'Daily BSE Equity Options'!$A:$A,$A1088)=0,"",SUMIFS('Daily BSE Equity Options'!$M:$M,'Daily BSE Equity Options'!$A:$A,$A1088))</f>
        <v>154834459</v>
      </c>
      <c r="AC1088" s="9">
        <f t="shared" si="444"/>
        <v>592447126</v>
      </c>
      <c r="AD1088" s="26" t="str">
        <f t="shared" si="445"/>
        <v/>
      </c>
      <c r="AE1088" s="26" t="str">
        <f t="shared" si="446"/>
        <v/>
      </c>
      <c r="AF1088" s="26" t="str">
        <f t="shared" si="447"/>
        <v/>
      </c>
      <c r="AG1088" s="26">
        <f t="shared" si="456"/>
        <v>0.99728202704090974</v>
      </c>
      <c r="AH1088" s="26">
        <f t="shared" si="457"/>
        <v>-0.71332685818399066</v>
      </c>
      <c r="AI1088" s="26">
        <f t="shared" si="458"/>
        <v>-0.21965531531920435</v>
      </c>
      <c r="AJ1088" s="26">
        <f t="shared" si="448"/>
        <v>0.73865269624077812</v>
      </c>
      <c r="AK1088" s="26">
        <f t="shared" si="449"/>
        <v>0.26134730375922188</v>
      </c>
      <c r="AL1088" s="29">
        <v>14.4025</v>
      </c>
      <c r="AM1088" s="30">
        <v>14.83</v>
      </c>
      <c r="AN1088" s="30">
        <v>13.1975</v>
      </c>
      <c r="AO1088" s="30">
        <v>14.315</v>
      </c>
      <c r="AP1088" s="31">
        <v>-6.1000000000000004E-3</v>
      </c>
    </row>
    <row r="1089" spans="1:42" x14ac:dyDescent="0.2">
      <c r="A1089" s="11">
        <v>45524</v>
      </c>
      <c r="B1089" s="5" t="s">
        <v>242</v>
      </c>
      <c r="C1089" s="10">
        <v>45505</v>
      </c>
      <c r="D1089" s="5" t="s">
        <v>192</v>
      </c>
      <c r="E1089" s="18">
        <f>IF(SUMIFS('Daily NSE Equity Options'!$K:$K,'Daily NSE Equity Options'!$A:$A,$A1089)=0,"",SUMIFS('Daily NSE Equity Options'!$K:$K,'Daily NSE Equity Options'!$A:$A,$A1089))</f>
        <v>662.13070000000005</v>
      </c>
      <c r="F1089" s="7">
        <f>IF(SUMIFS('Daily BSE Equity Options'!$K:$K,'Daily BSE Equity Options'!$A:$A,$A1089)=0,"",SUMIFS('Daily BSE Equity Options'!$K:$K,'Daily BSE Equity Options'!$A:$A,$A1089))</f>
        <v>6.1856999999999998</v>
      </c>
      <c r="G1089" s="7">
        <f t="shared" si="432"/>
        <v>668.31640000000004</v>
      </c>
      <c r="H1089" s="20" t="str">
        <f t="shared" si="433"/>
        <v/>
      </c>
      <c r="I1089" s="20" t="str">
        <f t="shared" si="434"/>
        <v/>
      </c>
      <c r="J1089" s="20" t="str">
        <f t="shared" si="435"/>
        <v/>
      </c>
      <c r="K1089" s="20">
        <f t="shared" si="450"/>
        <v>6.904282076013657E-2</v>
      </c>
      <c r="L1089" s="20">
        <f t="shared" si="451"/>
        <v>-0.93346806721062148</v>
      </c>
      <c r="M1089" s="20">
        <f t="shared" si="452"/>
        <v>-6.1802967454360203E-2</v>
      </c>
      <c r="N1089" s="20">
        <f t="shared" si="436"/>
        <v>0.99074435402153826</v>
      </c>
      <c r="O1089" s="20">
        <f t="shared" si="437"/>
        <v>9.2556459784616969E-3</v>
      </c>
      <c r="P1089" s="21">
        <f>IF(SUMIFS('Daily NSE Equity Options'!$L:$L,'Daily NSE Equity Options'!$A:$A,$A1089)=0,"",SUMIFS('Daily NSE Equity Options'!$L:$L,'Daily NSE Equity Options'!$A:$A,$A1089))</f>
        <v>449303.64449999999</v>
      </c>
      <c r="Q1089" s="8">
        <f>IF(SUMIFS('Daily BSE Equity Options'!$L:$L,'Daily BSE Equity Options'!$A:$A,$A1089)=0,"",SUMIFS('Daily BSE Equity Options'!$L:$L,'Daily BSE Equity Options'!$A:$A,$A1089))</f>
        <v>2033.7942</v>
      </c>
      <c r="R1089" s="8">
        <f t="shared" si="438"/>
        <v>451337.4387</v>
      </c>
      <c r="S1089" s="23" t="str">
        <f t="shared" si="439"/>
        <v/>
      </c>
      <c r="T1089" s="23" t="str">
        <f t="shared" si="440"/>
        <v/>
      </c>
      <c r="U1089" s="23" t="str">
        <f t="shared" si="441"/>
        <v/>
      </c>
      <c r="V1089" s="23">
        <f t="shared" si="453"/>
        <v>0.56715044809675397</v>
      </c>
      <c r="W1089" s="23">
        <f t="shared" si="454"/>
        <v>-0.98478189336217858</v>
      </c>
      <c r="X1089" s="23">
        <f t="shared" si="455"/>
        <v>7.3733308867123037E-2</v>
      </c>
      <c r="Y1089" s="23">
        <f t="shared" si="442"/>
        <v>0.99549384999866619</v>
      </c>
      <c r="Z1089" s="23">
        <f t="shared" si="443"/>
        <v>4.5061500013338024E-3</v>
      </c>
      <c r="AA1089" s="24">
        <f>IF(SUMIFS('Daily NSE Equity Options'!$M:$M,'Daily NSE Equity Options'!$A:$A,$A1089)=0,"",SUMIFS('Daily NSE Equity Options'!$M:$M,'Daily NSE Equity Options'!$A:$A,$A1089))</f>
        <v>726901545</v>
      </c>
      <c r="AB1089" s="9">
        <f>IF(SUMIFS('Daily BSE Equity Options'!$M:$M,'Daily BSE Equity Options'!$A:$A,$A1089)=0,"",SUMIFS('Daily BSE Equity Options'!$M:$M,'Daily BSE Equity Options'!$A:$A,$A1089))</f>
        <v>2490559</v>
      </c>
      <c r="AC1089" s="9">
        <f t="shared" si="444"/>
        <v>729392104</v>
      </c>
      <c r="AD1089" s="26" t="str">
        <f t="shared" si="445"/>
        <v/>
      </c>
      <c r="AE1089" s="26" t="str">
        <f t="shared" si="446"/>
        <v/>
      </c>
      <c r="AF1089" s="26" t="str">
        <f t="shared" si="447"/>
        <v/>
      </c>
      <c r="AG1089" s="26">
        <f t="shared" si="456"/>
        <v>0.66106148156812838</v>
      </c>
      <c r="AH1089" s="26">
        <f t="shared" si="457"/>
        <v>-0.98391469821327049</v>
      </c>
      <c r="AI1089" s="26">
        <f t="shared" si="458"/>
        <v>0.23115139223411485</v>
      </c>
      <c r="AJ1089" s="26">
        <f t="shared" si="448"/>
        <v>0.99658543191468385</v>
      </c>
      <c r="AK1089" s="26">
        <f t="shared" si="449"/>
        <v>3.4145680853161524E-3</v>
      </c>
      <c r="AL1089" s="29">
        <v>14.315</v>
      </c>
      <c r="AM1089" s="30">
        <v>14.315</v>
      </c>
      <c r="AN1089" s="30">
        <v>11.425000000000001</v>
      </c>
      <c r="AO1089" s="30">
        <v>13.82</v>
      </c>
      <c r="AP1089" s="31">
        <v>-3.4599999999999999E-2</v>
      </c>
    </row>
    <row r="1090" spans="1:42" x14ac:dyDescent="0.2">
      <c r="A1090" s="11">
        <v>45525</v>
      </c>
      <c r="B1090" s="5" t="s">
        <v>240</v>
      </c>
      <c r="C1090" s="10">
        <v>45505</v>
      </c>
      <c r="D1090" s="5" t="s">
        <v>192</v>
      </c>
      <c r="E1090" s="18">
        <f>IF(SUMIFS('Daily NSE Equity Options'!$K:$K,'Daily NSE Equity Options'!$A:$A,$A1090)=0,"",SUMIFS('Daily NSE Equity Options'!$K:$K,'Daily NSE Equity Options'!$A:$A,$A1090))</f>
        <v>769.38520000000005</v>
      </c>
      <c r="F1090" s="7">
        <f>IF(SUMIFS('Daily BSE Equity Options'!$K:$K,'Daily BSE Equity Options'!$A:$A,$A1090)=0,"",SUMIFS('Daily BSE Equity Options'!$K:$K,'Daily BSE Equity Options'!$A:$A,$A1090))</f>
        <v>7.7286000000000001</v>
      </c>
      <c r="G1090" s="7">
        <f t="shared" ref="G1090:G1153" si="459">IF(OR(E1090="",F1090=""),"",E1090+F1090)</f>
        <v>777.11380000000008</v>
      </c>
      <c r="H1090" s="20">
        <f t="shared" ref="H1090:H1153" si="460">IFERROR(IF(OR(E1090="",INDEX(E:E,MATCH(DATE(YEAR($A1090)-1,MONTH($A1090),DAY($A1090)),$A:$A,0))=""),"",E1090/INDEX(E:E,MATCH(DATE(YEAR($A1090)-1,MONTH($A1090),DAY($A1090)),$A:$A,0))-1),"")</f>
        <v>0.72483876123974689</v>
      </c>
      <c r="I1090" s="20">
        <f t="shared" ref="I1090:I1153" si="461">IFERROR(IF(OR(F1090="",INDEX(F:F,MATCH(DATE(YEAR($A1090)-1,MONTH($A1090),DAY($A1090)),$A:$A,0))=""),"",F1090/INDEX(F:F,MATCH(DATE(YEAR($A1090)-1,MONTH($A1090),DAY($A1090)),$A:$A,0))-1),"")</f>
        <v>8.0456460674157295</v>
      </c>
      <c r="J1090" s="20">
        <f t="shared" ref="J1090:J1153" si="462">IFERROR(IF(OR(G1090="",INDEX(G:G,MATCH(DATE(YEAR($A1090)-1,MONTH($A1090),DAY($A1090)),$A:$A,0))=""),"",G1090/INDEX(G:G,MATCH(DATE(YEAR($A1090)-1,MONTH($A1090),DAY($A1090)),$A:$A,0))-1),"")</f>
        <v>0.73883443551535932</v>
      </c>
      <c r="K1090" s="20">
        <f t="shared" si="450"/>
        <v>0.16198388022183541</v>
      </c>
      <c r="L1090" s="20">
        <f t="shared" si="451"/>
        <v>0.2494301372520491</v>
      </c>
      <c r="M1090" s="20">
        <f t="shared" si="452"/>
        <v>0.16279325181904869</v>
      </c>
      <c r="N1090" s="20">
        <f t="shared" ref="N1090:N1153" si="463">IF(G1090="","",E1090/G1090)</f>
        <v>0.99005473844371306</v>
      </c>
      <c r="O1090" s="20">
        <f t="shared" ref="O1090:O1153" si="464">IF(G1090="","",F1090/G1090)</f>
        <v>9.9452615562868642E-3</v>
      </c>
      <c r="P1090" s="21">
        <f>IF(SUMIFS('Daily NSE Equity Options'!$L:$L,'Daily NSE Equity Options'!$A:$A,$A1090)=0,"",SUMIFS('Daily NSE Equity Options'!$L:$L,'Daily NSE Equity Options'!$A:$A,$A1090))</f>
        <v>686010.06209999998</v>
      </c>
      <c r="Q1090" s="8">
        <f>IF(SUMIFS('Daily BSE Equity Options'!$L:$L,'Daily BSE Equity Options'!$A:$A,$A1090)=0,"",SUMIFS('Daily BSE Equity Options'!$L:$L,'Daily BSE Equity Options'!$A:$A,$A1090))</f>
        <v>2969.1179999999999</v>
      </c>
      <c r="R1090" s="8">
        <f t="shared" ref="R1090:R1153" si="465">IF(OR(P1090="",Q1090=""),"",P1090+Q1090)</f>
        <v>688979.1801</v>
      </c>
      <c r="S1090" s="23">
        <f t="shared" ref="S1090:S1153" si="466">IFERROR(IF(OR(P1090="",INDEX(P:P,MATCH(DATE(YEAR($A1090)-1,MONTH($A1090),DAY($A1090)),$A:$A,0))=""),"",P1090/INDEX(P:P,MATCH(DATE(YEAR($A1090)-1,MONTH($A1090),DAY($A1090)),$A:$A,0))-1),"")</f>
        <v>2.6291478761716829</v>
      </c>
      <c r="T1090" s="23">
        <f t="shared" ref="T1090:T1153" si="467">IFERROR(IF(OR(Q1090="",INDEX(Q:Q,MATCH(DATE(YEAR($A1090)-1,MONTH($A1090),DAY($A1090)),$A:$A,0))=""),"",Q1090/INDEX(Q:Q,MATCH(DATE(YEAR($A1090)-1,MONTH($A1090),DAY($A1090)),$A:$A,0))-1),"")</f>
        <v>10.053021870637506</v>
      </c>
      <c r="U1090" s="23">
        <f t="shared" ref="U1090:U1153" si="468">IFERROR(IF(OR(R1090="",INDEX(R:R,MATCH(DATE(YEAR($A1090)-1,MONTH($A1090),DAY($A1090)),$A:$A,0))=""),"",R1090/INDEX(R:R,MATCH(DATE(YEAR($A1090)-1,MONTH($A1090),DAY($A1090)),$A:$A,0))-1),"")</f>
        <v>2.6396828744098215</v>
      </c>
      <c r="V1090" s="23">
        <f t="shared" si="453"/>
        <v>0.52682950716639465</v>
      </c>
      <c r="W1090" s="23">
        <f t="shared" si="454"/>
        <v>0.45989107452464939</v>
      </c>
      <c r="X1090" s="23">
        <f t="shared" si="455"/>
        <v>0.52652787254805689</v>
      </c>
      <c r="Y1090" s="23">
        <f t="shared" ref="Y1090:Y1153" si="469">IF(R1090="","",P1090/R1090)</f>
        <v>0.99569055482987301</v>
      </c>
      <c r="Z1090" s="23">
        <f t="shared" ref="Z1090:Z1153" si="470">IF(R1090="","",Q1090/R1090)</f>
        <v>4.3094451701269918E-3</v>
      </c>
      <c r="AA1090" s="24">
        <f>IF(SUMIFS('Daily NSE Equity Options'!$M:$M,'Daily NSE Equity Options'!$A:$A,$A1090)=0,"",SUMIFS('Daily NSE Equity Options'!$M:$M,'Daily NSE Equity Options'!$A:$A,$A1090))</f>
        <v>924059726</v>
      </c>
      <c r="AB1090" s="9">
        <f>IF(SUMIFS('Daily BSE Equity Options'!$M:$M,'Daily BSE Equity Options'!$A:$A,$A1090)=0,"",SUMIFS('Daily BSE Equity Options'!$M:$M,'Daily BSE Equity Options'!$A:$A,$A1090))</f>
        <v>3623985</v>
      </c>
      <c r="AC1090" s="9">
        <f t="shared" ref="AC1090:AC1153" si="471">IF(OR(AA1090="",AB1090=""),"",AA1090+AB1090)</f>
        <v>927683711</v>
      </c>
      <c r="AD1090" s="26">
        <f t="shared" ref="AD1090:AD1153" si="472">IFERROR(IF(OR(AA1090="",INDEX(AA:AA,MATCH(DATE(YEAR($A1090)-1,MONTH($A1090),DAY($A1090)),$A:$A,0))=""),"",AA1090/INDEX(AA:AA,MATCH(DATE(YEAR($A1090)-1,MONTH($A1090),DAY($A1090)),$A:$A,0))-1),"")</f>
        <v>2.6888748474086164</v>
      </c>
      <c r="AE1090" s="26">
        <f t="shared" ref="AE1090:AE1153" si="473">IFERROR(IF(OR(AB1090="",INDEX(AB:AB,MATCH(DATE(YEAR($A1090)-1,MONTH($A1090),DAY($A1090)),$A:$A,0))=""),"",AB1090/INDEX(AB:AB,MATCH(DATE(YEAR($A1090)-1,MONTH($A1090),DAY($A1090)),$A:$A,0))-1),"")</f>
        <v>7.8101078416118863</v>
      </c>
      <c r="AF1090" s="26">
        <f t="shared" ref="AF1090:AF1153" si="474">IFERROR(IF(OR(AC1090="",INDEX(AC:AC,MATCH(DATE(YEAR($A1090)-1,MONTH($A1090),DAY($A1090)),$A:$A,0))=""),"",AC1090/INDEX(AC:AC,MATCH(DATE(YEAR($A1090)-1,MONTH($A1090),DAY($A1090)),$A:$A,0))-1),"")</f>
        <v>2.6972706266606323</v>
      </c>
      <c r="AG1090" s="26">
        <f t="shared" si="456"/>
        <v>0.27123092852966768</v>
      </c>
      <c r="AH1090" s="26">
        <f t="shared" si="457"/>
        <v>0.45508899809239622</v>
      </c>
      <c r="AI1090" s="26">
        <f t="shared" si="458"/>
        <v>0.2718587244262245</v>
      </c>
      <c r="AJ1090" s="26">
        <f t="shared" ref="AJ1090:AJ1153" si="475">IF(AC1090="","",AA1090/AC1090)</f>
        <v>0.99609351230701948</v>
      </c>
      <c r="AK1090" s="26">
        <f t="shared" ref="AK1090:AK1153" si="476">IF(AC1090="","",AB1090/AC1090)</f>
        <v>3.9064876929805229E-3</v>
      </c>
      <c r="AL1090" s="29">
        <v>13.82</v>
      </c>
      <c r="AM1090" s="30">
        <v>14.045</v>
      </c>
      <c r="AN1090" s="30">
        <v>11.8225</v>
      </c>
      <c r="AO1090" s="30">
        <v>13.3325</v>
      </c>
      <c r="AP1090" s="31">
        <v>-3.5299999999999998E-2</v>
      </c>
    </row>
    <row r="1091" spans="1:42" x14ac:dyDescent="0.2">
      <c r="A1091" s="11">
        <v>45526</v>
      </c>
      <c r="B1091" s="5" t="s">
        <v>243</v>
      </c>
      <c r="C1091" s="10">
        <v>45505</v>
      </c>
      <c r="D1091" s="5" t="s">
        <v>192</v>
      </c>
      <c r="E1091" s="18">
        <f>IF(SUMIFS('Daily NSE Equity Options'!$K:$K,'Daily NSE Equity Options'!$A:$A,$A1091)=0,"",SUMIFS('Daily NSE Equity Options'!$K:$K,'Daily NSE Equity Options'!$A:$A,$A1091))</f>
        <v>531.60630000000003</v>
      </c>
      <c r="F1091" s="7">
        <f>IF(SUMIFS('Daily BSE Equity Options'!$K:$K,'Daily BSE Equity Options'!$A:$A,$A1091)=0,"",SUMIFS('Daily BSE Equity Options'!$K:$K,'Daily BSE Equity Options'!$A:$A,$A1091))</f>
        <v>16.8292</v>
      </c>
      <c r="G1091" s="7">
        <f t="shared" si="459"/>
        <v>548.43550000000005</v>
      </c>
      <c r="H1091" s="20">
        <f t="shared" si="460"/>
        <v>0.30581853660645475</v>
      </c>
      <c r="I1091" s="20">
        <f t="shared" si="461"/>
        <v>34.082760058369814</v>
      </c>
      <c r="J1091" s="20">
        <f t="shared" si="462"/>
        <v>0.3455716653315688</v>
      </c>
      <c r="K1091" s="20">
        <f t="shared" ref="K1091:K1154" si="477">IF(OR(E1091="",E1090=""),"",E1091/E1090-1)</f>
        <v>-0.30905052501659769</v>
      </c>
      <c r="L1091" s="20">
        <f t="shared" ref="L1091:L1154" si="478">IF(OR(F1091="",F1090=""),"",F1091/F1090-1)</f>
        <v>1.1775224490852159</v>
      </c>
      <c r="M1091" s="20">
        <f t="shared" ref="M1091:M1154" si="479">IF(OR(G1091="",G1090=""),"",G1091/G1090-1)</f>
        <v>-0.29426616796664784</v>
      </c>
      <c r="N1091" s="20">
        <f t="shared" si="463"/>
        <v>0.96931416729952746</v>
      </c>
      <c r="O1091" s="20">
        <f t="shared" si="464"/>
        <v>3.0685832700472523E-2</v>
      </c>
      <c r="P1091" s="21">
        <f>IF(SUMIFS('Daily NSE Equity Options'!$L:$L,'Daily NSE Equity Options'!$A:$A,$A1091)=0,"",SUMIFS('Daily NSE Equity Options'!$L:$L,'Daily NSE Equity Options'!$A:$A,$A1091))</f>
        <v>392320.99109999998</v>
      </c>
      <c r="Q1091" s="8">
        <f>IF(SUMIFS('Daily BSE Equity Options'!$L:$L,'Daily BSE Equity Options'!$A:$A,$A1091)=0,"",SUMIFS('Daily BSE Equity Options'!$L:$L,'Daily BSE Equity Options'!$A:$A,$A1091))</f>
        <v>12036.8457</v>
      </c>
      <c r="R1091" s="8">
        <f t="shared" si="465"/>
        <v>404357.83679999999</v>
      </c>
      <c r="S1091" s="23">
        <f t="shared" si="466"/>
        <v>0.47267851358662827</v>
      </c>
      <c r="T1091" s="23">
        <f t="shared" si="467"/>
        <v>57.442921649454505</v>
      </c>
      <c r="U1091" s="23">
        <f t="shared" si="468"/>
        <v>0.51668934977569125</v>
      </c>
      <c r="V1091" s="23">
        <f t="shared" ref="V1091:V1154" si="480">IF(OR(P1091="",P1090=""),"",P1091/P1090-1)</f>
        <v>-0.42811189984730691</v>
      </c>
      <c r="W1091" s="23">
        <f t="shared" ref="W1091:W1154" si="481">IF(OR(Q1091="",Q1090=""),"",Q1091/Q1090-1)</f>
        <v>3.0540139192851212</v>
      </c>
      <c r="X1091" s="23">
        <f t="shared" ref="X1091:X1154" si="482">IF(OR(R1091="",R1090=""),"",R1091/R1090-1)</f>
        <v>-0.4131058695542722</v>
      </c>
      <c r="Y1091" s="23">
        <f t="shared" si="469"/>
        <v>0.97023219385270976</v>
      </c>
      <c r="Z1091" s="23">
        <f t="shared" si="470"/>
        <v>2.9767806147290181E-2</v>
      </c>
      <c r="AA1091" s="24">
        <f>IF(SUMIFS('Daily NSE Equity Options'!$M:$M,'Daily NSE Equity Options'!$A:$A,$A1091)=0,"",SUMIFS('Daily NSE Equity Options'!$M:$M,'Daily NSE Equity Options'!$A:$A,$A1091))</f>
        <v>615679833</v>
      </c>
      <c r="AB1091" s="9">
        <f>IF(SUMIFS('Daily BSE Equity Options'!$M:$M,'Daily BSE Equity Options'!$A:$A,$A1091)=0,"",SUMIFS('Daily BSE Equity Options'!$M:$M,'Daily BSE Equity Options'!$A:$A,$A1091))</f>
        <v>14766762</v>
      </c>
      <c r="AC1091" s="9">
        <f t="shared" si="471"/>
        <v>630446595</v>
      </c>
      <c r="AD1091" s="26">
        <f t="shared" si="472"/>
        <v>0.81573559633756632</v>
      </c>
      <c r="AE1091" s="26">
        <f t="shared" si="473"/>
        <v>45.849161479451013</v>
      </c>
      <c r="AF1091" s="26">
        <f t="shared" si="474"/>
        <v>0.85755834777116791</v>
      </c>
      <c r="AG1091" s="26">
        <f t="shared" ref="AG1091:AG1154" si="483">IF(OR(AA1091="",AA1090=""),"",AA1091/AA1090-1)</f>
        <v>-0.33372290158655826</v>
      </c>
      <c r="AH1091" s="26">
        <f t="shared" ref="AH1091:AH1154" si="484">IF(OR(AB1091="",AB1090=""),"",AB1091/AB1090-1)</f>
        <v>3.0747304417650732</v>
      </c>
      <c r="AI1091" s="26">
        <f t="shared" ref="AI1091:AI1154" si="485">IF(OR(AC1091="",AC1090=""),"",AC1091/AC1090-1)</f>
        <v>-0.3204078205486568</v>
      </c>
      <c r="AJ1091" s="26">
        <f t="shared" si="475"/>
        <v>0.97657729914458491</v>
      </c>
      <c r="AK1091" s="26">
        <f t="shared" si="476"/>
        <v>2.3422700855415042E-2</v>
      </c>
      <c r="AL1091" s="29">
        <v>13.3325</v>
      </c>
      <c r="AM1091" s="30">
        <v>13.782500000000001</v>
      </c>
      <c r="AN1091" s="30">
        <v>10.9575</v>
      </c>
      <c r="AO1091" s="30">
        <v>13</v>
      </c>
      <c r="AP1091" s="31">
        <v>-2.4899999999999999E-2</v>
      </c>
    </row>
    <row r="1092" spans="1:42" x14ac:dyDescent="0.2">
      <c r="A1092" s="11">
        <v>45527</v>
      </c>
      <c r="B1092" s="5" t="s">
        <v>241</v>
      </c>
      <c r="C1092" s="10">
        <v>45505</v>
      </c>
      <c r="D1092" s="5" t="s">
        <v>192</v>
      </c>
      <c r="E1092" s="18">
        <f>IF(SUMIFS('Daily NSE Equity Options'!$K:$K,'Daily NSE Equity Options'!$A:$A,$A1092)=0,"",SUMIFS('Daily NSE Equity Options'!$K:$K,'Daily NSE Equity Options'!$A:$A,$A1092))</f>
        <v>379.46499999999997</v>
      </c>
      <c r="F1092" s="7">
        <f>IF(SUMIFS('Daily BSE Equity Options'!$K:$K,'Daily BSE Equity Options'!$A:$A,$A1092)=0,"",SUMIFS('Daily BSE Equity Options'!$K:$K,'Daily BSE Equity Options'!$A:$A,$A1092))</f>
        <v>148.07669999999999</v>
      </c>
      <c r="G1092" s="7">
        <f t="shared" si="459"/>
        <v>527.54169999999999</v>
      </c>
      <c r="H1092" s="20">
        <f t="shared" si="460"/>
        <v>-0.25824924420452555</v>
      </c>
      <c r="I1092" s="20">
        <f t="shared" si="461"/>
        <v>107.06151937531926</v>
      </c>
      <c r="J1092" s="20">
        <f t="shared" si="462"/>
        <v>2.8445629744000556E-2</v>
      </c>
      <c r="K1092" s="20">
        <f t="shared" si="477"/>
        <v>-0.28619167982019789</v>
      </c>
      <c r="L1092" s="20">
        <f t="shared" si="478"/>
        <v>7.798796140042306</v>
      </c>
      <c r="M1092" s="20">
        <f t="shared" si="479"/>
        <v>-3.8097096194538937E-2</v>
      </c>
      <c r="N1092" s="20">
        <f t="shared" si="463"/>
        <v>0.71930806607326014</v>
      </c>
      <c r="O1092" s="20">
        <f t="shared" si="464"/>
        <v>0.2806919339267398</v>
      </c>
      <c r="P1092" s="21">
        <f>IF(SUMIFS('Daily NSE Equity Options'!$L:$L,'Daily NSE Equity Options'!$A:$A,$A1092)=0,"",SUMIFS('Daily NSE Equity Options'!$L:$L,'Daily NSE Equity Options'!$A:$A,$A1092))</f>
        <v>100926.8553</v>
      </c>
      <c r="Q1092" s="8">
        <f>IF(SUMIFS('Daily BSE Equity Options'!$L:$L,'Daily BSE Equity Options'!$A:$A,$A1092)=0,"",SUMIFS('Daily BSE Equity Options'!$L:$L,'Daily BSE Equity Options'!$A:$A,$A1092))</f>
        <v>338420.0049</v>
      </c>
      <c r="R1092" s="8">
        <f t="shared" si="465"/>
        <v>439346.8602</v>
      </c>
      <c r="S1092" s="23">
        <f t="shared" si="466"/>
        <v>-0.56843659648284794</v>
      </c>
      <c r="T1092" s="23">
        <f t="shared" si="467"/>
        <v>442.29477032165005</v>
      </c>
      <c r="U1092" s="23">
        <f t="shared" si="468"/>
        <v>0.87253524061388643</v>
      </c>
      <c r="V1092" s="23">
        <f t="shared" si="480"/>
        <v>-0.74274418756687322</v>
      </c>
      <c r="W1092" s="23">
        <f t="shared" si="481"/>
        <v>27.115339627557077</v>
      </c>
      <c r="X1092" s="23">
        <f t="shared" si="482"/>
        <v>8.6529851076698527E-2</v>
      </c>
      <c r="Y1092" s="23">
        <f t="shared" si="469"/>
        <v>0.22972021526239189</v>
      </c>
      <c r="Z1092" s="23">
        <f t="shared" si="470"/>
        <v>0.77027978473760805</v>
      </c>
      <c r="AA1092" s="24">
        <f>IF(SUMIFS('Daily NSE Equity Options'!$M:$M,'Daily NSE Equity Options'!$A:$A,$A1092)=0,"",SUMIFS('Daily NSE Equity Options'!$M:$M,'Daily NSE Equity Options'!$A:$A,$A1092))</f>
        <v>145837134</v>
      </c>
      <c r="AB1092" s="9">
        <f>IF(SUMIFS('Daily BSE Equity Options'!$M:$M,'Daily BSE Equity Options'!$A:$A,$A1092)=0,"",SUMIFS('Daily BSE Equity Options'!$M:$M,'Daily BSE Equity Options'!$A:$A,$A1092))</f>
        <v>417098084</v>
      </c>
      <c r="AC1092" s="9">
        <f t="shared" si="471"/>
        <v>562935218</v>
      </c>
      <c r="AD1092" s="26">
        <f t="shared" si="472"/>
        <v>-0.52958222145059231</v>
      </c>
      <c r="AE1092" s="26">
        <f t="shared" si="473"/>
        <v>356.32387433038946</v>
      </c>
      <c r="AF1092" s="26">
        <f t="shared" si="474"/>
        <v>0.80901378613319541</v>
      </c>
      <c r="AG1092" s="26">
        <f t="shared" si="483"/>
        <v>-0.76312829138907334</v>
      </c>
      <c r="AH1092" s="26">
        <f t="shared" si="484"/>
        <v>27.245737555734969</v>
      </c>
      <c r="AI1092" s="26">
        <f t="shared" si="485"/>
        <v>-0.10708500535243592</v>
      </c>
      <c r="AJ1092" s="26">
        <f t="shared" si="475"/>
        <v>0.25906557155569543</v>
      </c>
      <c r="AK1092" s="26">
        <f t="shared" si="476"/>
        <v>0.74093442844430457</v>
      </c>
      <c r="AL1092" s="29">
        <v>13</v>
      </c>
      <c r="AM1092" s="30">
        <v>13.62</v>
      </c>
      <c r="AN1092" s="30">
        <v>10.84</v>
      </c>
      <c r="AO1092" s="30">
        <v>13.5525</v>
      </c>
      <c r="AP1092" s="31">
        <v>4.2500000000000003E-2</v>
      </c>
    </row>
    <row r="1093" spans="1:42" x14ac:dyDescent="0.2">
      <c r="A1093" s="11">
        <v>45530</v>
      </c>
      <c r="B1093" s="5" t="s">
        <v>244</v>
      </c>
      <c r="C1093" s="10">
        <v>45505</v>
      </c>
      <c r="D1093" s="5" t="s">
        <v>192</v>
      </c>
      <c r="E1093" s="18">
        <f>IF(SUMIFS('Daily NSE Equity Options'!$K:$K,'Daily NSE Equity Options'!$A:$A,$A1093)=0,"",SUMIFS('Daily NSE Equity Options'!$K:$K,'Daily NSE Equity Options'!$A:$A,$A1093))</f>
        <v>496.87329999999997</v>
      </c>
      <c r="F1093" s="7">
        <f>IF(SUMIFS('Daily BSE Equity Options'!$K:$K,'Daily BSE Equity Options'!$A:$A,$A1093)=0,"",SUMIFS('Daily BSE Equity Options'!$K:$K,'Daily BSE Equity Options'!$A:$A,$A1093))</f>
        <v>77.266800000000003</v>
      </c>
      <c r="G1093" s="7">
        <f t="shared" si="459"/>
        <v>574.14009999999996</v>
      </c>
      <c r="H1093" s="20" t="str">
        <f t="shared" si="460"/>
        <v/>
      </c>
      <c r="I1093" s="20" t="str">
        <f t="shared" si="461"/>
        <v/>
      </c>
      <c r="J1093" s="20" t="str">
        <f t="shared" si="462"/>
        <v/>
      </c>
      <c r="K1093" s="20">
        <f t="shared" si="477"/>
        <v>0.30940481994386837</v>
      </c>
      <c r="L1093" s="20">
        <f t="shared" si="478"/>
        <v>-0.4781974476740769</v>
      </c>
      <c r="M1093" s="20">
        <f t="shared" si="479"/>
        <v>8.833121628110141E-2</v>
      </c>
      <c r="N1093" s="20">
        <f t="shared" si="463"/>
        <v>0.86542169759610943</v>
      </c>
      <c r="O1093" s="20">
        <f t="shared" si="464"/>
        <v>0.13457830240389063</v>
      </c>
      <c r="P1093" s="21">
        <f>IF(SUMIFS('Daily NSE Equity Options'!$L:$L,'Daily NSE Equity Options'!$A:$A,$A1093)=0,"",SUMIFS('Daily NSE Equity Options'!$L:$L,'Daily NSE Equity Options'!$A:$A,$A1093))</f>
        <v>248377.6477</v>
      </c>
      <c r="Q1093" s="8">
        <f>IF(SUMIFS('Daily BSE Equity Options'!$L:$L,'Daily BSE Equity Options'!$A:$A,$A1093)=0,"",SUMIFS('Daily BSE Equity Options'!$L:$L,'Daily BSE Equity Options'!$A:$A,$A1093))</f>
        <v>140365.32120000001</v>
      </c>
      <c r="R1093" s="8">
        <f t="shared" si="465"/>
        <v>388742.96889999998</v>
      </c>
      <c r="S1093" s="23" t="str">
        <f t="shared" si="466"/>
        <v/>
      </c>
      <c r="T1093" s="23" t="str">
        <f t="shared" si="467"/>
        <v/>
      </c>
      <c r="U1093" s="23" t="str">
        <f t="shared" si="468"/>
        <v/>
      </c>
      <c r="V1093" s="23">
        <f t="shared" si="480"/>
        <v>1.4609668750870117</v>
      </c>
      <c r="W1093" s="23">
        <f t="shared" si="481"/>
        <v>-0.58523338110146095</v>
      </c>
      <c r="X1093" s="23">
        <f t="shared" si="482"/>
        <v>-0.11517981777988362</v>
      </c>
      <c r="Y1093" s="23">
        <f t="shared" si="469"/>
        <v>0.63892511909043048</v>
      </c>
      <c r="Z1093" s="23">
        <f t="shared" si="470"/>
        <v>0.36107488090956957</v>
      </c>
      <c r="AA1093" s="24">
        <f>IF(SUMIFS('Daily NSE Equity Options'!$M:$M,'Daily NSE Equity Options'!$A:$A,$A1093)=0,"",SUMIFS('Daily NSE Equity Options'!$M:$M,'Daily NSE Equity Options'!$A:$A,$A1093))</f>
        <v>371150194</v>
      </c>
      <c r="AB1093" s="9">
        <f>IF(SUMIFS('Daily BSE Equity Options'!$M:$M,'Daily BSE Equity Options'!$A:$A,$A1093)=0,"",SUMIFS('Daily BSE Equity Options'!$M:$M,'Daily BSE Equity Options'!$A:$A,$A1093))</f>
        <v>160625417</v>
      </c>
      <c r="AC1093" s="9">
        <f t="shared" si="471"/>
        <v>531775611</v>
      </c>
      <c r="AD1093" s="26" t="str">
        <f t="shared" si="472"/>
        <v/>
      </c>
      <c r="AE1093" s="26" t="str">
        <f t="shared" si="473"/>
        <v/>
      </c>
      <c r="AF1093" s="26" t="str">
        <f t="shared" si="474"/>
        <v/>
      </c>
      <c r="AG1093" s="26">
        <f t="shared" si="483"/>
        <v>1.5449635756007107</v>
      </c>
      <c r="AH1093" s="26">
        <f t="shared" si="484"/>
        <v>-0.61489773470165354</v>
      </c>
      <c r="AI1093" s="26">
        <f t="shared" si="485"/>
        <v>-5.5352029867138275E-2</v>
      </c>
      <c r="AJ1093" s="26">
        <f t="shared" si="475"/>
        <v>0.69794512257163299</v>
      </c>
      <c r="AK1093" s="26">
        <f t="shared" si="476"/>
        <v>0.30205487742836706</v>
      </c>
      <c r="AL1093" s="29">
        <v>13.5525</v>
      </c>
      <c r="AM1093" s="30">
        <v>13.9925</v>
      </c>
      <c r="AN1093" s="30">
        <v>12.01</v>
      </c>
      <c r="AO1093" s="30">
        <v>13.795</v>
      </c>
      <c r="AP1093" s="31">
        <v>1.7899999999999999E-2</v>
      </c>
    </row>
    <row r="1094" spans="1:42" x14ac:dyDescent="0.2">
      <c r="A1094" s="11">
        <v>45531</v>
      </c>
      <c r="B1094" s="5" t="s">
        <v>242</v>
      </c>
      <c r="C1094" s="10">
        <v>45505</v>
      </c>
      <c r="D1094" s="5" t="s">
        <v>192</v>
      </c>
      <c r="E1094" s="18">
        <f>IF(SUMIFS('Daily NSE Equity Options'!$K:$K,'Daily NSE Equity Options'!$A:$A,$A1094)=0,"",SUMIFS('Daily NSE Equity Options'!$K:$K,'Daily NSE Equity Options'!$A:$A,$A1094))</f>
        <v>696.26909999999998</v>
      </c>
      <c r="F1094" s="7">
        <f>IF(SUMIFS('Daily BSE Equity Options'!$K:$K,'Daily BSE Equity Options'!$A:$A,$A1094)=0,"",SUMIFS('Daily BSE Equity Options'!$K:$K,'Daily BSE Equity Options'!$A:$A,$A1094))</f>
        <v>5.2807000000000004</v>
      </c>
      <c r="G1094" s="7">
        <f t="shared" si="459"/>
        <v>701.5498</v>
      </c>
      <c r="H1094" s="20" t="str">
        <f t="shared" si="460"/>
        <v/>
      </c>
      <c r="I1094" s="20" t="str">
        <f t="shared" si="461"/>
        <v/>
      </c>
      <c r="J1094" s="20" t="str">
        <f t="shared" si="462"/>
        <v/>
      </c>
      <c r="K1094" s="20">
        <f t="shared" si="477"/>
        <v>0.40130109627544885</v>
      </c>
      <c r="L1094" s="20">
        <f t="shared" si="478"/>
        <v>-0.93165628704695935</v>
      </c>
      <c r="M1094" s="20">
        <f t="shared" si="479"/>
        <v>0.22191395445118722</v>
      </c>
      <c r="N1094" s="20">
        <f t="shared" si="463"/>
        <v>0.99247280806009774</v>
      </c>
      <c r="O1094" s="20">
        <f t="shared" si="464"/>
        <v>7.5271919399022003E-3</v>
      </c>
      <c r="P1094" s="21">
        <f>IF(SUMIFS('Daily NSE Equity Options'!$L:$L,'Daily NSE Equity Options'!$A:$A,$A1094)=0,"",SUMIFS('Daily NSE Equity Options'!$L:$L,'Daily NSE Equity Options'!$A:$A,$A1094))</f>
        <v>474770.2684</v>
      </c>
      <c r="Q1094" s="8">
        <f>IF(SUMIFS('Daily BSE Equity Options'!$L:$L,'Daily BSE Equity Options'!$A:$A,$A1094)=0,"",SUMIFS('Daily BSE Equity Options'!$L:$L,'Daily BSE Equity Options'!$A:$A,$A1094))</f>
        <v>1956.9290000000001</v>
      </c>
      <c r="R1094" s="8">
        <f t="shared" si="465"/>
        <v>476727.1974</v>
      </c>
      <c r="S1094" s="23" t="str">
        <f t="shared" si="466"/>
        <v/>
      </c>
      <c r="T1094" s="23" t="str">
        <f t="shared" si="467"/>
        <v/>
      </c>
      <c r="U1094" s="23" t="str">
        <f t="shared" si="468"/>
        <v/>
      </c>
      <c r="V1094" s="23">
        <f t="shared" si="480"/>
        <v>0.91148548509262661</v>
      </c>
      <c r="W1094" s="23">
        <f t="shared" si="481"/>
        <v>-0.9860583156632281</v>
      </c>
      <c r="X1094" s="23">
        <f t="shared" si="482"/>
        <v>0.22633008321401449</v>
      </c>
      <c r="Y1094" s="23">
        <f t="shared" si="469"/>
        <v>0.99589507581972914</v>
      </c>
      <c r="Z1094" s="23">
        <f t="shared" si="470"/>
        <v>4.1049241802708194E-3</v>
      </c>
      <c r="AA1094" s="24">
        <f>IF(SUMIFS('Daily NSE Equity Options'!$M:$M,'Daily NSE Equity Options'!$A:$A,$A1094)=0,"",SUMIFS('Daily NSE Equity Options'!$M:$M,'Daily NSE Equity Options'!$A:$A,$A1094))</f>
        <v>759129630</v>
      </c>
      <c r="AB1094" s="9">
        <f>IF(SUMIFS('Daily BSE Equity Options'!$M:$M,'Daily BSE Equity Options'!$A:$A,$A1094)=0,"",SUMIFS('Daily BSE Equity Options'!$M:$M,'Daily BSE Equity Options'!$A:$A,$A1094))</f>
        <v>2366285</v>
      </c>
      <c r="AC1094" s="9">
        <f t="shared" si="471"/>
        <v>761495915</v>
      </c>
      <c r="AD1094" s="26" t="str">
        <f t="shared" si="472"/>
        <v/>
      </c>
      <c r="AE1094" s="26" t="str">
        <f t="shared" si="473"/>
        <v/>
      </c>
      <c r="AF1094" s="26" t="str">
        <f t="shared" si="474"/>
        <v/>
      </c>
      <c r="AG1094" s="26">
        <f t="shared" si="483"/>
        <v>1.0453434816202738</v>
      </c>
      <c r="AH1094" s="26">
        <f t="shared" si="484"/>
        <v>-0.98526830283653055</v>
      </c>
      <c r="AI1094" s="26">
        <f t="shared" si="485"/>
        <v>0.43198728796157604</v>
      </c>
      <c r="AJ1094" s="26">
        <f t="shared" si="475"/>
        <v>0.99689258346185616</v>
      </c>
      <c r="AK1094" s="26">
        <f t="shared" si="476"/>
        <v>3.1074165381438719E-3</v>
      </c>
      <c r="AL1094" s="29">
        <v>13.795</v>
      </c>
      <c r="AM1094" s="30">
        <v>14.01</v>
      </c>
      <c r="AN1094" s="30">
        <v>12.71</v>
      </c>
      <c r="AO1094" s="30">
        <v>13.6325</v>
      </c>
      <c r="AP1094" s="31">
        <v>-1.18E-2</v>
      </c>
    </row>
    <row r="1095" spans="1:42" x14ac:dyDescent="0.2">
      <c r="A1095" s="11">
        <v>45532</v>
      </c>
      <c r="B1095" s="5" t="s">
        <v>240</v>
      </c>
      <c r="C1095" s="10">
        <v>45505</v>
      </c>
      <c r="D1095" s="5" t="s">
        <v>192</v>
      </c>
      <c r="E1095" s="18">
        <f>IF(SUMIFS('Daily NSE Equity Options'!$K:$K,'Daily NSE Equity Options'!$A:$A,$A1095)=0,"",SUMIFS('Daily NSE Equity Options'!$K:$K,'Daily NSE Equity Options'!$A:$A,$A1095))</f>
        <v>578.37210000000005</v>
      </c>
      <c r="F1095" s="7">
        <f>IF(SUMIFS('Daily BSE Equity Options'!$K:$K,'Daily BSE Equity Options'!$A:$A,$A1095)=0,"",SUMIFS('Daily BSE Equity Options'!$K:$K,'Daily BSE Equity Options'!$A:$A,$A1095))</f>
        <v>8.3419000000000008</v>
      </c>
      <c r="G1095" s="7">
        <f t="shared" si="459"/>
        <v>586.71400000000006</v>
      </c>
      <c r="H1095" s="20">
        <f t="shared" si="460"/>
        <v>0.22338232457238805</v>
      </c>
      <c r="I1095" s="20">
        <f t="shared" si="461"/>
        <v>10.541090204759271</v>
      </c>
      <c r="J1095" s="20">
        <f t="shared" si="462"/>
        <v>0.23913276715166365</v>
      </c>
      <c r="K1095" s="20">
        <f t="shared" si="477"/>
        <v>-0.16932677322604139</v>
      </c>
      <c r="L1095" s="20">
        <f t="shared" si="478"/>
        <v>0.57969587365311415</v>
      </c>
      <c r="M1095" s="20">
        <f t="shared" si="479"/>
        <v>-0.16368873599564837</v>
      </c>
      <c r="N1095" s="20">
        <f t="shared" si="463"/>
        <v>0.98578199940686606</v>
      </c>
      <c r="O1095" s="20">
        <f t="shared" si="464"/>
        <v>1.4218000593133964E-2</v>
      </c>
      <c r="P1095" s="21">
        <f>IF(SUMIFS('Daily NSE Equity Options'!$L:$L,'Daily NSE Equity Options'!$A:$A,$A1095)=0,"",SUMIFS('Daily NSE Equity Options'!$L:$L,'Daily NSE Equity Options'!$A:$A,$A1095))</f>
        <v>551397.78319999995</v>
      </c>
      <c r="Q1095" s="8">
        <f>IF(SUMIFS('Daily BSE Equity Options'!$L:$L,'Daily BSE Equity Options'!$A:$A,$A1095)=0,"",SUMIFS('Daily BSE Equity Options'!$L:$L,'Daily BSE Equity Options'!$A:$A,$A1095))</f>
        <v>3836.4067</v>
      </c>
      <c r="R1095" s="8">
        <f t="shared" si="465"/>
        <v>555234.1899</v>
      </c>
      <c r="S1095" s="23">
        <f t="shared" si="466"/>
        <v>1.7943501855479802</v>
      </c>
      <c r="T1095" s="23">
        <f t="shared" si="467"/>
        <v>15.572029931891684</v>
      </c>
      <c r="U1095" s="23">
        <f t="shared" si="468"/>
        <v>1.8104949467276734</v>
      </c>
      <c r="V1095" s="23">
        <f t="shared" si="480"/>
        <v>0.16139914375480702</v>
      </c>
      <c r="W1095" s="23">
        <f t="shared" si="481"/>
        <v>0.96042201837675245</v>
      </c>
      <c r="X1095" s="23">
        <f t="shared" si="482"/>
        <v>0.16467907207343235</v>
      </c>
      <c r="Y1095" s="23">
        <f t="shared" si="469"/>
        <v>0.99309047106646842</v>
      </c>
      <c r="Z1095" s="23">
        <f t="shared" si="470"/>
        <v>6.9095289335315479E-3</v>
      </c>
      <c r="AA1095" s="24">
        <f>IF(SUMIFS('Daily NSE Equity Options'!$M:$M,'Daily NSE Equity Options'!$A:$A,$A1095)=0,"",SUMIFS('Daily NSE Equity Options'!$M:$M,'Daily NSE Equity Options'!$A:$A,$A1095))</f>
        <v>742946318</v>
      </c>
      <c r="AB1095" s="9">
        <f>IF(SUMIFS('Daily BSE Equity Options'!$M:$M,'Daily BSE Equity Options'!$A:$A,$A1095)=0,"",SUMIFS('Daily BSE Equity Options'!$M:$M,'Daily BSE Equity Options'!$A:$A,$A1095))</f>
        <v>4652488</v>
      </c>
      <c r="AC1095" s="9">
        <f t="shared" si="471"/>
        <v>747598806</v>
      </c>
      <c r="AD1095" s="26">
        <f t="shared" si="472"/>
        <v>1.8232484135370521</v>
      </c>
      <c r="AE1095" s="26">
        <f t="shared" si="473"/>
        <v>12.105193923568565</v>
      </c>
      <c r="AF1095" s="26">
        <f t="shared" si="474"/>
        <v>1.837100757551513</v>
      </c>
      <c r="AG1095" s="26">
        <f t="shared" si="483"/>
        <v>-2.1318245738873309E-2</v>
      </c>
      <c r="AH1095" s="26">
        <f t="shared" si="484"/>
        <v>0.96615707744417945</v>
      </c>
      <c r="AI1095" s="26">
        <f t="shared" si="485"/>
        <v>-1.8249748588605397E-2</v>
      </c>
      <c r="AJ1095" s="26">
        <f t="shared" si="475"/>
        <v>0.99377675838610158</v>
      </c>
      <c r="AK1095" s="26">
        <f t="shared" si="476"/>
        <v>6.2232416138984581E-3</v>
      </c>
      <c r="AL1095" s="29">
        <v>13.6325</v>
      </c>
      <c r="AM1095" s="30">
        <v>14.085000000000001</v>
      </c>
      <c r="AN1095" s="30">
        <v>12.035</v>
      </c>
      <c r="AO1095" s="30">
        <v>13.95</v>
      </c>
      <c r="AP1095" s="31">
        <v>2.3300000000000001E-2</v>
      </c>
    </row>
    <row r="1096" spans="1:42" x14ac:dyDescent="0.2">
      <c r="A1096" s="11">
        <v>45533</v>
      </c>
      <c r="B1096" s="5" t="s">
        <v>243</v>
      </c>
      <c r="C1096" s="10">
        <v>45505</v>
      </c>
      <c r="D1096" s="5" t="s">
        <v>192</v>
      </c>
      <c r="E1096" s="18">
        <f>IF(SUMIFS('Daily NSE Equity Options'!$K:$K,'Daily NSE Equity Options'!$A:$A,$A1096)=0,"",SUMIFS('Daily NSE Equity Options'!$K:$K,'Daily NSE Equity Options'!$A:$A,$A1096))</f>
        <v>782.49040000000002</v>
      </c>
      <c r="F1096" s="7">
        <f>IF(SUMIFS('Daily BSE Equity Options'!$K:$K,'Daily BSE Equity Options'!$A:$A,$A1096)=0,"",SUMIFS('Daily BSE Equity Options'!$K:$K,'Daily BSE Equity Options'!$A:$A,$A1096))</f>
        <v>28.968</v>
      </c>
      <c r="G1096" s="7">
        <f t="shared" si="459"/>
        <v>811.45839999999998</v>
      </c>
      <c r="H1096" s="20">
        <f t="shared" si="460"/>
        <v>0.79201555099257126</v>
      </c>
      <c r="I1096" s="20">
        <f t="shared" si="461"/>
        <v>39.921034044356546</v>
      </c>
      <c r="J1096" s="20">
        <f t="shared" si="462"/>
        <v>0.85534855932743992</v>
      </c>
      <c r="K1096" s="20">
        <f t="shared" si="477"/>
        <v>0.35291864873841594</v>
      </c>
      <c r="L1096" s="20">
        <f t="shared" si="478"/>
        <v>2.4725901772977377</v>
      </c>
      <c r="M1096" s="20">
        <f t="shared" si="479"/>
        <v>0.38305613978872133</v>
      </c>
      <c r="N1096" s="20">
        <f t="shared" si="463"/>
        <v>0.96430131230387173</v>
      </c>
      <c r="O1096" s="20">
        <f t="shared" si="464"/>
        <v>3.5698687696128356E-2</v>
      </c>
      <c r="P1096" s="21">
        <f>IF(SUMIFS('Daily NSE Equity Options'!$L:$L,'Daily NSE Equity Options'!$A:$A,$A1096)=0,"",SUMIFS('Daily NSE Equity Options'!$L:$L,'Daily NSE Equity Options'!$A:$A,$A1096))</f>
        <v>540487.74780000001</v>
      </c>
      <c r="Q1096" s="8">
        <f>IF(SUMIFS('Daily BSE Equity Options'!$L:$L,'Daily BSE Equity Options'!$A:$A,$A1096)=0,"",SUMIFS('Daily BSE Equity Options'!$L:$L,'Daily BSE Equity Options'!$A:$A,$A1096))</f>
        <v>18410.5458</v>
      </c>
      <c r="R1096" s="8">
        <f t="shared" si="465"/>
        <v>558898.29359999998</v>
      </c>
      <c r="S1096" s="23">
        <f t="shared" si="466"/>
        <v>0.88866149001668848</v>
      </c>
      <c r="T1096" s="23">
        <f t="shared" si="467"/>
        <v>63.698291397244873</v>
      </c>
      <c r="U1096" s="23">
        <f t="shared" si="468"/>
        <v>0.95105461374503575</v>
      </c>
      <c r="V1096" s="23">
        <f t="shared" si="480"/>
        <v>-1.9786143021258251E-2</v>
      </c>
      <c r="W1096" s="23">
        <f t="shared" si="481"/>
        <v>3.7989035677578187</v>
      </c>
      <c r="X1096" s="23">
        <f t="shared" si="482"/>
        <v>6.5992040235489657E-3</v>
      </c>
      <c r="Y1096" s="23">
        <f t="shared" si="469"/>
        <v>0.96705921987806909</v>
      </c>
      <c r="Z1096" s="23">
        <f t="shared" si="470"/>
        <v>3.294078012193094E-2</v>
      </c>
      <c r="AA1096" s="24">
        <f>IF(SUMIFS('Daily NSE Equity Options'!$M:$M,'Daily NSE Equity Options'!$A:$A,$A1096)=0,"",SUMIFS('Daily NSE Equity Options'!$M:$M,'Daily NSE Equity Options'!$A:$A,$A1096))</f>
        <v>845608789</v>
      </c>
      <c r="AB1096" s="9">
        <f>IF(SUMIFS('Daily BSE Equity Options'!$M:$M,'Daily BSE Equity Options'!$A:$A,$A1096)=0,"",SUMIFS('Daily BSE Equity Options'!$M:$M,'Daily BSE Equity Options'!$A:$A,$A1096))</f>
        <v>22372497</v>
      </c>
      <c r="AC1096" s="9">
        <f t="shared" si="471"/>
        <v>867981286</v>
      </c>
      <c r="AD1096" s="26">
        <f t="shared" si="472"/>
        <v>1.3150543468143145</v>
      </c>
      <c r="AE1096" s="26">
        <f t="shared" si="473"/>
        <v>50.29059746762313</v>
      </c>
      <c r="AF1096" s="26">
        <f t="shared" si="474"/>
        <v>1.3734700150484249</v>
      </c>
      <c r="AG1096" s="26">
        <f t="shared" si="483"/>
        <v>0.13818289223959779</v>
      </c>
      <c r="AH1096" s="26">
        <f t="shared" si="484"/>
        <v>3.8087167554220454</v>
      </c>
      <c r="AI1096" s="26">
        <f t="shared" si="485"/>
        <v>0.16102551132217835</v>
      </c>
      <c r="AJ1096" s="26">
        <f t="shared" si="475"/>
        <v>0.97422467815740443</v>
      </c>
      <c r="AK1096" s="26">
        <f t="shared" si="476"/>
        <v>2.577532184259558E-2</v>
      </c>
      <c r="AL1096" s="29">
        <v>13.95</v>
      </c>
      <c r="AM1096" s="30">
        <v>14.135</v>
      </c>
      <c r="AN1096" s="30">
        <v>12.4825</v>
      </c>
      <c r="AO1096" s="30">
        <v>13.7875</v>
      </c>
      <c r="AP1096" s="31">
        <v>-1.1599999999999999E-2</v>
      </c>
    </row>
    <row r="1097" spans="1:42" x14ac:dyDescent="0.2">
      <c r="A1097" s="11">
        <v>45534</v>
      </c>
      <c r="B1097" s="5" t="s">
        <v>241</v>
      </c>
      <c r="C1097" s="10">
        <v>45505</v>
      </c>
      <c r="D1097" s="5" t="s">
        <v>192</v>
      </c>
      <c r="E1097" s="18">
        <f>IF(SUMIFS('Daily NSE Equity Options'!$K:$K,'Daily NSE Equity Options'!$A:$A,$A1097)=0,"",SUMIFS('Daily NSE Equity Options'!$K:$K,'Daily NSE Equity Options'!$A:$A,$A1097))</f>
        <v>401.6739</v>
      </c>
      <c r="F1097" s="7">
        <f>IF(SUMIFS('Daily BSE Equity Options'!$K:$K,'Daily BSE Equity Options'!$A:$A,$A1097)=0,"",SUMIFS('Daily BSE Equity Options'!$K:$K,'Daily BSE Equity Options'!$A:$A,$A1097))</f>
        <v>194.24430000000001</v>
      </c>
      <c r="G1097" s="7">
        <f t="shared" si="459"/>
        <v>595.91820000000007</v>
      </c>
      <c r="H1097" s="20">
        <f t="shared" si="460"/>
        <v>-0.14259742621632276</v>
      </c>
      <c r="I1097" s="20">
        <f t="shared" si="461"/>
        <v>129.09463532248341</v>
      </c>
      <c r="J1097" s="20">
        <f t="shared" si="462"/>
        <v>0.2679901108728695</v>
      </c>
      <c r="K1097" s="20">
        <f t="shared" si="477"/>
        <v>-0.48667242435178759</v>
      </c>
      <c r="L1097" s="20">
        <f t="shared" si="478"/>
        <v>5.70547845898923</v>
      </c>
      <c r="M1097" s="20">
        <f t="shared" si="479"/>
        <v>-0.26562076380009114</v>
      </c>
      <c r="N1097" s="20">
        <f t="shared" si="463"/>
        <v>0.67404200777891987</v>
      </c>
      <c r="O1097" s="20">
        <f t="shared" si="464"/>
        <v>0.32595799222107996</v>
      </c>
      <c r="P1097" s="21">
        <f>IF(SUMIFS('Daily NSE Equity Options'!$L:$L,'Daily NSE Equity Options'!$A:$A,$A1097)=0,"",SUMIFS('Daily NSE Equity Options'!$L:$L,'Daily NSE Equity Options'!$A:$A,$A1097))</f>
        <v>107098.82799999999</v>
      </c>
      <c r="Q1097" s="8">
        <f>IF(SUMIFS('Daily BSE Equity Options'!$L:$L,'Daily BSE Equity Options'!$A:$A,$A1097)=0,"",SUMIFS('Daily BSE Equity Options'!$L:$L,'Daily BSE Equity Options'!$A:$A,$A1097))</f>
        <v>388909.3015</v>
      </c>
      <c r="R1097" s="8">
        <f t="shared" si="465"/>
        <v>496008.12949999998</v>
      </c>
      <c r="S1097" s="23">
        <f t="shared" si="466"/>
        <v>-0.50332386771421911</v>
      </c>
      <c r="T1097" s="23">
        <f t="shared" si="467"/>
        <v>500.1959358608263</v>
      </c>
      <c r="U1097" s="23">
        <f t="shared" si="468"/>
        <v>1.2920143643989848</v>
      </c>
      <c r="V1097" s="23">
        <f t="shared" si="480"/>
        <v>-0.80184781535578775</v>
      </c>
      <c r="W1097" s="23">
        <f t="shared" si="481"/>
        <v>20.124267891069259</v>
      </c>
      <c r="X1097" s="23">
        <f t="shared" si="482"/>
        <v>-0.11252523906435485</v>
      </c>
      <c r="Y1097" s="23">
        <f t="shared" si="469"/>
        <v>0.21592151747182201</v>
      </c>
      <c r="Z1097" s="23">
        <f t="shared" si="470"/>
        <v>0.78407848252817802</v>
      </c>
      <c r="AA1097" s="24">
        <f>IF(SUMIFS('Daily NSE Equity Options'!$M:$M,'Daily NSE Equity Options'!$A:$A,$A1097)=0,"",SUMIFS('Daily NSE Equity Options'!$M:$M,'Daily NSE Equity Options'!$A:$A,$A1097))</f>
        <v>154513528</v>
      </c>
      <c r="AB1097" s="9">
        <f>IF(SUMIFS('Daily BSE Equity Options'!$M:$M,'Daily BSE Equity Options'!$A:$A,$A1097)=0,"",SUMIFS('Daily BSE Equity Options'!$M:$M,'Daily BSE Equity Options'!$A:$A,$A1097))</f>
        <v>471765828</v>
      </c>
      <c r="AC1097" s="9">
        <f t="shared" si="471"/>
        <v>626279356</v>
      </c>
      <c r="AD1097" s="26">
        <f t="shared" si="472"/>
        <v>-0.45833955019784856</v>
      </c>
      <c r="AE1097" s="26">
        <f t="shared" si="473"/>
        <v>396.38424061092775</v>
      </c>
      <c r="AF1097" s="26">
        <f t="shared" si="474"/>
        <v>1.1863769348153608</v>
      </c>
      <c r="AG1097" s="26">
        <f t="shared" si="483"/>
        <v>-0.81727539967657548</v>
      </c>
      <c r="AH1097" s="26">
        <f t="shared" si="484"/>
        <v>20.086865180940688</v>
      </c>
      <c r="AI1097" s="26">
        <f t="shared" si="485"/>
        <v>-0.27846444836830275</v>
      </c>
      <c r="AJ1097" s="26">
        <f t="shared" si="475"/>
        <v>0.24671662337214256</v>
      </c>
      <c r="AK1097" s="26">
        <f t="shared" si="476"/>
        <v>0.75328337662785738</v>
      </c>
      <c r="AL1097" s="29">
        <v>13.7875</v>
      </c>
      <c r="AM1097" s="30">
        <v>13.904999999999999</v>
      </c>
      <c r="AN1097" s="30">
        <v>12.54</v>
      </c>
      <c r="AO1097" s="30">
        <v>13.3925</v>
      </c>
      <c r="AP1097" s="31">
        <v>-2.86E-2</v>
      </c>
    </row>
    <row r="1098" spans="1:42" x14ac:dyDescent="0.2">
      <c r="A1098" s="11">
        <v>45537</v>
      </c>
      <c r="B1098" s="5" t="s">
        <v>244</v>
      </c>
      <c r="C1098" s="10">
        <v>45536</v>
      </c>
      <c r="D1098" s="5" t="s">
        <v>192</v>
      </c>
      <c r="E1098" s="18">
        <f>IF(SUMIFS('Daily NSE Equity Options'!$K:$K,'Daily NSE Equity Options'!$A:$A,$A1098)=0,"",SUMIFS('Daily NSE Equity Options'!$K:$K,'Daily NSE Equity Options'!$A:$A,$A1098))</f>
        <v>493.17500000000001</v>
      </c>
      <c r="F1098" s="7">
        <f>IF(SUMIFS('Daily BSE Equity Options'!$K:$K,'Daily BSE Equity Options'!$A:$A,$A1098)=0,"",SUMIFS('Daily BSE Equity Options'!$K:$K,'Daily BSE Equity Options'!$A:$A,$A1098))</f>
        <v>118.19410000000001</v>
      </c>
      <c r="G1098" s="7">
        <f t="shared" si="459"/>
        <v>611.3691</v>
      </c>
      <c r="H1098" s="20" t="str">
        <f t="shared" si="460"/>
        <v/>
      </c>
      <c r="I1098" s="20" t="str">
        <f t="shared" si="461"/>
        <v/>
      </c>
      <c r="J1098" s="20" t="str">
        <f t="shared" si="462"/>
        <v/>
      </c>
      <c r="K1098" s="20">
        <f t="shared" si="477"/>
        <v>0.22779946618388691</v>
      </c>
      <c r="L1098" s="20">
        <f t="shared" si="478"/>
        <v>-0.39151830967498147</v>
      </c>
      <c r="M1098" s="20">
        <f t="shared" si="479"/>
        <v>2.5927887418105255E-2</v>
      </c>
      <c r="N1098" s="20">
        <f t="shared" si="463"/>
        <v>0.80667308831931483</v>
      </c>
      <c r="O1098" s="20">
        <f t="shared" si="464"/>
        <v>0.19332691168068522</v>
      </c>
      <c r="P1098" s="21">
        <f>IF(SUMIFS('Daily NSE Equity Options'!$L:$L,'Daily NSE Equity Options'!$A:$A,$A1098)=0,"",SUMIFS('Daily NSE Equity Options'!$L:$L,'Daily NSE Equity Options'!$A:$A,$A1098))</f>
        <v>239291.5257</v>
      </c>
      <c r="Q1098" s="8">
        <f>IF(SUMIFS('Daily BSE Equity Options'!$L:$L,'Daily BSE Equity Options'!$A:$A,$A1098)=0,"",SUMIFS('Daily BSE Equity Options'!$L:$L,'Daily BSE Equity Options'!$A:$A,$A1098))</f>
        <v>192011.9927</v>
      </c>
      <c r="R1098" s="8">
        <f t="shared" si="465"/>
        <v>431303.5184</v>
      </c>
      <c r="S1098" s="23" t="str">
        <f t="shared" si="466"/>
        <v/>
      </c>
      <c r="T1098" s="23" t="str">
        <f t="shared" si="467"/>
        <v/>
      </c>
      <c r="U1098" s="23" t="str">
        <f t="shared" si="468"/>
        <v/>
      </c>
      <c r="V1098" s="23">
        <f t="shared" si="480"/>
        <v>1.2343057358200036</v>
      </c>
      <c r="W1098" s="23">
        <f t="shared" si="481"/>
        <v>-0.50628079102397083</v>
      </c>
      <c r="X1098" s="23">
        <f t="shared" si="482"/>
        <v>-0.1304507068568117</v>
      </c>
      <c r="Y1098" s="23">
        <f t="shared" si="469"/>
        <v>0.55481004789317756</v>
      </c>
      <c r="Z1098" s="23">
        <f t="shared" si="470"/>
        <v>0.44518995210682244</v>
      </c>
      <c r="AA1098" s="24">
        <f>IF(SUMIFS('Daily NSE Equity Options'!$M:$M,'Daily NSE Equity Options'!$A:$A,$A1098)=0,"",SUMIFS('Daily NSE Equity Options'!$M:$M,'Daily NSE Equity Options'!$A:$A,$A1098))</f>
        <v>353658691</v>
      </c>
      <c r="AB1098" s="9">
        <f>IF(SUMIFS('Daily BSE Equity Options'!$M:$M,'Daily BSE Equity Options'!$A:$A,$A1098)=0,"",SUMIFS('Daily BSE Equity Options'!$M:$M,'Daily BSE Equity Options'!$A:$A,$A1098))</f>
        <v>219055203</v>
      </c>
      <c r="AC1098" s="9">
        <f t="shared" si="471"/>
        <v>572713894</v>
      </c>
      <c r="AD1098" s="26" t="str">
        <f t="shared" si="472"/>
        <v/>
      </c>
      <c r="AE1098" s="26" t="str">
        <f t="shared" si="473"/>
        <v/>
      </c>
      <c r="AF1098" s="26" t="str">
        <f t="shared" si="474"/>
        <v/>
      </c>
      <c r="AG1098" s="26">
        <f t="shared" si="483"/>
        <v>1.2888526045434676</v>
      </c>
      <c r="AH1098" s="26">
        <f t="shared" si="484"/>
        <v>-0.53566962675389029</v>
      </c>
      <c r="AI1098" s="26">
        <f t="shared" si="485"/>
        <v>-8.552966258079886E-2</v>
      </c>
      <c r="AJ1098" s="26">
        <f t="shared" si="475"/>
        <v>0.61751372667065063</v>
      </c>
      <c r="AK1098" s="26">
        <f t="shared" si="476"/>
        <v>0.38248627332934931</v>
      </c>
      <c r="AL1098" s="29">
        <v>13.3925</v>
      </c>
      <c r="AM1098" s="30">
        <v>14.25</v>
      </c>
      <c r="AN1098" s="30">
        <v>12.6275</v>
      </c>
      <c r="AO1098" s="30">
        <v>14.06</v>
      </c>
      <c r="AP1098" s="31">
        <v>4.9799999999999997E-2</v>
      </c>
    </row>
    <row r="1099" spans="1:42" x14ac:dyDescent="0.2">
      <c r="A1099" s="11">
        <v>45538</v>
      </c>
      <c r="B1099" s="5" t="s">
        <v>242</v>
      </c>
      <c r="C1099" s="10">
        <v>45536</v>
      </c>
      <c r="D1099" s="5" t="s">
        <v>192</v>
      </c>
      <c r="E1099" s="18">
        <f>IF(SUMIFS('Daily NSE Equity Options'!$K:$K,'Daily NSE Equity Options'!$A:$A,$A1099)=0,"",SUMIFS('Daily NSE Equity Options'!$K:$K,'Daily NSE Equity Options'!$A:$A,$A1099))</f>
        <v>632.55470000000003</v>
      </c>
      <c r="F1099" s="7">
        <f>IF(SUMIFS('Daily BSE Equity Options'!$K:$K,'Daily BSE Equity Options'!$A:$A,$A1099)=0,"",SUMIFS('Daily BSE Equity Options'!$K:$K,'Daily BSE Equity Options'!$A:$A,$A1099))</f>
        <v>4.7538</v>
      </c>
      <c r="G1099" s="7">
        <f t="shared" si="459"/>
        <v>637.30849999999998</v>
      </c>
      <c r="H1099" s="20" t="str">
        <f t="shared" si="460"/>
        <v/>
      </c>
      <c r="I1099" s="20" t="str">
        <f t="shared" si="461"/>
        <v/>
      </c>
      <c r="J1099" s="20" t="str">
        <f t="shared" si="462"/>
        <v/>
      </c>
      <c r="K1099" s="20">
        <f t="shared" si="477"/>
        <v>0.2826171237390378</v>
      </c>
      <c r="L1099" s="20">
        <f t="shared" si="478"/>
        <v>-0.95977971827696984</v>
      </c>
      <c r="M1099" s="20">
        <f t="shared" si="479"/>
        <v>4.242837919024689E-2</v>
      </c>
      <c r="N1099" s="20">
        <f t="shared" si="463"/>
        <v>0.99254081814380324</v>
      </c>
      <c r="O1099" s="20">
        <f t="shared" si="464"/>
        <v>7.4591818561968032E-3</v>
      </c>
      <c r="P1099" s="21">
        <f>IF(SUMIFS('Daily NSE Equity Options'!$L:$L,'Daily NSE Equity Options'!$A:$A,$A1099)=0,"",SUMIFS('Daily NSE Equity Options'!$L:$L,'Daily NSE Equity Options'!$A:$A,$A1099))</f>
        <v>449024.76140000002</v>
      </c>
      <c r="Q1099" s="8">
        <f>IF(SUMIFS('Daily BSE Equity Options'!$L:$L,'Daily BSE Equity Options'!$A:$A,$A1099)=0,"",SUMIFS('Daily BSE Equity Options'!$L:$L,'Daily BSE Equity Options'!$A:$A,$A1099))</f>
        <v>1710.5920000000001</v>
      </c>
      <c r="R1099" s="8">
        <f t="shared" si="465"/>
        <v>450735.35340000002</v>
      </c>
      <c r="S1099" s="23" t="str">
        <f t="shared" si="466"/>
        <v/>
      </c>
      <c r="T1099" s="23" t="str">
        <f t="shared" si="467"/>
        <v/>
      </c>
      <c r="U1099" s="23" t="str">
        <f t="shared" si="468"/>
        <v/>
      </c>
      <c r="V1099" s="23">
        <f t="shared" si="480"/>
        <v>0.87647581788141871</v>
      </c>
      <c r="W1099" s="23">
        <f t="shared" si="481"/>
        <v>-0.99109122312650211</v>
      </c>
      <c r="X1099" s="23">
        <f t="shared" si="482"/>
        <v>4.505373633882237E-2</v>
      </c>
      <c r="Y1099" s="23">
        <f t="shared" si="469"/>
        <v>0.99620488611089275</v>
      </c>
      <c r="Z1099" s="23">
        <f t="shared" si="470"/>
        <v>3.7951138891072394E-3</v>
      </c>
      <c r="AA1099" s="24">
        <f>IF(SUMIFS('Daily NSE Equity Options'!$M:$M,'Daily NSE Equity Options'!$A:$A,$A1099)=0,"",SUMIFS('Daily NSE Equity Options'!$M:$M,'Daily NSE Equity Options'!$A:$A,$A1099))</f>
        <v>718520755</v>
      </c>
      <c r="AB1099" s="9">
        <f>IF(SUMIFS('Daily BSE Equity Options'!$M:$M,'Daily BSE Equity Options'!$A:$A,$A1099)=0,"",SUMIFS('Daily BSE Equity Options'!$M:$M,'Daily BSE Equity Options'!$A:$A,$A1099))</f>
        <v>2043839</v>
      </c>
      <c r="AC1099" s="9">
        <f t="shared" si="471"/>
        <v>720564594</v>
      </c>
      <c r="AD1099" s="26" t="str">
        <f t="shared" si="472"/>
        <v/>
      </c>
      <c r="AE1099" s="26" t="str">
        <f t="shared" si="473"/>
        <v/>
      </c>
      <c r="AF1099" s="26" t="str">
        <f t="shared" si="474"/>
        <v/>
      </c>
      <c r="AG1099" s="26">
        <f t="shared" si="483"/>
        <v>1.0316784891340336</v>
      </c>
      <c r="AH1099" s="26">
        <f t="shared" si="484"/>
        <v>-0.99066975368761268</v>
      </c>
      <c r="AI1099" s="26">
        <f t="shared" si="485"/>
        <v>0.25815804636302397</v>
      </c>
      <c r="AJ1099" s="26">
        <f t="shared" si="475"/>
        <v>0.99716355894111552</v>
      </c>
      <c r="AK1099" s="26">
        <f t="shared" si="476"/>
        <v>2.8364410588844445E-3</v>
      </c>
      <c r="AL1099" s="29">
        <v>14.06</v>
      </c>
      <c r="AM1099" s="30">
        <v>14.15</v>
      </c>
      <c r="AN1099" s="30">
        <v>12.69</v>
      </c>
      <c r="AO1099" s="30">
        <v>13.842499999999999</v>
      </c>
      <c r="AP1099" s="31">
        <v>-1.55E-2</v>
      </c>
    </row>
    <row r="1100" spans="1:42" x14ac:dyDescent="0.2">
      <c r="A1100" s="11">
        <v>45539</v>
      </c>
      <c r="B1100" s="5" t="s">
        <v>240</v>
      </c>
      <c r="C1100" s="10">
        <v>45536</v>
      </c>
      <c r="D1100" s="5" t="s">
        <v>192</v>
      </c>
      <c r="E1100" s="18">
        <f>IF(SUMIFS('Daily NSE Equity Options'!$K:$K,'Daily NSE Equity Options'!$A:$A,$A1100)=0,"",SUMIFS('Daily NSE Equity Options'!$K:$K,'Daily NSE Equity Options'!$A:$A,$A1100))</f>
        <v>569.57730000000004</v>
      </c>
      <c r="F1100" s="7">
        <f>IF(SUMIFS('Daily BSE Equity Options'!$K:$K,'Daily BSE Equity Options'!$A:$A,$A1100)=0,"",SUMIFS('Daily BSE Equity Options'!$K:$K,'Daily BSE Equity Options'!$A:$A,$A1100))</f>
        <v>8.8640000000000008</v>
      </c>
      <c r="G1100" s="7">
        <f t="shared" si="459"/>
        <v>578.44130000000007</v>
      </c>
      <c r="H1100" s="20">
        <f t="shared" si="460"/>
        <v>6.4648377262421342E-2</v>
      </c>
      <c r="I1100" s="20">
        <f t="shared" si="461"/>
        <v>6.9519153135372749</v>
      </c>
      <c r="J1100" s="20">
        <f t="shared" si="462"/>
        <v>7.8968755601740659E-2</v>
      </c>
      <c r="K1100" s="20">
        <f t="shared" si="477"/>
        <v>-9.9560401653801645E-2</v>
      </c>
      <c r="L1100" s="20">
        <f t="shared" si="478"/>
        <v>0.86461357230005476</v>
      </c>
      <c r="M1100" s="20">
        <f t="shared" si="479"/>
        <v>-9.2368452641067744E-2</v>
      </c>
      <c r="N1100" s="20">
        <f t="shared" si="463"/>
        <v>0.98467605961054294</v>
      </c>
      <c r="O1100" s="20">
        <f t="shared" si="464"/>
        <v>1.5323940389456977E-2</v>
      </c>
      <c r="P1100" s="21">
        <f>IF(SUMIFS('Daily NSE Equity Options'!$L:$L,'Daily NSE Equity Options'!$A:$A,$A1100)=0,"",SUMIFS('Daily NSE Equity Options'!$L:$L,'Daily NSE Equity Options'!$A:$A,$A1100))</f>
        <v>563454.34580000001</v>
      </c>
      <c r="Q1100" s="8">
        <f>IF(SUMIFS('Daily BSE Equity Options'!$L:$L,'Daily BSE Equity Options'!$A:$A,$A1100)=0,"",SUMIFS('Daily BSE Equity Options'!$L:$L,'Daily BSE Equity Options'!$A:$A,$A1100))</f>
        <v>3909.8258000000001</v>
      </c>
      <c r="R1100" s="8">
        <f t="shared" si="465"/>
        <v>567364.1716</v>
      </c>
      <c r="S1100" s="23">
        <f t="shared" si="466"/>
        <v>1.4178456978530529</v>
      </c>
      <c r="T1100" s="23">
        <f t="shared" si="467"/>
        <v>9.0177349993748255</v>
      </c>
      <c r="U1100" s="23">
        <f t="shared" si="468"/>
        <v>1.4305525578525549</v>
      </c>
      <c r="V1100" s="23">
        <f t="shared" si="480"/>
        <v>0.25484025433970192</v>
      </c>
      <c r="W1100" s="23">
        <f t="shared" si="481"/>
        <v>1.2856565446348398</v>
      </c>
      <c r="X1100" s="23">
        <f t="shared" si="482"/>
        <v>0.2587523195601189</v>
      </c>
      <c r="Y1100" s="23">
        <f t="shared" si="469"/>
        <v>0.99310878974085715</v>
      </c>
      <c r="Z1100" s="23">
        <f t="shared" si="470"/>
        <v>6.8912102591428426E-3</v>
      </c>
      <c r="AA1100" s="24">
        <f>IF(SUMIFS('Daily NSE Equity Options'!$M:$M,'Daily NSE Equity Options'!$A:$A,$A1100)=0,"",SUMIFS('Daily NSE Equity Options'!$M:$M,'Daily NSE Equity Options'!$A:$A,$A1100))</f>
        <v>752885608</v>
      </c>
      <c r="AB1100" s="9">
        <f>IF(SUMIFS('Daily BSE Equity Options'!$M:$M,'Daily BSE Equity Options'!$A:$A,$A1100)=0,"",SUMIFS('Daily BSE Equity Options'!$M:$M,'Daily BSE Equity Options'!$A:$A,$A1100))</f>
        <v>4715904</v>
      </c>
      <c r="AC1100" s="9">
        <f t="shared" si="471"/>
        <v>757601512</v>
      </c>
      <c r="AD1100" s="26">
        <f t="shared" si="472"/>
        <v>1.4106187052660428</v>
      </c>
      <c r="AE1100" s="26">
        <f t="shared" si="473"/>
        <v>6.9331422342444187</v>
      </c>
      <c r="AF1100" s="26">
        <f t="shared" si="474"/>
        <v>1.4211100458695576</v>
      </c>
      <c r="AG1100" s="26">
        <f t="shared" si="483"/>
        <v>4.7827223863561086E-2</v>
      </c>
      <c r="AH1100" s="26">
        <f t="shared" si="484"/>
        <v>1.3073754830982285</v>
      </c>
      <c r="AI1100" s="26">
        <f t="shared" si="485"/>
        <v>5.1399858261700793E-2</v>
      </c>
      <c r="AJ1100" s="26">
        <f t="shared" si="475"/>
        <v>0.99377521833668148</v>
      </c>
      <c r="AK1100" s="26">
        <f t="shared" si="476"/>
        <v>6.2247816633185385E-3</v>
      </c>
      <c r="AL1100" s="29">
        <v>13.842499999999999</v>
      </c>
      <c r="AM1100" s="30">
        <v>14.555</v>
      </c>
      <c r="AN1100" s="30">
        <v>12.805</v>
      </c>
      <c r="AO1100" s="30">
        <v>14.3775</v>
      </c>
      <c r="AP1100" s="31">
        <v>3.8600000000000002E-2</v>
      </c>
    </row>
    <row r="1101" spans="1:42" x14ac:dyDescent="0.2">
      <c r="A1101" s="11">
        <v>45540</v>
      </c>
      <c r="B1101" s="5" t="s">
        <v>243</v>
      </c>
      <c r="C1101" s="10">
        <v>45536</v>
      </c>
      <c r="D1101" s="5" t="s">
        <v>192</v>
      </c>
      <c r="E1101" s="18">
        <f>IF(SUMIFS('Daily NSE Equity Options'!$K:$K,'Daily NSE Equity Options'!$A:$A,$A1101)=0,"",SUMIFS('Daily NSE Equity Options'!$K:$K,'Daily NSE Equity Options'!$A:$A,$A1101))</f>
        <v>467.54410000000001</v>
      </c>
      <c r="F1101" s="7">
        <f>IF(SUMIFS('Daily BSE Equity Options'!$K:$K,'Daily BSE Equity Options'!$A:$A,$A1101)=0,"",SUMIFS('Daily BSE Equity Options'!$K:$K,'Daily BSE Equity Options'!$A:$A,$A1101))</f>
        <v>16.111599999999999</v>
      </c>
      <c r="G1101" s="7">
        <f t="shared" si="459"/>
        <v>483.65570000000002</v>
      </c>
      <c r="H1101" s="20">
        <f t="shared" si="460"/>
        <v>-3.7956297499642466E-2</v>
      </c>
      <c r="I1101" s="20">
        <f t="shared" si="461"/>
        <v>17.044125881957665</v>
      </c>
      <c r="J1101" s="20">
        <f t="shared" si="462"/>
        <v>-6.6293079616186468E-3</v>
      </c>
      <c r="K1101" s="20">
        <f t="shared" si="477"/>
        <v>-0.17913845934520212</v>
      </c>
      <c r="L1101" s="20">
        <f t="shared" si="478"/>
        <v>0.81764440433212981</v>
      </c>
      <c r="M1101" s="20">
        <f t="shared" si="479"/>
        <v>-0.1638638181609785</v>
      </c>
      <c r="N1101" s="20">
        <f t="shared" si="463"/>
        <v>0.96668787321228711</v>
      </c>
      <c r="O1101" s="20">
        <f t="shared" si="464"/>
        <v>3.3312126787712823E-2</v>
      </c>
      <c r="P1101" s="21">
        <f>IF(SUMIFS('Daily NSE Equity Options'!$L:$L,'Daily NSE Equity Options'!$A:$A,$A1101)=0,"",SUMIFS('Daily NSE Equity Options'!$L:$L,'Daily NSE Equity Options'!$A:$A,$A1101))</f>
        <v>389868.99780000001</v>
      </c>
      <c r="Q1101" s="8">
        <f>IF(SUMIFS('Daily BSE Equity Options'!$L:$L,'Daily BSE Equity Options'!$A:$A,$A1101)=0,"",SUMIFS('Daily BSE Equity Options'!$L:$L,'Daily BSE Equity Options'!$A:$A,$A1101))</f>
        <v>12298.6137</v>
      </c>
      <c r="R1101" s="8">
        <f t="shared" si="465"/>
        <v>402167.6115</v>
      </c>
      <c r="S1101" s="23">
        <f t="shared" si="466"/>
        <v>0.2728567439105416</v>
      </c>
      <c r="T1101" s="23">
        <f t="shared" si="467"/>
        <v>30.884433898062532</v>
      </c>
      <c r="U1101" s="23">
        <f t="shared" si="468"/>
        <v>0.31135822243198286</v>
      </c>
      <c r="V1101" s="23">
        <f t="shared" si="480"/>
        <v>-0.3080734921895778</v>
      </c>
      <c r="W1101" s="23">
        <f t="shared" si="481"/>
        <v>2.1455656413132269</v>
      </c>
      <c r="X1101" s="23">
        <f t="shared" si="482"/>
        <v>-0.29116494902054901</v>
      </c>
      <c r="Y1101" s="23">
        <f t="shared" si="469"/>
        <v>0.96941918407071925</v>
      </c>
      <c r="Z1101" s="23">
        <f t="shared" si="470"/>
        <v>3.0580815929280768E-2</v>
      </c>
      <c r="AA1101" s="24">
        <f>IF(SUMIFS('Daily NSE Equity Options'!$M:$M,'Daily NSE Equity Options'!$A:$A,$A1101)=0,"",SUMIFS('Daily NSE Equity Options'!$M:$M,'Daily NSE Equity Options'!$A:$A,$A1101))</f>
        <v>608098131</v>
      </c>
      <c r="AB1101" s="9">
        <f>IF(SUMIFS('Daily BSE Equity Options'!$M:$M,'Daily BSE Equity Options'!$A:$A,$A1101)=0,"",SUMIFS('Daily BSE Equity Options'!$M:$M,'Daily BSE Equity Options'!$A:$A,$A1101))</f>
        <v>14877864</v>
      </c>
      <c r="AC1101" s="9">
        <f t="shared" si="471"/>
        <v>622975995</v>
      </c>
      <c r="AD1101" s="26">
        <f t="shared" si="472"/>
        <v>0.52843246771928643</v>
      </c>
      <c r="AE1101" s="26">
        <f t="shared" si="473"/>
        <v>24.37797632754571</v>
      </c>
      <c r="AF1101" s="26">
        <f t="shared" si="474"/>
        <v>0.56352355210339455</v>
      </c>
      <c r="AG1101" s="26">
        <f t="shared" si="483"/>
        <v>-0.1923100607336885</v>
      </c>
      <c r="AH1101" s="26">
        <f t="shared" si="484"/>
        <v>2.1548275791873626</v>
      </c>
      <c r="AI1101" s="26">
        <f t="shared" si="485"/>
        <v>-0.17769964139142325</v>
      </c>
      <c r="AJ1101" s="26">
        <f t="shared" si="475"/>
        <v>0.97611807819336605</v>
      </c>
      <c r="AK1101" s="26">
        <f t="shared" si="476"/>
        <v>2.3881921806633979E-2</v>
      </c>
      <c r="AL1101" s="29">
        <v>14.3775</v>
      </c>
      <c r="AM1101" s="30">
        <v>14.3775</v>
      </c>
      <c r="AN1101" s="30">
        <v>13.335000000000001</v>
      </c>
      <c r="AO1101" s="30">
        <v>14.2075</v>
      </c>
      <c r="AP1101" s="31">
        <v>-1.18E-2</v>
      </c>
    </row>
    <row r="1102" spans="1:42" x14ac:dyDescent="0.2">
      <c r="A1102" s="11">
        <v>45541</v>
      </c>
      <c r="B1102" s="5" t="s">
        <v>241</v>
      </c>
      <c r="C1102" s="10">
        <v>45536</v>
      </c>
      <c r="D1102" s="5" t="s">
        <v>192</v>
      </c>
      <c r="E1102" s="18">
        <f>IF(SUMIFS('Daily NSE Equity Options'!$K:$K,'Daily NSE Equity Options'!$A:$A,$A1102)=0,"",SUMIFS('Daily NSE Equity Options'!$K:$K,'Daily NSE Equity Options'!$A:$A,$A1102))</f>
        <v>599.69399999999996</v>
      </c>
      <c r="F1102" s="7">
        <f>IF(SUMIFS('Daily BSE Equity Options'!$K:$K,'Daily BSE Equity Options'!$A:$A,$A1102)=0,"",SUMIFS('Daily BSE Equity Options'!$K:$K,'Daily BSE Equity Options'!$A:$A,$A1102))</f>
        <v>302.5172</v>
      </c>
      <c r="G1102" s="7">
        <f t="shared" si="459"/>
        <v>902.21119999999996</v>
      </c>
      <c r="H1102" s="20">
        <f t="shared" si="460"/>
        <v>9.3453762142162278E-2</v>
      </c>
      <c r="I1102" s="20">
        <f t="shared" si="461"/>
        <v>216.70092112838228</v>
      </c>
      <c r="J1102" s="20">
        <f t="shared" si="462"/>
        <v>0.64089178142035963</v>
      </c>
      <c r="K1102" s="20">
        <f t="shared" si="477"/>
        <v>0.28264692036537298</v>
      </c>
      <c r="L1102" s="20">
        <f t="shared" si="478"/>
        <v>17.776359889768862</v>
      </c>
      <c r="M1102" s="20">
        <f t="shared" si="479"/>
        <v>0.86539970478999817</v>
      </c>
      <c r="N1102" s="20">
        <f t="shared" si="463"/>
        <v>0.66469358837487269</v>
      </c>
      <c r="O1102" s="20">
        <f t="shared" si="464"/>
        <v>0.33530641162512725</v>
      </c>
      <c r="P1102" s="21">
        <f>IF(SUMIFS('Daily NSE Equity Options'!$L:$L,'Daily NSE Equity Options'!$A:$A,$A1102)=0,"",SUMIFS('Daily NSE Equity Options'!$L:$L,'Daily NSE Equity Options'!$A:$A,$A1102))</f>
        <v>162640.22570000001</v>
      </c>
      <c r="Q1102" s="8">
        <f>IF(SUMIFS('Daily BSE Equity Options'!$L:$L,'Daily BSE Equity Options'!$A:$A,$A1102)=0,"",SUMIFS('Daily BSE Equity Options'!$L:$L,'Daily BSE Equity Options'!$A:$A,$A1102))</f>
        <v>516749.23739999998</v>
      </c>
      <c r="R1102" s="8">
        <f t="shared" si="465"/>
        <v>679389.46310000005</v>
      </c>
      <c r="S1102" s="23">
        <f t="shared" si="466"/>
        <v>-0.61612133214313802</v>
      </c>
      <c r="T1102" s="23">
        <f t="shared" si="467"/>
        <v>684.04517645954604</v>
      </c>
      <c r="U1102" s="23">
        <f t="shared" si="468"/>
        <v>0.60070857399320765</v>
      </c>
      <c r="V1102" s="23">
        <f t="shared" si="480"/>
        <v>-0.58283365279679589</v>
      </c>
      <c r="W1102" s="23">
        <f t="shared" si="481"/>
        <v>41.016868730497649</v>
      </c>
      <c r="X1102" s="23">
        <f t="shared" si="482"/>
        <v>0.68931918849959417</v>
      </c>
      <c r="Y1102" s="23">
        <f t="shared" si="469"/>
        <v>0.23939173998649552</v>
      </c>
      <c r="Z1102" s="23">
        <f t="shared" si="470"/>
        <v>0.76060826001350434</v>
      </c>
      <c r="AA1102" s="24">
        <f>IF(SUMIFS('Daily NSE Equity Options'!$M:$M,'Daily NSE Equity Options'!$A:$A,$A1102)=0,"",SUMIFS('Daily NSE Equity Options'!$M:$M,'Daily NSE Equity Options'!$A:$A,$A1102))</f>
        <v>237157705</v>
      </c>
      <c r="AB1102" s="9">
        <f>IF(SUMIFS('Daily BSE Equity Options'!$M:$M,'Daily BSE Equity Options'!$A:$A,$A1102)=0,"",SUMIFS('Daily BSE Equity Options'!$M:$M,'Daily BSE Equity Options'!$A:$A,$A1102))</f>
        <v>633954039</v>
      </c>
      <c r="AC1102" s="9">
        <f t="shared" si="471"/>
        <v>871111744</v>
      </c>
      <c r="AD1102" s="26">
        <f t="shared" si="472"/>
        <v>-0.60119765324240293</v>
      </c>
      <c r="AE1102" s="26">
        <f t="shared" si="473"/>
        <v>552.09826319788999</v>
      </c>
      <c r="AF1102" s="26">
        <f t="shared" si="474"/>
        <v>0.46203602412560207</v>
      </c>
      <c r="AG1102" s="26">
        <f t="shared" si="483"/>
        <v>-0.61000093091882901</v>
      </c>
      <c r="AH1102" s="26">
        <f t="shared" si="484"/>
        <v>41.610554781250855</v>
      </c>
      <c r="AI1102" s="26">
        <f t="shared" si="485"/>
        <v>0.39830707923184105</v>
      </c>
      <c r="AJ1102" s="26">
        <f t="shared" si="475"/>
        <v>0.27224716763777207</v>
      </c>
      <c r="AK1102" s="26">
        <f t="shared" si="476"/>
        <v>0.72775283236222787</v>
      </c>
      <c r="AL1102" s="29">
        <v>14.2075</v>
      </c>
      <c r="AM1102" s="30">
        <v>15.672499999999999</v>
      </c>
      <c r="AN1102" s="30">
        <v>12.352499999999999</v>
      </c>
      <c r="AO1102" s="30">
        <v>15.217499999999999</v>
      </c>
      <c r="AP1102" s="31">
        <v>7.1099999999999997E-2</v>
      </c>
    </row>
    <row r="1103" spans="1:42" x14ac:dyDescent="0.2">
      <c r="A1103" s="11">
        <v>45544</v>
      </c>
      <c r="B1103" s="5" t="s">
        <v>244</v>
      </c>
      <c r="C1103" s="10">
        <v>45536</v>
      </c>
      <c r="D1103" s="5" t="s">
        <v>192</v>
      </c>
      <c r="E1103" s="18">
        <f>IF(SUMIFS('Daily NSE Equity Options'!$K:$K,'Daily NSE Equity Options'!$A:$A,$A1103)=0,"",SUMIFS('Daily NSE Equity Options'!$K:$K,'Daily NSE Equity Options'!$A:$A,$A1103))</f>
        <v>576.57839999999999</v>
      </c>
      <c r="F1103" s="7">
        <f>IF(SUMIFS('Daily BSE Equity Options'!$K:$K,'Daily BSE Equity Options'!$A:$A,$A1103)=0,"",SUMIFS('Daily BSE Equity Options'!$K:$K,'Daily BSE Equity Options'!$A:$A,$A1103))</f>
        <v>169.11490000000001</v>
      </c>
      <c r="G1103" s="7">
        <f t="shared" si="459"/>
        <v>745.69330000000002</v>
      </c>
      <c r="H1103" s="20" t="str">
        <f t="shared" si="460"/>
        <v/>
      </c>
      <c r="I1103" s="20" t="str">
        <f t="shared" si="461"/>
        <v/>
      </c>
      <c r="J1103" s="20" t="str">
        <f t="shared" si="462"/>
        <v/>
      </c>
      <c r="K1103" s="20">
        <f t="shared" si="477"/>
        <v>-3.8545658285725648E-2</v>
      </c>
      <c r="L1103" s="20">
        <f t="shared" si="478"/>
        <v>-0.44097426526491712</v>
      </c>
      <c r="M1103" s="20">
        <f t="shared" si="479"/>
        <v>-0.17348255042721694</v>
      </c>
      <c r="N1103" s="20">
        <f t="shared" si="463"/>
        <v>0.77321118481284457</v>
      </c>
      <c r="O1103" s="20">
        <f t="shared" si="464"/>
        <v>0.22678881518715535</v>
      </c>
      <c r="P1103" s="21">
        <f>IF(SUMIFS('Daily NSE Equity Options'!$L:$L,'Daily NSE Equity Options'!$A:$A,$A1103)=0,"",SUMIFS('Daily NSE Equity Options'!$L:$L,'Daily NSE Equity Options'!$A:$A,$A1103))</f>
        <v>261581.0238</v>
      </c>
      <c r="Q1103" s="8">
        <f>IF(SUMIFS('Daily BSE Equity Options'!$L:$L,'Daily BSE Equity Options'!$A:$A,$A1103)=0,"",SUMIFS('Daily BSE Equity Options'!$L:$L,'Daily BSE Equity Options'!$A:$A,$A1103))</f>
        <v>228262.8064</v>
      </c>
      <c r="R1103" s="8">
        <f t="shared" si="465"/>
        <v>489843.83019999997</v>
      </c>
      <c r="S1103" s="23" t="str">
        <f t="shared" si="466"/>
        <v/>
      </c>
      <c r="T1103" s="23" t="str">
        <f t="shared" si="467"/>
        <v/>
      </c>
      <c r="U1103" s="23" t="str">
        <f t="shared" si="468"/>
        <v/>
      </c>
      <c r="V1103" s="23">
        <f t="shared" si="480"/>
        <v>0.60834149531065229</v>
      </c>
      <c r="W1103" s="23">
        <f t="shared" si="481"/>
        <v>-0.55827161439367812</v>
      </c>
      <c r="X1103" s="23">
        <f t="shared" si="482"/>
        <v>-0.27899407217050209</v>
      </c>
      <c r="Y1103" s="23">
        <f t="shared" si="469"/>
        <v>0.53400902016709739</v>
      </c>
      <c r="Z1103" s="23">
        <f t="shared" si="470"/>
        <v>0.46599097983290272</v>
      </c>
      <c r="AA1103" s="24">
        <f>IF(SUMIFS('Daily NSE Equity Options'!$M:$M,'Daily NSE Equity Options'!$A:$A,$A1103)=0,"",SUMIFS('Daily NSE Equity Options'!$M:$M,'Daily NSE Equity Options'!$A:$A,$A1103))</f>
        <v>387803679</v>
      </c>
      <c r="AB1103" s="9">
        <f>IF(SUMIFS('Daily BSE Equity Options'!$M:$M,'Daily BSE Equity Options'!$A:$A,$A1103)=0,"",SUMIFS('Daily BSE Equity Options'!$M:$M,'Daily BSE Equity Options'!$A:$A,$A1103))</f>
        <v>264350530</v>
      </c>
      <c r="AC1103" s="9">
        <f t="shared" si="471"/>
        <v>652154209</v>
      </c>
      <c r="AD1103" s="26" t="str">
        <f t="shared" si="472"/>
        <v/>
      </c>
      <c r="AE1103" s="26" t="str">
        <f t="shared" si="473"/>
        <v/>
      </c>
      <c r="AF1103" s="26" t="str">
        <f t="shared" si="474"/>
        <v/>
      </c>
      <c r="AG1103" s="26">
        <f t="shared" si="483"/>
        <v>0.63521433554098516</v>
      </c>
      <c r="AH1103" s="26">
        <f t="shared" si="484"/>
        <v>-0.58301309915623079</v>
      </c>
      <c r="AI1103" s="26">
        <f t="shared" si="485"/>
        <v>-0.25135413052128475</v>
      </c>
      <c r="AJ1103" s="26">
        <f t="shared" si="475"/>
        <v>0.59465027388943836</v>
      </c>
      <c r="AK1103" s="26">
        <f t="shared" si="476"/>
        <v>0.40534972611056169</v>
      </c>
      <c r="AL1103" s="29">
        <v>15.217499999999999</v>
      </c>
      <c r="AM1103" s="30">
        <v>15.5625</v>
      </c>
      <c r="AN1103" s="30">
        <v>14.11</v>
      </c>
      <c r="AO1103" s="30">
        <v>14.237500000000001</v>
      </c>
      <c r="AP1103" s="31">
        <v>-6.4399999999999999E-2</v>
      </c>
    </row>
    <row r="1104" spans="1:42" x14ac:dyDescent="0.2">
      <c r="A1104" s="11">
        <v>45545</v>
      </c>
      <c r="B1104" s="5" t="s">
        <v>242</v>
      </c>
      <c r="C1104" s="10">
        <v>45536</v>
      </c>
      <c r="D1104" s="5" t="s">
        <v>192</v>
      </c>
      <c r="E1104" s="18">
        <f>IF(SUMIFS('Daily NSE Equity Options'!$K:$K,'Daily NSE Equity Options'!$A:$A,$A1104)=0,"",SUMIFS('Daily NSE Equity Options'!$K:$K,'Daily NSE Equity Options'!$A:$A,$A1104))</f>
        <v>672.49969999999996</v>
      </c>
      <c r="F1104" s="7">
        <f>IF(SUMIFS('Daily BSE Equity Options'!$K:$K,'Daily BSE Equity Options'!$A:$A,$A1104)=0,"",SUMIFS('Daily BSE Equity Options'!$K:$K,'Daily BSE Equity Options'!$A:$A,$A1104))</f>
        <v>9.9565000000000001</v>
      </c>
      <c r="G1104" s="7">
        <f t="shared" si="459"/>
        <v>682.45619999999997</v>
      </c>
      <c r="H1104" s="20" t="str">
        <f t="shared" si="460"/>
        <v/>
      </c>
      <c r="I1104" s="20" t="str">
        <f t="shared" si="461"/>
        <v/>
      </c>
      <c r="J1104" s="20" t="str">
        <f t="shared" si="462"/>
        <v/>
      </c>
      <c r="K1104" s="20">
        <f t="shared" si="477"/>
        <v>0.16636297856458016</v>
      </c>
      <c r="L1104" s="20">
        <f t="shared" si="478"/>
        <v>-0.94112582628733488</v>
      </c>
      <c r="M1104" s="20">
        <f t="shared" si="479"/>
        <v>-8.4803095320824307E-2</v>
      </c>
      <c r="N1104" s="20">
        <f t="shared" si="463"/>
        <v>0.98541078533684656</v>
      </c>
      <c r="O1104" s="20">
        <f t="shared" si="464"/>
        <v>1.4589214663153474E-2</v>
      </c>
      <c r="P1104" s="21">
        <f>IF(SUMIFS('Daily NSE Equity Options'!$L:$L,'Daily NSE Equity Options'!$A:$A,$A1104)=0,"",SUMIFS('Daily NSE Equity Options'!$L:$L,'Daily NSE Equity Options'!$A:$A,$A1104))</f>
        <v>499540.09460000001</v>
      </c>
      <c r="Q1104" s="8">
        <f>IF(SUMIFS('Daily BSE Equity Options'!$L:$L,'Daily BSE Equity Options'!$A:$A,$A1104)=0,"",SUMIFS('Daily BSE Equity Options'!$L:$L,'Daily BSE Equity Options'!$A:$A,$A1104))</f>
        <v>3862.9402</v>
      </c>
      <c r="R1104" s="8">
        <f t="shared" si="465"/>
        <v>503403.03480000002</v>
      </c>
      <c r="S1104" s="23" t="str">
        <f t="shared" si="466"/>
        <v/>
      </c>
      <c r="T1104" s="23" t="str">
        <f t="shared" si="467"/>
        <v/>
      </c>
      <c r="U1104" s="23" t="str">
        <f t="shared" si="468"/>
        <v/>
      </c>
      <c r="V1104" s="23">
        <f t="shared" si="480"/>
        <v>0.90969546392608014</v>
      </c>
      <c r="W1104" s="23">
        <f t="shared" si="481"/>
        <v>-0.98307678652986197</v>
      </c>
      <c r="X1104" s="23">
        <f t="shared" si="482"/>
        <v>2.7680668335587466E-2</v>
      </c>
      <c r="Y1104" s="23">
        <f t="shared" si="469"/>
        <v>0.9923263470162933</v>
      </c>
      <c r="Z1104" s="23">
        <f t="shared" si="470"/>
        <v>7.6736529837066443E-3</v>
      </c>
      <c r="AA1104" s="24">
        <f>IF(SUMIFS('Daily NSE Equity Options'!$M:$M,'Daily NSE Equity Options'!$A:$A,$A1104)=0,"",SUMIFS('Daily NSE Equity Options'!$M:$M,'Daily NSE Equity Options'!$A:$A,$A1104))</f>
        <v>796985458</v>
      </c>
      <c r="AB1104" s="9">
        <f>IF(SUMIFS('Daily BSE Equity Options'!$M:$M,'Daily BSE Equity Options'!$A:$A,$A1104)=0,"",SUMIFS('Daily BSE Equity Options'!$M:$M,'Daily BSE Equity Options'!$A:$A,$A1104))</f>
        <v>4679102</v>
      </c>
      <c r="AC1104" s="9">
        <f t="shared" si="471"/>
        <v>801664560</v>
      </c>
      <c r="AD1104" s="26" t="str">
        <f t="shared" si="472"/>
        <v/>
      </c>
      <c r="AE1104" s="26" t="str">
        <f t="shared" si="473"/>
        <v/>
      </c>
      <c r="AF1104" s="26" t="str">
        <f t="shared" si="474"/>
        <v/>
      </c>
      <c r="AG1104" s="26">
        <f t="shared" si="483"/>
        <v>1.055126088682619</v>
      </c>
      <c r="AH1104" s="26">
        <f t="shared" si="484"/>
        <v>-0.98229963072137594</v>
      </c>
      <c r="AI1104" s="26">
        <f t="shared" si="485"/>
        <v>0.22925613135159573</v>
      </c>
      <c r="AJ1104" s="26">
        <f t="shared" si="475"/>
        <v>0.99416326699037316</v>
      </c>
      <c r="AK1104" s="26">
        <f t="shared" si="476"/>
        <v>5.8367330096268689E-3</v>
      </c>
      <c r="AL1104" s="29">
        <v>14.237500000000001</v>
      </c>
      <c r="AM1104" s="30">
        <v>14.237500000000001</v>
      </c>
      <c r="AN1104" s="30">
        <v>12.1675</v>
      </c>
      <c r="AO1104" s="30">
        <v>13.36</v>
      </c>
      <c r="AP1104" s="31">
        <v>-6.1600000000000002E-2</v>
      </c>
    </row>
    <row r="1105" spans="1:42" x14ac:dyDescent="0.2">
      <c r="A1105" s="11">
        <v>45546</v>
      </c>
      <c r="B1105" s="5" t="s">
        <v>240</v>
      </c>
      <c r="C1105" s="10">
        <v>45536</v>
      </c>
      <c r="D1105" s="5" t="s">
        <v>192</v>
      </c>
      <c r="E1105" s="18">
        <f>IF(SUMIFS('Daily NSE Equity Options'!$K:$K,'Daily NSE Equity Options'!$A:$A,$A1105)=0,"",SUMIFS('Daily NSE Equity Options'!$K:$K,'Daily NSE Equity Options'!$A:$A,$A1105))</f>
        <v>717.952</v>
      </c>
      <c r="F1105" s="7">
        <f>IF(SUMIFS('Daily BSE Equity Options'!$K:$K,'Daily BSE Equity Options'!$A:$A,$A1105)=0,"",SUMIFS('Daily BSE Equity Options'!$K:$K,'Daily BSE Equity Options'!$A:$A,$A1105))</f>
        <v>13.6868</v>
      </c>
      <c r="G1105" s="7">
        <f t="shared" si="459"/>
        <v>731.63879999999995</v>
      </c>
      <c r="H1105" s="20">
        <f t="shared" si="460"/>
        <v>0.23677185787266519</v>
      </c>
      <c r="I1105" s="20">
        <f t="shared" si="461"/>
        <v>6.5634394341290889</v>
      </c>
      <c r="J1105" s="20">
        <f t="shared" si="462"/>
        <v>0.2564326075398442</v>
      </c>
      <c r="K1105" s="20">
        <f t="shared" si="477"/>
        <v>6.7587093347402316E-2</v>
      </c>
      <c r="L1105" s="20">
        <f t="shared" si="478"/>
        <v>0.37465976999949779</v>
      </c>
      <c r="M1105" s="20">
        <f t="shared" si="479"/>
        <v>7.2067042544268656E-2</v>
      </c>
      <c r="N1105" s="20">
        <f t="shared" si="463"/>
        <v>0.98129295493896718</v>
      </c>
      <c r="O1105" s="20">
        <f t="shared" si="464"/>
        <v>1.8707045061032851E-2</v>
      </c>
      <c r="P1105" s="21">
        <f>IF(SUMIFS('Daily NSE Equity Options'!$L:$L,'Daily NSE Equity Options'!$A:$A,$A1105)=0,"",SUMIFS('Daily NSE Equity Options'!$L:$L,'Daily NSE Equity Options'!$A:$A,$A1105))</f>
        <v>651343.60869999998</v>
      </c>
      <c r="Q1105" s="8">
        <f>IF(SUMIFS('Daily BSE Equity Options'!$L:$L,'Daily BSE Equity Options'!$A:$A,$A1105)=0,"",SUMIFS('Daily BSE Equity Options'!$L:$L,'Daily BSE Equity Options'!$A:$A,$A1105))</f>
        <v>5983.8796000000002</v>
      </c>
      <c r="R1105" s="8">
        <f t="shared" si="465"/>
        <v>657327.48829999997</v>
      </c>
      <c r="S1105" s="23">
        <f t="shared" si="466"/>
        <v>1.7481421682595002</v>
      </c>
      <c r="T1105" s="23">
        <f t="shared" si="467"/>
        <v>10.056255002575657</v>
      </c>
      <c r="U1105" s="23">
        <f t="shared" si="468"/>
        <v>1.7670706438263633</v>
      </c>
      <c r="V1105" s="23">
        <f t="shared" si="480"/>
        <v>0.3038865463272864</v>
      </c>
      <c r="W1105" s="23">
        <f t="shared" si="481"/>
        <v>0.54904795057402134</v>
      </c>
      <c r="X1105" s="23">
        <f t="shared" si="482"/>
        <v>0.30576782986847406</v>
      </c>
      <c r="Y1105" s="23">
        <f t="shared" si="469"/>
        <v>0.99089665394113413</v>
      </c>
      <c r="Z1105" s="23">
        <f t="shared" si="470"/>
        <v>9.1033460588658618E-3</v>
      </c>
      <c r="AA1105" s="24">
        <f>IF(SUMIFS('Daily NSE Equity Options'!$M:$M,'Daily NSE Equity Options'!$A:$A,$A1105)=0,"",SUMIFS('Daily NSE Equity Options'!$M:$M,'Daily NSE Equity Options'!$A:$A,$A1105))</f>
        <v>876672359</v>
      </c>
      <c r="AB1105" s="9">
        <f>IF(SUMIFS('Daily BSE Equity Options'!$M:$M,'Daily BSE Equity Options'!$A:$A,$A1105)=0,"",SUMIFS('Daily BSE Equity Options'!$M:$M,'Daily BSE Equity Options'!$A:$A,$A1105))</f>
        <v>7236970</v>
      </c>
      <c r="AC1105" s="9">
        <f t="shared" si="471"/>
        <v>883909329</v>
      </c>
      <c r="AD1105" s="26">
        <f t="shared" si="472"/>
        <v>1.832089482325014</v>
      </c>
      <c r="AE1105" s="26">
        <f t="shared" si="473"/>
        <v>7.9771445937815937</v>
      </c>
      <c r="AF1105" s="26">
        <f t="shared" si="474"/>
        <v>1.8480513768224029</v>
      </c>
      <c r="AG1105" s="26">
        <f t="shared" si="483"/>
        <v>9.998538894294362E-2</v>
      </c>
      <c r="AH1105" s="26">
        <f t="shared" si="484"/>
        <v>0.54665788435473295</v>
      </c>
      <c r="AI1105" s="26">
        <f t="shared" si="485"/>
        <v>0.10259249704140605</v>
      </c>
      <c r="AJ1105" s="26">
        <f t="shared" si="475"/>
        <v>0.99181254257358331</v>
      </c>
      <c r="AK1105" s="26">
        <f t="shared" si="476"/>
        <v>8.1874574264166403E-3</v>
      </c>
      <c r="AL1105" s="29">
        <v>13.36</v>
      </c>
      <c r="AM1105" s="30">
        <v>13.765000000000001</v>
      </c>
      <c r="AN1105" s="30">
        <v>11.324999999999999</v>
      </c>
      <c r="AO1105" s="30">
        <v>13.6275</v>
      </c>
      <c r="AP1105" s="31">
        <v>0.02</v>
      </c>
    </row>
    <row r="1106" spans="1:42" x14ac:dyDescent="0.2">
      <c r="A1106" s="11">
        <v>45547</v>
      </c>
      <c r="B1106" s="5" t="s">
        <v>243</v>
      </c>
      <c r="C1106" s="10">
        <v>45536</v>
      </c>
      <c r="D1106" s="5" t="s">
        <v>192</v>
      </c>
      <c r="E1106" s="18">
        <f>IF(SUMIFS('Daily NSE Equity Options'!$K:$K,'Daily NSE Equity Options'!$A:$A,$A1106)=0,"",SUMIFS('Daily NSE Equity Options'!$K:$K,'Daily NSE Equity Options'!$A:$A,$A1106))</f>
        <v>841.85630000000003</v>
      </c>
      <c r="F1106" s="7">
        <f>IF(SUMIFS('Daily BSE Equity Options'!$K:$K,'Daily BSE Equity Options'!$A:$A,$A1106)=0,"",SUMIFS('Daily BSE Equity Options'!$K:$K,'Daily BSE Equity Options'!$A:$A,$A1106))</f>
        <v>44.001199999999997</v>
      </c>
      <c r="G1106" s="7">
        <f t="shared" si="459"/>
        <v>885.85750000000007</v>
      </c>
      <c r="H1106" s="20">
        <f t="shared" si="460"/>
        <v>6.6609070081209198E-2</v>
      </c>
      <c r="I1106" s="20">
        <f t="shared" si="461"/>
        <v>16.710996618901948</v>
      </c>
      <c r="J1106" s="20">
        <f t="shared" si="462"/>
        <v>0.11883567305697018</v>
      </c>
      <c r="K1106" s="20">
        <f t="shared" si="477"/>
        <v>0.17258020034765553</v>
      </c>
      <c r="L1106" s="20">
        <f t="shared" si="478"/>
        <v>2.2148639565128443</v>
      </c>
      <c r="M1106" s="20">
        <f t="shared" si="479"/>
        <v>0.21078529460165329</v>
      </c>
      <c r="N1106" s="20">
        <f t="shared" si="463"/>
        <v>0.95032925724509865</v>
      </c>
      <c r="O1106" s="20">
        <f t="shared" si="464"/>
        <v>4.9670742754901319E-2</v>
      </c>
      <c r="P1106" s="21">
        <f>IF(SUMIFS('Daily NSE Equity Options'!$L:$L,'Daily NSE Equity Options'!$A:$A,$A1106)=0,"",SUMIFS('Daily NSE Equity Options'!$L:$L,'Daily NSE Equity Options'!$A:$A,$A1106))</f>
        <v>583546.42500000005</v>
      </c>
      <c r="Q1106" s="8">
        <f>IF(SUMIFS('Daily BSE Equity Options'!$L:$L,'Daily BSE Equity Options'!$A:$A,$A1106)=0,"",SUMIFS('Daily BSE Equity Options'!$L:$L,'Daily BSE Equity Options'!$A:$A,$A1106))</f>
        <v>26399.789000000001</v>
      </c>
      <c r="R1106" s="8">
        <f t="shared" si="465"/>
        <v>609946.21400000004</v>
      </c>
      <c r="S1106" s="23">
        <f t="shared" si="466"/>
        <v>0.31352362666010936</v>
      </c>
      <c r="T1106" s="23">
        <f t="shared" si="467"/>
        <v>30.857389977995297</v>
      </c>
      <c r="U1106" s="23">
        <f t="shared" si="468"/>
        <v>0.37039155511361521</v>
      </c>
      <c r="V1106" s="23">
        <f t="shared" si="480"/>
        <v>-0.10408819982944884</v>
      </c>
      <c r="W1106" s="23">
        <f t="shared" si="481"/>
        <v>3.4118182123851559</v>
      </c>
      <c r="X1106" s="23">
        <f t="shared" si="482"/>
        <v>-7.2081687048473841E-2</v>
      </c>
      <c r="Y1106" s="23">
        <f t="shared" si="469"/>
        <v>0.95671784102589741</v>
      </c>
      <c r="Z1106" s="23">
        <f t="shared" si="470"/>
        <v>4.3282158974102591E-2</v>
      </c>
      <c r="AA1106" s="24">
        <f>IF(SUMIFS('Daily NSE Equity Options'!$M:$M,'Daily NSE Equity Options'!$A:$A,$A1106)=0,"",SUMIFS('Daily NSE Equity Options'!$M:$M,'Daily NSE Equity Options'!$A:$A,$A1106))</f>
        <v>911256360</v>
      </c>
      <c r="AB1106" s="9">
        <f>IF(SUMIFS('Daily BSE Equity Options'!$M:$M,'Daily BSE Equity Options'!$A:$A,$A1106)=0,"",SUMIFS('Daily BSE Equity Options'!$M:$M,'Daily BSE Equity Options'!$A:$A,$A1106))</f>
        <v>32033652</v>
      </c>
      <c r="AC1106" s="9">
        <f t="shared" si="471"/>
        <v>943290012</v>
      </c>
      <c r="AD1106" s="26">
        <f t="shared" si="472"/>
        <v>0.62495553938689263</v>
      </c>
      <c r="AE1106" s="26">
        <f t="shared" si="473"/>
        <v>25.039597135401849</v>
      </c>
      <c r="AF1106" s="26">
        <f t="shared" si="474"/>
        <v>0.6783961973591206</v>
      </c>
      <c r="AG1106" s="26">
        <f t="shared" si="483"/>
        <v>3.9449174648838126E-2</v>
      </c>
      <c r="AH1106" s="26">
        <f t="shared" si="484"/>
        <v>3.4263900499794806</v>
      </c>
      <c r="AI1106" s="26">
        <f t="shared" si="485"/>
        <v>6.7179608871398067E-2</v>
      </c>
      <c r="AJ1106" s="26">
        <f t="shared" si="475"/>
        <v>0.96604050547288101</v>
      </c>
      <c r="AK1106" s="26">
        <f t="shared" si="476"/>
        <v>3.395949452711898E-2</v>
      </c>
      <c r="AL1106" s="29">
        <v>13.6275</v>
      </c>
      <c r="AM1106" s="30">
        <v>13.6275</v>
      </c>
      <c r="AN1106" s="30">
        <v>11.14</v>
      </c>
      <c r="AO1106" s="30">
        <v>13.182499999999999</v>
      </c>
      <c r="AP1106" s="31">
        <v>-3.27E-2</v>
      </c>
    </row>
    <row r="1107" spans="1:42" x14ac:dyDescent="0.2">
      <c r="A1107" s="11">
        <v>45548</v>
      </c>
      <c r="B1107" s="5" t="s">
        <v>241</v>
      </c>
      <c r="C1107" s="10">
        <v>45536</v>
      </c>
      <c r="D1107" s="5" t="s">
        <v>192</v>
      </c>
      <c r="E1107" s="18">
        <f>IF(SUMIFS('Daily NSE Equity Options'!$K:$K,'Daily NSE Equity Options'!$A:$A,$A1107)=0,"",SUMIFS('Daily NSE Equity Options'!$K:$K,'Daily NSE Equity Options'!$A:$A,$A1107))</f>
        <v>447.29349999999999</v>
      </c>
      <c r="F1107" s="7">
        <f>IF(SUMIFS('Daily BSE Equity Options'!$K:$K,'Daily BSE Equity Options'!$A:$A,$A1107)=0,"",SUMIFS('Daily BSE Equity Options'!$K:$K,'Daily BSE Equity Options'!$A:$A,$A1107))</f>
        <v>209.37819999999999</v>
      </c>
      <c r="G1107" s="7">
        <f t="shared" si="459"/>
        <v>656.67169999999999</v>
      </c>
      <c r="H1107" s="20">
        <f t="shared" si="460"/>
        <v>-0.40963409848840115</v>
      </c>
      <c r="I1107" s="20">
        <f t="shared" si="461"/>
        <v>112.3060230531955</v>
      </c>
      <c r="J1107" s="20">
        <f t="shared" si="462"/>
        <v>-0.13539242656970496</v>
      </c>
      <c r="K1107" s="20">
        <f t="shared" si="477"/>
        <v>-0.46868188787088727</v>
      </c>
      <c r="L1107" s="20">
        <f t="shared" si="478"/>
        <v>3.7584656782087764</v>
      </c>
      <c r="M1107" s="20">
        <f t="shared" si="479"/>
        <v>-0.25871632852913706</v>
      </c>
      <c r="N1107" s="20">
        <f t="shared" si="463"/>
        <v>0.68115239319739229</v>
      </c>
      <c r="O1107" s="20">
        <f t="shared" si="464"/>
        <v>0.31884760680260776</v>
      </c>
      <c r="P1107" s="21">
        <f>IF(SUMIFS('Daily NSE Equity Options'!$L:$L,'Daily NSE Equity Options'!$A:$A,$A1107)=0,"",SUMIFS('Daily NSE Equity Options'!$L:$L,'Daily NSE Equity Options'!$A:$A,$A1107))</f>
        <v>124164.6841</v>
      </c>
      <c r="Q1107" s="8">
        <f>IF(SUMIFS('Daily BSE Equity Options'!$L:$L,'Daily BSE Equity Options'!$A:$A,$A1107)=0,"",SUMIFS('Daily BSE Equity Options'!$L:$L,'Daily BSE Equity Options'!$A:$A,$A1107))</f>
        <v>472540.29440000001</v>
      </c>
      <c r="R1107" s="8">
        <f t="shared" si="465"/>
        <v>596704.97849999997</v>
      </c>
      <c r="S1107" s="23">
        <f t="shared" si="466"/>
        <v>-0.77365461665384982</v>
      </c>
      <c r="T1107" s="23">
        <f t="shared" si="467"/>
        <v>539.95076771826166</v>
      </c>
      <c r="U1107" s="23">
        <f t="shared" si="468"/>
        <v>8.6030919231221858E-2</v>
      </c>
      <c r="V1107" s="23">
        <f t="shared" si="480"/>
        <v>-0.78722398290761531</v>
      </c>
      <c r="W1107" s="23">
        <f t="shared" si="481"/>
        <v>16.899396635329168</v>
      </c>
      <c r="X1107" s="23">
        <f t="shared" si="482"/>
        <v>-2.1708857594450182E-2</v>
      </c>
      <c r="Y1107" s="23">
        <f t="shared" si="469"/>
        <v>0.20808387490267941</v>
      </c>
      <c r="Z1107" s="23">
        <f t="shared" si="470"/>
        <v>0.79191612509732068</v>
      </c>
      <c r="AA1107" s="24">
        <f>IF(SUMIFS('Daily NSE Equity Options'!$M:$M,'Daily NSE Equity Options'!$A:$A,$A1107)=0,"",SUMIFS('Daily NSE Equity Options'!$M:$M,'Daily NSE Equity Options'!$A:$A,$A1107))</f>
        <v>177700138</v>
      </c>
      <c r="AB1107" s="9">
        <f>IF(SUMIFS('Daily BSE Equity Options'!$M:$M,'Daily BSE Equity Options'!$A:$A,$A1107)=0,"",SUMIFS('Daily BSE Equity Options'!$M:$M,'Daily BSE Equity Options'!$A:$A,$A1107))</f>
        <v>569832598</v>
      </c>
      <c r="AC1107" s="9">
        <f t="shared" si="471"/>
        <v>747532736</v>
      </c>
      <c r="AD1107" s="26">
        <f t="shared" si="472"/>
        <v>-0.76629448524630794</v>
      </c>
      <c r="AE1107" s="26">
        <f t="shared" si="473"/>
        <v>438.32970818395592</v>
      </c>
      <c r="AF1107" s="26">
        <f t="shared" si="474"/>
        <v>-1.8543159093807993E-2</v>
      </c>
      <c r="AG1107" s="26">
        <f t="shared" si="483"/>
        <v>-0.80499435087619031</v>
      </c>
      <c r="AH1107" s="26">
        <f t="shared" si="484"/>
        <v>16.788561791206323</v>
      </c>
      <c r="AI1107" s="26">
        <f t="shared" si="485"/>
        <v>-0.20752607735657869</v>
      </c>
      <c r="AJ1107" s="26">
        <f t="shared" si="475"/>
        <v>0.23771552661474346</v>
      </c>
      <c r="AK1107" s="26">
        <f t="shared" si="476"/>
        <v>0.76228447338525651</v>
      </c>
      <c r="AL1107" s="29">
        <v>13.182499999999999</v>
      </c>
      <c r="AM1107" s="30">
        <v>13.182499999999999</v>
      </c>
      <c r="AN1107" s="30">
        <v>12.467499999999999</v>
      </c>
      <c r="AO1107" s="30">
        <v>12.55</v>
      </c>
      <c r="AP1107" s="31">
        <v>-4.8000000000000001E-2</v>
      </c>
    </row>
    <row r="1108" spans="1:42" x14ac:dyDescent="0.2">
      <c r="A1108" s="11">
        <v>45551</v>
      </c>
      <c r="B1108" s="5" t="s">
        <v>244</v>
      </c>
      <c r="C1108" s="10">
        <v>45536</v>
      </c>
      <c r="D1108" s="5" t="s">
        <v>192</v>
      </c>
      <c r="E1108" s="18">
        <f>IF(SUMIFS('Daily NSE Equity Options'!$K:$K,'Daily NSE Equity Options'!$A:$A,$A1108)=0,"",SUMIFS('Daily NSE Equity Options'!$K:$K,'Daily NSE Equity Options'!$A:$A,$A1108))</f>
        <v>500.4973</v>
      </c>
      <c r="F1108" s="7">
        <f>IF(SUMIFS('Daily BSE Equity Options'!$K:$K,'Daily BSE Equity Options'!$A:$A,$A1108)=0,"",SUMIFS('Daily BSE Equity Options'!$K:$K,'Daily BSE Equity Options'!$A:$A,$A1108))</f>
        <v>70.325500000000005</v>
      </c>
      <c r="G1108" s="7">
        <f t="shared" si="459"/>
        <v>570.82280000000003</v>
      </c>
      <c r="H1108" s="20" t="str">
        <f t="shared" si="460"/>
        <v/>
      </c>
      <c r="I1108" s="20" t="str">
        <f t="shared" si="461"/>
        <v/>
      </c>
      <c r="J1108" s="20" t="str">
        <f t="shared" si="462"/>
        <v/>
      </c>
      <c r="K1108" s="20">
        <f t="shared" si="477"/>
        <v>0.11894606114329864</v>
      </c>
      <c r="L1108" s="20">
        <f t="shared" si="478"/>
        <v>-0.66412214834209093</v>
      </c>
      <c r="M1108" s="20">
        <f t="shared" si="479"/>
        <v>-0.13073336341432096</v>
      </c>
      <c r="N1108" s="20">
        <f t="shared" si="463"/>
        <v>0.87679977043663981</v>
      </c>
      <c r="O1108" s="20">
        <f t="shared" si="464"/>
        <v>0.12320022956336012</v>
      </c>
      <c r="P1108" s="21">
        <f>IF(SUMIFS('Daily NSE Equity Options'!$L:$L,'Daily NSE Equity Options'!$A:$A,$A1108)=0,"",SUMIFS('Daily NSE Equity Options'!$L:$L,'Daily NSE Equity Options'!$A:$A,$A1108))</f>
        <v>252615.1972</v>
      </c>
      <c r="Q1108" s="8">
        <f>IF(SUMIFS('Daily BSE Equity Options'!$L:$L,'Daily BSE Equity Options'!$A:$A,$A1108)=0,"",SUMIFS('Daily BSE Equity Options'!$L:$L,'Daily BSE Equity Options'!$A:$A,$A1108))</f>
        <v>136999.71489999999</v>
      </c>
      <c r="R1108" s="8">
        <f t="shared" si="465"/>
        <v>389614.91209999996</v>
      </c>
      <c r="S1108" s="23" t="str">
        <f t="shared" si="466"/>
        <v/>
      </c>
      <c r="T1108" s="23" t="str">
        <f t="shared" si="467"/>
        <v/>
      </c>
      <c r="U1108" s="23" t="str">
        <f t="shared" si="468"/>
        <v/>
      </c>
      <c r="V1108" s="23">
        <f t="shared" si="480"/>
        <v>1.0345172947611116</v>
      </c>
      <c r="W1108" s="23">
        <f t="shared" si="481"/>
        <v>-0.71007823772160417</v>
      </c>
      <c r="X1108" s="23">
        <f t="shared" si="482"/>
        <v>-0.34705603918469741</v>
      </c>
      <c r="Y1108" s="23">
        <f t="shared" si="469"/>
        <v>0.6483714800299093</v>
      </c>
      <c r="Z1108" s="23">
        <f t="shared" si="470"/>
        <v>0.35162851997009076</v>
      </c>
      <c r="AA1108" s="24">
        <f>IF(SUMIFS('Daily NSE Equity Options'!$M:$M,'Daily NSE Equity Options'!$A:$A,$A1108)=0,"",SUMIFS('Daily NSE Equity Options'!$M:$M,'Daily NSE Equity Options'!$A:$A,$A1108))</f>
        <v>370073342</v>
      </c>
      <c r="AB1108" s="9">
        <f>IF(SUMIFS('Daily BSE Equity Options'!$M:$M,'Daily BSE Equity Options'!$A:$A,$A1108)=0,"",SUMIFS('Daily BSE Equity Options'!$M:$M,'Daily BSE Equity Options'!$A:$A,$A1108))</f>
        <v>154369852</v>
      </c>
      <c r="AC1108" s="9">
        <f t="shared" si="471"/>
        <v>524443194</v>
      </c>
      <c r="AD1108" s="26" t="str">
        <f t="shared" si="472"/>
        <v/>
      </c>
      <c r="AE1108" s="26" t="str">
        <f t="shared" si="473"/>
        <v/>
      </c>
      <c r="AF1108" s="26" t="str">
        <f t="shared" si="474"/>
        <v/>
      </c>
      <c r="AG1108" s="26">
        <f t="shared" si="483"/>
        <v>1.0825720574285653</v>
      </c>
      <c r="AH1108" s="26">
        <f t="shared" si="484"/>
        <v>-0.72909613710797216</v>
      </c>
      <c r="AI1108" s="26">
        <f t="shared" si="485"/>
        <v>-0.29843447819253766</v>
      </c>
      <c r="AJ1108" s="26">
        <f t="shared" si="475"/>
        <v>0.7056500041070225</v>
      </c>
      <c r="AK1108" s="26">
        <f t="shared" si="476"/>
        <v>0.2943499958929775</v>
      </c>
      <c r="AL1108" s="29">
        <v>12.55</v>
      </c>
      <c r="AM1108" s="30">
        <v>12.955</v>
      </c>
      <c r="AN1108" s="30">
        <v>12.31</v>
      </c>
      <c r="AO1108" s="30">
        <v>12.46</v>
      </c>
      <c r="AP1108" s="31">
        <v>-7.1999999999999998E-3</v>
      </c>
    </row>
    <row r="1109" spans="1:42" x14ac:dyDescent="0.2">
      <c r="A1109" s="11">
        <v>45552</v>
      </c>
      <c r="B1109" s="5" t="s">
        <v>242</v>
      </c>
      <c r="C1109" s="10">
        <v>45536</v>
      </c>
      <c r="D1109" s="5" t="s">
        <v>192</v>
      </c>
      <c r="E1109" s="18">
        <f>IF(SUMIFS('Daily NSE Equity Options'!$K:$K,'Daily NSE Equity Options'!$A:$A,$A1109)=0,"",SUMIFS('Daily NSE Equity Options'!$K:$K,'Daily NSE Equity Options'!$A:$A,$A1109))</f>
        <v>477.98379999999997</v>
      </c>
      <c r="F1109" s="7">
        <f>IF(SUMIFS('Daily BSE Equity Options'!$K:$K,'Daily BSE Equity Options'!$A:$A,$A1109)=0,"",SUMIFS('Daily BSE Equity Options'!$K:$K,'Daily BSE Equity Options'!$A:$A,$A1109))</f>
        <v>5.1451000000000002</v>
      </c>
      <c r="G1109" s="7">
        <f t="shared" si="459"/>
        <v>483.12889999999999</v>
      </c>
      <c r="H1109" s="20" t="str">
        <f t="shared" si="460"/>
        <v/>
      </c>
      <c r="I1109" s="20" t="str">
        <f t="shared" si="461"/>
        <v/>
      </c>
      <c r="J1109" s="20" t="str">
        <f t="shared" si="462"/>
        <v/>
      </c>
      <c r="K1109" s="20">
        <f t="shared" si="477"/>
        <v>-4.4982260643563921E-2</v>
      </c>
      <c r="L1109" s="20">
        <f t="shared" si="478"/>
        <v>-0.92683877114275759</v>
      </c>
      <c r="M1109" s="20">
        <f t="shared" si="479"/>
        <v>-0.15362718517900831</v>
      </c>
      <c r="N1109" s="20">
        <f t="shared" si="463"/>
        <v>0.98935046112952463</v>
      </c>
      <c r="O1109" s="20">
        <f t="shared" si="464"/>
        <v>1.0649538870475355E-2</v>
      </c>
      <c r="P1109" s="21">
        <f>IF(SUMIFS('Daily NSE Equity Options'!$L:$L,'Daily NSE Equity Options'!$A:$A,$A1109)=0,"",SUMIFS('Daily NSE Equity Options'!$L:$L,'Daily NSE Equity Options'!$A:$A,$A1109))</f>
        <v>375443.8518</v>
      </c>
      <c r="Q1109" s="8">
        <f>IF(SUMIFS('Daily BSE Equity Options'!$L:$L,'Daily BSE Equity Options'!$A:$A,$A1109)=0,"",SUMIFS('Daily BSE Equity Options'!$L:$L,'Daily BSE Equity Options'!$A:$A,$A1109))</f>
        <v>1702.7668000000001</v>
      </c>
      <c r="R1109" s="8">
        <f t="shared" si="465"/>
        <v>377146.61859999999</v>
      </c>
      <c r="S1109" s="23" t="str">
        <f t="shared" si="466"/>
        <v/>
      </c>
      <c r="T1109" s="23" t="str">
        <f t="shared" si="467"/>
        <v/>
      </c>
      <c r="U1109" s="23" t="str">
        <f t="shared" si="468"/>
        <v/>
      </c>
      <c r="V1109" s="23">
        <f t="shared" si="480"/>
        <v>0.48622828698130283</v>
      </c>
      <c r="W1109" s="23">
        <f t="shared" si="481"/>
        <v>-0.98757101939049363</v>
      </c>
      <c r="X1109" s="23">
        <f t="shared" si="482"/>
        <v>-3.2001581851158201E-2</v>
      </c>
      <c r="Y1109" s="23">
        <f t="shared" si="469"/>
        <v>0.99548513305960218</v>
      </c>
      <c r="Z1109" s="23">
        <f t="shared" si="470"/>
        <v>4.5148669403979116E-3</v>
      </c>
      <c r="AA1109" s="24">
        <f>IF(SUMIFS('Daily NSE Equity Options'!$M:$M,'Daily NSE Equity Options'!$A:$A,$A1109)=0,"",SUMIFS('Daily NSE Equity Options'!$M:$M,'Daily NSE Equity Options'!$A:$A,$A1109))</f>
        <v>591685720</v>
      </c>
      <c r="AB1109" s="9">
        <f>IF(SUMIFS('Daily BSE Equity Options'!$M:$M,'Daily BSE Equity Options'!$A:$A,$A1109)=0,"",SUMIFS('Daily BSE Equity Options'!$M:$M,'Daily BSE Equity Options'!$A:$A,$A1109))</f>
        <v>2029415</v>
      </c>
      <c r="AC1109" s="9">
        <f t="shared" si="471"/>
        <v>593715135</v>
      </c>
      <c r="AD1109" s="26" t="str">
        <f t="shared" si="472"/>
        <v/>
      </c>
      <c r="AE1109" s="26" t="str">
        <f t="shared" si="473"/>
        <v/>
      </c>
      <c r="AF1109" s="26" t="str">
        <f t="shared" si="474"/>
        <v/>
      </c>
      <c r="AG1109" s="26">
        <f t="shared" si="483"/>
        <v>0.59883367119158781</v>
      </c>
      <c r="AH1109" s="26">
        <f t="shared" si="484"/>
        <v>-0.98685355350343928</v>
      </c>
      <c r="AI1109" s="26">
        <f t="shared" si="485"/>
        <v>0.13208664311505958</v>
      </c>
      <c r="AJ1109" s="26">
        <f t="shared" si="475"/>
        <v>0.99658183718021609</v>
      </c>
      <c r="AK1109" s="26">
        <f t="shared" si="476"/>
        <v>3.4181628197839358E-3</v>
      </c>
      <c r="AL1109" s="29">
        <v>12.46</v>
      </c>
      <c r="AM1109" s="30">
        <v>12.75</v>
      </c>
      <c r="AN1109" s="30">
        <v>11.8825</v>
      </c>
      <c r="AO1109" s="30">
        <v>12.59</v>
      </c>
      <c r="AP1109" s="31">
        <v>1.04E-2</v>
      </c>
    </row>
    <row r="1110" spans="1:42" x14ac:dyDescent="0.2">
      <c r="A1110" s="11">
        <v>45553</v>
      </c>
      <c r="B1110" s="5" t="s">
        <v>240</v>
      </c>
      <c r="C1110" s="10">
        <v>45536</v>
      </c>
      <c r="D1110" s="5" t="s">
        <v>192</v>
      </c>
      <c r="E1110" s="18">
        <f>IF(SUMIFS('Daily NSE Equity Options'!$K:$K,'Daily NSE Equity Options'!$A:$A,$A1110)=0,"",SUMIFS('Daily NSE Equity Options'!$K:$K,'Daily NSE Equity Options'!$A:$A,$A1110))</f>
        <v>809.49289999999996</v>
      </c>
      <c r="F1110" s="7">
        <f>IF(SUMIFS('Daily BSE Equity Options'!$K:$K,'Daily BSE Equity Options'!$A:$A,$A1110)=0,"",SUMIFS('Daily BSE Equity Options'!$K:$K,'Daily BSE Equity Options'!$A:$A,$A1110))</f>
        <v>10.7415</v>
      </c>
      <c r="G1110" s="7">
        <f t="shared" si="459"/>
        <v>820.23439999999994</v>
      </c>
      <c r="H1110" s="20">
        <f t="shared" si="460"/>
        <v>0.68766991513833364</v>
      </c>
      <c r="I1110" s="20">
        <f t="shared" si="461"/>
        <v>7.08847891566265</v>
      </c>
      <c r="J1110" s="20">
        <f t="shared" si="462"/>
        <v>0.70534276742112745</v>
      </c>
      <c r="K1110" s="20">
        <f t="shared" si="477"/>
        <v>0.69355718750300754</v>
      </c>
      <c r="L1110" s="20">
        <f t="shared" si="478"/>
        <v>1.087714524499038</v>
      </c>
      <c r="M1110" s="20">
        <f t="shared" si="479"/>
        <v>0.69775478138442959</v>
      </c>
      <c r="N1110" s="20">
        <f t="shared" si="463"/>
        <v>0.98690435319464775</v>
      </c>
      <c r="O1110" s="20">
        <f t="shared" si="464"/>
        <v>1.3095646805352228E-2</v>
      </c>
      <c r="P1110" s="21">
        <f>IF(SUMIFS('Daily NSE Equity Options'!$L:$L,'Daily NSE Equity Options'!$A:$A,$A1110)=0,"",SUMIFS('Daily NSE Equity Options'!$L:$L,'Daily NSE Equity Options'!$A:$A,$A1110))</f>
        <v>708961.78689999995</v>
      </c>
      <c r="Q1110" s="8">
        <f>IF(SUMIFS('Daily BSE Equity Options'!$L:$L,'Daily BSE Equity Options'!$A:$A,$A1110)=0,"",SUMIFS('Daily BSE Equity Options'!$L:$L,'Daily BSE Equity Options'!$A:$A,$A1110))</f>
        <v>3510.5399000000002</v>
      </c>
      <c r="R1110" s="8">
        <f t="shared" si="465"/>
        <v>712472.32679999992</v>
      </c>
      <c r="S1110" s="23">
        <f t="shared" si="466"/>
        <v>1.3218920770632279</v>
      </c>
      <c r="T1110" s="23">
        <f t="shared" si="467"/>
        <v>7.0074923547051835</v>
      </c>
      <c r="U1110" s="23">
        <f t="shared" si="468"/>
        <v>1.3300438071300178</v>
      </c>
      <c r="V1110" s="23">
        <f t="shared" si="480"/>
        <v>0.88832972893551565</v>
      </c>
      <c r="W1110" s="23">
        <f t="shared" si="481"/>
        <v>1.061668045207365</v>
      </c>
      <c r="X1110" s="23">
        <f t="shared" si="482"/>
        <v>0.88911232836915577</v>
      </c>
      <c r="Y1110" s="23">
        <f t="shared" si="469"/>
        <v>0.99507273508324567</v>
      </c>
      <c r="Z1110" s="23">
        <f t="shared" si="470"/>
        <v>4.9272649167543788E-3</v>
      </c>
      <c r="AA1110" s="24">
        <f>IF(SUMIFS('Daily NSE Equity Options'!$M:$M,'Daily NSE Equity Options'!$A:$A,$A1110)=0,"",SUMIFS('Daily NSE Equity Options'!$M:$M,'Daily NSE Equity Options'!$A:$A,$A1110))</f>
        <v>921651297</v>
      </c>
      <c r="AB1110" s="9">
        <f>IF(SUMIFS('Daily BSE Equity Options'!$M:$M,'Daily BSE Equity Options'!$A:$A,$A1110)=0,"",SUMIFS('Daily BSE Equity Options'!$M:$M,'Daily BSE Equity Options'!$A:$A,$A1110))</f>
        <v>4172158</v>
      </c>
      <c r="AC1110" s="9">
        <f t="shared" si="471"/>
        <v>925823455</v>
      </c>
      <c r="AD1110" s="26">
        <f t="shared" si="472"/>
        <v>1.3761376463238468</v>
      </c>
      <c r="AE1110" s="26">
        <f t="shared" si="473"/>
        <v>5.4748364669092826</v>
      </c>
      <c r="AF1110" s="26">
        <f t="shared" si="474"/>
        <v>1.382935346882765</v>
      </c>
      <c r="AG1110" s="26">
        <f t="shared" si="483"/>
        <v>0.55767034059905995</v>
      </c>
      <c r="AH1110" s="26">
        <f t="shared" si="484"/>
        <v>1.0558426935841116</v>
      </c>
      <c r="AI1110" s="26">
        <f t="shared" si="485"/>
        <v>0.55937317481387772</v>
      </c>
      <c r="AJ1110" s="26">
        <f t="shared" si="475"/>
        <v>0.99549357063977173</v>
      </c>
      <c r="AK1110" s="26">
        <f t="shared" si="476"/>
        <v>4.5064293602282953E-3</v>
      </c>
      <c r="AL1110" s="29">
        <v>12.59</v>
      </c>
      <c r="AM1110" s="30">
        <v>13.8475</v>
      </c>
      <c r="AN1110" s="30">
        <v>12.26</v>
      </c>
      <c r="AO1110" s="30">
        <v>13.3725</v>
      </c>
      <c r="AP1110" s="31">
        <v>6.2199999999999998E-2</v>
      </c>
    </row>
    <row r="1111" spans="1:42" x14ac:dyDescent="0.2">
      <c r="A1111" s="11">
        <v>45554</v>
      </c>
      <c r="B1111" s="5" t="s">
        <v>243</v>
      </c>
      <c r="C1111" s="10">
        <v>45536</v>
      </c>
      <c r="D1111" s="5" t="s">
        <v>192</v>
      </c>
      <c r="E1111" s="18">
        <f>IF(SUMIFS('Daily NSE Equity Options'!$K:$K,'Daily NSE Equity Options'!$A:$A,$A1111)=0,"",SUMIFS('Daily NSE Equity Options'!$K:$K,'Daily NSE Equity Options'!$A:$A,$A1111))</f>
        <v>827.6123</v>
      </c>
      <c r="F1111" s="7">
        <f>IF(SUMIFS('Daily BSE Equity Options'!$K:$K,'Daily BSE Equity Options'!$A:$A,$A1111)=0,"",SUMIFS('Daily BSE Equity Options'!$K:$K,'Daily BSE Equity Options'!$A:$A,$A1111))</f>
        <v>32.118600000000001</v>
      </c>
      <c r="G1111" s="7">
        <f t="shared" si="459"/>
        <v>859.73090000000002</v>
      </c>
      <c r="H1111" s="20" t="str">
        <f t="shared" si="460"/>
        <v/>
      </c>
      <c r="I1111" s="20" t="str">
        <f t="shared" si="461"/>
        <v/>
      </c>
      <c r="J1111" s="20" t="str">
        <f t="shared" si="462"/>
        <v/>
      </c>
      <c r="K1111" s="20">
        <f t="shared" si="477"/>
        <v>2.2383642895447364E-2</v>
      </c>
      <c r="L1111" s="20">
        <f t="shared" si="478"/>
        <v>1.9901410417539451</v>
      </c>
      <c r="M1111" s="20">
        <f t="shared" si="479"/>
        <v>4.815269878951689E-2</v>
      </c>
      <c r="N1111" s="20">
        <f t="shared" si="463"/>
        <v>0.962641100837483</v>
      </c>
      <c r="O1111" s="20">
        <f t="shared" si="464"/>
        <v>3.7358899162517015E-2</v>
      </c>
      <c r="P1111" s="21">
        <f>IF(SUMIFS('Daily NSE Equity Options'!$L:$L,'Daily NSE Equity Options'!$A:$A,$A1111)=0,"",SUMIFS('Daily NSE Equity Options'!$L:$L,'Daily NSE Equity Options'!$A:$A,$A1111))</f>
        <v>561391.2868</v>
      </c>
      <c r="Q1111" s="8">
        <f>IF(SUMIFS('Daily BSE Equity Options'!$L:$L,'Daily BSE Equity Options'!$A:$A,$A1111)=0,"",SUMIFS('Daily BSE Equity Options'!$L:$L,'Daily BSE Equity Options'!$A:$A,$A1111))</f>
        <v>20559.094000000001</v>
      </c>
      <c r="R1111" s="8">
        <f t="shared" si="465"/>
        <v>581950.38080000004</v>
      </c>
      <c r="S1111" s="23" t="str">
        <f t="shared" si="466"/>
        <v/>
      </c>
      <c r="T1111" s="23" t="str">
        <f t="shared" si="467"/>
        <v/>
      </c>
      <c r="U1111" s="23" t="str">
        <f t="shared" si="468"/>
        <v/>
      </c>
      <c r="V1111" s="23">
        <f t="shared" si="480"/>
        <v>-0.20815014691449796</v>
      </c>
      <c r="W1111" s="23">
        <f t="shared" si="481"/>
        <v>4.8563909215217862</v>
      </c>
      <c r="X1111" s="23">
        <f t="shared" si="482"/>
        <v>-0.18319581138853003</v>
      </c>
      <c r="Y1111" s="23">
        <f t="shared" si="469"/>
        <v>0.96467208429052365</v>
      </c>
      <c r="Z1111" s="23">
        <f t="shared" si="470"/>
        <v>3.5327915709476236E-2</v>
      </c>
      <c r="AA1111" s="24">
        <f>IF(SUMIFS('Daily NSE Equity Options'!$M:$M,'Daily NSE Equity Options'!$A:$A,$A1111)=0,"",SUMIFS('Daily NSE Equity Options'!$M:$M,'Daily NSE Equity Options'!$A:$A,$A1111))</f>
        <v>860846722</v>
      </c>
      <c r="AB1111" s="9">
        <f>IF(SUMIFS('Daily BSE Equity Options'!$M:$M,'Daily BSE Equity Options'!$A:$A,$A1111)=0,"",SUMIFS('Daily BSE Equity Options'!$M:$M,'Daily BSE Equity Options'!$A:$A,$A1111))</f>
        <v>24522476</v>
      </c>
      <c r="AC1111" s="9">
        <f t="shared" si="471"/>
        <v>885369198</v>
      </c>
      <c r="AD1111" s="26" t="str">
        <f t="shared" si="472"/>
        <v/>
      </c>
      <c r="AE1111" s="26" t="str">
        <f t="shared" si="473"/>
        <v/>
      </c>
      <c r="AF1111" s="26" t="str">
        <f t="shared" si="474"/>
        <v/>
      </c>
      <c r="AG1111" s="26">
        <f t="shared" si="483"/>
        <v>-6.5973514275866063E-2</v>
      </c>
      <c r="AH1111" s="26">
        <f t="shared" si="484"/>
        <v>4.8776479701871311</v>
      </c>
      <c r="AI1111" s="26">
        <f t="shared" si="485"/>
        <v>-4.3695433272426643E-2</v>
      </c>
      <c r="AJ1111" s="26">
        <f t="shared" si="475"/>
        <v>0.97230254219889856</v>
      </c>
      <c r="AK1111" s="26">
        <f t="shared" si="476"/>
        <v>2.7697457801101413E-2</v>
      </c>
      <c r="AL1111" s="29">
        <v>13.3725</v>
      </c>
      <c r="AM1111" s="30">
        <v>13.3725</v>
      </c>
      <c r="AN1111" s="30">
        <v>12.1</v>
      </c>
      <c r="AO1111" s="30">
        <v>12.47</v>
      </c>
      <c r="AP1111" s="31">
        <v>-6.7500000000000004E-2</v>
      </c>
    </row>
    <row r="1112" spans="1:42" x14ac:dyDescent="0.2">
      <c r="A1112" s="11">
        <v>45555</v>
      </c>
      <c r="B1112" s="5" t="s">
        <v>241</v>
      </c>
      <c r="C1112" s="10">
        <v>45536</v>
      </c>
      <c r="D1112" s="5" t="s">
        <v>192</v>
      </c>
      <c r="E1112" s="18">
        <f>IF(SUMIFS('Daily NSE Equity Options'!$K:$K,'Daily NSE Equity Options'!$A:$A,$A1112)=0,"",SUMIFS('Daily NSE Equity Options'!$K:$K,'Daily NSE Equity Options'!$A:$A,$A1112))</f>
        <v>721.22180000000003</v>
      </c>
      <c r="F1112" s="7">
        <f>IF(SUMIFS('Daily BSE Equity Options'!$K:$K,'Daily BSE Equity Options'!$A:$A,$A1112)=0,"",SUMIFS('Daily BSE Equity Options'!$K:$K,'Daily BSE Equity Options'!$A:$A,$A1112))</f>
        <v>490.02890000000002</v>
      </c>
      <c r="G1112" s="7">
        <f t="shared" si="459"/>
        <v>1211.2507000000001</v>
      </c>
      <c r="H1112" s="20">
        <f t="shared" si="460"/>
        <v>0.18517738259547656</v>
      </c>
      <c r="I1112" s="20">
        <f t="shared" si="461"/>
        <v>255.1840757005437</v>
      </c>
      <c r="J1112" s="20">
        <f t="shared" si="462"/>
        <v>0.98420061210813015</v>
      </c>
      <c r="K1112" s="20">
        <f t="shared" si="477"/>
        <v>-0.12855113438985866</v>
      </c>
      <c r="L1112" s="20">
        <f t="shared" si="478"/>
        <v>14.256857397271363</v>
      </c>
      <c r="M1112" s="20">
        <f t="shared" si="479"/>
        <v>0.40887189235608501</v>
      </c>
      <c r="N1112" s="20">
        <f t="shared" si="463"/>
        <v>0.59543561048096816</v>
      </c>
      <c r="O1112" s="20">
        <f t="shared" si="464"/>
        <v>0.40456438951903184</v>
      </c>
      <c r="P1112" s="21">
        <f>IF(SUMIFS('Daily NSE Equity Options'!$L:$L,'Daily NSE Equity Options'!$A:$A,$A1112)=0,"",SUMIFS('Daily NSE Equity Options'!$L:$L,'Daily NSE Equity Options'!$A:$A,$A1112))</f>
        <v>200138.66320000001</v>
      </c>
      <c r="Q1112" s="8">
        <f>IF(SUMIFS('Daily BSE Equity Options'!$L:$L,'Daily BSE Equity Options'!$A:$A,$A1112)=0,"",SUMIFS('Daily BSE Equity Options'!$L:$L,'Daily BSE Equity Options'!$A:$A,$A1112))</f>
        <v>564167.58429999999</v>
      </c>
      <c r="R1112" s="8">
        <f t="shared" si="465"/>
        <v>764306.24750000006</v>
      </c>
      <c r="S1112" s="23">
        <f t="shared" si="466"/>
        <v>-0.57817935140377485</v>
      </c>
      <c r="T1112" s="23">
        <f t="shared" si="467"/>
        <v>584.10625526141041</v>
      </c>
      <c r="U1112" s="23">
        <f t="shared" si="468"/>
        <v>0.6076169061052954</v>
      </c>
      <c r="V1112" s="23">
        <f t="shared" si="480"/>
        <v>-0.64349524492833643</v>
      </c>
      <c r="W1112" s="23">
        <f t="shared" si="481"/>
        <v>26.441266833061807</v>
      </c>
      <c r="X1112" s="23">
        <f t="shared" si="482"/>
        <v>0.31335294677411785</v>
      </c>
      <c r="Y1112" s="23">
        <f t="shared" si="469"/>
        <v>0.26185663646560731</v>
      </c>
      <c r="Z1112" s="23">
        <f t="shared" si="470"/>
        <v>0.73814336353439258</v>
      </c>
      <c r="AA1112" s="24">
        <f>IF(SUMIFS('Daily NSE Equity Options'!$M:$M,'Daily NSE Equity Options'!$A:$A,$A1112)=0,"",SUMIFS('Daily NSE Equity Options'!$M:$M,'Daily NSE Equity Options'!$A:$A,$A1112))</f>
        <v>285450835</v>
      </c>
      <c r="AB1112" s="9">
        <f>IF(SUMIFS('Daily BSE Equity Options'!$M:$M,'Daily BSE Equity Options'!$A:$A,$A1112)=0,"",SUMIFS('Daily BSE Equity Options'!$M:$M,'Daily BSE Equity Options'!$A:$A,$A1112))</f>
        <v>670648153</v>
      </c>
      <c r="AC1112" s="9">
        <f t="shared" si="471"/>
        <v>956098988</v>
      </c>
      <c r="AD1112" s="26">
        <f t="shared" si="472"/>
        <v>-0.56356212873151534</v>
      </c>
      <c r="AE1112" s="26">
        <f t="shared" si="473"/>
        <v>467.73363848456</v>
      </c>
      <c r="AF1112" s="26">
        <f t="shared" si="474"/>
        <v>0.45862939872388808</v>
      </c>
      <c r="AG1112" s="26">
        <f t="shared" si="483"/>
        <v>-0.66840689787745977</v>
      </c>
      <c r="AH1112" s="26">
        <f t="shared" si="484"/>
        <v>26.348304999870322</v>
      </c>
      <c r="AI1112" s="26">
        <f t="shared" si="485"/>
        <v>7.9887339834923798E-2</v>
      </c>
      <c r="AJ1112" s="26">
        <f t="shared" si="475"/>
        <v>0.29855782568823303</v>
      </c>
      <c r="AK1112" s="26">
        <f t="shared" si="476"/>
        <v>0.70144217431176692</v>
      </c>
      <c r="AL1112" s="29">
        <v>12.47</v>
      </c>
      <c r="AM1112" s="30">
        <v>13.11</v>
      </c>
      <c r="AN1112" s="30">
        <v>10.9025</v>
      </c>
      <c r="AO1112" s="30">
        <v>12.79</v>
      </c>
      <c r="AP1112" s="31">
        <v>2.5700000000000001E-2</v>
      </c>
    </row>
    <row r="1113" spans="1:42" x14ac:dyDescent="0.2">
      <c r="A1113" s="11">
        <v>45558</v>
      </c>
      <c r="B1113" s="5" t="s">
        <v>244</v>
      </c>
      <c r="C1113" s="10">
        <v>45536</v>
      </c>
      <c r="D1113" s="5" t="s">
        <v>192</v>
      </c>
      <c r="E1113" s="18">
        <f>IF(SUMIFS('Daily NSE Equity Options'!$K:$K,'Daily NSE Equity Options'!$A:$A,$A1113)=0,"",SUMIFS('Daily NSE Equity Options'!$K:$K,'Daily NSE Equity Options'!$A:$A,$A1113))</f>
        <v>612.62710000000004</v>
      </c>
      <c r="F1113" s="7">
        <f>IF(SUMIFS('Daily BSE Equity Options'!$K:$K,'Daily BSE Equity Options'!$A:$A,$A1113)=0,"",SUMIFS('Daily BSE Equity Options'!$K:$K,'Daily BSE Equity Options'!$A:$A,$A1113))</f>
        <v>113.89570000000001</v>
      </c>
      <c r="G1113" s="7">
        <f t="shared" si="459"/>
        <v>726.52280000000007</v>
      </c>
      <c r="H1113" s="20" t="str">
        <f t="shared" si="460"/>
        <v/>
      </c>
      <c r="I1113" s="20" t="str">
        <f t="shared" si="461"/>
        <v/>
      </c>
      <c r="J1113" s="20" t="str">
        <f t="shared" si="462"/>
        <v/>
      </c>
      <c r="K1113" s="20">
        <f t="shared" si="477"/>
        <v>-0.15057046251236439</v>
      </c>
      <c r="L1113" s="20">
        <f t="shared" si="478"/>
        <v>-0.76757350433821347</v>
      </c>
      <c r="M1113" s="20">
        <f t="shared" si="479"/>
        <v>-0.40018792146002469</v>
      </c>
      <c r="N1113" s="20">
        <f t="shared" si="463"/>
        <v>0.84323176093028318</v>
      </c>
      <c r="O1113" s="20">
        <f t="shared" si="464"/>
        <v>0.15676823906971674</v>
      </c>
      <c r="P1113" s="21">
        <f>IF(SUMIFS('Daily NSE Equity Options'!$L:$L,'Daily NSE Equity Options'!$A:$A,$A1113)=0,"",SUMIFS('Daily NSE Equity Options'!$L:$L,'Daily NSE Equity Options'!$A:$A,$A1113))</f>
        <v>277491.3382</v>
      </c>
      <c r="Q1113" s="8">
        <f>IF(SUMIFS('Daily BSE Equity Options'!$L:$L,'Daily BSE Equity Options'!$A:$A,$A1113)=0,"",SUMIFS('Daily BSE Equity Options'!$L:$L,'Daily BSE Equity Options'!$A:$A,$A1113))</f>
        <v>186735.3792</v>
      </c>
      <c r="R1113" s="8">
        <f t="shared" si="465"/>
        <v>464226.71739999996</v>
      </c>
      <c r="S1113" s="23" t="str">
        <f t="shared" si="466"/>
        <v/>
      </c>
      <c r="T1113" s="23" t="str">
        <f t="shared" si="467"/>
        <v/>
      </c>
      <c r="U1113" s="23" t="str">
        <f t="shared" si="468"/>
        <v/>
      </c>
      <c r="V1113" s="23">
        <f t="shared" si="480"/>
        <v>0.38649541154724765</v>
      </c>
      <c r="W1113" s="23">
        <f t="shared" si="481"/>
        <v>-0.66900725175180897</v>
      </c>
      <c r="X1113" s="23">
        <f t="shared" si="482"/>
        <v>-0.39261687455982763</v>
      </c>
      <c r="Y1113" s="23">
        <f t="shared" si="469"/>
        <v>0.59774960767908625</v>
      </c>
      <c r="Z1113" s="23">
        <f t="shared" si="470"/>
        <v>0.40225039232091386</v>
      </c>
      <c r="AA1113" s="24">
        <f>IF(SUMIFS('Daily NSE Equity Options'!$M:$M,'Daily NSE Equity Options'!$A:$A,$A1113)=0,"",SUMIFS('Daily NSE Equity Options'!$M:$M,'Daily NSE Equity Options'!$A:$A,$A1113))</f>
        <v>402855500</v>
      </c>
      <c r="AB1113" s="9">
        <f>IF(SUMIFS('Daily BSE Equity Options'!$M:$M,'Daily BSE Equity Options'!$A:$A,$A1113)=0,"",SUMIFS('Daily BSE Equity Options'!$M:$M,'Daily BSE Equity Options'!$A:$A,$A1113))</f>
        <v>203377006</v>
      </c>
      <c r="AC1113" s="9">
        <f t="shared" si="471"/>
        <v>606232506</v>
      </c>
      <c r="AD1113" s="26" t="str">
        <f t="shared" si="472"/>
        <v/>
      </c>
      <c r="AE1113" s="26" t="str">
        <f t="shared" si="473"/>
        <v/>
      </c>
      <c r="AF1113" s="26" t="str">
        <f t="shared" si="474"/>
        <v/>
      </c>
      <c r="AG1113" s="26">
        <f t="shared" si="483"/>
        <v>0.41129557389453764</v>
      </c>
      <c r="AH1113" s="26">
        <f t="shared" si="484"/>
        <v>-0.69674559589818186</v>
      </c>
      <c r="AI1113" s="26">
        <f t="shared" si="485"/>
        <v>-0.36593123347182122</v>
      </c>
      <c r="AJ1113" s="26">
        <f t="shared" si="475"/>
        <v>0.66452309305895252</v>
      </c>
      <c r="AK1113" s="26">
        <f t="shared" si="476"/>
        <v>0.33547690694104748</v>
      </c>
      <c r="AL1113" s="29">
        <v>12.79</v>
      </c>
      <c r="AM1113" s="30">
        <v>14.03</v>
      </c>
      <c r="AN1113" s="30">
        <v>12.4275</v>
      </c>
      <c r="AO1113" s="30">
        <v>13.785</v>
      </c>
      <c r="AP1113" s="31">
        <v>7.7799999999999994E-2</v>
      </c>
    </row>
    <row r="1114" spans="1:42" x14ac:dyDescent="0.2">
      <c r="A1114" s="11">
        <v>45559</v>
      </c>
      <c r="B1114" s="5" t="s">
        <v>242</v>
      </c>
      <c r="C1114" s="10">
        <v>45536</v>
      </c>
      <c r="D1114" s="5" t="s">
        <v>192</v>
      </c>
      <c r="E1114" s="18">
        <f>IF(SUMIFS('Daily NSE Equity Options'!$K:$K,'Daily NSE Equity Options'!$A:$A,$A1114)=0,"",SUMIFS('Daily NSE Equity Options'!$K:$K,'Daily NSE Equity Options'!$A:$A,$A1114))</f>
        <v>678.84870000000001</v>
      </c>
      <c r="F1114" s="7">
        <f>IF(SUMIFS('Daily BSE Equity Options'!$K:$K,'Daily BSE Equity Options'!$A:$A,$A1114)=0,"",SUMIFS('Daily BSE Equity Options'!$K:$K,'Daily BSE Equity Options'!$A:$A,$A1114))</f>
        <v>7.9915000000000003</v>
      </c>
      <c r="G1114" s="7">
        <f t="shared" si="459"/>
        <v>686.84019999999998</v>
      </c>
      <c r="H1114" s="20" t="str">
        <f t="shared" si="460"/>
        <v/>
      </c>
      <c r="I1114" s="20" t="str">
        <f t="shared" si="461"/>
        <v/>
      </c>
      <c r="J1114" s="20" t="str">
        <f t="shared" si="462"/>
        <v/>
      </c>
      <c r="K1114" s="20">
        <f t="shared" si="477"/>
        <v>0.10809446725422367</v>
      </c>
      <c r="L1114" s="20">
        <f t="shared" si="478"/>
        <v>-0.92983492792089606</v>
      </c>
      <c r="M1114" s="20">
        <f t="shared" si="479"/>
        <v>-5.461989630607611E-2</v>
      </c>
      <c r="N1114" s="20">
        <f t="shared" si="463"/>
        <v>0.98836483362505578</v>
      </c>
      <c r="O1114" s="20">
        <f t="shared" si="464"/>
        <v>1.1635166374944274E-2</v>
      </c>
      <c r="P1114" s="21">
        <f>IF(SUMIFS('Daily NSE Equity Options'!$L:$L,'Daily NSE Equity Options'!$A:$A,$A1114)=0,"",SUMIFS('Daily NSE Equity Options'!$L:$L,'Daily NSE Equity Options'!$A:$A,$A1114))</f>
        <v>465528.19140000001</v>
      </c>
      <c r="Q1114" s="8">
        <f>IF(SUMIFS('Daily BSE Equity Options'!$L:$L,'Daily BSE Equity Options'!$A:$A,$A1114)=0,"",SUMIFS('Daily BSE Equity Options'!$L:$L,'Daily BSE Equity Options'!$A:$A,$A1114))</f>
        <v>2504.0635000000002</v>
      </c>
      <c r="R1114" s="8">
        <f t="shared" si="465"/>
        <v>468032.2549</v>
      </c>
      <c r="S1114" s="23" t="str">
        <f t="shared" si="466"/>
        <v/>
      </c>
      <c r="T1114" s="23" t="str">
        <f t="shared" si="467"/>
        <v/>
      </c>
      <c r="U1114" s="23" t="str">
        <f t="shared" si="468"/>
        <v/>
      </c>
      <c r="V1114" s="23">
        <f t="shared" si="480"/>
        <v>0.67763143318179431</v>
      </c>
      <c r="W1114" s="23">
        <f t="shared" si="481"/>
        <v>-0.98659031025225241</v>
      </c>
      <c r="X1114" s="23">
        <f t="shared" si="482"/>
        <v>8.1975839764538705E-3</v>
      </c>
      <c r="Y1114" s="23">
        <f t="shared" si="469"/>
        <v>0.99464980570508965</v>
      </c>
      <c r="Z1114" s="23">
        <f t="shared" si="470"/>
        <v>5.3501942949103357E-3</v>
      </c>
      <c r="AA1114" s="24">
        <f>IF(SUMIFS('Daily NSE Equity Options'!$M:$M,'Daily NSE Equity Options'!$A:$A,$A1114)=0,"",SUMIFS('Daily NSE Equity Options'!$M:$M,'Daily NSE Equity Options'!$A:$A,$A1114))</f>
        <v>706136286</v>
      </c>
      <c r="AB1114" s="9">
        <f>IF(SUMIFS('Daily BSE Equity Options'!$M:$M,'Daily BSE Equity Options'!$A:$A,$A1114)=0,"",SUMIFS('Daily BSE Equity Options'!$M:$M,'Daily BSE Equity Options'!$A:$A,$A1114))</f>
        <v>2918001</v>
      </c>
      <c r="AC1114" s="9">
        <f t="shared" si="471"/>
        <v>709054287</v>
      </c>
      <c r="AD1114" s="26" t="str">
        <f t="shared" si="472"/>
        <v/>
      </c>
      <c r="AE1114" s="26" t="str">
        <f t="shared" si="473"/>
        <v/>
      </c>
      <c r="AF1114" s="26" t="str">
        <f t="shared" si="474"/>
        <v/>
      </c>
      <c r="AG1114" s="26">
        <f t="shared" si="483"/>
        <v>0.75282771614139565</v>
      </c>
      <c r="AH1114" s="26">
        <f t="shared" si="484"/>
        <v>-0.98565225706980852</v>
      </c>
      <c r="AI1114" s="26">
        <f t="shared" si="485"/>
        <v>0.16960783194954576</v>
      </c>
      <c r="AJ1114" s="26">
        <f t="shared" si="475"/>
        <v>0.99588465784143831</v>
      </c>
      <c r="AK1114" s="26">
        <f t="shared" si="476"/>
        <v>4.11534215856169E-3</v>
      </c>
      <c r="AL1114" s="29">
        <v>13.785</v>
      </c>
      <c r="AM1114" s="30">
        <v>14.105</v>
      </c>
      <c r="AN1114" s="30">
        <v>12.7425</v>
      </c>
      <c r="AO1114" s="30">
        <v>13.3925</v>
      </c>
      <c r="AP1114" s="31">
        <v>-2.8500000000000001E-2</v>
      </c>
    </row>
    <row r="1115" spans="1:42" x14ac:dyDescent="0.2">
      <c r="A1115" s="11">
        <v>45560</v>
      </c>
      <c r="B1115" s="5" t="s">
        <v>240</v>
      </c>
      <c r="C1115" s="10">
        <v>45536</v>
      </c>
      <c r="D1115" s="5" t="s">
        <v>192</v>
      </c>
      <c r="E1115" s="18">
        <f>IF(SUMIFS('Daily NSE Equity Options'!$K:$K,'Daily NSE Equity Options'!$A:$A,$A1115)=0,"",SUMIFS('Daily NSE Equity Options'!$K:$K,'Daily NSE Equity Options'!$A:$A,$A1115))</f>
        <v>568.7636</v>
      </c>
      <c r="F1115" s="7">
        <f>IF(SUMIFS('Daily BSE Equity Options'!$K:$K,'Daily BSE Equity Options'!$A:$A,$A1115)=0,"",SUMIFS('Daily BSE Equity Options'!$K:$K,'Daily BSE Equity Options'!$A:$A,$A1115))</f>
        <v>9.2390000000000008</v>
      </c>
      <c r="G1115" s="7">
        <f t="shared" si="459"/>
        <v>578.00260000000003</v>
      </c>
      <c r="H1115" s="20">
        <f t="shared" si="460"/>
        <v>-0.14475600227839069</v>
      </c>
      <c r="I1115" s="20">
        <f t="shared" si="461"/>
        <v>3.0788486159551463</v>
      </c>
      <c r="J1115" s="20">
        <f t="shared" si="462"/>
        <v>-0.13381364998646017</v>
      </c>
      <c r="K1115" s="20">
        <f t="shared" si="477"/>
        <v>-0.16216441159863748</v>
      </c>
      <c r="L1115" s="20">
        <f t="shared" si="478"/>
        <v>0.1561033598198085</v>
      </c>
      <c r="M1115" s="20">
        <f t="shared" si="479"/>
        <v>-0.1584613131264011</v>
      </c>
      <c r="N1115" s="20">
        <f t="shared" si="463"/>
        <v>0.98401564283620868</v>
      </c>
      <c r="O1115" s="20">
        <f t="shared" si="464"/>
        <v>1.5984357163791305E-2</v>
      </c>
      <c r="P1115" s="21">
        <f>IF(SUMIFS('Daily NSE Equity Options'!$L:$L,'Daily NSE Equity Options'!$A:$A,$A1115)=0,"",SUMIFS('Daily NSE Equity Options'!$L:$L,'Daily NSE Equity Options'!$A:$A,$A1115))</f>
        <v>566913.87069999997</v>
      </c>
      <c r="Q1115" s="8">
        <f>IF(SUMIFS('Daily BSE Equity Options'!$L:$L,'Daily BSE Equity Options'!$A:$A,$A1115)=0,"",SUMIFS('Daily BSE Equity Options'!$L:$L,'Daily BSE Equity Options'!$A:$A,$A1115))</f>
        <v>3784.2804999999998</v>
      </c>
      <c r="R1115" s="8">
        <f t="shared" si="465"/>
        <v>570698.15119999996</v>
      </c>
      <c r="S1115" s="23">
        <f t="shared" si="466"/>
        <v>0.87559944415275703</v>
      </c>
      <c r="T1115" s="23">
        <f t="shared" si="467"/>
        <v>4.5595237028384519</v>
      </c>
      <c r="U1115" s="23">
        <f t="shared" si="468"/>
        <v>0.88387700737000552</v>
      </c>
      <c r="V1115" s="23">
        <f t="shared" si="480"/>
        <v>0.21778633640875555</v>
      </c>
      <c r="W1115" s="23">
        <f t="shared" si="481"/>
        <v>0.51125580481485366</v>
      </c>
      <c r="X1115" s="23">
        <f t="shared" si="482"/>
        <v>0.21935645508435231</v>
      </c>
      <c r="Y1115" s="23">
        <f t="shared" si="469"/>
        <v>0.99336903318848535</v>
      </c>
      <c r="Z1115" s="23">
        <f t="shared" si="470"/>
        <v>6.6309668115147029E-3</v>
      </c>
      <c r="AA1115" s="24">
        <f>IF(SUMIFS('Daily NSE Equity Options'!$M:$M,'Daily NSE Equity Options'!$A:$A,$A1115)=0,"",SUMIFS('Daily NSE Equity Options'!$M:$M,'Daily NSE Equity Options'!$A:$A,$A1115))</f>
        <v>723977000</v>
      </c>
      <c r="AB1115" s="9">
        <f>IF(SUMIFS('Daily BSE Equity Options'!$M:$M,'Daily BSE Equity Options'!$A:$A,$A1115)=0,"",SUMIFS('Daily BSE Equity Options'!$M:$M,'Daily BSE Equity Options'!$A:$A,$A1115))</f>
        <v>4423964</v>
      </c>
      <c r="AC1115" s="9">
        <f t="shared" si="471"/>
        <v>728400964</v>
      </c>
      <c r="AD1115" s="26">
        <f t="shared" si="472"/>
        <v>0.78854701085402623</v>
      </c>
      <c r="AE1115" s="26">
        <f t="shared" si="473"/>
        <v>3.3098310540272502</v>
      </c>
      <c r="AF1115" s="26">
        <f t="shared" si="474"/>
        <v>0.79492448613103672</v>
      </c>
      <c r="AG1115" s="26">
        <f t="shared" si="483"/>
        <v>2.5265255948056398E-2</v>
      </c>
      <c r="AH1115" s="26">
        <f t="shared" si="484"/>
        <v>0.51609406576625583</v>
      </c>
      <c r="AI1115" s="26">
        <f t="shared" si="485"/>
        <v>2.7285184441737886E-2</v>
      </c>
      <c r="AJ1115" s="26">
        <f t="shared" si="475"/>
        <v>0.99392647151960656</v>
      </c>
      <c r="AK1115" s="26">
        <f t="shared" si="476"/>
        <v>6.0735284803933899E-3</v>
      </c>
      <c r="AL1115" s="29">
        <v>13.3925</v>
      </c>
      <c r="AM1115" s="30">
        <v>13.61</v>
      </c>
      <c r="AN1115" s="30">
        <v>8.98</v>
      </c>
      <c r="AO1115" s="30">
        <v>12.7425</v>
      </c>
      <c r="AP1115" s="31">
        <v>-4.8500000000000001E-2</v>
      </c>
    </row>
    <row r="1116" spans="1:42" x14ac:dyDescent="0.2">
      <c r="A1116" s="11">
        <v>45561</v>
      </c>
      <c r="B1116" s="5" t="s">
        <v>243</v>
      </c>
      <c r="C1116" s="10">
        <v>45536</v>
      </c>
      <c r="D1116" s="5" t="s">
        <v>192</v>
      </c>
      <c r="E1116" s="18">
        <f>IF(SUMIFS('Daily NSE Equity Options'!$K:$K,'Daily NSE Equity Options'!$A:$A,$A1116)=0,"",SUMIFS('Daily NSE Equity Options'!$K:$K,'Daily NSE Equity Options'!$A:$A,$A1116))</f>
        <v>703.91830000000004</v>
      </c>
      <c r="F1116" s="7">
        <f>IF(SUMIFS('Daily BSE Equity Options'!$K:$K,'Daily BSE Equity Options'!$A:$A,$A1116)=0,"",SUMIFS('Daily BSE Equity Options'!$K:$K,'Daily BSE Equity Options'!$A:$A,$A1116))</f>
        <v>30.651700000000002</v>
      </c>
      <c r="G1116" s="7">
        <f t="shared" si="459"/>
        <v>734.57</v>
      </c>
      <c r="H1116" s="20">
        <f t="shared" si="460"/>
        <v>0.37653421201869497</v>
      </c>
      <c r="I1116" s="20">
        <f t="shared" si="461"/>
        <v>15.20325633028493</v>
      </c>
      <c r="J1116" s="20">
        <f t="shared" si="462"/>
        <v>0.43118023417683427</v>
      </c>
      <c r="K1116" s="20">
        <f t="shared" si="477"/>
        <v>0.23762895515817117</v>
      </c>
      <c r="L1116" s="20">
        <f t="shared" si="478"/>
        <v>2.3176426020132048</v>
      </c>
      <c r="M1116" s="20">
        <f t="shared" si="479"/>
        <v>0.27087663619506208</v>
      </c>
      <c r="N1116" s="20">
        <f t="shared" si="463"/>
        <v>0.9582725948514097</v>
      </c>
      <c r="O1116" s="20">
        <f t="shared" si="464"/>
        <v>4.172740514859033E-2</v>
      </c>
      <c r="P1116" s="21">
        <f>IF(SUMIFS('Daily NSE Equity Options'!$L:$L,'Daily NSE Equity Options'!$A:$A,$A1116)=0,"",SUMIFS('Daily NSE Equity Options'!$L:$L,'Daily NSE Equity Options'!$A:$A,$A1116))</f>
        <v>429770.90840000001</v>
      </c>
      <c r="Q1116" s="8">
        <f>IF(SUMIFS('Daily BSE Equity Options'!$L:$L,'Daily BSE Equity Options'!$A:$A,$A1116)=0,"",SUMIFS('Daily BSE Equity Options'!$L:$L,'Daily BSE Equity Options'!$A:$A,$A1116))</f>
        <v>18175.314999999999</v>
      </c>
      <c r="R1116" s="8">
        <f t="shared" si="465"/>
        <v>447946.22340000002</v>
      </c>
      <c r="S1116" s="23">
        <f t="shared" si="466"/>
        <v>0.23863113173719297</v>
      </c>
      <c r="T1116" s="23">
        <f t="shared" si="467"/>
        <v>26.423944196447092</v>
      </c>
      <c r="U1116" s="23">
        <f t="shared" si="468"/>
        <v>0.28855244724095042</v>
      </c>
      <c r="V1116" s="23">
        <f t="shared" si="480"/>
        <v>-0.24191146025526233</v>
      </c>
      <c r="W1116" s="23">
        <f t="shared" si="481"/>
        <v>3.8028456135849336</v>
      </c>
      <c r="X1116" s="23">
        <f t="shared" si="482"/>
        <v>-0.2150908103379886</v>
      </c>
      <c r="Y1116" s="23">
        <f t="shared" si="469"/>
        <v>0.95942522997058488</v>
      </c>
      <c r="Z1116" s="23">
        <f t="shared" si="470"/>
        <v>4.0574770029415091E-2</v>
      </c>
      <c r="AA1116" s="24">
        <f>IF(SUMIFS('Daily NSE Equity Options'!$M:$M,'Daily NSE Equity Options'!$A:$A,$A1116)=0,"",SUMIFS('Daily NSE Equity Options'!$M:$M,'Daily NSE Equity Options'!$A:$A,$A1116))</f>
        <v>646280251</v>
      </c>
      <c r="AB1116" s="9">
        <f>IF(SUMIFS('Daily BSE Equity Options'!$M:$M,'Daily BSE Equity Options'!$A:$A,$A1116)=0,"",SUMIFS('Daily BSE Equity Options'!$M:$M,'Daily BSE Equity Options'!$A:$A,$A1116))</f>
        <v>21184234</v>
      </c>
      <c r="AC1116" s="9">
        <f t="shared" si="471"/>
        <v>667464485</v>
      </c>
      <c r="AD1116" s="26">
        <f t="shared" si="472"/>
        <v>0.46016288346965517</v>
      </c>
      <c r="AE1116" s="26">
        <f t="shared" si="473"/>
        <v>20.204866334943901</v>
      </c>
      <c r="AF1116" s="26">
        <f t="shared" si="474"/>
        <v>0.50462898998739325</v>
      </c>
      <c r="AG1116" s="26">
        <f t="shared" si="483"/>
        <v>-0.1073193609741746</v>
      </c>
      <c r="AH1116" s="26">
        <f t="shared" si="484"/>
        <v>3.7885186226651033</v>
      </c>
      <c r="AI1116" s="26">
        <f t="shared" si="485"/>
        <v>-8.3657878025543031E-2</v>
      </c>
      <c r="AJ1116" s="26">
        <f t="shared" si="475"/>
        <v>0.96826163117877351</v>
      </c>
      <c r="AK1116" s="26">
        <f t="shared" si="476"/>
        <v>3.1738368821226492E-2</v>
      </c>
      <c r="AL1116" s="29">
        <v>12.7425</v>
      </c>
      <c r="AM1116" s="30">
        <v>12.7425</v>
      </c>
      <c r="AN1116" s="30">
        <v>11.352499999999999</v>
      </c>
      <c r="AO1116" s="30">
        <v>12.0025</v>
      </c>
      <c r="AP1116" s="31">
        <v>-5.8099999999999999E-2</v>
      </c>
    </row>
    <row r="1117" spans="1:42" x14ac:dyDescent="0.2">
      <c r="A1117" s="11">
        <v>45562</v>
      </c>
      <c r="B1117" s="5" t="s">
        <v>241</v>
      </c>
      <c r="C1117" s="10">
        <v>45536</v>
      </c>
      <c r="D1117" s="5" t="s">
        <v>192</v>
      </c>
      <c r="E1117" s="18">
        <f>IF(SUMIFS('Daily NSE Equity Options'!$K:$K,'Daily NSE Equity Options'!$A:$A,$A1117)=0,"",SUMIFS('Daily NSE Equity Options'!$K:$K,'Daily NSE Equity Options'!$A:$A,$A1117))</f>
        <v>489.59390000000002</v>
      </c>
      <c r="F1117" s="7">
        <f>IF(SUMIFS('Daily BSE Equity Options'!$K:$K,'Daily BSE Equity Options'!$A:$A,$A1117)=0,"",SUMIFS('Daily BSE Equity Options'!$K:$K,'Daily BSE Equity Options'!$A:$A,$A1117))</f>
        <v>220.81569999999999</v>
      </c>
      <c r="G1117" s="7">
        <f t="shared" si="459"/>
        <v>710.40959999999995</v>
      </c>
      <c r="H1117" s="20">
        <f t="shared" si="460"/>
        <v>-0.23845528311119779</v>
      </c>
      <c r="I1117" s="20">
        <f t="shared" si="461"/>
        <v>59.775520876338312</v>
      </c>
      <c r="J1117" s="20">
        <f t="shared" si="462"/>
        <v>9.8805297394966463E-2</v>
      </c>
      <c r="K1117" s="20">
        <f t="shared" si="477"/>
        <v>-0.30447340266619016</v>
      </c>
      <c r="L1117" s="20">
        <f t="shared" si="478"/>
        <v>6.2040278353239779</v>
      </c>
      <c r="M1117" s="20">
        <f t="shared" si="479"/>
        <v>-3.2890534598472687E-2</v>
      </c>
      <c r="N1117" s="20">
        <f t="shared" si="463"/>
        <v>0.68917128935194572</v>
      </c>
      <c r="O1117" s="20">
        <f t="shared" si="464"/>
        <v>0.31082871064805434</v>
      </c>
      <c r="P1117" s="21">
        <f>IF(SUMIFS('Daily NSE Equity Options'!$L:$L,'Daily NSE Equity Options'!$A:$A,$A1117)=0,"",SUMIFS('Daily NSE Equity Options'!$L:$L,'Daily NSE Equity Options'!$A:$A,$A1117))</f>
        <v>131100.5938</v>
      </c>
      <c r="Q1117" s="8">
        <f>IF(SUMIFS('Daily BSE Equity Options'!$L:$L,'Daily BSE Equity Options'!$A:$A,$A1117)=0,"",SUMIFS('Daily BSE Equity Options'!$L:$L,'Daily BSE Equity Options'!$A:$A,$A1117))</f>
        <v>439272.2218</v>
      </c>
      <c r="R1117" s="8">
        <f t="shared" si="465"/>
        <v>570372.81559999997</v>
      </c>
      <c r="S1117" s="23">
        <f t="shared" si="466"/>
        <v>-0.56547302562377944</v>
      </c>
      <c r="T1117" s="23">
        <f t="shared" si="467"/>
        <v>262.37788344470891</v>
      </c>
      <c r="U1117" s="23">
        <f t="shared" si="468"/>
        <v>0.88008178216823274</v>
      </c>
      <c r="V1117" s="23">
        <f t="shared" si="480"/>
        <v>-0.69495237756302264</v>
      </c>
      <c r="W1117" s="23">
        <f t="shared" si="481"/>
        <v>23.168616708981386</v>
      </c>
      <c r="X1117" s="23">
        <f t="shared" si="482"/>
        <v>0.27330645020457589</v>
      </c>
      <c r="Y1117" s="23">
        <f t="shared" si="469"/>
        <v>0.22985070503770344</v>
      </c>
      <c r="Z1117" s="23">
        <f t="shared" si="470"/>
        <v>0.77014929496229667</v>
      </c>
      <c r="AA1117" s="24">
        <f>IF(SUMIFS('Daily NSE Equity Options'!$M:$M,'Daily NSE Equity Options'!$A:$A,$A1117)=0,"",SUMIFS('Daily NSE Equity Options'!$M:$M,'Daily NSE Equity Options'!$A:$A,$A1117))</f>
        <v>179606384</v>
      </c>
      <c r="AB1117" s="9">
        <f>IF(SUMIFS('Daily BSE Equity Options'!$M:$M,'Daily BSE Equity Options'!$A:$A,$A1117)=0,"",SUMIFS('Daily BSE Equity Options'!$M:$M,'Daily BSE Equity Options'!$A:$A,$A1117))</f>
        <v>512090270</v>
      </c>
      <c r="AC1117" s="9">
        <f t="shared" si="471"/>
        <v>691696654</v>
      </c>
      <c r="AD1117" s="26">
        <f t="shared" si="472"/>
        <v>-0.54671430405490273</v>
      </c>
      <c r="AE1117" s="26">
        <f t="shared" si="473"/>
        <v>201.94619188271145</v>
      </c>
      <c r="AF1117" s="26">
        <f t="shared" si="474"/>
        <v>0.7346386552775348</v>
      </c>
      <c r="AG1117" s="26">
        <f t="shared" si="483"/>
        <v>-0.72209210520963296</v>
      </c>
      <c r="AH1117" s="26">
        <f t="shared" si="484"/>
        <v>23.173178506241953</v>
      </c>
      <c r="AI1117" s="26">
        <f t="shared" si="485"/>
        <v>3.6304806539631862E-2</v>
      </c>
      <c r="AJ1117" s="26">
        <f t="shared" si="475"/>
        <v>0.25966062284869751</v>
      </c>
      <c r="AK1117" s="26">
        <f t="shared" si="476"/>
        <v>0.74033937715130249</v>
      </c>
      <c r="AL1117" s="29">
        <v>12.0025</v>
      </c>
      <c r="AM1117" s="30">
        <v>12.08</v>
      </c>
      <c r="AN1117" s="30">
        <v>10.5025</v>
      </c>
      <c r="AO1117" s="30">
        <v>11.9625</v>
      </c>
      <c r="AP1117" s="31">
        <v>-3.3E-3</v>
      </c>
    </row>
    <row r="1118" spans="1:42" x14ac:dyDescent="0.2">
      <c r="A1118" s="11">
        <v>45565</v>
      </c>
      <c r="B1118" s="5" t="s">
        <v>244</v>
      </c>
      <c r="C1118" s="10">
        <v>45536</v>
      </c>
      <c r="D1118" s="5" t="s">
        <v>192</v>
      </c>
      <c r="E1118" s="18">
        <f>IF(SUMIFS('Daily NSE Equity Options'!$K:$K,'Daily NSE Equity Options'!$A:$A,$A1118)=0,"",SUMIFS('Daily NSE Equity Options'!$K:$K,'Daily NSE Equity Options'!$A:$A,$A1118))</f>
        <v>701.37390000000005</v>
      </c>
      <c r="F1118" s="7">
        <f>IF(SUMIFS('Daily BSE Equity Options'!$K:$K,'Daily BSE Equity Options'!$A:$A,$A1118)=0,"",SUMIFS('Daily BSE Equity Options'!$K:$K,'Daily BSE Equity Options'!$A:$A,$A1118))</f>
        <v>118.22029999999999</v>
      </c>
      <c r="G1118" s="7">
        <f t="shared" si="459"/>
        <v>819.5942</v>
      </c>
      <c r="H1118" s="20" t="str">
        <f t="shared" si="460"/>
        <v/>
      </c>
      <c r="I1118" s="20" t="str">
        <f t="shared" si="461"/>
        <v/>
      </c>
      <c r="J1118" s="20" t="str">
        <f t="shared" si="462"/>
        <v/>
      </c>
      <c r="K1118" s="20">
        <f t="shared" si="477"/>
        <v>0.43256257890468008</v>
      </c>
      <c r="L1118" s="20">
        <f t="shared" si="478"/>
        <v>-0.4646200428683287</v>
      </c>
      <c r="M1118" s="20">
        <f t="shared" si="479"/>
        <v>0.15369246136313475</v>
      </c>
      <c r="N1118" s="20">
        <f t="shared" si="463"/>
        <v>0.85575752000197181</v>
      </c>
      <c r="O1118" s="20">
        <f t="shared" si="464"/>
        <v>0.14424247999802828</v>
      </c>
      <c r="P1118" s="21">
        <f>IF(SUMIFS('Daily NSE Equity Options'!$L:$L,'Daily NSE Equity Options'!$A:$A,$A1118)=0,"",SUMIFS('Daily NSE Equity Options'!$L:$L,'Daily NSE Equity Options'!$A:$A,$A1118))</f>
        <v>332510.46260000003</v>
      </c>
      <c r="Q1118" s="8">
        <f>IF(SUMIFS('Daily BSE Equity Options'!$L:$L,'Daily BSE Equity Options'!$A:$A,$A1118)=0,"",SUMIFS('Daily BSE Equity Options'!$L:$L,'Daily BSE Equity Options'!$A:$A,$A1118))</f>
        <v>173599.73149999999</v>
      </c>
      <c r="R1118" s="8">
        <f t="shared" si="465"/>
        <v>506110.19410000002</v>
      </c>
      <c r="S1118" s="23" t="str">
        <f t="shared" si="466"/>
        <v/>
      </c>
      <c r="T1118" s="23" t="str">
        <f t="shared" si="467"/>
        <v/>
      </c>
      <c r="U1118" s="23" t="str">
        <f t="shared" si="468"/>
        <v/>
      </c>
      <c r="V1118" s="23">
        <f t="shared" si="480"/>
        <v>1.5363002024785644</v>
      </c>
      <c r="W1118" s="23">
        <f t="shared" si="481"/>
        <v>-0.6048014809845188</v>
      </c>
      <c r="X1118" s="23">
        <f t="shared" si="482"/>
        <v>-0.11266774948311531</v>
      </c>
      <c r="Y1118" s="23">
        <f t="shared" si="469"/>
        <v>0.65699222516411271</v>
      </c>
      <c r="Z1118" s="23">
        <f t="shared" si="470"/>
        <v>0.34300777483588724</v>
      </c>
      <c r="AA1118" s="24">
        <f>IF(SUMIFS('Daily NSE Equity Options'!$M:$M,'Daily NSE Equity Options'!$A:$A,$A1118)=0,"",SUMIFS('Daily NSE Equity Options'!$M:$M,'Daily NSE Equity Options'!$A:$A,$A1118))</f>
        <v>476126439</v>
      </c>
      <c r="AB1118" s="9">
        <f>IF(SUMIFS('Daily BSE Equity Options'!$M:$M,'Daily BSE Equity Options'!$A:$A,$A1118)=0,"",SUMIFS('Daily BSE Equity Options'!$M:$M,'Daily BSE Equity Options'!$A:$A,$A1118))</f>
        <v>192055575</v>
      </c>
      <c r="AC1118" s="9">
        <f t="shared" si="471"/>
        <v>668182014</v>
      </c>
      <c r="AD1118" s="26" t="str">
        <f t="shared" si="472"/>
        <v/>
      </c>
      <c r="AE1118" s="26" t="str">
        <f t="shared" si="473"/>
        <v/>
      </c>
      <c r="AF1118" s="26" t="str">
        <f t="shared" si="474"/>
        <v/>
      </c>
      <c r="AG1118" s="26">
        <f t="shared" si="483"/>
        <v>1.6509438495237454</v>
      </c>
      <c r="AH1118" s="26">
        <f t="shared" si="484"/>
        <v>-0.62495757828009502</v>
      </c>
      <c r="AI1118" s="26">
        <f t="shared" si="485"/>
        <v>-3.3995595994309902E-2</v>
      </c>
      <c r="AJ1118" s="26">
        <f t="shared" si="475"/>
        <v>0.71256997198969796</v>
      </c>
      <c r="AK1118" s="26">
        <f t="shared" si="476"/>
        <v>0.28743002801030199</v>
      </c>
      <c r="AL1118" s="29">
        <v>11.9625</v>
      </c>
      <c r="AM1118" s="30">
        <v>13.237500000000001</v>
      </c>
      <c r="AN1118" s="30">
        <v>11.6</v>
      </c>
      <c r="AO1118" s="30">
        <v>12.7875</v>
      </c>
      <c r="AP1118" s="31">
        <v>6.9000000000000006E-2</v>
      </c>
    </row>
    <row r="1119" spans="1:42" x14ac:dyDescent="0.2">
      <c r="A1119" s="11">
        <v>45566</v>
      </c>
      <c r="B1119" s="5" t="s">
        <v>242</v>
      </c>
      <c r="C1119" s="10">
        <v>45566</v>
      </c>
      <c r="D1119" s="5" t="s">
        <v>193</v>
      </c>
      <c r="E1119" s="18">
        <f>IF(SUMIFS('Daily NSE Equity Options'!$K:$K,'Daily NSE Equity Options'!$A:$A,$A1119)=0,"",SUMIFS('Daily NSE Equity Options'!$K:$K,'Daily NSE Equity Options'!$A:$A,$A1119))</f>
        <v>678.2346</v>
      </c>
      <c r="F1119" s="7">
        <f>IF(SUMIFS('Daily BSE Equity Options'!$K:$K,'Daily BSE Equity Options'!$A:$A,$A1119)=0,"",SUMIFS('Daily BSE Equity Options'!$K:$K,'Daily BSE Equity Options'!$A:$A,$A1119))</f>
        <v>11.757199999999999</v>
      </c>
      <c r="G1119" s="7">
        <f t="shared" si="459"/>
        <v>689.99180000000001</v>
      </c>
      <c r="H1119" s="20" t="str">
        <f t="shared" si="460"/>
        <v/>
      </c>
      <c r="I1119" s="20" t="str">
        <f t="shared" si="461"/>
        <v/>
      </c>
      <c r="J1119" s="20" t="str">
        <f t="shared" si="462"/>
        <v/>
      </c>
      <c r="K1119" s="20">
        <f t="shared" si="477"/>
        <v>-3.2991390184322622E-2</v>
      </c>
      <c r="L1119" s="20">
        <f t="shared" si="478"/>
        <v>-0.90054838297652773</v>
      </c>
      <c r="M1119" s="20">
        <f t="shared" si="479"/>
        <v>-0.15812996236430177</v>
      </c>
      <c r="N1119" s="20">
        <f t="shared" si="463"/>
        <v>0.98296037721027985</v>
      </c>
      <c r="O1119" s="20">
        <f t="shared" si="464"/>
        <v>1.703962278972011E-2</v>
      </c>
      <c r="P1119" s="21">
        <f>IF(SUMIFS('Daily NSE Equity Options'!$L:$L,'Daily NSE Equity Options'!$A:$A,$A1119)=0,"",SUMIFS('Daily NSE Equity Options'!$L:$L,'Daily NSE Equity Options'!$A:$A,$A1119))</f>
        <v>633928.88879999996</v>
      </c>
      <c r="Q1119" s="8">
        <f>IF(SUMIFS('Daily BSE Equity Options'!$L:$L,'Daily BSE Equity Options'!$A:$A,$A1119)=0,"",SUMIFS('Daily BSE Equity Options'!$L:$L,'Daily BSE Equity Options'!$A:$A,$A1119))</f>
        <v>4448.1571000000004</v>
      </c>
      <c r="R1119" s="8">
        <f t="shared" si="465"/>
        <v>638377.04589999991</v>
      </c>
      <c r="S1119" s="23" t="str">
        <f t="shared" si="466"/>
        <v/>
      </c>
      <c r="T1119" s="23" t="str">
        <f t="shared" si="467"/>
        <v/>
      </c>
      <c r="U1119" s="23" t="str">
        <f t="shared" si="468"/>
        <v/>
      </c>
      <c r="V1119" s="23">
        <f t="shared" si="480"/>
        <v>0.90649305842323868</v>
      </c>
      <c r="W1119" s="23">
        <f t="shared" si="481"/>
        <v>-0.97437693560027194</v>
      </c>
      <c r="X1119" s="23">
        <f t="shared" si="482"/>
        <v>0.26134002701764558</v>
      </c>
      <c r="Y1119" s="23">
        <f t="shared" si="469"/>
        <v>0.99303208483361294</v>
      </c>
      <c r="Z1119" s="23">
        <f t="shared" si="470"/>
        <v>6.9679151663870958E-3</v>
      </c>
      <c r="AA1119" s="24">
        <f>IF(SUMIFS('Daily NSE Equity Options'!$M:$M,'Daily NSE Equity Options'!$A:$A,$A1119)=0,"",SUMIFS('Daily NSE Equity Options'!$M:$M,'Daily NSE Equity Options'!$A:$A,$A1119))</f>
        <v>869463958</v>
      </c>
      <c r="AB1119" s="9">
        <f>IF(SUMIFS('Daily BSE Equity Options'!$M:$M,'Daily BSE Equity Options'!$A:$A,$A1119)=0,"",SUMIFS('Daily BSE Equity Options'!$M:$M,'Daily BSE Equity Options'!$A:$A,$A1119))</f>
        <v>5215025</v>
      </c>
      <c r="AC1119" s="9">
        <f t="shared" si="471"/>
        <v>874678983</v>
      </c>
      <c r="AD1119" s="26" t="str">
        <f t="shared" si="472"/>
        <v/>
      </c>
      <c r="AE1119" s="26" t="str">
        <f t="shared" si="473"/>
        <v/>
      </c>
      <c r="AF1119" s="26" t="str">
        <f t="shared" si="474"/>
        <v/>
      </c>
      <c r="AG1119" s="26">
        <f t="shared" si="483"/>
        <v>0.82611988493249799</v>
      </c>
      <c r="AH1119" s="26">
        <f t="shared" si="484"/>
        <v>-0.97284627118999278</v>
      </c>
      <c r="AI1119" s="26">
        <f t="shared" si="485"/>
        <v>0.30904299228862508</v>
      </c>
      <c r="AJ1119" s="26">
        <f t="shared" si="475"/>
        <v>0.99403778403121867</v>
      </c>
      <c r="AK1119" s="26">
        <f t="shared" si="476"/>
        <v>5.9622159687813146E-3</v>
      </c>
      <c r="AL1119" s="29">
        <v>12.7875</v>
      </c>
      <c r="AM1119" s="30">
        <v>12.7875</v>
      </c>
      <c r="AN1119" s="30">
        <v>11.7125</v>
      </c>
      <c r="AO1119" s="30">
        <v>11.987500000000001</v>
      </c>
      <c r="AP1119" s="31">
        <v>-6.2600000000000003E-2</v>
      </c>
    </row>
    <row r="1120" spans="1:42" x14ac:dyDescent="0.2">
      <c r="A1120" s="11">
        <v>45568</v>
      </c>
      <c r="B1120" s="5" t="s">
        <v>243</v>
      </c>
      <c r="C1120" s="10">
        <v>45566</v>
      </c>
      <c r="D1120" s="5" t="s">
        <v>193</v>
      </c>
      <c r="E1120" s="18">
        <f>IF(SUMIFS('Daily NSE Equity Options'!$K:$K,'Daily NSE Equity Options'!$A:$A,$A1120)=0,"",SUMIFS('Daily NSE Equity Options'!$K:$K,'Daily NSE Equity Options'!$A:$A,$A1120))</f>
        <v>873.22910000000002</v>
      </c>
      <c r="F1120" s="7">
        <f>IF(SUMIFS('Daily BSE Equity Options'!$K:$K,'Daily BSE Equity Options'!$A:$A,$A1120)=0,"",SUMIFS('Daily BSE Equity Options'!$K:$K,'Daily BSE Equity Options'!$A:$A,$A1120))</f>
        <v>41.1006</v>
      </c>
      <c r="G1120" s="7">
        <f t="shared" si="459"/>
        <v>914.3297</v>
      </c>
      <c r="H1120" s="20">
        <f t="shared" si="460"/>
        <v>0.84516765806962435</v>
      </c>
      <c r="I1120" s="20">
        <f t="shared" si="461"/>
        <v>15.823823168235776</v>
      </c>
      <c r="J1120" s="20">
        <f t="shared" si="462"/>
        <v>0.92209271110537472</v>
      </c>
      <c r="K1120" s="20">
        <f t="shared" si="477"/>
        <v>0.28750302623900348</v>
      </c>
      <c r="L1120" s="20">
        <f t="shared" si="478"/>
        <v>2.4957813084748071</v>
      </c>
      <c r="M1120" s="20">
        <f t="shared" si="479"/>
        <v>0.32513125518303254</v>
      </c>
      <c r="N1120" s="20">
        <f t="shared" si="463"/>
        <v>0.95504838134427883</v>
      </c>
      <c r="O1120" s="20">
        <f t="shared" si="464"/>
        <v>4.4951618655721233E-2</v>
      </c>
      <c r="P1120" s="21">
        <f>IF(SUMIFS('Daily NSE Equity Options'!$L:$L,'Daily NSE Equity Options'!$A:$A,$A1120)=0,"",SUMIFS('Daily NSE Equity Options'!$L:$L,'Daily NSE Equity Options'!$A:$A,$A1120))</f>
        <v>539054.32310000004</v>
      </c>
      <c r="Q1120" s="8">
        <f>IF(SUMIFS('Daily BSE Equity Options'!$L:$L,'Daily BSE Equity Options'!$A:$A,$A1120)=0,"",SUMIFS('Daily BSE Equity Options'!$L:$L,'Daily BSE Equity Options'!$A:$A,$A1120))</f>
        <v>21471.5779</v>
      </c>
      <c r="R1120" s="8">
        <f t="shared" si="465"/>
        <v>560525.90100000007</v>
      </c>
      <c r="S1120" s="23">
        <f t="shared" si="466"/>
        <v>0.71976053093423809</v>
      </c>
      <c r="T1120" s="23">
        <f t="shared" si="467"/>
        <v>28.950472923247059</v>
      </c>
      <c r="U1120" s="23">
        <f t="shared" si="468"/>
        <v>0.78418122409281099</v>
      </c>
      <c r="V1120" s="23">
        <f t="shared" si="480"/>
        <v>-0.14966121181130165</v>
      </c>
      <c r="W1120" s="23">
        <f t="shared" si="481"/>
        <v>3.827072744350688</v>
      </c>
      <c r="X1120" s="23">
        <f t="shared" si="482"/>
        <v>-0.12195166696547388</v>
      </c>
      <c r="Y1120" s="23">
        <f t="shared" si="469"/>
        <v>0.96169387023562358</v>
      </c>
      <c r="Z1120" s="23">
        <f t="shared" si="470"/>
        <v>3.8306129764376397E-2</v>
      </c>
      <c r="AA1120" s="24">
        <f>IF(SUMIFS('Daily NSE Equity Options'!$M:$M,'Daily NSE Equity Options'!$A:$A,$A1120)=0,"",SUMIFS('Daily NSE Equity Options'!$M:$M,'Daily NSE Equity Options'!$A:$A,$A1120))</f>
        <v>828184776</v>
      </c>
      <c r="AB1120" s="9">
        <f>IF(SUMIFS('Daily BSE Equity Options'!$M:$M,'Daily BSE Equity Options'!$A:$A,$A1120)=0,"",SUMIFS('Daily BSE Equity Options'!$M:$M,'Daily BSE Equity Options'!$A:$A,$A1120))</f>
        <v>25653793</v>
      </c>
      <c r="AC1120" s="9">
        <f t="shared" si="471"/>
        <v>853838569</v>
      </c>
      <c r="AD1120" s="26">
        <f t="shared" si="472"/>
        <v>1.0703178148253207</v>
      </c>
      <c r="AE1120" s="26">
        <f t="shared" si="473"/>
        <v>22.554649725741381</v>
      </c>
      <c r="AF1120" s="26">
        <f t="shared" si="474"/>
        <v>1.1286523523846776</v>
      </c>
      <c r="AG1120" s="26">
        <f t="shared" si="483"/>
        <v>-4.7476587867947062E-2</v>
      </c>
      <c r="AH1120" s="26">
        <f t="shared" si="484"/>
        <v>3.9192080574877401</v>
      </c>
      <c r="AI1120" s="26">
        <f t="shared" si="485"/>
        <v>-2.3826357332287662E-2</v>
      </c>
      <c r="AJ1120" s="26">
        <f t="shared" si="475"/>
        <v>0.9699547503106527</v>
      </c>
      <c r="AK1120" s="26">
        <f t="shared" si="476"/>
        <v>3.0045249689347308E-2</v>
      </c>
      <c r="AL1120" s="29">
        <v>11.987500000000001</v>
      </c>
      <c r="AM1120" s="30">
        <v>13.9275</v>
      </c>
      <c r="AN1120" s="30">
        <v>11.685</v>
      </c>
      <c r="AO1120" s="30">
        <v>13.17</v>
      </c>
      <c r="AP1120" s="31">
        <v>9.8599999999999993E-2</v>
      </c>
    </row>
    <row r="1121" spans="1:42" x14ac:dyDescent="0.2">
      <c r="A1121" s="11">
        <v>45569</v>
      </c>
      <c r="B1121" s="5" t="s">
        <v>241</v>
      </c>
      <c r="C1121" s="10">
        <v>45566</v>
      </c>
      <c r="D1121" s="5" t="s">
        <v>193</v>
      </c>
      <c r="E1121" s="18">
        <f>IF(SUMIFS('Daily NSE Equity Options'!$K:$K,'Daily NSE Equity Options'!$A:$A,$A1121)=0,"",SUMIFS('Daily NSE Equity Options'!$K:$K,'Daily NSE Equity Options'!$A:$A,$A1121))</f>
        <v>754.14369999999997</v>
      </c>
      <c r="F1121" s="7">
        <f>IF(SUMIFS('Daily BSE Equity Options'!$K:$K,'Daily BSE Equity Options'!$A:$A,$A1121)=0,"",SUMIFS('Daily BSE Equity Options'!$K:$K,'Daily BSE Equity Options'!$A:$A,$A1121))</f>
        <v>438.01429999999999</v>
      </c>
      <c r="G1121" s="7">
        <f t="shared" si="459"/>
        <v>1192.1579999999999</v>
      </c>
      <c r="H1121" s="20">
        <f t="shared" si="460"/>
        <v>0.34132944172909596</v>
      </c>
      <c r="I1121" s="20">
        <f t="shared" si="461"/>
        <v>145.3853686250919</v>
      </c>
      <c r="J1121" s="20">
        <f t="shared" si="462"/>
        <v>1.1091622817120586</v>
      </c>
      <c r="K1121" s="20">
        <f t="shared" si="477"/>
        <v>-0.1363736045901357</v>
      </c>
      <c r="L1121" s="20">
        <f t="shared" si="478"/>
        <v>9.6571266599514356</v>
      </c>
      <c r="M1121" s="20">
        <f t="shared" si="479"/>
        <v>0.30386008460624203</v>
      </c>
      <c r="N1121" s="20">
        <f t="shared" si="463"/>
        <v>0.63258703963736351</v>
      </c>
      <c r="O1121" s="20">
        <f t="shared" si="464"/>
        <v>0.36741296036263654</v>
      </c>
      <c r="P1121" s="21">
        <f>IF(SUMIFS('Daily NSE Equity Options'!$L:$L,'Daily NSE Equity Options'!$A:$A,$A1121)=0,"",SUMIFS('Daily NSE Equity Options'!$L:$L,'Daily NSE Equity Options'!$A:$A,$A1121))</f>
        <v>174086.85500000001</v>
      </c>
      <c r="Q1121" s="8">
        <f>IF(SUMIFS('Daily BSE Equity Options'!$L:$L,'Daily BSE Equity Options'!$A:$A,$A1121)=0,"",SUMIFS('Daily BSE Equity Options'!$L:$L,'Daily BSE Equity Options'!$A:$A,$A1121))</f>
        <v>547203.28049999999</v>
      </c>
      <c r="R1121" s="8">
        <f t="shared" si="465"/>
        <v>721290.13549999997</v>
      </c>
      <c r="S1121" s="23">
        <f t="shared" si="466"/>
        <v>-0.58912496203986775</v>
      </c>
      <c r="T1121" s="23">
        <f t="shared" si="467"/>
        <v>441.52722654274038</v>
      </c>
      <c r="U1121" s="23">
        <f t="shared" si="468"/>
        <v>0.69741544278929313</v>
      </c>
      <c r="V1121" s="23">
        <f t="shared" si="480"/>
        <v>-0.67705137026105411</v>
      </c>
      <c r="W1121" s="23">
        <f t="shared" si="481"/>
        <v>24.485005482526741</v>
      </c>
      <c r="X1121" s="23">
        <f t="shared" si="482"/>
        <v>0.28680964468045134</v>
      </c>
      <c r="Y1121" s="23">
        <f t="shared" si="469"/>
        <v>0.24135482579326084</v>
      </c>
      <c r="Z1121" s="23">
        <f t="shared" si="470"/>
        <v>0.75864517420673916</v>
      </c>
      <c r="AA1121" s="24">
        <f>IF(SUMIFS('Daily NSE Equity Options'!$M:$M,'Daily NSE Equity Options'!$A:$A,$A1121)=0,"",SUMIFS('Daily NSE Equity Options'!$M:$M,'Daily NSE Equity Options'!$A:$A,$A1121))</f>
        <v>251667857</v>
      </c>
      <c r="AB1121" s="9">
        <f>IF(SUMIFS('Daily BSE Equity Options'!$M:$M,'Daily BSE Equity Options'!$A:$A,$A1121)=0,"",SUMIFS('Daily BSE Equity Options'!$M:$M,'Daily BSE Equity Options'!$A:$A,$A1121))</f>
        <v>664141589</v>
      </c>
      <c r="AC1121" s="9">
        <f t="shared" si="471"/>
        <v>915809446</v>
      </c>
      <c r="AD1121" s="26">
        <f t="shared" si="472"/>
        <v>-0.57711290446280628</v>
      </c>
      <c r="AE1121" s="26">
        <f t="shared" si="473"/>
        <v>349.98743796271975</v>
      </c>
      <c r="AF1121" s="26">
        <f t="shared" si="474"/>
        <v>0.53399212339182078</v>
      </c>
      <c r="AG1121" s="26">
        <f t="shared" si="483"/>
        <v>-0.69612112623524003</v>
      </c>
      <c r="AH1121" s="26">
        <f t="shared" si="484"/>
        <v>24.888631322471497</v>
      </c>
      <c r="AI1121" s="26">
        <f t="shared" si="485"/>
        <v>7.2579149326293724E-2</v>
      </c>
      <c r="AJ1121" s="26">
        <f t="shared" si="475"/>
        <v>0.27480373575443556</v>
      </c>
      <c r="AK1121" s="26">
        <f t="shared" si="476"/>
        <v>0.72519626424556449</v>
      </c>
      <c r="AL1121" s="29">
        <v>13.17</v>
      </c>
      <c r="AM1121" s="30">
        <v>14.48</v>
      </c>
      <c r="AN1121" s="30">
        <v>12.285</v>
      </c>
      <c r="AO1121" s="30">
        <v>14.1275</v>
      </c>
      <c r="AP1121" s="31">
        <v>7.2700000000000001E-2</v>
      </c>
    </row>
    <row r="1122" spans="1:42" x14ac:dyDescent="0.2">
      <c r="A1122" s="11">
        <v>45572</v>
      </c>
      <c r="B1122" s="5" t="s">
        <v>244</v>
      </c>
      <c r="C1122" s="10">
        <v>45566</v>
      </c>
      <c r="D1122" s="5" t="s">
        <v>193</v>
      </c>
      <c r="E1122" s="18">
        <f>IF(SUMIFS('Daily NSE Equity Options'!$K:$K,'Daily NSE Equity Options'!$A:$A,$A1122)=0,"",SUMIFS('Daily NSE Equity Options'!$K:$K,'Daily NSE Equity Options'!$A:$A,$A1122))</f>
        <v>1015.2275</v>
      </c>
      <c r="F1122" s="7">
        <f>IF(SUMIFS('Daily BSE Equity Options'!$K:$K,'Daily BSE Equity Options'!$A:$A,$A1122)=0,"",SUMIFS('Daily BSE Equity Options'!$K:$K,'Daily BSE Equity Options'!$A:$A,$A1122))</f>
        <v>253.12960000000001</v>
      </c>
      <c r="G1122" s="7">
        <f t="shared" si="459"/>
        <v>1268.3570999999999</v>
      </c>
      <c r="H1122" s="20" t="str">
        <f t="shared" si="460"/>
        <v/>
      </c>
      <c r="I1122" s="20" t="str">
        <f t="shared" si="461"/>
        <v/>
      </c>
      <c r="J1122" s="20" t="str">
        <f t="shared" si="462"/>
        <v/>
      </c>
      <c r="K1122" s="20">
        <f t="shared" si="477"/>
        <v>0.34619900690014394</v>
      </c>
      <c r="L1122" s="20">
        <f t="shared" si="478"/>
        <v>-0.4220974064088775</v>
      </c>
      <c r="M1122" s="20">
        <f t="shared" si="479"/>
        <v>6.391694725028052E-2</v>
      </c>
      <c r="N1122" s="20">
        <f t="shared" si="463"/>
        <v>0.80042718253400402</v>
      </c>
      <c r="O1122" s="20">
        <f t="shared" si="464"/>
        <v>0.19957281746599598</v>
      </c>
      <c r="P1122" s="21">
        <f>IF(SUMIFS('Daily NSE Equity Options'!$L:$L,'Daily NSE Equity Options'!$A:$A,$A1122)=0,"",SUMIFS('Daily NSE Equity Options'!$L:$L,'Daily NSE Equity Options'!$A:$A,$A1122))</f>
        <v>338997.61580000003</v>
      </c>
      <c r="Q1122" s="8">
        <f>IF(SUMIFS('Daily BSE Equity Options'!$L:$L,'Daily BSE Equity Options'!$A:$A,$A1122)=0,"",SUMIFS('Daily BSE Equity Options'!$L:$L,'Daily BSE Equity Options'!$A:$A,$A1122))</f>
        <v>201050.79990000001</v>
      </c>
      <c r="R1122" s="8">
        <f t="shared" si="465"/>
        <v>540048.41570000001</v>
      </c>
      <c r="S1122" s="23" t="str">
        <f t="shared" si="466"/>
        <v/>
      </c>
      <c r="T1122" s="23" t="str">
        <f t="shared" si="467"/>
        <v/>
      </c>
      <c r="U1122" s="23" t="str">
        <f t="shared" si="468"/>
        <v/>
      </c>
      <c r="V1122" s="23">
        <f t="shared" si="480"/>
        <v>0.94729013744317458</v>
      </c>
      <c r="W1122" s="23">
        <f t="shared" si="481"/>
        <v>-0.63258480520019467</v>
      </c>
      <c r="X1122" s="23">
        <f t="shared" si="482"/>
        <v>-0.25127436364336631</v>
      </c>
      <c r="Y1122" s="23">
        <f t="shared" si="469"/>
        <v>0.62771708229270162</v>
      </c>
      <c r="Z1122" s="23">
        <f t="shared" si="470"/>
        <v>0.37228291770729843</v>
      </c>
      <c r="AA1122" s="24">
        <f>IF(SUMIFS('Daily NSE Equity Options'!$M:$M,'Daily NSE Equity Options'!$A:$A,$A1122)=0,"",SUMIFS('Daily NSE Equity Options'!$M:$M,'Daily NSE Equity Options'!$A:$A,$A1122))</f>
        <v>508325513</v>
      </c>
      <c r="AB1122" s="9">
        <f>IF(SUMIFS('Daily BSE Equity Options'!$M:$M,'Daily BSE Equity Options'!$A:$A,$A1122)=0,"",SUMIFS('Daily BSE Equity Options'!$M:$M,'Daily BSE Equity Options'!$A:$A,$A1122))</f>
        <v>231959368</v>
      </c>
      <c r="AC1122" s="9">
        <f t="shared" si="471"/>
        <v>740284881</v>
      </c>
      <c r="AD1122" s="26" t="str">
        <f t="shared" si="472"/>
        <v/>
      </c>
      <c r="AE1122" s="26" t="str">
        <f t="shared" si="473"/>
        <v/>
      </c>
      <c r="AF1122" s="26" t="str">
        <f t="shared" si="474"/>
        <v/>
      </c>
      <c r="AG1122" s="26">
        <f t="shared" si="483"/>
        <v>1.0198269221166374</v>
      </c>
      <c r="AH1122" s="26">
        <f t="shared" si="484"/>
        <v>-0.65073807778058002</v>
      </c>
      <c r="AI1122" s="26">
        <f t="shared" si="485"/>
        <v>-0.19166057498821654</v>
      </c>
      <c r="AJ1122" s="26">
        <f t="shared" si="475"/>
        <v>0.68666202167108692</v>
      </c>
      <c r="AK1122" s="26">
        <f t="shared" si="476"/>
        <v>0.31333797832891308</v>
      </c>
      <c r="AL1122" s="29">
        <v>14.1275</v>
      </c>
      <c r="AM1122" s="30">
        <v>15.5</v>
      </c>
      <c r="AN1122" s="30">
        <v>13.6175</v>
      </c>
      <c r="AO1122" s="30">
        <v>15.08</v>
      </c>
      <c r="AP1122" s="31">
        <v>6.7400000000000002E-2</v>
      </c>
    </row>
    <row r="1123" spans="1:42" x14ac:dyDescent="0.2">
      <c r="A1123" s="11">
        <v>45573</v>
      </c>
      <c r="B1123" s="5" t="s">
        <v>242</v>
      </c>
      <c r="C1123" s="10">
        <v>45566</v>
      </c>
      <c r="D1123" s="5" t="s">
        <v>193</v>
      </c>
      <c r="E1123" s="18">
        <f>IF(SUMIFS('Daily NSE Equity Options'!$K:$K,'Daily NSE Equity Options'!$A:$A,$A1123)=0,"",SUMIFS('Daily NSE Equity Options'!$K:$K,'Daily NSE Equity Options'!$A:$A,$A1123))</f>
        <v>836.00289999999995</v>
      </c>
      <c r="F1123" s="7">
        <f>IF(SUMIFS('Daily BSE Equity Options'!$K:$K,'Daily BSE Equity Options'!$A:$A,$A1123)=0,"",SUMIFS('Daily BSE Equity Options'!$K:$K,'Daily BSE Equity Options'!$A:$A,$A1123))</f>
        <v>14.271800000000001</v>
      </c>
      <c r="G1123" s="7">
        <f t="shared" si="459"/>
        <v>850.27469999999994</v>
      </c>
      <c r="H1123" s="20" t="str">
        <f t="shared" si="460"/>
        <v/>
      </c>
      <c r="I1123" s="20" t="str">
        <f t="shared" si="461"/>
        <v/>
      </c>
      <c r="J1123" s="20" t="str">
        <f t="shared" si="462"/>
        <v/>
      </c>
      <c r="K1123" s="20">
        <f t="shared" si="477"/>
        <v>-0.17653639208945782</v>
      </c>
      <c r="L1123" s="20">
        <f t="shared" si="478"/>
        <v>-0.9436186048569587</v>
      </c>
      <c r="M1123" s="20">
        <f t="shared" si="479"/>
        <v>-0.32962515051951857</v>
      </c>
      <c r="N1123" s="20">
        <f t="shared" si="463"/>
        <v>0.98321507155275822</v>
      </c>
      <c r="O1123" s="20">
        <f t="shared" si="464"/>
        <v>1.6784928447241818E-2</v>
      </c>
      <c r="P1123" s="21">
        <f>IF(SUMIFS('Daily NSE Equity Options'!$L:$L,'Daily NSE Equity Options'!$A:$A,$A1123)=0,"",SUMIFS('Daily NSE Equity Options'!$L:$L,'Daily NSE Equity Options'!$A:$A,$A1123))</f>
        <v>452815.7291</v>
      </c>
      <c r="Q1123" s="8">
        <f>IF(SUMIFS('Daily BSE Equity Options'!$L:$L,'Daily BSE Equity Options'!$A:$A,$A1123)=0,"",SUMIFS('Daily BSE Equity Options'!$L:$L,'Daily BSE Equity Options'!$A:$A,$A1123))</f>
        <v>3145.6639</v>
      </c>
      <c r="R1123" s="8">
        <f t="shared" si="465"/>
        <v>455961.39299999998</v>
      </c>
      <c r="S1123" s="23" t="str">
        <f t="shared" si="466"/>
        <v/>
      </c>
      <c r="T1123" s="23" t="str">
        <f t="shared" si="467"/>
        <v/>
      </c>
      <c r="U1123" s="23" t="str">
        <f t="shared" si="468"/>
        <v/>
      </c>
      <c r="V1123" s="23">
        <f t="shared" si="480"/>
        <v>0.335749008238305</v>
      </c>
      <c r="W1123" s="23">
        <f t="shared" si="481"/>
        <v>-0.98435388517944411</v>
      </c>
      <c r="X1123" s="23">
        <f t="shared" si="482"/>
        <v>-0.15570274859710143</v>
      </c>
      <c r="Y1123" s="23">
        <f t="shared" si="469"/>
        <v>0.99310103015673523</v>
      </c>
      <c r="Z1123" s="23">
        <f t="shared" si="470"/>
        <v>6.8989698432647788E-3</v>
      </c>
      <c r="AA1123" s="24">
        <f>IF(SUMIFS('Daily NSE Equity Options'!$M:$M,'Daily NSE Equity Options'!$A:$A,$A1123)=0,"",SUMIFS('Daily NSE Equity Options'!$M:$M,'Daily NSE Equity Options'!$A:$A,$A1123))</f>
        <v>724160237</v>
      </c>
      <c r="AB1123" s="9">
        <f>IF(SUMIFS('Daily BSE Equity Options'!$M:$M,'Daily BSE Equity Options'!$A:$A,$A1123)=0,"",SUMIFS('Daily BSE Equity Options'!$M:$M,'Daily BSE Equity Options'!$A:$A,$A1123))</f>
        <v>3808987</v>
      </c>
      <c r="AC1123" s="9">
        <f t="shared" si="471"/>
        <v>727969224</v>
      </c>
      <c r="AD1123" s="26" t="str">
        <f t="shared" si="472"/>
        <v/>
      </c>
      <c r="AE1123" s="26" t="str">
        <f t="shared" si="473"/>
        <v/>
      </c>
      <c r="AF1123" s="26" t="str">
        <f t="shared" si="474"/>
        <v/>
      </c>
      <c r="AG1123" s="26">
        <f t="shared" si="483"/>
        <v>0.42459943182116056</v>
      </c>
      <c r="AH1123" s="26">
        <f t="shared" si="484"/>
        <v>-0.98357907665966737</v>
      </c>
      <c r="AI1123" s="26">
        <f t="shared" si="485"/>
        <v>-1.6636375152446203E-2</v>
      </c>
      <c r="AJ1123" s="26">
        <f t="shared" si="475"/>
        <v>0.99476765380400201</v>
      </c>
      <c r="AK1123" s="26">
        <f t="shared" si="476"/>
        <v>5.232346195997978E-3</v>
      </c>
      <c r="AL1123" s="29">
        <v>15.08</v>
      </c>
      <c r="AM1123" s="30">
        <v>15.555</v>
      </c>
      <c r="AN1123" s="30">
        <v>13.8775</v>
      </c>
      <c r="AO1123" s="30">
        <v>14.5875</v>
      </c>
      <c r="AP1123" s="31">
        <v>-3.27E-2</v>
      </c>
    </row>
    <row r="1124" spans="1:42" x14ac:dyDescent="0.2">
      <c r="A1124" s="11">
        <v>45574</v>
      </c>
      <c r="B1124" s="5" t="s">
        <v>240</v>
      </c>
      <c r="C1124" s="10">
        <v>45566</v>
      </c>
      <c r="D1124" s="5" t="s">
        <v>193</v>
      </c>
      <c r="E1124" s="18">
        <f>IF(SUMIFS('Daily NSE Equity Options'!$K:$K,'Daily NSE Equity Options'!$A:$A,$A1124)=0,"",SUMIFS('Daily NSE Equity Options'!$K:$K,'Daily NSE Equity Options'!$A:$A,$A1124))</f>
        <v>930.63940000000002</v>
      </c>
      <c r="F1124" s="7">
        <f>IF(SUMIFS('Daily BSE Equity Options'!$K:$K,'Daily BSE Equity Options'!$A:$A,$A1124)=0,"",SUMIFS('Daily BSE Equity Options'!$K:$K,'Daily BSE Equity Options'!$A:$A,$A1124))</f>
        <v>16.259499999999999</v>
      </c>
      <c r="G1124" s="7">
        <f t="shared" si="459"/>
        <v>946.89890000000003</v>
      </c>
      <c r="H1124" s="20">
        <f t="shared" si="460"/>
        <v>0.90042877298066548</v>
      </c>
      <c r="I1124" s="20">
        <f t="shared" si="461"/>
        <v>5.8002927645336673</v>
      </c>
      <c r="J1124" s="20">
        <f t="shared" si="462"/>
        <v>0.92423652794088573</v>
      </c>
      <c r="K1124" s="20">
        <f t="shared" si="477"/>
        <v>0.11320116234046562</v>
      </c>
      <c r="L1124" s="20">
        <f t="shared" si="478"/>
        <v>0.13927465351252111</v>
      </c>
      <c r="M1124" s="20">
        <f t="shared" si="479"/>
        <v>0.11363880402415849</v>
      </c>
      <c r="N1124" s="20">
        <f t="shared" si="463"/>
        <v>0.98282868424496006</v>
      </c>
      <c r="O1124" s="20">
        <f t="shared" si="464"/>
        <v>1.717131575503995E-2</v>
      </c>
      <c r="P1124" s="21">
        <f>IF(SUMIFS('Daily NSE Equity Options'!$L:$L,'Daily NSE Equity Options'!$A:$A,$A1124)=0,"",SUMIFS('Daily NSE Equity Options'!$L:$L,'Daily NSE Equity Options'!$A:$A,$A1124))</f>
        <v>671637.48239999998</v>
      </c>
      <c r="Q1124" s="8">
        <f>IF(SUMIFS('Daily BSE Equity Options'!$L:$L,'Daily BSE Equity Options'!$A:$A,$A1124)=0,"",SUMIFS('Daily BSE Equity Options'!$L:$L,'Daily BSE Equity Options'!$A:$A,$A1124))</f>
        <v>4993.9242000000004</v>
      </c>
      <c r="R1124" s="8">
        <f t="shared" si="465"/>
        <v>676631.40659999999</v>
      </c>
      <c r="S1124" s="23">
        <f t="shared" si="466"/>
        <v>1.933682120342731</v>
      </c>
      <c r="T1124" s="23">
        <f t="shared" si="467"/>
        <v>6.3425830111163757</v>
      </c>
      <c r="U1124" s="23">
        <f t="shared" si="468"/>
        <v>1.9467412208225467</v>
      </c>
      <c r="V1124" s="23">
        <f t="shared" si="480"/>
        <v>0.48324680270034381</v>
      </c>
      <c r="W1124" s="23">
        <f t="shared" si="481"/>
        <v>0.58755809862585773</v>
      </c>
      <c r="X1124" s="23">
        <f t="shared" si="482"/>
        <v>0.48396644318524573</v>
      </c>
      <c r="Y1124" s="23">
        <f t="shared" si="469"/>
        <v>0.99261943186306711</v>
      </c>
      <c r="Z1124" s="23">
        <f t="shared" si="470"/>
        <v>7.3805681369328276E-3</v>
      </c>
      <c r="AA1124" s="24">
        <f>IF(SUMIFS('Daily NSE Equity Options'!$M:$M,'Daily NSE Equity Options'!$A:$A,$A1124)=0,"",SUMIFS('Daily NSE Equity Options'!$M:$M,'Daily NSE Equity Options'!$A:$A,$A1124))</f>
        <v>900267165</v>
      </c>
      <c r="AB1124" s="9">
        <f>IF(SUMIFS('Daily BSE Equity Options'!$M:$M,'Daily BSE Equity Options'!$A:$A,$A1124)=0,"",SUMIFS('Daily BSE Equity Options'!$M:$M,'Daily BSE Equity Options'!$A:$A,$A1124))</f>
        <v>6021434</v>
      </c>
      <c r="AC1124" s="9">
        <f t="shared" si="471"/>
        <v>906288599</v>
      </c>
      <c r="AD1124" s="26">
        <f t="shared" si="472"/>
        <v>1.9376441965453211</v>
      </c>
      <c r="AE1124" s="26">
        <f t="shared" si="473"/>
        <v>4.8268069928256381</v>
      </c>
      <c r="AF1124" s="26">
        <f t="shared" si="474"/>
        <v>1.9473539250108085</v>
      </c>
      <c r="AG1124" s="26">
        <f t="shared" si="483"/>
        <v>0.24318779049449524</v>
      </c>
      <c r="AH1124" s="26">
        <f t="shared" si="484"/>
        <v>0.58084918641098016</v>
      </c>
      <c r="AI1124" s="26">
        <f t="shared" si="485"/>
        <v>0.24495455181495429</v>
      </c>
      <c r="AJ1124" s="26">
        <f t="shared" si="475"/>
        <v>0.99335594201820032</v>
      </c>
      <c r="AK1124" s="26">
        <f t="shared" si="476"/>
        <v>6.6440579817996807E-3</v>
      </c>
      <c r="AL1124" s="29">
        <v>14.5875</v>
      </c>
      <c r="AM1124" s="30">
        <v>14.5875</v>
      </c>
      <c r="AN1124" s="30">
        <v>12.7</v>
      </c>
      <c r="AO1124" s="30">
        <v>14.1225</v>
      </c>
      <c r="AP1124" s="31">
        <v>-3.1899999999999998E-2</v>
      </c>
    </row>
    <row r="1125" spans="1:42" x14ac:dyDescent="0.2">
      <c r="A1125" s="11">
        <v>45575</v>
      </c>
      <c r="B1125" s="5" t="s">
        <v>243</v>
      </c>
      <c r="C1125" s="10">
        <v>45566</v>
      </c>
      <c r="D1125" s="5" t="s">
        <v>193</v>
      </c>
      <c r="E1125" s="18">
        <f>IF(SUMIFS('Daily NSE Equity Options'!$K:$K,'Daily NSE Equity Options'!$A:$A,$A1125)=0,"",SUMIFS('Daily NSE Equity Options'!$K:$K,'Daily NSE Equity Options'!$A:$A,$A1125))</f>
        <v>623.80470000000003</v>
      </c>
      <c r="F1125" s="7">
        <f>IF(SUMIFS('Daily BSE Equity Options'!$K:$K,'Daily BSE Equity Options'!$A:$A,$A1125)=0,"",SUMIFS('Daily BSE Equity Options'!$K:$K,'Daily BSE Equity Options'!$A:$A,$A1125))</f>
        <v>28.118099999999998</v>
      </c>
      <c r="G1125" s="7">
        <f t="shared" si="459"/>
        <v>651.92280000000005</v>
      </c>
      <c r="H1125" s="20">
        <f t="shared" si="460"/>
        <v>0.1546001250838227</v>
      </c>
      <c r="I1125" s="20">
        <f t="shared" si="461"/>
        <v>11.002945445231793</v>
      </c>
      <c r="J1125" s="20">
        <f t="shared" si="462"/>
        <v>0.20143459431945354</v>
      </c>
      <c r="K1125" s="20">
        <f t="shared" si="477"/>
        <v>-0.32970310519842594</v>
      </c>
      <c r="L1125" s="20">
        <f t="shared" si="478"/>
        <v>0.72933362034502913</v>
      </c>
      <c r="M1125" s="20">
        <f t="shared" si="479"/>
        <v>-0.31151805118793563</v>
      </c>
      <c r="N1125" s="20">
        <f t="shared" si="463"/>
        <v>0.95686897282929817</v>
      </c>
      <c r="O1125" s="20">
        <f t="shared" si="464"/>
        <v>4.3131027170701802E-2</v>
      </c>
      <c r="P1125" s="21">
        <f>IF(SUMIFS('Daily NSE Equity Options'!$L:$L,'Daily NSE Equity Options'!$A:$A,$A1125)=0,"",SUMIFS('Daily NSE Equity Options'!$L:$L,'Daily NSE Equity Options'!$A:$A,$A1125))</f>
        <v>431742.2942</v>
      </c>
      <c r="Q1125" s="8">
        <f>IF(SUMIFS('Daily BSE Equity Options'!$L:$L,'Daily BSE Equity Options'!$A:$A,$A1125)=0,"",SUMIFS('Daily BSE Equity Options'!$L:$L,'Daily BSE Equity Options'!$A:$A,$A1125))</f>
        <v>14449.345799999999</v>
      </c>
      <c r="R1125" s="8">
        <f t="shared" si="465"/>
        <v>446191.64</v>
      </c>
      <c r="S1125" s="23">
        <f t="shared" si="466"/>
        <v>0.20638731988746506</v>
      </c>
      <c r="T1125" s="23">
        <f t="shared" si="467"/>
        <v>16.20964970286105</v>
      </c>
      <c r="U1125" s="23">
        <f t="shared" si="468"/>
        <v>0.24384398973814614</v>
      </c>
      <c r="V1125" s="23">
        <f t="shared" si="480"/>
        <v>-0.35717957154917712</v>
      </c>
      <c r="W1125" s="23">
        <f t="shared" si="481"/>
        <v>1.8933850858208858</v>
      </c>
      <c r="X1125" s="23">
        <f t="shared" si="482"/>
        <v>-0.34056912574888443</v>
      </c>
      <c r="Y1125" s="23">
        <f t="shared" si="469"/>
        <v>0.9676162785120761</v>
      </c>
      <c r="Z1125" s="23">
        <f t="shared" si="470"/>
        <v>3.2383721487923886E-2</v>
      </c>
      <c r="AA1125" s="24">
        <f>IF(SUMIFS('Daily NSE Equity Options'!$M:$M,'Daily NSE Equity Options'!$A:$A,$A1125)=0,"",SUMIFS('Daily NSE Equity Options'!$M:$M,'Daily NSE Equity Options'!$A:$A,$A1125))</f>
        <v>673588835</v>
      </c>
      <c r="AB1125" s="9">
        <f>IF(SUMIFS('Daily BSE Equity Options'!$M:$M,'Daily BSE Equity Options'!$A:$A,$A1125)=0,"",SUMIFS('Daily BSE Equity Options'!$M:$M,'Daily BSE Equity Options'!$A:$A,$A1125))</f>
        <v>17532845</v>
      </c>
      <c r="AC1125" s="9">
        <f t="shared" si="471"/>
        <v>691121680</v>
      </c>
      <c r="AD1125" s="26">
        <f t="shared" si="472"/>
        <v>0.46293228666148556</v>
      </c>
      <c r="AE1125" s="26">
        <f t="shared" si="473"/>
        <v>12.794560490701395</v>
      </c>
      <c r="AF1125" s="26">
        <f t="shared" si="474"/>
        <v>0.49687895151274275</v>
      </c>
      <c r="AG1125" s="26">
        <f t="shared" si="483"/>
        <v>-0.25179006722965402</v>
      </c>
      <c r="AH1125" s="26">
        <f t="shared" si="484"/>
        <v>1.9117391305791944</v>
      </c>
      <c r="AI1125" s="26">
        <f t="shared" si="485"/>
        <v>-0.23741545379409545</v>
      </c>
      <c r="AJ1125" s="26">
        <f t="shared" si="475"/>
        <v>0.97463131962522143</v>
      </c>
      <c r="AK1125" s="26">
        <f t="shared" si="476"/>
        <v>2.5368680374778577E-2</v>
      </c>
      <c r="AL1125" s="29">
        <v>14.1225</v>
      </c>
      <c r="AM1125" s="30">
        <v>14.1225</v>
      </c>
      <c r="AN1125" s="30">
        <v>11.727499999999999</v>
      </c>
      <c r="AO1125" s="30">
        <v>13.494999999999999</v>
      </c>
      <c r="AP1125" s="31">
        <v>-4.4400000000000002E-2</v>
      </c>
    </row>
    <row r="1126" spans="1:42" x14ac:dyDescent="0.2">
      <c r="A1126" s="11">
        <v>45576</v>
      </c>
      <c r="B1126" s="5" t="s">
        <v>241</v>
      </c>
      <c r="C1126" s="10">
        <v>45566</v>
      </c>
      <c r="D1126" s="5" t="s">
        <v>193</v>
      </c>
      <c r="E1126" s="18">
        <f>IF(SUMIFS('Daily NSE Equity Options'!$K:$K,'Daily NSE Equity Options'!$A:$A,$A1126)=0,"",SUMIFS('Daily NSE Equity Options'!$K:$K,'Daily NSE Equity Options'!$A:$A,$A1126))</f>
        <v>427.21460000000002</v>
      </c>
      <c r="F1126" s="7">
        <f>IF(SUMIFS('Daily BSE Equity Options'!$K:$K,'Daily BSE Equity Options'!$A:$A,$A1126)=0,"",SUMIFS('Daily BSE Equity Options'!$K:$K,'Daily BSE Equity Options'!$A:$A,$A1126))</f>
        <v>151.13300000000001</v>
      </c>
      <c r="G1126" s="7">
        <f t="shared" si="459"/>
        <v>578.34760000000006</v>
      </c>
      <c r="H1126" s="20">
        <f t="shared" si="460"/>
        <v>-0.22372704762704254</v>
      </c>
      <c r="I1126" s="20">
        <f t="shared" si="461"/>
        <v>47.232909938086429</v>
      </c>
      <c r="J1126" s="20">
        <f t="shared" si="462"/>
        <v>4.4940675634144389E-2</v>
      </c>
      <c r="K1126" s="20">
        <f t="shared" si="477"/>
        <v>-0.31514687208993453</v>
      </c>
      <c r="L1126" s="20">
        <f t="shared" si="478"/>
        <v>4.374936428848323</v>
      </c>
      <c r="M1126" s="20">
        <f t="shared" si="479"/>
        <v>-0.11285876180431176</v>
      </c>
      <c r="N1126" s="20">
        <f t="shared" si="463"/>
        <v>0.73868137431537706</v>
      </c>
      <c r="O1126" s="20">
        <f t="shared" si="464"/>
        <v>0.26131862568462288</v>
      </c>
      <c r="P1126" s="21">
        <f>IF(SUMIFS('Daily NSE Equity Options'!$L:$L,'Daily NSE Equity Options'!$A:$A,$A1126)=0,"",SUMIFS('Daily NSE Equity Options'!$L:$L,'Daily NSE Equity Options'!$A:$A,$A1126))</f>
        <v>108242.02129999999</v>
      </c>
      <c r="Q1126" s="8">
        <f>IF(SUMIFS('Daily BSE Equity Options'!$L:$L,'Daily BSE Equity Options'!$A:$A,$A1126)=0,"",SUMIFS('Daily BSE Equity Options'!$L:$L,'Daily BSE Equity Options'!$A:$A,$A1126))</f>
        <v>336557.41239999997</v>
      </c>
      <c r="R1126" s="8">
        <f t="shared" si="465"/>
        <v>444799.43369999994</v>
      </c>
      <c r="S1126" s="23">
        <f t="shared" si="466"/>
        <v>-0.7638110609395492</v>
      </c>
      <c r="T1126" s="23">
        <f t="shared" si="467"/>
        <v>251.31748555025965</v>
      </c>
      <c r="U1126" s="23">
        <f t="shared" si="468"/>
        <v>-3.2244415030806661E-2</v>
      </c>
      <c r="V1126" s="23">
        <f t="shared" si="480"/>
        <v>-0.74929020678743596</v>
      </c>
      <c r="W1126" s="23">
        <f t="shared" si="481"/>
        <v>22.292224925504932</v>
      </c>
      <c r="X1126" s="23">
        <f t="shared" si="482"/>
        <v>-3.1201980834962839E-3</v>
      </c>
      <c r="Y1126" s="23">
        <f t="shared" si="469"/>
        <v>0.24335017785343013</v>
      </c>
      <c r="Z1126" s="23">
        <f t="shared" si="470"/>
        <v>0.75664982214656995</v>
      </c>
      <c r="AA1126" s="24">
        <f>IF(SUMIFS('Daily NSE Equity Options'!$M:$M,'Daily NSE Equity Options'!$A:$A,$A1126)=0,"",SUMIFS('Daily NSE Equity Options'!$M:$M,'Daily NSE Equity Options'!$A:$A,$A1126))</f>
        <v>155108415</v>
      </c>
      <c r="AB1126" s="9">
        <f>IF(SUMIFS('Daily BSE Equity Options'!$M:$M,'Daily BSE Equity Options'!$A:$A,$A1126)=0,"",SUMIFS('Daily BSE Equity Options'!$M:$M,'Daily BSE Equity Options'!$A:$A,$A1126))</f>
        <v>412687510</v>
      </c>
      <c r="AC1126" s="9">
        <f t="shared" si="471"/>
        <v>567795925</v>
      </c>
      <c r="AD1126" s="26">
        <f t="shared" si="472"/>
        <v>-0.7603274657773027</v>
      </c>
      <c r="AE1126" s="26">
        <f t="shared" si="473"/>
        <v>204.72708805355944</v>
      </c>
      <c r="AF1126" s="26">
        <f t="shared" si="474"/>
        <v>-0.12535644522344458</v>
      </c>
      <c r="AG1126" s="26">
        <f t="shared" si="483"/>
        <v>-0.76972834622474107</v>
      </c>
      <c r="AH1126" s="26">
        <f t="shared" si="484"/>
        <v>22.537966028901756</v>
      </c>
      <c r="AI1126" s="26">
        <f t="shared" si="485"/>
        <v>-0.17844289734913255</v>
      </c>
      <c r="AJ1126" s="26">
        <f t="shared" si="475"/>
        <v>0.27317634412399139</v>
      </c>
      <c r="AK1126" s="26">
        <f t="shared" si="476"/>
        <v>0.72682365587600861</v>
      </c>
      <c r="AL1126" s="29">
        <v>13.494999999999999</v>
      </c>
      <c r="AM1126" s="30">
        <v>13.702500000000001</v>
      </c>
      <c r="AN1126" s="30">
        <v>11.535</v>
      </c>
      <c r="AO1126" s="30">
        <v>13.22</v>
      </c>
      <c r="AP1126" s="31">
        <v>-2.0400000000000001E-2</v>
      </c>
    </row>
    <row r="1127" spans="1:42" x14ac:dyDescent="0.2">
      <c r="A1127" s="11">
        <v>45579</v>
      </c>
      <c r="B1127" s="5" t="s">
        <v>244</v>
      </c>
      <c r="C1127" s="10">
        <v>45566</v>
      </c>
      <c r="D1127" s="5" t="s">
        <v>193</v>
      </c>
      <c r="E1127" s="18">
        <f>IF(SUMIFS('Daily NSE Equity Options'!$K:$K,'Daily NSE Equity Options'!$A:$A,$A1127)=0,"",SUMIFS('Daily NSE Equity Options'!$K:$K,'Daily NSE Equity Options'!$A:$A,$A1127))</f>
        <v>525.17039999999997</v>
      </c>
      <c r="F1127" s="7">
        <f>IF(SUMIFS('Daily BSE Equity Options'!$K:$K,'Daily BSE Equity Options'!$A:$A,$A1127)=0,"",SUMIFS('Daily BSE Equity Options'!$K:$K,'Daily BSE Equity Options'!$A:$A,$A1127))</f>
        <v>74.341800000000006</v>
      </c>
      <c r="G1127" s="7">
        <f t="shared" si="459"/>
        <v>599.51220000000001</v>
      </c>
      <c r="H1127" s="20" t="str">
        <f t="shared" si="460"/>
        <v/>
      </c>
      <c r="I1127" s="20" t="str">
        <f t="shared" si="461"/>
        <v/>
      </c>
      <c r="J1127" s="20" t="str">
        <f t="shared" si="462"/>
        <v/>
      </c>
      <c r="K1127" s="20">
        <f t="shared" si="477"/>
        <v>0.22928944844113452</v>
      </c>
      <c r="L1127" s="20">
        <f t="shared" si="478"/>
        <v>-0.50810345854313743</v>
      </c>
      <c r="M1127" s="20">
        <f t="shared" si="479"/>
        <v>3.6594947398415734E-2</v>
      </c>
      <c r="N1127" s="20">
        <f t="shared" si="463"/>
        <v>0.87599618489832232</v>
      </c>
      <c r="O1127" s="20">
        <f t="shared" si="464"/>
        <v>0.12400381510167767</v>
      </c>
      <c r="P1127" s="21">
        <f>IF(SUMIFS('Daily NSE Equity Options'!$L:$L,'Daily NSE Equity Options'!$A:$A,$A1127)=0,"",SUMIFS('Daily NSE Equity Options'!$L:$L,'Daily NSE Equity Options'!$A:$A,$A1127))</f>
        <v>238745.3443</v>
      </c>
      <c r="Q1127" s="8">
        <f>IF(SUMIFS('Daily BSE Equity Options'!$L:$L,'Daily BSE Equity Options'!$A:$A,$A1127)=0,"",SUMIFS('Daily BSE Equity Options'!$L:$L,'Daily BSE Equity Options'!$A:$A,$A1127))</f>
        <v>115813.92110000001</v>
      </c>
      <c r="R1127" s="8">
        <f t="shared" si="465"/>
        <v>354559.26540000003</v>
      </c>
      <c r="S1127" s="23" t="str">
        <f t="shared" si="466"/>
        <v/>
      </c>
      <c r="T1127" s="23" t="str">
        <f t="shared" si="467"/>
        <v/>
      </c>
      <c r="U1127" s="23" t="str">
        <f t="shared" si="468"/>
        <v/>
      </c>
      <c r="V1127" s="23">
        <f t="shared" si="480"/>
        <v>1.2056622874613669</v>
      </c>
      <c r="W1127" s="23">
        <f t="shared" si="481"/>
        <v>-0.6558865832901204</v>
      </c>
      <c r="X1127" s="23">
        <f t="shared" si="482"/>
        <v>-0.20287833450989379</v>
      </c>
      <c r="Y1127" s="23">
        <f t="shared" si="469"/>
        <v>0.67335807465264441</v>
      </c>
      <c r="Z1127" s="23">
        <f t="shared" si="470"/>
        <v>0.32664192534735548</v>
      </c>
      <c r="AA1127" s="24">
        <f>IF(SUMIFS('Daily NSE Equity Options'!$M:$M,'Daily NSE Equity Options'!$A:$A,$A1127)=0,"",SUMIFS('Daily NSE Equity Options'!$M:$M,'Daily NSE Equity Options'!$A:$A,$A1127))</f>
        <v>354377575</v>
      </c>
      <c r="AB1127" s="9">
        <f>IF(SUMIFS('Daily BSE Equity Options'!$M:$M,'Daily BSE Equity Options'!$A:$A,$A1127)=0,"",SUMIFS('Daily BSE Equity Options'!$M:$M,'Daily BSE Equity Options'!$A:$A,$A1127))</f>
        <v>131407079</v>
      </c>
      <c r="AC1127" s="9">
        <f t="shared" si="471"/>
        <v>485784654</v>
      </c>
      <c r="AD1127" s="26" t="str">
        <f t="shared" si="472"/>
        <v/>
      </c>
      <c r="AE1127" s="26" t="str">
        <f t="shared" si="473"/>
        <v/>
      </c>
      <c r="AF1127" s="26" t="str">
        <f t="shared" si="474"/>
        <v/>
      </c>
      <c r="AG1127" s="26">
        <f t="shared" si="483"/>
        <v>1.2847088921642325</v>
      </c>
      <c r="AH1127" s="26">
        <f t="shared" si="484"/>
        <v>-0.6815821273583007</v>
      </c>
      <c r="AI1127" s="26">
        <f t="shared" si="485"/>
        <v>-0.14443793516129932</v>
      </c>
      <c r="AJ1127" s="26">
        <f t="shared" si="475"/>
        <v>0.72949520344461105</v>
      </c>
      <c r="AK1127" s="26">
        <f t="shared" si="476"/>
        <v>0.27050479655538895</v>
      </c>
      <c r="AL1127" s="29">
        <v>13.22</v>
      </c>
      <c r="AM1127" s="30">
        <v>13.734999999999999</v>
      </c>
      <c r="AN1127" s="30">
        <v>12.914999999999999</v>
      </c>
      <c r="AO1127" s="30">
        <v>12.994999999999999</v>
      </c>
      <c r="AP1127" s="31">
        <v>-1.7000000000000001E-2</v>
      </c>
    </row>
    <row r="1128" spans="1:42" x14ac:dyDescent="0.2">
      <c r="A1128" s="11">
        <v>45580</v>
      </c>
      <c r="B1128" s="5" t="s">
        <v>242</v>
      </c>
      <c r="C1128" s="10">
        <v>45566</v>
      </c>
      <c r="D1128" s="5" t="s">
        <v>193</v>
      </c>
      <c r="E1128" s="18">
        <f>IF(SUMIFS('Daily NSE Equity Options'!$K:$K,'Daily NSE Equity Options'!$A:$A,$A1128)=0,"",SUMIFS('Daily NSE Equity Options'!$K:$K,'Daily NSE Equity Options'!$A:$A,$A1128))</f>
        <v>629.33600000000001</v>
      </c>
      <c r="F1128" s="7">
        <f>IF(SUMIFS('Daily BSE Equity Options'!$K:$K,'Daily BSE Equity Options'!$A:$A,$A1128)=0,"",SUMIFS('Daily BSE Equity Options'!$K:$K,'Daily BSE Equity Options'!$A:$A,$A1128))</f>
        <v>8.6292000000000009</v>
      </c>
      <c r="G1128" s="7">
        <f t="shared" si="459"/>
        <v>637.96519999999998</v>
      </c>
      <c r="H1128" s="20" t="str">
        <f t="shared" si="460"/>
        <v/>
      </c>
      <c r="I1128" s="20" t="str">
        <f t="shared" si="461"/>
        <v/>
      </c>
      <c r="J1128" s="20" t="str">
        <f t="shared" si="462"/>
        <v/>
      </c>
      <c r="K1128" s="20">
        <f t="shared" si="477"/>
        <v>0.19834628912825258</v>
      </c>
      <c r="L1128" s="20">
        <f t="shared" si="478"/>
        <v>-0.88392532868453544</v>
      </c>
      <c r="M1128" s="20">
        <f t="shared" si="479"/>
        <v>6.41404795432019E-2</v>
      </c>
      <c r="N1128" s="20">
        <f t="shared" si="463"/>
        <v>0.98647387036158085</v>
      </c>
      <c r="O1128" s="20">
        <f t="shared" si="464"/>
        <v>1.352612963841915E-2</v>
      </c>
      <c r="P1128" s="21">
        <f>IF(SUMIFS('Daily NSE Equity Options'!$L:$L,'Daily NSE Equity Options'!$A:$A,$A1128)=0,"",SUMIFS('Daily NSE Equity Options'!$L:$L,'Daily NSE Equity Options'!$A:$A,$A1128))</f>
        <v>434254.9498</v>
      </c>
      <c r="Q1128" s="8">
        <f>IF(SUMIFS('Daily BSE Equity Options'!$L:$L,'Daily BSE Equity Options'!$A:$A,$A1128)=0,"",SUMIFS('Daily BSE Equity Options'!$L:$L,'Daily BSE Equity Options'!$A:$A,$A1128))</f>
        <v>2886.5855000000001</v>
      </c>
      <c r="R1128" s="8">
        <f t="shared" si="465"/>
        <v>437141.53529999999</v>
      </c>
      <c r="S1128" s="23" t="str">
        <f t="shared" si="466"/>
        <v/>
      </c>
      <c r="T1128" s="23" t="str">
        <f t="shared" si="467"/>
        <v/>
      </c>
      <c r="U1128" s="23" t="str">
        <f t="shared" si="468"/>
        <v/>
      </c>
      <c r="V1128" s="23">
        <f t="shared" si="480"/>
        <v>0.81890436889244089</v>
      </c>
      <c r="W1128" s="23">
        <f t="shared" si="481"/>
        <v>-0.97507566039917115</v>
      </c>
      <c r="X1128" s="23">
        <f t="shared" si="482"/>
        <v>0.23291527808992329</v>
      </c>
      <c r="Y1128" s="23">
        <f t="shared" si="469"/>
        <v>0.99339667986932656</v>
      </c>
      <c r="Z1128" s="23">
        <f t="shared" si="470"/>
        <v>6.6033201306734766E-3</v>
      </c>
      <c r="AA1128" s="24">
        <f>IF(SUMIFS('Daily NSE Equity Options'!$M:$M,'Daily NSE Equity Options'!$A:$A,$A1128)=0,"",SUMIFS('Daily NSE Equity Options'!$M:$M,'Daily NSE Equity Options'!$A:$A,$A1128))</f>
        <v>684983302</v>
      </c>
      <c r="AB1128" s="9">
        <f>IF(SUMIFS('Daily BSE Equity Options'!$M:$M,'Daily BSE Equity Options'!$A:$A,$A1128)=0,"",SUMIFS('Daily BSE Equity Options'!$M:$M,'Daily BSE Equity Options'!$A:$A,$A1128))</f>
        <v>3492909</v>
      </c>
      <c r="AC1128" s="9">
        <f t="shared" si="471"/>
        <v>688476211</v>
      </c>
      <c r="AD1128" s="26" t="str">
        <f t="shared" si="472"/>
        <v/>
      </c>
      <c r="AE1128" s="26" t="str">
        <f t="shared" si="473"/>
        <v/>
      </c>
      <c r="AF1128" s="26" t="str">
        <f t="shared" si="474"/>
        <v/>
      </c>
      <c r="AG1128" s="26">
        <f t="shared" si="483"/>
        <v>0.93291943487112583</v>
      </c>
      <c r="AH1128" s="26">
        <f t="shared" si="484"/>
        <v>-0.97341917173274961</v>
      </c>
      <c r="AI1128" s="26">
        <f t="shared" si="485"/>
        <v>0.41724569792606081</v>
      </c>
      <c r="AJ1128" s="26">
        <f t="shared" si="475"/>
        <v>0.99492660901830343</v>
      </c>
      <c r="AK1128" s="26">
        <f t="shared" si="476"/>
        <v>5.0733909816965336E-3</v>
      </c>
      <c r="AL1128" s="29">
        <v>12.994999999999999</v>
      </c>
      <c r="AM1128" s="30">
        <v>13.362500000000001</v>
      </c>
      <c r="AN1128" s="30">
        <v>10.922499999999999</v>
      </c>
      <c r="AO1128" s="30">
        <v>13.0025</v>
      </c>
      <c r="AP1128" s="31">
        <v>5.9999999999999995E-4</v>
      </c>
    </row>
    <row r="1129" spans="1:42" x14ac:dyDescent="0.2">
      <c r="A1129" s="11">
        <v>45581</v>
      </c>
      <c r="B1129" s="5" t="s">
        <v>240</v>
      </c>
      <c r="C1129" s="10">
        <v>45566</v>
      </c>
      <c r="D1129" s="5" t="s">
        <v>193</v>
      </c>
      <c r="E1129" s="18">
        <f>IF(SUMIFS('Daily NSE Equity Options'!$K:$K,'Daily NSE Equity Options'!$A:$A,$A1129)=0,"",SUMIFS('Daily NSE Equity Options'!$K:$K,'Daily NSE Equity Options'!$A:$A,$A1129))</f>
        <v>537.24980000000005</v>
      </c>
      <c r="F1129" s="7">
        <f>IF(SUMIFS('Daily BSE Equity Options'!$K:$K,'Daily BSE Equity Options'!$A:$A,$A1129)=0,"",SUMIFS('Daily BSE Equity Options'!$K:$K,'Daily BSE Equity Options'!$A:$A,$A1129))</f>
        <v>15.728300000000001</v>
      </c>
      <c r="G1129" s="7">
        <f t="shared" si="459"/>
        <v>552.97810000000004</v>
      </c>
      <c r="H1129" s="20">
        <f t="shared" si="460"/>
        <v>0.19346940407590241</v>
      </c>
      <c r="I1129" s="20">
        <f t="shared" si="461"/>
        <v>4.2823845507976497</v>
      </c>
      <c r="J1129" s="20">
        <f t="shared" si="462"/>
        <v>0.22033718391077284</v>
      </c>
      <c r="K1129" s="20">
        <f t="shared" si="477"/>
        <v>-0.1463227910051228</v>
      </c>
      <c r="L1129" s="20">
        <f t="shared" si="478"/>
        <v>0.82268344690121897</v>
      </c>
      <c r="M1129" s="20">
        <f t="shared" si="479"/>
        <v>-0.13321588701076481</v>
      </c>
      <c r="N1129" s="20">
        <f t="shared" si="463"/>
        <v>0.97155710144759799</v>
      </c>
      <c r="O1129" s="20">
        <f t="shared" si="464"/>
        <v>2.8442898552401983E-2</v>
      </c>
      <c r="P1129" s="21">
        <f>IF(SUMIFS('Daily NSE Equity Options'!$L:$L,'Daily NSE Equity Options'!$A:$A,$A1129)=0,"",SUMIFS('Daily NSE Equity Options'!$L:$L,'Daily NSE Equity Options'!$A:$A,$A1129))</f>
        <v>532753.36309999996</v>
      </c>
      <c r="Q1129" s="8">
        <f>IF(SUMIFS('Daily BSE Equity Options'!$L:$L,'Daily BSE Equity Options'!$A:$A,$A1129)=0,"",SUMIFS('Daily BSE Equity Options'!$L:$L,'Daily BSE Equity Options'!$A:$A,$A1129))</f>
        <v>6245.0272999999997</v>
      </c>
      <c r="R1129" s="8">
        <f t="shared" si="465"/>
        <v>538998.39039999992</v>
      </c>
      <c r="S1129" s="23">
        <f t="shared" si="466"/>
        <v>1.47683249942191</v>
      </c>
      <c r="T1129" s="23">
        <f t="shared" si="467"/>
        <v>2.7325960178484845</v>
      </c>
      <c r="U1129" s="23">
        <f t="shared" si="468"/>
        <v>1.4865250166052384</v>
      </c>
      <c r="V1129" s="23">
        <f t="shared" si="480"/>
        <v>0.22682162482054435</v>
      </c>
      <c r="W1129" s="23">
        <f t="shared" si="481"/>
        <v>1.1634652082884775</v>
      </c>
      <c r="X1129" s="23">
        <f t="shared" si="482"/>
        <v>0.23300658225052429</v>
      </c>
      <c r="Y1129" s="23">
        <f t="shared" si="469"/>
        <v>0.98841364387866648</v>
      </c>
      <c r="Z1129" s="23">
        <f t="shared" si="470"/>
        <v>1.1586356121333605E-2</v>
      </c>
      <c r="AA1129" s="24">
        <f>IF(SUMIFS('Daily NSE Equity Options'!$M:$M,'Daily NSE Equity Options'!$A:$A,$A1129)=0,"",SUMIFS('Daily NSE Equity Options'!$M:$M,'Daily NSE Equity Options'!$A:$A,$A1129))</f>
        <v>712426136</v>
      </c>
      <c r="AB1129" s="9">
        <f>IF(SUMIFS('Daily BSE Equity Options'!$M:$M,'Daily BSE Equity Options'!$A:$A,$A1129)=0,"",SUMIFS('Daily BSE Equity Options'!$M:$M,'Daily BSE Equity Options'!$A:$A,$A1129))</f>
        <v>7585662</v>
      </c>
      <c r="AC1129" s="9">
        <f t="shared" si="471"/>
        <v>720011798</v>
      </c>
      <c r="AD1129" s="26">
        <f t="shared" si="472"/>
        <v>1.4757769920528458</v>
      </c>
      <c r="AE1129" s="26">
        <f t="shared" si="473"/>
        <v>2.210022521092895</v>
      </c>
      <c r="AF1129" s="26">
        <f t="shared" si="474"/>
        <v>1.4817576156413574</v>
      </c>
      <c r="AG1129" s="26">
        <f t="shared" si="483"/>
        <v>4.0063508000666603E-2</v>
      </c>
      <c r="AH1129" s="26">
        <f t="shared" si="484"/>
        <v>1.1717319288879269</v>
      </c>
      <c r="AI1129" s="26">
        <f t="shared" si="485"/>
        <v>4.5804904361466781E-2</v>
      </c>
      <c r="AJ1129" s="26">
        <f t="shared" si="475"/>
        <v>0.98946453096869946</v>
      </c>
      <c r="AK1129" s="26">
        <f t="shared" si="476"/>
        <v>1.0535469031300513E-2</v>
      </c>
      <c r="AL1129" s="29">
        <v>13.0025</v>
      </c>
      <c r="AM1129" s="30">
        <v>13.56</v>
      </c>
      <c r="AN1129" s="30">
        <v>11.435</v>
      </c>
      <c r="AO1129" s="30">
        <v>13.0525</v>
      </c>
      <c r="AP1129" s="31">
        <v>3.8E-3</v>
      </c>
    </row>
    <row r="1130" spans="1:42" x14ac:dyDescent="0.2">
      <c r="A1130" s="11">
        <v>45582</v>
      </c>
      <c r="B1130" s="5" t="s">
        <v>243</v>
      </c>
      <c r="C1130" s="10">
        <v>45566</v>
      </c>
      <c r="D1130" s="5" t="s">
        <v>193</v>
      </c>
      <c r="E1130" s="18">
        <f>IF(SUMIFS('Daily NSE Equity Options'!$K:$K,'Daily NSE Equity Options'!$A:$A,$A1130)=0,"",SUMIFS('Daily NSE Equity Options'!$K:$K,'Daily NSE Equity Options'!$A:$A,$A1130))</f>
        <v>581.2296</v>
      </c>
      <c r="F1130" s="7">
        <f>IF(SUMIFS('Daily BSE Equity Options'!$K:$K,'Daily BSE Equity Options'!$A:$A,$A1130)=0,"",SUMIFS('Daily BSE Equity Options'!$K:$K,'Daily BSE Equity Options'!$A:$A,$A1130))</f>
        <v>25.865300000000001</v>
      </c>
      <c r="G1130" s="7">
        <f t="shared" si="459"/>
        <v>607.09490000000005</v>
      </c>
      <c r="H1130" s="20">
        <f t="shared" si="460"/>
        <v>0.39640777258836413</v>
      </c>
      <c r="I1130" s="20">
        <f t="shared" si="461"/>
        <v>10.955856522141074</v>
      </c>
      <c r="J1130" s="20">
        <f t="shared" si="462"/>
        <v>0.45100758755951897</v>
      </c>
      <c r="K1130" s="20">
        <f t="shared" si="477"/>
        <v>8.1860989059465261E-2</v>
      </c>
      <c r="L1130" s="20">
        <f t="shared" si="478"/>
        <v>0.6445070350896156</v>
      </c>
      <c r="M1130" s="20">
        <f t="shared" si="479"/>
        <v>9.7864273467611174E-2</v>
      </c>
      <c r="N1130" s="20">
        <f t="shared" si="463"/>
        <v>0.95739496411516545</v>
      </c>
      <c r="O1130" s="20">
        <f t="shared" si="464"/>
        <v>4.2605035884834476E-2</v>
      </c>
      <c r="P1130" s="21">
        <f>IF(SUMIFS('Daily NSE Equity Options'!$L:$L,'Daily NSE Equity Options'!$A:$A,$A1130)=0,"",SUMIFS('Daily NSE Equity Options'!$L:$L,'Daily NSE Equity Options'!$A:$A,$A1130))</f>
        <v>432819.33390000003</v>
      </c>
      <c r="Q1130" s="8">
        <f>IF(SUMIFS('Daily BSE Equity Options'!$L:$L,'Daily BSE Equity Options'!$A:$A,$A1130)=0,"",SUMIFS('Daily BSE Equity Options'!$L:$L,'Daily BSE Equity Options'!$A:$A,$A1130))</f>
        <v>15466.9504</v>
      </c>
      <c r="R1130" s="8">
        <f t="shared" si="465"/>
        <v>448286.2843</v>
      </c>
      <c r="S1130" s="23">
        <f t="shared" si="466"/>
        <v>0.40213151627711263</v>
      </c>
      <c r="T1130" s="23">
        <f t="shared" si="467"/>
        <v>18.354578848544648</v>
      </c>
      <c r="U1130" s="23">
        <f t="shared" si="468"/>
        <v>0.44848729347860616</v>
      </c>
      <c r="V1130" s="23">
        <f t="shared" si="480"/>
        <v>-0.18758028784370506</v>
      </c>
      <c r="W1130" s="23">
        <f t="shared" si="481"/>
        <v>1.4766825919239777</v>
      </c>
      <c r="X1130" s="23">
        <f t="shared" si="482"/>
        <v>-0.1682975454392005</v>
      </c>
      <c r="Y1130" s="23">
        <f t="shared" si="469"/>
        <v>0.96549760512046079</v>
      </c>
      <c r="Z1130" s="23">
        <f t="shared" si="470"/>
        <v>3.450239487953926E-2</v>
      </c>
      <c r="AA1130" s="24">
        <f>IF(SUMIFS('Daily NSE Equity Options'!$M:$M,'Daily NSE Equity Options'!$A:$A,$A1130)=0,"",SUMIFS('Daily NSE Equity Options'!$M:$M,'Daily NSE Equity Options'!$A:$A,$A1130))</f>
        <v>678836215</v>
      </c>
      <c r="AB1130" s="9">
        <f>IF(SUMIFS('Daily BSE Equity Options'!$M:$M,'Daily BSE Equity Options'!$A:$A,$A1130)=0,"",SUMIFS('Daily BSE Equity Options'!$M:$M,'Daily BSE Equity Options'!$A:$A,$A1130))</f>
        <v>18909154</v>
      </c>
      <c r="AC1130" s="9">
        <f t="shared" si="471"/>
        <v>697745369</v>
      </c>
      <c r="AD1130" s="26">
        <f t="shared" si="472"/>
        <v>0.72378534890940349</v>
      </c>
      <c r="AE1130" s="26">
        <f t="shared" si="473"/>
        <v>14.757286925449948</v>
      </c>
      <c r="AF1130" s="26">
        <f t="shared" si="474"/>
        <v>0.76641909471031933</v>
      </c>
      <c r="AG1130" s="26">
        <f t="shared" si="483"/>
        <v>-4.714863661318569E-2</v>
      </c>
      <c r="AH1130" s="26">
        <f t="shared" si="484"/>
        <v>1.4927493473872153</v>
      </c>
      <c r="AI1130" s="26">
        <f t="shared" si="485"/>
        <v>-3.0925089091387359E-2</v>
      </c>
      <c r="AJ1130" s="26">
        <f t="shared" si="475"/>
        <v>0.97289963525361645</v>
      </c>
      <c r="AK1130" s="26">
        <f t="shared" si="476"/>
        <v>2.7100364746383575E-2</v>
      </c>
      <c r="AL1130" s="29">
        <v>13.0525</v>
      </c>
      <c r="AM1130" s="30">
        <v>13.465</v>
      </c>
      <c r="AN1130" s="30">
        <v>11.0625</v>
      </c>
      <c r="AO1130" s="30">
        <v>13.387499999999999</v>
      </c>
      <c r="AP1130" s="31">
        <v>2.5700000000000001E-2</v>
      </c>
    </row>
    <row r="1131" spans="1:42" x14ac:dyDescent="0.2">
      <c r="A1131" s="11">
        <v>45583</v>
      </c>
      <c r="B1131" s="5" t="s">
        <v>241</v>
      </c>
      <c r="C1131" s="10">
        <v>45566</v>
      </c>
      <c r="D1131" s="5" t="s">
        <v>193</v>
      </c>
      <c r="E1131" s="18">
        <f>IF(SUMIFS('Daily NSE Equity Options'!$K:$K,'Daily NSE Equity Options'!$A:$A,$A1131)=0,"",SUMIFS('Daily NSE Equity Options'!$K:$K,'Daily NSE Equity Options'!$A:$A,$A1131))</f>
        <v>549.71780000000001</v>
      </c>
      <c r="F1131" s="7">
        <f>IF(SUMIFS('Daily BSE Equity Options'!$K:$K,'Daily BSE Equity Options'!$A:$A,$A1131)=0,"",SUMIFS('Daily BSE Equity Options'!$K:$K,'Daily BSE Equity Options'!$A:$A,$A1131))</f>
        <v>228.01050000000001</v>
      </c>
      <c r="G1131" s="7">
        <f t="shared" si="459"/>
        <v>777.72829999999999</v>
      </c>
      <c r="H1131" s="20">
        <f t="shared" si="460"/>
        <v>-6.0676424356826852E-2</v>
      </c>
      <c r="I1131" s="20">
        <f t="shared" si="461"/>
        <v>62.171302709591622</v>
      </c>
      <c r="J1131" s="20">
        <f t="shared" si="462"/>
        <v>0.32078774981246916</v>
      </c>
      <c r="K1131" s="20">
        <f t="shared" si="477"/>
        <v>-5.4215752260380445E-2</v>
      </c>
      <c r="L1131" s="20">
        <f t="shared" si="478"/>
        <v>7.8153046746026522</v>
      </c>
      <c r="M1131" s="20">
        <f t="shared" si="479"/>
        <v>0.28106544792255694</v>
      </c>
      <c r="N1131" s="20">
        <f t="shared" si="463"/>
        <v>0.70682499273846666</v>
      </c>
      <c r="O1131" s="20">
        <f t="shared" si="464"/>
        <v>0.29317500726153339</v>
      </c>
      <c r="P1131" s="21">
        <f>IF(SUMIFS('Daily NSE Equity Options'!$L:$L,'Daily NSE Equity Options'!$A:$A,$A1131)=0,"",SUMIFS('Daily NSE Equity Options'!$L:$L,'Daily NSE Equity Options'!$A:$A,$A1131))</f>
        <v>141431.91039999999</v>
      </c>
      <c r="Q1131" s="8">
        <f>IF(SUMIFS('Daily BSE Equity Options'!$L:$L,'Daily BSE Equity Options'!$A:$A,$A1131)=0,"",SUMIFS('Daily BSE Equity Options'!$L:$L,'Daily BSE Equity Options'!$A:$A,$A1131))</f>
        <v>394906.36910000001</v>
      </c>
      <c r="R1131" s="8">
        <f t="shared" si="465"/>
        <v>536338.27949999995</v>
      </c>
      <c r="S1131" s="23">
        <f t="shared" si="466"/>
        <v>-0.70549287898678092</v>
      </c>
      <c r="T1131" s="23">
        <f t="shared" si="467"/>
        <v>215.47544471309601</v>
      </c>
      <c r="U1131" s="23">
        <f t="shared" si="468"/>
        <v>0.11260386010341539</v>
      </c>
      <c r="V1131" s="23">
        <f t="shared" si="480"/>
        <v>-0.67323107051249043</v>
      </c>
      <c r="W1131" s="23">
        <f t="shared" si="481"/>
        <v>24.532270996356207</v>
      </c>
      <c r="X1131" s="23">
        <f t="shared" si="482"/>
        <v>0.19641911493565622</v>
      </c>
      <c r="Y1131" s="23">
        <f t="shared" si="469"/>
        <v>0.2636990791182191</v>
      </c>
      <c r="Z1131" s="23">
        <f t="shared" si="470"/>
        <v>0.73630092088178101</v>
      </c>
      <c r="AA1131" s="24">
        <f>IF(SUMIFS('Daily NSE Equity Options'!$M:$M,'Daily NSE Equity Options'!$A:$A,$A1131)=0,"",SUMIFS('Daily NSE Equity Options'!$M:$M,'Daily NSE Equity Options'!$A:$A,$A1131))</f>
        <v>203742458</v>
      </c>
      <c r="AB1131" s="9">
        <f>IF(SUMIFS('Daily BSE Equity Options'!$M:$M,'Daily BSE Equity Options'!$A:$A,$A1131)=0,"",SUMIFS('Daily BSE Equity Options'!$M:$M,'Daily BSE Equity Options'!$A:$A,$A1131))</f>
        <v>486452561</v>
      </c>
      <c r="AC1131" s="9">
        <f t="shared" si="471"/>
        <v>690195019</v>
      </c>
      <c r="AD1131" s="26">
        <f t="shared" si="472"/>
        <v>-0.70041744650401871</v>
      </c>
      <c r="AE1131" s="26">
        <f t="shared" si="473"/>
        <v>175.97884960169509</v>
      </c>
      <c r="AF1131" s="26">
        <f t="shared" si="474"/>
        <v>1.0776386298934737E-2</v>
      </c>
      <c r="AG1131" s="26">
        <f t="shared" si="483"/>
        <v>-0.6998650727554363</v>
      </c>
      <c r="AH1131" s="26">
        <f t="shared" si="484"/>
        <v>24.725770756322571</v>
      </c>
      <c r="AI1131" s="26">
        <f t="shared" si="485"/>
        <v>-1.0821067878703516E-2</v>
      </c>
      <c r="AJ1131" s="26">
        <f t="shared" si="475"/>
        <v>0.29519549169623899</v>
      </c>
      <c r="AK1131" s="26">
        <f t="shared" si="476"/>
        <v>0.70480450830376107</v>
      </c>
      <c r="AL1131" s="29">
        <v>13.387499999999999</v>
      </c>
      <c r="AM1131" s="30">
        <v>14.06</v>
      </c>
      <c r="AN1131" s="30">
        <v>12.8675</v>
      </c>
      <c r="AO1131" s="30">
        <v>13.0375</v>
      </c>
      <c r="AP1131" s="31">
        <v>-2.6100000000000002E-2</v>
      </c>
    </row>
    <row r="1132" spans="1:42" x14ac:dyDescent="0.2">
      <c r="A1132" s="11">
        <v>45586</v>
      </c>
      <c r="B1132" s="5" t="s">
        <v>244</v>
      </c>
      <c r="C1132" s="10">
        <v>45566</v>
      </c>
      <c r="D1132" s="5" t="s">
        <v>193</v>
      </c>
      <c r="E1132" s="18">
        <f>IF(SUMIFS('Daily NSE Equity Options'!$K:$K,'Daily NSE Equity Options'!$A:$A,$A1132)=0,"",SUMIFS('Daily NSE Equity Options'!$K:$K,'Daily NSE Equity Options'!$A:$A,$A1132))</f>
        <v>742.41920000000005</v>
      </c>
      <c r="F1132" s="7">
        <f>IF(SUMIFS('Daily BSE Equity Options'!$K:$K,'Daily BSE Equity Options'!$A:$A,$A1132)=0,"",SUMIFS('Daily BSE Equity Options'!$K:$K,'Daily BSE Equity Options'!$A:$A,$A1132))</f>
        <v>101.7859</v>
      </c>
      <c r="G1132" s="7">
        <f t="shared" si="459"/>
        <v>844.20510000000002</v>
      </c>
      <c r="H1132" s="20" t="str">
        <f t="shared" si="460"/>
        <v/>
      </c>
      <c r="I1132" s="20" t="str">
        <f t="shared" si="461"/>
        <v/>
      </c>
      <c r="J1132" s="20" t="str">
        <f t="shared" si="462"/>
        <v/>
      </c>
      <c r="K1132" s="20">
        <f t="shared" si="477"/>
        <v>0.35054604380647669</v>
      </c>
      <c r="L1132" s="20">
        <f t="shared" si="478"/>
        <v>-0.55359117233636179</v>
      </c>
      <c r="M1132" s="20">
        <f t="shared" si="479"/>
        <v>8.5475608898377464E-2</v>
      </c>
      <c r="N1132" s="20">
        <f t="shared" si="463"/>
        <v>0.87942989209612688</v>
      </c>
      <c r="O1132" s="20">
        <f t="shared" si="464"/>
        <v>0.12057010790387312</v>
      </c>
      <c r="P1132" s="21">
        <f>IF(SUMIFS('Daily NSE Equity Options'!$L:$L,'Daily NSE Equity Options'!$A:$A,$A1132)=0,"",SUMIFS('Daily NSE Equity Options'!$L:$L,'Daily NSE Equity Options'!$A:$A,$A1132))</f>
        <v>318179.70429999998</v>
      </c>
      <c r="Q1132" s="8">
        <f>IF(SUMIFS('Daily BSE Equity Options'!$L:$L,'Daily BSE Equity Options'!$A:$A,$A1132)=0,"",SUMIFS('Daily BSE Equity Options'!$L:$L,'Daily BSE Equity Options'!$A:$A,$A1132))</f>
        <v>145853.71799999999</v>
      </c>
      <c r="R1132" s="8">
        <f t="shared" si="465"/>
        <v>464033.42229999998</v>
      </c>
      <c r="S1132" s="23" t="str">
        <f t="shared" si="466"/>
        <v/>
      </c>
      <c r="T1132" s="23" t="str">
        <f t="shared" si="467"/>
        <v/>
      </c>
      <c r="U1132" s="23" t="str">
        <f t="shared" si="468"/>
        <v/>
      </c>
      <c r="V1132" s="23">
        <f t="shared" si="480"/>
        <v>1.249702371976162</v>
      </c>
      <c r="W1132" s="23">
        <f t="shared" si="481"/>
        <v>-0.63066253316601673</v>
      </c>
      <c r="X1132" s="23">
        <f t="shared" si="482"/>
        <v>-0.13481203927380681</v>
      </c>
      <c r="Y1132" s="23">
        <f t="shared" si="469"/>
        <v>0.68568273104753907</v>
      </c>
      <c r="Z1132" s="23">
        <f t="shared" si="470"/>
        <v>0.31431726895246098</v>
      </c>
      <c r="AA1132" s="24">
        <f>IF(SUMIFS('Daily NSE Equity Options'!$M:$M,'Daily NSE Equity Options'!$A:$A,$A1132)=0,"",SUMIFS('Daily NSE Equity Options'!$M:$M,'Daily NSE Equity Options'!$A:$A,$A1132))</f>
        <v>473932259</v>
      </c>
      <c r="AB1132" s="9">
        <f>IF(SUMIFS('Daily BSE Equity Options'!$M:$M,'Daily BSE Equity Options'!$A:$A,$A1132)=0,"",SUMIFS('Daily BSE Equity Options'!$M:$M,'Daily BSE Equity Options'!$A:$A,$A1132))</f>
        <v>164309352</v>
      </c>
      <c r="AC1132" s="9">
        <f t="shared" si="471"/>
        <v>638241611</v>
      </c>
      <c r="AD1132" s="26" t="str">
        <f t="shared" si="472"/>
        <v/>
      </c>
      <c r="AE1132" s="26" t="str">
        <f t="shared" si="473"/>
        <v/>
      </c>
      <c r="AF1132" s="26" t="str">
        <f t="shared" si="474"/>
        <v/>
      </c>
      <c r="AG1132" s="26">
        <f t="shared" si="483"/>
        <v>1.3261340009945299</v>
      </c>
      <c r="AH1132" s="26">
        <f t="shared" si="484"/>
        <v>-0.6622294439929981</v>
      </c>
      <c r="AI1132" s="26">
        <f t="shared" si="485"/>
        <v>-7.5273519179077097E-2</v>
      </c>
      <c r="AJ1132" s="26">
        <f t="shared" si="475"/>
        <v>0.74255932366653543</v>
      </c>
      <c r="AK1132" s="26">
        <f t="shared" si="476"/>
        <v>0.25744067633346457</v>
      </c>
      <c r="AL1132" s="29">
        <v>13.0375</v>
      </c>
      <c r="AM1132" s="30">
        <v>14.195</v>
      </c>
      <c r="AN1132" s="30">
        <v>12.5525</v>
      </c>
      <c r="AO1132" s="30">
        <v>13.762499999999999</v>
      </c>
      <c r="AP1132" s="31">
        <v>5.5599999999999997E-2</v>
      </c>
    </row>
    <row r="1133" spans="1:42" x14ac:dyDescent="0.2">
      <c r="A1133" s="11">
        <v>45587</v>
      </c>
      <c r="B1133" s="5" t="s">
        <v>242</v>
      </c>
      <c r="C1133" s="10">
        <v>45566</v>
      </c>
      <c r="D1133" s="5" t="s">
        <v>193</v>
      </c>
      <c r="E1133" s="18">
        <f>IF(SUMIFS('Daily NSE Equity Options'!$K:$K,'Daily NSE Equity Options'!$A:$A,$A1133)=0,"",SUMIFS('Daily NSE Equity Options'!$K:$K,'Daily NSE Equity Options'!$A:$A,$A1133))</f>
        <v>901.18309999999997</v>
      </c>
      <c r="F1133" s="7">
        <f>IF(SUMIFS('Daily BSE Equity Options'!$K:$K,'Daily BSE Equity Options'!$A:$A,$A1133)=0,"",SUMIFS('Daily BSE Equity Options'!$K:$K,'Daily BSE Equity Options'!$A:$A,$A1133))</f>
        <v>13.3172</v>
      </c>
      <c r="G1133" s="7">
        <f t="shared" si="459"/>
        <v>914.50029999999992</v>
      </c>
      <c r="H1133" s="20" t="str">
        <f t="shared" si="460"/>
        <v/>
      </c>
      <c r="I1133" s="20" t="str">
        <f t="shared" si="461"/>
        <v/>
      </c>
      <c r="J1133" s="20" t="str">
        <f t="shared" si="462"/>
        <v/>
      </c>
      <c r="K1133" s="20">
        <f t="shared" si="477"/>
        <v>0.21384670547313411</v>
      </c>
      <c r="L1133" s="20">
        <f t="shared" si="478"/>
        <v>-0.86916458959443299</v>
      </c>
      <c r="M1133" s="20">
        <f t="shared" si="479"/>
        <v>8.3267916765724204E-2</v>
      </c>
      <c r="N1133" s="20">
        <f t="shared" si="463"/>
        <v>0.98543773031020332</v>
      </c>
      <c r="O1133" s="20">
        <f t="shared" si="464"/>
        <v>1.4562269689796712E-2</v>
      </c>
      <c r="P1133" s="21">
        <f>IF(SUMIFS('Daily NSE Equity Options'!$L:$L,'Daily NSE Equity Options'!$A:$A,$A1133)=0,"",SUMIFS('Daily NSE Equity Options'!$L:$L,'Daily NSE Equity Options'!$A:$A,$A1133))</f>
        <v>530552.80729999999</v>
      </c>
      <c r="Q1133" s="8">
        <f>IF(SUMIFS('Daily BSE Equity Options'!$L:$L,'Daily BSE Equity Options'!$A:$A,$A1133)=0,"",SUMIFS('Daily BSE Equity Options'!$L:$L,'Daily BSE Equity Options'!$A:$A,$A1133))</f>
        <v>4114.6406999999999</v>
      </c>
      <c r="R1133" s="8">
        <f t="shared" si="465"/>
        <v>534667.44799999997</v>
      </c>
      <c r="S1133" s="23" t="str">
        <f t="shared" si="466"/>
        <v/>
      </c>
      <c r="T1133" s="23" t="str">
        <f t="shared" si="467"/>
        <v/>
      </c>
      <c r="U1133" s="23" t="str">
        <f t="shared" si="468"/>
        <v/>
      </c>
      <c r="V1133" s="23">
        <f t="shared" si="480"/>
        <v>0.66746275808893585</v>
      </c>
      <c r="W1133" s="23">
        <f t="shared" si="481"/>
        <v>-0.97178926422705247</v>
      </c>
      <c r="X1133" s="23">
        <f t="shared" si="482"/>
        <v>0.15221753930977577</v>
      </c>
      <c r="Y1133" s="23">
        <f t="shared" si="469"/>
        <v>0.99230429921366747</v>
      </c>
      <c r="Z1133" s="23">
        <f t="shared" si="470"/>
        <v>7.6957007863325171E-3</v>
      </c>
      <c r="AA1133" s="24">
        <f>IF(SUMIFS('Daily NSE Equity Options'!$M:$M,'Daily NSE Equity Options'!$A:$A,$A1133)=0,"",SUMIFS('Daily NSE Equity Options'!$M:$M,'Daily NSE Equity Options'!$A:$A,$A1133))</f>
        <v>834244657</v>
      </c>
      <c r="AB1133" s="9">
        <f>IF(SUMIFS('Daily BSE Equity Options'!$M:$M,'Daily BSE Equity Options'!$A:$A,$A1133)=0,"",SUMIFS('Daily BSE Equity Options'!$M:$M,'Daily BSE Equity Options'!$A:$A,$A1133))</f>
        <v>5027054</v>
      </c>
      <c r="AC1133" s="9">
        <f t="shared" si="471"/>
        <v>839271711</v>
      </c>
      <c r="AD1133" s="26" t="str">
        <f t="shared" si="472"/>
        <v/>
      </c>
      <c r="AE1133" s="26" t="str">
        <f t="shared" si="473"/>
        <v/>
      </c>
      <c r="AF1133" s="26" t="str">
        <f t="shared" si="474"/>
        <v/>
      </c>
      <c r="AG1133" s="26">
        <f t="shared" si="483"/>
        <v>0.76026139001439019</v>
      </c>
      <c r="AH1133" s="26">
        <f t="shared" si="484"/>
        <v>-0.9694049429395839</v>
      </c>
      <c r="AI1133" s="26">
        <f t="shared" si="485"/>
        <v>0.31497491942749556</v>
      </c>
      <c r="AJ1133" s="26">
        <f t="shared" si="475"/>
        <v>0.99401021870019879</v>
      </c>
      <c r="AK1133" s="26">
        <f t="shared" si="476"/>
        <v>5.9897812998012511E-3</v>
      </c>
      <c r="AL1133" s="29">
        <v>13.762499999999999</v>
      </c>
      <c r="AM1133" s="30">
        <v>14.515000000000001</v>
      </c>
      <c r="AN1133" s="30">
        <v>9.4700000000000006</v>
      </c>
      <c r="AO1133" s="30">
        <v>14.395</v>
      </c>
      <c r="AP1133" s="31">
        <v>4.5999999999999999E-2</v>
      </c>
    </row>
    <row r="1134" spans="1:42" x14ac:dyDescent="0.2">
      <c r="A1134" s="11">
        <v>45588</v>
      </c>
      <c r="B1134" s="5" t="s">
        <v>240</v>
      </c>
      <c r="C1134" s="10">
        <v>45566</v>
      </c>
      <c r="D1134" s="5" t="s">
        <v>193</v>
      </c>
      <c r="E1134" s="18">
        <f>IF(SUMIFS('Daily NSE Equity Options'!$K:$K,'Daily NSE Equity Options'!$A:$A,$A1134)=0,"",SUMIFS('Daily NSE Equity Options'!$K:$K,'Daily NSE Equity Options'!$A:$A,$A1134))</f>
        <v>740.26070000000004</v>
      </c>
      <c r="F1134" s="7">
        <f>IF(SUMIFS('Daily BSE Equity Options'!$K:$K,'Daily BSE Equity Options'!$A:$A,$A1134)=0,"",SUMIFS('Daily BSE Equity Options'!$K:$K,'Daily BSE Equity Options'!$A:$A,$A1134))</f>
        <v>18.1112</v>
      </c>
      <c r="G1134" s="7">
        <f t="shared" si="459"/>
        <v>758.3719000000001</v>
      </c>
      <c r="H1134" s="20">
        <f t="shared" si="460"/>
        <v>0.32220695075174066</v>
      </c>
      <c r="I1134" s="20">
        <f t="shared" si="461"/>
        <v>3.8017392226523148</v>
      </c>
      <c r="J1134" s="20">
        <f t="shared" si="462"/>
        <v>0.34549152268126115</v>
      </c>
      <c r="K1134" s="20">
        <f t="shared" si="477"/>
        <v>-0.17856792920328834</v>
      </c>
      <c r="L1134" s="20">
        <f t="shared" si="478"/>
        <v>0.35998558255489144</v>
      </c>
      <c r="M1134" s="20">
        <f t="shared" si="479"/>
        <v>-0.17072536772267854</v>
      </c>
      <c r="N1134" s="20">
        <f t="shared" si="463"/>
        <v>0.97611831345544309</v>
      </c>
      <c r="O1134" s="20">
        <f t="shared" si="464"/>
        <v>2.3881686544556829E-2</v>
      </c>
      <c r="P1134" s="21">
        <f>IF(SUMIFS('Daily NSE Equity Options'!$L:$L,'Daily NSE Equity Options'!$A:$A,$A1134)=0,"",SUMIFS('Daily NSE Equity Options'!$L:$L,'Daily NSE Equity Options'!$A:$A,$A1134))</f>
        <v>566075.60149999999</v>
      </c>
      <c r="Q1134" s="8">
        <f>IF(SUMIFS('Daily BSE Equity Options'!$L:$L,'Daily BSE Equity Options'!$A:$A,$A1134)=0,"",SUMIFS('Daily BSE Equity Options'!$L:$L,'Daily BSE Equity Options'!$A:$A,$A1134))</f>
        <v>6072.2879000000003</v>
      </c>
      <c r="R1134" s="8">
        <f t="shared" si="465"/>
        <v>572147.88939999999</v>
      </c>
      <c r="S1134" s="23">
        <f t="shared" si="466"/>
        <v>0.67142334806769943</v>
      </c>
      <c r="T1134" s="23">
        <f t="shared" si="467"/>
        <v>2.1001110207805822</v>
      </c>
      <c r="U1134" s="23">
        <f t="shared" si="468"/>
        <v>0.67963858222420481</v>
      </c>
      <c r="V1134" s="23">
        <f t="shared" si="480"/>
        <v>6.6954304474942994E-2</v>
      </c>
      <c r="W1134" s="23">
        <f t="shared" si="481"/>
        <v>0.47577597723174225</v>
      </c>
      <c r="X1134" s="23">
        <f t="shared" si="482"/>
        <v>7.0100473743447411E-2</v>
      </c>
      <c r="Y1134" s="23">
        <f t="shared" si="469"/>
        <v>0.98938685606903509</v>
      </c>
      <c r="Z1134" s="23">
        <f t="shared" si="470"/>
        <v>1.0613143930964923E-2</v>
      </c>
      <c r="AA1134" s="24">
        <f>IF(SUMIFS('Daily NSE Equity Options'!$M:$M,'Daily NSE Equity Options'!$A:$A,$A1134)=0,"",SUMIFS('Daily NSE Equity Options'!$M:$M,'Daily NSE Equity Options'!$A:$A,$A1134))</f>
        <v>765322450</v>
      </c>
      <c r="AB1134" s="9">
        <f>IF(SUMIFS('Daily BSE Equity Options'!$M:$M,'Daily BSE Equity Options'!$A:$A,$A1134)=0,"",SUMIFS('Daily BSE Equity Options'!$M:$M,'Daily BSE Equity Options'!$A:$A,$A1134))</f>
        <v>7473014</v>
      </c>
      <c r="AC1134" s="9">
        <f t="shared" si="471"/>
        <v>772795464</v>
      </c>
      <c r="AD1134" s="26">
        <f t="shared" si="472"/>
        <v>0.71551327691665167</v>
      </c>
      <c r="AE1134" s="26">
        <f t="shared" si="473"/>
        <v>1.6556288707859337</v>
      </c>
      <c r="AF1134" s="26">
        <f t="shared" si="474"/>
        <v>0.72140616864175278</v>
      </c>
      <c r="AG1134" s="26">
        <f t="shared" si="483"/>
        <v>-8.261630017248045E-2</v>
      </c>
      <c r="AH1134" s="26">
        <f t="shared" si="484"/>
        <v>0.48655932480534325</v>
      </c>
      <c r="AI1134" s="26">
        <f t="shared" si="485"/>
        <v>-7.9207062657685623E-2</v>
      </c>
      <c r="AJ1134" s="26">
        <f t="shared" si="475"/>
        <v>0.99032989406883998</v>
      </c>
      <c r="AK1134" s="26">
        <f t="shared" si="476"/>
        <v>9.6701059311600727E-3</v>
      </c>
      <c r="AL1134" s="29">
        <v>14.395</v>
      </c>
      <c r="AM1134" s="30">
        <v>15.032500000000001</v>
      </c>
      <c r="AN1134" s="30">
        <v>11.74</v>
      </c>
      <c r="AO1134" s="30">
        <v>14.6225</v>
      </c>
      <c r="AP1134" s="31">
        <v>1.5800000000000002E-2</v>
      </c>
    </row>
    <row r="1135" spans="1:42" x14ac:dyDescent="0.2">
      <c r="A1135" s="11">
        <v>45589</v>
      </c>
      <c r="B1135" s="5" t="s">
        <v>243</v>
      </c>
      <c r="C1135" s="10">
        <v>45566</v>
      </c>
      <c r="D1135" s="5" t="s">
        <v>193</v>
      </c>
      <c r="E1135" s="18">
        <f>IF(SUMIFS('Daily NSE Equity Options'!$K:$K,'Daily NSE Equity Options'!$A:$A,$A1135)=0,"",SUMIFS('Daily NSE Equity Options'!$K:$K,'Daily NSE Equity Options'!$A:$A,$A1135))</f>
        <v>559.90380000000005</v>
      </c>
      <c r="F1135" s="7">
        <f>IF(SUMIFS('Daily BSE Equity Options'!$K:$K,'Daily BSE Equity Options'!$A:$A,$A1135)=0,"",SUMIFS('Daily BSE Equity Options'!$K:$K,'Daily BSE Equity Options'!$A:$A,$A1135))</f>
        <v>21.341899999999999</v>
      </c>
      <c r="G1135" s="7">
        <f t="shared" si="459"/>
        <v>581.24570000000006</v>
      </c>
      <c r="H1135" s="20" t="str">
        <f t="shared" si="460"/>
        <v/>
      </c>
      <c r="I1135" s="20" t="str">
        <f t="shared" si="461"/>
        <v/>
      </c>
      <c r="J1135" s="20" t="str">
        <f t="shared" si="462"/>
        <v/>
      </c>
      <c r="K1135" s="20">
        <f t="shared" si="477"/>
        <v>-0.2436397069302747</v>
      </c>
      <c r="L1135" s="20">
        <f t="shared" si="478"/>
        <v>0.1783813330977515</v>
      </c>
      <c r="M1135" s="20">
        <f t="shared" si="479"/>
        <v>-0.23356113273711754</v>
      </c>
      <c r="N1135" s="20">
        <f t="shared" si="463"/>
        <v>0.96328248105749426</v>
      </c>
      <c r="O1135" s="20">
        <f t="shared" si="464"/>
        <v>3.6717518942505717E-2</v>
      </c>
      <c r="P1135" s="21">
        <f>IF(SUMIFS('Daily NSE Equity Options'!$L:$L,'Daily NSE Equity Options'!$A:$A,$A1135)=0,"",SUMIFS('Daily NSE Equity Options'!$L:$L,'Daily NSE Equity Options'!$A:$A,$A1135))</f>
        <v>385861.9436</v>
      </c>
      <c r="Q1135" s="8">
        <f>IF(SUMIFS('Daily BSE Equity Options'!$L:$L,'Daily BSE Equity Options'!$A:$A,$A1135)=0,"",SUMIFS('Daily BSE Equity Options'!$L:$L,'Daily BSE Equity Options'!$A:$A,$A1135))</f>
        <v>13423.509700000001</v>
      </c>
      <c r="R1135" s="8">
        <f t="shared" si="465"/>
        <v>399285.45329999999</v>
      </c>
      <c r="S1135" s="23" t="str">
        <f t="shared" si="466"/>
        <v/>
      </c>
      <c r="T1135" s="23" t="str">
        <f t="shared" si="467"/>
        <v/>
      </c>
      <c r="U1135" s="23" t="str">
        <f t="shared" si="468"/>
        <v/>
      </c>
      <c r="V1135" s="23">
        <f t="shared" si="480"/>
        <v>-0.3183561655412559</v>
      </c>
      <c r="W1135" s="23">
        <f t="shared" si="481"/>
        <v>1.2106181263243463</v>
      </c>
      <c r="X1135" s="23">
        <f t="shared" si="482"/>
        <v>-0.30212894131494106</v>
      </c>
      <c r="Y1135" s="23">
        <f t="shared" si="469"/>
        <v>0.96638117019025394</v>
      </c>
      <c r="Z1135" s="23">
        <f t="shared" si="470"/>
        <v>3.3618829809746044E-2</v>
      </c>
      <c r="AA1135" s="24">
        <f>IF(SUMIFS('Daily NSE Equity Options'!$M:$M,'Daily NSE Equity Options'!$A:$A,$A1135)=0,"",SUMIFS('Daily NSE Equity Options'!$M:$M,'Daily NSE Equity Options'!$A:$A,$A1135))</f>
        <v>612505666</v>
      </c>
      <c r="AB1135" s="9">
        <f>IF(SUMIFS('Daily BSE Equity Options'!$M:$M,'Daily BSE Equity Options'!$A:$A,$A1135)=0,"",SUMIFS('Daily BSE Equity Options'!$M:$M,'Daily BSE Equity Options'!$A:$A,$A1135))</f>
        <v>16607258</v>
      </c>
      <c r="AC1135" s="9">
        <f t="shared" si="471"/>
        <v>629112924</v>
      </c>
      <c r="AD1135" s="26" t="str">
        <f t="shared" si="472"/>
        <v/>
      </c>
      <c r="AE1135" s="26" t="str">
        <f t="shared" si="473"/>
        <v/>
      </c>
      <c r="AF1135" s="26" t="str">
        <f t="shared" si="474"/>
        <v/>
      </c>
      <c r="AG1135" s="26">
        <f t="shared" si="483"/>
        <v>-0.19967633773189331</v>
      </c>
      <c r="AH1135" s="26">
        <f t="shared" si="484"/>
        <v>1.2222971882563045</v>
      </c>
      <c r="AI1135" s="26">
        <f t="shared" si="485"/>
        <v>-0.18592570310428225</v>
      </c>
      <c r="AJ1135" s="26">
        <f t="shared" si="475"/>
        <v>0.97360210326882424</v>
      </c>
      <c r="AK1135" s="26">
        <f t="shared" si="476"/>
        <v>2.6397896731175721E-2</v>
      </c>
      <c r="AL1135" s="29">
        <v>14.6225</v>
      </c>
      <c r="AM1135" s="30">
        <v>14.897500000000001</v>
      </c>
      <c r="AN1135" s="30">
        <v>12.695</v>
      </c>
      <c r="AO1135" s="30">
        <v>13.97</v>
      </c>
      <c r="AP1135" s="31">
        <v>-4.4600000000000001E-2</v>
      </c>
    </row>
    <row r="1136" spans="1:42" x14ac:dyDescent="0.2">
      <c r="A1136" s="11">
        <v>45590</v>
      </c>
      <c r="B1136" s="5" t="s">
        <v>241</v>
      </c>
      <c r="C1136" s="10">
        <v>45566</v>
      </c>
      <c r="D1136" s="5" t="s">
        <v>193</v>
      </c>
      <c r="E1136" s="18">
        <f>IF(SUMIFS('Daily NSE Equity Options'!$K:$K,'Daily NSE Equity Options'!$A:$A,$A1136)=0,"",SUMIFS('Daily NSE Equity Options'!$K:$K,'Daily NSE Equity Options'!$A:$A,$A1136))</f>
        <v>654.13900000000001</v>
      </c>
      <c r="F1136" s="7">
        <f>IF(SUMIFS('Daily BSE Equity Options'!$K:$K,'Daily BSE Equity Options'!$A:$A,$A1136)=0,"",SUMIFS('Daily BSE Equity Options'!$K:$K,'Daily BSE Equity Options'!$A:$A,$A1136))</f>
        <v>230.2886</v>
      </c>
      <c r="G1136" s="7">
        <f t="shared" si="459"/>
        <v>884.42759999999998</v>
      </c>
      <c r="H1136" s="20">
        <f t="shared" si="460"/>
        <v>-0.13262662286345295</v>
      </c>
      <c r="I1136" s="20">
        <f t="shared" si="461"/>
        <v>40.363760462693534</v>
      </c>
      <c r="J1136" s="20">
        <f t="shared" si="462"/>
        <v>0.1641368584185765</v>
      </c>
      <c r="K1136" s="20">
        <f t="shared" si="477"/>
        <v>0.16830605543309396</v>
      </c>
      <c r="L1136" s="20">
        <f t="shared" si="478"/>
        <v>9.7904450868947936</v>
      </c>
      <c r="M1136" s="20">
        <f t="shared" si="479"/>
        <v>0.52160712758821259</v>
      </c>
      <c r="N1136" s="20">
        <f t="shared" si="463"/>
        <v>0.73961848318618739</v>
      </c>
      <c r="O1136" s="20">
        <f t="shared" si="464"/>
        <v>0.26038151681381272</v>
      </c>
      <c r="P1136" s="21">
        <f>IF(SUMIFS('Daily NSE Equity Options'!$L:$L,'Daily NSE Equity Options'!$A:$A,$A1136)=0,"",SUMIFS('Daily NSE Equity Options'!$L:$L,'Daily NSE Equity Options'!$A:$A,$A1136))</f>
        <v>148807.01670000001</v>
      </c>
      <c r="Q1136" s="8">
        <f>IF(SUMIFS('Daily BSE Equity Options'!$L:$L,'Daily BSE Equity Options'!$A:$A,$A1136)=0,"",SUMIFS('Daily BSE Equity Options'!$L:$L,'Daily BSE Equity Options'!$A:$A,$A1136))</f>
        <v>388187.66509999998</v>
      </c>
      <c r="R1136" s="8">
        <f t="shared" si="465"/>
        <v>536994.68180000002</v>
      </c>
      <c r="S1136" s="23">
        <f t="shared" si="466"/>
        <v>-0.55800741246439101</v>
      </c>
      <c r="T1136" s="23">
        <f t="shared" si="467"/>
        <v>173.03423737024747</v>
      </c>
      <c r="U1136" s="23">
        <f t="shared" si="468"/>
        <v>0.58450555029671203</v>
      </c>
      <c r="V1136" s="23">
        <f t="shared" si="480"/>
        <v>-0.61435166341706049</v>
      </c>
      <c r="W1136" s="23">
        <f t="shared" si="481"/>
        <v>27.918492538505035</v>
      </c>
      <c r="X1136" s="23">
        <f t="shared" si="482"/>
        <v>0.34488916979535755</v>
      </c>
      <c r="Y1136" s="23">
        <f t="shared" si="469"/>
        <v>0.27711078292470342</v>
      </c>
      <c r="Z1136" s="23">
        <f t="shared" si="470"/>
        <v>0.72288921707529652</v>
      </c>
      <c r="AA1136" s="24">
        <f>IF(SUMIFS('Daily NSE Equity Options'!$M:$M,'Daily NSE Equity Options'!$A:$A,$A1136)=0,"",SUMIFS('Daily NSE Equity Options'!$M:$M,'Daily NSE Equity Options'!$A:$A,$A1136))</f>
        <v>217701992</v>
      </c>
      <c r="AB1136" s="9">
        <f>IF(SUMIFS('Daily BSE Equity Options'!$M:$M,'Daily BSE Equity Options'!$A:$A,$A1136)=0,"",SUMIFS('Daily BSE Equity Options'!$M:$M,'Daily BSE Equity Options'!$A:$A,$A1136))</f>
        <v>487467938</v>
      </c>
      <c r="AC1136" s="9">
        <f t="shared" si="471"/>
        <v>705169930</v>
      </c>
      <c r="AD1136" s="26">
        <f t="shared" si="472"/>
        <v>-0.50948653044424885</v>
      </c>
      <c r="AE1136" s="26">
        <f t="shared" si="473"/>
        <v>140.51894156030033</v>
      </c>
      <c r="AF1136" s="26">
        <f t="shared" si="474"/>
        <v>0.57661173296113932</v>
      </c>
      <c r="AG1136" s="26">
        <f t="shared" si="483"/>
        <v>-0.64457146425809553</v>
      </c>
      <c r="AH1136" s="26">
        <f t="shared" si="484"/>
        <v>28.35270458253855</v>
      </c>
      <c r="AI1136" s="26">
        <f t="shared" si="485"/>
        <v>0.12089563431063777</v>
      </c>
      <c r="AJ1136" s="26">
        <f t="shared" si="475"/>
        <v>0.30872273864542127</v>
      </c>
      <c r="AK1136" s="26">
        <f t="shared" si="476"/>
        <v>0.69127726135457879</v>
      </c>
      <c r="AL1136" s="29">
        <v>13.97</v>
      </c>
      <c r="AM1136" s="30">
        <v>15.08</v>
      </c>
      <c r="AN1136" s="30">
        <v>13.35</v>
      </c>
      <c r="AO1136" s="30">
        <v>14.6325</v>
      </c>
      <c r="AP1136" s="31">
        <v>4.7399999999999998E-2</v>
      </c>
    </row>
    <row r="1137" spans="1:42" x14ac:dyDescent="0.2">
      <c r="A1137" s="11">
        <v>45593</v>
      </c>
      <c r="B1137" s="5" t="s">
        <v>244</v>
      </c>
      <c r="C1137" s="10">
        <v>45566</v>
      </c>
      <c r="D1137" s="5" t="s">
        <v>193</v>
      </c>
      <c r="E1137" s="18">
        <f>IF(SUMIFS('Daily NSE Equity Options'!$K:$K,'Daily NSE Equity Options'!$A:$A,$A1137)=0,"",SUMIFS('Daily NSE Equity Options'!$K:$K,'Daily NSE Equity Options'!$A:$A,$A1137))</f>
        <v>619.60220000000004</v>
      </c>
      <c r="F1137" s="7">
        <f>IF(SUMIFS('Daily BSE Equity Options'!$K:$K,'Daily BSE Equity Options'!$A:$A,$A1137)=0,"",SUMIFS('Daily BSE Equity Options'!$K:$K,'Daily BSE Equity Options'!$A:$A,$A1137))</f>
        <v>146.20240000000001</v>
      </c>
      <c r="G1137" s="7">
        <f t="shared" si="459"/>
        <v>765.80460000000005</v>
      </c>
      <c r="H1137" s="20" t="str">
        <f t="shared" si="460"/>
        <v/>
      </c>
      <c r="I1137" s="20" t="str">
        <f t="shared" si="461"/>
        <v/>
      </c>
      <c r="J1137" s="20" t="str">
        <f t="shared" si="462"/>
        <v/>
      </c>
      <c r="K1137" s="20">
        <f t="shared" si="477"/>
        <v>-5.2797341237871387E-2</v>
      </c>
      <c r="L1137" s="20">
        <f t="shared" si="478"/>
        <v>-0.3651340101073175</v>
      </c>
      <c r="M1137" s="20">
        <f t="shared" si="479"/>
        <v>-0.13412403683467133</v>
      </c>
      <c r="N1137" s="20">
        <f t="shared" si="463"/>
        <v>0.80908654766503096</v>
      </c>
      <c r="O1137" s="20">
        <f t="shared" si="464"/>
        <v>0.19091345233496901</v>
      </c>
      <c r="P1137" s="21">
        <f>IF(SUMIFS('Daily NSE Equity Options'!$L:$L,'Daily NSE Equity Options'!$A:$A,$A1137)=0,"",SUMIFS('Daily NSE Equity Options'!$L:$L,'Daily NSE Equity Options'!$A:$A,$A1137))</f>
        <v>244156.17310000001</v>
      </c>
      <c r="Q1137" s="8">
        <f>IF(SUMIFS('Daily BSE Equity Options'!$L:$L,'Daily BSE Equity Options'!$A:$A,$A1137)=0,"",SUMIFS('Daily BSE Equity Options'!$L:$L,'Daily BSE Equity Options'!$A:$A,$A1137))</f>
        <v>167169.23240000001</v>
      </c>
      <c r="R1137" s="8">
        <f t="shared" si="465"/>
        <v>411325.40549999999</v>
      </c>
      <c r="S1137" s="23" t="str">
        <f t="shared" si="466"/>
        <v/>
      </c>
      <c r="T1137" s="23" t="str">
        <f t="shared" si="467"/>
        <v/>
      </c>
      <c r="U1137" s="23" t="str">
        <f t="shared" si="468"/>
        <v/>
      </c>
      <c r="V1137" s="23">
        <f t="shared" si="480"/>
        <v>0.64075712634053494</v>
      </c>
      <c r="W1137" s="23">
        <f t="shared" si="481"/>
        <v>-0.56935975192066968</v>
      </c>
      <c r="X1137" s="23">
        <f t="shared" si="482"/>
        <v>-0.23402331635530926</v>
      </c>
      <c r="Y1137" s="23">
        <f t="shared" si="469"/>
        <v>0.59358398444464677</v>
      </c>
      <c r="Z1137" s="23">
        <f t="shared" si="470"/>
        <v>0.40641601555535334</v>
      </c>
      <c r="AA1137" s="24">
        <f>IF(SUMIFS('Daily NSE Equity Options'!$M:$M,'Daily NSE Equity Options'!$A:$A,$A1137)=0,"",SUMIFS('Daily NSE Equity Options'!$M:$M,'Daily NSE Equity Options'!$A:$A,$A1137))</f>
        <v>370662470</v>
      </c>
      <c r="AB1137" s="9">
        <f>IF(SUMIFS('Daily BSE Equity Options'!$M:$M,'Daily BSE Equity Options'!$A:$A,$A1137)=0,"",SUMIFS('Daily BSE Equity Options'!$M:$M,'Daily BSE Equity Options'!$A:$A,$A1137))</f>
        <v>190583618</v>
      </c>
      <c r="AC1137" s="9">
        <f t="shared" si="471"/>
        <v>561246088</v>
      </c>
      <c r="AD1137" s="26" t="str">
        <f t="shared" si="472"/>
        <v/>
      </c>
      <c r="AE1137" s="26" t="str">
        <f t="shared" si="473"/>
        <v/>
      </c>
      <c r="AF1137" s="26" t="str">
        <f t="shared" si="474"/>
        <v/>
      </c>
      <c r="AG1137" s="26">
        <f t="shared" si="483"/>
        <v>0.70261404865785515</v>
      </c>
      <c r="AH1137" s="26">
        <f t="shared" si="484"/>
        <v>-0.60903353196533716</v>
      </c>
      <c r="AI1137" s="26">
        <f t="shared" si="485"/>
        <v>-0.20409809873770424</v>
      </c>
      <c r="AJ1137" s="26">
        <f t="shared" si="475"/>
        <v>0.66042771241552067</v>
      </c>
      <c r="AK1137" s="26">
        <f t="shared" si="476"/>
        <v>0.33957228758447933</v>
      </c>
      <c r="AL1137" s="29">
        <v>14.6325</v>
      </c>
      <c r="AM1137" s="30">
        <v>15.477499999999999</v>
      </c>
      <c r="AN1137" s="30">
        <v>13.535</v>
      </c>
      <c r="AO1137" s="30">
        <v>14.29</v>
      </c>
      <c r="AP1137" s="31">
        <v>-2.3400000000000001E-2</v>
      </c>
    </row>
    <row r="1138" spans="1:42" x14ac:dyDescent="0.2">
      <c r="A1138" s="11">
        <v>45594</v>
      </c>
      <c r="B1138" s="5" t="s">
        <v>242</v>
      </c>
      <c r="C1138" s="10">
        <v>45566</v>
      </c>
      <c r="D1138" s="5" t="s">
        <v>193</v>
      </c>
      <c r="E1138" s="18">
        <f>IF(SUMIFS('Daily NSE Equity Options'!$K:$K,'Daily NSE Equity Options'!$A:$A,$A1138)=0,"",SUMIFS('Daily NSE Equity Options'!$K:$K,'Daily NSE Equity Options'!$A:$A,$A1138))</f>
        <v>888.36440000000005</v>
      </c>
      <c r="F1138" s="7">
        <f>IF(SUMIFS('Daily BSE Equity Options'!$K:$K,'Daily BSE Equity Options'!$A:$A,$A1138)=0,"",SUMIFS('Daily BSE Equity Options'!$K:$K,'Daily BSE Equity Options'!$A:$A,$A1138))</f>
        <v>17.1434</v>
      </c>
      <c r="G1138" s="7">
        <f t="shared" si="459"/>
        <v>905.50780000000009</v>
      </c>
      <c r="H1138" s="20" t="str">
        <f t="shared" si="460"/>
        <v/>
      </c>
      <c r="I1138" s="20" t="str">
        <f t="shared" si="461"/>
        <v/>
      </c>
      <c r="J1138" s="20" t="str">
        <f t="shared" si="462"/>
        <v/>
      </c>
      <c r="K1138" s="20">
        <f t="shared" si="477"/>
        <v>0.43376572904357014</v>
      </c>
      <c r="L1138" s="20">
        <f t="shared" si="478"/>
        <v>-0.88274200697115779</v>
      </c>
      <c r="M1138" s="20">
        <f t="shared" si="479"/>
        <v>0.1824266921353046</v>
      </c>
      <c r="N1138" s="20">
        <f t="shared" si="463"/>
        <v>0.98106763961613574</v>
      </c>
      <c r="O1138" s="20">
        <f t="shared" si="464"/>
        <v>1.8932360383864168E-2</v>
      </c>
      <c r="P1138" s="21">
        <f>IF(SUMIFS('Daily NSE Equity Options'!$L:$L,'Daily NSE Equity Options'!$A:$A,$A1138)=0,"",SUMIFS('Daily NSE Equity Options'!$L:$L,'Daily NSE Equity Options'!$A:$A,$A1138))</f>
        <v>464510.15429999999</v>
      </c>
      <c r="Q1138" s="8">
        <f>IF(SUMIFS('Daily BSE Equity Options'!$L:$L,'Daily BSE Equity Options'!$A:$A,$A1138)=0,"",SUMIFS('Daily BSE Equity Options'!$L:$L,'Daily BSE Equity Options'!$A:$A,$A1138))</f>
        <v>5964.0541999999996</v>
      </c>
      <c r="R1138" s="8">
        <f t="shared" si="465"/>
        <v>470474.20850000001</v>
      </c>
      <c r="S1138" s="23" t="str">
        <f t="shared" si="466"/>
        <v/>
      </c>
      <c r="T1138" s="23" t="str">
        <f t="shared" si="467"/>
        <v/>
      </c>
      <c r="U1138" s="23" t="str">
        <f t="shared" si="468"/>
        <v/>
      </c>
      <c r="V1138" s="23">
        <f t="shared" si="480"/>
        <v>0.90251243047518082</v>
      </c>
      <c r="W1138" s="23">
        <f t="shared" si="481"/>
        <v>-0.96432325425931664</v>
      </c>
      <c r="X1138" s="23">
        <f t="shared" si="482"/>
        <v>0.14380050978883685</v>
      </c>
      <c r="Y1138" s="23">
        <f t="shared" si="469"/>
        <v>0.98732331317583799</v>
      </c>
      <c r="Z1138" s="23">
        <f t="shared" si="470"/>
        <v>1.2676686824162009E-2</v>
      </c>
      <c r="AA1138" s="24">
        <f>IF(SUMIFS('Daily NSE Equity Options'!$M:$M,'Daily NSE Equity Options'!$A:$A,$A1138)=0,"",SUMIFS('Daily NSE Equity Options'!$M:$M,'Daily NSE Equity Options'!$A:$A,$A1138))</f>
        <v>725905436</v>
      </c>
      <c r="AB1138" s="9">
        <f>IF(SUMIFS('Daily BSE Equity Options'!$M:$M,'Daily BSE Equity Options'!$A:$A,$A1138)=0,"",SUMIFS('Daily BSE Equity Options'!$M:$M,'Daily BSE Equity Options'!$A:$A,$A1138))</f>
        <v>7391323</v>
      </c>
      <c r="AC1138" s="9">
        <f t="shared" si="471"/>
        <v>733296759</v>
      </c>
      <c r="AD1138" s="26" t="str">
        <f t="shared" si="472"/>
        <v/>
      </c>
      <c r="AE1138" s="26" t="str">
        <f t="shared" si="473"/>
        <v/>
      </c>
      <c r="AF1138" s="26" t="str">
        <f t="shared" si="474"/>
        <v/>
      </c>
      <c r="AG1138" s="26">
        <f t="shared" si="483"/>
        <v>0.95840014771390258</v>
      </c>
      <c r="AH1138" s="26">
        <f t="shared" si="484"/>
        <v>-0.96121742740763794</v>
      </c>
      <c r="AI1138" s="26">
        <f t="shared" si="485"/>
        <v>0.30655121644250993</v>
      </c>
      <c r="AJ1138" s="26">
        <f t="shared" si="475"/>
        <v>0.9899204204719525</v>
      </c>
      <c r="AK1138" s="26">
        <f t="shared" si="476"/>
        <v>1.0079579528047526E-2</v>
      </c>
      <c r="AL1138" s="29">
        <v>14.29</v>
      </c>
      <c r="AM1138" s="30">
        <v>15.0275</v>
      </c>
      <c r="AN1138" s="30">
        <v>13.557499999999999</v>
      </c>
      <c r="AO1138" s="30">
        <v>14.515000000000001</v>
      </c>
      <c r="AP1138" s="31">
        <v>1.5699999999999999E-2</v>
      </c>
    </row>
    <row r="1139" spans="1:42" x14ac:dyDescent="0.2">
      <c r="A1139" s="11">
        <v>45595</v>
      </c>
      <c r="B1139" s="5" t="s">
        <v>240</v>
      </c>
      <c r="C1139" s="10">
        <v>45566</v>
      </c>
      <c r="D1139" s="5" t="s">
        <v>193</v>
      </c>
      <c r="E1139" s="18">
        <f>IF(SUMIFS('Daily NSE Equity Options'!$K:$K,'Daily NSE Equity Options'!$A:$A,$A1139)=0,"",SUMIFS('Daily NSE Equity Options'!$K:$K,'Daily NSE Equity Options'!$A:$A,$A1139))</f>
        <v>749.81730000000005</v>
      </c>
      <c r="F1139" s="7">
        <f>IF(SUMIFS('Daily BSE Equity Options'!$K:$K,'Daily BSE Equity Options'!$A:$A,$A1139)=0,"",SUMIFS('Daily BSE Equity Options'!$K:$K,'Daily BSE Equity Options'!$A:$A,$A1139))</f>
        <v>19.8703</v>
      </c>
      <c r="G1139" s="7">
        <f t="shared" si="459"/>
        <v>769.68760000000009</v>
      </c>
      <c r="H1139" s="20">
        <f t="shared" si="460"/>
        <v>0.19462850189107983</v>
      </c>
      <c r="I1139" s="20">
        <f t="shared" si="461"/>
        <v>2.3766611154538966</v>
      </c>
      <c r="J1139" s="20">
        <f t="shared" si="462"/>
        <v>0.21489612604943753</v>
      </c>
      <c r="K1139" s="20">
        <f t="shared" si="477"/>
        <v>-0.15595751022891058</v>
      </c>
      <c r="L1139" s="20">
        <f t="shared" si="478"/>
        <v>0.159064129635895</v>
      </c>
      <c r="M1139" s="20">
        <f t="shared" si="479"/>
        <v>-0.14999340701427422</v>
      </c>
      <c r="N1139" s="20">
        <f t="shared" si="463"/>
        <v>0.97418394164073829</v>
      </c>
      <c r="O1139" s="20">
        <f t="shared" si="464"/>
        <v>2.5816058359261599E-2</v>
      </c>
      <c r="P1139" s="21">
        <f>IF(SUMIFS('Daily NSE Equity Options'!$L:$L,'Daily NSE Equity Options'!$A:$A,$A1139)=0,"",SUMIFS('Daily NSE Equity Options'!$L:$L,'Daily NSE Equity Options'!$A:$A,$A1139))</f>
        <v>582094.40339999995</v>
      </c>
      <c r="Q1139" s="8">
        <f>IF(SUMIFS('Daily BSE Equity Options'!$L:$L,'Daily BSE Equity Options'!$A:$A,$A1139)=0,"",SUMIFS('Daily BSE Equity Options'!$L:$L,'Daily BSE Equity Options'!$A:$A,$A1139))</f>
        <v>10191.2482</v>
      </c>
      <c r="R1139" s="8">
        <f t="shared" si="465"/>
        <v>592285.65159999998</v>
      </c>
      <c r="S1139" s="23">
        <f t="shared" si="466"/>
        <v>1.1366656434297613</v>
      </c>
      <c r="T1139" s="23">
        <f t="shared" si="467"/>
        <v>1.2050041839103089</v>
      </c>
      <c r="U1139" s="23">
        <f t="shared" si="468"/>
        <v>1.1378056849690834</v>
      </c>
      <c r="V1139" s="23">
        <f t="shared" si="480"/>
        <v>0.25313601438314115</v>
      </c>
      <c r="W1139" s="23">
        <f t="shared" si="481"/>
        <v>0.70877860231384227</v>
      </c>
      <c r="X1139" s="23">
        <f t="shared" si="482"/>
        <v>0.25891205277408957</v>
      </c>
      <c r="Y1139" s="23">
        <f t="shared" si="469"/>
        <v>0.98279335625897846</v>
      </c>
      <c r="Z1139" s="23">
        <f t="shared" si="470"/>
        <v>1.7206643741021533E-2</v>
      </c>
      <c r="AA1139" s="24">
        <f>IF(SUMIFS('Daily NSE Equity Options'!$M:$M,'Daily NSE Equity Options'!$A:$A,$A1139)=0,"",SUMIFS('Daily NSE Equity Options'!$M:$M,'Daily NSE Equity Options'!$A:$A,$A1139))</f>
        <v>776091687</v>
      </c>
      <c r="AB1139" s="9">
        <f>IF(SUMIFS('Daily BSE Equity Options'!$M:$M,'Daily BSE Equity Options'!$A:$A,$A1139)=0,"",SUMIFS('Daily BSE Equity Options'!$M:$M,'Daily BSE Equity Options'!$A:$A,$A1139))</f>
        <v>12578013</v>
      </c>
      <c r="AC1139" s="9">
        <f t="shared" si="471"/>
        <v>788669700</v>
      </c>
      <c r="AD1139" s="26">
        <f t="shared" si="472"/>
        <v>1.0270106780310515</v>
      </c>
      <c r="AE1139" s="26">
        <f t="shared" si="473"/>
        <v>0.93378299096789896</v>
      </c>
      <c r="AF1139" s="26">
        <f t="shared" si="474"/>
        <v>1.0254533636110224</v>
      </c>
      <c r="AG1139" s="26">
        <f t="shared" si="483"/>
        <v>6.9136072704654605E-2</v>
      </c>
      <c r="AH1139" s="26">
        <f t="shared" si="484"/>
        <v>0.7017268762304123</v>
      </c>
      <c r="AI1139" s="26">
        <f t="shared" si="485"/>
        <v>7.5512322017504019E-2</v>
      </c>
      <c r="AJ1139" s="26">
        <f t="shared" si="475"/>
        <v>0.98405160867724473</v>
      </c>
      <c r="AK1139" s="26">
        <f t="shared" si="476"/>
        <v>1.5948391322755266E-2</v>
      </c>
      <c r="AL1139" s="29">
        <v>14.515000000000001</v>
      </c>
      <c r="AM1139" s="30">
        <v>15.7</v>
      </c>
      <c r="AN1139" s="30">
        <v>14.28</v>
      </c>
      <c r="AO1139" s="30">
        <v>15.51</v>
      </c>
      <c r="AP1139" s="31">
        <v>6.8500000000000005E-2</v>
      </c>
    </row>
    <row r="1140" spans="1:42" x14ac:dyDescent="0.2">
      <c r="A1140" s="11">
        <v>45596</v>
      </c>
      <c r="B1140" s="5" t="s">
        <v>243</v>
      </c>
      <c r="C1140" s="10">
        <v>45566</v>
      </c>
      <c r="D1140" s="5" t="s">
        <v>193</v>
      </c>
      <c r="E1140" s="18">
        <f>IF(SUMIFS('Daily NSE Equity Options'!$K:$K,'Daily NSE Equity Options'!$A:$A,$A1140)=0,"",SUMIFS('Daily NSE Equity Options'!$K:$K,'Daily NSE Equity Options'!$A:$A,$A1140))</f>
        <v>577.35770000000002</v>
      </c>
      <c r="F1140" s="7">
        <f>IF(SUMIFS('Daily BSE Equity Options'!$K:$K,'Daily BSE Equity Options'!$A:$A,$A1140)=0,"",SUMIFS('Daily BSE Equity Options'!$K:$K,'Daily BSE Equity Options'!$A:$A,$A1140))</f>
        <v>114.02160000000001</v>
      </c>
      <c r="G1140" s="7">
        <f t="shared" si="459"/>
        <v>691.37930000000006</v>
      </c>
      <c r="H1140" s="20">
        <f t="shared" si="460"/>
        <v>-0.11501969432373982</v>
      </c>
      <c r="I1140" s="20">
        <f t="shared" si="461"/>
        <v>27.747598517510024</v>
      </c>
      <c r="J1140" s="20">
        <f t="shared" si="462"/>
        <v>5.3349948138406322E-2</v>
      </c>
      <c r="K1140" s="20">
        <f t="shared" si="477"/>
        <v>-0.23000216185996247</v>
      </c>
      <c r="L1140" s="20">
        <f t="shared" si="478"/>
        <v>4.7382928289960393</v>
      </c>
      <c r="M1140" s="20">
        <f t="shared" si="479"/>
        <v>-0.10174036842999679</v>
      </c>
      <c r="N1140" s="20">
        <f t="shared" si="463"/>
        <v>0.83508097508849333</v>
      </c>
      <c r="O1140" s="20">
        <f t="shared" si="464"/>
        <v>0.16491902491150659</v>
      </c>
      <c r="P1140" s="21">
        <f>IF(SUMIFS('Daily NSE Equity Options'!$L:$L,'Daily NSE Equity Options'!$A:$A,$A1140)=0,"",SUMIFS('Daily NSE Equity Options'!$L:$L,'Daily NSE Equity Options'!$A:$A,$A1140))</f>
        <v>355528.33639999997</v>
      </c>
      <c r="Q1140" s="8">
        <f>IF(SUMIFS('Daily BSE Equity Options'!$L:$L,'Daily BSE Equity Options'!$A:$A,$A1140)=0,"",SUMIFS('Daily BSE Equity Options'!$L:$L,'Daily BSE Equity Options'!$A:$A,$A1140))</f>
        <v>232969.96770000001</v>
      </c>
      <c r="R1140" s="8">
        <f t="shared" si="465"/>
        <v>588498.30409999995</v>
      </c>
      <c r="S1140" s="23">
        <f t="shared" si="466"/>
        <v>-0.1598928176539115</v>
      </c>
      <c r="T1140" s="23">
        <f t="shared" si="467"/>
        <v>187.39993202171746</v>
      </c>
      <c r="U1140" s="23">
        <f t="shared" si="468"/>
        <v>0.38655958103672239</v>
      </c>
      <c r="V1140" s="23">
        <f t="shared" si="480"/>
        <v>-0.38922564050888109</v>
      </c>
      <c r="W1140" s="23">
        <f t="shared" si="481"/>
        <v>21.859807074466111</v>
      </c>
      <c r="X1140" s="23">
        <f t="shared" si="482"/>
        <v>-6.3944609999734281E-3</v>
      </c>
      <c r="Y1140" s="23">
        <f t="shared" si="469"/>
        <v>0.60412805597412089</v>
      </c>
      <c r="Z1140" s="23">
        <f t="shared" si="470"/>
        <v>0.39587194402587916</v>
      </c>
      <c r="AA1140" s="24">
        <f>IF(SUMIFS('Daily NSE Equity Options'!$M:$M,'Daily NSE Equity Options'!$A:$A,$A1140)=0,"",SUMIFS('Daily NSE Equity Options'!$M:$M,'Daily NSE Equity Options'!$A:$A,$A1140))</f>
        <v>568646743</v>
      </c>
      <c r="AB1140" s="9">
        <f>IF(SUMIFS('Daily BSE Equity Options'!$M:$M,'Daily BSE Equity Options'!$A:$A,$A1140)=0,"",SUMIFS('Daily BSE Equity Options'!$M:$M,'Daily BSE Equity Options'!$A:$A,$A1140))</f>
        <v>292169401</v>
      </c>
      <c r="AC1140" s="9">
        <f t="shared" si="471"/>
        <v>860816144</v>
      </c>
      <c r="AD1140" s="26">
        <f t="shared" si="472"/>
        <v>1.3675365635859249E-2</v>
      </c>
      <c r="AE1140" s="26">
        <f t="shared" si="473"/>
        <v>150.90967706713946</v>
      </c>
      <c r="AF1140" s="26">
        <f t="shared" si="474"/>
        <v>0.52925638574081013</v>
      </c>
      <c r="AG1140" s="26">
        <f t="shared" si="483"/>
        <v>-0.26729437703666581</v>
      </c>
      <c r="AH1140" s="26">
        <f t="shared" si="484"/>
        <v>22.228581573258033</v>
      </c>
      <c r="AI1140" s="26">
        <f t="shared" si="485"/>
        <v>9.1478655766793038E-2</v>
      </c>
      <c r="AJ1140" s="26">
        <f t="shared" si="475"/>
        <v>0.66059023981316034</v>
      </c>
      <c r="AK1140" s="26">
        <f t="shared" si="476"/>
        <v>0.3394097601868396</v>
      </c>
      <c r="AL1140" s="29">
        <v>15.51</v>
      </c>
      <c r="AM1140" s="30">
        <v>16.239999999999998</v>
      </c>
      <c r="AN1140" s="30">
        <v>14.6525</v>
      </c>
      <c r="AO1140" s="30">
        <v>15.55</v>
      </c>
      <c r="AP1140" s="31">
        <v>2.5999999999999999E-3</v>
      </c>
    </row>
    <row r="1141" spans="1:42" x14ac:dyDescent="0.2">
      <c r="A1141" s="11">
        <v>45597</v>
      </c>
      <c r="B1141" s="5" t="s">
        <v>241</v>
      </c>
      <c r="C1141" s="10">
        <v>45597</v>
      </c>
      <c r="D1141" s="5" t="s">
        <v>193</v>
      </c>
      <c r="E1141" s="18">
        <f>IF(SUMIFS('Daily NSE Equity Options'!$K:$K,'Daily NSE Equity Options'!$A:$A,$A1141)=0,"",SUMIFS('Daily NSE Equity Options'!$K:$K,'Daily NSE Equity Options'!$A:$A,$A1141))</f>
        <v>71.684799999999996</v>
      </c>
      <c r="F1141" s="7">
        <f>IF(SUMIFS('Daily BSE Equity Options'!$K:$K,'Daily BSE Equity Options'!$A:$A,$A1141)=0,"",SUMIFS('Daily BSE Equity Options'!$K:$K,'Daily BSE Equity Options'!$A:$A,$A1141))</f>
        <v>5.6227</v>
      </c>
      <c r="G1141" s="7">
        <f t="shared" si="459"/>
        <v>77.30749999999999</v>
      </c>
      <c r="H1141" s="20">
        <f t="shared" si="460"/>
        <v>-0.87024882393719949</v>
      </c>
      <c r="I1141" s="20">
        <f t="shared" si="461"/>
        <v>0.50476368891505641</v>
      </c>
      <c r="J1141" s="20">
        <f t="shared" si="462"/>
        <v>-0.8610116293034572</v>
      </c>
      <c r="K1141" s="20">
        <f t="shared" si="477"/>
        <v>-0.87583988227748588</v>
      </c>
      <c r="L1141" s="20">
        <f t="shared" si="478"/>
        <v>-0.95068741361285936</v>
      </c>
      <c r="M1141" s="20">
        <f t="shared" si="479"/>
        <v>-0.88818366416234906</v>
      </c>
      <c r="N1141" s="20">
        <f t="shared" si="463"/>
        <v>0.92726837628949332</v>
      </c>
      <c r="O1141" s="20">
        <f t="shared" si="464"/>
        <v>7.2731623710506746E-2</v>
      </c>
      <c r="P1141" s="21">
        <f>IF(SUMIFS('Daily NSE Equity Options'!$L:$L,'Daily NSE Equity Options'!$A:$A,$A1141)=0,"",SUMIFS('Daily NSE Equity Options'!$L:$L,'Daily NSE Equity Options'!$A:$A,$A1141))</f>
        <v>19379.481199999998</v>
      </c>
      <c r="Q1141" s="8">
        <f>IF(SUMIFS('Daily BSE Equity Options'!$L:$L,'Daily BSE Equity Options'!$A:$A,$A1141)=0,"",SUMIFS('Daily BSE Equity Options'!$L:$L,'Daily BSE Equity Options'!$A:$A,$A1141))</f>
        <v>2940.4789999999998</v>
      </c>
      <c r="R1141" s="8">
        <f t="shared" si="465"/>
        <v>22319.960199999998</v>
      </c>
      <c r="S1141" s="23">
        <f t="shared" si="466"/>
        <v>-0.95650710832872954</v>
      </c>
      <c r="T1141" s="23">
        <f t="shared" si="467"/>
        <v>0.85233791218828769</v>
      </c>
      <c r="U1141" s="23">
        <f t="shared" si="468"/>
        <v>-0.95008569139189947</v>
      </c>
      <c r="V1141" s="23">
        <f t="shared" si="480"/>
        <v>-0.94549103625260289</v>
      </c>
      <c r="W1141" s="23">
        <f t="shared" si="481"/>
        <v>-0.98737829159256052</v>
      </c>
      <c r="X1141" s="23">
        <f t="shared" si="482"/>
        <v>-0.96207302545394024</v>
      </c>
      <c r="Y1141" s="23">
        <f t="shared" si="469"/>
        <v>0.86825787440248214</v>
      </c>
      <c r="Z1141" s="23">
        <f t="shared" si="470"/>
        <v>0.13174212559751788</v>
      </c>
      <c r="AA1141" s="24">
        <f>IF(SUMIFS('Daily NSE Equity Options'!$M:$M,'Daily NSE Equity Options'!$A:$A,$A1141)=0,"",SUMIFS('Daily NSE Equity Options'!$M:$M,'Daily NSE Equity Options'!$A:$A,$A1141))</f>
        <v>28810694</v>
      </c>
      <c r="AB1141" s="9">
        <f>IF(SUMIFS('Daily BSE Equity Options'!$M:$M,'Daily BSE Equity Options'!$A:$A,$A1141)=0,"",SUMIFS('Daily BSE Equity Options'!$M:$M,'Daily BSE Equity Options'!$A:$A,$A1141))</f>
        <v>3359966</v>
      </c>
      <c r="AC1141" s="9">
        <f t="shared" si="471"/>
        <v>32170660</v>
      </c>
      <c r="AD1141" s="26">
        <f t="shared" si="472"/>
        <v>-0.95601398891230827</v>
      </c>
      <c r="AE1141" s="26">
        <f t="shared" si="473"/>
        <v>0.3566575818141442</v>
      </c>
      <c r="AF1141" s="26">
        <f t="shared" si="474"/>
        <v>-0.9510692594673561</v>
      </c>
      <c r="AG1141" s="26">
        <f t="shared" si="483"/>
        <v>-0.94933463638953786</v>
      </c>
      <c r="AH1141" s="26">
        <f t="shared" si="484"/>
        <v>-0.98849993877353359</v>
      </c>
      <c r="AI1141" s="26">
        <f t="shared" si="485"/>
        <v>-0.96262772227933491</v>
      </c>
      <c r="AJ1141" s="26">
        <f t="shared" si="475"/>
        <v>0.89555806439780838</v>
      </c>
      <c r="AK1141" s="26">
        <f t="shared" si="476"/>
        <v>0.10444193560219156</v>
      </c>
      <c r="AL1141" s="29">
        <v>15.55</v>
      </c>
      <c r="AM1141" s="30">
        <v>16.125</v>
      </c>
      <c r="AN1141" s="30">
        <v>13.6325</v>
      </c>
      <c r="AO1141" s="30">
        <v>15.9025</v>
      </c>
      <c r="AP1141" s="31">
        <v>2.2700000000000001E-2</v>
      </c>
    </row>
    <row r="1142" spans="1:42" x14ac:dyDescent="0.2">
      <c r="A1142" s="11">
        <v>45600</v>
      </c>
      <c r="B1142" s="5" t="s">
        <v>244</v>
      </c>
      <c r="C1142" s="10">
        <v>45597</v>
      </c>
      <c r="D1142" s="5" t="s">
        <v>193</v>
      </c>
      <c r="E1142" s="18">
        <f>IF(SUMIFS('Daily NSE Equity Options'!$K:$K,'Daily NSE Equity Options'!$A:$A,$A1142)=0,"",SUMIFS('Daily NSE Equity Options'!$K:$K,'Daily NSE Equity Options'!$A:$A,$A1142))</f>
        <v>586.87310000000002</v>
      </c>
      <c r="F1142" s="7">
        <f>IF(SUMIFS('Daily BSE Equity Options'!$K:$K,'Daily BSE Equity Options'!$A:$A,$A1142)=0,"",SUMIFS('Daily BSE Equity Options'!$K:$K,'Daily BSE Equity Options'!$A:$A,$A1142))</f>
        <v>88.448700000000002</v>
      </c>
      <c r="G1142" s="7">
        <f t="shared" si="459"/>
        <v>675.32180000000005</v>
      </c>
      <c r="H1142" s="20" t="str">
        <f t="shared" si="460"/>
        <v/>
      </c>
      <c r="I1142" s="20" t="str">
        <f t="shared" si="461"/>
        <v/>
      </c>
      <c r="J1142" s="20" t="str">
        <f t="shared" si="462"/>
        <v/>
      </c>
      <c r="K1142" s="20">
        <f t="shared" si="477"/>
        <v>7.1868555119076856</v>
      </c>
      <c r="L1142" s="20">
        <f t="shared" si="478"/>
        <v>14.730645419460402</v>
      </c>
      <c r="M1142" s="20">
        <f t="shared" si="479"/>
        <v>7.7355276008149296</v>
      </c>
      <c r="N1142" s="20">
        <f t="shared" si="463"/>
        <v>0.86902732889712719</v>
      </c>
      <c r="O1142" s="20">
        <f t="shared" si="464"/>
        <v>0.13097267110287272</v>
      </c>
      <c r="P1142" s="21">
        <f>IF(SUMIFS('Daily NSE Equity Options'!$L:$L,'Daily NSE Equity Options'!$A:$A,$A1142)=0,"",SUMIFS('Daily NSE Equity Options'!$L:$L,'Daily NSE Equity Options'!$A:$A,$A1142))</f>
        <v>193418.14009999999</v>
      </c>
      <c r="Q1142" s="8">
        <f>IF(SUMIFS('Daily BSE Equity Options'!$L:$L,'Daily BSE Equity Options'!$A:$A,$A1142)=0,"",SUMIFS('Daily BSE Equity Options'!$L:$L,'Daily BSE Equity Options'!$A:$A,$A1142))</f>
        <v>132999.0485</v>
      </c>
      <c r="R1142" s="8">
        <f t="shared" si="465"/>
        <v>326417.18859999999</v>
      </c>
      <c r="S1142" s="23" t="str">
        <f t="shared" si="466"/>
        <v/>
      </c>
      <c r="T1142" s="23" t="str">
        <f t="shared" si="467"/>
        <v/>
      </c>
      <c r="U1142" s="23" t="str">
        <f t="shared" si="468"/>
        <v/>
      </c>
      <c r="V1142" s="23">
        <f t="shared" si="480"/>
        <v>8.9805633651328094</v>
      </c>
      <c r="W1142" s="23">
        <f t="shared" si="481"/>
        <v>44.230402427631695</v>
      </c>
      <c r="X1142" s="23">
        <f t="shared" si="482"/>
        <v>13.624452090196829</v>
      </c>
      <c r="Y1142" s="23">
        <f t="shared" si="469"/>
        <v>0.59254888178397846</v>
      </c>
      <c r="Z1142" s="23">
        <f t="shared" si="470"/>
        <v>0.40745111821602159</v>
      </c>
      <c r="AA1142" s="24">
        <f>IF(SUMIFS('Daily NSE Equity Options'!$M:$M,'Daily NSE Equity Options'!$A:$A,$A1142)=0,"",SUMIFS('Daily NSE Equity Options'!$M:$M,'Daily NSE Equity Options'!$A:$A,$A1142))</f>
        <v>301926754</v>
      </c>
      <c r="AB1142" s="9">
        <f>IF(SUMIFS('Daily BSE Equity Options'!$M:$M,'Daily BSE Equity Options'!$A:$A,$A1142)=0,"",SUMIFS('Daily BSE Equity Options'!$M:$M,'Daily BSE Equity Options'!$A:$A,$A1142))</f>
        <v>152100128</v>
      </c>
      <c r="AC1142" s="9">
        <f t="shared" si="471"/>
        <v>454026882</v>
      </c>
      <c r="AD1142" s="26" t="str">
        <f t="shared" si="472"/>
        <v/>
      </c>
      <c r="AE1142" s="26" t="str">
        <f t="shared" si="473"/>
        <v/>
      </c>
      <c r="AF1142" s="26" t="str">
        <f t="shared" si="474"/>
        <v/>
      </c>
      <c r="AG1142" s="26">
        <f t="shared" si="483"/>
        <v>9.4796765395515976</v>
      </c>
      <c r="AH1142" s="26">
        <f t="shared" si="484"/>
        <v>44.268353310718027</v>
      </c>
      <c r="AI1142" s="26">
        <f t="shared" si="485"/>
        <v>13.113073278571219</v>
      </c>
      <c r="AJ1142" s="26">
        <f t="shared" si="475"/>
        <v>0.66499752761335396</v>
      </c>
      <c r="AK1142" s="26">
        <f t="shared" si="476"/>
        <v>0.33500247238664604</v>
      </c>
      <c r="AL1142" s="29">
        <v>15.9025</v>
      </c>
      <c r="AM1142" s="30">
        <v>17.600000000000001</v>
      </c>
      <c r="AN1142" s="30">
        <v>14.7775</v>
      </c>
      <c r="AO1142" s="30">
        <v>16.6875</v>
      </c>
      <c r="AP1142" s="31">
        <v>4.9399999999999999E-2</v>
      </c>
    </row>
    <row r="1143" spans="1:42" x14ac:dyDescent="0.2">
      <c r="A1143" s="11">
        <v>45601</v>
      </c>
      <c r="B1143" s="5" t="s">
        <v>242</v>
      </c>
      <c r="C1143" s="10">
        <v>45597</v>
      </c>
      <c r="D1143" s="5" t="s">
        <v>193</v>
      </c>
      <c r="E1143" s="18">
        <f>IF(SUMIFS('Daily NSE Equity Options'!$K:$K,'Daily NSE Equity Options'!$A:$A,$A1143)=0,"",SUMIFS('Daily NSE Equity Options'!$K:$K,'Daily NSE Equity Options'!$A:$A,$A1143))</f>
        <v>928.32860000000005</v>
      </c>
      <c r="F1143" s="7">
        <f>IF(SUMIFS('Daily BSE Equity Options'!$K:$K,'Daily BSE Equity Options'!$A:$A,$A1143)=0,"",SUMIFS('Daily BSE Equity Options'!$K:$K,'Daily BSE Equity Options'!$A:$A,$A1143))</f>
        <v>13.1411</v>
      </c>
      <c r="G1143" s="7">
        <f t="shared" si="459"/>
        <v>941.4697000000001</v>
      </c>
      <c r="H1143" s="20" t="str">
        <f t="shared" si="460"/>
        <v/>
      </c>
      <c r="I1143" s="20" t="str">
        <f t="shared" si="461"/>
        <v/>
      </c>
      <c r="J1143" s="20" t="str">
        <f t="shared" si="462"/>
        <v/>
      </c>
      <c r="K1143" s="20">
        <f t="shared" si="477"/>
        <v>0.58182169194669164</v>
      </c>
      <c r="L1143" s="20">
        <f t="shared" si="478"/>
        <v>-0.85142687229998859</v>
      </c>
      <c r="M1143" s="20">
        <f t="shared" si="479"/>
        <v>0.39410529913294678</v>
      </c>
      <c r="N1143" s="20">
        <f t="shared" si="463"/>
        <v>0.98604192997395446</v>
      </c>
      <c r="O1143" s="20">
        <f t="shared" si="464"/>
        <v>1.3958070026045447E-2</v>
      </c>
      <c r="P1143" s="21">
        <f>IF(SUMIFS('Daily NSE Equity Options'!$L:$L,'Daily NSE Equity Options'!$A:$A,$A1143)=0,"",SUMIFS('Daily NSE Equity Options'!$L:$L,'Daily NSE Equity Options'!$A:$A,$A1143))</f>
        <v>460034.66649999999</v>
      </c>
      <c r="Q1143" s="8">
        <f>IF(SUMIFS('Daily BSE Equity Options'!$L:$L,'Daily BSE Equity Options'!$A:$A,$A1143)=0,"",SUMIFS('Daily BSE Equity Options'!$L:$L,'Daily BSE Equity Options'!$A:$A,$A1143))</f>
        <v>2731.0047</v>
      </c>
      <c r="R1143" s="8">
        <f t="shared" si="465"/>
        <v>462765.67119999998</v>
      </c>
      <c r="S1143" s="23" t="str">
        <f t="shared" si="466"/>
        <v/>
      </c>
      <c r="T1143" s="23" t="str">
        <f t="shared" si="467"/>
        <v/>
      </c>
      <c r="U1143" s="23" t="str">
        <f t="shared" si="468"/>
        <v/>
      </c>
      <c r="V1143" s="23">
        <f t="shared" si="480"/>
        <v>1.3784463352928293</v>
      </c>
      <c r="W1143" s="23">
        <f t="shared" si="481"/>
        <v>-0.97946598317205258</v>
      </c>
      <c r="X1143" s="23">
        <f t="shared" si="482"/>
        <v>0.4177123244789811</v>
      </c>
      <c r="Y1143" s="23">
        <f t="shared" si="469"/>
        <v>0.99409851492890944</v>
      </c>
      <c r="Z1143" s="23">
        <f t="shared" si="470"/>
        <v>5.9014850710905542E-3</v>
      </c>
      <c r="AA1143" s="24">
        <f>IF(SUMIFS('Daily NSE Equity Options'!$M:$M,'Daily NSE Equity Options'!$A:$A,$A1143)=0,"",SUMIFS('Daily NSE Equity Options'!$M:$M,'Daily NSE Equity Options'!$A:$A,$A1143))</f>
        <v>735564421</v>
      </c>
      <c r="AB1143" s="9">
        <f>IF(SUMIFS('Daily BSE Equity Options'!$M:$M,'Daily BSE Equity Options'!$A:$A,$A1143)=0,"",SUMIFS('Daily BSE Equity Options'!$M:$M,'Daily BSE Equity Options'!$A:$A,$A1143))</f>
        <v>3410670</v>
      </c>
      <c r="AC1143" s="9">
        <f t="shared" si="471"/>
        <v>738975091</v>
      </c>
      <c r="AD1143" s="26" t="str">
        <f t="shared" si="472"/>
        <v/>
      </c>
      <c r="AE1143" s="26" t="str">
        <f t="shared" si="473"/>
        <v/>
      </c>
      <c r="AF1143" s="26" t="str">
        <f t="shared" si="474"/>
        <v/>
      </c>
      <c r="AG1143" s="26">
        <f t="shared" si="483"/>
        <v>1.4362346537862622</v>
      </c>
      <c r="AH1143" s="26">
        <f t="shared" si="484"/>
        <v>-0.97757615299311251</v>
      </c>
      <c r="AI1143" s="26">
        <f t="shared" si="485"/>
        <v>0.62760206564156706</v>
      </c>
      <c r="AJ1143" s="26">
        <f t="shared" si="475"/>
        <v>0.99538459409317226</v>
      </c>
      <c r="AK1143" s="26">
        <f t="shared" si="476"/>
        <v>4.6154059068277851E-3</v>
      </c>
      <c r="AL1143" s="29">
        <v>16.6875</v>
      </c>
      <c r="AM1143" s="30">
        <v>19.02</v>
      </c>
      <c r="AN1143" s="30">
        <v>15.795</v>
      </c>
      <c r="AO1143" s="30">
        <v>16.122499999999999</v>
      </c>
      <c r="AP1143" s="31">
        <v>-3.39E-2</v>
      </c>
    </row>
    <row r="1144" spans="1:42" x14ac:dyDescent="0.2">
      <c r="A1144" s="11">
        <v>45602</v>
      </c>
      <c r="B1144" s="5" t="s">
        <v>240</v>
      </c>
      <c r="C1144" s="10">
        <v>45597</v>
      </c>
      <c r="D1144" s="5" t="s">
        <v>193</v>
      </c>
      <c r="E1144" s="18">
        <f>IF(SUMIFS('Daily NSE Equity Options'!$K:$K,'Daily NSE Equity Options'!$A:$A,$A1144)=0,"",SUMIFS('Daily NSE Equity Options'!$K:$K,'Daily NSE Equity Options'!$A:$A,$A1144))</f>
        <v>667.33090000000004</v>
      </c>
      <c r="F1144" s="7">
        <f>IF(SUMIFS('Daily BSE Equity Options'!$K:$K,'Daily BSE Equity Options'!$A:$A,$A1144)=0,"",SUMIFS('Daily BSE Equity Options'!$K:$K,'Daily BSE Equity Options'!$A:$A,$A1144))</f>
        <v>19.267600000000002</v>
      </c>
      <c r="G1144" s="7">
        <f t="shared" si="459"/>
        <v>686.59850000000006</v>
      </c>
      <c r="H1144" s="20">
        <f t="shared" si="460"/>
        <v>0.60711659833987963</v>
      </c>
      <c r="I1144" s="20">
        <f t="shared" si="461"/>
        <v>1.879026955950033</v>
      </c>
      <c r="J1144" s="20">
        <f t="shared" si="462"/>
        <v>0.62729100487216649</v>
      </c>
      <c r="K1144" s="20">
        <f t="shared" si="477"/>
        <v>-0.28114796851028823</v>
      </c>
      <c r="L1144" s="20">
        <f t="shared" si="478"/>
        <v>0.46620906925599859</v>
      </c>
      <c r="M1144" s="20">
        <f t="shared" si="479"/>
        <v>-0.27071630664268853</v>
      </c>
      <c r="N1144" s="20">
        <f t="shared" si="463"/>
        <v>0.97193760254355344</v>
      </c>
      <c r="O1144" s="20">
        <f t="shared" si="464"/>
        <v>2.8062397456446526E-2</v>
      </c>
      <c r="P1144" s="21">
        <f>IF(SUMIFS('Daily NSE Equity Options'!$L:$L,'Daily NSE Equity Options'!$A:$A,$A1144)=0,"",SUMIFS('Daily NSE Equity Options'!$L:$L,'Daily NSE Equity Options'!$A:$A,$A1144))</f>
        <v>592276.68489999999</v>
      </c>
      <c r="Q1144" s="8">
        <f>IF(SUMIFS('Daily BSE Equity Options'!$L:$L,'Daily BSE Equity Options'!$A:$A,$A1144)=0,"",SUMIFS('Daily BSE Equity Options'!$L:$L,'Daily BSE Equity Options'!$A:$A,$A1144))</f>
        <v>6516.2918</v>
      </c>
      <c r="R1144" s="8">
        <f t="shared" si="465"/>
        <v>598792.9767</v>
      </c>
      <c r="S1144" s="23">
        <f t="shared" si="466"/>
        <v>2.0792812642583534</v>
      </c>
      <c r="T1144" s="23">
        <f t="shared" si="467"/>
        <v>-0.37840512211689026</v>
      </c>
      <c r="U1144" s="23">
        <f t="shared" si="468"/>
        <v>1.9522541016568118</v>
      </c>
      <c r="V1144" s="23">
        <f t="shared" si="480"/>
        <v>0.28746098507339335</v>
      </c>
      <c r="W1144" s="23">
        <f t="shared" si="481"/>
        <v>1.386041957379275</v>
      </c>
      <c r="X1144" s="23">
        <f t="shared" si="482"/>
        <v>0.29394424428084065</v>
      </c>
      <c r="Y1144" s="23">
        <f t="shared" si="469"/>
        <v>0.98911762152603755</v>
      </c>
      <c r="Z1144" s="23">
        <f t="shared" si="470"/>
        <v>1.0882378473962485E-2</v>
      </c>
      <c r="AA1144" s="24">
        <f>IF(SUMIFS('Daily NSE Equity Options'!$M:$M,'Daily NSE Equity Options'!$A:$A,$A1144)=0,"",SUMIFS('Daily NSE Equity Options'!$M:$M,'Daily NSE Equity Options'!$A:$A,$A1144))</f>
        <v>792957874</v>
      </c>
      <c r="AB1144" s="9">
        <f>IF(SUMIFS('Daily BSE Equity Options'!$M:$M,'Daily BSE Equity Options'!$A:$A,$A1144)=0,"",SUMIFS('Daily BSE Equity Options'!$M:$M,'Daily BSE Equity Options'!$A:$A,$A1144))</f>
        <v>8067772</v>
      </c>
      <c r="AC1144" s="9">
        <f t="shared" si="471"/>
        <v>801025646</v>
      </c>
      <c r="AD1144" s="26">
        <f t="shared" si="472"/>
        <v>2.0277564790500615</v>
      </c>
      <c r="AE1144" s="26">
        <f t="shared" si="473"/>
        <v>-0.43464110959232605</v>
      </c>
      <c r="AF1144" s="26">
        <f t="shared" si="474"/>
        <v>1.9005184932658925</v>
      </c>
      <c r="AG1144" s="26">
        <f t="shared" si="483"/>
        <v>7.8026412590719962E-2</v>
      </c>
      <c r="AH1144" s="26">
        <f t="shared" si="484"/>
        <v>1.3654507765336428</v>
      </c>
      <c r="AI1144" s="26">
        <f t="shared" si="485"/>
        <v>8.3968398604655992E-2</v>
      </c>
      <c r="AJ1144" s="26">
        <f t="shared" si="475"/>
        <v>0.98992819762976725</v>
      </c>
      <c r="AK1144" s="26">
        <f t="shared" si="476"/>
        <v>1.0071802370232726E-2</v>
      </c>
      <c r="AL1144" s="29">
        <v>16.122499999999999</v>
      </c>
      <c r="AM1144" s="30">
        <v>20.75</v>
      </c>
      <c r="AN1144" s="30">
        <v>14.7125</v>
      </c>
      <c r="AO1144" s="30">
        <v>14.8675</v>
      </c>
      <c r="AP1144" s="31">
        <v>-7.7799999999999994E-2</v>
      </c>
    </row>
    <row r="1145" spans="1:42" x14ac:dyDescent="0.2">
      <c r="A1145" s="11">
        <v>45603</v>
      </c>
      <c r="B1145" s="5" t="s">
        <v>243</v>
      </c>
      <c r="C1145" s="10">
        <v>45597</v>
      </c>
      <c r="D1145" s="5" t="s">
        <v>193</v>
      </c>
      <c r="E1145" s="18">
        <f>IF(SUMIFS('Daily NSE Equity Options'!$K:$K,'Daily NSE Equity Options'!$A:$A,$A1145)=0,"",SUMIFS('Daily NSE Equity Options'!$K:$K,'Daily NSE Equity Options'!$A:$A,$A1145))</f>
        <v>591.42579999999998</v>
      </c>
      <c r="F1145" s="7">
        <f>IF(SUMIFS('Daily BSE Equity Options'!$K:$K,'Daily BSE Equity Options'!$A:$A,$A1145)=0,"",SUMIFS('Daily BSE Equity Options'!$K:$K,'Daily BSE Equity Options'!$A:$A,$A1145))</f>
        <v>27.089500000000001</v>
      </c>
      <c r="G1145" s="7">
        <f t="shared" si="459"/>
        <v>618.51530000000002</v>
      </c>
      <c r="H1145" s="20">
        <f t="shared" si="460"/>
        <v>-5.1905761454973387E-5</v>
      </c>
      <c r="I1145" s="20">
        <f t="shared" si="461"/>
        <v>10.767810599478715</v>
      </c>
      <c r="J1145" s="20">
        <f t="shared" si="462"/>
        <v>4.1695066260104108E-2</v>
      </c>
      <c r="K1145" s="20">
        <f t="shared" si="477"/>
        <v>-0.11374432084592523</v>
      </c>
      <c r="L1145" s="20">
        <f t="shared" si="478"/>
        <v>0.40596130291266164</v>
      </c>
      <c r="M1145" s="20">
        <f t="shared" si="479"/>
        <v>-9.9160135071661326E-2</v>
      </c>
      <c r="N1145" s="20">
        <f t="shared" si="463"/>
        <v>0.9562023768854222</v>
      </c>
      <c r="O1145" s="20">
        <f t="shared" si="464"/>
        <v>4.3797623114577765E-2</v>
      </c>
      <c r="P1145" s="21">
        <f>IF(SUMIFS('Daily NSE Equity Options'!$L:$L,'Daily NSE Equity Options'!$A:$A,$A1145)=0,"",SUMIFS('Daily NSE Equity Options'!$L:$L,'Daily NSE Equity Options'!$A:$A,$A1145))</f>
        <v>441053.72139999998</v>
      </c>
      <c r="Q1145" s="8">
        <f>IF(SUMIFS('Daily BSE Equity Options'!$L:$L,'Daily BSE Equity Options'!$A:$A,$A1145)=0,"",SUMIFS('Daily BSE Equity Options'!$L:$L,'Daily BSE Equity Options'!$A:$A,$A1145))</f>
        <v>16105.4694</v>
      </c>
      <c r="R1145" s="8">
        <f t="shared" si="465"/>
        <v>457159.19079999998</v>
      </c>
      <c r="S1145" s="23">
        <f t="shared" si="466"/>
        <v>3.6848079110469056E-2</v>
      </c>
      <c r="T1145" s="23">
        <f t="shared" si="467"/>
        <v>17.878296616575682</v>
      </c>
      <c r="U1145" s="23">
        <f t="shared" si="468"/>
        <v>7.2558436882418365E-2</v>
      </c>
      <c r="V1145" s="23">
        <f t="shared" si="480"/>
        <v>-0.25532486311787284</v>
      </c>
      <c r="W1145" s="23">
        <f t="shared" si="481"/>
        <v>1.4715697047207126</v>
      </c>
      <c r="X1145" s="23">
        <f t="shared" si="482"/>
        <v>-0.23653214284602353</v>
      </c>
      <c r="Y1145" s="23">
        <f t="shared" si="469"/>
        <v>0.96477054443154375</v>
      </c>
      <c r="Z1145" s="23">
        <f t="shared" si="470"/>
        <v>3.5229455568456219E-2</v>
      </c>
      <c r="AA1145" s="24">
        <f>IF(SUMIFS('Daily NSE Equity Options'!$M:$M,'Daily NSE Equity Options'!$A:$A,$A1145)=0,"",SUMIFS('Daily NSE Equity Options'!$M:$M,'Daily NSE Equity Options'!$A:$A,$A1145))</f>
        <v>709955673</v>
      </c>
      <c r="AB1145" s="9">
        <f>IF(SUMIFS('Daily BSE Equity Options'!$M:$M,'Daily BSE Equity Options'!$A:$A,$A1145)=0,"",SUMIFS('Daily BSE Equity Options'!$M:$M,'Daily BSE Equity Options'!$A:$A,$A1145))</f>
        <v>20031154</v>
      </c>
      <c r="AC1145" s="9">
        <f t="shared" si="471"/>
        <v>729986827</v>
      </c>
      <c r="AD1145" s="26">
        <f t="shared" si="472"/>
        <v>0.27011321766199337</v>
      </c>
      <c r="AE1145" s="26">
        <f t="shared" si="473"/>
        <v>14.356756852069209</v>
      </c>
      <c r="AF1145" s="26">
        <f t="shared" si="474"/>
        <v>0.30290861695787474</v>
      </c>
      <c r="AG1145" s="26">
        <f t="shared" si="483"/>
        <v>-0.1046741620476046</v>
      </c>
      <c r="AH1145" s="26">
        <f t="shared" si="484"/>
        <v>1.48286069561708</v>
      </c>
      <c r="AI1145" s="26">
        <f t="shared" si="485"/>
        <v>-8.8684824705350329E-2</v>
      </c>
      <c r="AJ1145" s="26">
        <f t="shared" si="475"/>
        <v>0.97255956784546194</v>
      </c>
      <c r="AK1145" s="26">
        <f t="shared" si="476"/>
        <v>2.7440432154538043E-2</v>
      </c>
      <c r="AL1145" s="29">
        <v>14.8675</v>
      </c>
      <c r="AM1145" s="30">
        <v>15.522500000000001</v>
      </c>
      <c r="AN1145" s="30">
        <v>14.2675</v>
      </c>
      <c r="AO1145" s="30">
        <v>14.94</v>
      </c>
      <c r="AP1145" s="31">
        <v>4.8999999999999998E-3</v>
      </c>
    </row>
    <row r="1146" spans="1:42" x14ac:dyDescent="0.2">
      <c r="A1146" s="11">
        <v>45604</v>
      </c>
      <c r="B1146" s="5" t="s">
        <v>241</v>
      </c>
      <c r="C1146" s="10">
        <v>45597</v>
      </c>
      <c r="D1146" s="5" t="s">
        <v>193</v>
      </c>
      <c r="E1146" s="18">
        <f>IF(SUMIFS('Daily NSE Equity Options'!$K:$K,'Daily NSE Equity Options'!$A:$A,$A1146)=0,"",SUMIFS('Daily NSE Equity Options'!$K:$K,'Daily NSE Equity Options'!$A:$A,$A1146))</f>
        <v>472.15550000000002</v>
      </c>
      <c r="F1146" s="7">
        <f>IF(SUMIFS('Daily BSE Equity Options'!$K:$K,'Daily BSE Equity Options'!$A:$A,$A1146)=0,"",SUMIFS('Daily BSE Equity Options'!$K:$K,'Daily BSE Equity Options'!$A:$A,$A1146))</f>
        <v>170.61369999999999</v>
      </c>
      <c r="G1146" s="7">
        <f t="shared" si="459"/>
        <v>642.76919999999996</v>
      </c>
      <c r="H1146" s="20">
        <f t="shared" si="460"/>
        <v>-0.10512307517939967</v>
      </c>
      <c r="I1146" s="20">
        <f t="shared" si="461"/>
        <v>72.81720244018517</v>
      </c>
      <c r="J1146" s="20">
        <f t="shared" si="462"/>
        <v>0.2129279252673788</v>
      </c>
      <c r="K1146" s="20">
        <f t="shared" si="477"/>
        <v>-0.20166570345764412</v>
      </c>
      <c r="L1146" s="20">
        <f t="shared" si="478"/>
        <v>5.298148729212425</v>
      </c>
      <c r="M1146" s="20">
        <f t="shared" si="479"/>
        <v>3.9213096264554714E-2</v>
      </c>
      <c r="N1146" s="20">
        <f t="shared" si="463"/>
        <v>0.73456459954832942</v>
      </c>
      <c r="O1146" s="20">
        <f t="shared" si="464"/>
        <v>0.26543540045167069</v>
      </c>
      <c r="P1146" s="21">
        <f>IF(SUMIFS('Daily NSE Equity Options'!$L:$L,'Daily NSE Equity Options'!$A:$A,$A1146)=0,"",SUMIFS('Daily NSE Equity Options'!$L:$L,'Daily NSE Equity Options'!$A:$A,$A1146))</f>
        <v>119152.8872</v>
      </c>
      <c r="Q1146" s="8">
        <f>IF(SUMIFS('Daily BSE Equity Options'!$L:$L,'Daily BSE Equity Options'!$A:$A,$A1146)=0,"",SUMIFS('Daily BSE Equity Options'!$L:$L,'Daily BSE Equity Options'!$A:$A,$A1146))</f>
        <v>360837.4302</v>
      </c>
      <c r="R1146" s="8">
        <f t="shared" si="465"/>
        <v>479990.3174</v>
      </c>
      <c r="S1146" s="23">
        <f t="shared" si="466"/>
        <v>-0.7346173798547343</v>
      </c>
      <c r="T1146" s="23">
        <f t="shared" si="467"/>
        <v>305.08256501119865</v>
      </c>
      <c r="U1146" s="23">
        <f t="shared" si="468"/>
        <v>6.6256182839519395E-2</v>
      </c>
      <c r="V1146" s="23">
        <f t="shared" si="480"/>
        <v>-0.72984495670553939</v>
      </c>
      <c r="W1146" s="23">
        <f t="shared" si="481"/>
        <v>21.404651565138487</v>
      </c>
      <c r="X1146" s="23">
        <f t="shared" si="482"/>
        <v>4.9941305040913653E-2</v>
      </c>
      <c r="Y1146" s="23">
        <f t="shared" si="469"/>
        <v>0.24824018918844964</v>
      </c>
      <c r="Z1146" s="23">
        <f t="shared" si="470"/>
        <v>0.7517598108115503</v>
      </c>
      <c r="AA1146" s="24">
        <f>IF(SUMIFS('Daily NSE Equity Options'!$M:$M,'Daily NSE Equity Options'!$A:$A,$A1146)=0,"",SUMIFS('Daily NSE Equity Options'!$M:$M,'Daily NSE Equity Options'!$A:$A,$A1146))</f>
        <v>175159866</v>
      </c>
      <c r="AB1146" s="9">
        <f>IF(SUMIFS('Daily BSE Equity Options'!$M:$M,'Daily BSE Equity Options'!$A:$A,$A1146)=0,"",SUMIFS('Daily BSE Equity Options'!$M:$M,'Daily BSE Equity Options'!$A:$A,$A1146))</f>
        <v>453289946</v>
      </c>
      <c r="AC1146" s="9">
        <f t="shared" si="471"/>
        <v>628449812</v>
      </c>
      <c r="AD1146" s="26">
        <f t="shared" si="472"/>
        <v>-0.73144281173409309</v>
      </c>
      <c r="AE1146" s="26">
        <f t="shared" si="473"/>
        <v>250.48726196810208</v>
      </c>
      <c r="AF1146" s="26">
        <f t="shared" si="474"/>
        <v>-3.9108719517991331E-2</v>
      </c>
      <c r="AG1146" s="26">
        <f t="shared" si="483"/>
        <v>-0.75328056009491173</v>
      </c>
      <c r="AH1146" s="26">
        <f t="shared" si="484"/>
        <v>21.629247720825269</v>
      </c>
      <c r="AI1146" s="26">
        <f t="shared" si="485"/>
        <v>-0.13909431135529249</v>
      </c>
      <c r="AJ1146" s="26">
        <f t="shared" si="475"/>
        <v>0.27871734966801137</v>
      </c>
      <c r="AK1146" s="26">
        <f t="shared" si="476"/>
        <v>0.72128265033198868</v>
      </c>
      <c r="AL1146" s="29">
        <v>14.94</v>
      </c>
      <c r="AM1146" s="30">
        <v>15.725</v>
      </c>
      <c r="AN1146" s="30">
        <v>14.3925</v>
      </c>
      <c r="AO1146" s="30">
        <v>14.47</v>
      </c>
      <c r="AP1146" s="31">
        <v>-3.15E-2</v>
      </c>
    </row>
    <row r="1147" spans="1:42" x14ac:dyDescent="0.2">
      <c r="A1147" s="11">
        <v>45607</v>
      </c>
      <c r="B1147" s="5" t="s">
        <v>244</v>
      </c>
      <c r="C1147" s="10">
        <v>45597</v>
      </c>
      <c r="D1147" s="5" t="s">
        <v>193</v>
      </c>
      <c r="E1147" s="18">
        <f>IF(SUMIFS('Daily NSE Equity Options'!$K:$K,'Daily NSE Equity Options'!$A:$A,$A1147)=0,"",SUMIFS('Daily NSE Equity Options'!$K:$K,'Daily NSE Equity Options'!$A:$A,$A1147))</f>
        <v>556.21619999999996</v>
      </c>
      <c r="F1147" s="7">
        <f>IF(SUMIFS('Daily BSE Equity Options'!$K:$K,'Daily BSE Equity Options'!$A:$A,$A1147)=0,"",SUMIFS('Daily BSE Equity Options'!$K:$K,'Daily BSE Equity Options'!$A:$A,$A1147))</f>
        <v>131.3432</v>
      </c>
      <c r="G1147" s="7">
        <f t="shared" si="459"/>
        <v>687.55939999999998</v>
      </c>
      <c r="H1147" s="20" t="str">
        <f t="shared" si="460"/>
        <v/>
      </c>
      <c r="I1147" s="20" t="str">
        <f t="shared" si="461"/>
        <v/>
      </c>
      <c r="J1147" s="20" t="str">
        <f t="shared" si="462"/>
        <v/>
      </c>
      <c r="K1147" s="20">
        <f t="shared" si="477"/>
        <v>0.17803604956417951</v>
      </c>
      <c r="L1147" s="20">
        <f t="shared" si="478"/>
        <v>-0.23017202018360772</v>
      </c>
      <c r="M1147" s="20">
        <f t="shared" si="479"/>
        <v>6.9683177103072147E-2</v>
      </c>
      <c r="N1147" s="20">
        <f t="shared" si="463"/>
        <v>0.80897185028668062</v>
      </c>
      <c r="O1147" s="20">
        <f t="shared" si="464"/>
        <v>0.1910281497133193</v>
      </c>
      <c r="P1147" s="21">
        <f>IF(SUMIFS('Daily NSE Equity Options'!$L:$L,'Daily NSE Equity Options'!$A:$A,$A1147)=0,"",SUMIFS('Daily NSE Equity Options'!$L:$L,'Daily NSE Equity Options'!$A:$A,$A1147))</f>
        <v>238003.46109999999</v>
      </c>
      <c r="Q1147" s="8">
        <f>IF(SUMIFS('Daily BSE Equity Options'!$L:$L,'Daily BSE Equity Options'!$A:$A,$A1147)=0,"",SUMIFS('Daily BSE Equity Options'!$L:$L,'Daily BSE Equity Options'!$A:$A,$A1147))</f>
        <v>176939.71359999999</v>
      </c>
      <c r="R1147" s="8">
        <f t="shared" si="465"/>
        <v>414943.17469999997</v>
      </c>
      <c r="S1147" s="23" t="str">
        <f t="shared" si="466"/>
        <v/>
      </c>
      <c r="T1147" s="23" t="str">
        <f t="shared" si="467"/>
        <v/>
      </c>
      <c r="U1147" s="23" t="str">
        <f t="shared" si="468"/>
        <v/>
      </c>
      <c r="V1147" s="23">
        <f t="shared" si="480"/>
        <v>0.99746281179496243</v>
      </c>
      <c r="W1147" s="23">
        <f t="shared" si="481"/>
        <v>-0.50964146512758313</v>
      </c>
      <c r="X1147" s="23">
        <f t="shared" si="482"/>
        <v>-0.13551761429760878</v>
      </c>
      <c r="Y1147" s="23">
        <f t="shared" si="469"/>
        <v>0.57358085543176907</v>
      </c>
      <c r="Z1147" s="23">
        <f t="shared" si="470"/>
        <v>0.42641914456823093</v>
      </c>
      <c r="AA1147" s="24">
        <f>IF(SUMIFS('Daily NSE Equity Options'!$M:$M,'Daily NSE Equity Options'!$A:$A,$A1147)=0,"",SUMIFS('Daily NSE Equity Options'!$M:$M,'Daily NSE Equity Options'!$A:$A,$A1147))</f>
        <v>362431525</v>
      </c>
      <c r="AB1147" s="9">
        <f>IF(SUMIFS('Daily BSE Equity Options'!$M:$M,'Daily BSE Equity Options'!$A:$A,$A1147)=0,"",SUMIFS('Daily BSE Equity Options'!$M:$M,'Daily BSE Equity Options'!$A:$A,$A1147))</f>
        <v>199662105</v>
      </c>
      <c r="AC1147" s="9">
        <f t="shared" si="471"/>
        <v>562093630</v>
      </c>
      <c r="AD1147" s="26" t="str">
        <f t="shared" si="472"/>
        <v/>
      </c>
      <c r="AE1147" s="26" t="str">
        <f t="shared" si="473"/>
        <v/>
      </c>
      <c r="AF1147" s="26" t="str">
        <f t="shared" si="474"/>
        <v/>
      </c>
      <c r="AG1147" s="26">
        <f t="shared" si="483"/>
        <v>1.0691470784751571</v>
      </c>
      <c r="AH1147" s="26">
        <f t="shared" si="484"/>
        <v>-0.55952672949865079</v>
      </c>
      <c r="AI1147" s="26">
        <f t="shared" si="485"/>
        <v>-0.10558708226648339</v>
      </c>
      <c r="AJ1147" s="26">
        <f t="shared" si="475"/>
        <v>0.64478852927047048</v>
      </c>
      <c r="AK1147" s="26">
        <f t="shared" si="476"/>
        <v>0.35521147072952952</v>
      </c>
      <c r="AL1147" s="29">
        <v>14.47</v>
      </c>
      <c r="AM1147" s="30">
        <v>15.47</v>
      </c>
      <c r="AN1147" s="30">
        <v>13.1175</v>
      </c>
      <c r="AO1147" s="30">
        <v>14.27</v>
      </c>
      <c r="AP1147" s="31">
        <v>-1.38E-2</v>
      </c>
    </row>
    <row r="1148" spans="1:42" x14ac:dyDescent="0.2">
      <c r="A1148" s="11">
        <v>45608</v>
      </c>
      <c r="B1148" s="5" t="s">
        <v>242</v>
      </c>
      <c r="C1148" s="10">
        <v>45597</v>
      </c>
      <c r="D1148" s="5" t="s">
        <v>193</v>
      </c>
      <c r="E1148" s="18">
        <f>IF(SUMIFS('Daily NSE Equity Options'!$K:$K,'Daily NSE Equity Options'!$A:$A,$A1148)=0,"",SUMIFS('Daily NSE Equity Options'!$K:$K,'Daily NSE Equity Options'!$A:$A,$A1148))</f>
        <v>791.80510000000004</v>
      </c>
      <c r="F1148" s="7">
        <f>IF(SUMIFS('Daily BSE Equity Options'!$K:$K,'Daily BSE Equity Options'!$A:$A,$A1148)=0,"",SUMIFS('Daily BSE Equity Options'!$K:$K,'Daily BSE Equity Options'!$A:$A,$A1148))</f>
        <v>15.8407</v>
      </c>
      <c r="G1148" s="7">
        <f t="shared" si="459"/>
        <v>807.64580000000001</v>
      </c>
      <c r="H1148" s="20">
        <f t="shared" si="460"/>
        <v>9.8339857673157258</v>
      </c>
      <c r="I1148" s="20">
        <f t="shared" si="461"/>
        <v>17.83331351801213</v>
      </c>
      <c r="J1148" s="20">
        <f t="shared" si="462"/>
        <v>9.9249983767639165</v>
      </c>
      <c r="K1148" s="20">
        <f t="shared" si="477"/>
        <v>0.42355634373828033</v>
      </c>
      <c r="L1148" s="20">
        <f t="shared" si="478"/>
        <v>-0.87939459370565054</v>
      </c>
      <c r="M1148" s="20">
        <f t="shared" si="479"/>
        <v>0.17465603699113119</v>
      </c>
      <c r="N1148" s="20">
        <f t="shared" si="463"/>
        <v>0.98038657540223706</v>
      </c>
      <c r="O1148" s="20">
        <f t="shared" si="464"/>
        <v>1.9613424597763027E-2</v>
      </c>
      <c r="P1148" s="21">
        <f>IF(SUMIFS('Daily NSE Equity Options'!$L:$L,'Daily NSE Equity Options'!$A:$A,$A1148)=0,"",SUMIFS('Daily NSE Equity Options'!$L:$L,'Daily NSE Equity Options'!$A:$A,$A1148))</f>
        <v>483115.49089999998</v>
      </c>
      <c r="Q1148" s="8">
        <f>IF(SUMIFS('Daily BSE Equity Options'!$L:$L,'Daily BSE Equity Options'!$A:$A,$A1148)=0,"",SUMIFS('Daily BSE Equity Options'!$L:$L,'Daily BSE Equity Options'!$A:$A,$A1148))</f>
        <v>6120.1805999999997</v>
      </c>
      <c r="R1148" s="8">
        <f t="shared" si="465"/>
        <v>489235.6715</v>
      </c>
      <c r="S1148" s="23">
        <f t="shared" si="466"/>
        <v>13.001446774605405</v>
      </c>
      <c r="T1148" s="23">
        <f t="shared" si="467"/>
        <v>9.5780191446126377</v>
      </c>
      <c r="U1148" s="23">
        <f t="shared" si="468"/>
        <v>12.944989343621099</v>
      </c>
      <c r="V1148" s="23">
        <f t="shared" si="480"/>
        <v>1.0298675013680296</v>
      </c>
      <c r="W1148" s="23">
        <f t="shared" si="481"/>
        <v>-0.96541092739736412</v>
      </c>
      <c r="X1148" s="23">
        <f t="shared" si="482"/>
        <v>0.17904258059844658</v>
      </c>
      <c r="Y1148" s="23">
        <f t="shared" si="469"/>
        <v>0.98749032223828748</v>
      </c>
      <c r="Z1148" s="23">
        <f t="shared" si="470"/>
        <v>1.2509677761712435E-2</v>
      </c>
      <c r="AA1148" s="24">
        <f>IF(SUMIFS('Daily NSE Equity Options'!$M:$M,'Daily NSE Equity Options'!$A:$A,$A1148)=0,"",SUMIFS('Daily NSE Equity Options'!$M:$M,'Daily NSE Equity Options'!$A:$A,$A1148))</f>
        <v>765873365</v>
      </c>
      <c r="AB1148" s="9">
        <f>IF(SUMIFS('Daily BSE Equity Options'!$M:$M,'Daily BSE Equity Options'!$A:$A,$A1148)=0,"",SUMIFS('Daily BSE Equity Options'!$M:$M,'Daily BSE Equity Options'!$A:$A,$A1148))</f>
        <v>7646527</v>
      </c>
      <c r="AC1148" s="9">
        <f t="shared" si="471"/>
        <v>773519892</v>
      </c>
      <c r="AD1148" s="26">
        <f t="shared" si="472"/>
        <v>15.987344686763119</v>
      </c>
      <c r="AE1148" s="26">
        <f t="shared" si="473"/>
        <v>8.3490554387921154</v>
      </c>
      <c r="AF1148" s="26">
        <f t="shared" si="474"/>
        <v>15.851246252137397</v>
      </c>
      <c r="AG1148" s="26">
        <f t="shared" si="483"/>
        <v>1.1131532777122519</v>
      </c>
      <c r="AH1148" s="26">
        <f t="shared" si="484"/>
        <v>-0.96170266260590609</v>
      </c>
      <c r="AI1148" s="26">
        <f t="shared" si="485"/>
        <v>0.37614064759993804</v>
      </c>
      <c r="AJ1148" s="26">
        <f t="shared" si="475"/>
        <v>0.99011463431117552</v>
      </c>
      <c r="AK1148" s="26">
        <f t="shared" si="476"/>
        <v>9.8853656888244577E-3</v>
      </c>
      <c r="AL1148" s="29">
        <v>14.27</v>
      </c>
      <c r="AM1148" s="30">
        <v>14.8375</v>
      </c>
      <c r="AN1148" s="30">
        <v>12.74</v>
      </c>
      <c r="AO1148" s="30">
        <v>14.59</v>
      </c>
      <c r="AP1148" s="31">
        <v>2.24E-2</v>
      </c>
    </row>
    <row r="1149" spans="1:42" x14ac:dyDescent="0.2">
      <c r="A1149" s="11">
        <v>45609</v>
      </c>
      <c r="B1149" s="5" t="s">
        <v>240</v>
      </c>
      <c r="C1149" s="10">
        <v>45597</v>
      </c>
      <c r="D1149" s="5" t="s">
        <v>193</v>
      </c>
      <c r="E1149" s="18">
        <f>IF(SUMIFS('Daily NSE Equity Options'!$K:$K,'Daily NSE Equity Options'!$A:$A,$A1149)=0,"",SUMIFS('Daily NSE Equity Options'!$K:$K,'Daily NSE Equity Options'!$A:$A,$A1149))</f>
        <v>904.303</v>
      </c>
      <c r="F1149" s="7">
        <f>IF(SUMIFS('Daily BSE Equity Options'!$K:$K,'Daily BSE Equity Options'!$A:$A,$A1149)=0,"",SUMIFS('Daily BSE Equity Options'!$K:$K,'Daily BSE Equity Options'!$A:$A,$A1149))</f>
        <v>26.359000000000002</v>
      </c>
      <c r="G1149" s="7">
        <f t="shared" si="459"/>
        <v>930.66200000000003</v>
      </c>
      <c r="H1149" s="20">
        <f t="shared" si="460"/>
        <v>1.0326029053785239</v>
      </c>
      <c r="I1149" s="20">
        <f t="shared" si="461"/>
        <v>3.1941540566773279</v>
      </c>
      <c r="J1149" s="20">
        <f t="shared" si="462"/>
        <v>1.0627119286445854</v>
      </c>
      <c r="K1149" s="20">
        <f t="shared" si="477"/>
        <v>0.14207776635942349</v>
      </c>
      <c r="L1149" s="20">
        <f t="shared" si="478"/>
        <v>0.66400474726495684</v>
      </c>
      <c r="M1149" s="20">
        <f t="shared" si="479"/>
        <v>0.1523145418449523</v>
      </c>
      <c r="N1149" s="20">
        <f t="shared" si="463"/>
        <v>0.97167715024359003</v>
      </c>
      <c r="O1149" s="20">
        <f t="shared" si="464"/>
        <v>2.8322849756409953E-2</v>
      </c>
      <c r="P1149" s="21">
        <f>IF(SUMIFS('Daily NSE Equity Options'!$L:$L,'Daily NSE Equity Options'!$A:$A,$A1149)=0,"",SUMIFS('Daily NSE Equity Options'!$L:$L,'Daily NSE Equity Options'!$A:$A,$A1149))</f>
        <v>670347.17200000002</v>
      </c>
      <c r="Q1149" s="8">
        <f>IF(SUMIFS('Daily BSE Equity Options'!$L:$L,'Daily BSE Equity Options'!$A:$A,$A1149)=0,"",SUMIFS('Daily BSE Equity Options'!$L:$L,'Daily BSE Equity Options'!$A:$A,$A1149))</f>
        <v>12594.001099999999</v>
      </c>
      <c r="R1149" s="8">
        <f t="shared" si="465"/>
        <v>682941.17310000001</v>
      </c>
      <c r="S1149" s="23">
        <f t="shared" si="466"/>
        <v>1.1340535611807154</v>
      </c>
      <c r="T1149" s="23">
        <f t="shared" si="467"/>
        <v>0.42381099723525861</v>
      </c>
      <c r="U1149" s="23">
        <f t="shared" si="468"/>
        <v>1.1146016024227356</v>
      </c>
      <c r="V1149" s="23">
        <f t="shared" si="480"/>
        <v>0.3875505642578434</v>
      </c>
      <c r="W1149" s="23">
        <f t="shared" si="481"/>
        <v>1.057782592232654</v>
      </c>
      <c r="X1149" s="23">
        <f t="shared" si="482"/>
        <v>0.39593495095338738</v>
      </c>
      <c r="Y1149" s="23">
        <f t="shared" si="469"/>
        <v>0.98155917142492166</v>
      </c>
      <c r="Z1149" s="23">
        <f t="shared" si="470"/>
        <v>1.8440828575078335E-2</v>
      </c>
      <c r="AA1149" s="24">
        <f>IF(SUMIFS('Daily NSE Equity Options'!$M:$M,'Daily NSE Equity Options'!$A:$A,$A1149)=0,"",SUMIFS('Daily NSE Equity Options'!$M:$M,'Daily NSE Equity Options'!$A:$A,$A1149))</f>
        <v>920263966</v>
      </c>
      <c r="AB1149" s="9">
        <f>IF(SUMIFS('Daily BSE Equity Options'!$M:$M,'Daily BSE Equity Options'!$A:$A,$A1149)=0,"",SUMIFS('Daily BSE Equity Options'!$M:$M,'Daily BSE Equity Options'!$A:$A,$A1149))</f>
        <v>15906138</v>
      </c>
      <c r="AC1149" s="9">
        <f t="shared" si="471"/>
        <v>936170104</v>
      </c>
      <c r="AD1149" s="26">
        <f t="shared" si="472"/>
        <v>1.2141310694549827</v>
      </c>
      <c r="AE1149" s="26">
        <f t="shared" si="473"/>
        <v>0.3269545630873576</v>
      </c>
      <c r="AF1149" s="26">
        <f t="shared" si="474"/>
        <v>1.1892618775909143</v>
      </c>
      <c r="AG1149" s="26">
        <f t="shared" si="483"/>
        <v>0.20158763583585393</v>
      </c>
      <c r="AH1149" s="26">
        <f t="shared" si="484"/>
        <v>1.0801780991553422</v>
      </c>
      <c r="AI1149" s="26">
        <f t="shared" si="485"/>
        <v>0.21027282385648083</v>
      </c>
      <c r="AJ1149" s="26">
        <f t="shared" si="475"/>
        <v>0.98300935061690453</v>
      </c>
      <c r="AK1149" s="26">
        <f t="shared" si="476"/>
        <v>1.6990649383095448E-2</v>
      </c>
      <c r="AL1149" s="29">
        <v>14.59</v>
      </c>
      <c r="AM1149" s="30">
        <v>15.865</v>
      </c>
      <c r="AN1149" s="30">
        <v>13.932499999999999</v>
      </c>
      <c r="AO1149" s="30">
        <v>15.435</v>
      </c>
      <c r="AP1149" s="31">
        <v>5.79E-2</v>
      </c>
    </row>
    <row r="1150" spans="1:42" x14ac:dyDescent="0.2">
      <c r="A1150" s="11">
        <v>45610</v>
      </c>
      <c r="B1150" s="5" t="s">
        <v>243</v>
      </c>
      <c r="C1150" s="10">
        <v>45597</v>
      </c>
      <c r="D1150" s="5" t="s">
        <v>193</v>
      </c>
      <c r="E1150" s="18">
        <f>IF(SUMIFS('Daily NSE Equity Options'!$K:$K,'Daily NSE Equity Options'!$A:$A,$A1150)=0,"",SUMIFS('Daily NSE Equity Options'!$K:$K,'Daily NSE Equity Options'!$A:$A,$A1150))</f>
        <v>579.02589999999998</v>
      </c>
      <c r="F1150" s="7">
        <f>IF(SUMIFS('Daily BSE Equity Options'!$K:$K,'Daily BSE Equity Options'!$A:$A,$A1150)=0,"",SUMIFS('Daily BSE Equity Options'!$K:$K,'Daily BSE Equity Options'!$A:$A,$A1150))</f>
        <v>120.2634</v>
      </c>
      <c r="G1150" s="7">
        <f t="shared" si="459"/>
        <v>699.28930000000003</v>
      </c>
      <c r="H1150" s="20" t="str">
        <f t="shared" si="460"/>
        <v/>
      </c>
      <c r="I1150" s="20" t="str">
        <f t="shared" si="461"/>
        <v/>
      </c>
      <c r="J1150" s="20" t="str">
        <f t="shared" si="462"/>
        <v/>
      </c>
      <c r="K1150" s="20">
        <f t="shared" si="477"/>
        <v>-0.3596992379766516</v>
      </c>
      <c r="L1150" s="20">
        <f t="shared" si="478"/>
        <v>3.5625175461891576</v>
      </c>
      <c r="M1150" s="20">
        <f t="shared" si="479"/>
        <v>-0.24861088128665398</v>
      </c>
      <c r="N1150" s="20">
        <f t="shared" si="463"/>
        <v>0.82802053456273383</v>
      </c>
      <c r="O1150" s="20">
        <f t="shared" si="464"/>
        <v>0.17197946543726608</v>
      </c>
      <c r="P1150" s="21">
        <f>IF(SUMIFS('Daily NSE Equity Options'!$L:$L,'Daily NSE Equity Options'!$A:$A,$A1150)=0,"",SUMIFS('Daily NSE Equity Options'!$L:$L,'Daily NSE Equity Options'!$A:$A,$A1150))</f>
        <v>389474.39289999998</v>
      </c>
      <c r="Q1150" s="8">
        <f>IF(SUMIFS('Daily BSE Equity Options'!$L:$L,'Daily BSE Equity Options'!$A:$A,$A1150)=0,"",SUMIFS('Daily BSE Equity Options'!$L:$L,'Daily BSE Equity Options'!$A:$A,$A1150))</f>
        <v>220659.52900000001</v>
      </c>
      <c r="R1150" s="8">
        <f t="shared" si="465"/>
        <v>610133.92189999996</v>
      </c>
      <c r="S1150" s="23" t="str">
        <f t="shared" si="466"/>
        <v/>
      </c>
      <c r="T1150" s="23" t="str">
        <f t="shared" si="467"/>
        <v/>
      </c>
      <c r="U1150" s="23" t="str">
        <f t="shared" si="468"/>
        <v/>
      </c>
      <c r="V1150" s="23">
        <f t="shared" si="480"/>
        <v>-0.41899599316874581</v>
      </c>
      <c r="W1150" s="23">
        <f t="shared" si="481"/>
        <v>16.521002836818873</v>
      </c>
      <c r="X1150" s="23">
        <f t="shared" si="482"/>
        <v>-0.1066083786829165</v>
      </c>
      <c r="Y1150" s="23">
        <f t="shared" si="469"/>
        <v>0.63834246699011477</v>
      </c>
      <c r="Z1150" s="23">
        <f t="shared" si="470"/>
        <v>0.36165753300988529</v>
      </c>
      <c r="AA1150" s="24">
        <f>IF(SUMIFS('Daily NSE Equity Options'!$M:$M,'Daily NSE Equity Options'!$A:$A,$A1150)=0,"",SUMIFS('Daily NSE Equity Options'!$M:$M,'Daily NSE Equity Options'!$A:$A,$A1150))</f>
        <v>648218196</v>
      </c>
      <c r="AB1150" s="9">
        <f>IF(SUMIFS('Daily BSE Equity Options'!$M:$M,'Daily BSE Equity Options'!$A:$A,$A1150)=0,"",SUMIFS('Daily BSE Equity Options'!$M:$M,'Daily BSE Equity Options'!$A:$A,$A1150))</f>
        <v>283548529</v>
      </c>
      <c r="AC1150" s="9">
        <f t="shared" si="471"/>
        <v>931766725</v>
      </c>
      <c r="AD1150" s="26" t="str">
        <f t="shared" si="472"/>
        <v/>
      </c>
      <c r="AE1150" s="26" t="str">
        <f t="shared" si="473"/>
        <v/>
      </c>
      <c r="AF1150" s="26" t="str">
        <f t="shared" si="474"/>
        <v/>
      </c>
      <c r="AG1150" s="26">
        <f t="shared" si="483"/>
        <v>-0.29561710558163912</v>
      </c>
      <c r="AH1150" s="26">
        <f t="shared" si="484"/>
        <v>16.826359170277538</v>
      </c>
      <c r="AI1150" s="26">
        <f t="shared" si="485"/>
        <v>-4.7036099328375824E-3</v>
      </c>
      <c r="AJ1150" s="26">
        <f t="shared" si="475"/>
        <v>0.69568721291265256</v>
      </c>
      <c r="AK1150" s="26">
        <f t="shared" si="476"/>
        <v>0.30431278708734744</v>
      </c>
      <c r="AL1150" s="29">
        <v>15.435</v>
      </c>
      <c r="AM1150" s="30">
        <v>15.685</v>
      </c>
      <c r="AN1150" s="30">
        <v>13.407500000000001</v>
      </c>
      <c r="AO1150" s="30">
        <v>14.775</v>
      </c>
      <c r="AP1150" s="31">
        <v>-4.2799999999999998E-2</v>
      </c>
    </row>
    <row r="1151" spans="1:42" x14ac:dyDescent="0.2">
      <c r="A1151" s="11">
        <v>45614</v>
      </c>
      <c r="B1151" s="5" t="s">
        <v>244</v>
      </c>
      <c r="C1151" s="10">
        <v>45597</v>
      </c>
      <c r="D1151" s="5" t="s">
        <v>193</v>
      </c>
      <c r="E1151" s="18">
        <f>IF(SUMIFS('Daily NSE Equity Options'!$K:$K,'Daily NSE Equity Options'!$A:$A,$A1151)=0,"",SUMIFS('Daily NSE Equity Options'!$K:$K,'Daily NSE Equity Options'!$A:$A,$A1151))</f>
        <v>532.17579999999998</v>
      </c>
      <c r="F1151" s="7">
        <f>IF(SUMIFS('Daily BSE Equity Options'!$K:$K,'Daily BSE Equity Options'!$A:$A,$A1151)=0,"",SUMIFS('Daily BSE Equity Options'!$K:$K,'Daily BSE Equity Options'!$A:$A,$A1151))</f>
        <v>92.917900000000003</v>
      </c>
      <c r="G1151" s="7">
        <f t="shared" si="459"/>
        <v>625.09370000000001</v>
      </c>
      <c r="H1151" s="20" t="str">
        <f t="shared" si="460"/>
        <v/>
      </c>
      <c r="I1151" s="20" t="str">
        <f t="shared" si="461"/>
        <v/>
      </c>
      <c r="J1151" s="20" t="str">
        <f t="shared" si="462"/>
        <v/>
      </c>
      <c r="K1151" s="20">
        <f t="shared" si="477"/>
        <v>-8.0911924665200585E-2</v>
      </c>
      <c r="L1151" s="20">
        <f t="shared" si="478"/>
        <v>-0.22738006741868266</v>
      </c>
      <c r="M1151" s="20">
        <f t="shared" si="479"/>
        <v>-0.10610143755953372</v>
      </c>
      <c r="N1151" s="20">
        <f t="shared" si="463"/>
        <v>0.85135364506153233</v>
      </c>
      <c r="O1151" s="20">
        <f t="shared" si="464"/>
        <v>0.14864635493846762</v>
      </c>
      <c r="P1151" s="21">
        <f>IF(SUMIFS('Daily NSE Equity Options'!$L:$L,'Daily NSE Equity Options'!$A:$A,$A1151)=0,"",SUMIFS('Daily NSE Equity Options'!$L:$L,'Daily NSE Equity Options'!$A:$A,$A1151))</f>
        <v>204654.7255</v>
      </c>
      <c r="Q1151" s="8">
        <f>IF(SUMIFS('Daily BSE Equity Options'!$L:$L,'Daily BSE Equity Options'!$A:$A,$A1151)=0,"",SUMIFS('Daily BSE Equity Options'!$L:$L,'Daily BSE Equity Options'!$A:$A,$A1151))</f>
        <v>147071.88920000001</v>
      </c>
      <c r="R1151" s="8">
        <f t="shared" si="465"/>
        <v>351726.61470000003</v>
      </c>
      <c r="S1151" s="23" t="str">
        <f t="shared" si="466"/>
        <v/>
      </c>
      <c r="T1151" s="23" t="str">
        <f t="shared" si="467"/>
        <v/>
      </c>
      <c r="U1151" s="23" t="str">
        <f t="shared" si="468"/>
        <v/>
      </c>
      <c r="V1151" s="23">
        <f t="shared" si="480"/>
        <v>-0.47453612039509252</v>
      </c>
      <c r="W1151" s="23">
        <f t="shared" si="481"/>
        <v>-0.33348951723720932</v>
      </c>
      <c r="X1151" s="23">
        <f t="shared" si="482"/>
        <v>-0.42352555385758817</v>
      </c>
      <c r="Y1151" s="23">
        <f t="shared" si="469"/>
        <v>0.58185737714092856</v>
      </c>
      <c r="Z1151" s="23">
        <f t="shared" si="470"/>
        <v>0.41814262285907133</v>
      </c>
      <c r="AA1151" s="24">
        <f>IF(SUMIFS('Daily NSE Equity Options'!$M:$M,'Daily NSE Equity Options'!$A:$A,$A1151)=0,"",SUMIFS('Daily NSE Equity Options'!$M:$M,'Daily NSE Equity Options'!$A:$A,$A1151))</f>
        <v>334980732</v>
      </c>
      <c r="AB1151" s="9">
        <f>IF(SUMIFS('Daily BSE Equity Options'!$M:$M,'Daily BSE Equity Options'!$A:$A,$A1151)=0,"",SUMIFS('Daily BSE Equity Options'!$M:$M,'Daily BSE Equity Options'!$A:$A,$A1151))</f>
        <v>171389199</v>
      </c>
      <c r="AC1151" s="9">
        <f t="shared" si="471"/>
        <v>506369931</v>
      </c>
      <c r="AD1151" s="26" t="str">
        <f t="shared" si="472"/>
        <v/>
      </c>
      <c r="AE1151" s="26" t="str">
        <f t="shared" si="473"/>
        <v/>
      </c>
      <c r="AF1151" s="26" t="str">
        <f t="shared" si="474"/>
        <v/>
      </c>
      <c r="AG1151" s="26">
        <f t="shared" si="483"/>
        <v>-0.48322843439587737</v>
      </c>
      <c r="AH1151" s="26">
        <f t="shared" si="484"/>
        <v>-0.39555602843561222</v>
      </c>
      <c r="AI1151" s="26">
        <f t="shared" si="485"/>
        <v>-0.45654860018745569</v>
      </c>
      <c r="AJ1151" s="26">
        <f t="shared" si="475"/>
        <v>0.66153361701092006</v>
      </c>
      <c r="AK1151" s="26">
        <f t="shared" si="476"/>
        <v>0.33846638298907999</v>
      </c>
      <c r="AL1151" s="29">
        <v>14.775</v>
      </c>
      <c r="AM1151" s="30">
        <v>16.579999999999998</v>
      </c>
      <c r="AN1151" s="30">
        <v>13.755000000000001</v>
      </c>
      <c r="AO1151" s="30">
        <v>15.1675</v>
      </c>
      <c r="AP1151" s="31">
        <v>2.6599999999999999E-2</v>
      </c>
    </row>
    <row r="1152" spans="1:42" x14ac:dyDescent="0.2">
      <c r="A1152" s="11">
        <v>45615</v>
      </c>
      <c r="B1152" s="5" t="s">
        <v>242</v>
      </c>
      <c r="C1152" s="10">
        <v>45597</v>
      </c>
      <c r="D1152" s="5" t="s">
        <v>193</v>
      </c>
      <c r="E1152" s="18">
        <f>IF(SUMIFS('Daily NSE Equity Options'!$K:$K,'Daily NSE Equity Options'!$A:$A,$A1152)=0,"",SUMIFS('Daily NSE Equity Options'!$K:$K,'Daily NSE Equity Options'!$A:$A,$A1152))</f>
        <v>637.55439999999999</v>
      </c>
      <c r="F1152" s="7">
        <f>IF(SUMIFS('Daily BSE Equity Options'!$K:$K,'Daily BSE Equity Options'!$A:$A,$A1152)=0,"",SUMIFS('Daily BSE Equity Options'!$K:$K,'Daily BSE Equity Options'!$A:$A,$A1152))</f>
        <v>28.1632</v>
      </c>
      <c r="G1152" s="7">
        <f t="shared" si="459"/>
        <v>665.71759999999995</v>
      </c>
      <c r="H1152" s="20" t="str">
        <f t="shared" si="460"/>
        <v/>
      </c>
      <c r="I1152" s="20" t="str">
        <f t="shared" si="461"/>
        <v/>
      </c>
      <c r="J1152" s="20" t="str">
        <f t="shared" si="462"/>
        <v/>
      </c>
      <c r="K1152" s="20">
        <f t="shared" si="477"/>
        <v>0.198014641026518</v>
      </c>
      <c r="L1152" s="20">
        <f t="shared" si="478"/>
        <v>-0.69690231914410461</v>
      </c>
      <c r="M1152" s="20">
        <f t="shared" si="479"/>
        <v>6.4988496924540895E-2</v>
      </c>
      <c r="N1152" s="20">
        <f t="shared" si="463"/>
        <v>0.95769497456579189</v>
      </c>
      <c r="O1152" s="20">
        <f t="shared" si="464"/>
        <v>4.2305025434208145E-2</v>
      </c>
      <c r="P1152" s="21">
        <f>IF(SUMIFS('Daily NSE Equity Options'!$L:$L,'Daily NSE Equity Options'!$A:$A,$A1152)=0,"",SUMIFS('Daily NSE Equity Options'!$L:$L,'Daily NSE Equity Options'!$A:$A,$A1152))</f>
        <v>380831.33870000002</v>
      </c>
      <c r="Q1152" s="8">
        <f>IF(SUMIFS('Daily BSE Equity Options'!$L:$L,'Daily BSE Equity Options'!$A:$A,$A1152)=0,"",SUMIFS('Daily BSE Equity Options'!$L:$L,'Daily BSE Equity Options'!$A:$A,$A1152))</f>
        <v>9558.3264999999992</v>
      </c>
      <c r="R1152" s="8">
        <f t="shared" si="465"/>
        <v>390389.66520000005</v>
      </c>
      <c r="S1152" s="23" t="str">
        <f t="shared" si="466"/>
        <v/>
      </c>
      <c r="T1152" s="23" t="str">
        <f t="shared" si="467"/>
        <v/>
      </c>
      <c r="U1152" s="23" t="str">
        <f t="shared" si="468"/>
        <v/>
      </c>
      <c r="V1152" s="23">
        <f t="shared" si="480"/>
        <v>0.86084801007929834</v>
      </c>
      <c r="W1152" s="23">
        <f t="shared" si="481"/>
        <v>-0.93500915401309748</v>
      </c>
      <c r="X1152" s="23">
        <f t="shared" si="482"/>
        <v>0.10992358520545031</v>
      </c>
      <c r="Y1152" s="23">
        <f t="shared" si="469"/>
        <v>0.97551593356063049</v>
      </c>
      <c r="Z1152" s="23">
        <f t="shared" si="470"/>
        <v>2.4484066439369456E-2</v>
      </c>
      <c r="AA1152" s="24">
        <f>IF(SUMIFS('Daily NSE Equity Options'!$M:$M,'Daily NSE Equity Options'!$A:$A,$A1152)=0,"",SUMIFS('Daily NSE Equity Options'!$M:$M,'Daily NSE Equity Options'!$A:$A,$A1152))</f>
        <v>635632298</v>
      </c>
      <c r="AB1152" s="9">
        <f>IF(SUMIFS('Daily BSE Equity Options'!$M:$M,'Daily BSE Equity Options'!$A:$A,$A1152)=0,"",SUMIFS('Daily BSE Equity Options'!$M:$M,'Daily BSE Equity Options'!$A:$A,$A1152))</f>
        <v>12174303</v>
      </c>
      <c r="AC1152" s="9">
        <f t="shared" si="471"/>
        <v>647806601</v>
      </c>
      <c r="AD1152" s="26" t="str">
        <f t="shared" si="472"/>
        <v/>
      </c>
      <c r="AE1152" s="26" t="str">
        <f t="shared" si="473"/>
        <v/>
      </c>
      <c r="AF1152" s="26" t="str">
        <f t="shared" si="474"/>
        <v/>
      </c>
      <c r="AG1152" s="26">
        <f t="shared" si="483"/>
        <v>0.89751898327095425</v>
      </c>
      <c r="AH1152" s="26">
        <f t="shared" si="484"/>
        <v>-0.92896691815450982</v>
      </c>
      <c r="AI1152" s="26">
        <f t="shared" si="485"/>
        <v>0.27931490663492808</v>
      </c>
      <c r="AJ1152" s="26">
        <f t="shared" si="475"/>
        <v>0.98120688646703058</v>
      </c>
      <c r="AK1152" s="26">
        <f t="shared" si="476"/>
        <v>1.8793113532969388E-2</v>
      </c>
      <c r="AL1152" s="29">
        <v>15.1675</v>
      </c>
      <c r="AM1152" s="30">
        <v>16.184999999999999</v>
      </c>
      <c r="AN1152" s="30">
        <v>12.7325</v>
      </c>
      <c r="AO1152" s="30">
        <v>15.6625</v>
      </c>
      <c r="AP1152" s="31">
        <v>3.2599999999999997E-2</v>
      </c>
    </row>
    <row r="1153" spans="1:42" x14ac:dyDescent="0.2">
      <c r="A1153" s="11">
        <v>45617</v>
      </c>
      <c r="B1153" s="5" t="s">
        <v>243</v>
      </c>
      <c r="C1153" s="10">
        <v>45597</v>
      </c>
      <c r="D1153" s="5" t="s">
        <v>193</v>
      </c>
      <c r="E1153" s="18">
        <f>IF(SUMIFS('Daily NSE Equity Options'!$K:$K,'Daily NSE Equity Options'!$A:$A,$A1153)=0,"",SUMIFS('Daily NSE Equity Options'!$K:$K,'Daily NSE Equity Options'!$A:$A,$A1153))</f>
        <v>656.12350000000004</v>
      </c>
      <c r="F1153" s="7">
        <f>IF(SUMIFS('Daily BSE Equity Options'!$K:$K,'Daily BSE Equity Options'!$A:$A,$A1153)=0,"",SUMIFS('Daily BSE Equity Options'!$K:$K,'Daily BSE Equity Options'!$A:$A,$A1153))</f>
        <v>32.198099999999997</v>
      </c>
      <c r="G1153" s="7">
        <f t="shared" si="459"/>
        <v>688.32159999999999</v>
      </c>
      <c r="H1153" s="20">
        <f t="shared" si="460"/>
        <v>0.57688183206870081</v>
      </c>
      <c r="I1153" s="20">
        <f t="shared" si="461"/>
        <v>10.960216931020392</v>
      </c>
      <c r="J1153" s="20">
        <f t="shared" si="462"/>
        <v>0.64363021940091403</v>
      </c>
      <c r="K1153" s="20">
        <f t="shared" si="477"/>
        <v>2.9125514622752258E-2</v>
      </c>
      <c r="L1153" s="20">
        <f t="shared" si="478"/>
        <v>0.14326852062265649</v>
      </c>
      <c r="M1153" s="20">
        <f t="shared" si="479"/>
        <v>3.3954337394715095E-2</v>
      </c>
      <c r="N1153" s="20">
        <f t="shared" si="463"/>
        <v>0.95322230190073953</v>
      </c>
      <c r="O1153" s="20">
        <f t="shared" si="464"/>
        <v>4.6777698099260571E-2</v>
      </c>
      <c r="P1153" s="21">
        <f>IF(SUMIFS('Daily NSE Equity Options'!$L:$L,'Daily NSE Equity Options'!$A:$A,$A1153)=0,"",SUMIFS('Daily NSE Equity Options'!$L:$L,'Daily NSE Equity Options'!$A:$A,$A1153))</f>
        <v>442406.60070000001</v>
      </c>
      <c r="Q1153" s="8">
        <f>IF(SUMIFS('Daily BSE Equity Options'!$L:$L,'Daily BSE Equity Options'!$A:$A,$A1153)=0,"",SUMIFS('Daily BSE Equity Options'!$L:$L,'Daily BSE Equity Options'!$A:$A,$A1153))</f>
        <v>17105.750400000001</v>
      </c>
      <c r="R1153" s="8">
        <f t="shared" si="465"/>
        <v>459512.35110000003</v>
      </c>
      <c r="S1153" s="23">
        <f t="shared" si="466"/>
        <v>0.46683562466642869</v>
      </c>
      <c r="T1153" s="23">
        <f t="shared" si="467"/>
        <v>15.131108805944812</v>
      </c>
      <c r="U1153" s="23">
        <f t="shared" si="468"/>
        <v>0.51821325165017162</v>
      </c>
      <c r="V1153" s="23">
        <f t="shared" si="480"/>
        <v>0.16168643633738844</v>
      </c>
      <c r="W1153" s="23">
        <f t="shared" si="481"/>
        <v>0.78961771184526941</v>
      </c>
      <c r="X1153" s="23">
        <f t="shared" si="482"/>
        <v>0.17706074740628153</v>
      </c>
      <c r="Y1153" s="23">
        <f t="shared" si="469"/>
        <v>0.9627741226997456</v>
      </c>
      <c r="Z1153" s="23">
        <f t="shared" si="470"/>
        <v>3.7225877300254354E-2</v>
      </c>
      <c r="AA1153" s="24">
        <f>IF(SUMIFS('Daily NSE Equity Options'!$M:$M,'Daily NSE Equity Options'!$A:$A,$A1153)=0,"",SUMIFS('Daily NSE Equity Options'!$M:$M,'Daily NSE Equity Options'!$A:$A,$A1153))</f>
        <v>735942989</v>
      </c>
      <c r="AB1153" s="9">
        <f>IF(SUMIFS('Daily BSE Equity Options'!$M:$M,'Daily BSE Equity Options'!$A:$A,$A1153)=0,"",SUMIFS('Daily BSE Equity Options'!$M:$M,'Daily BSE Equity Options'!$A:$A,$A1153))</f>
        <v>21934475</v>
      </c>
      <c r="AC1153" s="9">
        <f t="shared" si="471"/>
        <v>757877464</v>
      </c>
      <c r="AD1153" s="26">
        <f t="shared" si="472"/>
        <v>0.88361907168824039</v>
      </c>
      <c r="AE1153" s="26">
        <f t="shared" si="473"/>
        <v>12.754522765894739</v>
      </c>
      <c r="AF1153" s="26">
        <f t="shared" si="474"/>
        <v>0.93187441353957601</v>
      </c>
      <c r="AG1153" s="26">
        <f t="shared" si="483"/>
        <v>0.15781245118541798</v>
      </c>
      <c r="AH1153" s="26">
        <f t="shared" si="484"/>
        <v>0.80170273402920889</v>
      </c>
      <c r="AI1153" s="26">
        <f t="shared" si="485"/>
        <v>0.16991315437367693</v>
      </c>
      <c r="AJ1153" s="26">
        <f t="shared" si="475"/>
        <v>0.97105801921562351</v>
      </c>
      <c r="AK1153" s="26">
        <f t="shared" si="476"/>
        <v>2.8941980784376511E-2</v>
      </c>
      <c r="AL1153" s="29">
        <v>15.6625</v>
      </c>
      <c r="AM1153" s="30">
        <v>16.78</v>
      </c>
      <c r="AN1153" s="30">
        <v>14.8375</v>
      </c>
      <c r="AO1153" s="30">
        <v>15.99</v>
      </c>
      <c r="AP1153" s="31">
        <v>2.0899999999999998E-2</v>
      </c>
    </row>
    <row r="1154" spans="1:42" x14ac:dyDescent="0.2">
      <c r="A1154" s="11">
        <v>45618</v>
      </c>
      <c r="B1154" s="5" t="s">
        <v>241</v>
      </c>
      <c r="C1154" s="10">
        <v>45597</v>
      </c>
      <c r="D1154" s="5" t="s">
        <v>193</v>
      </c>
      <c r="E1154" s="18">
        <f>IF(SUMIFS('Daily NSE Equity Options'!$K:$K,'Daily NSE Equity Options'!$A:$A,$A1154)=0,"",SUMIFS('Daily NSE Equity Options'!$K:$K,'Daily NSE Equity Options'!$A:$A,$A1154))</f>
        <v>634.25350000000003</v>
      </c>
      <c r="F1154" s="7">
        <f>IF(SUMIFS('Daily BSE Equity Options'!$K:$K,'Daily BSE Equity Options'!$A:$A,$A1154)=0,"",SUMIFS('Daily BSE Equity Options'!$K:$K,'Daily BSE Equity Options'!$A:$A,$A1154))</f>
        <v>329.00779999999997</v>
      </c>
      <c r="G1154" s="7">
        <f t="shared" ref="G1154:G1217" si="486">IF(OR(E1154="",F1154=""),"",E1154+F1154)</f>
        <v>963.26130000000001</v>
      </c>
      <c r="H1154" s="20">
        <f t="shared" ref="H1154:H1217" si="487">IFERROR(IF(OR(E1154="",INDEX(E:E,MATCH(DATE(YEAR($A1154)-1,MONTH($A1154),DAY($A1154)),$A:$A,0))=""),"",E1154/INDEX(E:E,MATCH(DATE(YEAR($A1154)-1,MONTH($A1154),DAY($A1154)),$A:$A,0))-1),"")</f>
        <v>0.13706460570922507</v>
      </c>
      <c r="I1154" s="20">
        <f t="shared" ref="I1154:I1217" si="488">IFERROR(IF(OR(F1154="",INDEX(F:F,MATCH(DATE(YEAR($A1154)-1,MONTH($A1154),DAY($A1154)),$A:$A,0))=""),"",F1154/INDEX(F:F,MATCH(DATE(YEAR($A1154)-1,MONTH($A1154),DAY($A1154)),$A:$A,0))-1),"")</f>
        <v>82.301549524002425</v>
      </c>
      <c r="J1154" s="20">
        <f t="shared" ref="J1154:J1217" si="489">IFERROR(IF(OR(G1154="",INDEX(G:G,MATCH(DATE(YEAR($A1154)-1,MONTH($A1154),DAY($A1154)),$A:$A,0))=""),"",G1154/INDEX(G:G,MATCH(DATE(YEAR($A1154)-1,MONTH($A1154),DAY($A1154)),$A:$A,0))-1),"")</f>
        <v>0.71475514135682761</v>
      </c>
      <c r="K1154" s="20">
        <f t="shared" si="477"/>
        <v>-3.3332139452404874E-2</v>
      </c>
      <c r="L1154" s="20">
        <f t="shared" si="478"/>
        <v>9.2182364797922869</v>
      </c>
      <c r="M1154" s="20">
        <f t="shared" si="479"/>
        <v>0.39943494436321636</v>
      </c>
      <c r="N1154" s="20">
        <f t="shared" ref="N1154:N1217" si="490">IF(G1154="","",E1154/G1154)</f>
        <v>0.65844387187567899</v>
      </c>
      <c r="O1154" s="20">
        <f t="shared" ref="O1154:O1217" si="491">IF(G1154="","",F1154/G1154)</f>
        <v>0.34155612812432096</v>
      </c>
      <c r="P1154" s="21">
        <f>IF(SUMIFS('Daily NSE Equity Options'!$L:$L,'Daily NSE Equity Options'!$A:$A,$A1154)=0,"",SUMIFS('Daily NSE Equity Options'!$L:$L,'Daily NSE Equity Options'!$A:$A,$A1154))</f>
        <v>134640.07010000001</v>
      </c>
      <c r="Q1154" s="8">
        <f>IF(SUMIFS('Daily BSE Equity Options'!$L:$L,'Daily BSE Equity Options'!$A:$A,$A1154)=0,"",SUMIFS('Daily BSE Equity Options'!$L:$L,'Daily BSE Equity Options'!$A:$A,$A1154))</f>
        <v>337377.71879999997</v>
      </c>
      <c r="R1154" s="8">
        <f t="shared" ref="R1154:R1217" si="492">IF(OR(P1154="",Q1154=""),"",P1154+Q1154)</f>
        <v>472017.78889999999</v>
      </c>
      <c r="S1154" s="23">
        <f t="shared" ref="S1154:S1217" si="493">IFERROR(IF(OR(P1154="",INDEX(P:P,MATCH(DATE(YEAR($A1154)-1,MONTH($A1154),DAY($A1154)),$A:$A,0))=""),"",P1154/INDEX(P:P,MATCH(DATE(YEAR($A1154)-1,MONTH($A1154),DAY($A1154)),$A:$A,0))-1),"")</f>
        <v>-0.72810217688533641</v>
      </c>
      <c r="T1154" s="23">
        <f t="shared" ref="T1154:T1217" si="494">IFERROR(IF(OR(Q1154="",INDEX(Q:Q,MATCH(DATE(YEAR($A1154)-1,MONTH($A1154),DAY($A1154)),$A:$A,0))=""),"",Q1154/INDEX(Q:Q,MATCH(DATE(YEAR($A1154)-1,MONTH($A1154),DAY($A1154)),$A:$A,0))-1),"")</f>
        <v>143.93268875410871</v>
      </c>
      <c r="U1154" s="23">
        <f t="shared" ref="U1154:U1217" si="495">IFERROR(IF(OR(R1154="",INDEX(R:R,MATCH(DATE(YEAR($A1154)-1,MONTH($A1154),DAY($A1154)),$A:$A,0))=""),"",R1154/INDEX(R:R,MATCH(DATE(YEAR($A1154)-1,MONTH($A1154),DAY($A1154)),$A:$A,0))-1),"")</f>
        <v>-5.1247410470115495E-2</v>
      </c>
      <c r="V1154" s="23">
        <f t="shared" si="480"/>
        <v>-0.69566441846264249</v>
      </c>
      <c r="W1154" s="23">
        <f t="shared" si="481"/>
        <v>18.723058673883138</v>
      </c>
      <c r="X1154" s="23">
        <f t="shared" si="482"/>
        <v>2.7214584700637312E-2</v>
      </c>
      <c r="Y1154" s="23">
        <f t="shared" ref="Y1154:Y1217" si="496">IF(R1154="","",P1154/R1154)</f>
        <v>0.28524363544384207</v>
      </c>
      <c r="Z1154" s="23">
        <f t="shared" ref="Z1154:Z1217" si="497">IF(R1154="","",Q1154/R1154)</f>
        <v>0.71475636455615787</v>
      </c>
      <c r="AA1154" s="24">
        <f>IF(SUMIFS('Daily NSE Equity Options'!$M:$M,'Daily NSE Equity Options'!$A:$A,$A1154)=0,"",SUMIFS('Daily NSE Equity Options'!$M:$M,'Daily NSE Equity Options'!$A:$A,$A1154))</f>
        <v>206808416</v>
      </c>
      <c r="AB1154" s="9">
        <f>IF(SUMIFS('Daily BSE Equity Options'!$M:$M,'Daily BSE Equity Options'!$A:$A,$A1154)=0,"",SUMIFS('Daily BSE Equity Options'!$M:$M,'Daily BSE Equity Options'!$A:$A,$A1154))</f>
        <v>430118406</v>
      </c>
      <c r="AC1154" s="9">
        <f t="shared" ref="AC1154:AC1217" si="498">IF(OR(AA1154="",AB1154=""),"",AA1154+AB1154)</f>
        <v>636926822</v>
      </c>
      <c r="AD1154" s="26">
        <f t="shared" ref="AD1154:AD1217" si="499">IFERROR(IF(OR(AA1154="",INDEX(AA:AA,MATCH(DATE(YEAR($A1154)-1,MONTH($A1154),DAY($A1154)),$A:$A,0))=""),"",AA1154/INDEX(AA:AA,MATCH(DATE(YEAR($A1154)-1,MONTH($A1154),DAY($A1154)),$A:$A,0))-1),"")</f>
        <v>-0.70883075168633747</v>
      </c>
      <c r="AE1154" s="26">
        <f t="shared" ref="AE1154:AE1217" si="500">IFERROR(IF(OR(AB1154="",INDEX(AB:AB,MATCH(DATE(YEAR($A1154)-1,MONTH($A1154),DAY($A1154)),$A:$A,0))=""),"",AB1154/INDEX(AB:AB,MATCH(DATE(YEAR($A1154)-1,MONTH($A1154),DAY($A1154)),$A:$A,0))-1),"")</f>
        <v>122.11617020618857</v>
      </c>
      <c r="AF1154" s="26">
        <f t="shared" ref="AF1154:AF1217" si="501">IFERROR(IF(OR(AC1154="",INDEX(AC:AC,MATCH(DATE(YEAR($A1154)-1,MONTH($A1154),DAY($A1154)),$A:$A,0))=""),"",AC1154/INDEX(AC:AC,MATCH(DATE(YEAR($A1154)-1,MONTH($A1154),DAY($A1154)),$A:$A,0))-1),"")</f>
        <v>-0.10764860316439695</v>
      </c>
      <c r="AG1154" s="26">
        <f t="shared" si="483"/>
        <v>-0.71898853703190857</v>
      </c>
      <c r="AH1154" s="26">
        <f t="shared" si="484"/>
        <v>18.609240977958216</v>
      </c>
      <c r="AI1154" s="26">
        <f t="shared" si="485"/>
        <v>-0.1595912898130456</v>
      </c>
      <c r="AJ1154" s="26">
        <f t="shared" ref="AJ1154:AJ1217" si="502">IF(AC1154="","",AA1154/AC1154)</f>
        <v>0.32469729466032754</v>
      </c>
      <c r="AK1154" s="26">
        <f t="shared" ref="AK1154:AK1217" si="503">IF(AC1154="","",AB1154/AC1154)</f>
        <v>0.6753027053396724</v>
      </c>
      <c r="AL1154" s="29">
        <v>15.99</v>
      </c>
      <c r="AM1154" s="30">
        <v>18.670000000000002</v>
      </c>
      <c r="AN1154" s="30">
        <v>12.7525</v>
      </c>
      <c r="AO1154" s="30">
        <v>16.0975</v>
      </c>
      <c r="AP1154" s="31">
        <v>6.7000000000000002E-3</v>
      </c>
    </row>
    <row r="1155" spans="1:42" x14ac:dyDescent="0.2">
      <c r="A1155" s="11">
        <v>45621</v>
      </c>
      <c r="B1155" s="5" t="s">
        <v>244</v>
      </c>
      <c r="C1155" s="10">
        <v>45597</v>
      </c>
      <c r="D1155" s="5" t="s">
        <v>193</v>
      </c>
      <c r="E1155" s="18">
        <f>IF(SUMIFS('Daily NSE Equity Options'!$K:$K,'Daily NSE Equity Options'!$A:$A,$A1155)=0,"",SUMIFS('Daily NSE Equity Options'!$K:$K,'Daily NSE Equity Options'!$A:$A,$A1155))</f>
        <v>624.61069999999995</v>
      </c>
      <c r="F1155" s="7">
        <f>IF(SUMIFS('Daily BSE Equity Options'!$K:$K,'Daily BSE Equity Options'!$A:$A,$A1155)=0,"",SUMIFS('Daily BSE Equity Options'!$K:$K,'Daily BSE Equity Options'!$A:$A,$A1155))</f>
        <v>116.0911</v>
      </c>
      <c r="G1155" s="7">
        <f t="shared" si="486"/>
        <v>740.70179999999993</v>
      </c>
      <c r="H1155" s="20" t="str">
        <f t="shared" si="487"/>
        <v/>
      </c>
      <c r="I1155" s="20" t="str">
        <f t="shared" si="488"/>
        <v/>
      </c>
      <c r="J1155" s="20" t="str">
        <f t="shared" si="489"/>
        <v/>
      </c>
      <c r="K1155" s="20">
        <f t="shared" ref="K1155:K1218" si="504">IF(OR(E1155="",E1154=""),"",E1155/E1154-1)</f>
        <v>-1.5203384766501182E-2</v>
      </c>
      <c r="L1155" s="20">
        <f t="shared" ref="L1155:L1218" si="505">IF(OR(F1155="",F1154=""),"",F1155/F1154-1)</f>
        <v>-0.6471478791688221</v>
      </c>
      <c r="M1155" s="20">
        <f t="shared" ref="M1155:M1218" si="506">IF(OR(G1155="",G1154=""),"",G1155/G1154-1)</f>
        <v>-0.23104789946403959</v>
      </c>
      <c r="N1155" s="20">
        <f t="shared" si="490"/>
        <v>0.8432687756395354</v>
      </c>
      <c r="O1155" s="20">
        <f t="shared" si="491"/>
        <v>0.15673122436046463</v>
      </c>
      <c r="P1155" s="21">
        <f>IF(SUMIFS('Daily NSE Equity Options'!$L:$L,'Daily NSE Equity Options'!$A:$A,$A1155)=0,"",SUMIFS('Daily NSE Equity Options'!$L:$L,'Daily NSE Equity Options'!$A:$A,$A1155))</f>
        <v>230186.234</v>
      </c>
      <c r="Q1155" s="8">
        <f>IF(SUMIFS('Daily BSE Equity Options'!$L:$L,'Daily BSE Equity Options'!$A:$A,$A1155)=0,"",SUMIFS('Daily BSE Equity Options'!$L:$L,'Daily BSE Equity Options'!$A:$A,$A1155))</f>
        <v>163646.41209999999</v>
      </c>
      <c r="R1155" s="8">
        <f t="shared" si="492"/>
        <v>393832.64610000001</v>
      </c>
      <c r="S1155" s="23" t="str">
        <f t="shared" si="493"/>
        <v/>
      </c>
      <c r="T1155" s="23" t="str">
        <f t="shared" si="494"/>
        <v/>
      </c>
      <c r="U1155" s="23" t="str">
        <f t="shared" si="495"/>
        <v/>
      </c>
      <c r="V1155" s="23">
        <f t="shared" ref="V1155:V1218" si="507">IF(OR(P1155="",P1154=""),"",P1155/P1154-1)</f>
        <v>0.70964137072296407</v>
      </c>
      <c r="W1155" s="23">
        <f t="shared" ref="W1155:W1218" si="508">IF(OR(Q1155="",Q1154=""),"",Q1155/Q1154-1)</f>
        <v>-0.5149459997475091</v>
      </c>
      <c r="X1155" s="23">
        <f t="shared" ref="X1155:X1218" si="509">IF(OR(R1155="",R1154=""),"",R1155/R1154-1)</f>
        <v>-0.16564024627589613</v>
      </c>
      <c r="Y1155" s="23">
        <f t="shared" si="496"/>
        <v>0.58447728058976667</v>
      </c>
      <c r="Z1155" s="23">
        <f t="shared" si="497"/>
        <v>0.41552271941023322</v>
      </c>
      <c r="AA1155" s="24">
        <f>IF(SUMIFS('Daily NSE Equity Options'!$M:$M,'Daily NSE Equity Options'!$A:$A,$A1155)=0,"",SUMIFS('Daily NSE Equity Options'!$M:$M,'Daily NSE Equity Options'!$A:$A,$A1155))</f>
        <v>353866964</v>
      </c>
      <c r="AB1155" s="9">
        <f>IF(SUMIFS('Daily BSE Equity Options'!$M:$M,'Daily BSE Equity Options'!$A:$A,$A1155)=0,"",SUMIFS('Daily BSE Equity Options'!$M:$M,'Daily BSE Equity Options'!$A:$A,$A1155))</f>
        <v>184294190</v>
      </c>
      <c r="AC1155" s="9">
        <f t="shared" si="498"/>
        <v>538161154</v>
      </c>
      <c r="AD1155" s="26" t="str">
        <f t="shared" si="499"/>
        <v/>
      </c>
      <c r="AE1155" s="26" t="str">
        <f t="shared" si="500"/>
        <v/>
      </c>
      <c r="AF1155" s="26" t="str">
        <f t="shared" si="501"/>
        <v/>
      </c>
      <c r="AG1155" s="26">
        <f t="shared" ref="AG1155:AG1218" si="510">IF(OR(AA1155="",AA1154=""),"",AA1155/AA1154-1)</f>
        <v>0.71108589700720892</v>
      </c>
      <c r="AH1155" s="26">
        <f t="shared" ref="AH1155:AH1218" si="511">IF(OR(AB1155="",AB1154=""),"",AB1155/AB1154-1)</f>
        <v>-0.57152684602853288</v>
      </c>
      <c r="AI1155" s="26">
        <f t="shared" ref="AI1155:AI1218" si="512">IF(OR(AC1155="",AC1154=""),"",AC1155/AC1154-1)</f>
        <v>-0.15506595826796565</v>
      </c>
      <c r="AJ1155" s="26">
        <f t="shared" si="502"/>
        <v>0.65754832241198891</v>
      </c>
      <c r="AK1155" s="26">
        <f t="shared" si="503"/>
        <v>0.34245167758801109</v>
      </c>
      <c r="AL1155" s="29">
        <v>16.0975</v>
      </c>
      <c r="AM1155" s="30">
        <v>16.864999999999998</v>
      </c>
      <c r="AN1155" s="30">
        <v>13.63</v>
      </c>
      <c r="AO1155" s="30">
        <v>15.3025</v>
      </c>
      <c r="AP1155" s="31">
        <v>-4.9399999999999999E-2</v>
      </c>
    </row>
    <row r="1156" spans="1:42" x14ac:dyDescent="0.2">
      <c r="A1156" s="11">
        <v>45622</v>
      </c>
      <c r="B1156" s="5" t="s">
        <v>242</v>
      </c>
      <c r="C1156" s="10">
        <v>45597</v>
      </c>
      <c r="D1156" s="5" t="s">
        <v>193</v>
      </c>
      <c r="E1156" s="18">
        <f>IF(SUMIFS('Daily NSE Equity Options'!$K:$K,'Daily NSE Equity Options'!$A:$A,$A1156)=0,"",SUMIFS('Daily NSE Equity Options'!$K:$K,'Daily NSE Equity Options'!$A:$A,$A1156))</f>
        <v>547.74620000000004</v>
      </c>
      <c r="F1156" s="7">
        <f>IF(SUMIFS('Daily BSE Equity Options'!$K:$K,'Daily BSE Equity Options'!$A:$A,$A1156)=0,"",SUMIFS('Daily BSE Equity Options'!$K:$K,'Daily BSE Equity Options'!$A:$A,$A1156))</f>
        <v>18.3779</v>
      </c>
      <c r="G1156" s="7">
        <f t="shared" si="486"/>
        <v>566.1241</v>
      </c>
      <c r="H1156" s="20" t="str">
        <f t="shared" si="487"/>
        <v/>
      </c>
      <c r="I1156" s="20" t="str">
        <f t="shared" si="488"/>
        <v/>
      </c>
      <c r="J1156" s="20" t="str">
        <f t="shared" si="489"/>
        <v/>
      </c>
      <c r="K1156" s="20">
        <f t="shared" si="504"/>
        <v>-0.12305985152031484</v>
      </c>
      <c r="L1156" s="20">
        <f t="shared" si="505"/>
        <v>-0.8416941522649023</v>
      </c>
      <c r="M1156" s="20">
        <f t="shared" si="506"/>
        <v>-0.23569228534344044</v>
      </c>
      <c r="N1156" s="20">
        <f t="shared" si="490"/>
        <v>0.96753732971269024</v>
      </c>
      <c r="O1156" s="20">
        <f t="shared" si="491"/>
        <v>3.24626702873098E-2</v>
      </c>
      <c r="P1156" s="21">
        <f>IF(SUMIFS('Daily NSE Equity Options'!$L:$L,'Daily NSE Equity Options'!$A:$A,$A1156)=0,"",SUMIFS('Daily NSE Equity Options'!$L:$L,'Daily NSE Equity Options'!$A:$A,$A1156))</f>
        <v>328192.20209999999</v>
      </c>
      <c r="Q1156" s="8">
        <f>IF(SUMIFS('Daily BSE Equity Options'!$L:$L,'Daily BSE Equity Options'!$A:$A,$A1156)=0,"",SUMIFS('Daily BSE Equity Options'!$L:$L,'Daily BSE Equity Options'!$A:$A,$A1156))</f>
        <v>5357.4103999999998</v>
      </c>
      <c r="R1156" s="8">
        <f t="shared" si="492"/>
        <v>333549.61249999999</v>
      </c>
      <c r="S1156" s="23" t="str">
        <f t="shared" si="493"/>
        <v/>
      </c>
      <c r="T1156" s="23" t="str">
        <f t="shared" si="494"/>
        <v/>
      </c>
      <c r="U1156" s="23" t="str">
        <f t="shared" si="495"/>
        <v/>
      </c>
      <c r="V1156" s="23">
        <f t="shared" si="507"/>
        <v>0.42576815475420648</v>
      </c>
      <c r="W1156" s="23">
        <f t="shared" si="508"/>
        <v>-0.96726228011203674</v>
      </c>
      <c r="X1156" s="23">
        <f t="shared" si="509"/>
        <v>-0.15306763976263471</v>
      </c>
      <c r="Y1156" s="23">
        <f t="shared" si="496"/>
        <v>0.9839381903044484</v>
      </c>
      <c r="Z1156" s="23">
        <f t="shared" si="497"/>
        <v>1.6061809695551661E-2</v>
      </c>
      <c r="AA1156" s="24">
        <f>IF(SUMIFS('Daily NSE Equity Options'!$M:$M,'Daily NSE Equity Options'!$A:$A,$A1156)=0,"",SUMIFS('Daily NSE Equity Options'!$M:$M,'Daily NSE Equity Options'!$A:$A,$A1156))</f>
        <v>518501365</v>
      </c>
      <c r="AB1156" s="9">
        <f>IF(SUMIFS('Daily BSE Equity Options'!$M:$M,'Daily BSE Equity Options'!$A:$A,$A1156)=0,"",SUMIFS('Daily BSE Equity Options'!$M:$M,'Daily BSE Equity Options'!$A:$A,$A1156))</f>
        <v>6677100</v>
      </c>
      <c r="AC1156" s="9">
        <f t="shared" si="498"/>
        <v>525178465</v>
      </c>
      <c r="AD1156" s="26" t="str">
        <f t="shared" si="499"/>
        <v/>
      </c>
      <c r="AE1156" s="26" t="str">
        <f t="shared" si="500"/>
        <v/>
      </c>
      <c r="AF1156" s="26" t="str">
        <f t="shared" si="501"/>
        <v/>
      </c>
      <c r="AG1156" s="26">
        <f t="shared" si="510"/>
        <v>0.46524377166781816</v>
      </c>
      <c r="AH1156" s="26">
        <f t="shared" si="511"/>
        <v>-0.96376934074807241</v>
      </c>
      <c r="AI1156" s="26">
        <f t="shared" si="512"/>
        <v>-2.4124165974268696E-2</v>
      </c>
      <c r="AJ1156" s="26">
        <f t="shared" si="502"/>
        <v>0.98728603618581356</v>
      </c>
      <c r="AK1156" s="26">
        <f t="shared" si="503"/>
        <v>1.2713963814186479E-2</v>
      </c>
      <c r="AL1156" s="29">
        <v>15.3025</v>
      </c>
      <c r="AM1156" s="30">
        <v>16.260000000000002</v>
      </c>
      <c r="AN1156" s="30">
        <v>13.8725</v>
      </c>
      <c r="AO1156" s="30">
        <v>15.305</v>
      </c>
      <c r="AP1156" s="31">
        <v>2.0000000000000001E-4</v>
      </c>
    </row>
    <row r="1157" spans="1:42" x14ac:dyDescent="0.2">
      <c r="A1157" s="11">
        <v>45623</v>
      </c>
      <c r="B1157" s="5" t="s">
        <v>240</v>
      </c>
      <c r="C1157" s="10">
        <v>45597</v>
      </c>
      <c r="D1157" s="5" t="s">
        <v>193</v>
      </c>
      <c r="E1157" s="18">
        <f>IF(SUMIFS('Daily NSE Equity Options'!$K:$K,'Daily NSE Equity Options'!$A:$A,$A1157)=0,"",SUMIFS('Daily NSE Equity Options'!$K:$K,'Daily NSE Equity Options'!$A:$A,$A1157))</f>
        <v>589.69759999999997</v>
      </c>
      <c r="F1157" s="7">
        <f>IF(SUMIFS('Daily BSE Equity Options'!$K:$K,'Daily BSE Equity Options'!$A:$A,$A1157)=0,"",SUMIFS('Daily BSE Equity Options'!$K:$K,'Daily BSE Equity Options'!$A:$A,$A1157))</f>
        <v>19.186499999999999</v>
      </c>
      <c r="G1157" s="7">
        <f t="shared" si="486"/>
        <v>608.88409999999999</v>
      </c>
      <c r="H1157" s="20" t="str">
        <f t="shared" si="487"/>
        <v/>
      </c>
      <c r="I1157" s="20" t="str">
        <f t="shared" si="488"/>
        <v/>
      </c>
      <c r="J1157" s="20" t="str">
        <f t="shared" si="489"/>
        <v/>
      </c>
      <c r="K1157" s="20">
        <f t="shared" si="504"/>
        <v>7.6589121019917439E-2</v>
      </c>
      <c r="L1157" s="20">
        <f t="shared" si="505"/>
        <v>4.399849819620294E-2</v>
      </c>
      <c r="M1157" s="20">
        <f t="shared" si="506"/>
        <v>7.5531142376733307E-2</v>
      </c>
      <c r="N1157" s="20">
        <f t="shared" si="490"/>
        <v>0.96848907698525877</v>
      </c>
      <c r="O1157" s="20">
        <f t="shared" si="491"/>
        <v>3.1510923014741225E-2</v>
      </c>
      <c r="P1157" s="21">
        <f>IF(SUMIFS('Daily NSE Equity Options'!$L:$L,'Daily NSE Equity Options'!$A:$A,$A1157)=0,"",SUMIFS('Daily NSE Equity Options'!$L:$L,'Daily NSE Equity Options'!$A:$A,$A1157))</f>
        <v>497277.69390000001</v>
      </c>
      <c r="Q1157" s="8">
        <f>IF(SUMIFS('Daily BSE Equity Options'!$L:$L,'Daily BSE Equity Options'!$A:$A,$A1157)=0,"",SUMIFS('Daily BSE Equity Options'!$L:$L,'Daily BSE Equity Options'!$A:$A,$A1157))</f>
        <v>7573.4292999999998</v>
      </c>
      <c r="R1157" s="8">
        <f t="shared" si="492"/>
        <v>504851.12320000003</v>
      </c>
      <c r="S1157" s="23" t="str">
        <f t="shared" si="493"/>
        <v/>
      </c>
      <c r="T1157" s="23" t="str">
        <f t="shared" si="494"/>
        <v/>
      </c>
      <c r="U1157" s="23" t="str">
        <f t="shared" si="495"/>
        <v/>
      </c>
      <c r="V1157" s="23">
        <f t="shared" si="507"/>
        <v>0.51520264868596644</v>
      </c>
      <c r="W1157" s="23">
        <f t="shared" si="508"/>
        <v>0.41363620378980115</v>
      </c>
      <c r="X1157" s="23">
        <f t="shared" si="509"/>
        <v>0.51357130777659066</v>
      </c>
      <c r="Y1157" s="23">
        <f t="shared" si="496"/>
        <v>0.98499868782702549</v>
      </c>
      <c r="Z1157" s="23">
        <f t="shared" si="497"/>
        <v>1.5001312172974481E-2</v>
      </c>
      <c r="AA1157" s="24">
        <f>IF(SUMIFS('Daily NSE Equity Options'!$M:$M,'Daily NSE Equity Options'!$A:$A,$A1157)=0,"",SUMIFS('Daily NSE Equity Options'!$M:$M,'Daily NSE Equity Options'!$A:$A,$A1157))</f>
        <v>668564568</v>
      </c>
      <c r="AB1157" s="9">
        <f>IF(SUMIFS('Daily BSE Equity Options'!$M:$M,'Daily BSE Equity Options'!$A:$A,$A1157)=0,"",SUMIFS('Daily BSE Equity Options'!$M:$M,'Daily BSE Equity Options'!$A:$A,$A1157))</f>
        <v>9427903</v>
      </c>
      <c r="AC1157" s="9">
        <f t="shared" si="498"/>
        <v>677992471</v>
      </c>
      <c r="AD1157" s="26" t="str">
        <f t="shared" si="499"/>
        <v/>
      </c>
      <c r="AE1157" s="26" t="str">
        <f t="shared" si="500"/>
        <v/>
      </c>
      <c r="AF1157" s="26" t="str">
        <f t="shared" si="501"/>
        <v/>
      </c>
      <c r="AG1157" s="26">
        <f t="shared" si="510"/>
        <v>0.28941718022285245</v>
      </c>
      <c r="AH1157" s="26">
        <f t="shared" si="511"/>
        <v>0.41197570801695349</v>
      </c>
      <c r="AI1157" s="26">
        <f t="shared" si="512"/>
        <v>0.29097538491034669</v>
      </c>
      <c r="AJ1157" s="26">
        <f t="shared" si="502"/>
        <v>0.98609438393011295</v>
      </c>
      <c r="AK1157" s="26">
        <f t="shared" si="503"/>
        <v>1.3905616069887007E-2</v>
      </c>
      <c r="AL1157" s="29">
        <v>15.305</v>
      </c>
      <c r="AM1157" s="30">
        <v>15.305</v>
      </c>
      <c r="AN1157" s="30">
        <v>13.244999999999999</v>
      </c>
      <c r="AO1157" s="30">
        <v>14.625</v>
      </c>
      <c r="AP1157" s="31">
        <v>-4.4400000000000002E-2</v>
      </c>
    </row>
    <row r="1158" spans="1:42" x14ac:dyDescent="0.2">
      <c r="A1158" s="11">
        <v>45624</v>
      </c>
      <c r="B1158" s="5" t="s">
        <v>243</v>
      </c>
      <c r="C1158" s="10">
        <v>45597</v>
      </c>
      <c r="D1158" s="5" t="s">
        <v>193</v>
      </c>
      <c r="E1158" s="18">
        <f>IF(SUMIFS('Daily NSE Equity Options'!$K:$K,'Daily NSE Equity Options'!$A:$A,$A1158)=0,"",SUMIFS('Daily NSE Equity Options'!$K:$K,'Daily NSE Equity Options'!$A:$A,$A1158))</f>
        <v>795.93600000000004</v>
      </c>
      <c r="F1158" s="7">
        <f>IF(SUMIFS('Daily BSE Equity Options'!$K:$K,'Daily BSE Equity Options'!$A:$A,$A1158)=0,"",SUMIFS('Daily BSE Equity Options'!$K:$K,'Daily BSE Equity Options'!$A:$A,$A1158))</f>
        <v>63.796399999999998</v>
      </c>
      <c r="G1158" s="7">
        <f t="shared" si="486"/>
        <v>859.73239999999998</v>
      </c>
      <c r="H1158" s="20">
        <f t="shared" si="487"/>
        <v>0.91955223567437061</v>
      </c>
      <c r="I1158" s="20">
        <f t="shared" si="488"/>
        <v>25.112889361876306</v>
      </c>
      <c r="J1158" s="20">
        <f t="shared" si="489"/>
        <v>1.0612645046702172</v>
      </c>
      <c r="K1158" s="20">
        <f t="shared" si="504"/>
        <v>0.34973586461942552</v>
      </c>
      <c r="L1158" s="20">
        <f t="shared" si="505"/>
        <v>2.3250671044745004</v>
      </c>
      <c r="M1158" s="20">
        <f t="shared" si="506"/>
        <v>0.41198037524711184</v>
      </c>
      <c r="N1158" s="20">
        <f t="shared" si="490"/>
        <v>0.92579504971546966</v>
      </c>
      <c r="O1158" s="20">
        <f t="shared" si="491"/>
        <v>7.4204950284530391E-2</v>
      </c>
      <c r="P1158" s="21">
        <f>IF(SUMIFS('Daily NSE Equity Options'!$L:$L,'Daily NSE Equity Options'!$A:$A,$A1158)=0,"",SUMIFS('Daily NSE Equity Options'!$L:$L,'Daily NSE Equity Options'!$A:$A,$A1158))</f>
        <v>430705.10960000003</v>
      </c>
      <c r="Q1158" s="8">
        <f>IF(SUMIFS('Daily BSE Equity Options'!$L:$L,'Daily BSE Equity Options'!$A:$A,$A1158)=0,"",SUMIFS('Daily BSE Equity Options'!$L:$L,'Daily BSE Equity Options'!$A:$A,$A1158))</f>
        <v>29116.472600000001</v>
      </c>
      <c r="R1158" s="8">
        <f t="shared" si="492"/>
        <v>459821.5822</v>
      </c>
      <c r="S1158" s="23">
        <f t="shared" si="493"/>
        <v>0.48336240479069414</v>
      </c>
      <c r="T1158" s="23">
        <f t="shared" si="494"/>
        <v>25.346418104426075</v>
      </c>
      <c r="U1158" s="23">
        <f t="shared" si="495"/>
        <v>0.57763578530450155</v>
      </c>
      <c r="V1158" s="23">
        <f t="shared" si="507"/>
        <v>-0.13387406094548726</v>
      </c>
      <c r="W1158" s="23">
        <f t="shared" si="508"/>
        <v>2.8445559398039144</v>
      </c>
      <c r="X1158" s="23">
        <f t="shared" si="509"/>
        <v>-8.9193702718893042E-2</v>
      </c>
      <c r="Y1158" s="23">
        <f t="shared" si="496"/>
        <v>0.93667876035593356</v>
      </c>
      <c r="Z1158" s="23">
        <f t="shared" si="497"/>
        <v>6.3321239644066454E-2</v>
      </c>
      <c r="AA1158" s="24">
        <f>IF(SUMIFS('Daily NSE Equity Options'!$M:$M,'Daily NSE Equity Options'!$A:$A,$A1158)=0,"",SUMIFS('Daily NSE Equity Options'!$M:$M,'Daily NSE Equity Options'!$A:$A,$A1158))</f>
        <v>706645636</v>
      </c>
      <c r="AB1158" s="9">
        <f>IF(SUMIFS('Daily BSE Equity Options'!$M:$M,'Daily BSE Equity Options'!$A:$A,$A1158)=0,"",SUMIFS('Daily BSE Equity Options'!$M:$M,'Daily BSE Equity Options'!$A:$A,$A1158))</f>
        <v>36401829</v>
      </c>
      <c r="AC1158" s="9">
        <f t="shared" si="498"/>
        <v>743047465</v>
      </c>
      <c r="AD1158" s="26">
        <f t="shared" si="499"/>
        <v>0.89681460251279121</v>
      </c>
      <c r="AE1158" s="26">
        <f t="shared" si="500"/>
        <v>20.913090668080912</v>
      </c>
      <c r="AF1158" s="26">
        <f t="shared" si="501"/>
        <v>0.98567204659002994</v>
      </c>
      <c r="AG1158" s="26">
        <f t="shared" si="510"/>
        <v>5.6959446884717435E-2</v>
      </c>
      <c r="AH1158" s="26">
        <f t="shared" si="511"/>
        <v>2.8610737721845463</v>
      </c>
      <c r="AI1158" s="26">
        <f t="shared" si="512"/>
        <v>9.5952384108407118E-2</v>
      </c>
      <c r="AJ1158" s="26">
        <f t="shared" si="502"/>
        <v>0.95101008924106889</v>
      </c>
      <c r="AK1158" s="26">
        <f t="shared" si="503"/>
        <v>4.8989910758931124E-2</v>
      </c>
      <c r="AL1158" s="29">
        <v>14.625</v>
      </c>
      <c r="AM1158" s="30">
        <v>15.5625</v>
      </c>
      <c r="AN1158" s="30">
        <v>14.27</v>
      </c>
      <c r="AO1158" s="30">
        <v>15.205</v>
      </c>
      <c r="AP1158" s="31">
        <v>3.9699999999999999E-2</v>
      </c>
    </row>
    <row r="1159" spans="1:42" x14ac:dyDescent="0.2">
      <c r="A1159" s="11">
        <v>45625</v>
      </c>
      <c r="B1159" s="5" t="s">
        <v>241</v>
      </c>
      <c r="C1159" s="10">
        <v>45597</v>
      </c>
      <c r="D1159" s="5" t="s">
        <v>193</v>
      </c>
      <c r="E1159" s="18">
        <f>IF(SUMIFS('Daily NSE Equity Options'!$K:$K,'Daily NSE Equity Options'!$A:$A,$A1159)=0,"",SUMIFS('Daily NSE Equity Options'!$K:$K,'Daily NSE Equity Options'!$A:$A,$A1159))</f>
        <v>422.73700000000002</v>
      </c>
      <c r="F1159" s="7">
        <f>IF(SUMIFS('Daily BSE Equity Options'!$K:$K,'Daily BSE Equity Options'!$A:$A,$A1159)=0,"",SUMIFS('Daily BSE Equity Options'!$K:$K,'Daily BSE Equity Options'!$A:$A,$A1159))</f>
        <v>243.95310000000001</v>
      </c>
      <c r="G1159" s="7">
        <f t="shared" si="486"/>
        <v>666.69010000000003</v>
      </c>
      <c r="H1159" s="20">
        <f t="shared" si="487"/>
        <v>-0.25236337371609019</v>
      </c>
      <c r="I1159" s="20">
        <f t="shared" si="488"/>
        <v>47.806237996158771</v>
      </c>
      <c r="J1159" s="20">
        <f t="shared" si="489"/>
        <v>0.16875109018730639</v>
      </c>
      <c r="K1159" s="20">
        <f t="shared" si="504"/>
        <v>-0.46888066377196158</v>
      </c>
      <c r="L1159" s="20">
        <f t="shared" si="505"/>
        <v>2.8239320714021483</v>
      </c>
      <c r="M1159" s="20">
        <f t="shared" si="506"/>
        <v>-0.22453765846209817</v>
      </c>
      <c r="N1159" s="20">
        <f t="shared" si="490"/>
        <v>0.63408321197509909</v>
      </c>
      <c r="O1159" s="20">
        <f t="shared" si="491"/>
        <v>0.36591678802490091</v>
      </c>
      <c r="P1159" s="21">
        <f>IF(SUMIFS('Daily NSE Equity Options'!$L:$L,'Daily NSE Equity Options'!$A:$A,$A1159)=0,"",SUMIFS('Daily NSE Equity Options'!$L:$L,'Daily NSE Equity Options'!$A:$A,$A1159))</f>
        <v>80227.540500000003</v>
      </c>
      <c r="Q1159" s="8">
        <f>IF(SUMIFS('Daily BSE Equity Options'!$L:$L,'Daily BSE Equity Options'!$A:$A,$A1159)=0,"",SUMIFS('Daily BSE Equity Options'!$L:$L,'Daily BSE Equity Options'!$A:$A,$A1159))</f>
        <v>375371.20380000002</v>
      </c>
      <c r="R1159" s="8">
        <f t="shared" si="492"/>
        <v>455598.74430000002</v>
      </c>
      <c r="S1159" s="23">
        <f t="shared" si="493"/>
        <v>-0.70479291816423562</v>
      </c>
      <c r="T1159" s="23">
        <f t="shared" si="494"/>
        <v>108.57284585925757</v>
      </c>
      <c r="U1159" s="23">
        <f t="shared" si="495"/>
        <v>0.65556224771320304</v>
      </c>
      <c r="V1159" s="23">
        <f t="shared" si="507"/>
        <v>-0.81372976843829858</v>
      </c>
      <c r="W1159" s="23">
        <f t="shared" si="508"/>
        <v>11.892056292560659</v>
      </c>
      <c r="X1159" s="23">
        <f t="shared" si="509"/>
        <v>-9.1836444035444664E-3</v>
      </c>
      <c r="Y1159" s="23">
        <f t="shared" si="496"/>
        <v>0.17609254086787438</v>
      </c>
      <c r="Z1159" s="23">
        <f t="shared" si="497"/>
        <v>0.8239074591321256</v>
      </c>
      <c r="AA1159" s="24">
        <f>IF(SUMIFS('Daily NSE Equity Options'!$M:$M,'Daily NSE Equity Options'!$A:$A,$A1159)=0,"",SUMIFS('Daily NSE Equity Options'!$M:$M,'Daily NSE Equity Options'!$A:$A,$A1159))</f>
        <v>127267630</v>
      </c>
      <c r="AB1159" s="9">
        <f>IF(SUMIFS('Daily BSE Equity Options'!$M:$M,'Daily BSE Equity Options'!$A:$A,$A1159)=0,"",SUMIFS('Daily BSE Equity Options'!$M:$M,'Daily BSE Equity Options'!$A:$A,$A1159))</f>
        <v>470690191</v>
      </c>
      <c r="AC1159" s="9">
        <f t="shared" si="498"/>
        <v>597957821</v>
      </c>
      <c r="AD1159" s="26">
        <f t="shared" si="499"/>
        <v>-0.64293400712317128</v>
      </c>
      <c r="AE1159" s="26">
        <f t="shared" si="500"/>
        <v>90.947265864603608</v>
      </c>
      <c r="AF1159" s="26">
        <f t="shared" si="501"/>
        <v>0.65389503463641563</v>
      </c>
      <c r="AG1159" s="26">
        <f t="shared" si="510"/>
        <v>-0.81989893729422247</v>
      </c>
      <c r="AH1159" s="26">
        <f t="shared" si="511"/>
        <v>11.930399486245594</v>
      </c>
      <c r="AI1159" s="26">
        <f t="shared" si="512"/>
        <v>-0.19526295537526661</v>
      </c>
      <c r="AJ1159" s="26">
        <f t="shared" si="502"/>
        <v>0.21283713588219796</v>
      </c>
      <c r="AK1159" s="26">
        <f t="shared" si="503"/>
        <v>0.78716286411780201</v>
      </c>
      <c r="AL1159" s="29">
        <v>15.205</v>
      </c>
      <c r="AM1159" s="30">
        <v>15.4575</v>
      </c>
      <c r="AN1159" s="30">
        <v>14.3325</v>
      </c>
      <c r="AO1159" s="30">
        <v>14.425000000000001</v>
      </c>
      <c r="AP1159" s="31">
        <v>-5.1299999999999998E-2</v>
      </c>
    </row>
    <row r="1160" spans="1:42" x14ac:dyDescent="0.2">
      <c r="A1160" s="11">
        <v>45628</v>
      </c>
      <c r="B1160" s="5" t="s">
        <v>244</v>
      </c>
      <c r="C1160" s="10">
        <v>45627</v>
      </c>
      <c r="D1160" s="5" t="s">
        <v>193</v>
      </c>
      <c r="E1160" s="18">
        <f>IF(SUMIFS('Daily NSE Equity Options'!$K:$K,'Daily NSE Equity Options'!$A:$A,$A1160)=0,"",SUMIFS('Daily NSE Equity Options'!$K:$K,'Daily NSE Equity Options'!$A:$A,$A1160))</f>
        <v>544.05319999999995</v>
      </c>
      <c r="F1160" s="7">
        <f>IF(SUMIFS('Daily BSE Equity Options'!$K:$K,'Daily BSE Equity Options'!$A:$A,$A1160)=0,"",SUMIFS('Daily BSE Equity Options'!$K:$K,'Daily BSE Equity Options'!$A:$A,$A1160))</f>
        <v>44.626399999999997</v>
      </c>
      <c r="G1160" s="7">
        <f t="shared" si="486"/>
        <v>588.67959999999994</v>
      </c>
      <c r="H1160" s="20" t="str">
        <f t="shared" si="487"/>
        <v/>
      </c>
      <c r="I1160" s="20" t="str">
        <f t="shared" si="488"/>
        <v/>
      </c>
      <c r="J1160" s="20" t="str">
        <f t="shared" si="489"/>
        <v/>
      </c>
      <c r="K1160" s="20">
        <f t="shared" si="504"/>
        <v>0.28697795556102235</v>
      </c>
      <c r="L1160" s="20">
        <f t="shared" si="505"/>
        <v>-0.81706975644088975</v>
      </c>
      <c r="M1160" s="20">
        <f t="shared" si="506"/>
        <v>-0.11701163704095818</v>
      </c>
      <c r="N1160" s="20">
        <f t="shared" si="490"/>
        <v>0.92419237901228446</v>
      </c>
      <c r="O1160" s="20">
        <f t="shared" si="491"/>
        <v>7.5807620987715568E-2</v>
      </c>
      <c r="P1160" s="21">
        <f>IF(SUMIFS('Daily NSE Equity Options'!$L:$L,'Daily NSE Equity Options'!$A:$A,$A1160)=0,"",SUMIFS('Daily NSE Equity Options'!$L:$L,'Daily NSE Equity Options'!$A:$A,$A1160))</f>
        <v>130437.80039999999</v>
      </c>
      <c r="Q1160" s="8">
        <f>IF(SUMIFS('Daily BSE Equity Options'!$L:$L,'Daily BSE Equity Options'!$A:$A,$A1160)=0,"",SUMIFS('Daily BSE Equity Options'!$L:$L,'Daily BSE Equity Options'!$A:$A,$A1160))</f>
        <v>11235.936600000001</v>
      </c>
      <c r="R1160" s="8">
        <f t="shared" si="492"/>
        <v>141673.73699999999</v>
      </c>
      <c r="S1160" s="23" t="str">
        <f t="shared" si="493"/>
        <v/>
      </c>
      <c r="T1160" s="23" t="str">
        <f t="shared" si="494"/>
        <v/>
      </c>
      <c r="U1160" s="23" t="str">
        <f t="shared" si="495"/>
        <v/>
      </c>
      <c r="V1160" s="23">
        <f t="shared" si="507"/>
        <v>0.62584817616339605</v>
      </c>
      <c r="W1160" s="23">
        <f t="shared" si="508"/>
        <v>-0.97006713225134189</v>
      </c>
      <c r="X1160" s="23">
        <f t="shared" si="509"/>
        <v>-0.68903835058265328</v>
      </c>
      <c r="Y1160" s="23">
        <f t="shared" si="496"/>
        <v>0.92069146450199169</v>
      </c>
      <c r="Z1160" s="23">
        <f t="shared" si="497"/>
        <v>7.930853549800837E-2</v>
      </c>
      <c r="AA1160" s="24">
        <f>IF(SUMIFS('Daily NSE Equity Options'!$M:$M,'Daily NSE Equity Options'!$A:$A,$A1160)=0,"",SUMIFS('Daily NSE Equity Options'!$M:$M,'Daily NSE Equity Options'!$A:$A,$A1160))</f>
        <v>209049511</v>
      </c>
      <c r="AB1160" s="9">
        <f>IF(SUMIFS('Daily BSE Equity Options'!$M:$M,'Daily BSE Equity Options'!$A:$A,$A1160)=0,"",SUMIFS('Daily BSE Equity Options'!$M:$M,'Daily BSE Equity Options'!$A:$A,$A1160))</f>
        <v>13982911</v>
      </c>
      <c r="AC1160" s="9">
        <f t="shared" si="498"/>
        <v>223032422</v>
      </c>
      <c r="AD1160" s="26" t="str">
        <f t="shared" si="499"/>
        <v/>
      </c>
      <c r="AE1160" s="26" t="str">
        <f t="shared" si="500"/>
        <v/>
      </c>
      <c r="AF1160" s="26" t="str">
        <f t="shared" si="501"/>
        <v/>
      </c>
      <c r="AG1160" s="26">
        <f t="shared" si="510"/>
        <v>0.64259765817906711</v>
      </c>
      <c r="AH1160" s="26">
        <f t="shared" si="511"/>
        <v>-0.97029275037516127</v>
      </c>
      <c r="AI1160" s="26">
        <f t="shared" si="512"/>
        <v>-0.62700977532661128</v>
      </c>
      <c r="AJ1160" s="26">
        <f t="shared" si="502"/>
        <v>0.9373054783936301</v>
      </c>
      <c r="AK1160" s="26">
        <f t="shared" si="503"/>
        <v>6.269452160636986E-2</v>
      </c>
      <c r="AL1160" s="29">
        <v>14.425000000000001</v>
      </c>
      <c r="AM1160" s="30">
        <v>15.08</v>
      </c>
      <c r="AN1160" s="30">
        <v>13.3125</v>
      </c>
      <c r="AO1160" s="30">
        <v>14.7</v>
      </c>
      <c r="AP1160" s="31">
        <v>1.9099999999999999E-2</v>
      </c>
    </row>
    <row r="1161" spans="1:42" x14ac:dyDescent="0.2">
      <c r="A1161" s="11">
        <v>45629</v>
      </c>
      <c r="B1161" s="5" t="s">
        <v>242</v>
      </c>
      <c r="C1161" s="10">
        <v>45627</v>
      </c>
      <c r="D1161" s="5" t="s">
        <v>193</v>
      </c>
      <c r="E1161" s="18">
        <f>IF(SUMIFS('Daily NSE Equity Options'!$K:$K,'Daily NSE Equity Options'!$A:$A,$A1161)=0,"",SUMIFS('Daily NSE Equity Options'!$K:$K,'Daily NSE Equity Options'!$A:$A,$A1161))</f>
        <v>521.71</v>
      </c>
      <c r="F1161" s="7">
        <f>IF(SUMIFS('Daily BSE Equity Options'!$K:$K,'Daily BSE Equity Options'!$A:$A,$A1161)=0,"",SUMIFS('Daily BSE Equity Options'!$K:$K,'Daily BSE Equity Options'!$A:$A,$A1161))</f>
        <v>45.464599999999997</v>
      </c>
      <c r="G1161" s="7">
        <f t="shared" si="486"/>
        <v>567.17460000000005</v>
      </c>
      <c r="H1161" s="20" t="str">
        <f t="shared" si="487"/>
        <v/>
      </c>
      <c r="I1161" s="20" t="str">
        <f t="shared" si="488"/>
        <v/>
      </c>
      <c r="J1161" s="20" t="str">
        <f t="shared" si="489"/>
        <v/>
      </c>
      <c r="K1161" s="20">
        <f t="shared" si="504"/>
        <v>-4.1068042610538646E-2</v>
      </c>
      <c r="L1161" s="20">
        <f t="shared" si="505"/>
        <v>1.8782604019145666E-2</v>
      </c>
      <c r="M1161" s="20">
        <f t="shared" si="506"/>
        <v>-3.653090747496579E-2</v>
      </c>
      <c r="N1161" s="20">
        <f t="shared" si="490"/>
        <v>0.91984020440971792</v>
      </c>
      <c r="O1161" s="20">
        <f t="shared" si="491"/>
        <v>8.0159795590282065E-2</v>
      </c>
      <c r="P1161" s="21">
        <f>IF(SUMIFS('Daily NSE Equity Options'!$L:$L,'Daily NSE Equity Options'!$A:$A,$A1161)=0,"",SUMIFS('Daily NSE Equity Options'!$L:$L,'Daily NSE Equity Options'!$A:$A,$A1161))</f>
        <v>131964.7457</v>
      </c>
      <c r="Q1161" s="8">
        <f>IF(SUMIFS('Daily BSE Equity Options'!$L:$L,'Daily BSE Equity Options'!$A:$A,$A1161)=0,"",SUMIFS('Daily BSE Equity Options'!$L:$L,'Daily BSE Equity Options'!$A:$A,$A1161))</f>
        <v>12315.528700000001</v>
      </c>
      <c r="R1161" s="8">
        <f t="shared" si="492"/>
        <v>144280.27439999999</v>
      </c>
      <c r="S1161" s="23" t="str">
        <f t="shared" si="493"/>
        <v/>
      </c>
      <c r="T1161" s="23" t="str">
        <f t="shared" si="494"/>
        <v/>
      </c>
      <c r="U1161" s="23" t="str">
        <f t="shared" si="495"/>
        <v/>
      </c>
      <c r="V1161" s="23">
        <f t="shared" si="507"/>
        <v>1.1706309791467584E-2</v>
      </c>
      <c r="W1161" s="23">
        <f t="shared" si="508"/>
        <v>9.6083854727339713E-2</v>
      </c>
      <c r="X1161" s="23">
        <f t="shared" si="509"/>
        <v>1.839816930924898E-2</v>
      </c>
      <c r="Y1161" s="23">
        <f t="shared" si="496"/>
        <v>0.91464163239767171</v>
      </c>
      <c r="Z1161" s="23">
        <f t="shared" si="497"/>
        <v>8.5358367602328331E-2</v>
      </c>
      <c r="AA1161" s="24">
        <f>IF(SUMIFS('Daily NSE Equity Options'!$M:$M,'Daily NSE Equity Options'!$A:$A,$A1161)=0,"",SUMIFS('Daily NSE Equity Options'!$M:$M,'Daily NSE Equity Options'!$A:$A,$A1161))</f>
        <v>210758781</v>
      </c>
      <c r="AB1161" s="9">
        <f>IF(SUMIFS('Daily BSE Equity Options'!$M:$M,'Daily BSE Equity Options'!$A:$A,$A1161)=0,"",SUMIFS('Daily BSE Equity Options'!$M:$M,'Daily BSE Equity Options'!$A:$A,$A1161))</f>
        <v>15225395</v>
      </c>
      <c r="AC1161" s="9">
        <f t="shared" si="498"/>
        <v>225984176</v>
      </c>
      <c r="AD1161" s="26" t="str">
        <f t="shared" si="499"/>
        <v/>
      </c>
      <c r="AE1161" s="26" t="str">
        <f t="shared" si="500"/>
        <v/>
      </c>
      <c r="AF1161" s="26" t="str">
        <f t="shared" si="501"/>
        <v/>
      </c>
      <c r="AG1161" s="26">
        <f t="shared" si="510"/>
        <v>8.1763884154697486E-3</v>
      </c>
      <c r="AH1161" s="26">
        <f t="shared" si="511"/>
        <v>8.8857320196059408E-2</v>
      </c>
      <c r="AI1161" s="26">
        <f t="shared" si="512"/>
        <v>1.3234640836209843E-2</v>
      </c>
      <c r="AJ1161" s="26">
        <f t="shared" si="502"/>
        <v>0.93262627822224153</v>
      </c>
      <c r="AK1161" s="26">
        <f t="shared" si="503"/>
        <v>6.7373721777758452E-2</v>
      </c>
      <c r="AL1161" s="29">
        <v>14.7</v>
      </c>
      <c r="AM1161" s="30">
        <v>14.89</v>
      </c>
      <c r="AN1161" s="30">
        <v>14.234999999999999</v>
      </c>
      <c r="AO1161" s="30">
        <v>14.3725</v>
      </c>
      <c r="AP1161" s="31">
        <v>-2.23E-2</v>
      </c>
    </row>
    <row r="1162" spans="1:42" x14ac:dyDescent="0.2">
      <c r="A1162" s="11">
        <v>45630</v>
      </c>
      <c r="B1162" s="5" t="s">
        <v>240</v>
      </c>
      <c r="C1162" s="10">
        <v>45627</v>
      </c>
      <c r="D1162" s="5" t="s">
        <v>193</v>
      </c>
      <c r="E1162" s="18">
        <f>IF(SUMIFS('Daily NSE Equity Options'!$K:$K,'Daily NSE Equity Options'!$A:$A,$A1162)=0,"",SUMIFS('Daily NSE Equity Options'!$K:$K,'Daily NSE Equity Options'!$A:$A,$A1162))</f>
        <v>635.9588</v>
      </c>
      <c r="F1162" s="7">
        <f>IF(SUMIFS('Daily BSE Equity Options'!$K:$K,'Daily BSE Equity Options'!$A:$A,$A1162)=0,"",SUMIFS('Daily BSE Equity Options'!$K:$K,'Daily BSE Equity Options'!$A:$A,$A1162))</f>
        <v>54.354100000000003</v>
      </c>
      <c r="G1162" s="7">
        <f t="shared" si="486"/>
        <v>690.31290000000001</v>
      </c>
      <c r="H1162" s="20">
        <f t="shared" si="487"/>
        <v>-0.20427118843415826</v>
      </c>
      <c r="I1162" s="20">
        <f t="shared" si="488"/>
        <v>1.5804998243398503</v>
      </c>
      <c r="J1162" s="20">
        <f t="shared" si="489"/>
        <v>-0.15844123261003062</v>
      </c>
      <c r="K1162" s="20">
        <f t="shared" si="504"/>
        <v>0.21898909355772345</v>
      </c>
      <c r="L1162" s="20">
        <f t="shared" si="505"/>
        <v>0.19552574970416559</v>
      </c>
      <c r="M1162" s="20">
        <f t="shared" si="506"/>
        <v>0.21710827671055788</v>
      </c>
      <c r="N1162" s="20">
        <f t="shared" si="490"/>
        <v>0.92126164815984168</v>
      </c>
      <c r="O1162" s="20">
        <f t="shared" si="491"/>
        <v>7.8738351840158288E-2</v>
      </c>
      <c r="P1162" s="21">
        <f>IF(SUMIFS('Daily NSE Equity Options'!$L:$L,'Daily NSE Equity Options'!$A:$A,$A1162)=0,"",SUMIFS('Daily NSE Equity Options'!$L:$L,'Daily NSE Equity Options'!$A:$A,$A1162))</f>
        <v>196759.4063</v>
      </c>
      <c r="Q1162" s="8">
        <f>IF(SUMIFS('Daily BSE Equity Options'!$L:$L,'Daily BSE Equity Options'!$A:$A,$A1162)=0,"",SUMIFS('Daily BSE Equity Options'!$L:$L,'Daily BSE Equity Options'!$A:$A,$A1162))</f>
        <v>17615.2281</v>
      </c>
      <c r="R1162" s="8">
        <f t="shared" si="492"/>
        <v>214374.63440000001</v>
      </c>
      <c r="S1162" s="23">
        <f t="shared" si="493"/>
        <v>-0.34653624121257098</v>
      </c>
      <c r="T1162" s="23">
        <f t="shared" si="494"/>
        <v>-0.42054817524923926</v>
      </c>
      <c r="U1162" s="23">
        <f t="shared" si="495"/>
        <v>-0.35332337570799177</v>
      </c>
      <c r="V1162" s="23">
        <f t="shared" si="507"/>
        <v>0.4909997761621876</v>
      </c>
      <c r="W1162" s="23">
        <f t="shared" si="508"/>
        <v>0.43032658435524573</v>
      </c>
      <c r="X1162" s="23">
        <f t="shared" si="509"/>
        <v>0.48582081155232415</v>
      </c>
      <c r="Y1162" s="23">
        <f t="shared" si="496"/>
        <v>0.91782969963166494</v>
      </c>
      <c r="Z1162" s="23">
        <f t="shared" si="497"/>
        <v>8.2170300368334989E-2</v>
      </c>
      <c r="AA1162" s="24">
        <f>IF(SUMIFS('Daily NSE Equity Options'!$M:$M,'Daily NSE Equity Options'!$A:$A,$A1162)=0,"",SUMIFS('Daily NSE Equity Options'!$M:$M,'Daily NSE Equity Options'!$A:$A,$A1162))</f>
        <v>314538676</v>
      </c>
      <c r="AB1162" s="9">
        <f>IF(SUMIFS('Daily BSE Equity Options'!$M:$M,'Daily BSE Equity Options'!$A:$A,$A1162)=0,"",SUMIFS('Daily BSE Equity Options'!$M:$M,'Daily BSE Equity Options'!$A:$A,$A1162))</f>
        <v>21717206</v>
      </c>
      <c r="AC1162" s="9">
        <f t="shared" si="498"/>
        <v>336255882</v>
      </c>
      <c r="AD1162" s="26">
        <f t="shared" si="499"/>
        <v>-0.18885641329492675</v>
      </c>
      <c r="AE1162" s="26">
        <f t="shared" si="500"/>
        <v>-0.44392374865530404</v>
      </c>
      <c r="AF1162" s="26">
        <f t="shared" si="501"/>
        <v>-0.21219493412131984</v>
      </c>
      <c r="AG1162" s="26">
        <f t="shared" si="510"/>
        <v>0.49241077646961728</v>
      </c>
      <c r="AH1162" s="26">
        <f t="shared" si="511"/>
        <v>0.42638046500599813</v>
      </c>
      <c r="AI1162" s="26">
        <f t="shared" si="512"/>
        <v>0.48796206863616853</v>
      </c>
      <c r="AJ1162" s="26">
        <f t="shared" si="502"/>
        <v>0.93541464354220571</v>
      </c>
      <c r="AK1162" s="26">
        <f t="shared" si="503"/>
        <v>6.4585356457794244E-2</v>
      </c>
      <c r="AL1162" s="29">
        <v>14.3725</v>
      </c>
      <c r="AM1162" s="30">
        <v>14.797499999999999</v>
      </c>
      <c r="AN1162" s="30">
        <v>14.11</v>
      </c>
      <c r="AO1162" s="30">
        <v>14.45</v>
      </c>
      <c r="AP1162" s="31">
        <v>5.4000000000000003E-3</v>
      </c>
    </row>
    <row r="1163" spans="1:42" x14ac:dyDescent="0.2">
      <c r="A1163" s="11">
        <v>45631</v>
      </c>
      <c r="B1163" s="5" t="s">
        <v>243</v>
      </c>
      <c r="C1163" s="10">
        <v>45627</v>
      </c>
      <c r="D1163" s="5" t="s">
        <v>193</v>
      </c>
      <c r="E1163" s="18">
        <f>IF(SUMIFS('Daily NSE Equity Options'!$K:$K,'Daily NSE Equity Options'!$A:$A,$A1163)=0,"",SUMIFS('Daily NSE Equity Options'!$K:$K,'Daily NSE Equity Options'!$A:$A,$A1163))</f>
        <v>998.08929999999998</v>
      </c>
      <c r="F1163" s="7">
        <f>IF(SUMIFS('Daily BSE Equity Options'!$K:$K,'Daily BSE Equity Options'!$A:$A,$A1163)=0,"",SUMIFS('Daily BSE Equity Options'!$K:$K,'Daily BSE Equity Options'!$A:$A,$A1163))</f>
        <v>80.528899999999993</v>
      </c>
      <c r="G1163" s="7">
        <f t="shared" si="486"/>
        <v>1078.6181999999999</v>
      </c>
      <c r="H1163" s="20">
        <f t="shared" si="487"/>
        <v>2.7037164099886546E-2</v>
      </c>
      <c r="I1163" s="20">
        <f t="shared" si="488"/>
        <v>23.812478816823294</v>
      </c>
      <c r="J1163" s="20">
        <f t="shared" si="489"/>
        <v>0.10620734299653645</v>
      </c>
      <c r="K1163" s="20">
        <f t="shared" si="504"/>
        <v>0.56942446586162498</v>
      </c>
      <c r="L1163" s="20">
        <f t="shared" si="505"/>
        <v>0.48156072862948673</v>
      </c>
      <c r="M1163" s="20">
        <f t="shared" si="506"/>
        <v>0.56250622000544959</v>
      </c>
      <c r="N1163" s="20">
        <f t="shared" si="490"/>
        <v>0.92534068125310709</v>
      </c>
      <c r="O1163" s="20">
        <f t="shared" si="491"/>
        <v>7.4659318746893022E-2</v>
      </c>
      <c r="P1163" s="21">
        <f>IF(SUMIFS('Daily NSE Equity Options'!$L:$L,'Daily NSE Equity Options'!$A:$A,$A1163)=0,"",SUMIFS('Daily NSE Equity Options'!$L:$L,'Daily NSE Equity Options'!$A:$A,$A1163))</f>
        <v>515009.5883</v>
      </c>
      <c r="Q1163" s="8">
        <f>IF(SUMIFS('Daily BSE Equity Options'!$L:$L,'Daily BSE Equity Options'!$A:$A,$A1163)=0,"",SUMIFS('Daily BSE Equity Options'!$L:$L,'Daily BSE Equity Options'!$A:$A,$A1163))</f>
        <v>28559.410500000002</v>
      </c>
      <c r="R1163" s="8">
        <f t="shared" si="492"/>
        <v>543568.99880000006</v>
      </c>
      <c r="S1163" s="23">
        <f t="shared" si="493"/>
        <v>3.156601933640224E-2</v>
      </c>
      <c r="T1163" s="23">
        <f t="shared" si="494"/>
        <v>35.91885917853326</v>
      </c>
      <c r="U1163" s="23">
        <f t="shared" si="495"/>
        <v>8.7086213595963802E-2</v>
      </c>
      <c r="V1163" s="23">
        <f t="shared" si="507"/>
        <v>1.6174585397699484</v>
      </c>
      <c r="W1163" s="23">
        <f t="shared" si="508"/>
        <v>0.62129098402080873</v>
      </c>
      <c r="X1163" s="23">
        <f t="shared" si="509"/>
        <v>1.5356031524968516</v>
      </c>
      <c r="Y1163" s="23">
        <f t="shared" si="496"/>
        <v>0.94745945673309417</v>
      </c>
      <c r="Z1163" s="23">
        <f t="shared" si="497"/>
        <v>5.2540543266905673E-2</v>
      </c>
      <c r="AA1163" s="24">
        <f>IF(SUMIFS('Daily NSE Equity Options'!$M:$M,'Daily NSE Equity Options'!$A:$A,$A1163)=0,"",SUMIFS('Daily NSE Equity Options'!$M:$M,'Daily NSE Equity Options'!$A:$A,$A1163))</f>
        <v>831106926</v>
      </c>
      <c r="AB1163" s="9">
        <f>IF(SUMIFS('Daily BSE Equity Options'!$M:$M,'Daily BSE Equity Options'!$A:$A,$A1163)=0,"",SUMIFS('Daily BSE Equity Options'!$M:$M,'Daily BSE Equity Options'!$A:$A,$A1163))</f>
        <v>35072973</v>
      </c>
      <c r="AC1163" s="9">
        <f t="shared" si="498"/>
        <v>866179899</v>
      </c>
      <c r="AD1163" s="26">
        <f t="shared" si="499"/>
        <v>0.35311998531355249</v>
      </c>
      <c r="AE1163" s="26">
        <f t="shared" si="500"/>
        <v>30.727326428151432</v>
      </c>
      <c r="AF1163" s="26">
        <f t="shared" si="501"/>
        <v>0.40768854878938021</v>
      </c>
      <c r="AG1163" s="26">
        <f t="shared" si="510"/>
        <v>1.6423043950245408</v>
      </c>
      <c r="AH1163" s="26">
        <f t="shared" si="511"/>
        <v>0.6149855096461303</v>
      </c>
      <c r="AI1163" s="26">
        <f t="shared" si="512"/>
        <v>1.5759546386165519</v>
      </c>
      <c r="AJ1163" s="26">
        <f t="shared" si="502"/>
        <v>0.95950844271439273</v>
      </c>
      <c r="AK1163" s="26">
        <f t="shared" si="503"/>
        <v>4.0491557285607251E-2</v>
      </c>
      <c r="AL1163" s="29">
        <v>14.45</v>
      </c>
      <c r="AM1163" s="30">
        <v>15.705</v>
      </c>
      <c r="AN1163" s="30">
        <v>14.055</v>
      </c>
      <c r="AO1163" s="30">
        <v>14.5275</v>
      </c>
      <c r="AP1163" s="31">
        <v>5.4000000000000003E-3</v>
      </c>
    </row>
    <row r="1164" spans="1:42" x14ac:dyDescent="0.2">
      <c r="A1164" s="11">
        <v>45632</v>
      </c>
      <c r="B1164" s="5" t="s">
        <v>241</v>
      </c>
      <c r="C1164" s="10">
        <v>45627</v>
      </c>
      <c r="D1164" s="5" t="s">
        <v>193</v>
      </c>
      <c r="E1164" s="18">
        <f>IF(SUMIFS('Daily NSE Equity Options'!$K:$K,'Daily NSE Equity Options'!$A:$A,$A1164)=0,"",SUMIFS('Daily NSE Equity Options'!$K:$K,'Daily NSE Equity Options'!$A:$A,$A1164))</f>
        <v>425.73020000000002</v>
      </c>
      <c r="F1164" s="7">
        <f>IF(SUMIFS('Daily BSE Equity Options'!$K:$K,'Daily BSE Equity Options'!$A:$A,$A1164)=0,"",SUMIFS('Daily BSE Equity Options'!$K:$K,'Daily BSE Equity Options'!$A:$A,$A1164))</f>
        <v>192.76519999999999</v>
      </c>
      <c r="G1164" s="7">
        <f t="shared" si="486"/>
        <v>618.49540000000002</v>
      </c>
      <c r="H1164" s="20">
        <f t="shared" si="487"/>
        <v>-0.44391256109409138</v>
      </c>
      <c r="I1164" s="20">
        <f t="shared" si="488"/>
        <v>44.513942341746748</v>
      </c>
      <c r="J1164" s="20">
        <f t="shared" si="489"/>
        <v>-0.19656796221749939</v>
      </c>
      <c r="K1164" s="20">
        <f t="shared" si="504"/>
        <v>-0.57345480008652527</v>
      </c>
      <c r="L1164" s="20">
        <f t="shared" si="505"/>
        <v>1.3937393904548556</v>
      </c>
      <c r="M1164" s="20">
        <f t="shared" si="506"/>
        <v>-0.42658542197786009</v>
      </c>
      <c r="N1164" s="20">
        <f t="shared" si="490"/>
        <v>0.68833203933287135</v>
      </c>
      <c r="O1164" s="20">
        <f t="shared" si="491"/>
        <v>0.31166796066712865</v>
      </c>
      <c r="P1164" s="21">
        <f>IF(SUMIFS('Daily NSE Equity Options'!$L:$L,'Daily NSE Equity Options'!$A:$A,$A1164)=0,"",SUMIFS('Daily NSE Equity Options'!$L:$L,'Daily NSE Equity Options'!$A:$A,$A1164))</f>
        <v>82053.138300000006</v>
      </c>
      <c r="Q1164" s="8">
        <f>IF(SUMIFS('Daily BSE Equity Options'!$L:$L,'Daily BSE Equity Options'!$A:$A,$A1164)=0,"",SUMIFS('Daily BSE Equity Options'!$L:$L,'Daily BSE Equity Options'!$A:$A,$A1164))</f>
        <v>330794.4302</v>
      </c>
      <c r="R1164" s="8">
        <f t="shared" si="492"/>
        <v>412847.56849999999</v>
      </c>
      <c r="S1164" s="23">
        <f t="shared" si="493"/>
        <v>-0.85708319153925694</v>
      </c>
      <c r="T1164" s="23">
        <f t="shared" si="494"/>
        <v>187.79429368200215</v>
      </c>
      <c r="U1164" s="23">
        <f t="shared" si="495"/>
        <v>-0.28310677133273832</v>
      </c>
      <c r="V1164" s="23">
        <f t="shared" si="507"/>
        <v>-0.84067648415857654</v>
      </c>
      <c r="W1164" s="23">
        <f t="shared" si="508"/>
        <v>10.58267710742839</v>
      </c>
      <c r="X1164" s="23">
        <f t="shared" si="509"/>
        <v>-0.24048728052663926</v>
      </c>
      <c r="Y1164" s="23">
        <f t="shared" si="496"/>
        <v>0.19874923473117176</v>
      </c>
      <c r="Z1164" s="23">
        <f t="shared" si="497"/>
        <v>0.80125076526882832</v>
      </c>
      <c r="AA1164" s="24">
        <f>IF(SUMIFS('Daily NSE Equity Options'!$M:$M,'Daily NSE Equity Options'!$A:$A,$A1164)=0,"",SUMIFS('Daily NSE Equity Options'!$M:$M,'Daily NSE Equity Options'!$A:$A,$A1164))</f>
        <v>125308583</v>
      </c>
      <c r="AB1164" s="9">
        <f>IF(SUMIFS('Daily BSE Equity Options'!$M:$M,'Daily BSE Equity Options'!$A:$A,$A1164)=0,"",SUMIFS('Daily BSE Equity Options'!$M:$M,'Daily BSE Equity Options'!$A:$A,$A1164))</f>
        <v>404748340</v>
      </c>
      <c r="AC1164" s="9">
        <f t="shared" si="498"/>
        <v>530056923</v>
      </c>
      <c r="AD1164" s="26">
        <f t="shared" si="499"/>
        <v>-0.83684444133832125</v>
      </c>
      <c r="AE1164" s="26">
        <f t="shared" si="500"/>
        <v>160.81926782627957</v>
      </c>
      <c r="AF1164" s="26">
        <f t="shared" si="501"/>
        <v>-0.31209018791640164</v>
      </c>
      <c r="AG1164" s="26">
        <f t="shared" si="510"/>
        <v>-0.84922688154809101</v>
      </c>
      <c r="AH1164" s="26">
        <f t="shared" si="511"/>
        <v>10.540177674701258</v>
      </c>
      <c r="AI1164" s="26">
        <f t="shared" si="512"/>
        <v>-0.38805215450976427</v>
      </c>
      <c r="AJ1164" s="26">
        <f t="shared" si="502"/>
        <v>0.23640589823972546</v>
      </c>
      <c r="AK1164" s="26">
        <f t="shared" si="503"/>
        <v>0.76359410176027454</v>
      </c>
      <c r="AL1164" s="29">
        <v>14.5275</v>
      </c>
      <c r="AM1164" s="30">
        <v>15.022500000000001</v>
      </c>
      <c r="AN1164" s="30">
        <v>14.045</v>
      </c>
      <c r="AO1164" s="30">
        <v>14.14</v>
      </c>
      <c r="AP1164" s="31">
        <v>-2.6700000000000002E-2</v>
      </c>
    </row>
    <row r="1165" spans="1:42" x14ac:dyDescent="0.2">
      <c r="A1165" s="11">
        <v>45635</v>
      </c>
      <c r="B1165" s="5" t="s">
        <v>244</v>
      </c>
      <c r="C1165" s="10">
        <v>45627</v>
      </c>
      <c r="D1165" s="5" t="s">
        <v>193</v>
      </c>
      <c r="E1165" s="18">
        <f>IF(SUMIFS('Daily NSE Equity Options'!$K:$K,'Daily NSE Equity Options'!$A:$A,$A1165)=0,"",SUMIFS('Daily NSE Equity Options'!$K:$K,'Daily NSE Equity Options'!$A:$A,$A1165))</f>
        <v>451.72039999999998</v>
      </c>
      <c r="F1165" s="7">
        <f>IF(SUMIFS('Daily BSE Equity Options'!$K:$K,'Daily BSE Equity Options'!$A:$A,$A1165)=0,"",SUMIFS('Daily BSE Equity Options'!$K:$K,'Daily BSE Equity Options'!$A:$A,$A1165))</f>
        <v>28.146899999999999</v>
      </c>
      <c r="G1165" s="7">
        <f t="shared" si="486"/>
        <v>479.8673</v>
      </c>
      <c r="H1165" s="20" t="str">
        <f t="shared" si="487"/>
        <v/>
      </c>
      <c r="I1165" s="20" t="str">
        <f t="shared" si="488"/>
        <v/>
      </c>
      <c r="J1165" s="20" t="str">
        <f t="shared" si="489"/>
        <v/>
      </c>
      <c r="K1165" s="20">
        <f t="shared" si="504"/>
        <v>6.1048523219635165E-2</v>
      </c>
      <c r="L1165" s="20">
        <f t="shared" si="505"/>
        <v>-0.85398349909630988</v>
      </c>
      <c r="M1165" s="20">
        <f t="shared" si="506"/>
        <v>-0.2241376411206939</v>
      </c>
      <c r="N1165" s="20">
        <f t="shared" si="490"/>
        <v>0.94134440917311923</v>
      </c>
      <c r="O1165" s="20">
        <f t="shared" si="491"/>
        <v>5.8655590826880676E-2</v>
      </c>
      <c r="P1165" s="21">
        <f>IF(SUMIFS('Daily NSE Equity Options'!$L:$L,'Daily NSE Equity Options'!$A:$A,$A1165)=0,"",SUMIFS('Daily NSE Equity Options'!$L:$L,'Daily NSE Equity Options'!$A:$A,$A1165))</f>
        <v>101793.1173</v>
      </c>
      <c r="Q1165" s="8">
        <f>IF(SUMIFS('Daily BSE Equity Options'!$L:$L,'Daily BSE Equity Options'!$A:$A,$A1165)=0,"",SUMIFS('Daily BSE Equity Options'!$L:$L,'Daily BSE Equity Options'!$A:$A,$A1165))</f>
        <v>7121.4490999999998</v>
      </c>
      <c r="R1165" s="8">
        <f t="shared" si="492"/>
        <v>108914.5664</v>
      </c>
      <c r="S1165" s="23" t="str">
        <f t="shared" si="493"/>
        <v/>
      </c>
      <c r="T1165" s="23" t="str">
        <f t="shared" si="494"/>
        <v/>
      </c>
      <c r="U1165" s="23" t="str">
        <f t="shared" si="495"/>
        <v/>
      </c>
      <c r="V1165" s="23">
        <f t="shared" si="507"/>
        <v>0.24057555151428001</v>
      </c>
      <c r="W1165" s="23">
        <f t="shared" si="508"/>
        <v>-0.97847167772536459</v>
      </c>
      <c r="X1165" s="23">
        <f t="shared" si="509"/>
        <v>-0.73618697381282994</v>
      </c>
      <c r="Y1165" s="23">
        <f t="shared" si="496"/>
        <v>0.93461435567905815</v>
      </c>
      <c r="Z1165" s="23">
        <f t="shared" si="497"/>
        <v>6.5385644320941808E-2</v>
      </c>
      <c r="AA1165" s="24">
        <f>IF(SUMIFS('Daily NSE Equity Options'!$M:$M,'Daily NSE Equity Options'!$A:$A,$A1165)=0,"",SUMIFS('Daily NSE Equity Options'!$M:$M,'Daily NSE Equity Options'!$A:$A,$A1165))</f>
        <v>158227431</v>
      </c>
      <c r="AB1165" s="9">
        <f>IF(SUMIFS('Daily BSE Equity Options'!$M:$M,'Daily BSE Equity Options'!$A:$A,$A1165)=0,"",SUMIFS('Daily BSE Equity Options'!$M:$M,'Daily BSE Equity Options'!$A:$A,$A1165))</f>
        <v>8692850</v>
      </c>
      <c r="AC1165" s="9">
        <f t="shared" si="498"/>
        <v>166920281</v>
      </c>
      <c r="AD1165" s="26" t="str">
        <f t="shared" si="499"/>
        <v/>
      </c>
      <c r="AE1165" s="26" t="str">
        <f t="shared" si="500"/>
        <v/>
      </c>
      <c r="AF1165" s="26" t="str">
        <f t="shared" si="501"/>
        <v/>
      </c>
      <c r="AG1165" s="26">
        <f t="shared" si="510"/>
        <v>0.2627022603870639</v>
      </c>
      <c r="AH1165" s="26">
        <f t="shared" si="511"/>
        <v>-0.97852282729559803</v>
      </c>
      <c r="AI1165" s="26">
        <f t="shared" si="512"/>
        <v>-0.68508989552429633</v>
      </c>
      <c r="AJ1165" s="26">
        <f t="shared" si="502"/>
        <v>0.94792214614112713</v>
      </c>
      <c r="AK1165" s="26">
        <f t="shared" si="503"/>
        <v>5.2077853858872904E-2</v>
      </c>
      <c r="AL1165" s="29">
        <v>14.14</v>
      </c>
      <c r="AM1165" s="30">
        <v>14.635</v>
      </c>
      <c r="AN1165" s="30">
        <v>13.45</v>
      </c>
      <c r="AO1165" s="30">
        <v>14.1075</v>
      </c>
      <c r="AP1165" s="31">
        <v>-2.3E-3</v>
      </c>
    </row>
    <row r="1166" spans="1:42" x14ac:dyDescent="0.2">
      <c r="A1166" s="11">
        <v>45636</v>
      </c>
      <c r="B1166" s="5" t="s">
        <v>242</v>
      </c>
      <c r="C1166" s="10">
        <v>45627</v>
      </c>
      <c r="D1166" s="5" t="s">
        <v>193</v>
      </c>
      <c r="E1166" s="18">
        <f>IF(SUMIFS('Daily NSE Equity Options'!$K:$K,'Daily NSE Equity Options'!$A:$A,$A1166)=0,"",SUMIFS('Daily NSE Equity Options'!$K:$K,'Daily NSE Equity Options'!$A:$A,$A1166))</f>
        <v>452.2518</v>
      </c>
      <c r="F1166" s="7">
        <f>IF(SUMIFS('Daily BSE Equity Options'!$K:$K,'Daily BSE Equity Options'!$A:$A,$A1166)=0,"",SUMIFS('Daily BSE Equity Options'!$K:$K,'Daily BSE Equity Options'!$A:$A,$A1166))</f>
        <v>33.221200000000003</v>
      </c>
      <c r="G1166" s="7">
        <f t="shared" si="486"/>
        <v>485.47300000000001</v>
      </c>
      <c r="H1166" s="20" t="str">
        <f t="shared" si="487"/>
        <v/>
      </c>
      <c r="I1166" s="20" t="str">
        <f t="shared" si="488"/>
        <v/>
      </c>
      <c r="J1166" s="20" t="str">
        <f t="shared" si="489"/>
        <v/>
      </c>
      <c r="K1166" s="20">
        <f t="shared" si="504"/>
        <v>1.1763914138038789E-3</v>
      </c>
      <c r="L1166" s="20">
        <f t="shared" si="505"/>
        <v>0.18027917816882155</v>
      </c>
      <c r="M1166" s="20">
        <f t="shared" si="506"/>
        <v>1.1681771189660184E-2</v>
      </c>
      <c r="N1166" s="20">
        <f t="shared" si="490"/>
        <v>0.931569417866699</v>
      </c>
      <c r="O1166" s="20">
        <f t="shared" si="491"/>
        <v>6.843058213330093E-2</v>
      </c>
      <c r="P1166" s="21">
        <f>IF(SUMIFS('Daily NSE Equity Options'!$L:$L,'Daily NSE Equity Options'!$A:$A,$A1166)=0,"",SUMIFS('Daily NSE Equity Options'!$L:$L,'Daily NSE Equity Options'!$A:$A,$A1166))</f>
        <v>127345.9476</v>
      </c>
      <c r="Q1166" s="8">
        <f>IF(SUMIFS('Daily BSE Equity Options'!$L:$L,'Daily BSE Equity Options'!$A:$A,$A1166)=0,"",SUMIFS('Daily BSE Equity Options'!$L:$L,'Daily BSE Equity Options'!$A:$A,$A1166))</f>
        <v>10467.8717</v>
      </c>
      <c r="R1166" s="8">
        <f t="shared" si="492"/>
        <v>137813.8193</v>
      </c>
      <c r="S1166" s="23" t="str">
        <f t="shared" si="493"/>
        <v/>
      </c>
      <c r="T1166" s="23" t="str">
        <f t="shared" si="494"/>
        <v/>
      </c>
      <c r="U1166" s="23" t="str">
        <f t="shared" si="495"/>
        <v/>
      </c>
      <c r="V1166" s="23">
        <f t="shared" si="507"/>
        <v>0.25102709277182145</v>
      </c>
      <c r="W1166" s="23">
        <f t="shared" si="508"/>
        <v>0.46990753609402325</v>
      </c>
      <c r="X1166" s="23">
        <f t="shared" si="509"/>
        <v>0.26533873158769694</v>
      </c>
      <c r="Y1166" s="23">
        <f t="shared" si="496"/>
        <v>0.92404338147531473</v>
      </c>
      <c r="Z1166" s="23">
        <f t="shared" si="497"/>
        <v>7.5956618524685202E-2</v>
      </c>
      <c r="AA1166" s="24">
        <f>IF(SUMIFS('Daily NSE Equity Options'!$M:$M,'Daily NSE Equity Options'!$A:$A,$A1166)=0,"",SUMIFS('Daily NSE Equity Options'!$M:$M,'Daily NSE Equity Options'!$A:$A,$A1166))</f>
        <v>200312661</v>
      </c>
      <c r="AB1166" s="9">
        <f>IF(SUMIFS('Daily BSE Equity Options'!$M:$M,'Daily BSE Equity Options'!$A:$A,$A1166)=0,"",SUMIFS('Daily BSE Equity Options'!$M:$M,'Daily BSE Equity Options'!$A:$A,$A1166))</f>
        <v>12799781</v>
      </c>
      <c r="AC1166" s="9">
        <f t="shared" si="498"/>
        <v>213112442</v>
      </c>
      <c r="AD1166" s="26" t="str">
        <f t="shared" si="499"/>
        <v/>
      </c>
      <c r="AE1166" s="26" t="str">
        <f t="shared" si="500"/>
        <v/>
      </c>
      <c r="AF1166" s="26" t="str">
        <f t="shared" si="501"/>
        <v/>
      </c>
      <c r="AG1166" s="26">
        <f t="shared" si="510"/>
        <v>0.2659793547428575</v>
      </c>
      <c r="AH1166" s="26">
        <f t="shared" si="511"/>
        <v>0.47244931179072447</v>
      </c>
      <c r="AI1166" s="26">
        <f t="shared" si="512"/>
        <v>0.27673186699224406</v>
      </c>
      <c r="AJ1166" s="26">
        <f t="shared" si="502"/>
        <v>0.93993883754567464</v>
      </c>
      <c r="AK1166" s="26">
        <f t="shared" si="503"/>
        <v>6.0061162454325405E-2</v>
      </c>
      <c r="AL1166" s="29">
        <v>14.1075</v>
      </c>
      <c r="AM1166" s="30">
        <v>14.672499999999999</v>
      </c>
      <c r="AN1166" s="30">
        <v>13.6975</v>
      </c>
      <c r="AO1166" s="30">
        <v>13.7775</v>
      </c>
      <c r="AP1166" s="31">
        <v>-2.3400000000000001E-2</v>
      </c>
    </row>
    <row r="1167" spans="1:42" x14ac:dyDescent="0.2">
      <c r="A1167" s="11">
        <v>45637</v>
      </c>
      <c r="B1167" s="5" t="s">
        <v>240</v>
      </c>
      <c r="C1167" s="10">
        <v>45627</v>
      </c>
      <c r="D1167" s="5" t="s">
        <v>193</v>
      </c>
      <c r="E1167" s="18">
        <f>IF(SUMIFS('Daily NSE Equity Options'!$K:$K,'Daily NSE Equity Options'!$A:$A,$A1167)=0,"",SUMIFS('Daily NSE Equity Options'!$K:$K,'Daily NSE Equity Options'!$A:$A,$A1167))</f>
        <v>405.17939999999999</v>
      </c>
      <c r="F1167" s="7">
        <f>IF(SUMIFS('Daily BSE Equity Options'!$K:$K,'Daily BSE Equity Options'!$A:$A,$A1167)=0,"",SUMIFS('Daily BSE Equity Options'!$K:$K,'Daily BSE Equity Options'!$A:$A,$A1167))</f>
        <v>30.462800000000001</v>
      </c>
      <c r="G1167" s="7">
        <f t="shared" si="486"/>
        <v>435.6422</v>
      </c>
      <c r="H1167" s="20">
        <f t="shared" si="487"/>
        <v>-0.30962375819245813</v>
      </c>
      <c r="I1167" s="20">
        <f t="shared" si="488"/>
        <v>0.25705325272866086</v>
      </c>
      <c r="J1167" s="20">
        <f t="shared" si="489"/>
        <v>-0.28715297890792468</v>
      </c>
      <c r="K1167" s="20">
        <f t="shared" si="504"/>
        <v>-0.1040844945227416</v>
      </c>
      <c r="L1167" s="20">
        <f t="shared" si="505"/>
        <v>-8.3031317351570766E-2</v>
      </c>
      <c r="M1167" s="20">
        <f t="shared" si="506"/>
        <v>-0.10264381335316286</v>
      </c>
      <c r="N1167" s="20">
        <f t="shared" si="490"/>
        <v>0.93007380827660857</v>
      </c>
      <c r="O1167" s="20">
        <f t="shared" si="491"/>
        <v>6.9926191723391359E-2</v>
      </c>
      <c r="P1167" s="21">
        <f>IF(SUMIFS('Daily NSE Equity Options'!$L:$L,'Daily NSE Equity Options'!$A:$A,$A1167)=0,"",SUMIFS('Daily NSE Equity Options'!$L:$L,'Daily NSE Equity Options'!$A:$A,$A1167))</f>
        <v>152670.8651</v>
      </c>
      <c r="Q1167" s="8">
        <f>IF(SUMIFS('Daily BSE Equity Options'!$L:$L,'Daily BSE Equity Options'!$A:$A,$A1167)=0,"",SUMIFS('Daily BSE Equity Options'!$L:$L,'Daily BSE Equity Options'!$A:$A,$A1167))</f>
        <v>12722.093800000001</v>
      </c>
      <c r="R1167" s="8">
        <f t="shared" si="492"/>
        <v>165392.9589</v>
      </c>
      <c r="S1167" s="23">
        <f t="shared" si="493"/>
        <v>-0.38428528021128427</v>
      </c>
      <c r="T1167" s="23">
        <f t="shared" si="494"/>
        <v>-0.73499605798606771</v>
      </c>
      <c r="U1167" s="23">
        <f t="shared" si="495"/>
        <v>-0.44117266823221957</v>
      </c>
      <c r="V1167" s="23">
        <f t="shared" si="507"/>
        <v>0.19886708589696811</v>
      </c>
      <c r="W1167" s="23">
        <f t="shared" si="508"/>
        <v>0.21534674522233588</v>
      </c>
      <c r="X1167" s="23">
        <f t="shared" si="509"/>
        <v>0.20011882509376178</v>
      </c>
      <c r="Y1167" s="23">
        <f t="shared" si="496"/>
        <v>0.92307959247713778</v>
      </c>
      <c r="Z1167" s="23">
        <f t="shared" si="497"/>
        <v>7.6920407522862208E-2</v>
      </c>
      <c r="AA1167" s="24">
        <f>IF(SUMIFS('Daily NSE Equity Options'!$M:$M,'Daily NSE Equity Options'!$A:$A,$A1167)=0,"",SUMIFS('Daily NSE Equity Options'!$M:$M,'Daily NSE Equity Options'!$A:$A,$A1167))</f>
        <v>241662808</v>
      </c>
      <c r="AB1167" s="9">
        <f>IF(SUMIFS('Daily BSE Equity Options'!$M:$M,'Daily BSE Equity Options'!$A:$A,$A1167)=0,"",SUMIFS('Daily BSE Equity Options'!$M:$M,'Daily BSE Equity Options'!$A:$A,$A1167))</f>
        <v>15544781</v>
      </c>
      <c r="AC1167" s="9">
        <f t="shared" si="498"/>
        <v>257207589</v>
      </c>
      <c r="AD1167" s="26">
        <f t="shared" si="499"/>
        <v>-0.22597046404744725</v>
      </c>
      <c r="AE1167" s="26">
        <f t="shared" si="500"/>
        <v>-0.7401936512996693</v>
      </c>
      <c r="AF1167" s="26">
        <f t="shared" si="501"/>
        <v>-0.30866745850935751</v>
      </c>
      <c r="AG1167" s="26">
        <f t="shared" si="510"/>
        <v>0.20642802503632063</v>
      </c>
      <c r="AH1167" s="26">
        <f t="shared" si="511"/>
        <v>0.21445679422171371</v>
      </c>
      <c r="AI1167" s="26">
        <f t="shared" si="512"/>
        <v>0.20691024224667287</v>
      </c>
      <c r="AJ1167" s="26">
        <f t="shared" si="502"/>
        <v>0.9395632879246032</v>
      </c>
      <c r="AK1167" s="26">
        <f t="shared" si="503"/>
        <v>6.043671207539681E-2</v>
      </c>
      <c r="AL1167" s="29">
        <v>13.7775</v>
      </c>
      <c r="AM1167" s="30">
        <v>14.11</v>
      </c>
      <c r="AN1167" s="30">
        <v>13.175000000000001</v>
      </c>
      <c r="AO1167" s="30">
        <v>13.2675</v>
      </c>
      <c r="AP1167" s="31">
        <v>-3.6999999999999998E-2</v>
      </c>
    </row>
    <row r="1168" spans="1:42" x14ac:dyDescent="0.2">
      <c r="A1168" s="11">
        <v>45638</v>
      </c>
      <c r="B1168" s="5" t="s">
        <v>243</v>
      </c>
      <c r="C1168" s="10">
        <v>45627</v>
      </c>
      <c r="D1168" s="5" t="s">
        <v>193</v>
      </c>
      <c r="E1168" s="18">
        <f>IF(SUMIFS('Daily NSE Equity Options'!$K:$K,'Daily NSE Equity Options'!$A:$A,$A1168)=0,"",SUMIFS('Daily NSE Equity Options'!$K:$K,'Daily NSE Equity Options'!$A:$A,$A1168))</f>
        <v>416.30520000000001</v>
      </c>
      <c r="F1168" s="7">
        <f>IF(SUMIFS('Daily BSE Equity Options'!$K:$K,'Daily BSE Equity Options'!$A:$A,$A1168)=0,"",SUMIFS('Daily BSE Equity Options'!$K:$K,'Daily BSE Equity Options'!$A:$A,$A1168))</f>
        <v>34.020499999999998</v>
      </c>
      <c r="G1168" s="7">
        <f t="shared" si="486"/>
        <v>450.32569999999998</v>
      </c>
      <c r="H1168" s="20">
        <f t="shared" si="487"/>
        <v>-0.30161734879608926</v>
      </c>
      <c r="I1168" s="20">
        <f t="shared" si="488"/>
        <v>8.7340486409155922</v>
      </c>
      <c r="J1168" s="20">
        <f t="shared" si="489"/>
        <v>-0.24894895545986129</v>
      </c>
      <c r="K1168" s="20">
        <f t="shared" si="504"/>
        <v>2.745894781422753E-2</v>
      </c>
      <c r="L1168" s="20">
        <f t="shared" si="505"/>
        <v>0.11678834512914094</v>
      </c>
      <c r="M1168" s="20">
        <f t="shared" si="506"/>
        <v>3.3705412377404986E-2</v>
      </c>
      <c r="N1168" s="20">
        <f t="shared" si="490"/>
        <v>0.92445356771776521</v>
      </c>
      <c r="O1168" s="20">
        <f t="shared" si="491"/>
        <v>7.5546432282234829E-2</v>
      </c>
      <c r="P1168" s="21">
        <f>IF(SUMIFS('Daily NSE Equity Options'!$L:$L,'Daily NSE Equity Options'!$A:$A,$A1168)=0,"",SUMIFS('Daily NSE Equity Options'!$L:$L,'Daily NSE Equity Options'!$A:$A,$A1168))</f>
        <v>348079.97899999999</v>
      </c>
      <c r="Q1168" s="8">
        <f>IF(SUMIFS('Daily BSE Equity Options'!$L:$L,'Daily BSE Equity Options'!$A:$A,$A1168)=0,"",SUMIFS('Daily BSE Equity Options'!$L:$L,'Daily BSE Equity Options'!$A:$A,$A1168))</f>
        <v>20338.436799999999</v>
      </c>
      <c r="R1168" s="8">
        <f t="shared" si="492"/>
        <v>368418.41580000002</v>
      </c>
      <c r="S1168" s="23">
        <f t="shared" si="493"/>
        <v>-9.4791912729821348E-2</v>
      </c>
      <c r="T1168" s="23">
        <f t="shared" si="494"/>
        <v>13.460253925649242</v>
      </c>
      <c r="U1168" s="23">
        <f t="shared" si="495"/>
        <v>-4.5391976174697146E-2</v>
      </c>
      <c r="V1168" s="23">
        <f t="shared" si="507"/>
        <v>1.2799371626800324</v>
      </c>
      <c r="W1168" s="23">
        <f t="shared" si="508"/>
        <v>0.59867055845791661</v>
      </c>
      <c r="X1168" s="23">
        <f t="shared" si="509"/>
        <v>1.2275338578515509</v>
      </c>
      <c r="Y1168" s="23">
        <f t="shared" si="496"/>
        <v>0.94479527643634142</v>
      </c>
      <c r="Z1168" s="23">
        <f t="shared" si="497"/>
        <v>5.5204723563658513E-2</v>
      </c>
      <c r="AA1168" s="24">
        <f>IF(SUMIFS('Daily NSE Equity Options'!$M:$M,'Daily NSE Equity Options'!$A:$A,$A1168)=0,"",SUMIFS('Daily NSE Equity Options'!$M:$M,'Daily NSE Equity Options'!$A:$A,$A1168))</f>
        <v>558725930</v>
      </c>
      <c r="AB1168" s="9">
        <f>IF(SUMIFS('Daily BSE Equity Options'!$M:$M,'Daily BSE Equity Options'!$A:$A,$A1168)=0,"",SUMIFS('Daily BSE Equity Options'!$M:$M,'Daily BSE Equity Options'!$A:$A,$A1168))</f>
        <v>24908057</v>
      </c>
      <c r="AC1168" s="9">
        <f t="shared" si="498"/>
        <v>583633987</v>
      </c>
      <c r="AD1168" s="26">
        <f t="shared" si="499"/>
        <v>0.19681826994986329</v>
      </c>
      <c r="AE1168" s="26">
        <f t="shared" si="500"/>
        <v>11.525864331943698</v>
      </c>
      <c r="AF1168" s="26">
        <f t="shared" si="501"/>
        <v>0.24486998710866725</v>
      </c>
      <c r="AG1168" s="26">
        <f t="shared" si="510"/>
        <v>1.3120062810823585</v>
      </c>
      <c r="AH1168" s="26">
        <f t="shared" si="511"/>
        <v>0.60234209796844351</v>
      </c>
      <c r="AI1168" s="26">
        <f t="shared" si="512"/>
        <v>1.2691165111772809</v>
      </c>
      <c r="AJ1168" s="26">
        <f t="shared" si="502"/>
        <v>0.95732246998151604</v>
      </c>
      <c r="AK1168" s="26">
        <f t="shared" si="503"/>
        <v>4.2677530018483997E-2</v>
      </c>
      <c r="AL1168" s="29">
        <v>13.2675</v>
      </c>
      <c r="AM1168" s="30">
        <v>13.4</v>
      </c>
      <c r="AN1168" s="30">
        <v>12.9475</v>
      </c>
      <c r="AO1168" s="30">
        <v>13.19</v>
      </c>
      <c r="AP1168" s="31">
        <v>-5.7999999999999996E-3</v>
      </c>
    </row>
    <row r="1169" spans="1:42" x14ac:dyDescent="0.2">
      <c r="A1169" s="11">
        <v>45639</v>
      </c>
      <c r="B1169" s="5" t="s">
        <v>241</v>
      </c>
      <c r="C1169" s="10">
        <v>45627</v>
      </c>
      <c r="D1169" s="5" t="s">
        <v>193</v>
      </c>
      <c r="E1169" s="18">
        <f>IF(SUMIFS('Daily NSE Equity Options'!$K:$K,'Daily NSE Equity Options'!$A:$A,$A1169)=0,"",SUMIFS('Daily NSE Equity Options'!$K:$K,'Daily NSE Equity Options'!$A:$A,$A1169))</f>
        <v>612.40039999999999</v>
      </c>
      <c r="F1169" s="7">
        <f>IF(SUMIFS('Daily BSE Equity Options'!$K:$K,'Daily BSE Equity Options'!$A:$A,$A1169)=0,"",SUMIFS('Daily BSE Equity Options'!$K:$K,'Daily BSE Equity Options'!$A:$A,$A1169))</f>
        <v>375.96800000000002</v>
      </c>
      <c r="G1169" s="7">
        <f t="shared" si="486"/>
        <v>988.36840000000007</v>
      </c>
      <c r="H1169" s="20">
        <f t="shared" si="487"/>
        <v>-9.171533392343123E-2</v>
      </c>
      <c r="I1169" s="20">
        <f t="shared" si="488"/>
        <v>50.331594828174708</v>
      </c>
      <c r="J1169" s="20">
        <f t="shared" si="489"/>
        <v>0.45015036767710459</v>
      </c>
      <c r="K1169" s="20">
        <f t="shared" si="504"/>
        <v>0.47103711411723892</v>
      </c>
      <c r="L1169" s="20">
        <f t="shared" si="505"/>
        <v>10.051219117884806</v>
      </c>
      <c r="M1169" s="20">
        <f t="shared" si="506"/>
        <v>1.1947856851163503</v>
      </c>
      <c r="N1169" s="20">
        <f t="shared" si="490"/>
        <v>0.61960742573315775</v>
      </c>
      <c r="O1169" s="20">
        <f t="shared" si="491"/>
        <v>0.3803925742668422</v>
      </c>
      <c r="P1169" s="21">
        <f>IF(SUMIFS('Daily NSE Equity Options'!$L:$L,'Daily NSE Equity Options'!$A:$A,$A1169)=0,"",SUMIFS('Daily NSE Equity Options'!$L:$L,'Daily NSE Equity Options'!$A:$A,$A1169))</f>
        <v>134553.36009999999</v>
      </c>
      <c r="Q1169" s="8">
        <f>IF(SUMIFS('Daily BSE Equity Options'!$L:$L,'Daily BSE Equity Options'!$A:$A,$A1169)=0,"",SUMIFS('Daily BSE Equity Options'!$L:$L,'Daily BSE Equity Options'!$A:$A,$A1169))</f>
        <v>414983.21580000001</v>
      </c>
      <c r="R1169" s="8">
        <f t="shared" si="492"/>
        <v>549536.57590000005</v>
      </c>
      <c r="S1169" s="23">
        <f t="shared" si="493"/>
        <v>-0.76859628500582866</v>
      </c>
      <c r="T1169" s="23">
        <f t="shared" si="494"/>
        <v>105.22072833149642</v>
      </c>
      <c r="U1169" s="23">
        <f t="shared" si="495"/>
        <v>-6.1219265979026605E-2</v>
      </c>
      <c r="V1169" s="23">
        <f t="shared" si="507"/>
        <v>-0.61344125425840712</v>
      </c>
      <c r="W1169" s="23">
        <f t="shared" si="508"/>
        <v>19.403889437559922</v>
      </c>
      <c r="X1169" s="23">
        <f t="shared" si="509"/>
        <v>0.49160995306576094</v>
      </c>
      <c r="Y1169" s="23">
        <f t="shared" si="496"/>
        <v>0.244848779864445</v>
      </c>
      <c r="Z1169" s="23">
        <f t="shared" si="497"/>
        <v>0.75515122013555491</v>
      </c>
      <c r="AA1169" s="24">
        <f>IF(SUMIFS('Daily NSE Equity Options'!$M:$M,'Daily NSE Equity Options'!$A:$A,$A1169)=0,"",SUMIFS('Daily NSE Equity Options'!$M:$M,'Daily NSE Equity Options'!$A:$A,$A1169))</f>
        <v>206999260</v>
      </c>
      <c r="AB1169" s="9">
        <f>IF(SUMIFS('Daily BSE Equity Options'!$M:$M,'Daily BSE Equity Options'!$A:$A,$A1169)=0,"",SUMIFS('Daily BSE Equity Options'!$M:$M,'Daily BSE Equity Options'!$A:$A,$A1169))</f>
        <v>509802489</v>
      </c>
      <c r="AC1169" s="9">
        <f t="shared" si="498"/>
        <v>716801749</v>
      </c>
      <c r="AD1169" s="26">
        <f t="shared" si="499"/>
        <v>-0.73076251631656519</v>
      </c>
      <c r="AE1169" s="26">
        <f t="shared" si="500"/>
        <v>90.232651072246853</v>
      </c>
      <c r="AF1169" s="26">
        <f t="shared" si="501"/>
        <v>-7.4405587346336066E-2</v>
      </c>
      <c r="AG1169" s="26">
        <f t="shared" si="510"/>
        <v>-0.6295155658875542</v>
      </c>
      <c r="AH1169" s="26">
        <f t="shared" si="511"/>
        <v>19.467372826391074</v>
      </c>
      <c r="AI1169" s="26">
        <f t="shared" si="512"/>
        <v>0.22816999175203967</v>
      </c>
      <c r="AJ1169" s="26">
        <f t="shared" si="502"/>
        <v>0.28878174514610455</v>
      </c>
      <c r="AK1169" s="26">
        <f t="shared" si="503"/>
        <v>0.71121825485389545</v>
      </c>
      <c r="AL1169" s="29">
        <v>13.19</v>
      </c>
      <c r="AM1169" s="30">
        <v>14.72</v>
      </c>
      <c r="AN1169" s="30">
        <v>12.47</v>
      </c>
      <c r="AO1169" s="30">
        <v>13.0525</v>
      </c>
      <c r="AP1169" s="31">
        <v>-1.04E-2</v>
      </c>
    </row>
    <row r="1170" spans="1:42" x14ac:dyDescent="0.2">
      <c r="A1170" s="11">
        <v>45642</v>
      </c>
      <c r="B1170" s="5" t="s">
        <v>244</v>
      </c>
      <c r="C1170" s="10">
        <v>45627</v>
      </c>
      <c r="D1170" s="5" t="s">
        <v>193</v>
      </c>
      <c r="E1170" s="18">
        <f>IF(SUMIFS('Daily NSE Equity Options'!$K:$K,'Daily NSE Equity Options'!$A:$A,$A1170)=0,"",SUMIFS('Daily NSE Equity Options'!$K:$K,'Daily NSE Equity Options'!$A:$A,$A1170))</f>
        <v>473.85390000000001</v>
      </c>
      <c r="F1170" s="7">
        <f>IF(SUMIFS('Daily BSE Equity Options'!$K:$K,'Daily BSE Equity Options'!$A:$A,$A1170)=0,"",SUMIFS('Daily BSE Equity Options'!$K:$K,'Daily BSE Equity Options'!$A:$A,$A1170))</f>
        <v>39.732399999999998</v>
      </c>
      <c r="G1170" s="7">
        <f t="shared" si="486"/>
        <v>513.58630000000005</v>
      </c>
      <c r="H1170" s="20" t="str">
        <f t="shared" si="487"/>
        <v/>
      </c>
      <c r="I1170" s="20" t="str">
        <f t="shared" si="488"/>
        <v/>
      </c>
      <c r="J1170" s="20" t="str">
        <f t="shared" si="489"/>
        <v/>
      </c>
      <c r="K1170" s="20">
        <f t="shared" si="504"/>
        <v>-0.22623515595352317</v>
      </c>
      <c r="L1170" s="20">
        <f t="shared" si="505"/>
        <v>-0.8943197293386671</v>
      </c>
      <c r="M1170" s="20">
        <f t="shared" si="506"/>
        <v>-0.48036956665146313</v>
      </c>
      <c r="N1170" s="20">
        <f t="shared" si="490"/>
        <v>0.9226373444930287</v>
      </c>
      <c r="O1170" s="20">
        <f t="shared" si="491"/>
        <v>7.7362655506971259E-2</v>
      </c>
      <c r="P1170" s="21">
        <f>IF(SUMIFS('Daily NSE Equity Options'!$L:$L,'Daily NSE Equity Options'!$A:$A,$A1170)=0,"",SUMIFS('Daily NSE Equity Options'!$L:$L,'Daily NSE Equity Options'!$A:$A,$A1170))</f>
        <v>116695.3937</v>
      </c>
      <c r="Q1170" s="8">
        <f>IF(SUMIFS('Daily BSE Equity Options'!$L:$L,'Daily BSE Equity Options'!$A:$A,$A1170)=0,"",SUMIFS('Daily BSE Equity Options'!$L:$L,'Daily BSE Equity Options'!$A:$A,$A1170))</f>
        <v>11350.218500000001</v>
      </c>
      <c r="R1170" s="8">
        <f t="shared" si="492"/>
        <v>128045.6122</v>
      </c>
      <c r="S1170" s="23" t="str">
        <f t="shared" si="493"/>
        <v/>
      </c>
      <c r="T1170" s="23" t="str">
        <f t="shared" si="494"/>
        <v/>
      </c>
      <c r="U1170" s="23" t="str">
        <f t="shared" si="495"/>
        <v/>
      </c>
      <c r="V1170" s="23">
        <f t="shared" si="507"/>
        <v>-0.13272033033383901</v>
      </c>
      <c r="W1170" s="23">
        <f t="shared" si="508"/>
        <v>-0.97264896972250026</v>
      </c>
      <c r="X1170" s="23">
        <f t="shared" si="509"/>
        <v>-0.76699346719498318</v>
      </c>
      <c r="Y1170" s="23">
        <f t="shared" si="496"/>
        <v>0.91135800512811327</v>
      </c>
      <c r="Z1170" s="23">
        <f t="shared" si="497"/>
        <v>8.8641994871886759E-2</v>
      </c>
      <c r="AA1170" s="24">
        <f>IF(SUMIFS('Daily NSE Equity Options'!$M:$M,'Daily NSE Equity Options'!$A:$A,$A1170)=0,"",SUMIFS('Daily NSE Equity Options'!$M:$M,'Daily NSE Equity Options'!$A:$A,$A1170))</f>
        <v>179830407</v>
      </c>
      <c r="AB1170" s="9">
        <f>IF(SUMIFS('Daily BSE Equity Options'!$M:$M,'Daily BSE Equity Options'!$A:$A,$A1170)=0,"",SUMIFS('Daily BSE Equity Options'!$M:$M,'Daily BSE Equity Options'!$A:$A,$A1170))</f>
        <v>13846747</v>
      </c>
      <c r="AC1170" s="9">
        <f t="shared" si="498"/>
        <v>193677154</v>
      </c>
      <c r="AD1170" s="26" t="str">
        <f t="shared" si="499"/>
        <v/>
      </c>
      <c r="AE1170" s="26" t="str">
        <f t="shared" si="500"/>
        <v/>
      </c>
      <c r="AF1170" s="26" t="str">
        <f t="shared" si="501"/>
        <v/>
      </c>
      <c r="AG1170" s="26">
        <f t="shared" si="510"/>
        <v>-0.13125096679089576</v>
      </c>
      <c r="AH1170" s="26">
        <f t="shared" si="511"/>
        <v>-0.97283899686884423</v>
      </c>
      <c r="AI1170" s="26">
        <f t="shared" si="512"/>
        <v>-0.72980373684886191</v>
      </c>
      <c r="AJ1170" s="26">
        <f t="shared" si="502"/>
        <v>0.92850603845614132</v>
      </c>
      <c r="AK1170" s="26">
        <f t="shared" si="503"/>
        <v>7.1493961543858703E-2</v>
      </c>
      <c r="AL1170" s="29">
        <v>13.0525</v>
      </c>
      <c r="AM1170" s="30">
        <v>14.505000000000001</v>
      </c>
      <c r="AN1170" s="30">
        <v>13.0525</v>
      </c>
      <c r="AO1170" s="30">
        <v>14.02</v>
      </c>
      <c r="AP1170" s="31">
        <v>7.4099999999999999E-2</v>
      </c>
    </row>
    <row r="1171" spans="1:42" x14ac:dyDescent="0.2">
      <c r="A1171" s="11">
        <v>45643</v>
      </c>
      <c r="B1171" s="5" t="s">
        <v>242</v>
      </c>
      <c r="C1171" s="10">
        <v>45627</v>
      </c>
      <c r="D1171" s="5" t="s">
        <v>193</v>
      </c>
      <c r="E1171" s="18">
        <f>IF(SUMIFS('Daily NSE Equity Options'!$K:$K,'Daily NSE Equity Options'!$A:$A,$A1171)=0,"",SUMIFS('Daily NSE Equity Options'!$K:$K,'Daily NSE Equity Options'!$A:$A,$A1171))</f>
        <v>626.02099999999996</v>
      </c>
      <c r="F1171" s="7">
        <f>IF(SUMIFS('Daily BSE Equity Options'!$K:$K,'Daily BSE Equity Options'!$A:$A,$A1171)=0,"",SUMIFS('Daily BSE Equity Options'!$K:$K,'Daily BSE Equity Options'!$A:$A,$A1171))</f>
        <v>49.7883</v>
      </c>
      <c r="G1171" s="7">
        <f t="shared" si="486"/>
        <v>675.80930000000001</v>
      </c>
      <c r="H1171" s="20" t="str">
        <f t="shared" si="487"/>
        <v/>
      </c>
      <c r="I1171" s="20" t="str">
        <f t="shared" si="488"/>
        <v/>
      </c>
      <c r="J1171" s="20" t="str">
        <f t="shared" si="489"/>
        <v/>
      </c>
      <c r="K1171" s="20">
        <f t="shared" si="504"/>
        <v>0.32112661729701908</v>
      </c>
      <c r="L1171" s="20">
        <f t="shared" si="505"/>
        <v>0.25309067662663232</v>
      </c>
      <c r="M1171" s="20">
        <f t="shared" si="506"/>
        <v>0.31586317625684313</v>
      </c>
      <c r="N1171" s="20">
        <f t="shared" si="490"/>
        <v>0.92632788569201396</v>
      </c>
      <c r="O1171" s="20">
        <f t="shared" si="491"/>
        <v>7.3672114307985995E-2</v>
      </c>
      <c r="P1171" s="21">
        <f>IF(SUMIFS('Daily NSE Equity Options'!$L:$L,'Daily NSE Equity Options'!$A:$A,$A1171)=0,"",SUMIFS('Daily NSE Equity Options'!$L:$L,'Daily NSE Equity Options'!$A:$A,$A1171))</f>
        <v>178710.58420000001</v>
      </c>
      <c r="Q1171" s="8">
        <f>IF(SUMIFS('Daily BSE Equity Options'!$L:$L,'Daily BSE Equity Options'!$A:$A,$A1171)=0,"",SUMIFS('Daily BSE Equity Options'!$L:$L,'Daily BSE Equity Options'!$A:$A,$A1171))</f>
        <v>15074.3045</v>
      </c>
      <c r="R1171" s="8">
        <f t="shared" si="492"/>
        <v>193784.88870000001</v>
      </c>
      <c r="S1171" s="23" t="str">
        <f t="shared" si="493"/>
        <v/>
      </c>
      <c r="T1171" s="23" t="str">
        <f t="shared" si="494"/>
        <v/>
      </c>
      <c r="U1171" s="23" t="str">
        <f t="shared" si="495"/>
        <v/>
      </c>
      <c r="V1171" s="23">
        <f t="shared" si="507"/>
        <v>0.5314279213062032</v>
      </c>
      <c r="W1171" s="23">
        <f t="shared" si="508"/>
        <v>0.328106987543896</v>
      </c>
      <c r="X1171" s="23">
        <f t="shared" si="509"/>
        <v>0.51340514813829752</v>
      </c>
      <c r="Y1171" s="23">
        <f t="shared" si="496"/>
        <v>0.9222111455587404</v>
      </c>
      <c r="Z1171" s="23">
        <f t="shared" si="497"/>
        <v>7.7788854441259631E-2</v>
      </c>
      <c r="AA1171" s="24">
        <f>IF(SUMIFS('Daily NSE Equity Options'!$M:$M,'Daily NSE Equity Options'!$A:$A,$A1171)=0,"",SUMIFS('Daily NSE Equity Options'!$M:$M,'Daily NSE Equity Options'!$A:$A,$A1171))</f>
        <v>278840266</v>
      </c>
      <c r="AB1171" s="9">
        <f>IF(SUMIFS('Daily BSE Equity Options'!$M:$M,'Daily BSE Equity Options'!$A:$A,$A1171)=0,"",SUMIFS('Daily BSE Equity Options'!$M:$M,'Daily BSE Equity Options'!$A:$A,$A1171))</f>
        <v>18523600</v>
      </c>
      <c r="AC1171" s="9">
        <f t="shared" si="498"/>
        <v>297363866</v>
      </c>
      <c r="AD1171" s="26" t="str">
        <f t="shared" si="499"/>
        <v/>
      </c>
      <c r="AE1171" s="26" t="str">
        <f t="shared" si="500"/>
        <v/>
      </c>
      <c r="AF1171" s="26" t="str">
        <f t="shared" si="501"/>
        <v/>
      </c>
      <c r="AG1171" s="26">
        <f t="shared" si="510"/>
        <v>0.55057351341033223</v>
      </c>
      <c r="AH1171" s="26">
        <f t="shared" si="511"/>
        <v>0.33775824747863159</v>
      </c>
      <c r="AI1171" s="26">
        <f t="shared" si="512"/>
        <v>0.53535850697186516</v>
      </c>
      <c r="AJ1171" s="26">
        <f t="shared" si="502"/>
        <v>0.93770729359565164</v>
      </c>
      <c r="AK1171" s="26">
        <f t="shared" si="503"/>
        <v>6.2292706404348405E-2</v>
      </c>
      <c r="AL1171" s="29">
        <v>14.02</v>
      </c>
      <c r="AM1171" s="30">
        <v>14.975</v>
      </c>
      <c r="AN1171" s="30">
        <v>13.18</v>
      </c>
      <c r="AO1171" s="30">
        <v>14.484999999999999</v>
      </c>
      <c r="AP1171" s="31">
        <v>3.32E-2</v>
      </c>
    </row>
    <row r="1172" spans="1:42" x14ac:dyDescent="0.2">
      <c r="A1172" s="11">
        <v>45644</v>
      </c>
      <c r="B1172" s="5" t="s">
        <v>240</v>
      </c>
      <c r="C1172" s="10">
        <v>45627</v>
      </c>
      <c r="D1172" s="5" t="s">
        <v>193</v>
      </c>
      <c r="E1172" s="18">
        <f>IF(SUMIFS('Daily NSE Equity Options'!$K:$K,'Daily NSE Equity Options'!$A:$A,$A1172)=0,"",SUMIFS('Daily NSE Equity Options'!$K:$K,'Daily NSE Equity Options'!$A:$A,$A1172))</f>
        <v>585.89030000000002</v>
      </c>
      <c r="F1172" s="7">
        <f>IF(SUMIFS('Daily BSE Equity Options'!$K:$K,'Daily BSE Equity Options'!$A:$A,$A1172)=0,"",SUMIFS('Daily BSE Equity Options'!$K:$K,'Daily BSE Equity Options'!$A:$A,$A1172))</f>
        <v>46.253</v>
      </c>
      <c r="G1172" s="7">
        <f t="shared" si="486"/>
        <v>632.14330000000007</v>
      </c>
      <c r="H1172" s="20">
        <f t="shared" si="487"/>
        <v>-5.4428628353311526E-2</v>
      </c>
      <c r="I1172" s="20">
        <f t="shared" si="488"/>
        <v>0.33042050066588602</v>
      </c>
      <c r="J1172" s="20">
        <f t="shared" si="489"/>
        <v>-3.3982506821715996E-2</v>
      </c>
      <c r="K1172" s="20">
        <f t="shared" si="504"/>
        <v>-6.4104399053705796E-2</v>
      </c>
      <c r="L1172" s="20">
        <f t="shared" si="505"/>
        <v>-7.1006642122747654E-2</v>
      </c>
      <c r="M1172" s="20">
        <f t="shared" si="506"/>
        <v>-6.4612901894069763E-2</v>
      </c>
      <c r="N1172" s="20">
        <f t="shared" si="490"/>
        <v>0.92683146368869207</v>
      </c>
      <c r="O1172" s="20">
        <f t="shared" si="491"/>
        <v>7.3168536311307888E-2</v>
      </c>
      <c r="P1172" s="21">
        <f>IF(SUMIFS('Daily NSE Equity Options'!$L:$L,'Daily NSE Equity Options'!$A:$A,$A1172)=0,"",SUMIFS('Daily NSE Equity Options'!$L:$L,'Daily NSE Equity Options'!$A:$A,$A1172))</f>
        <v>213695.22210000001</v>
      </c>
      <c r="Q1172" s="8">
        <f>IF(SUMIFS('Daily BSE Equity Options'!$L:$L,'Daily BSE Equity Options'!$A:$A,$A1172)=0,"",SUMIFS('Daily BSE Equity Options'!$L:$L,'Daily BSE Equity Options'!$A:$A,$A1172))</f>
        <v>16475.8632</v>
      </c>
      <c r="R1172" s="8">
        <f t="shared" si="492"/>
        <v>230171.08530000001</v>
      </c>
      <c r="S1172" s="23">
        <f t="shared" si="493"/>
        <v>-0.23977306088808981</v>
      </c>
      <c r="T1172" s="23">
        <f t="shared" si="494"/>
        <v>-0.74008437395704951</v>
      </c>
      <c r="U1172" s="23">
        <f t="shared" si="495"/>
        <v>-0.33183666739497097</v>
      </c>
      <c r="V1172" s="23">
        <f t="shared" si="507"/>
        <v>0.19576142093994675</v>
      </c>
      <c r="W1172" s="23">
        <f t="shared" si="508"/>
        <v>9.2976674313564489E-2</v>
      </c>
      <c r="X1172" s="23">
        <f t="shared" si="509"/>
        <v>0.18776591324584535</v>
      </c>
      <c r="Y1172" s="23">
        <f t="shared" si="496"/>
        <v>0.92841905759567622</v>
      </c>
      <c r="Z1172" s="23">
        <f t="shared" si="497"/>
        <v>7.1580942404323791E-2</v>
      </c>
      <c r="AA1172" s="24">
        <f>IF(SUMIFS('Daily NSE Equity Options'!$M:$M,'Daily NSE Equity Options'!$A:$A,$A1172)=0,"",SUMIFS('Daily NSE Equity Options'!$M:$M,'Daily NSE Equity Options'!$A:$A,$A1172))</f>
        <v>336165063</v>
      </c>
      <c r="AB1172" s="9">
        <f>IF(SUMIFS('Daily BSE Equity Options'!$M:$M,'Daily BSE Equity Options'!$A:$A,$A1172)=0,"",SUMIFS('Daily BSE Equity Options'!$M:$M,'Daily BSE Equity Options'!$A:$A,$A1172))</f>
        <v>20355319</v>
      </c>
      <c r="AC1172" s="9">
        <f t="shared" si="498"/>
        <v>356520382</v>
      </c>
      <c r="AD1172" s="26">
        <f t="shared" si="499"/>
        <v>-2.8891975643731915E-2</v>
      </c>
      <c r="AE1172" s="26">
        <f t="shared" si="500"/>
        <v>-0.73963915998459218</v>
      </c>
      <c r="AF1172" s="26">
        <f t="shared" si="501"/>
        <v>-0.15983897845352202</v>
      </c>
      <c r="AG1172" s="26">
        <f t="shared" si="510"/>
        <v>0.20558292323534078</v>
      </c>
      <c r="AH1172" s="26">
        <f t="shared" si="511"/>
        <v>9.888569176617934E-2</v>
      </c>
      <c r="AI1172" s="26">
        <f t="shared" si="512"/>
        <v>0.1989364639212754</v>
      </c>
      <c r="AJ1172" s="26">
        <f t="shared" si="502"/>
        <v>0.94290559522624995</v>
      </c>
      <c r="AK1172" s="26">
        <f t="shared" si="503"/>
        <v>5.7094404773750072E-2</v>
      </c>
      <c r="AL1172" s="29">
        <v>14.484999999999999</v>
      </c>
      <c r="AM1172" s="30">
        <v>15.2425</v>
      </c>
      <c r="AN1172" s="30">
        <v>14.27</v>
      </c>
      <c r="AO1172" s="30">
        <v>14.3725</v>
      </c>
      <c r="AP1172" s="31">
        <v>-7.7999999999999996E-3</v>
      </c>
    </row>
    <row r="1173" spans="1:42" x14ac:dyDescent="0.2">
      <c r="A1173" s="11">
        <v>45645</v>
      </c>
      <c r="B1173" s="5" t="s">
        <v>243</v>
      </c>
      <c r="C1173" s="10">
        <v>45627</v>
      </c>
      <c r="D1173" s="5" t="s">
        <v>193</v>
      </c>
      <c r="E1173" s="18">
        <f>IF(SUMIFS('Daily NSE Equity Options'!$K:$K,'Daily NSE Equity Options'!$A:$A,$A1173)=0,"",SUMIFS('Daily NSE Equity Options'!$K:$K,'Daily NSE Equity Options'!$A:$A,$A1173))</f>
        <v>503.81040000000002</v>
      </c>
      <c r="F1173" s="7">
        <f>IF(SUMIFS('Daily BSE Equity Options'!$K:$K,'Daily BSE Equity Options'!$A:$A,$A1173)=0,"",SUMIFS('Daily BSE Equity Options'!$K:$K,'Daily BSE Equity Options'!$A:$A,$A1173))</f>
        <v>45.380600000000001</v>
      </c>
      <c r="G1173" s="7">
        <f t="shared" si="486"/>
        <v>549.19100000000003</v>
      </c>
      <c r="H1173" s="20">
        <f t="shared" si="487"/>
        <v>-0.2880880570829113</v>
      </c>
      <c r="I1173" s="20">
        <f t="shared" si="488"/>
        <v>6.6048799289460902</v>
      </c>
      <c r="J1173" s="20">
        <f t="shared" si="489"/>
        <v>-0.23045168826280871</v>
      </c>
      <c r="K1173" s="20">
        <f t="shared" si="504"/>
        <v>-0.14009431458414656</v>
      </c>
      <c r="L1173" s="20">
        <f t="shared" si="505"/>
        <v>-1.8861479255399605E-2</v>
      </c>
      <c r="M1173" s="20">
        <f t="shared" si="506"/>
        <v>-0.13122388547027242</v>
      </c>
      <c r="N1173" s="20">
        <f t="shared" si="490"/>
        <v>0.91736827442547308</v>
      </c>
      <c r="O1173" s="20">
        <f t="shared" si="491"/>
        <v>8.2631725574526887E-2</v>
      </c>
      <c r="P1173" s="21">
        <f>IF(SUMIFS('Daily NSE Equity Options'!$L:$L,'Daily NSE Equity Options'!$A:$A,$A1173)=0,"",SUMIFS('Daily NSE Equity Options'!$L:$L,'Daily NSE Equity Options'!$A:$A,$A1173))</f>
        <v>347820.50459999999</v>
      </c>
      <c r="Q1173" s="8">
        <f>IF(SUMIFS('Daily BSE Equity Options'!$L:$L,'Daily BSE Equity Options'!$A:$A,$A1173)=0,"",SUMIFS('Daily BSE Equity Options'!$L:$L,'Daily BSE Equity Options'!$A:$A,$A1173))</f>
        <v>23034.1</v>
      </c>
      <c r="R1173" s="8">
        <f t="shared" si="492"/>
        <v>370854.60459999996</v>
      </c>
      <c r="S1173" s="23">
        <f t="shared" si="493"/>
        <v>-0.25270359236973172</v>
      </c>
      <c r="T1173" s="23">
        <f t="shared" si="494"/>
        <v>11.197220047770914</v>
      </c>
      <c r="U1173" s="23">
        <f t="shared" si="495"/>
        <v>-0.20643437530647712</v>
      </c>
      <c r="V1173" s="23">
        <f t="shared" si="507"/>
        <v>0.62764754954247515</v>
      </c>
      <c r="W1173" s="23">
        <f t="shared" si="508"/>
        <v>0.39805118071142997</v>
      </c>
      <c r="X1173" s="23">
        <f t="shared" si="509"/>
        <v>0.61121282508893815</v>
      </c>
      <c r="Y1173" s="23">
        <f t="shared" si="496"/>
        <v>0.93788913575754485</v>
      </c>
      <c r="Z1173" s="23">
        <f t="shared" si="497"/>
        <v>6.2110864242455197E-2</v>
      </c>
      <c r="AA1173" s="24">
        <f>IF(SUMIFS('Daily NSE Equity Options'!$M:$M,'Daily NSE Equity Options'!$A:$A,$A1173)=0,"",SUMIFS('Daily NSE Equity Options'!$M:$M,'Daily NSE Equity Options'!$A:$A,$A1173))</f>
        <v>562024534</v>
      </c>
      <c r="AB1173" s="9">
        <f>IF(SUMIFS('Daily BSE Equity Options'!$M:$M,'Daily BSE Equity Options'!$A:$A,$A1173)=0,"",SUMIFS('Daily BSE Equity Options'!$M:$M,'Daily BSE Equity Options'!$A:$A,$A1173))</f>
        <v>28737423</v>
      </c>
      <c r="AC1173" s="9">
        <f t="shared" si="498"/>
        <v>590761957</v>
      </c>
      <c r="AD1173" s="26">
        <f t="shared" si="499"/>
        <v>1.6652873803791213E-2</v>
      </c>
      <c r="AE1173" s="26">
        <f t="shared" si="500"/>
        <v>9.9852072487462777</v>
      </c>
      <c r="AF1173" s="26">
        <f t="shared" si="501"/>
        <v>6.3603228137808498E-2</v>
      </c>
      <c r="AG1173" s="26">
        <f t="shared" si="510"/>
        <v>0.67187074404576075</v>
      </c>
      <c r="AH1173" s="26">
        <f t="shared" si="511"/>
        <v>0.41178937063084109</v>
      </c>
      <c r="AI1173" s="26">
        <f t="shared" si="512"/>
        <v>0.65702155283789643</v>
      </c>
      <c r="AJ1173" s="26">
        <f t="shared" si="502"/>
        <v>0.95135532567815639</v>
      </c>
      <c r="AK1173" s="26">
        <f t="shared" si="503"/>
        <v>4.8644674321843648E-2</v>
      </c>
      <c r="AL1173" s="29">
        <v>14.3725</v>
      </c>
      <c r="AM1173" s="30">
        <v>15.435</v>
      </c>
      <c r="AN1173" s="30">
        <v>13.87</v>
      </c>
      <c r="AO1173" s="30">
        <v>14.51</v>
      </c>
      <c r="AP1173" s="31">
        <v>9.5999999999999992E-3</v>
      </c>
    </row>
    <row r="1174" spans="1:42" x14ac:dyDescent="0.2">
      <c r="A1174" s="11">
        <v>45646</v>
      </c>
      <c r="B1174" s="5" t="s">
        <v>241</v>
      </c>
      <c r="C1174" s="10">
        <v>45627</v>
      </c>
      <c r="D1174" s="5" t="s">
        <v>193</v>
      </c>
      <c r="E1174" s="18">
        <f>IF(SUMIFS('Daily NSE Equity Options'!$K:$K,'Daily NSE Equity Options'!$A:$A,$A1174)=0,"",SUMIFS('Daily NSE Equity Options'!$K:$K,'Daily NSE Equity Options'!$A:$A,$A1174))</f>
        <v>515.73230000000001</v>
      </c>
      <c r="F1174" s="7">
        <f>IF(SUMIFS('Daily BSE Equity Options'!$K:$K,'Daily BSE Equity Options'!$A:$A,$A1174)=0,"",SUMIFS('Daily BSE Equity Options'!$K:$K,'Daily BSE Equity Options'!$A:$A,$A1174))</f>
        <v>301.5992</v>
      </c>
      <c r="G1174" s="7">
        <f t="shared" si="486"/>
        <v>817.33150000000001</v>
      </c>
      <c r="H1174" s="20">
        <f t="shared" si="487"/>
        <v>-0.45371172063992971</v>
      </c>
      <c r="I1174" s="20">
        <f t="shared" si="488"/>
        <v>22.564462571002196</v>
      </c>
      <c r="J1174" s="20">
        <f t="shared" si="489"/>
        <v>-0.14582369029866382</v>
      </c>
      <c r="K1174" s="20">
        <f t="shared" si="504"/>
        <v>2.3663465462404165E-2</v>
      </c>
      <c r="L1174" s="20">
        <f t="shared" si="505"/>
        <v>5.645994103207097</v>
      </c>
      <c r="M1174" s="20">
        <f t="shared" si="506"/>
        <v>0.48824634780977827</v>
      </c>
      <c r="N1174" s="20">
        <f t="shared" si="490"/>
        <v>0.63099525712639237</v>
      </c>
      <c r="O1174" s="20">
        <f t="shared" si="491"/>
        <v>0.36900474287360757</v>
      </c>
      <c r="P1174" s="21">
        <f>IF(SUMIFS('Daily NSE Equity Options'!$L:$L,'Daily NSE Equity Options'!$A:$A,$A1174)=0,"",SUMIFS('Daily NSE Equity Options'!$L:$L,'Daily NSE Equity Options'!$A:$A,$A1174))</f>
        <v>122306.4566</v>
      </c>
      <c r="Q1174" s="8">
        <f>IF(SUMIFS('Daily BSE Equity Options'!$L:$L,'Daily BSE Equity Options'!$A:$A,$A1174)=0,"",SUMIFS('Daily BSE Equity Options'!$L:$L,'Daily BSE Equity Options'!$A:$A,$A1174))</f>
        <v>348925.94660000002</v>
      </c>
      <c r="R1174" s="8">
        <f t="shared" si="492"/>
        <v>471232.40320000006</v>
      </c>
      <c r="S1174" s="23">
        <f t="shared" si="493"/>
        <v>-0.82327190174951448</v>
      </c>
      <c r="T1174" s="23">
        <f t="shared" si="494"/>
        <v>67.621457240663617</v>
      </c>
      <c r="U1174" s="23">
        <f t="shared" si="495"/>
        <v>-0.32405380719934662</v>
      </c>
      <c r="V1174" s="23">
        <f t="shared" si="507"/>
        <v>-0.64836329376080148</v>
      </c>
      <c r="W1174" s="23">
        <f t="shared" si="508"/>
        <v>14.1482344263505</v>
      </c>
      <c r="X1174" s="23">
        <f t="shared" si="509"/>
        <v>0.27066617848325381</v>
      </c>
      <c r="Y1174" s="23">
        <f t="shared" si="496"/>
        <v>0.25954593905141704</v>
      </c>
      <c r="Z1174" s="23">
        <f t="shared" si="497"/>
        <v>0.7404540609485829</v>
      </c>
      <c r="AA1174" s="24">
        <f>IF(SUMIFS('Daily NSE Equity Options'!$M:$M,'Daily NSE Equity Options'!$A:$A,$A1174)=0,"",SUMIFS('Daily NSE Equity Options'!$M:$M,'Daily NSE Equity Options'!$A:$A,$A1174))</f>
        <v>182105683</v>
      </c>
      <c r="AB1174" s="9">
        <f>IF(SUMIFS('Daily BSE Equity Options'!$M:$M,'Daily BSE Equity Options'!$A:$A,$A1174)=0,"",SUMIFS('Daily BSE Equity Options'!$M:$M,'Daily BSE Equity Options'!$A:$A,$A1174))</f>
        <v>442604938</v>
      </c>
      <c r="AC1174" s="9">
        <f t="shared" si="498"/>
        <v>624710621</v>
      </c>
      <c r="AD1174" s="26">
        <f t="shared" si="499"/>
        <v>-0.79472927211203004</v>
      </c>
      <c r="AE1174" s="26">
        <f t="shared" si="500"/>
        <v>61.75579336134485</v>
      </c>
      <c r="AF1174" s="26">
        <f t="shared" si="501"/>
        <v>-0.30137610943672299</v>
      </c>
      <c r="AG1174" s="26">
        <f t="shared" si="510"/>
        <v>-0.67598268049985166</v>
      </c>
      <c r="AH1174" s="26">
        <f t="shared" si="511"/>
        <v>14.401692002793709</v>
      </c>
      <c r="AI1174" s="26">
        <f t="shared" si="512"/>
        <v>5.7465893999670614E-2</v>
      </c>
      <c r="AJ1174" s="26">
        <f t="shared" si="502"/>
        <v>0.29150406104589022</v>
      </c>
      <c r="AK1174" s="26">
        <f t="shared" si="503"/>
        <v>0.70849593895410978</v>
      </c>
      <c r="AL1174" s="29">
        <v>14.51</v>
      </c>
      <c r="AM1174" s="30">
        <v>15.5525</v>
      </c>
      <c r="AN1174" s="30">
        <v>14.397500000000001</v>
      </c>
      <c r="AO1174" s="30">
        <v>15.0725</v>
      </c>
      <c r="AP1174" s="31">
        <v>3.8800000000000001E-2</v>
      </c>
    </row>
    <row r="1175" spans="1:42" x14ac:dyDescent="0.2">
      <c r="A1175" s="11">
        <v>45649</v>
      </c>
      <c r="B1175" s="5" t="s">
        <v>244</v>
      </c>
      <c r="C1175" s="10">
        <v>45627</v>
      </c>
      <c r="D1175" s="5" t="s">
        <v>193</v>
      </c>
      <c r="E1175" s="18">
        <f>IF(SUMIFS('Daily NSE Equity Options'!$K:$K,'Daily NSE Equity Options'!$A:$A,$A1175)=0,"",SUMIFS('Daily NSE Equity Options'!$K:$K,'Daily NSE Equity Options'!$A:$A,$A1175))</f>
        <v>530.30010000000004</v>
      </c>
      <c r="F1175" s="7">
        <f>IF(SUMIFS('Daily BSE Equity Options'!$K:$K,'Daily BSE Equity Options'!$A:$A,$A1175)=0,"",SUMIFS('Daily BSE Equity Options'!$K:$K,'Daily BSE Equity Options'!$A:$A,$A1175))</f>
        <v>38.425199999999997</v>
      </c>
      <c r="G1175" s="7">
        <f t="shared" si="486"/>
        <v>568.72530000000006</v>
      </c>
      <c r="H1175" s="20" t="str">
        <f t="shared" si="487"/>
        <v/>
      </c>
      <c r="I1175" s="20" t="str">
        <f t="shared" si="488"/>
        <v/>
      </c>
      <c r="J1175" s="20" t="str">
        <f t="shared" si="489"/>
        <v/>
      </c>
      <c r="K1175" s="20">
        <f t="shared" si="504"/>
        <v>2.8246824951627003E-2</v>
      </c>
      <c r="L1175" s="20">
        <f t="shared" si="505"/>
        <v>-0.8725951527722885</v>
      </c>
      <c r="M1175" s="20">
        <f t="shared" si="506"/>
        <v>-0.30416813740813853</v>
      </c>
      <c r="N1175" s="20">
        <f t="shared" si="490"/>
        <v>0.93243627459513401</v>
      </c>
      <c r="O1175" s="20">
        <f t="shared" si="491"/>
        <v>6.7563725404865924E-2</v>
      </c>
      <c r="P1175" s="21">
        <f>IF(SUMIFS('Daily NSE Equity Options'!$L:$L,'Daily NSE Equity Options'!$A:$A,$A1175)=0,"",SUMIFS('Daily NSE Equity Options'!$L:$L,'Daily NSE Equity Options'!$A:$A,$A1175))</f>
        <v>203333.7556</v>
      </c>
      <c r="Q1175" s="8">
        <f>IF(SUMIFS('Daily BSE Equity Options'!$L:$L,'Daily BSE Equity Options'!$A:$A,$A1175)=0,"",SUMIFS('Daily BSE Equity Options'!$L:$L,'Daily BSE Equity Options'!$A:$A,$A1175))</f>
        <v>10624.778200000001</v>
      </c>
      <c r="R1175" s="8">
        <f t="shared" si="492"/>
        <v>213958.5338</v>
      </c>
      <c r="S1175" s="23" t="str">
        <f t="shared" si="493"/>
        <v/>
      </c>
      <c r="T1175" s="23" t="str">
        <f t="shared" si="494"/>
        <v/>
      </c>
      <c r="U1175" s="23" t="str">
        <f t="shared" si="495"/>
        <v/>
      </c>
      <c r="V1175" s="23">
        <f t="shared" si="507"/>
        <v>0.66249404367095366</v>
      </c>
      <c r="W1175" s="23">
        <f t="shared" si="508"/>
        <v>-0.96955004835974556</v>
      </c>
      <c r="X1175" s="23">
        <f t="shared" si="509"/>
        <v>-0.54595963192032038</v>
      </c>
      <c r="Y1175" s="23">
        <f t="shared" si="496"/>
        <v>0.95034188161930655</v>
      </c>
      <c r="Z1175" s="23">
        <f t="shared" si="497"/>
        <v>4.965811838069345E-2</v>
      </c>
      <c r="AA1175" s="24">
        <f>IF(SUMIFS('Daily NSE Equity Options'!$M:$M,'Daily NSE Equity Options'!$A:$A,$A1175)=0,"",SUMIFS('Daily NSE Equity Options'!$M:$M,'Daily NSE Equity Options'!$A:$A,$A1175))</f>
        <v>302363305</v>
      </c>
      <c r="AB1175" s="9">
        <f>IF(SUMIFS('Daily BSE Equity Options'!$M:$M,'Daily BSE Equity Options'!$A:$A,$A1175)=0,"",SUMIFS('Daily BSE Equity Options'!$M:$M,'Daily BSE Equity Options'!$A:$A,$A1175))</f>
        <v>13413129</v>
      </c>
      <c r="AC1175" s="9">
        <f t="shared" si="498"/>
        <v>315776434</v>
      </c>
      <c r="AD1175" s="26" t="str">
        <f t="shared" si="499"/>
        <v/>
      </c>
      <c r="AE1175" s="26" t="str">
        <f t="shared" si="500"/>
        <v/>
      </c>
      <c r="AF1175" s="26" t="str">
        <f t="shared" si="501"/>
        <v/>
      </c>
      <c r="AG1175" s="26">
        <f t="shared" si="510"/>
        <v>0.66037270237195189</v>
      </c>
      <c r="AH1175" s="26">
        <f t="shared" si="511"/>
        <v>-0.96969503083130992</v>
      </c>
      <c r="AI1175" s="26">
        <f t="shared" si="512"/>
        <v>-0.49452366682269033</v>
      </c>
      <c r="AJ1175" s="26">
        <f t="shared" si="502"/>
        <v>0.95752333753949481</v>
      </c>
      <c r="AK1175" s="26">
        <f t="shared" si="503"/>
        <v>4.2476662460505209E-2</v>
      </c>
      <c r="AL1175" s="29">
        <v>15.0725</v>
      </c>
      <c r="AM1175" s="30">
        <v>16.8825</v>
      </c>
      <c r="AN1175" s="30">
        <v>13.4175</v>
      </c>
      <c r="AO1175" s="30">
        <v>13.52</v>
      </c>
      <c r="AP1175" s="31">
        <v>-0.10299999999999999</v>
      </c>
    </row>
    <row r="1176" spans="1:42" x14ac:dyDescent="0.2">
      <c r="A1176" s="11">
        <v>45650</v>
      </c>
      <c r="B1176" s="5" t="s">
        <v>242</v>
      </c>
      <c r="C1176" s="10">
        <v>45627</v>
      </c>
      <c r="D1176" s="5" t="s">
        <v>193</v>
      </c>
      <c r="E1176" s="18">
        <f>IF(SUMIFS('Daily NSE Equity Options'!$K:$K,'Daily NSE Equity Options'!$A:$A,$A1176)=0,"",SUMIFS('Daily NSE Equity Options'!$K:$K,'Daily NSE Equity Options'!$A:$A,$A1176))</f>
        <v>451.75189999999998</v>
      </c>
      <c r="F1176" s="7">
        <f>IF(SUMIFS('Daily BSE Equity Options'!$K:$K,'Daily BSE Equity Options'!$A:$A,$A1176)=0,"",SUMIFS('Daily BSE Equity Options'!$K:$K,'Daily BSE Equity Options'!$A:$A,$A1176))</f>
        <v>27.378599999999999</v>
      </c>
      <c r="G1176" s="7">
        <f t="shared" si="486"/>
        <v>479.13049999999998</v>
      </c>
      <c r="H1176" s="20" t="str">
        <f t="shared" si="487"/>
        <v/>
      </c>
      <c r="I1176" s="20" t="str">
        <f t="shared" si="488"/>
        <v/>
      </c>
      <c r="J1176" s="20" t="str">
        <f t="shared" si="489"/>
        <v/>
      </c>
      <c r="K1176" s="20">
        <f t="shared" si="504"/>
        <v>-0.14812028132749755</v>
      </c>
      <c r="L1176" s="20">
        <f t="shared" si="505"/>
        <v>-0.28748321414072009</v>
      </c>
      <c r="M1176" s="20">
        <f t="shared" si="506"/>
        <v>-0.15753616025170691</v>
      </c>
      <c r="N1176" s="20">
        <f t="shared" si="490"/>
        <v>0.9428577391754438</v>
      </c>
      <c r="O1176" s="20">
        <f t="shared" si="491"/>
        <v>5.7142260824556146E-2</v>
      </c>
      <c r="P1176" s="21">
        <f>IF(SUMIFS('Daily NSE Equity Options'!$L:$L,'Daily NSE Equity Options'!$A:$A,$A1176)=0,"",SUMIFS('Daily NSE Equity Options'!$L:$L,'Daily NSE Equity Options'!$A:$A,$A1176))</f>
        <v>386267.83590000001</v>
      </c>
      <c r="Q1176" s="8">
        <f>IF(SUMIFS('Daily BSE Equity Options'!$L:$L,'Daily BSE Equity Options'!$A:$A,$A1176)=0,"",SUMIFS('Daily BSE Equity Options'!$L:$L,'Daily BSE Equity Options'!$A:$A,$A1176))</f>
        <v>9489.8619999999992</v>
      </c>
      <c r="R1176" s="8">
        <f t="shared" si="492"/>
        <v>395757.69790000003</v>
      </c>
      <c r="S1176" s="23" t="str">
        <f t="shared" si="493"/>
        <v/>
      </c>
      <c r="T1176" s="23" t="str">
        <f t="shared" si="494"/>
        <v/>
      </c>
      <c r="U1176" s="23" t="str">
        <f t="shared" si="495"/>
        <v/>
      </c>
      <c r="V1176" s="23">
        <f t="shared" si="507"/>
        <v>0.89967393638206139</v>
      </c>
      <c r="W1176" s="23">
        <f t="shared" si="508"/>
        <v>-0.10681787220744066</v>
      </c>
      <c r="X1176" s="23">
        <f t="shared" si="509"/>
        <v>0.84969344700192573</v>
      </c>
      <c r="Y1176" s="23">
        <f t="shared" si="496"/>
        <v>0.9760210299121006</v>
      </c>
      <c r="Z1176" s="23">
        <f t="shared" si="497"/>
        <v>2.3978970087899329E-2</v>
      </c>
      <c r="AA1176" s="24">
        <f>IF(SUMIFS('Daily NSE Equity Options'!$M:$M,'Daily NSE Equity Options'!$A:$A,$A1176)=0,"",SUMIFS('Daily NSE Equity Options'!$M:$M,'Daily NSE Equity Options'!$A:$A,$A1176))</f>
        <v>531872230</v>
      </c>
      <c r="AB1176" s="9">
        <f>IF(SUMIFS('Daily BSE Equity Options'!$M:$M,'Daily BSE Equity Options'!$A:$A,$A1176)=0,"",SUMIFS('Daily BSE Equity Options'!$M:$M,'Daily BSE Equity Options'!$A:$A,$A1176))</f>
        <v>11994455</v>
      </c>
      <c r="AC1176" s="9">
        <f t="shared" si="498"/>
        <v>543866685</v>
      </c>
      <c r="AD1176" s="26" t="str">
        <f t="shared" si="499"/>
        <v/>
      </c>
      <c r="AE1176" s="26" t="str">
        <f t="shared" si="500"/>
        <v/>
      </c>
      <c r="AF1176" s="26" t="str">
        <f t="shared" si="501"/>
        <v/>
      </c>
      <c r="AG1176" s="26">
        <f t="shared" si="510"/>
        <v>0.75905019294586684</v>
      </c>
      <c r="AH1176" s="26">
        <f t="shared" si="511"/>
        <v>-0.10576756549497135</v>
      </c>
      <c r="AI1176" s="26">
        <f t="shared" si="512"/>
        <v>0.72231562093072466</v>
      </c>
      <c r="AJ1176" s="26">
        <f t="shared" si="502"/>
        <v>0.9779459648277592</v>
      </c>
      <c r="AK1176" s="26">
        <f t="shared" si="503"/>
        <v>2.2054035172240784E-2</v>
      </c>
      <c r="AL1176" s="29">
        <v>13.52</v>
      </c>
      <c r="AM1176" s="30">
        <v>15.03</v>
      </c>
      <c r="AN1176" s="30">
        <v>12.975</v>
      </c>
      <c r="AO1176" s="30">
        <v>13.1775</v>
      </c>
      <c r="AP1176" s="31">
        <v>-2.53E-2</v>
      </c>
    </row>
    <row r="1177" spans="1:42" x14ac:dyDescent="0.2">
      <c r="A1177" s="11">
        <v>45652</v>
      </c>
      <c r="B1177" s="5" t="s">
        <v>243</v>
      </c>
      <c r="C1177" s="10">
        <v>45627</v>
      </c>
      <c r="D1177" s="5" t="s">
        <v>193</v>
      </c>
      <c r="E1177" s="18">
        <f>IF(SUMIFS('Daily NSE Equity Options'!$K:$K,'Daily NSE Equity Options'!$A:$A,$A1177)=0,"",SUMIFS('Daily NSE Equity Options'!$K:$K,'Daily NSE Equity Options'!$A:$A,$A1177))</f>
        <v>470.14609999999999</v>
      </c>
      <c r="F1177" s="7">
        <f>IF(SUMIFS('Daily BSE Equity Options'!$K:$K,'Daily BSE Equity Options'!$A:$A,$A1177)=0,"",SUMIFS('Daily BSE Equity Options'!$K:$K,'Daily BSE Equity Options'!$A:$A,$A1177))</f>
        <v>46.357399999999998</v>
      </c>
      <c r="G1177" s="7">
        <f t="shared" si="486"/>
        <v>516.50350000000003</v>
      </c>
      <c r="H1177" s="20">
        <f t="shared" si="487"/>
        <v>-0.29511648028791093</v>
      </c>
      <c r="I1177" s="20">
        <f t="shared" si="488"/>
        <v>6.9992752622860293</v>
      </c>
      <c r="J1177" s="20">
        <f t="shared" si="489"/>
        <v>-0.23228390053023329</v>
      </c>
      <c r="K1177" s="20">
        <f t="shared" si="504"/>
        <v>4.0717482317174536E-2</v>
      </c>
      <c r="L1177" s="20">
        <f t="shared" si="505"/>
        <v>0.69319833738759473</v>
      </c>
      <c r="M1177" s="20">
        <f t="shared" si="506"/>
        <v>7.8001713520638116E-2</v>
      </c>
      <c r="N1177" s="20">
        <f t="shared" si="490"/>
        <v>0.91024765563060073</v>
      </c>
      <c r="O1177" s="20">
        <f t="shared" si="491"/>
        <v>8.9752344369399231E-2</v>
      </c>
      <c r="P1177" s="21">
        <f>IF(SUMIFS('Daily NSE Equity Options'!$L:$L,'Daily NSE Equity Options'!$A:$A,$A1177)=0,"",SUMIFS('Daily NSE Equity Options'!$L:$L,'Daily NSE Equity Options'!$A:$A,$A1177))</f>
        <v>334818.93239999999</v>
      </c>
      <c r="Q1177" s="8">
        <f>IF(SUMIFS('Daily BSE Equity Options'!$L:$L,'Daily BSE Equity Options'!$A:$A,$A1177)=0,"",SUMIFS('Daily BSE Equity Options'!$L:$L,'Daily BSE Equity Options'!$A:$A,$A1177))</f>
        <v>22130.858199999999</v>
      </c>
      <c r="R1177" s="8">
        <f t="shared" si="492"/>
        <v>356949.79060000001</v>
      </c>
      <c r="S1177" s="23">
        <f t="shared" si="493"/>
        <v>-9.3759826147881031E-2</v>
      </c>
      <c r="T1177" s="23">
        <f t="shared" si="494"/>
        <v>15.649514895735045</v>
      </c>
      <c r="U1177" s="23">
        <f t="shared" si="495"/>
        <v>-3.7322637312265261E-2</v>
      </c>
      <c r="V1177" s="23">
        <f t="shared" si="507"/>
        <v>-0.13319489410793062</v>
      </c>
      <c r="W1177" s="23">
        <f t="shared" si="508"/>
        <v>1.3320526894911646</v>
      </c>
      <c r="X1177" s="23">
        <f t="shared" si="509"/>
        <v>-9.8059766129441117E-2</v>
      </c>
      <c r="Y1177" s="23">
        <f t="shared" si="496"/>
        <v>0.93800008073180241</v>
      </c>
      <c r="Z1177" s="23">
        <f t="shared" si="497"/>
        <v>6.1999919268197486E-2</v>
      </c>
      <c r="AA1177" s="24">
        <f>IF(SUMIFS('Daily NSE Equity Options'!$M:$M,'Daily NSE Equity Options'!$A:$A,$A1177)=0,"",SUMIFS('Daily NSE Equity Options'!$M:$M,'Daily NSE Equity Options'!$A:$A,$A1177))</f>
        <v>544594857</v>
      </c>
      <c r="AB1177" s="9">
        <f>IF(SUMIFS('Daily BSE Equity Options'!$M:$M,'Daily BSE Equity Options'!$A:$A,$A1177)=0,"",SUMIFS('Daily BSE Equity Options'!$M:$M,'Daily BSE Equity Options'!$A:$A,$A1177))</f>
        <v>27994799</v>
      </c>
      <c r="AC1177" s="9">
        <f t="shared" si="498"/>
        <v>572589656</v>
      </c>
      <c r="AD1177" s="26">
        <f t="shared" si="499"/>
        <v>0.24397896730122204</v>
      </c>
      <c r="AE1177" s="26">
        <f t="shared" si="500"/>
        <v>14.156188636485449</v>
      </c>
      <c r="AF1177" s="26">
        <f t="shared" si="501"/>
        <v>0.30243030583974839</v>
      </c>
      <c r="AG1177" s="26">
        <f t="shared" si="510"/>
        <v>2.3920457362476055E-2</v>
      </c>
      <c r="AH1177" s="26">
        <f t="shared" si="511"/>
        <v>1.3339784091899132</v>
      </c>
      <c r="AI1177" s="26">
        <f t="shared" si="512"/>
        <v>5.2812521509751909E-2</v>
      </c>
      <c r="AJ1177" s="26">
        <f t="shared" si="502"/>
        <v>0.9511084444040323</v>
      </c>
      <c r="AK1177" s="26">
        <f t="shared" si="503"/>
        <v>4.8891555595967667E-2</v>
      </c>
      <c r="AL1177" s="29">
        <v>13.1775</v>
      </c>
      <c r="AM1177" s="30">
        <v>14.387499999999999</v>
      </c>
      <c r="AN1177" s="30">
        <v>13.0825</v>
      </c>
      <c r="AO1177" s="30">
        <v>14.035</v>
      </c>
      <c r="AP1177" s="31">
        <v>6.5100000000000005E-2</v>
      </c>
    </row>
    <row r="1178" spans="1:42" x14ac:dyDescent="0.2">
      <c r="A1178" s="11">
        <v>45653</v>
      </c>
      <c r="B1178" s="5" t="s">
        <v>241</v>
      </c>
      <c r="C1178" s="10">
        <v>45627</v>
      </c>
      <c r="D1178" s="5" t="s">
        <v>193</v>
      </c>
      <c r="E1178" s="18">
        <f>IF(SUMIFS('Daily NSE Equity Options'!$K:$K,'Daily NSE Equity Options'!$A:$A,$A1178)=0,"",SUMIFS('Daily NSE Equity Options'!$K:$K,'Daily NSE Equity Options'!$A:$A,$A1178))</f>
        <v>311.82830000000001</v>
      </c>
      <c r="F1178" s="7">
        <f>IF(SUMIFS('Daily BSE Equity Options'!$K:$K,'Daily BSE Equity Options'!$A:$A,$A1178)=0,"",SUMIFS('Daily BSE Equity Options'!$K:$K,'Daily BSE Equity Options'!$A:$A,$A1178))</f>
        <v>173.00800000000001</v>
      </c>
      <c r="G1178" s="7">
        <f t="shared" si="486"/>
        <v>484.83630000000005</v>
      </c>
      <c r="H1178" s="20">
        <f t="shared" si="487"/>
        <v>-0.60941314076484943</v>
      </c>
      <c r="I1178" s="20">
        <f t="shared" si="488"/>
        <v>20.809472184754249</v>
      </c>
      <c r="J1178" s="20">
        <f t="shared" si="489"/>
        <v>-0.39868330433016053</v>
      </c>
      <c r="K1178" s="20">
        <f t="shared" si="504"/>
        <v>-0.33674170646103407</v>
      </c>
      <c r="L1178" s="20">
        <f t="shared" si="505"/>
        <v>2.7320470949621853</v>
      </c>
      <c r="M1178" s="20">
        <f t="shared" si="506"/>
        <v>-6.1310717158741368E-2</v>
      </c>
      <c r="N1178" s="20">
        <f t="shared" si="490"/>
        <v>0.64316203221582213</v>
      </c>
      <c r="O1178" s="20">
        <f t="shared" si="491"/>
        <v>0.35683796778417787</v>
      </c>
      <c r="P1178" s="21">
        <f>IF(SUMIFS('Daily NSE Equity Options'!$L:$L,'Daily NSE Equity Options'!$A:$A,$A1178)=0,"",SUMIFS('Daily NSE Equity Options'!$L:$L,'Daily NSE Equity Options'!$A:$A,$A1178))</f>
        <v>72105.4467</v>
      </c>
      <c r="Q1178" s="8">
        <f>IF(SUMIFS('Daily BSE Equity Options'!$L:$L,'Daily BSE Equity Options'!$A:$A,$A1178)=0,"",SUMIFS('Daily BSE Equity Options'!$L:$L,'Daily BSE Equity Options'!$A:$A,$A1178))</f>
        <v>322790.03149999998</v>
      </c>
      <c r="R1178" s="8">
        <f t="shared" si="492"/>
        <v>394895.47820000001</v>
      </c>
      <c r="S1178" s="23">
        <f t="shared" si="493"/>
        <v>-0.78077107552091185</v>
      </c>
      <c r="T1178" s="23">
        <f t="shared" si="494"/>
        <v>122.3716791717484</v>
      </c>
      <c r="U1178" s="23">
        <f t="shared" si="495"/>
        <v>0.1911620386040811</v>
      </c>
      <c r="V1178" s="23">
        <f t="shared" si="507"/>
        <v>-0.784643460323034</v>
      </c>
      <c r="W1178" s="23">
        <f t="shared" si="508"/>
        <v>13.585518039241695</v>
      </c>
      <c r="X1178" s="23">
        <f t="shared" si="509"/>
        <v>0.10630539252093896</v>
      </c>
      <c r="Y1178" s="23">
        <f t="shared" si="496"/>
        <v>0.18259375120897497</v>
      </c>
      <c r="Z1178" s="23">
        <f t="shared" si="497"/>
        <v>0.81740624879102497</v>
      </c>
      <c r="AA1178" s="24">
        <f>IF(SUMIFS('Daily NSE Equity Options'!$M:$M,'Daily NSE Equity Options'!$A:$A,$A1178)=0,"",SUMIFS('Daily NSE Equity Options'!$M:$M,'Daily NSE Equity Options'!$A:$A,$A1178))</f>
        <v>61050468</v>
      </c>
      <c r="AB1178" s="9">
        <f>IF(SUMIFS('Daily BSE Equity Options'!$M:$M,'Daily BSE Equity Options'!$A:$A,$A1178)=0,"",SUMIFS('Daily BSE Equity Options'!$M:$M,'Daily BSE Equity Options'!$A:$A,$A1178))</f>
        <v>409535944</v>
      </c>
      <c r="AC1178" s="9">
        <f t="shared" si="498"/>
        <v>470586412</v>
      </c>
      <c r="AD1178" s="26">
        <f t="shared" si="499"/>
        <v>-0.84544960142162795</v>
      </c>
      <c r="AE1178" s="26">
        <f t="shared" si="500"/>
        <v>112.2378322181054</v>
      </c>
      <c r="AF1178" s="26">
        <f t="shared" si="501"/>
        <v>0.18049031262205117</v>
      </c>
      <c r="AG1178" s="26">
        <f t="shared" si="510"/>
        <v>-0.88789745768752271</v>
      </c>
      <c r="AH1178" s="26">
        <f t="shared" si="511"/>
        <v>13.629001051230981</v>
      </c>
      <c r="AI1178" s="26">
        <f t="shared" si="512"/>
        <v>-0.17814370715771366</v>
      </c>
      <c r="AJ1178" s="26">
        <f t="shared" si="502"/>
        <v>0.12973274714952884</v>
      </c>
      <c r="AK1178" s="26">
        <f t="shared" si="503"/>
        <v>0.87026725285047113</v>
      </c>
      <c r="AL1178" s="29">
        <v>14.035</v>
      </c>
      <c r="AM1178" s="30">
        <v>14.237500000000001</v>
      </c>
      <c r="AN1178" s="30">
        <v>13.035</v>
      </c>
      <c r="AO1178" s="30">
        <v>13.237500000000001</v>
      </c>
      <c r="AP1178" s="31">
        <v>-5.6800000000000003E-2</v>
      </c>
    </row>
    <row r="1179" spans="1:42" x14ac:dyDescent="0.2">
      <c r="A1179" s="11">
        <v>45656</v>
      </c>
      <c r="B1179" s="5" t="s">
        <v>244</v>
      </c>
      <c r="C1179" s="10">
        <v>45627</v>
      </c>
      <c r="D1179" s="5" t="s">
        <v>193</v>
      </c>
      <c r="E1179" s="18">
        <f>IF(SUMIFS('Daily NSE Equity Options'!$K:$K,'Daily NSE Equity Options'!$A:$A,$A1179)=0,"",SUMIFS('Daily NSE Equity Options'!$K:$K,'Daily NSE Equity Options'!$A:$A,$A1179))</f>
        <v>596.17439999999999</v>
      </c>
      <c r="F1179" s="7">
        <f>IF(SUMIFS('Daily BSE Equity Options'!$K:$K,'Daily BSE Equity Options'!$A:$A,$A1179)=0,"",SUMIFS('Daily BSE Equity Options'!$K:$K,'Daily BSE Equity Options'!$A:$A,$A1179))</f>
        <v>155.79740000000001</v>
      </c>
      <c r="G1179" s="7">
        <f t="shared" si="486"/>
        <v>751.97180000000003</v>
      </c>
      <c r="H1179" s="20" t="str">
        <f t="shared" si="487"/>
        <v/>
      </c>
      <c r="I1179" s="20" t="str">
        <f t="shared" si="488"/>
        <v/>
      </c>
      <c r="J1179" s="20" t="str">
        <f t="shared" si="489"/>
        <v/>
      </c>
      <c r="K1179" s="20">
        <f t="shared" si="504"/>
        <v>0.91186752453192987</v>
      </c>
      <c r="L1179" s="20">
        <f t="shared" si="505"/>
        <v>-9.9478636826042743E-2</v>
      </c>
      <c r="M1179" s="20">
        <f t="shared" si="506"/>
        <v>0.5509808155866216</v>
      </c>
      <c r="N1179" s="20">
        <f t="shared" si="490"/>
        <v>0.79281483693936394</v>
      </c>
      <c r="O1179" s="20">
        <f t="shared" si="491"/>
        <v>0.20718516306063606</v>
      </c>
      <c r="P1179" s="21">
        <f>IF(SUMIFS('Daily NSE Equity Options'!$L:$L,'Daily NSE Equity Options'!$A:$A,$A1179)=0,"",SUMIFS('Daily NSE Equity Options'!$L:$L,'Daily NSE Equity Options'!$A:$A,$A1179))</f>
        <v>213623.12400000001</v>
      </c>
      <c r="Q1179" s="8">
        <f>IF(SUMIFS('Daily BSE Equity Options'!$L:$L,'Daily BSE Equity Options'!$A:$A,$A1179)=0,"",SUMIFS('Daily BSE Equity Options'!$L:$L,'Daily BSE Equity Options'!$A:$A,$A1179))</f>
        <v>155761.8364</v>
      </c>
      <c r="R1179" s="8">
        <f t="shared" si="492"/>
        <v>369384.96039999998</v>
      </c>
      <c r="S1179" s="23" t="str">
        <f t="shared" si="493"/>
        <v/>
      </c>
      <c r="T1179" s="23" t="str">
        <f t="shared" si="494"/>
        <v/>
      </c>
      <c r="U1179" s="23" t="str">
        <f t="shared" si="495"/>
        <v/>
      </c>
      <c r="V1179" s="23">
        <f t="shared" si="507"/>
        <v>1.9626489228864319</v>
      </c>
      <c r="W1179" s="23">
        <f t="shared" si="508"/>
        <v>-0.51745152823903107</v>
      </c>
      <c r="X1179" s="23">
        <f t="shared" si="509"/>
        <v>-6.4600683492961886E-2</v>
      </c>
      <c r="Y1179" s="23">
        <f t="shared" si="496"/>
        <v>0.57832111997378444</v>
      </c>
      <c r="Z1179" s="23">
        <f t="shared" si="497"/>
        <v>0.42167888002621562</v>
      </c>
      <c r="AA1179" s="24">
        <f>IF(SUMIFS('Daily NSE Equity Options'!$M:$M,'Daily NSE Equity Options'!$A:$A,$A1179)=0,"",SUMIFS('Daily NSE Equity Options'!$M:$M,'Daily NSE Equity Options'!$A:$A,$A1179))</f>
        <v>244470602</v>
      </c>
      <c r="AB1179" s="9">
        <f>IF(SUMIFS('Daily BSE Equity Options'!$M:$M,'Daily BSE Equity Options'!$A:$A,$A1179)=0,"",SUMIFS('Daily BSE Equity Options'!$M:$M,'Daily BSE Equity Options'!$A:$A,$A1179))</f>
        <v>179457291</v>
      </c>
      <c r="AC1179" s="9">
        <f t="shared" si="498"/>
        <v>423927893</v>
      </c>
      <c r="AD1179" s="26" t="str">
        <f t="shared" si="499"/>
        <v/>
      </c>
      <c r="AE1179" s="26" t="str">
        <f t="shared" si="500"/>
        <v/>
      </c>
      <c r="AF1179" s="26" t="str">
        <f t="shared" si="501"/>
        <v/>
      </c>
      <c r="AG1179" s="26">
        <f t="shared" si="510"/>
        <v>3.0044017680585187</v>
      </c>
      <c r="AH1179" s="26">
        <f t="shared" si="511"/>
        <v>-0.56180332000357946</v>
      </c>
      <c r="AI1179" s="26">
        <f t="shared" si="512"/>
        <v>-9.9149737030656104E-2</v>
      </c>
      <c r="AJ1179" s="26">
        <f t="shared" si="502"/>
        <v>0.57667968075882192</v>
      </c>
      <c r="AK1179" s="26">
        <f t="shared" si="503"/>
        <v>0.42332031924117813</v>
      </c>
      <c r="AL1179" s="29">
        <v>13.237500000000001</v>
      </c>
      <c r="AM1179" s="30">
        <v>14.37</v>
      </c>
      <c r="AN1179" s="30">
        <v>13.237500000000001</v>
      </c>
      <c r="AO1179" s="30">
        <v>13.9725</v>
      </c>
      <c r="AP1179" s="31">
        <v>5.5500000000000001E-2</v>
      </c>
    </row>
    <row r="1180" spans="1:42" x14ac:dyDescent="0.2">
      <c r="A1180" s="11">
        <v>45657</v>
      </c>
      <c r="B1180" s="5" t="s">
        <v>242</v>
      </c>
      <c r="C1180" s="10">
        <v>45627</v>
      </c>
      <c r="D1180" s="5" t="s">
        <v>193</v>
      </c>
      <c r="E1180" s="18">
        <f>IF(SUMIFS('Daily NSE Equity Options'!$K:$K,'Daily NSE Equity Options'!$A:$A,$A1180)=0,"",SUMIFS('Daily NSE Equity Options'!$K:$K,'Daily NSE Equity Options'!$A:$A,$A1180))</f>
        <v>489.75200000000001</v>
      </c>
      <c r="F1180" s="7">
        <f>IF(SUMIFS('Daily BSE Equity Options'!$K:$K,'Daily BSE Equity Options'!$A:$A,$A1180)=0,"",SUMIFS('Daily BSE Equity Options'!$K:$K,'Daily BSE Equity Options'!$A:$A,$A1180))</f>
        <v>36.826700000000002</v>
      </c>
      <c r="G1180" s="7">
        <f t="shared" si="486"/>
        <v>526.57870000000003</v>
      </c>
      <c r="H1180" s="20" t="str">
        <f t="shared" si="487"/>
        <v/>
      </c>
      <c r="I1180" s="20" t="str">
        <f t="shared" si="488"/>
        <v/>
      </c>
      <c r="J1180" s="20" t="str">
        <f t="shared" si="489"/>
        <v/>
      </c>
      <c r="K1180" s="20">
        <f t="shared" si="504"/>
        <v>-0.17850883902428549</v>
      </c>
      <c r="L1180" s="20">
        <f t="shared" si="505"/>
        <v>-0.76362442505459016</v>
      </c>
      <c r="M1180" s="20">
        <f t="shared" si="506"/>
        <v>-0.29973610712529375</v>
      </c>
      <c r="N1180" s="20">
        <f t="shared" si="490"/>
        <v>0.93006420502766252</v>
      </c>
      <c r="O1180" s="20">
        <f t="shared" si="491"/>
        <v>6.993579497233747E-2</v>
      </c>
      <c r="P1180" s="21">
        <f>IF(SUMIFS('Daily NSE Equity Options'!$L:$L,'Daily NSE Equity Options'!$A:$A,$A1180)=0,"",SUMIFS('Daily NSE Equity Options'!$L:$L,'Daily NSE Equity Options'!$A:$A,$A1180))</f>
        <v>251744.99840000001</v>
      </c>
      <c r="Q1180" s="8">
        <f>IF(SUMIFS('Daily BSE Equity Options'!$L:$L,'Daily BSE Equity Options'!$A:$A,$A1180)=0,"",SUMIFS('Daily BSE Equity Options'!$L:$L,'Daily BSE Equity Options'!$A:$A,$A1180))</f>
        <v>10350.908299999999</v>
      </c>
      <c r="R1180" s="8">
        <f t="shared" si="492"/>
        <v>262095.90670000002</v>
      </c>
      <c r="S1180" s="23" t="str">
        <f t="shared" si="493"/>
        <v/>
      </c>
      <c r="T1180" s="23" t="str">
        <f t="shared" si="494"/>
        <v/>
      </c>
      <c r="U1180" s="23" t="str">
        <f t="shared" si="495"/>
        <v/>
      </c>
      <c r="V1180" s="23">
        <f t="shared" si="507"/>
        <v>0.17845387562069348</v>
      </c>
      <c r="W1180" s="23">
        <f t="shared" si="508"/>
        <v>-0.93354656994786178</v>
      </c>
      <c r="X1180" s="23">
        <f t="shared" si="509"/>
        <v>-0.2904532268553075</v>
      </c>
      <c r="Y1180" s="23">
        <f t="shared" si="496"/>
        <v>0.9605071730027136</v>
      </c>
      <c r="Z1180" s="23">
        <f t="shared" si="497"/>
        <v>3.9492826997286325E-2</v>
      </c>
      <c r="AA1180" s="24">
        <f>IF(SUMIFS('Daily NSE Equity Options'!$M:$M,'Daily NSE Equity Options'!$A:$A,$A1180)=0,"",SUMIFS('Daily NSE Equity Options'!$M:$M,'Daily NSE Equity Options'!$A:$A,$A1180))</f>
        <v>315405805</v>
      </c>
      <c r="AB1180" s="9">
        <f>IF(SUMIFS('Daily BSE Equity Options'!$M:$M,'Daily BSE Equity Options'!$A:$A,$A1180)=0,"",SUMIFS('Daily BSE Equity Options'!$M:$M,'Daily BSE Equity Options'!$A:$A,$A1180))</f>
        <v>13133375</v>
      </c>
      <c r="AC1180" s="9">
        <f t="shared" si="498"/>
        <v>328539180</v>
      </c>
      <c r="AD1180" s="26" t="str">
        <f t="shared" si="499"/>
        <v/>
      </c>
      <c r="AE1180" s="26" t="str">
        <f t="shared" si="500"/>
        <v/>
      </c>
      <c r="AF1180" s="26" t="str">
        <f t="shared" si="501"/>
        <v/>
      </c>
      <c r="AG1180" s="26">
        <f t="shared" si="510"/>
        <v>0.29015841749348659</v>
      </c>
      <c r="AH1180" s="26">
        <f t="shared" si="511"/>
        <v>-0.92681615259644146</v>
      </c>
      <c r="AI1180" s="26">
        <f t="shared" si="512"/>
        <v>-0.22501164602537727</v>
      </c>
      <c r="AJ1180" s="26">
        <f t="shared" si="502"/>
        <v>0.96002493522994736</v>
      </c>
      <c r="AK1180" s="26">
        <f t="shared" si="503"/>
        <v>3.9975064770052693E-2</v>
      </c>
      <c r="AL1180" s="29">
        <v>13.9725</v>
      </c>
      <c r="AM1180" s="30">
        <v>14.637499999999999</v>
      </c>
      <c r="AN1180" s="30">
        <v>13.9725</v>
      </c>
      <c r="AO1180" s="30">
        <v>14.4475</v>
      </c>
      <c r="AP1180" s="31">
        <v>3.4000000000000002E-2</v>
      </c>
    </row>
    <row r="1181" spans="1:42" x14ac:dyDescent="0.2">
      <c r="A1181" s="11">
        <v>45658</v>
      </c>
      <c r="B1181" s="5" t="s">
        <v>240</v>
      </c>
      <c r="C1181" s="10">
        <v>45658</v>
      </c>
      <c r="D1181" s="5" t="s">
        <v>194</v>
      </c>
      <c r="E1181" s="18">
        <f>IF(SUMIFS('Daily NSE Equity Options'!$K:$K,'Daily NSE Equity Options'!$A:$A,$A1181)=0,"",SUMIFS('Daily NSE Equity Options'!$K:$K,'Daily NSE Equity Options'!$A:$A,$A1181))</f>
        <v>501.3322</v>
      </c>
      <c r="F1181" s="7">
        <f>IF(SUMIFS('Daily BSE Equity Options'!$K:$K,'Daily BSE Equity Options'!$A:$A,$A1181)=0,"",SUMIFS('Daily BSE Equity Options'!$K:$K,'Daily BSE Equity Options'!$A:$A,$A1181))</f>
        <v>46.621099999999998</v>
      </c>
      <c r="G1181" s="7">
        <f t="shared" si="486"/>
        <v>547.95330000000001</v>
      </c>
      <c r="H1181" s="20">
        <f t="shared" si="487"/>
        <v>-0.13623281794342545</v>
      </c>
      <c r="I1181" s="20">
        <f t="shared" si="488"/>
        <v>0.87665944788387673</v>
      </c>
      <c r="J1181" s="20">
        <f t="shared" si="489"/>
        <v>-9.4658093603809057E-2</v>
      </c>
      <c r="K1181" s="20">
        <f t="shared" si="504"/>
        <v>2.3645028504222454E-2</v>
      </c>
      <c r="L1181" s="20">
        <f t="shared" si="505"/>
        <v>0.26595920894351099</v>
      </c>
      <c r="M1181" s="20">
        <f t="shared" si="506"/>
        <v>4.0591463346314693E-2</v>
      </c>
      <c r="N1181" s="20">
        <f t="shared" si="490"/>
        <v>0.91491774937754733</v>
      </c>
      <c r="O1181" s="20">
        <f t="shared" si="491"/>
        <v>8.5082250622452671E-2</v>
      </c>
      <c r="P1181" s="21">
        <f>IF(SUMIFS('Daily NSE Equity Options'!$L:$L,'Daily NSE Equity Options'!$A:$A,$A1181)=0,"",SUMIFS('Daily NSE Equity Options'!$L:$L,'Daily NSE Equity Options'!$A:$A,$A1181))</f>
        <v>154102.8959</v>
      </c>
      <c r="Q1181" s="8">
        <f>IF(SUMIFS('Daily BSE Equity Options'!$L:$L,'Daily BSE Equity Options'!$A:$A,$A1181)=0,"",SUMIFS('Daily BSE Equity Options'!$L:$L,'Daily BSE Equity Options'!$A:$A,$A1181))</f>
        <v>13998.8493</v>
      </c>
      <c r="R1181" s="8">
        <f t="shared" si="492"/>
        <v>168101.7452</v>
      </c>
      <c r="S1181" s="23">
        <f t="shared" si="493"/>
        <v>-0.32401899354250241</v>
      </c>
      <c r="T1181" s="23">
        <f t="shared" si="494"/>
        <v>-0.69279303194164132</v>
      </c>
      <c r="U1181" s="23">
        <f t="shared" si="495"/>
        <v>-0.38545244150031999</v>
      </c>
      <c r="V1181" s="23">
        <f t="shared" si="507"/>
        <v>-0.38786114171315356</v>
      </c>
      <c r="W1181" s="23">
        <f t="shared" si="508"/>
        <v>0.35242713917193158</v>
      </c>
      <c r="X1181" s="23">
        <f t="shared" si="509"/>
        <v>-0.35862506470804034</v>
      </c>
      <c r="Y1181" s="23">
        <f t="shared" si="496"/>
        <v>0.91672395022820974</v>
      </c>
      <c r="Z1181" s="23">
        <f t="shared" si="497"/>
        <v>8.3276049771790234E-2</v>
      </c>
      <c r="AA1181" s="24">
        <f>IF(SUMIFS('Daily NSE Equity Options'!$M:$M,'Daily NSE Equity Options'!$A:$A,$A1181)=0,"",SUMIFS('Daily NSE Equity Options'!$M:$M,'Daily NSE Equity Options'!$A:$A,$A1181))</f>
        <v>97763084</v>
      </c>
      <c r="AB1181" s="9">
        <f>IF(SUMIFS('Daily BSE Equity Options'!$M:$M,'Daily BSE Equity Options'!$A:$A,$A1181)=0,"",SUMIFS('Daily BSE Equity Options'!$M:$M,'Daily BSE Equity Options'!$A:$A,$A1181))</f>
        <v>17655812</v>
      </c>
      <c r="AC1181" s="9">
        <f t="shared" si="498"/>
        <v>115418896</v>
      </c>
      <c r="AD1181" s="26">
        <f t="shared" si="499"/>
        <v>-0.64351205757084062</v>
      </c>
      <c r="AE1181" s="26">
        <f t="shared" si="500"/>
        <v>-0.68443234715842749</v>
      </c>
      <c r="AF1181" s="26">
        <f t="shared" si="501"/>
        <v>-0.65044585978310465</v>
      </c>
      <c r="AG1181" s="26">
        <f t="shared" si="510"/>
        <v>-0.69004031488894124</v>
      </c>
      <c r="AH1181" s="26">
        <f t="shared" si="511"/>
        <v>0.34434690245272059</v>
      </c>
      <c r="AI1181" s="26">
        <f t="shared" si="512"/>
        <v>-0.64869061887839374</v>
      </c>
      <c r="AJ1181" s="26">
        <f t="shared" si="502"/>
        <v>0.84702841032199783</v>
      </c>
      <c r="AK1181" s="26">
        <f t="shared" si="503"/>
        <v>0.15297158967800212</v>
      </c>
      <c r="AL1181" s="29">
        <v>14.4475</v>
      </c>
      <c r="AM1181" s="30">
        <v>14.835000000000001</v>
      </c>
      <c r="AN1181" s="30">
        <v>14.305</v>
      </c>
      <c r="AO1181" s="30">
        <v>14.5075</v>
      </c>
      <c r="AP1181" s="31">
        <v>4.1999999999999997E-3</v>
      </c>
    </row>
    <row r="1182" spans="1:42" x14ac:dyDescent="0.2">
      <c r="A1182" s="11">
        <v>45659</v>
      </c>
      <c r="B1182" s="5" t="s">
        <v>243</v>
      </c>
      <c r="C1182" s="10">
        <v>45658</v>
      </c>
      <c r="D1182" s="5" t="s">
        <v>194</v>
      </c>
      <c r="E1182" s="18">
        <f>IF(SUMIFS('Daily NSE Equity Options'!$K:$K,'Daily NSE Equity Options'!$A:$A,$A1182)=0,"",SUMIFS('Daily NSE Equity Options'!$K:$K,'Daily NSE Equity Options'!$A:$A,$A1182))</f>
        <v>671.30399999999997</v>
      </c>
      <c r="F1182" s="7">
        <f>IF(SUMIFS('Daily BSE Equity Options'!$K:$K,'Daily BSE Equity Options'!$A:$A,$A1182)=0,"",SUMIFS('Daily BSE Equity Options'!$K:$K,'Daily BSE Equity Options'!$A:$A,$A1182))</f>
        <v>63.000100000000003</v>
      </c>
      <c r="G1182" s="7">
        <f t="shared" si="486"/>
        <v>734.30409999999995</v>
      </c>
      <c r="H1182" s="20">
        <f t="shared" si="487"/>
        <v>-9.7129850325921696E-2</v>
      </c>
      <c r="I1182" s="20">
        <f t="shared" si="488"/>
        <v>7.6993882820806689</v>
      </c>
      <c r="J1182" s="20">
        <f t="shared" si="489"/>
        <v>-2.1924330159100669E-2</v>
      </c>
      <c r="K1182" s="20">
        <f t="shared" si="504"/>
        <v>0.33904026112824992</v>
      </c>
      <c r="L1182" s="20">
        <f t="shared" si="505"/>
        <v>0.35132161188817945</v>
      </c>
      <c r="M1182" s="20">
        <f t="shared" si="506"/>
        <v>0.34008518609158833</v>
      </c>
      <c r="N1182" s="20">
        <f t="shared" si="490"/>
        <v>0.91420434667326522</v>
      </c>
      <c r="O1182" s="20">
        <f t="shared" si="491"/>
        <v>8.5795653326734805E-2</v>
      </c>
      <c r="P1182" s="21">
        <f>IF(SUMIFS('Daily NSE Equity Options'!$L:$L,'Daily NSE Equity Options'!$A:$A,$A1182)=0,"",SUMIFS('Daily NSE Equity Options'!$L:$L,'Daily NSE Equity Options'!$A:$A,$A1182))</f>
        <v>410623.88050000003</v>
      </c>
      <c r="Q1182" s="8">
        <f>IF(SUMIFS('Daily BSE Equity Options'!$L:$L,'Daily BSE Equity Options'!$A:$A,$A1182)=0,"",SUMIFS('Daily BSE Equity Options'!$L:$L,'Daily BSE Equity Options'!$A:$A,$A1182))</f>
        <v>27532.695100000001</v>
      </c>
      <c r="R1182" s="8">
        <f t="shared" si="492"/>
        <v>438156.57560000004</v>
      </c>
      <c r="S1182" s="23">
        <f t="shared" si="493"/>
        <v>-5.1609268102345118E-2</v>
      </c>
      <c r="T1182" s="23">
        <f t="shared" si="494"/>
        <v>11.887899914680437</v>
      </c>
      <c r="U1182" s="23">
        <f t="shared" si="495"/>
        <v>7.0124511418376834E-3</v>
      </c>
      <c r="V1182" s="23">
        <f t="shared" si="507"/>
        <v>1.6646084624292907</v>
      </c>
      <c r="W1182" s="23">
        <f t="shared" si="508"/>
        <v>0.96678273406372051</v>
      </c>
      <c r="X1182" s="23">
        <f t="shared" si="509"/>
        <v>1.6064962923418835</v>
      </c>
      <c r="Y1182" s="23">
        <f t="shared" si="496"/>
        <v>0.93716242860831778</v>
      </c>
      <c r="Z1182" s="23">
        <f t="shared" si="497"/>
        <v>6.2837571391682195E-2</v>
      </c>
      <c r="AA1182" s="24">
        <f>IF(SUMIFS('Daily NSE Equity Options'!$M:$M,'Daily NSE Equity Options'!$A:$A,$A1182)=0,"",SUMIFS('Daily NSE Equity Options'!$M:$M,'Daily NSE Equity Options'!$A:$A,$A1182))</f>
        <v>241772567</v>
      </c>
      <c r="AB1182" s="9">
        <f>IF(SUMIFS('Daily BSE Equity Options'!$M:$M,'Daily BSE Equity Options'!$A:$A,$A1182)=0,"",SUMIFS('Daily BSE Equity Options'!$M:$M,'Daily BSE Equity Options'!$A:$A,$A1182))</f>
        <v>34326748</v>
      </c>
      <c r="AC1182" s="9">
        <f t="shared" si="498"/>
        <v>276099315</v>
      </c>
      <c r="AD1182" s="26">
        <f t="shared" si="499"/>
        <v>-0.52838113002731069</v>
      </c>
      <c r="AE1182" s="26">
        <f t="shared" si="500"/>
        <v>10.654691041640353</v>
      </c>
      <c r="AF1182" s="26">
        <f t="shared" si="501"/>
        <v>-0.46449756480584703</v>
      </c>
      <c r="AG1182" s="26">
        <f t="shared" si="510"/>
        <v>1.4730456232334079</v>
      </c>
      <c r="AH1182" s="26">
        <f t="shared" si="511"/>
        <v>0.94421802860157333</v>
      </c>
      <c r="AI1182" s="26">
        <f t="shared" si="512"/>
        <v>1.3921500254169819</v>
      </c>
      <c r="AJ1182" s="26">
        <f t="shared" si="502"/>
        <v>0.87567246228046602</v>
      </c>
      <c r="AK1182" s="26">
        <f t="shared" si="503"/>
        <v>0.124327537719534</v>
      </c>
      <c r="AL1182" s="29">
        <v>14.5075</v>
      </c>
      <c r="AM1182" s="30">
        <v>14.8025</v>
      </c>
      <c r="AN1182" s="30">
        <v>13.63</v>
      </c>
      <c r="AO1182" s="30">
        <v>13.737500000000001</v>
      </c>
      <c r="AP1182" s="31">
        <v>-5.3100000000000001E-2</v>
      </c>
    </row>
    <row r="1183" spans="1:42" x14ac:dyDescent="0.2">
      <c r="A1183" s="11">
        <v>45660</v>
      </c>
      <c r="B1183" s="5" t="s">
        <v>241</v>
      </c>
      <c r="C1183" s="10">
        <v>45658</v>
      </c>
      <c r="D1183" s="5" t="s">
        <v>194</v>
      </c>
      <c r="E1183" s="18">
        <f>IF(SUMIFS('Daily NSE Equity Options'!$K:$K,'Daily NSE Equity Options'!$A:$A,$A1183)=0,"",SUMIFS('Daily NSE Equity Options'!$K:$K,'Daily NSE Equity Options'!$A:$A,$A1183))</f>
        <v>413.78949999999998</v>
      </c>
      <c r="F1183" s="7">
        <f>IF(SUMIFS('Daily BSE Equity Options'!$K:$K,'Daily BSE Equity Options'!$A:$A,$A1183)=0,"",SUMIFS('Daily BSE Equity Options'!$K:$K,'Daily BSE Equity Options'!$A:$A,$A1183))</f>
        <v>274.0292</v>
      </c>
      <c r="G1183" s="7">
        <f t="shared" si="486"/>
        <v>687.81870000000004</v>
      </c>
      <c r="H1183" s="20">
        <f t="shared" si="487"/>
        <v>-0.4546686059062286</v>
      </c>
      <c r="I1183" s="20">
        <f t="shared" si="488"/>
        <v>38.99608839069387</v>
      </c>
      <c r="J1183" s="20">
        <f t="shared" si="489"/>
        <v>-0.1016384008710135</v>
      </c>
      <c r="K1183" s="20">
        <f t="shared" si="504"/>
        <v>-0.38360340471679</v>
      </c>
      <c r="L1183" s="20">
        <f t="shared" si="505"/>
        <v>3.3496629370429565</v>
      </c>
      <c r="M1183" s="20">
        <f t="shared" si="506"/>
        <v>-6.3305379882803159E-2</v>
      </c>
      <c r="N1183" s="20">
        <f t="shared" si="490"/>
        <v>0.60159675798288115</v>
      </c>
      <c r="O1183" s="20">
        <f t="shared" si="491"/>
        <v>0.39840324201711874</v>
      </c>
      <c r="P1183" s="21">
        <f>IF(SUMIFS('Daily NSE Equity Options'!$L:$L,'Daily NSE Equity Options'!$A:$A,$A1183)=0,"",SUMIFS('Daily NSE Equity Options'!$L:$L,'Daily NSE Equity Options'!$A:$A,$A1183))</f>
        <v>89477.673599999995</v>
      </c>
      <c r="Q1183" s="8">
        <f>IF(SUMIFS('Daily BSE Equity Options'!$L:$L,'Daily BSE Equity Options'!$A:$A,$A1183)=0,"",SUMIFS('Daily BSE Equity Options'!$L:$L,'Daily BSE Equity Options'!$A:$A,$A1183))</f>
        <v>430980.70140000002</v>
      </c>
      <c r="R1183" s="8">
        <f t="shared" si="492"/>
        <v>520458.375</v>
      </c>
      <c r="S1183" s="23">
        <f t="shared" si="493"/>
        <v>-0.85092995422697237</v>
      </c>
      <c r="T1183" s="23">
        <f t="shared" si="494"/>
        <v>145.30414476815355</v>
      </c>
      <c r="U1183" s="23">
        <f t="shared" si="495"/>
        <v>-0.13714954255452072</v>
      </c>
      <c r="V1183" s="23">
        <f t="shared" si="507"/>
        <v>-0.78209335148494852</v>
      </c>
      <c r="W1183" s="23">
        <f t="shared" si="508"/>
        <v>14.653414961181916</v>
      </c>
      <c r="X1183" s="23">
        <f t="shared" si="509"/>
        <v>0.18783650407915942</v>
      </c>
      <c r="Y1183" s="23">
        <f t="shared" si="496"/>
        <v>0.17192090260820569</v>
      </c>
      <c r="Z1183" s="23">
        <f t="shared" si="497"/>
        <v>0.82807909739179431</v>
      </c>
      <c r="AA1183" s="24">
        <f>IF(SUMIFS('Daily NSE Equity Options'!$M:$M,'Daily NSE Equity Options'!$A:$A,$A1183)=0,"",SUMIFS('Daily NSE Equity Options'!$M:$M,'Daily NSE Equity Options'!$A:$A,$A1183))</f>
        <v>63438703</v>
      </c>
      <c r="AB1183" s="9">
        <f>IF(SUMIFS('Daily BSE Equity Options'!$M:$M,'Daily BSE Equity Options'!$A:$A,$A1183)=0,"",SUMIFS('Daily BSE Equity Options'!$M:$M,'Daily BSE Equity Options'!$A:$A,$A1183))</f>
        <v>539717248</v>
      </c>
      <c r="AC1183" s="9">
        <f t="shared" si="498"/>
        <v>603155951</v>
      </c>
      <c r="AD1183" s="26">
        <f t="shared" si="499"/>
        <v>-0.91948516416109394</v>
      </c>
      <c r="AE1183" s="26">
        <f t="shared" si="500"/>
        <v>131.81395099895195</v>
      </c>
      <c r="AF1183" s="26">
        <f t="shared" si="501"/>
        <v>-0.23841726413336073</v>
      </c>
      <c r="AG1183" s="26">
        <f t="shared" si="510"/>
        <v>-0.73761000353691908</v>
      </c>
      <c r="AH1183" s="26">
        <f t="shared" si="511"/>
        <v>14.722935595297288</v>
      </c>
      <c r="AI1183" s="26">
        <f t="shared" si="512"/>
        <v>1.1845615625667163</v>
      </c>
      <c r="AJ1183" s="26">
        <f t="shared" si="502"/>
        <v>0.10517794426934204</v>
      </c>
      <c r="AK1183" s="26">
        <f t="shared" si="503"/>
        <v>0.89482205573065798</v>
      </c>
      <c r="AL1183" s="29">
        <v>13.737500000000001</v>
      </c>
      <c r="AM1183" s="30">
        <v>13.977499999999999</v>
      </c>
      <c r="AN1183" s="30">
        <v>13.225</v>
      </c>
      <c r="AO1183" s="30">
        <v>13.54</v>
      </c>
      <c r="AP1183" s="31">
        <v>-1.44E-2</v>
      </c>
    </row>
    <row r="1184" spans="1:42" x14ac:dyDescent="0.2">
      <c r="A1184" s="11">
        <v>45663</v>
      </c>
      <c r="B1184" s="5" t="s">
        <v>244</v>
      </c>
      <c r="C1184" s="10">
        <v>45658</v>
      </c>
      <c r="D1184" s="5" t="s">
        <v>194</v>
      </c>
      <c r="E1184" s="18">
        <f>IF(SUMIFS('Daily NSE Equity Options'!$K:$K,'Daily NSE Equity Options'!$A:$A,$A1184)=0,"",SUMIFS('Daily NSE Equity Options'!$K:$K,'Daily NSE Equity Options'!$A:$A,$A1184))</f>
        <v>652.87270000000001</v>
      </c>
      <c r="F1184" s="7">
        <f>IF(SUMIFS('Daily BSE Equity Options'!$K:$K,'Daily BSE Equity Options'!$A:$A,$A1184)=0,"",SUMIFS('Daily BSE Equity Options'!$K:$K,'Daily BSE Equity Options'!$A:$A,$A1184))</f>
        <v>159.3657</v>
      </c>
      <c r="G1184" s="7">
        <f t="shared" si="486"/>
        <v>812.23839999999996</v>
      </c>
      <c r="H1184" s="20" t="str">
        <f t="shared" si="487"/>
        <v/>
      </c>
      <c r="I1184" s="20" t="str">
        <f t="shared" si="488"/>
        <v/>
      </c>
      <c r="J1184" s="20" t="str">
        <f t="shared" si="489"/>
        <v/>
      </c>
      <c r="K1184" s="20">
        <f t="shared" si="504"/>
        <v>0.57778943158296681</v>
      </c>
      <c r="L1184" s="20">
        <f t="shared" si="505"/>
        <v>-0.41843533462857241</v>
      </c>
      <c r="M1184" s="20">
        <f t="shared" si="506"/>
        <v>0.18089025494654321</v>
      </c>
      <c r="N1184" s="20">
        <f t="shared" si="490"/>
        <v>0.80379442784286004</v>
      </c>
      <c r="O1184" s="20">
        <f t="shared" si="491"/>
        <v>0.19620557215714007</v>
      </c>
      <c r="P1184" s="21">
        <f>IF(SUMIFS('Daily NSE Equity Options'!$L:$L,'Daily NSE Equity Options'!$A:$A,$A1184)=0,"",SUMIFS('Daily NSE Equity Options'!$L:$L,'Daily NSE Equity Options'!$A:$A,$A1184))</f>
        <v>152248.33129999999</v>
      </c>
      <c r="Q1184" s="8">
        <f>IF(SUMIFS('Daily BSE Equity Options'!$L:$L,'Daily BSE Equity Options'!$A:$A,$A1184)=0,"",SUMIFS('Daily BSE Equity Options'!$L:$L,'Daily BSE Equity Options'!$A:$A,$A1184))</f>
        <v>88646.979500000001</v>
      </c>
      <c r="R1184" s="8">
        <f t="shared" si="492"/>
        <v>240895.31079999998</v>
      </c>
      <c r="S1184" s="23" t="str">
        <f t="shared" si="493"/>
        <v/>
      </c>
      <c r="T1184" s="23" t="str">
        <f t="shared" si="494"/>
        <v/>
      </c>
      <c r="U1184" s="23" t="str">
        <f t="shared" si="495"/>
        <v/>
      </c>
      <c r="V1184" s="23">
        <f t="shared" si="507"/>
        <v>0.7015231305700822</v>
      </c>
      <c r="W1184" s="23">
        <f t="shared" si="508"/>
        <v>-0.79431334346981508</v>
      </c>
      <c r="X1184" s="23">
        <f t="shared" si="509"/>
        <v>-0.53714778669860008</v>
      </c>
      <c r="Y1184" s="23">
        <f t="shared" si="496"/>
        <v>0.63201035667482164</v>
      </c>
      <c r="Z1184" s="23">
        <f t="shared" si="497"/>
        <v>0.36798964332517847</v>
      </c>
      <c r="AA1184" s="24">
        <f>IF(SUMIFS('Daily NSE Equity Options'!$M:$M,'Daily NSE Equity Options'!$A:$A,$A1184)=0,"",SUMIFS('Daily NSE Equity Options'!$M:$M,'Daily NSE Equity Options'!$A:$A,$A1184))</f>
        <v>105304870</v>
      </c>
      <c r="AB1184" s="9">
        <f>IF(SUMIFS('Daily BSE Equity Options'!$M:$M,'Daily BSE Equity Options'!$A:$A,$A1184)=0,"",SUMIFS('Daily BSE Equity Options'!$M:$M,'Daily BSE Equity Options'!$A:$A,$A1184))</f>
        <v>56347140</v>
      </c>
      <c r="AC1184" s="9">
        <f t="shared" si="498"/>
        <v>161652010</v>
      </c>
      <c r="AD1184" s="26" t="str">
        <f t="shared" si="499"/>
        <v/>
      </c>
      <c r="AE1184" s="26" t="str">
        <f t="shared" si="500"/>
        <v/>
      </c>
      <c r="AF1184" s="26" t="str">
        <f t="shared" si="501"/>
        <v/>
      </c>
      <c r="AG1184" s="26">
        <f t="shared" si="510"/>
        <v>0.65994676782720485</v>
      </c>
      <c r="AH1184" s="26">
        <f t="shared" si="511"/>
        <v>-0.8955987784181394</v>
      </c>
      <c r="AI1184" s="26">
        <f t="shared" si="512"/>
        <v>-0.73198969564672334</v>
      </c>
      <c r="AJ1184" s="26">
        <f t="shared" si="502"/>
        <v>0.65142938835093978</v>
      </c>
      <c r="AK1184" s="26">
        <f t="shared" si="503"/>
        <v>0.34857061164906022</v>
      </c>
      <c r="AL1184" s="29">
        <v>13.54</v>
      </c>
      <c r="AM1184" s="30">
        <v>15.92</v>
      </c>
      <c r="AN1184" s="30">
        <v>13.54</v>
      </c>
      <c r="AO1184" s="30">
        <v>15.65</v>
      </c>
      <c r="AP1184" s="31">
        <v>0.15579999999999999</v>
      </c>
    </row>
    <row r="1185" spans="1:42" x14ac:dyDescent="0.2">
      <c r="A1185" s="11">
        <v>45664</v>
      </c>
      <c r="B1185" s="5" t="s">
        <v>242</v>
      </c>
      <c r="C1185" s="10">
        <v>45658</v>
      </c>
      <c r="D1185" s="5" t="s">
        <v>194</v>
      </c>
      <c r="E1185" s="18">
        <f>IF(SUMIFS('Daily NSE Equity Options'!$K:$K,'Daily NSE Equity Options'!$A:$A,$A1185)=0,"",SUMIFS('Daily NSE Equity Options'!$K:$K,'Daily NSE Equity Options'!$A:$A,$A1185))</f>
        <v>404.60070000000002</v>
      </c>
      <c r="F1185" s="7">
        <f>IF(SUMIFS('Daily BSE Equity Options'!$K:$K,'Daily BSE Equity Options'!$A:$A,$A1185)=0,"",SUMIFS('Daily BSE Equity Options'!$K:$K,'Daily BSE Equity Options'!$A:$A,$A1185))</f>
        <v>227.47669999999999</v>
      </c>
      <c r="G1185" s="7">
        <f t="shared" si="486"/>
        <v>632.07740000000001</v>
      </c>
      <c r="H1185" s="20" t="str">
        <f t="shared" si="487"/>
        <v/>
      </c>
      <c r="I1185" s="20" t="str">
        <f t="shared" si="488"/>
        <v/>
      </c>
      <c r="J1185" s="20" t="str">
        <f t="shared" si="489"/>
        <v/>
      </c>
      <c r="K1185" s="20">
        <f t="shared" si="504"/>
        <v>-0.38027627744275416</v>
      </c>
      <c r="L1185" s="20">
        <f t="shared" si="505"/>
        <v>0.42738807660619571</v>
      </c>
      <c r="M1185" s="20">
        <f t="shared" si="506"/>
        <v>-0.22180803074565292</v>
      </c>
      <c r="N1185" s="20">
        <f t="shared" si="490"/>
        <v>0.64011258747741973</v>
      </c>
      <c r="O1185" s="20">
        <f t="shared" si="491"/>
        <v>0.35988741252258027</v>
      </c>
      <c r="P1185" s="21">
        <f>IF(SUMIFS('Daily NSE Equity Options'!$L:$L,'Daily NSE Equity Options'!$A:$A,$A1185)=0,"",SUMIFS('Daily NSE Equity Options'!$L:$L,'Daily NSE Equity Options'!$A:$A,$A1185))</f>
        <v>112656.3204</v>
      </c>
      <c r="Q1185" s="8">
        <f>IF(SUMIFS('Daily BSE Equity Options'!$L:$L,'Daily BSE Equity Options'!$A:$A,$A1185)=0,"",SUMIFS('Daily BSE Equity Options'!$L:$L,'Daily BSE Equity Options'!$A:$A,$A1185))</f>
        <v>387795.92479999998</v>
      </c>
      <c r="R1185" s="8">
        <f t="shared" si="492"/>
        <v>500452.2452</v>
      </c>
      <c r="S1185" s="23" t="str">
        <f t="shared" si="493"/>
        <v/>
      </c>
      <c r="T1185" s="23" t="str">
        <f t="shared" si="494"/>
        <v/>
      </c>
      <c r="U1185" s="23" t="str">
        <f t="shared" si="495"/>
        <v/>
      </c>
      <c r="V1185" s="23">
        <f t="shared" si="507"/>
        <v>-0.26004889880852178</v>
      </c>
      <c r="W1185" s="23">
        <f t="shared" si="508"/>
        <v>3.3746095691844751</v>
      </c>
      <c r="X1185" s="23">
        <f t="shared" si="509"/>
        <v>1.0774677744370607</v>
      </c>
      <c r="Y1185" s="23">
        <f t="shared" si="496"/>
        <v>0.22510903184174583</v>
      </c>
      <c r="Z1185" s="23">
        <f t="shared" si="497"/>
        <v>0.77489096815825409</v>
      </c>
      <c r="AA1185" s="24">
        <f>IF(SUMIFS('Daily NSE Equity Options'!$M:$M,'Daily NSE Equity Options'!$A:$A,$A1185)=0,"",SUMIFS('Daily NSE Equity Options'!$M:$M,'Daily NSE Equity Options'!$A:$A,$A1185))</f>
        <v>75669941</v>
      </c>
      <c r="AB1185" s="9">
        <f>IF(SUMIFS('Daily BSE Equity Options'!$M:$M,'Daily BSE Equity Options'!$A:$A,$A1185)=0,"",SUMIFS('Daily BSE Equity Options'!$M:$M,'Daily BSE Equity Options'!$A:$A,$A1185))</f>
        <v>247908665</v>
      </c>
      <c r="AC1185" s="9">
        <f t="shared" si="498"/>
        <v>323578606</v>
      </c>
      <c r="AD1185" s="26" t="str">
        <f t="shared" si="499"/>
        <v/>
      </c>
      <c r="AE1185" s="26" t="str">
        <f t="shared" si="500"/>
        <v/>
      </c>
      <c r="AF1185" s="26" t="str">
        <f t="shared" si="501"/>
        <v/>
      </c>
      <c r="AG1185" s="26">
        <f t="shared" si="510"/>
        <v>-0.2814203084814596</v>
      </c>
      <c r="AH1185" s="26">
        <f t="shared" si="511"/>
        <v>3.3996672235715959</v>
      </c>
      <c r="AI1185" s="26">
        <f t="shared" si="512"/>
        <v>1.0016986241000034</v>
      </c>
      <c r="AJ1185" s="26">
        <f t="shared" si="502"/>
        <v>0.23385334999558036</v>
      </c>
      <c r="AK1185" s="26">
        <f t="shared" si="503"/>
        <v>0.76614665000441962</v>
      </c>
      <c r="AL1185" s="29">
        <v>15.65</v>
      </c>
      <c r="AM1185" s="30">
        <v>15.65</v>
      </c>
      <c r="AN1185" s="30">
        <v>14.345000000000001</v>
      </c>
      <c r="AO1185" s="30">
        <v>14.66</v>
      </c>
      <c r="AP1185" s="31">
        <v>-6.3299999999999995E-2</v>
      </c>
    </row>
    <row r="1186" spans="1:42" x14ac:dyDescent="0.2">
      <c r="A1186" s="11">
        <v>45665</v>
      </c>
      <c r="B1186" s="5" t="s">
        <v>240</v>
      </c>
      <c r="C1186" s="10">
        <v>45658</v>
      </c>
      <c r="D1186" s="5" t="s">
        <v>194</v>
      </c>
      <c r="E1186" s="18">
        <f>IF(SUMIFS('Daily NSE Equity Options'!$K:$K,'Daily NSE Equity Options'!$A:$A,$A1186)=0,"",SUMIFS('Daily NSE Equity Options'!$K:$K,'Daily NSE Equity Options'!$A:$A,$A1186))</f>
        <v>633.74350000000004</v>
      </c>
      <c r="F1186" s="7">
        <f>IF(SUMIFS('Daily BSE Equity Options'!$K:$K,'Daily BSE Equity Options'!$A:$A,$A1186)=0,"",SUMIFS('Daily BSE Equity Options'!$K:$K,'Daily BSE Equity Options'!$A:$A,$A1186))</f>
        <v>50.250999999999998</v>
      </c>
      <c r="G1186" s="7">
        <f t="shared" si="486"/>
        <v>683.99450000000002</v>
      </c>
      <c r="H1186" s="20">
        <f t="shared" si="487"/>
        <v>-0.10885157456116723</v>
      </c>
      <c r="I1186" s="20">
        <f t="shared" si="488"/>
        <v>0.33258550918338647</v>
      </c>
      <c r="J1186" s="20">
        <f t="shared" si="489"/>
        <v>-8.6622775244233452E-2</v>
      </c>
      <c r="K1186" s="20">
        <f t="shared" si="504"/>
        <v>0.5663430636674629</v>
      </c>
      <c r="L1186" s="20">
        <f t="shared" si="505"/>
        <v>-0.77909385884356508</v>
      </c>
      <c r="M1186" s="20">
        <f t="shared" si="506"/>
        <v>8.213725091262547E-2</v>
      </c>
      <c r="N1186" s="20">
        <f t="shared" si="490"/>
        <v>0.92653303498785444</v>
      </c>
      <c r="O1186" s="20">
        <f t="shared" si="491"/>
        <v>7.3466965012145558E-2</v>
      </c>
      <c r="P1186" s="21">
        <f>IF(SUMIFS('Daily NSE Equity Options'!$L:$L,'Daily NSE Equity Options'!$A:$A,$A1186)=0,"",SUMIFS('Daily NSE Equity Options'!$L:$L,'Daily NSE Equity Options'!$A:$A,$A1186))</f>
        <v>247853.43059999999</v>
      </c>
      <c r="Q1186" s="8">
        <f>IF(SUMIFS('Daily BSE Equity Options'!$L:$L,'Daily BSE Equity Options'!$A:$A,$A1186)=0,"",SUMIFS('Daily BSE Equity Options'!$L:$L,'Daily BSE Equity Options'!$A:$A,$A1186))</f>
        <v>13845.156800000001</v>
      </c>
      <c r="R1186" s="8">
        <f t="shared" si="492"/>
        <v>261698.58739999999</v>
      </c>
      <c r="S1186" s="23">
        <f t="shared" si="493"/>
        <v>-0.23723017196543938</v>
      </c>
      <c r="T1186" s="23">
        <f t="shared" si="494"/>
        <v>-0.79277089553609792</v>
      </c>
      <c r="U1186" s="23">
        <f t="shared" si="495"/>
        <v>-0.33197478104038736</v>
      </c>
      <c r="V1186" s="23">
        <f t="shared" si="507"/>
        <v>1.2000845555754545</v>
      </c>
      <c r="W1186" s="23">
        <f t="shared" si="508"/>
        <v>-0.96429782802090958</v>
      </c>
      <c r="X1186" s="23">
        <f t="shared" si="509"/>
        <v>-0.477075805114202</v>
      </c>
      <c r="Y1186" s="23">
        <f t="shared" si="496"/>
        <v>0.94709502661992584</v>
      </c>
      <c r="Z1186" s="23">
        <f t="shared" si="497"/>
        <v>5.2904973380074126E-2</v>
      </c>
      <c r="AA1186" s="24">
        <f>IF(SUMIFS('Daily NSE Equity Options'!$M:$M,'Daily NSE Equity Options'!$A:$A,$A1186)=0,"",SUMIFS('Daily NSE Equity Options'!$M:$M,'Daily NSE Equity Options'!$A:$A,$A1186))</f>
        <v>156581510</v>
      </c>
      <c r="AB1186" s="9">
        <f>IF(SUMIFS('Daily BSE Equity Options'!$M:$M,'Daily BSE Equity Options'!$A:$A,$A1186)=0,"",SUMIFS('Daily BSE Equity Options'!$M:$M,'Daily BSE Equity Options'!$A:$A,$A1186))</f>
        <v>8827218</v>
      </c>
      <c r="AC1186" s="9">
        <f t="shared" si="498"/>
        <v>165408728</v>
      </c>
      <c r="AD1186" s="26">
        <f t="shared" si="499"/>
        <v>-0.60439140307403161</v>
      </c>
      <c r="AE1186" s="26">
        <f t="shared" si="500"/>
        <v>-0.89352155006309841</v>
      </c>
      <c r="AF1186" s="26">
        <f t="shared" si="501"/>
        <v>-0.65446302042682802</v>
      </c>
      <c r="AG1186" s="26">
        <f t="shared" si="510"/>
        <v>1.0692696192270059</v>
      </c>
      <c r="AH1186" s="26">
        <f t="shared" si="511"/>
        <v>-0.96439326556012073</v>
      </c>
      <c r="AI1186" s="26">
        <f t="shared" si="512"/>
        <v>-0.48881438719097514</v>
      </c>
      <c r="AJ1186" s="26">
        <f t="shared" si="502"/>
        <v>0.9466339043487475</v>
      </c>
      <c r="AK1186" s="26">
        <f t="shared" si="503"/>
        <v>5.3366095651252457E-2</v>
      </c>
      <c r="AL1186" s="29">
        <v>14.66</v>
      </c>
      <c r="AM1186" s="30">
        <v>14.88</v>
      </c>
      <c r="AN1186" s="30">
        <v>14.095000000000001</v>
      </c>
      <c r="AO1186" s="30">
        <v>14.465</v>
      </c>
      <c r="AP1186" s="31">
        <v>-1.3299999999999999E-2</v>
      </c>
    </row>
    <row r="1187" spans="1:42" x14ac:dyDescent="0.2">
      <c r="A1187" s="11">
        <v>45666</v>
      </c>
      <c r="B1187" s="5" t="s">
        <v>243</v>
      </c>
      <c r="C1187" s="10">
        <v>45658</v>
      </c>
      <c r="D1187" s="5" t="s">
        <v>194</v>
      </c>
      <c r="E1187" s="18">
        <f>IF(SUMIFS('Daily NSE Equity Options'!$K:$K,'Daily NSE Equity Options'!$A:$A,$A1187)=0,"",SUMIFS('Daily NSE Equity Options'!$K:$K,'Daily NSE Equity Options'!$A:$A,$A1187))</f>
        <v>508.00290000000001</v>
      </c>
      <c r="F1187" s="7">
        <f>IF(SUMIFS('Daily BSE Equity Options'!$K:$K,'Daily BSE Equity Options'!$A:$A,$A1187)=0,"",SUMIFS('Daily BSE Equity Options'!$K:$K,'Daily BSE Equity Options'!$A:$A,$A1187))</f>
        <v>35.434100000000001</v>
      </c>
      <c r="G1187" s="7">
        <f t="shared" si="486"/>
        <v>543.43700000000001</v>
      </c>
      <c r="H1187" s="20">
        <f t="shared" si="487"/>
        <v>-0.39137173723798879</v>
      </c>
      <c r="I1187" s="20">
        <f t="shared" si="488"/>
        <v>3.6902142980052686</v>
      </c>
      <c r="J1187" s="20">
        <f t="shared" si="489"/>
        <v>-0.35475915834692329</v>
      </c>
      <c r="K1187" s="20">
        <f t="shared" si="504"/>
        <v>-0.19840929334975432</v>
      </c>
      <c r="L1187" s="20">
        <f t="shared" si="505"/>
        <v>-0.29485781377485021</v>
      </c>
      <c r="M1187" s="20">
        <f t="shared" si="506"/>
        <v>-0.20549507342529805</v>
      </c>
      <c r="N1187" s="20">
        <f t="shared" si="490"/>
        <v>0.93479630573553141</v>
      </c>
      <c r="O1187" s="20">
        <f t="shared" si="491"/>
        <v>6.5203694264468565E-2</v>
      </c>
      <c r="P1187" s="21">
        <f>IF(SUMIFS('Daily NSE Equity Options'!$L:$L,'Daily NSE Equity Options'!$A:$A,$A1187)=0,"",SUMIFS('Daily NSE Equity Options'!$L:$L,'Daily NSE Equity Options'!$A:$A,$A1187))</f>
        <v>384016.99910000002</v>
      </c>
      <c r="Q1187" s="8">
        <f>IF(SUMIFS('Daily BSE Equity Options'!$L:$L,'Daily BSE Equity Options'!$A:$A,$A1187)=0,"",SUMIFS('Daily BSE Equity Options'!$L:$L,'Daily BSE Equity Options'!$A:$A,$A1187))</f>
        <v>13003.406199999999</v>
      </c>
      <c r="R1187" s="8">
        <f t="shared" si="492"/>
        <v>397020.40530000004</v>
      </c>
      <c r="S1187" s="23">
        <f t="shared" si="493"/>
        <v>-0.26024735868053339</v>
      </c>
      <c r="T1187" s="23">
        <f t="shared" si="494"/>
        <v>4.3495514753283659</v>
      </c>
      <c r="U1187" s="23">
        <f t="shared" si="495"/>
        <v>-0.23876267427216735</v>
      </c>
      <c r="V1187" s="23">
        <f t="shared" si="507"/>
        <v>0.54937132873399097</v>
      </c>
      <c r="W1187" s="23">
        <f t="shared" si="508"/>
        <v>-6.0797476847644027E-2</v>
      </c>
      <c r="X1187" s="23">
        <f t="shared" si="509"/>
        <v>0.51709036431734301</v>
      </c>
      <c r="Y1187" s="23">
        <f t="shared" si="496"/>
        <v>0.96724751164823808</v>
      </c>
      <c r="Z1187" s="23">
        <f t="shared" si="497"/>
        <v>3.2752488351761797E-2</v>
      </c>
      <c r="AA1187" s="24">
        <f>IF(SUMIFS('Daily NSE Equity Options'!$M:$M,'Daily NSE Equity Options'!$A:$A,$A1187)=0,"",SUMIFS('Daily NSE Equity Options'!$M:$M,'Daily NSE Equity Options'!$A:$A,$A1187))</f>
        <v>230223030</v>
      </c>
      <c r="AB1187" s="9">
        <f>IF(SUMIFS('Daily BSE Equity Options'!$M:$M,'Daily BSE Equity Options'!$A:$A,$A1187)=0,"",SUMIFS('Daily BSE Equity Options'!$M:$M,'Daily BSE Equity Options'!$A:$A,$A1187))</f>
        <v>8298523</v>
      </c>
      <c r="AC1187" s="9">
        <f t="shared" si="498"/>
        <v>238521553</v>
      </c>
      <c r="AD1187" s="26">
        <f t="shared" si="499"/>
        <v>-0.62839381323323384</v>
      </c>
      <c r="AE1187" s="26">
        <f t="shared" si="500"/>
        <v>1.4733790224896994</v>
      </c>
      <c r="AF1187" s="26">
        <f t="shared" si="501"/>
        <v>-0.61707282166649646</v>
      </c>
      <c r="AG1187" s="26">
        <f t="shared" si="510"/>
        <v>0.47030789267519513</v>
      </c>
      <c r="AH1187" s="26">
        <f t="shared" si="511"/>
        <v>-5.9893728692324122E-2</v>
      </c>
      <c r="AI1187" s="26">
        <f t="shared" si="512"/>
        <v>0.44201310223484702</v>
      </c>
      <c r="AJ1187" s="26">
        <f t="shared" si="502"/>
        <v>0.96520849836995648</v>
      </c>
      <c r="AK1187" s="26">
        <f t="shared" si="503"/>
        <v>3.4791501630043471E-2</v>
      </c>
      <c r="AL1187" s="29">
        <v>14.465</v>
      </c>
      <c r="AM1187" s="30">
        <v>14.885</v>
      </c>
      <c r="AN1187" s="30">
        <v>13.7475</v>
      </c>
      <c r="AO1187" s="30">
        <v>14.657500000000001</v>
      </c>
      <c r="AP1187" s="31">
        <v>1.3299999999999999E-2</v>
      </c>
    </row>
    <row r="1188" spans="1:42" x14ac:dyDescent="0.2">
      <c r="A1188" s="11">
        <v>45667</v>
      </c>
      <c r="B1188" s="5" t="s">
        <v>241</v>
      </c>
      <c r="C1188" s="10">
        <v>45658</v>
      </c>
      <c r="D1188" s="5" t="s">
        <v>194</v>
      </c>
      <c r="E1188" s="18">
        <f>IF(SUMIFS('Daily NSE Equity Options'!$K:$K,'Daily NSE Equity Options'!$A:$A,$A1188)=0,"",SUMIFS('Daily NSE Equity Options'!$K:$K,'Daily NSE Equity Options'!$A:$A,$A1188))</f>
        <v>583.46820000000002</v>
      </c>
      <c r="F1188" s="7">
        <f>IF(SUMIFS('Daily BSE Equity Options'!$K:$K,'Daily BSE Equity Options'!$A:$A,$A1188)=0,"",SUMIFS('Daily BSE Equity Options'!$K:$K,'Daily BSE Equity Options'!$A:$A,$A1188))</f>
        <v>115.553</v>
      </c>
      <c r="G1188" s="7">
        <f t="shared" si="486"/>
        <v>699.02120000000002</v>
      </c>
      <c r="H1188" s="20">
        <f t="shared" si="487"/>
        <v>-0.24025926084590632</v>
      </c>
      <c r="I1188" s="20">
        <f t="shared" si="488"/>
        <v>14.22577839853478</v>
      </c>
      <c r="J1188" s="20">
        <f t="shared" si="489"/>
        <v>-9.8703074347907482E-2</v>
      </c>
      <c r="K1188" s="20">
        <f t="shared" si="504"/>
        <v>0.14855289211931666</v>
      </c>
      <c r="L1188" s="20">
        <f t="shared" si="505"/>
        <v>2.2610677285439729</v>
      </c>
      <c r="M1188" s="20">
        <f t="shared" si="506"/>
        <v>0.28629666364270379</v>
      </c>
      <c r="N1188" s="20">
        <f t="shared" si="490"/>
        <v>0.83469313949276502</v>
      </c>
      <c r="O1188" s="20">
        <f t="shared" si="491"/>
        <v>0.16530686050723498</v>
      </c>
      <c r="P1188" s="21">
        <f>IF(SUMIFS('Daily NSE Equity Options'!$L:$L,'Daily NSE Equity Options'!$A:$A,$A1188)=0,"",SUMIFS('Daily NSE Equity Options'!$L:$L,'Daily NSE Equity Options'!$A:$A,$A1188))</f>
        <v>121306.1767</v>
      </c>
      <c r="Q1188" s="8">
        <f>IF(SUMIFS('Daily BSE Equity Options'!$L:$L,'Daily BSE Equity Options'!$A:$A,$A1188)=0,"",SUMIFS('Daily BSE Equity Options'!$L:$L,'Daily BSE Equity Options'!$A:$A,$A1188))</f>
        <v>55042.181199999999</v>
      </c>
      <c r="R1188" s="8">
        <f t="shared" si="492"/>
        <v>176348.3579</v>
      </c>
      <c r="S1188" s="23">
        <f t="shared" si="493"/>
        <v>-0.80360571198670772</v>
      </c>
      <c r="T1188" s="23">
        <f t="shared" si="494"/>
        <v>17.802286218210739</v>
      </c>
      <c r="U1188" s="23">
        <f t="shared" si="495"/>
        <v>-0.71583938184146723</v>
      </c>
      <c r="V1188" s="23">
        <f t="shared" si="507"/>
        <v>-0.68411248204038166</v>
      </c>
      <c r="W1188" s="23">
        <f t="shared" si="508"/>
        <v>3.2329048522686312</v>
      </c>
      <c r="X1188" s="23">
        <f t="shared" si="509"/>
        <v>-0.55582041742477672</v>
      </c>
      <c r="Y1188" s="23">
        <f t="shared" si="496"/>
        <v>0.68787811888096972</v>
      </c>
      <c r="Z1188" s="23">
        <f t="shared" si="497"/>
        <v>0.31212188111903022</v>
      </c>
      <c r="AA1188" s="24">
        <f>IF(SUMIFS('Daily NSE Equity Options'!$M:$M,'Daily NSE Equity Options'!$A:$A,$A1188)=0,"",SUMIFS('Daily NSE Equity Options'!$M:$M,'Daily NSE Equity Options'!$A:$A,$A1188))</f>
        <v>90285602</v>
      </c>
      <c r="AB1188" s="9">
        <f>IF(SUMIFS('Daily BSE Equity Options'!$M:$M,'Daily BSE Equity Options'!$A:$A,$A1188)=0,"",SUMIFS('Daily BSE Equity Options'!$M:$M,'Daily BSE Equity Options'!$A:$A,$A1188))</f>
        <v>35425926</v>
      </c>
      <c r="AC1188" s="9">
        <f t="shared" si="498"/>
        <v>125711528</v>
      </c>
      <c r="AD1188" s="26">
        <f t="shared" si="499"/>
        <v>-0.88868576946185163</v>
      </c>
      <c r="AE1188" s="26">
        <f t="shared" si="500"/>
        <v>7.7077402351728939</v>
      </c>
      <c r="AF1188" s="26">
        <f t="shared" si="501"/>
        <v>-0.84578224819944436</v>
      </c>
      <c r="AG1188" s="26">
        <f t="shared" si="510"/>
        <v>-0.60783418583275528</v>
      </c>
      <c r="AH1188" s="26">
        <f t="shared" si="511"/>
        <v>3.2689435216363201</v>
      </c>
      <c r="AI1188" s="26">
        <f t="shared" si="512"/>
        <v>-0.47295526790402875</v>
      </c>
      <c r="AJ1188" s="26">
        <f t="shared" si="502"/>
        <v>0.71819667962352662</v>
      </c>
      <c r="AK1188" s="26">
        <f t="shared" si="503"/>
        <v>0.28180332037647338</v>
      </c>
      <c r="AL1188" s="29">
        <v>14.657500000000001</v>
      </c>
      <c r="AM1188" s="30">
        <v>15.515000000000001</v>
      </c>
      <c r="AN1188" s="30">
        <v>14.657500000000001</v>
      </c>
      <c r="AO1188" s="30">
        <v>14.914999999999999</v>
      </c>
      <c r="AP1188" s="31">
        <v>1.7600000000000001E-2</v>
      </c>
    </row>
    <row r="1189" spans="1:42" x14ac:dyDescent="0.2">
      <c r="A1189" s="11">
        <v>45670</v>
      </c>
      <c r="B1189" s="5" t="s">
        <v>244</v>
      </c>
      <c r="C1189" s="10">
        <v>45658</v>
      </c>
      <c r="D1189" s="5" t="s">
        <v>194</v>
      </c>
      <c r="E1189" s="18">
        <f>IF(SUMIFS('Daily NSE Equity Options'!$K:$K,'Daily NSE Equity Options'!$A:$A,$A1189)=0,"",SUMIFS('Daily NSE Equity Options'!$K:$K,'Daily NSE Equity Options'!$A:$A,$A1189))</f>
        <v>554.17049999999995</v>
      </c>
      <c r="F1189" s="7">
        <f>IF(SUMIFS('Daily BSE Equity Options'!$K:$K,'Daily BSE Equity Options'!$A:$A,$A1189)=0,"",SUMIFS('Daily BSE Equity Options'!$K:$K,'Daily BSE Equity Options'!$A:$A,$A1189))</f>
        <v>145.96510000000001</v>
      </c>
      <c r="G1189" s="7">
        <f t="shared" si="486"/>
        <v>700.13559999999995</v>
      </c>
      <c r="H1189" s="20" t="str">
        <f t="shared" si="487"/>
        <v/>
      </c>
      <c r="I1189" s="20" t="str">
        <f t="shared" si="488"/>
        <v/>
      </c>
      <c r="J1189" s="20" t="str">
        <f t="shared" si="489"/>
        <v/>
      </c>
      <c r="K1189" s="20">
        <f t="shared" si="504"/>
        <v>-5.0213019321361574E-2</v>
      </c>
      <c r="L1189" s="20">
        <f t="shared" si="505"/>
        <v>0.26318745510718045</v>
      </c>
      <c r="M1189" s="20">
        <f t="shared" si="506"/>
        <v>1.5942291878985326E-3</v>
      </c>
      <c r="N1189" s="20">
        <f t="shared" si="490"/>
        <v>0.79151881435539051</v>
      </c>
      <c r="O1189" s="20">
        <f t="shared" si="491"/>
        <v>0.20848118564460943</v>
      </c>
      <c r="P1189" s="21">
        <f>IF(SUMIFS('Daily NSE Equity Options'!$L:$L,'Daily NSE Equity Options'!$A:$A,$A1189)=0,"",SUMIFS('Daily NSE Equity Options'!$L:$L,'Daily NSE Equity Options'!$A:$A,$A1189))</f>
        <v>123776.9973</v>
      </c>
      <c r="Q1189" s="8">
        <f>IF(SUMIFS('Daily BSE Equity Options'!$L:$L,'Daily BSE Equity Options'!$A:$A,$A1189)=0,"",SUMIFS('Daily BSE Equity Options'!$L:$L,'Daily BSE Equity Options'!$A:$A,$A1189))</f>
        <v>92453.062600000005</v>
      </c>
      <c r="R1189" s="8">
        <f t="shared" si="492"/>
        <v>216230.05989999999</v>
      </c>
      <c r="S1189" s="23" t="str">
        <f t="shared" si="493"/>
        <v/>
      </c>
      <c r="T1189" s="23" t="str">
        <f t="shared" si="494"/>
        <v/>
      </c>
      <c r="U1189" s="23" t="str">
        <f t="shared" si="495"/>
        <v/>
      </c>
      <c r="V1189" s="23">
        <f t="shared" si="507"/>
        <v>2.03684648813105E-2</v>
      </c>
      <c r="W1189" s="23">
        <f t="shared" si="508"/>
        <v>0.6796765786600043</v>
      </c>
      <c r="X1189" s="23">
        <f t="shared" si="509"/>
        <v>0.22615295359095589</v>
      </c>
      <c r="Y1189" s="23">
        <f t="shared" si="496"/>
        <v>0.57243196138984187</v>
      </c>
      <c r="Z1189" s="23">
        <f t="shared" si="497"/>
        <v>0.42756803861015813</v>
      </c>
      <c r="AA1189" s="24">
        <f>IF(SUMIFS('Daily NSE Equity Options'!$M:$M,'Daily NSE Equity Options'!$A:$A,$A1189)=0,"",SUMIFS('Daily NSE Equity Options'!$M:$M,'Daily NSE Equity Options'!$A:$A,$A1189))</f>
        <v>92289000</v>
      </c>
      <c r="AB1189" s="9">
        <f>IF(SUMIFS('Daily BSE Equity Options'!$M:$M,'Daily BSE Equity Options'!$A:$A,$A1189)=0,"",SUMIFS('Daily BSE Equity Options'!$M:$M,'Daily BSE Equity Options'!$A:$A,$A1189))</f>
        <v>60070548</v>
      </c>
      <c r="AC1189" s="9">
        <f t="shared" si="498"/>
        <v>152359548</v>
      </c>
      <c r="AD1189" s="26" t="str">
        <f t="shared" si="499"/>
        <v/>
      </c>
      <c r="AE1189" s="26" t="str">
        <f t="shared" si="500"/>
        <v/>
      </c>
      <c r="AF1189" s="26" t="str">
        <f t="shared" si="501"/>
        <v/>
      </c>
      <c r="AG1189" s="26">
        <f t="shared" si="510"/>
        <v>2.2189562406639274E-2</v>
      </c>
      <c r="AH1189" s="26">
        <f t="shared" si="511"/>
        <v>0.69566627559714322</v>
      </c>
      <c r="AI1189" s="26">
        <f t="shared" si="512"/>
        <v>0.2119775363799572</v>
      </c>
      <c r="AJ1189" s="26">
        <f t="shared" si="502"/>
        <v>0.60573164735300999</v>
      </c>
      <c r="AK1189" s="26">
        <f t="shared" si="503"/>
        <v>0.39426835264699001</v>
      </c>
      <c r="AL1189" s="29">
        <v>14.914999999999999</v>
      </c>
      <c r="AM1189" s="30">
        <v>16.184999999999999</v>
      </c>
      <c r="AN1189" s="30">
        <v>14.45</v>
      </c>
      <c r="AO1189" s="30">
        <v>15.9975</v>
      </c>
      <c r="AP1189" s="31">
        <v>7.2599999999999998E-2</v>
      </c>
    </row>
    <row r="1190" spans="1:42" x14ac:dyDescent="0.2">
      <c r="A1190" s="11">
        <v>45671</v>
      </c>
      <c r="B1190" s="5" t="s">
        <v>242</v>
      </c>
      <c r="C1190" s="10">
        <v>45658</v>
      </c>
      <c r="D1190" s="5" t="s">
        <v>194</v>
      </c>
      <c r="E1190" s="18">
        <f>IF(SUMIFS('Daily NSE Equity Options'!$K:$K,'Daily NSE Equity Options'!$A:$A,$A1190)=0,"",SUMIFS('Daily NSE Equity Options'!$K:$K,'Daily NSE Equity Options'!$A:$A,$A1190))</f>
        <v>432.88650000000001</v>
      </c>
      <c r="F1190" s="7">
        <f>IF(SUMIFS('Daily BSE Equity Options'!$K:$K,'Daily BSE Equity Options'!$A:$A,$A1190)=0,"",SUMIFS('Daily BSE Equity Options'!$K:$K,'Daily BSE Equity Options'!$A:$A,$A1190))</f>
        <v>172.79810000000001</v>
      </c>
      <c r="G1190" s="7">
        <f t="shared" si="486"/>
        <v>605.68460000000005</v>
      </c>
      <c r="H1190" s="20" t="str">
        <f t="shared" si="487"/>
        <v/>
      </c>
      <c r="I1190" s="20" t="str">
        <f t="shared" si="488"/>
        <v/>
      </c>
      <c r="J1190" s="20" t="str">
        <f t="shared" si="489"/>
        <v/>
      </c>
      <c r="K1190" s="20">
        <f t="shared" si="504"/>
        <v>-0.21885683196777872</v>
      </c>
      <c r="L1190" s="20">
        <f t="shared" si="505"/>
        <v>0.18383161454347641</v>
      </c>
      <c r="M1190" s="20">
        <f t="shared" si="506"/>
        <v>-0.13490386719372638</v>
      </c>
      <c r="N1190" s="20">
        <f t="shared" si="490"/>
        <v>0.71470613583373255</v>
      </c>
      <c r="O1190" s="20">
        <f t="shared" si="491"/>
        <v>0.2852938641662674</v>
      </c>
      <c r="P1190" s="21">
        <f>IF(SUMIFS('Daily NSE Equity Options'!$L:$L,'Daily NSE Equity Options'!$A:$A,$A1190)=0,"",SUMIFS('Daily NSE Equity Options'!$L:$L,'Daily NSE Equity Options'!$A:$A,$A1190))</f>
        <v>112280.1899</v>
      </c>
      <c r="Q1190" s="8">
        <f>IF(SUMIFS('Daily BSE Equity Options'!$L:$L,'Daily BSE Equity Options'!$A:$A,$A1190)=0,"",SUMIFS('Daily BSE Equity Options'!$L:$L,'Daily BSE Equity Options'!$A:$A,$A1190))</f>
        <v>334171.24239999999</v>
      </c>
      <c r="R1190" s="8">
        <f t="shared" si="492"/>
        <v>446451.43229999999</v>
      </c>
      <c r="S1190" s="23" t="str">
        <f t="shared" si="493"/>
        <v/>
      </c>
      <c r="T1190" s="23" t="str">
        <f t="shared" si="494"/>
        <v/>
      </c>
      <c r="U1190" s="23" t="str">
        <f t="shared" si="495"/>
        <v/>
      </c>
      <c r="V1190" s="23">
        <f t="shared" si="507"/>
        <v>-9.2883230735796851E-2</v>
      </c>
      <c r="W1190" s="23">
        <f t="shared" si="508"/>
        <v>2.6144961886854787</v>
      </c>
      <c r="X1190" s="23">
        <f t="shared" si="509"/>
        <v>1.0647056773996666</v>
      </c>
      <c r="Y1190" s="23">
        <f t="shared" si="496"/>
        <v>0.25149474674448258</v>
      </c>
      <c r="Z1190" s="23">
        <f t="shared" si="497"/>
        <v>0.74850525325551742</v>
      </c>
      <c r="AA1190" s="24">
        <f>IF(SUMIFS('Daily NSE Equity Options'!$M:$M,'Daily NSE Equity Options'!$A:$A,$A1190)=0,"",SUMIFS('Daily NSE Equity Options'!$M:$M,'Daily NSE Equity Options'!$A:$A,$A1190))</f>
        <v>83088927</v>
      </c>
      <c r="AB1190" s="9">
        <f>IF(SUMIFS('Daily BSE Equity Options'!$M:$M,'Daily BSE Equity Options'!$A:$A,$A1190)=0,"",SUMIFS('Daily BSE Equity Options'!$M:$M,'Daily BSE Equity Options'!$A:$A,$A1190))</f>
        <v>217902180</v>
      </c>
      <c r="AC1190" s="9">
        <f t="shared" si="498"/>
        <v>300991107</v>
      </c>
      <c r="AD1190" s="26" t="str">
        <f t="shared" si="499"/>
        <v/>
      </c>
      <c r="AE1190" s="26" t="str">
        <f t="shared" si="500"/>
        <v/>
      </c>
      <c r="AF1190" s="26" t="str">
        <f t="shared" si="501"/>
        <v/>
      </c>
      <c r="AG1190" s="26">
        <f t="shared" si="510"/>
        <v>-9.9687644247960172E-2</v>
      </c>
      <c r="AH1190" s="26">
        <f t="shared" si="511"/>
        <v>2.6274378585658984</v>
      </c>
      <c r="AI1190" s="26">
        <f t="shared" si="512"/>
        <v>0.97553163520805408</v>
      </c>
      <c r="AJ1190" s="26">
        <f t="shared" si="502"/>
        <v>0.27605110273241396</v>
      </c>
      <c r="AK1190" s="26">
        <f t="shared" si="503"/>
        <v>0.72394889726758604</v>
      </c>
      <c r="AL1190" s="29">
        <v>15.9975</v>
      </c>
      <c r="AM1190" s="30">
        <v>15.9975</v>
      </c>
      <c r="AN1190" s="30">
        <v>15.115</v>
      </c>
      <c r="AO1190" s="30">
        <v>15.47</v>
      </c>
      <c r="AP1190" s="31">
        <v>-3.3000000000000002E-2</v>
      </c>
    </row>
    <row r="1191" spans="1:42" x14ac:dyDescent="0.2">
      <c r="A1191" s="11">
        <v>45672</v>
      </c>
      <c r="B1191" s="5" t="s">
        <v>240</v>
      </c>
      <c r="C1191" s="10">
        <v>45658</v>
      </c>
      <c r="D1191" s="5" t="s">
        <v>194</v>
      </c>
      <c r="E1191" s="18">
        <f>IF(SUMIFS('Daily NSE Equity Options'!$K:$K,'Daily NSE Equity Options'!$A:$A,$A1191)=0,"",SUMIFS('Daily NSE Equity Options'!$K:$K,'Daily NSE Equity Options'!$A:$A,$A1191))</f>
        <v>486.35329999999999</v>
      </c>
      <c r="F1191" s="7">
        <f>IF(SUMIFS('Daily BSE Equity Options'!$K:$K,'Daily BSE Equity Options'!$A:$A,$A1191)=0,"",SUMIFS('Daily BSE Equity Options'!$K:$K,'Daily BSE Equity Options'!$A:$A,$A1191))</f>
        <v>32.796700000000001</v>
      </c>
      <c r="G1191" s="7">
        <f t="shared" si="486"/>
        <v>519.15</v>
      </c>
      <c r="H1191" s="20">
        <f t="shared" si="487"/>
        <v>-0.25249739640008517</v>
      </c>
      <c r="I1191" s="20">
        <f t="shared" si="488"/>
        <v>-0.2025913525946349</v>
      </c>
      <c r="J1191" s="20">
        <f t="shared" si="489"/>
        <v>-0.24953022456848539</v>
      </c>
      <c r="K1191" s="20">
        <f t="shared" si="504"/>
        <v>0.12351228324283614</v>
      </c>
      <c r="L1191" s="20">
        <f t="shared" si="505"/>
        <v>-0.81020219551025152</v>
      </c>
      <c r="M1191" s="20">
        <f t="shared" si="506"/>
        <v>-0.14287072842862447</v>
      </c>
      <c r="N1191" s="20">
        <f t="shared" si="490"/>
        <v>0.93682615814311854</v>
      </c>
      <c r="O1191" s="20">
        <f t="shared" si="491"/>
        <v>6.3173841856881449E-2</v>
      </c>
      <c r="P1191" s="21">
        <f>IF(SUMIFS('Daily NSE Equity Options'!$L:$L,'Daily NSE Equity Options'!$A:$A,$A1191)=0,"",SUMIFS('Daily NSE Equity Options'!$L:$L,'Daily NSE Equity Options'!$A:$A,$A1191))</f>
        <v>192197.1219</v>
      </c>
      <c r="Q1191" s="8">
        <f>IF(SUMIFS('Daily BSE Equity Options'!$L:$L,'Daily BSE Equity Options'!$A:$A,$A1191)=0,"",SUMIFS('Daily BSE Equity Options'!$L:$L,'Daily BSE Equity Options'!$A:$A,$A1191))</f>
        <v>9663.3446999999996</v>
      </c>
      <c r="R1191" s="8">
        <f t="shared" si="492"/>
        <v>201860.46659999999</v>
      </c>
      <c r="S1191" s="23">
        <f t="shared" si="493"/>
        <v>-0.27062598444481656</v>
      </c>
      <c r="T1191" s="23">
        <f t="shared" si="494"/>
        <v>-0.85589524798402361</v>
      </c>
      <c r="U1191" s="23">
        <f t="shared" si="495"/>
        <v>-0.38935169311359641</v>
      </c>
      <c r="V1191" s="23">
        <f t="shared" si="507"/>
        <v>0.71176342034312867</v>
      </c>
      <c r="W1191" s="23">
        <f t="shared" si="508"/>
        <v>-0.97108265621362755</v>
      </c>
      <c r="X1191" s="23">
        <f t="shared" si="509"/>
        <v>-0.54785570838004016</v>
      </c>
      <c r="Y1191" s="23">
        <f t="shared" si="496"/>
        <v>0.95212859227582902</v>
      </c>
      <c r="Z1191" s="23">
        <f t="shared" si="497"/>
        <v>4.7871407724170992E-2</v>
      </c>
      <c r="AA1191" s="24">
        <f>IF(SUMIFS('Daily NSE Equity Options'!$M:$M,'Daily NSE Equity Options'!$A:$A,$A1191)=0,"",SUMIFS('Daily NSE Equity Options'!$M:$M,'Daily NSE Equity Options'!$A:$A,$A1191))</f>
        <v>126794822</v>
      </c>
      <c r="AB1191" s="9">
        <f>IF(SUMIFS('Daily BSE Equity Options'!$M:$M,'Daily BSE Equity Options'!$A:$A,$A1191)=0,"",SUMIFS('Daily BSE Equity Options'!$M:$M,'Daily BSE Equity Options'!$A:$A,$A1191))</f>
        <v>6290371</v>
      </c>
      <c r="AC1191" s="9">
        <f t="shared" si="498"/>
        <v>133085193</v>
      </c>
      <c r="AD1191" s="26">
        <f t="shared" si="499"/>
        <v>-0.60183611791519565</v>
      </c>
      <c r="AE1191" s="26">
        <f t="shared" si="500"/>
        <v>-0.92389430512775006</v>
      </c>
      <c r="AF1191" s="26">
        <f t="shared" si="501"/>
        <v>-0.66820105805476815</v>
      </c>
      <c r="AG1191" s="26">
        <f t="shared" si="510"/>
        <v>0.52601347228855166</v>
      </c>
      <c r="AH1191" s="26">
        <f t="shared" si="511"/>
        <v>-0.9711321336941191</v>
      </c>
      <c r="AI1191" s="26">
        <f t="shared" si="512"/>
        <v>-0.55784343821161464</v>
      </c>
      <c r="AJ1191" s="26">
        <f t="shared" si="502"/>
        <v>0.95273425346424523</v>
      </c>
      <c r="AK1191" s="26">
        <f t="shared" si="503"/>
        <v>4.726574653575473E-2</v>
      </c>
      <c r="AL1191" s="29">
        <v>15.47</v>
      </c>
      <c r="AM1191" s="30">
        <v>15.6625</v>
      </c>
      <c r="AN1191" s="30">
        <v>15.1975</v>
      </c>
      <c r="AO1191" s="30">
        <v>15.2575</v>
      </c>
      <c r="AP1191" s="31">
        <v>-1.37E-2</v>
      </c>
    </row>
    <row r="1192" spans="1:42" x14ac:dyDescent="0.2">
      <c r="A1192" s="11">
        <v>45673</v>
      </c>
      <c r="B1192" s="5" t="s">
        <v>243</v>
      </c>
      <c r="C1192" s="10">
        <v>45658</v>
      </c>
      <c r="D1192" s="5" t="s">
        <v>194</v>
      </c>
      <c r="E1192" s="18">
        <f>IF(SUMIFS('Daily NSE Equity Options'!$K:$K,'Daily NSE Equity Options'!$A:$A,$A1192)=0,"",SUMIFS('Daily NSE Equity Options'!$K:$K,'Daily NSE Equity Options'!$A:$A,$A1192))</f>
        <v>428.98259999999999</v>
      </c>
      <c r="F1192" s="7">
        <f>IF(SUMIFS('Daily BSE Equity Options'!$K:$K,'Daily BSE Equity Options'!$A:$A,$A1192)=0,"",SUMIFS('Daily BSE Equity Options'!$K:$K,'Daily BSE Equity Options'!$A:$A,$A1192))</f>
        <v>27.647200000000002</v>
      </c>
      <c r="G1192" s="7">
        <f t="shared" si="486"/>
        <v>456.62979999999999</v>
      </c>
      <c r="H1192" s="20">
        <f t="shared" si="487"/>
        <v>-0.37706052124288003</v>
      </c>
      <c r="I1192" s="20">
        <f t="shared" si="488"/>
        <v>4.1506604318423159</v>
      </c>
      <c r="J1192" s="20">
        <f t="shared" si="489"/>
        <v>-0.34204165875371872</v>
      </c>
      <c r="K1192" s="20">
        <f t="shared" si="504"/>
        <v>-0.11796095554404584</v>
      </c>
      <c r="L1192" s="20">
        <f t="shared" si="505"/>
        <v>-0.15701274823381617</v>
      </c>
      <c r="M1192" s="20">
        <f t="shared" si="506"/>
        <v>-0.12042800731965708</v>
      </c>
      <c r="N1192" s="20">
        <f t="shared" si="490"/>
        <v>0.93945379824093833</v>
      </c>
      <c r="O1192" s="20">
        <f t="shared" si="491"/>
        <v>6.0546201759061724E-2</v>
      </c>
      <c r="P1192" s="21">
        <f>IF(SUMIFS('Daily NSE Equity Options'!$L:$L,'Daily NSE Equity Options'!$A:$A,$A1192)=0,"",SUMIFS('Daily NSE Equity Options'!$L:$L,'Daily NSE Equity Options'!$A:$A,$A1192))</f>
        <v>323008.27740000002</v>
      </c>
      <c r="Q1192" s="8">
        <f>IF(SUMIFS('Daily BSE Equity Options'!$L:$L,'Daily BSE Equity Options'!$A:$A,$A1192)=0,"",SUMIFS('Daily BSE Equity Options'!$L:$L,'Daily BSE Equity Options'!$A:$A,$A1192))</f>
        <v>10012.7752</v>
      </c>
      <c r="R1192" s="8">
        <f t="shared" si="492"/>
        <v>333021.0526</v>
      </c>
      <c r="S1192" s="23">
        <f t="shared" si="493"/>
        <v>-0.20391306725738645</v>
      </c>
      <c r="T1192" s="23">
        <f t="shared" si="494"/>
        <v>5.0494640125842318</v>
      </c>
      <c r="U1192" s="23">
        <f t="shared" si="495"/>
        <v>-0.18257009115675504</v>
      </c>
      <c r="V1192" s="23">
        <f t="shared" si="507"/>
        <v>0.68060933590910366</v>
      </c>
      <c r="W1192" s="23">
        <f t="shared" si="508"/>
        <v>3.6160409345637801E-2</v>
      </c>
      <c r="X1192" s="23">
        <f t="shared" si="509"/>
        <v>0.64975865858817961</v>
      </c>
      <c r="Y1192" s="23">
        <f t="shared" si="496"/>
        <v>0.96993350684040214</v>
      </c>
      <c r="Z1192" s="23">
        <f t="shared" si="497"/>
        <v>3.0066493159597925E-2</v>
      </c>
      <c r="AA1192" s="24">
        <f>IF(SUMIFS('Daily NSE Equity Options'!$M:$M,'Daily NSE Equity Options'!$A:$A,$A1192)=0,"",SUMIFS('Daily NSE Equity Options'!$M:$M,'Daily NSE Equity Options'!$A:$A,$A1192))</f>
        <v>201859148</v>
      </c>
      <c r="AB1192" s="9">
        <f>IF(SUMIFS('Daily BSE Equity Options'!$M:$M,'Daily BSE Equity Options'!$A:$A,$A1192)=0,"",SUMIFS('Daily BSE Equity Options'!$M:$M,'Daily BSE Equity Options'!$A:$A,$A1192))</f>
        <v>6494109</v>
      </c>
      <c r="AC1192" s="9">
        <f t="shared" si="498"/>
        <v>208353257</v>
      </c>
      <c r="AD1192" s="26">
        <f t="shared" si="499"/>
        <v>-0.57759280010522351</v>
      </c>
      <c r="AE1192" s="26">
        <f t="shared" si="500"/>
        <v>1.8869083526450066</v>
      </c>
      <c r="AF1192" s="26">
        <f t="shared" si="501"/>
        <v>-0.56604607219433367</v>
      </c>
      <c r="AG1192" s="26">
        <f t="shared" si="510"/>
        <v>0.59201412814791454</v>
      </c>
      <c r="AH1192" s="26">
        <f t="shared" si="511"/>
        <v>3.2388868637477808E-2</v>
      </c>
      <c r="AI1192" s="26">
        <f t="shared" si="512"/>
        <v>0.56556302247688817</v>
      </c>
      <c r="AJ1192" s="26">
        <f t="shared" si="502"/>
        <v>0.9688312575790452</v>
      </c>
      <c r="AK1192" s="26">
        <f t="shared" si="503"/>
        <v>3.1168742420954812E-2</v>
      </c>
      <c r="AL1192" s="29">
        <v>15.2575</v>
      </c>
      <c r="AM1192" s="30">
        <v>15.5725</v>
      </c>
      <c r="AN1192" s="30">
        <v>13.9575</v>
      </c>
      <c r="AO1192" s="30">
        <v>15.465</v>
      </c>
      <c r="AP1192" s="31">
        <v>1.3599999999999999E-2</v>
      </c>
    </row>
    <row r="1193" spans="1:42" x14ac:dyDescent="0.2">
      <c r="A1193" s="11">
        <v>45674</v>
      </c>
      <c r="B1193" s="5" t="s">
        <v>241</v>
      </c>
      <c r="C1193" s="10">
        <v>45658</v>
      </c>
      <c r="D1193" s="5" t="s">
        <v>194</v>
      </c>
      <c r="E1193" s="18">
        <f>IF(SUMIFS('Daily NSE Equity Options'!$K:$K,'Daily NSE Equity Options'!$A:$A,$A1193)=0,"",SUMIFS('Daily NSE Equity Options'!$K:$K,'Daily NSE Equity Options'!$A:$A,$A1193))</f>
        <v>512.7835</v>
      </c>
      <c r="F1193" s="7">
        <f>IF(SUMIFS('Daily BSE Equity Options'!$K:$K,'Daily BSE Equity Options'!$A:$A,$A1193)=0,"",SUMIFS('Daily BSE Equity Options'!$K:$K,'Daily BSE Equity Options'!$A:$A,$A1193))</f>
        <v>102.04430000000001</v>
      </c>
      <c r="G1193" s="7">
        <f t="shared" si="486"/>
        <v>614.82780000000002</v>
      </c>
      <c r="H1193" s="20">
        <f t="shared" si="487"/>
        <v>-0.5157767613714912</v>
      </c>
      <c r="I1193" s="20">
        <f t="shared" si="488"/>
        <v>10.456126366841053</v>
      </c>
      <c r="J1193" s="20">
        <f t="shared" si="489"/>
        <v>-0.42425870104477159</v>
      </c>
      <c r="K1193" s="20">
        <f t="shared" si="504"/>
        <v>0.1953480164463548</v>
      </c>
      <c r="L1193" s="20">
        <f t="shared" si="505"/>
        <v>2.6909451951734713</v>
      </c>
      <c r="M1193" s="20">
        <f t="shared" si="506"/>
        <v>0.34644694673891197</v>
      </c>
      <c r="N1193" s="20">
        <f t="shared" si="490"/>
        <v>0.8340278367373759</v>
      </c>
      <c r="O1193" s="20">
        <f t="shared" si="491"/>
        <v>0.1659721632626241</v>
      </c>
      <c r="P1193" s="21">
        <f>IF(SUMIFS('Daily NSE Equity Options'!$L:$L,'Daily NSE Equity Options'!$A:$A,$A1193)=0,"",SUMIFS('Daily NSE Equity Options'!$L:$L,'Daily NSE Equity Options'!$A:$A,$A1193))</f>
        <v>106275.804</v>
      </c>
      <c r="Q1193" s="8">
        <f>IF(SUMIFS('Daily BSE Equity Options'!$L:$L,'Daily BSE Equity Options'!$A:$A,$A1193)=0,"",SUMIFS('Daily BSE Equity Options'!$L:$L,'Daily BSE Equity Options'!$A:$A,$A1193))</f>
        <v>42509.644</v>
      </c>
      <c r="R1193" s="8">
        <f t="shared" si="492"/>
        <v>148785.448</v>
      </c>
      <c r="S1193" s="23">
        <f t="shared" si="493"/>
        <v>-0.82741073716752389</v>
      </c>
      <c r="T1193" s="23">
        <f t="shared" si="494"/>
        <v>14.077410792125773</v>
      </c>
      <c r="U1193" s="23">
        <f t="shared" si="495"/>
        <v>-0.75947740787155671</v>
      </c>
      <c r="V1193" s="23">
        <f t="shared" si="507"/>
        <v>-0.67098117467623752</v>
      </c>
      <c r="W1193" s="23">
        <f t="shared" si="508"/>
        <v>3.2455406369255151</v>
      </c>
      <c r="X1193" s="23">
        <f t="shared" si="509"/>
        <v>-0.55322509841829737</v>
      </c>
      <c r="Y1193" s="23">
        <f t="shared" si="496"/>
        <v>0.71428896729201641</v>
      </c>
      <c r="Z1193" s="23">
        <f t="shared" si="497"/>
        <v>0.28571103270798365</v>
      </c>
      <c r="AA1193" s="24">
        <f>IF(SUMIFS('Daily NSE Equity Options'!$M:$M,'Daily NSE Equity Options'!$A:$A,$A1193)=0,"",SUMIFS('Daily NSE Equity Options'!$M:$M,'Daily NSE Equity Options'!$A:$A,$A1193))</f>
        <v>83675693</v>
      </c>
      <c r="AB1193" s="9">
        <f>IF(SUMIFS('Daily BSE Equity Options'!$M:$M,'Daily BSE Equity Options'!$A:$A,$A1193)=0,"",SUMIFS('Daily BSE Equity Options'!$M:$M,'Daily BSE Equity Options'!$A:$A,$A1193))</f>
        <v>27700938</v>
      </c>
      <c r="AC1193" s="9">
        <f t="shared" si="498"/>
        <v>111376631</v>
      </c>
      <c r="AD1193" s="26">
        <f t="shared" si="499"/>
        <v>-0.89750603434579312</v>
      </c>
      <c r="AE1193" s="26">
        <f t="shared" si="500"/>
        <v>6.1531388692277478</v>
      </c>
      <c r="AF1193" s="26">
        <f t="shared" si="501"/>
        <v>-0.86421935708678455</v>
      </c>
      <c r="AG1193" s="26">
        <f t="shared" si="510"/>
        <v>-0.58547485299006619</v>
      </c>
      <c r="AH1193" s="26">
        <f t="shared" si="511"/>
        <v>3.265548668801217</v>
      </c>
      <c r="AI1193" s="26">
        <f t="shared" si="512"/>
        <v>-0.46544329278231533</v>
      </c>
      <c r="AJ1193" s="26">
        <f t="shared" si="502"/>
        <v>0.75128590485018354</v>
      </c>
      <c r="AK1193" s="26">
        <f t="shared" si="503"/>
        <v>0.24871409514981649</v>
      </c>
      <c r="AL1193" s="29">
        <v>15.465</v>
      </c>
      <c r="AM1193" s="30">
        <v>16.3825</v>
      </c>
      <c r="AN1193" s="30">
        <v>14.0525</v>
      </c>
      <c r="AO1193" s="30">
        <v>15.7475</v>
      </c>
      <c r="AP1193" s="31">
        <v>1.83E-2</v>
      </c>
    </row>
    <row r="1194" spans="1:42" x14ac:dyDescent="0.2">
      <c r="A1194" s="11">
        <v>45677</v>
      </c>
      <c r="B1194" s="5" t="s">
        <v>244</v>
      </c>
      <c r="C1194" s="10">
        <v>45658</v>
      </c>
      <c r="D1194" s="5" t="s">
        <v>194</v>
      </c>
      <c r="E1194" s="18">
        <f>IF(SUMIFS('Daily NSE Equity Options'!$K:$K,'Daily NSE Equity Options'!$A:$A,$A1194)=0,"",SUMIFS('Daily NSE Equity Options'!$K:$K,'Daily NSE Equity Options'!$A:$A,$A1194))</f>
        <v>455.94260000000003</v>
      </c>
      <c r="F1194" s="7">
        <f>IF(SUMIFS('Daily BSE Equity Options'!$K:$K,'Daily BSE Equity Options'!$A:$A,$A1194)=0,"",SUMIFS('Daily BSE Equity Options'!$K:$K,'Daily BSE Equity Options'!$A:$A,$A1194))</f>
        <v>123.2754</v>
      </c>
      <c r="G1194" s="7">
        <f t="shared" si="486"/>
        <v>579.21800000000007</v>
      </c>
      <c r="H1194" s="20">
        <f t="shared" si="487"/>
        <v>-5.3109980376556565E-2</v>
      </c>
      <c r="I1194" s="20">
        <f t="shared" si="488"/>
        <v>1.0675535608263815</v>
      </c>
      <c r="J1194" s="20">
        <f t="shared" si="489"/>
        <v>7.0366857208961298E-2</v>
      </c>
      <c r="K1194" s="20">
        <f t="shared" si="504"/>
        <v>-0.11084775543674863</v>
      </c>
      <c r="L1194" s="20">
        <f t="shared" si="505"/>
        <v>0.20805767691091015</v>
      </c>
      <c r="M1194" s="20">
        <f t="shared" si="506"/>
        <v>-5.7918330953805164E-2</v>
      </c>
      <c r="N1194" s="20">
        <f t="shared" si="490"/>
        <v>0.78716925233677126</v>
      </c>
      <c r="O1194" s="20">
        <f t="shared" si="491"/>
        <v>0.21283074766322868</v>
      </c>
      <c r="P1194" s="21">
        <f>IF(SUMIFS('Daily NSE Equity Options'!$L:$L,'Daily NSE Equity Options'!$A:$A,$A1194)=0,"",SUMIFS('Daily NSE Equity Options'!$L:$L,'Daily NSE Equity Options'!$A:$A,$A1194))</f>
        <v>101948.81269999999</v>
      </c>
      <c r="Q1194" s="8">
        <f>IF(SUMIFS('Daily BSE Equity Options'!$L:$L,'Daily BSE Equity Options'!$A:$A,$A1194)=0,"",SUMIFS('Daily BSE Equity Options'!$L:$L,'Daily BSE Equity Options'!$A:$A,$A1194))</f>
        <v>73528.458899999998</v>
      </c>
      <c r="R1194" s="8">
        <f t="shared" si="492"/>
        <v>175477.27159999998</v>
      </c>
      <c r="S1194" s="23">
        <f t="shared" si="493"/>
        <v>-0.42155669808777962</v>
      </c>
      <c r="T1194" s="23">
        <f t="shared" si="494"/>
        <v>-1.0863340001708854E-2</v>
      </c>
      <c r="U1194" s="23">
        <f t="shared" si="495"/>
        <v>-0.29972354093776366</v>
      </c>
      <c r="V1194" s="23">
        <f t="shared" si="507"/>
        <v>-4.0714735971322358E-2</v>
      </c>
      <c r="W1194" s="23">
        <f t="shared" si="508"/>
        <v>0.72968888894952877</v>
      </c>
      <c r="X1194" s="23">
        <f t="shared" si="509"/>
        <v>0.17939807930678797</v>
      </c>
      <c r="Y1194" s="23">
        <f t="shared" si="496"/>
        <v>0.58098015640676282</v>
      </c>
      <c r="Z1194" s="23">
        <f t="shared" si="497"/>
        <v>0.41901984359323724</v>
      </c>
      <c r="AA1194" s="24">
        <f>IF(SUMIFS('Daily NSE Equity Options'!$M:$M,'Daily NSE Equity Options'!$A:$A,$A1194)=0,"",SUMIFS('Daily NSE Equity Options'!$M:$M,'Daily NSE Equity Options'!$A:$A,$A1194))</f>
        <v>80902938</v>
      </c>
      <c r="AB1194" s="9">
        <f>IF(SUMIFS('Daily BSE Equity Options'!$M:$M,'Daily BSE Equity Options'!$A:$A,$A1194)=0,"",SUMIFS('Daily BSE Equity Options'!$M:$M,'Daily BSE Equity Options'!$A:$A,$A1194))</f>
        <v>47915648</v>
      </c>
      <c r="AC1194" s="9">
        <f t="shared" si="498"/>
        <v>128818586</v>
      </c>
      <c r="AD1194" s="26">
        <f t="shared" si="499"/>
        <v>-0.6238708235765682</v>
      </c>
      <c r="AE1194" s="26">
        <f t="shared" si="500"/>
        <v>-0.4960551162161223</v>
      </c>
      <c r="AF1194" s="26">
        <f t="shared" si="501"/>
        <v>-0.58469011423307293</v>
      </c>
      <c r="AG1194" s="26">
        <f t="shared" si="510"/>
        <v>-3.3136923048847633E-2</v>
      </c>
      <c r="AH1194" s="26">
        <f t="shared" si="511"/>
        <v>0.72974821285835167</v>
      </c>
      <c r="AI1194" s="26">
        <f t="shared" si="512"/>
        <v>0.15660336323155621</v>
      </c>
      <c r="AJ1194" s="26">
        <f t="shared" si="502"/>
        <v>0.62803777399016003</v>
      </c>
      <c r="AK1194" s="26">
        <f t="shared" si="503"/>
        <v>0.37196222600983991</v>
      </c>
      <c r="AL1194" s="29">
        <v>15.7475</v>
      </c>
      <c r="AM1194" s="30">
        <v>17.02</v>
      </c>
      <c r="AN1194" s="30">
        <v>15.182499999999999</v>
      </c>
      <c r="AO1194" s="30">
        <v>16.414999999999999</v>
      </c>
      <c r="AP1194" s="31">
        <v>4.24E-2</v>
      </c>
    </row>
    <row r="1195" spans="1:42" x14ac:dyDescent="0.2">
      <c r="A1195" s="11">
        <v>45678</v>
      </c>
      <c r="B1195" s="5" t="s">
        <v>242</v>
      </c>
      <c r="C1195" s="10">
        <v>45658</v>
      </c>
      <c r="D1195" s="5" t="s">
        <v>194</v>
      </c>
      <c r="E1195" s="18">
        <f>IF(SUMIFS('Daily NSE Equity Options'!$K:$K,'Daily NSE Equity Options'!$A:$A,$A1195)=0,"",SUMIFS('Daily NSE Equity Options'!$K:$K,'Daily NSE Equity Options'!$A:$A,$A1195))</f>
        <v>644.65689999999995</v>
      </c>
      <c r="F1195" s="7">
        <f>IF(SUMIFS('Daily BSE Equity Options'!$K:$K,'Daily BSE Equity Options'!$A:$A,$A1195)=0,"",SUMIFS('Daily BSE Equity Options'!$K:$K,'Daily BSE Equity Options'!$A:$A,$A1195))</f>
        <v>417.16890000000001</v>
      </c>
      <c r="G1195" s="7">
        <f t="shared" si="486"/>
        <v>1061.8258000000001</v>
      </c>
      <c r="H1195" s="20" t="str">
        <f t="shared" si="487"/>
        <v/>
      </c>
      <c r="I1195" s="20" t="str">
        <f t="shared" si="488"/>
        <v/>
      </c>
      <c r="J1195" s="20" t="str">
        <f t="shared" si="489"/>
        <v/>
      </c>
      <c r="K1195" s="20">
        <f t="shared" si="504"/>
        <v>0.41389924959852387</v>
      </c>
      <c r="L1195" s="20">
        <f t="shared" si="505"/>
        <v>2.3840401247937546</v>
      </c>
      <c r="M1195" s="20">
        <f t="shared" si="506"/>
        <v>0.83320580506821251</v>
      </c>
      <c r="N1195" s="20">
        <f t="shared" si="490"/>
        <v>0.60712114925065852</v>
      </c>
      <c r="O1195" s="20">
        <f t="shared" si="491"/>
        <v>0.39287885074934137</v>
      </c>
      <c r="P1195" s="21">
        <f>IF(SUMIFS('Daily NSE Equity Options'!$L:$L,'Daily NSE Equity Options'!$A:$A,$A1195)=0,"",SUMIFS('Daily NSE Equity Options'!$L:$L,'Daily NSE Equity Options'!$A:$A,$A1195))</f>
        <v>161328.90590000001</v>
      </c>
      <c r="Q1195" s="8">
        <f>IF(SUMIFS('Daily BSE Equity Options'!$L:$L,'Daily BSE Equity Options'!$A:$A,$A1195)=0,"",SUMIFS('Daily BSE Equity Options'!$L:$L,'Daily BSE Equity Options'!$A:$A,$A1195))</f>
        <v>366219.96220000001</v>
      </c>
      <c r="R1195" s="8">
        <f t="shared" si="492"/>
        <v>527548.86810000008</v>
      </c>
      <c r="S1195" s="23" t="str">
        <f t="shared" si="493"/>
        <v/>
      </c>
      <c r="T1195" s="23" t="str">
        <f t="shared" si="494"/>
        <v/>
      </c>
      <c r="U1195" s="23" t="str">
        <f t="shared" si="495"/>
        <v/>
      </c>
      <c r="V1195" s="23">
        <f t="shared" si="507"/>
        <v>0.58245007104432922</v>
      </c>
      <c r="W1195" s="23">
        <f t="shared" si="508"/>
        <v>3.9806560300422671</v>
      </c>
      <c r="X1195" s="23">
        <f t="shared" si="509"/>
        <v>2.0063658004812526</v>
      </c>
      <c r="Y1195" s="23">
        <f t="shared" si="496"/>
        <v>0.30580845805059931</v>
      </c>
      <c r="Z1195" s="23">
        <f t="shared" si="497"/>
        <v>0.69419154194940058</v>
      </c>
      <c r="AA1195" s="24">
        <f>IF(SUMIFS('Daily NSE Equity Options'!$M:$M,'Daily NSE Equity Options'!$A:$A,$A1195)=0,"",SUMIFS('Daily NSE Equity Options'!$M:$M,'Daily NSE Equity Options'!$A:$A,$A1195))</f>
        <v>123442300</v>
      </c>
      <c r="AB1195" s="9">
        <f>IF(SUMIFS('Daily BSE Equity Options'!$M:$M,'Daily BSE Equity Options'!$A:$A,$A1195)=0,"",SUMIFS('Daily BSE Equity Options'!$M:$M,'Daily BSE Equity Options'!$A:$A,$A1195))</f>
        <v>240307438</v>
      </c>
      <c r="AC1195" s="9">
        <f t="shared" si="498"/>
        <v>363749738</v>
      </c>
      <c r="AD1195" s="26" t="str">
        <f t="shared" si="499"/>
        <v/>
      </c>
      <c r="AE1195" s="26" t="str">
        <f t="shared" si="500"/>
        <v/>
      </c>
      <c r="AF1195" s="26" t="str">
        <f t="shared" si="501"/>
        <v/>
      </c>
      <c r="AG1195" s="26">
        <f t="shared" si="510"/>
        <v>0.52580738168000773</v>
      </c>
      <c r="AH1195" s="26">
        <f t="shared" si="511"/>
        <v>4.0152183687466776</v>
      </c>
      <c r="AI1195" s="26">
        <f t="shared" si="512"/>
        <v>1.823736459892519</v>
      </c>
      <c r="AJ1195" s="26">
        <f t="shared" si="502"/>
        <v>0.33936051934695827</v>
      </c>
      <c r="AK1195" s="26">
        <f t="shared" si="503"/>
        <v>0.66063948065304179</v>
      </c>
      <c r="AL1195" s="29">
        <v>16.414999999999999</v>
      </c>
      <c r="AM1195" s="30">
        <v>17.445</v>
      </c>
      <c r="AN1195" s="30">
        <v>15.202500000000001</v>
      </c>
      <c r="AO1195" s="30">
        <v>17.055</v>
      </c>
      <c r="AP1195" s="31">
        <v>3.9E-2</v>
      </c>
    </row>
    <row r="1196" spans="1:42" x14ac:dyDescent="0.2">
      <c r="A1196" s="11">
        <v>45679</v>
      </c>
      <c r="B1196" s="5" t="s">
        <v>240</v>
      </c>
      <c r="C1196" s="10">
        <v>45658</v>
      </c>
      <c r="D1196" s="5" t="s">
        <v>194</v>
      </c>
      <c r="E1196" s="18">
        <f>IF(SUMIFS('Daily NSE Equity Options'!$K:$K,'Daily NSE Equity Options'!$A:$A,$A1196)=0,"",SUMIFS('Daily NSE Equity Options'!$K:$K,'Daily NSE Equity Options'!$A:$A,$A1196))</f>
        <v>617.56200000000001</v>
      </c>
      <c r="F1196" s="7">
        <f>IF(SUMIFS('Daily BSE Equity Options'!$K:$K,'Daily BSE Equity Options'!$A:$A,$A1196)=0,"",SUMIFS('Daily BSE Equity Options'!$K:$K,'Daily BSE Equity Options'!$A:$A,$A1196))</f>
        <v>39.752699999999997</v>
      </c>
      <c r="G1196" s="7">
        <f t="shared" si="486"/>
        <v>657.31470000000002</v>
      </c>
      <c r="H1196" s="20" t="str">
        <f t="shared" si="487"/>
        <v/>
      </c>
      <c r="I1196" s="20" t="str">
        <f t="shared" si="488"/>
        <v/>
      </c>
      <c r="J1196" s="20" t="str">
        <f t="shared" si="489"/>
        <v/>
      </c>
      <c r="K1196" s="20">
        <f t="shared" si="504"/>
        <v>-4.2029954228365418E-2</v>
      </c>
      <c r="L1196" s="20">
        <f t="shared" si="505"/>
        <v>-0.90470838070623194</v>
      </c>
      <c r="M1196" s="20">
        <f t="shared" si="506"/>
        <v>-0.38095806298923984</v>
      </c>
      <c r="N1196" s="20">
        <f t="shared" si="490"/>
        <v>0.9395225757160155</v>
      </c>
      <c r="O1196" s="20">
        <f t="shared" si="491"/>
        <v>6.0477424283984518E-2</v>
      </c>
      <c r="P1196" s="21">
        <f>IF(SUMIFS('Daily NSE Equity Options'!$L:$L,'Daily NSE Equity Options'!$A:$A,$A1196)=0,"",SUMIFS('Daily NSE Equity Options'!$L:$L,'Daily NSE Equity Options'!$A:$A,$A1196))</f>
        <v>207852.02160000001</v>
      </c>
      <c r="Q1196" s="8">
        <f>IF(SUMIFS('Daily BSE Equity Options'!$L:$L,'Daily BSE Equity Options'!$A:$A,$A1196)=0,"",SUMIFS('Daily BSE Equity Options'!$L:$L,'Daily BSE Equity Options'!$A:$A,$A1196))</f>
        <v>10355.9226</v>
      </c>
      <c r="R1196" s="8">
        <f t="shared" si="492"/>
        <v>218207.9442</v>
      </c>
      <c r="S1196" s="23" t="str">
        <f t="shared" si="493"/>
        <v/>
      </c>
      <c r="T1196" s="23" t="str">
        <f t="shared" si="494"/>
        <v/>
      </c>
      <c r="U1196" s="23" t="str">
        <f t="shared" si="495"/>
        <v/>
      </c>
      <c r="V1196" s="23">
        <f t="shared" si="507"/>
        <v>0.28837433341819985</v>
      </c>
      <c r="W1196" s="23">
        <f t="shared" si="508"/>
        <v>-0.97172212421794635</v>
      </c>
      <c r="X1196" s="23">
        <f t="shared" si="509"/>
        <v>-0.58637396951321419</v>
      </c>
      <c r="Y1196" s="23">
        <f t="shared" si="496"/>
        <v>0.95254103768784792</v>
      </c>
      <c r="Z1196" s="23">
        <f t="shared" si="497"/>
        <v>4.7458962312152152E-2</v>
      </c>
      <c r="AA1196" s="24">
        <f>IF(SUMIFS('Daily NSE Equity Options'!$M:$M,'Daily NSE Equity Options'!$A:$A,$A1196)=0,"",SUMIFS('Daily NSE Equity Options'!$M:$M,'Daily NSE Equity Options'!$A:$A,$A1196))</f>
        <v>155158284</v>
      </c>
      <c r="AB1196" s="9">
        <f>IF(SUMIFS('Daily BSE Equity Options'!$M:$M,'Daily BSE Equity Options'!$A:$A,$A1196)=0,"",SUMIFS('Daily BSE Equity Options'!$M:$M,'Daily BSE Equity Options'!$A:$A,$A1196))</f>
        <v>13475501</v>
      </c>
      <c r="AC1196" s="9">
        <f t="shared" si="498"/>
        <v>168633785</v>
      </c>
      <c r="AD1196" s="26" t="str">
        <f t="shared" si="499"/>
        <v/>
      </c>
      <c r="AE1196" s="26" t="str">
        <f t="shared" si="500"/>
        <v/>
      </c>
      <c r="AF1196" s="26" t="str">
        <f t="shared" si="501"/>
        <v/>
      </c>
      <c r="AG1196" s="26">
        <f t="shared" si="510"/>
        <v>0.25692962623023075</v>
      </c>
      <c r="AH1196" s="26">
        <f t="shared" si="511"/>
        <v>-0.94392391216787885</v>
      </c>
      <c r="AI1196" s="26">
        <f t="shared" si="512"/>
        <v>-0.53640163171746402</v>
      </c>
      <c r="AJ1196" s="26">
        <f t="shared" si="502"/>
        <v>0.92009014682318846</v>
      </c>
      <c r="AK1196" s="26">
        <f t="shared" si="503"/>
        <v>7.9909853176811513E-2</v>
      </c>
      <c r="AL1196" s="29">
        <v>17.055</v>
      </c>
      <c r="AM1196" s="30">
        <v>17.295000000000002</v>
      </c>
      <c r="AN1196" s="30">
        <v>15.904999999999999</v>
      </c>
      <c r="AO1196" s="30">
        <v>16.772500000000001</v>
      </c>
      <c r="AP1196" s="31">
        <v>-1.66E-2</v>
      </c>
    </row>
    <row r="1197" spans="1:42" x14ac:dyDescent="0.2">
      <c r="A1197" s="11">
        <v>45680</v>
      </c>
      <c r="B1197" s="5" t="s">
        <v>243</v>
      </c>
      <c r="C1197" s="10">
        <v>45658</v>
      </c>
      <c r="D1197" s="5" t="s">
        <v>194</v>
      </c>
      <c r="E1197" s="18">
        <f>IF(SUMIFS('Daily NSE Equity Options'!$K:$K,'Daily NSE Equity Options'!$A:$A,$A1197)=0,"",SUMIFS('Daily NSE Equity Options'!$K:$K,'Daily NSE Equity Options'!$A:$A,$A1197))</f>
        <v>472.89440000000002</v>
      </c>
      <c r="F1197" s="7">
        <f>IF(SUMIFS('Daily BSE Equity Options'!$K:$K,'Daily BSE Equity Options'!$A:$A,$A1197)=0,"",SUMIFS('Daily BSE Equity Options'!$K:$K,'Daily BSE Equity Options'!$A:$A,$A1197))</f>
        <v>25.818200000000001</v>
      </c>
      <c r="G1197" s="7">
        <f t="shared" si="486"/>
        <v>498.71260000000001</v>
      </c>
      <c r="H1197" s="20">
        <f t="shared" si="487"/>
        <v>-0.53573120354250414</v>
      </c>
      <c r="I1197" s="20">
        <f t="shared" si="488"/>
        <v>1.9710241657077101</v>
      </c>
      <c r="J1197" s="20">
        <f t="shared" si="489"/>
        <v>-0.5145257488083208</v>
      </c>
      <c r="K1197" s="20">
        <f t="shared" si="504"/>
        <v>-0.23425599373018413</v>
      </c>
      <c r="L1197" s="20">
        <f t="shared" si="505"/>
        <v>-0.35052964955839472</v>
      </c>
      <c r="M1197" s="20">
        <f t="shared" si="506"/>
        <v>-0.24128792494675688</v>
      </c>
      <c r="N1197" s="20">
        <f t="shared" si="490"/>
        <v>0.94823030338515613</v>
      </c>
      <c r="O1197" s="20">
        <f t="shared" si="491"/>
        <v>5.1769696614843902E-2</v>
      </c>
      <c r="P1197" s="21">
        <f>IF(SUMIFS('Daily NSE Equity Options'!$L:$L,'Daily NSE Equity Options'!$A:$A,$A1197)=0,"",SUMIFS('Daily NSE Equity Options'!$L:$L,'Daily NSE Equity Options'!$A:$A,$A1197))</f>
        <v>358872.80410000001</v>
      </c>
      <c r="Q1197" s="8">
        <f>IF(SUMIFS('Daily BSE Equity Options'!$L:$L,'Daily BSE Equity Options'!$A:$A,$A1197)=0,"",SUMIFS('Daily BSE Equity Options'!$L:$L,'Daily BSE Equity Options'!$A:$A,$A1197))</f>
        <v>8501.1929999999993</v>
      </c>
      <c r="R1197" s="8">
        <f t="shared" si="492"/>
        <v>367373.99710000004</v>
      </c>
      <c r="S1197" s="23">
        <f t="shared" si="493"/>
        <v>-0.2717554793061363</v>
      </c>
      <c r="T1197" s="23">
        <f t="shared" si="494"/>
        <v>2.1603265162884533</v>
      </c>
      <c r="U1197" s="23">
        <f t="shared" si="495"/>
        <v>-0.25855168956378105</v>
      </c>
      <c r="V1197" s="23">
        <f t="shared" si="507"/>
        <v>0.72657836732823</v>
      </c>
      <c r="W1197" s="23">
        <f t="shared" si="508"/>
        <v>-0.17909844169750755</v>
      </c>
      <c r="X1197" s="23">
        <f t="shared" si="509"/>
        <v>0.68359588578168751</v>
      </c>
      <c r="Y1197" s="23">
        <f t="shared" si="496"/>
        <v>0.97685956799581009</v>
      </c>
      <c r="Z1197" s="23">
        <f t="shared" si="497"/>
        <v>2.3140432004189877E-2</v>
      </c>
      <c r="AA1197" s="24">
        <f>IF(SUMIFS('Daily NSE Equity Options'!$M:$M,'Daily NSE Equity Options'!$A:$A,$A1197)=0,"",SUMIFS('Daily NSE Equity Options'!$M:$M,'Daily NSE Equity Options'!$A:$A,$A1197))</f>
        <v>244673860</v>
      </c>
      <c r="AB1197" s="9">
        <f>IF(SUMIFS('Daily BSE Equity Options'!$M:$M,'Daily BSE Equity Options'!$A:$A,$A1197)=0,"",SUMIFS('Daily BSE Equity Options'!$M:$M,'Daily BSE Equity Options'!$A:$A,$A1197))</f>
        <v>11034541</v>
      </c>
      <c r="AC1197" s="9">
        <f t="shared" si="498"/>
        <v>255708401</v>
      </c>
      <c r="AD1197" s="26">
        <f t="shared" si="499"/>
        <v>-0.5925540423440927</v>
      </c>
      <c r="AE1197" s="26">
        <f t="shared" si="500"/>
        <v>1.9496959027059741</v>
      </c>
      <c r="AF1197" s="26">
        <f t="shared" si="501"/>
        <v>-0.57681491570080046</v>
      </c>
      <c r="AG1197" s="26">
        <f t="shared" si="510"/>
        <v>0.57693069098392447</v>
      </c>
      <c r="AH1197" s="26">
        <f t="shared" si="511"/>
        <v>-0.18114057503316572</v>
      </c>
      <c r="AI1197" s="26">
        <f t="shared" si="512"/>
        <v>0.51635332741893913</v>
      </c>
      <c r="AJ1197" s="26">
        <f t="shared" si="502"/>
        <v>0.95684717061759739</v>
      </c>
      <c r="AK1197" s="26">
        <f t="shared" si="503"/>
        <v>4.3152829382402655E-2</v>
      </c>
      <c r="AL1197" s="29">
        <v>16.772500000000001</v>
      </c>
      <c r="AM1197" s="30">
        <v>17.0825</v>
      </c>
      <c r="AN1197" s="30">
        <v>15.6675</v>
      </c>
      <c r="AO1197" s="30">
        <v>16.695</v>
      </c>
      <c r="AP1197" s="31">
        <v>-4.5999999999999999E-3</v>
      </c>
    </row>
    <row r="1198" spans="1:42" x14ac:dyDescent="0.2">
      <c r="A1198" s="11">
        <v>45681</v>
      </c>
      <c r="B1198" s="5" t="s">
        <v>241</v>
      </c>
      <c r="C1198" s="10">
        <v>45658</v>
      </c>
      <c r="D1198" s="5" t="s">
        <v>194</v>
      </c>
      <c r="E1198" s="18">
        <f>IF(SUMIFS('Daily NSE Equity Options'!$K:$K,'Daily NSE Equity Options'!$A:$A,$A1198)=0,"",SUMIFS('Daily NSE Equity Options'!$K:$K,'Daily NSE Equity Options'!$A:$A,$A1198))</f>
        <v>539.8931</v>
      </c>
      <c r="F1198" s="7">
        <f>IF(SUMIFS('Daily BSE Equity Options'!$K:$K,'Daily BSE Equity Options'!$A:$A,$A1198)=0,"",SUMIFS('Daily BSE Equity Options'!$K:$K,'Daily BSE Equity Options'!$A:$A,$A1198))</f>
        <v>94.412000000000006</v>
      </c>
      <c r="G1198" s="7">
        <f t="shared" si="486"/>
        <v>634.30510000000004</v>
      </c>
      <c r="H1198" s="20">
        <f t="shared" si="487"/>
        <v>-0.50023960850275562</v>
      </c>
      <c r="I1198" s="20">
        <f t="shared" si="488"/>
        <v>3.5437351108116566</v>
      </c>
      <c r="J1198" s="20">
        <f t="shared" si="489"/>
        <v>-0.42392585695675455</v>
      </c>
      <c r="K1198" s="20">
        <f t="shared" si="504"/>
        <v>0.14167793063313927</v>
      </c>
      <c r="L1198" s="20">
        <f t="shared" si="505"/>
        <v>2.6568002416899708</v>
      </c>
      <c r="M1198" s="20">
        <f t="shared" si="506"/>
        <v>0.27188504962577653</v>
      </c>
      <c r="N1198" s="20">
        <f t="shared" si="490"/>
        <v>0.85115680135631888</v>
      </c>
      <c r="O1198" s="20">
        <f t="shared" si="491"/>
        <v>0.14884319864368109</v>
      </c>
      <c r="P1198" s="21">
        <f>IF(SUMIFS('Daily NSE Equity Options'!$L:$L,'Daily NSE Equity Options'!$A:$A,$A1198)=0,"",SUMIFS('Daily NSE Equity Options'!$L:$L,'Daily NSE Equity Options'!$A:$A,$A1198))</f>
        <v>114429.7006</v>
      </c>
      <c r="Q1198" s="8">
        <f>IF(SUMIFS('Daily BSE Equity Options'!$L:$L,'Daily BSE Equity Options'!$A:$A,$A1198)=0,"",SUMIFS('Daily BSE Equity Options'!$L:$L,'Daily BSE Equity Options'!$A:$A,$A1198))</f>
        <v>37306.652900000001</v>
      </c>
      <c r="R1198" s="8">
        <f t="shared" si="492"/>
        <v>151736.3535</v>
      </c>
      <c r="S1198" s="23">
        <f t="shared" si="493"/>
        <v>-0.67918192359598695</v>
      </c>
      <c r="T1198" s="23">
        <f t="shared" si="494"/>
        <v>2.8187079307554037</v>
      </c>
      <c r="U1198" s="23">
        <f t="shared" si="495"/>
        <v>-0.58592936333026979</v>
      </c>
      <c r="V1198" s="23">
        <f t="shared" si="507"/>
        <v>-0.68114134230100609</v>
      </c>
      <c r="W1198" s="23">
        <f t="shared" si="508"/>
        <v>3.388402063098674</v>
      </c>
      <c r="X1198" s="23">
        <f t="shared" si="509"/>
        <v>-0.58697034984025553</v>
      </c>
      <c r="Y1198" s="23">
        <f t="shared" si="496"/>
        <v>0.75413503725723841</v>
      </c>
      <c r="Z1198" s="23">
        <f t="shared" si="497"/>
        <v>0.24586496274276159</v>
      </c>
      <c r="AA1198" s="24">
        <f>IF(SUMIFS('Daily NSE Equity Options'!$M:$M,'Daily NSE Equity Options'!$A:$A,$A1198)=0,"",SUMIFS('Daily NSE Equity Options'!$M:$M,'Daily NSE Equity Options'!$A:$A,$A1198))</f>
        <v>181253361</v>
      </c>
      <c r="AB1198" s="9">
        <f>IF(SUMIFS('Daily BSE Equity Options'!$M:$M,'Daily BSE Equity Options'!$A:$A,$A1198)=0,"",SUMIFS('Daily BSE Equity Options'!$M:$M,'Daily BSE Equity Options'!$A:$A,$A1198))</f>
        <v>48551759</v>
      </c>
      <c r="AC1198" s="9">
        <f t="shared" si="498"/>
        <v>229805120</v>
      </c>
      <c r="AD1198" s="26">
        <f t="shared" si="499"/>
        <v>-0.58522368718906181</v>
      </c>
      <c r="AE1198" s="26">
        <f t="shared" si="500"/>
        <v>2.5313870749515024</v>
      </c>
      <c r="AF1198" s="26">
        <f t="shared" si="501"/>
        <v>-0.49015952601812829</v>
      </c>
      <c r="AG1198" s="26">
        <f t="shared" si="510"/>
        <v>-0.25920422802828225</v>
      </c>
      <c r="AH1198" s="26">
        <f t="shared" si="511"/>
        <v>3.3999799357309017</v>
      </c>
      <c r="AI1198" s="26">
        <f t="shared" si="512"/>
        <v>-0.10130007813079245</v>
      </c>
      <c r="AJ1198" s="26">
        <f t="shared" si="502"/>
        <v>0.78872638259756789</v>
      </c>
      <c r="AK1198" s="26">
        <f t="shared" si="503"/>
        <v>0.21127361740243211</v>
      </c>
      <c r="AL1198" s="29">
        <v>16.695</v>
      </c>
      <c r="AM1198" s="30">
        <v>17.309999999999999</v>
      </c>
      <c r="AN1198" s="30">
        <v>16.1175</v>
      </c>
      <c r="AO1198" s="30">
        <v>16.745000000000001</v>
      </c>
      <c r="AP1198" s="31">
        <v>3.0000000000000001E-3</v>
      </c>
    </row>
    <row r="1199" spans="1:42" x14ac:dyDescent="0.2">
      <c r="A1199" s="11">
        <v>45684</v>
      </c>
      <c r="B1199" s="5" t="s">
        <v>244</v>
      </c>
      <c r="C1199" s="10">
        <v>45658</v>
      </c>
      <c r="D1199" s="5" t="s">
        <v>194</v>
      </c>
      <c r="E1199" s="18">
        <f>IF(SUMIFS('Daily NSE Equity Options'!$K:$K,'Daily NSE Equity Options'!$A:$A,$A1199)=0,"",SUMIFS('Daily NSE Equity Options'!$K:$K,'Daily NSE Equity Options'!$A:$A,$A1199))</f>
        <v>495.59870000000001</v>
      </c>
      <c r="F1199" s="7">
        <f>IF(SUMIFS('Daily BSE Equity Options'!$K:$K,'Daily BSE Equity Options'!$A:$A,$A1199)=0,"",SUMIFS('Daily BSE Equity Options'!$K:$K,'Daily BSE Equity Options'!$A:$A,$A1199))</f>
        <v>122.5406</v>
      </c>
      <c r="G1199" s="7">
        <f t="shared" si="486"/>
        <v>618.13930000000005</v>
      </c>
      <c r="H1199" s="20" t="str">
        <f t="shared" si="487"/>
        <v/>
      </c>
      <c r="I1199" s="20" t="str">
        <f t="shared" si="488"/>
        <v/>
      </c>
      <c r="J1199" s="20" t="str">
        <f t="shared" si="489"/>
        <v/>
      </c>
      <c r="K1199" s="20">
        <f t="shared" si="504"/>
        <v>-8.2042908123848957E-2</v>
      </c>
      <c r="L1199" s="20">
        <f t="shared" si="505"/>
        <v>0.29793458458670496</v>
      </c>
      <c r="M1199" s="20">
        <f t="shared" si="506"/>
        <v>-2.548584269620402E-2</v>
      </c>
      <c r="N1199" s="20">
        <f t="shared" si="490"/>
        <v>0.80175892391892889</v>
      </c>
      <c r="O1199" s="20">
        <f t="shared" si="491"/>
        <v>0.19824107608107103</v>
      </c>
      <c r="P1199" s="21">
        <f>IF(SUMIFS('Daily NSE Equity Options'!$L:$L,'Daily NSE Equity Options'!$A:$A,$A1199)=0,"",SUMIFS('Daily NSE Equity Options'!$L:$L,'Daily NSE Equity Options'!$A:$A,$A1199))</f>
        <v>109959.9143</v>
      </c>
      <c r="Q1199" s="8">
        <f>IF(SUMIFS('Daily BSE Equity Options'!$L:$L,'Daily BSE Equity Options'!$A:$A,$A1199)=0,"",SUMIFS('Daily BSE Equity Options'!$L:$L,'Daily BSE Equity Options'!$A:$A,$A1199))</f>
        <v>67498.376600000003</v>
      </c>
      <c r="R1199" s="8">
        <f t="shared" si="492"/>
        <v>177458.29090000002</v>
      </c>
      <c r="S1199" s="23" t="str">
        <f t="shared" si="493"/>
        <v/>
      </c>
      <c r="T1199" s="23" t="str">
        <f t="shared" si="494"/>
        <v/>
      </c>
      <c r="U1199" s="23" t="str">
        <f t="shared" si="495"/>
        <v/>
      </c>
      <c r="V1199" s="23">
        <f t="shared" si="507"/>
        <v>-3.9061417416659694E-2</v>
      </c>
      <c r="W1199" s="23">
        <f t="shared" si="508"/>
        <v>0.80928524413402947</v>
      </c>
      <c r="X1199" s="23">
        <f t="shared" si="509"/>
        <v>0.16951730291844669</v>
      </c>
      <c r="Y1199" s="23">
        <f t="shared" si="496"/>
        <v>0.61963807800878568</v>
      </c>
      <c r="Z1199" s="23">
        <f t="shared" si="497"/>
        <v>0.38036192199121421</v>
      </c>
      <c r="AA1199" s="24">
        <f>IF(SUMIFS('Daily NSE Equity Options'!$M:$M,'Daily NSE Equity Options'!$A:$A,$A1199)=0,"",SUMIFS('Daily NSE Equity Options'!$M:$M,'Daily NSE Equity Options'!$A:$A,$A1199))</f>
        <v>174628570</v>
      </c>
      <c r="AB1199" s="9">
        <f>IF(SUMIFS('Daily BSE Equity Options'!$M:$M,'Daily BSE Equity Options'!$A:$A,$A1199)=0,"",SUMIFS('Daily BSE Equity Options'!$M:$M,'Daily BSE Equity Options'!$A:$A,$A1199))</f>
        <v>88585191</v>
      </c>
      <c r="AC1199" s="9">
        <f t="shared" si="498"/>
        <v>263213761</v>
      </c>
      <c r="AD1199" s="26" t="str">
        <f t="shared" si="499"/>
        <v/>
      </c>
      <c r="AE1199" s="26" t="str">
        <f t="shared" si="500"/>
        <v/>
      </c>
      <c r="AF1199" s="26" t="str">
        <f t="shared" si="501"/>
        <v/>
      </c>
      <c r="AG1199" s="26">
        <f t="shared" si="510"/>
        <v>-3.6549893273427392E-2</v>
      </c>
      <c r="AH1199" s="26">
        <f t="shared" si="511"/>
        <v>0.82455162953004435</v>
      </c>
      <c r="AI1199" s="26">
        <f t="shared" si="512"/>
        <v>0.14537814040000496</v>
      </c>
      <c r="AJ1199" s="26">
        <f t="shared" si="502"/>
        <v>0.66344772148899922</v>
      </c>
      <c r="AK1199" s="26">
        <f t="shared" si="503"/>
        <v>0.33655227851100078</v>
      </c>
      <c r="AL1199" s="29">
        <v>16.745000000000001</v>
      </c>
      <c r="AM1199" s="30">
        <v>18.522500000000001</v>
      </c>
      <c r="AN1199" s="30">
        <v>16.745000000000001</v>
      </c>
      <c r="AO1199" s="30">
        <v>18.1325</v>
      </c>
      <c r="AP1199" s="31">
        <v>8.2900000000000001E-2</v>
      </c>
    </row>
    <row r="1200" spans="1:42" x14ac:dyDescent="0.2">
      <c r="A1200" s="11">
        <v>45685</v>
      </c>
      <c r="B1200" s="5" t="s">
        <v>242</v>
      </c>
      <c r="C1200" s="10">
        <v>45658</v>
      </c>
      <c r="D1200" s="5" t="s">
        <v>194</v>
      </c>
      <c r="E1200" s="18">
        <f>IF(SUMIFS('Daily NSE Equity Options'!$K:$K,'Daily NSE Equity Options'!$A:$A,$A1200)=0,"",SUMIFS('Daily NSE Equity Options'!$K:$K,'Daily NSE Equity Options'!$A:$A,$A1200))</f>
        <v>538.16290000000004</v>
      </c>
      <c r="F1200" s="7">
        <f>IF(SUMIFS('Daily BSE Equity Options'!$K:$K,'Daily BSE Equity Options'!$A:$A,$A1200)=0,"",SUMIFS('Daily BSE Equity Options'!$K:$K,'Daily BSE Equity Options'!$A:$A,$A1200))</f>
        <v>261.52050000000003</v>
      </c>
      <c r="G1200" s="7">
        <f t="shared" si="486"/>
        <v>799.68340000000012</v>
      </c>
      <c r="H1200" s="20" t="str">
        <f t="shared" si="487"/>
        <v/>
      </c>
      <c r="I1200" s="20" t="str">
        <f t="shared" si="488"/>
        <v/>
      </c>
      <c r="J1200" s="20" t="str">
        <f t="shared" si="489"/>
        <v/>
      </c>
      <c r="K1200" s="20">
        <f t="shared" si="504"/>
        <v>8.5884406072897379E-2</v>
      </c>
      <c r="L1200" s="20">
        <f t="shared" si="505"/>
        <v>1.134153904909883</v>
      </c>
      <c r="M1200" s="20">
        <f t="shared" si="506"/>
        <v>0.29369447954530647</v>
      </c>
      <c r="N1200" s="20">
        <f t="shared" si="490"/>
        <v>0.67296995285884387</v>
      </c>
      <c r="O1200" s="20">
        <f t="shared" si="491"/>
        <v>0.32703004714115608</v>
      </c>
      <c r="P1200" s="21">
        <f>IF(SUMIFS('Daily NSE Equity Options'!$L:$L,'Daily NSE Equity Options'!$A:$A,$A1200)=0,"",SUMIFS('Daily NSE Equity Options'!$L:$L,'Daily NSE Equity Options'!$A:$A,$A1200))</f>
        <v>134779.94</v>
      </c>
      <c r="Q1200" s="8">
        <f>IF(SUMIFS('Daily BSE Equity Options'!$L:$L,'Daily BSE Equity Options'!$A:$A,$A1200)=0,"",SUMIFS('Daily BSE Equity Options'!$L:$L,'Daily BSE Equity Options'!$A:$A,$A1200))</f>
        <v>341421.79629999999</v>
      </c>
      <c r="R1200" s="8">
        <f t="shared" si="492"/>
        <v>476201.73629999999</v>
      </c>
      <c r="S1200" s="23" t="str">
        <f t="shared" si="493"/>
        <v/>
      </c>
      <c r="T1200" s="23" t="str">
        <f t="shared" si="494"/>
        <v/>
      </c>
      <c r="U1200" s="23" t="str">
        <f t="shared" si="495"/>
        <v/>
      </c>
      <c r="V1200" s="23">
        <f t="shared" si="507"/>
        <v>0.22571885271103742</v>
      </c>
      <c r="W1200" s="23">
        <f t="shared" si="508"/>
        <v>4.058222338046571</v>
      </c>
      <c r="X1200" s="23">
        <f t="shared" si="509"/>
        <v>1.6834572444312883</v>
      </c>
      <c r="Y1200" s="23">
        <f t="shared" si="496"/>
        <v>0.28303118137958794</v>
      </c>
      <c r="Z1200" s="23">
        <f t="shared" si="497"/>
        <v>0.71696881862041206</v>
      </c>
      <c r="AA1200" s="24">
        <f>IF(SUMIFS('Daily NSE Equity Options'!$M:$M,'Daily NSE Equity Options'!$A:$A,$A1200)=0,"",SUMIFS('Daily NSE Equity Options'!$M:$M,'Daily NSE Equity Options'!$A:$A,$A1200))</f>
        <v>211434563</v>
      </c>
      <c r="AB1200" s="9">
        <f>IF(SUMIFS('Daily BSE Equity Options'!$M:$M,'Daily BSE Equity Options'!$A:$A,$A1200)=0,"",SUMIFS('Daily BSE Equity Options'!$M:$M,'Daily BSE Equity Options'!$A:$A,$A1200))</f>
        <v>445045567</v>
      </c>
      <c r="AC1200" s="9">
        <f t="shared" si="498"/>
        <v>656480130</v>
      </c>
      <c r="AD1200" s="26" t="str">
        <f t="shared" si="499"/>
        <v/>
      </c>
      <c r="AE1200" s="26" t="str">
        <f t="shared" si="500"/>
        <v/>
      </c>
      <c r="AF1200" s="26" t="str">
        <f t="shared" si="501"/>
        <v/>
      </c>
      <c r="AG1200" s="26">
        <f t="shared" si="510"/>
        <v>0.21076730457106763</v>
      </c>
      <c r="AH1200" s="26">
        <f t="shared" si="511"/>
        <v>4.0239273853346438</v>
      </c>
      <c r="AI1200" s="26">
        <f t="shared" si="512"/>
        <v>1.4940950180792409</v>
      </c>
      <c r="AJ1200" s="26">
        <f t="shared" si="502"/>
        <v>0.32207305802233499</v>
      </c>
      <c r="AK1200" s="26">
        <f t="shared" si="503"/>
        <v>0.67792694197766501</v>
      </c>
      <c r="AL1200" s="29">
        <v>18.1325</v>
      </c>
      <c r="AM1200" s="30">
        <v>18.502500000000001</v>
      </c>
      <c r="AN1200" s="30">
        <v>16.827500000000001</v>
      </c>
      <c r="AO1200" s="30">
        <v>18.195</v>
      </c>
      <c r="AP1200" s="31">
        <v>3.3999999999999998E-3</v>
      </c>
    </row>
    <row r="1201" spans="1:42" x14ac:dyDescent="0.2">
      <c r="A1201" s="11">
        <v>45686</v>
      </c>
      <c r="B1201" s="5" t="s">
        <v>240</v>
      </c>
      <c r="C1201" s="10">
        <v>45658</v>
      </c>
      <c r="D1201" s="5" t="s">
        <v>194</v>
      </c>
      <c r="E1201" s="18">
        <f>IF(SUMIFS('Daily NSE Equity Options'!$K:$K,'Daily NSE Equity Options'!$A:$A,$A1201)=0,"",SUMIFS('Daily NSE Equity Options'!$K:$K,'Daily NSE Equity Options'!$A:$A,$A1201))</f>
        <v>588.9076</v>
      </c>
      <c r="F1201" s="7">
        <f>IF(SUMIFS('Daily BSE Equity Options'!$K:$K,'Daily BSE Equity Options'!$A:$A,$A1201)=0,"",SUMIFS('Daily BSE Equity Options'!$K:$K,'Daily BSE Equity Options'!$A:$A,$A1201))</f>
        <v>24.7133</v>
      </c>
      <c r="G1201" s="7">
        <f t="shared" si="486"/>
        <v>613.62090000000001</v>
      </c>
      <c r="H1201" s="20">
        <f t="shared" si="487"/>
        <v>-0.28214329814633476</v>
      </c>
      <c r="I1201" s="20">
        <f t="shared" si="488"/>
        <v>-0.52648077147844341</v>
      </c>
      <c r="J1201" s="20">
        <f t="shared" si="489"/>
        <v>-0.29675793068671485</v>
      </c>
      <c r="K1201" s="20">
        <f t="shared" si="504"/>
        <v>9.4292453084372729E-2</v>
      </c>
      <c r="L1201" s="20">
        <f t="shared" si="505"/>
        <v>-0.90550148076345827</v>
      </c>
      <c r="M1201" s="20">
        <f t="shared" si="506"/>
        <v>-0.23267020423332541</v>
      </c>
      <c r="N1201" s="20">
        <f t="shared" si="490"/>
        <v>0.95972545915564478</v>
      </c>
      <c r="O1201" s="20">
        <f t="shared" si="491"/>
        <v>4.0274540844355201E-2</v>
      </c>
      <c r="P1201" s="21">
        <f>IF(SUMIFS('Daily NSE Equity Options'!$L:$L,'Daily NSE Equity Options'!$A:$A,$A1201)=0,"",SUMIFS('Daily NSE Equity Options'!$L:$L,'Daily NSE Equity Options'!$A:$A,$A1201))</f>
        <v>159053.75109999999</v>
      </c>
      <c r="Q1201" s="8">
        <f>IF(SUMIFS('Daily BSE Equity Options'!$L:$L,'Daily BSE Equity Options'!$A:$A,$A1201)=0,"",SUMIFS('Daily BSE Equity Options'!$L:$L,'Daily BSE Equity Options'!$A:$A,$A1201))</f>
        <v>3974.2338</v>
      </c>
      <c r="R1201" s="8">
        <f t="shared" si="492"/>
        <v>163027.98489999998</v>
      </c>
      <c r="S1201" s="23">
        <f t="shared" si="493"/>
        <v>-0.42104513474095018</v>
      </c>
      <c r="T1201" s="23">
        <f t="shared" si="494"/>
        <v>-0.93885791717569311</v>
      </c>
      <c r="U1201" s="23">
        <f t="shared" si="495"/>
        <v>-0.52011866690428632</v>
      </c>
      <c r="V1201" s="23">
        <f t="shared" si="507"/>
        <v>0.18009958381046909</v>
      </c>
      <c r="W1201" s="23">
        <f t="shared" si="508"/>
        <v>-0.98835975370328166</v>
      </c>
      <c r="X1201" s="23">
        <f t="shared" si="509"/>
        <v>-0.65764932701275414</v>
      </c>
      <c r="Y1201" s="23">
        <f t="shared" si="496"/>
        <v>0.97562238285385328</v>
      </c>
      <c r="Z1201" s="23">
        <f t="shared" si="497"/>
        <v>2.4377617146146793E-2</v>
      </c>
      <c r="AA1201" s="24">
        <f>IF(SUMIFS('Daily NSE Equity Options'!$M:$M,'Daily NSE Equity Options'!$A:$A,$A1201)=0,"",SUMIFS('Daily NSE Equity Options'!$M:$M,'Daily NSE Equity Options'!$A:$A,$A1201))</f>
        <v>251660986</v>
      </c>
      <c r="AB1201" s="9">
        <f>IF(SUMIFS('Daily BSE Equity Options'!$M:$M,'Daily BSE Equity Options'!$A:$A,$A1201)=0,"",SUMIFS('Daily BSE Equity Options'!$M:$M,'Daily BSE Equity Options'!$A:$A,$A1201))</f>
        <v>2575138</v>
      </c>
      <c r="AC1201" s="9">
        <f t="shared" si="498"/>
        <v>254236124</v>
      </c>
      <c r="AD1201" s="26">
        <f t="shared" si="499"/>
        <v>-0.26969101312548671</v>
      </c>
      <c r="AE1201" s="26">
        <f t="shared" si="500"/>
        <v>-0.96943248738427656</v>
      </c>
      <c r="AF1201" s="26">
        <f t="shared" si="501"/>
        <v>-0.40715319885752033</v>
      </c>
      <c r="AG1201" s="26">
        <f t="shared" si="510"/>
        <v>0.1902547172479081</v>
      </c>
      <c r="AH1201" s="26">
        <f t="shared" si="511"/>
        <v>-0.99421376553111473</v>
      </c>
      <c r="AI1201" s="26">
        <f t="shared" si="512"/>
        <v>-0.61272837915139944</v>
      </c>
      <c r="AJ1201" s="26">
        <f t="shared" si="502"/>
        <v>0.98987107748700576</v>
      </c>
      <c r="AK1201" s="26">
        <f t="shared" si="503"/>
        <v>1.0128922512994258E-2</v>
      </c>
      <c r="AL1201" s="29">
        <v>18.195</v>
      </c>
      <c r="AM1201" s="30">
        <v>19.010000000000002</v>
      </c>
      <c r="AN1201" s="30">
        <v>17.287500000000001</v>
      </c>
      <c r="AO1201" s="30">
        <v>18.64</v>
      </c>
      <c r="AP1201" s="31">
        <v>2.4500000000000001E-2</v>
      </c>
    </row>
    <row r="1202" spans="1:42" x14ac:dyDescent="0.2">
      <c r="A1202" s="11">
        <v>45687</v>
      </c>
      <c r="B1202" s="5" t="s">
        <v>243</v>
      </c>
      <c r="C1202" s="10">
        <v>45658</v>
      </c>
      <c r="D1202" s="5" t="s">
        <v>194</v>
      </c>
      <c r="E1202" s="18">
        <f>IF(SUMIFS('Daily NSE Equity Options'!$K:$K,'Daily NSE Equity Options'!$A:$A,$A1202)=0,"",SUMIFS('Daily NSE Equity Options'!$K:$K,'Daily NSE Equity Options'!$A:$A,$A1202))</f>
        <v>689.202</v>
      </c>
      <c r="F1202" s="7">
        <f>IF(SUMIFS('Daily BSE Equity Options'!$K:$K,'Daily BSE Equity Options'!$A:$A,$A1202)=0,"",SUMIFS('Daily BSE Equity Options'!$K:$K,'Daily BSE Equity Options'!$A:$A,$A1202))</f>
        <v>26.560199999999998</v>
      </c>
      <c r="G1202" s="7">
        <f t="shared" si="486"/>
        <v>715.76220000000001</v>
      </c>
      <c r="H1202" s="20">
        <f t="shared" si="487"/>
        <v>-0.16871251407286503</v>
      </c>
      <c r="I1202" s="20">
        <f t="shared" si="488"/>
        <v>3.7656146268817396</v>
      </c>
      <c r="J1202" s="20">
        <f t="shared" si="489"/>
        <v>-0.1424414345107794</v>
      </c>
      <c r="K1202" s="20">
        <f t="shared" si="504"/>
        <v>0.17030583405614053</v>
      </c>
      <c r="L1202" s="20">
        <f t="shared" si="505"/>
        <v>7.4733038485349956E-2</v>
      </c>
      <c r="M1202" s="20">
        <f t="shared" si="506"/>
        <v>0.16645668359731558</v>
      </c>
      <c r="N1202" s="20">
        <f t="shared" si="490"/>
        <v>0.96289242432752109</v>
      </c>
      <c r="O1202" s="20">
        <f t="shared" si="491"/>
        <v>3.710757567247893E-2</v>
      </c>
      <c r="P1202" s="21">
        <f>IF(SUMIFS('Daily NSE Equity Options'!$L:$L,'Daily NSE Equity Options'!$A:$A,$A1202)=0,"",SUMIFS('Daily NSE Equity Options'!$L:$L,'Daily NSE Equity Options'!$A:$A,$A1202))</f>
        <v>440572.50140000001</v>
      </c>
      <c r="Q1202" s="8">
        <f>IF(SUMIFS('Daily BSE Equity Options'!$L:$L,'Daily BSE Equity Options'!$A:$A,$A1202)=0,"",SUMIFS('Daily BSE Equity Options'!$L:$L,'Daily BSE Equity Options'!$A:$A,$A1202))</f>
        <v>4712.6683999999996</v>
      </c>
      <c r="R1202" s="8">
        <f t="shared" si="492"/>
        <v>445285.16980000003</v>
      </c>
      <c r="S1202" s="23">
        <f t="shared" si="493"/>
        <v>8.2421469712401274E-2</v>
      </c>
      <c r="T1202" s="23">
        <f t="shared" si="494"/>
        <v>3.8203876752231407</v>
      </c>
      <c r="U1202" s="23">
        <f t="shared" si="495"/>
        <v>9.1378362871487262E-2</v>
      </c>
      <c r="V1202" s="23">
        <f t="shared" si="507"/>
        <v>1.7699598302652042</v>
      </c>
      <c r="W1202" s="23">
        <f t="shared" si="508"/>
        <v>0.18580552558332109</v>
      </c>
      <c r="X1202" s="23">
        <f t="shared" si="509"/>
        <v>1.7313419231252491</v>
      </c>
      <c r="Y1202" s="23">
        <f t="shared" si="496"/>
        <v>0.98941651615723758</v>
      </c>
      <c r="Z1202" s="23">
        <f t="shared" si="497"/>
        <v>1.0583483842762371E-2</v>
      </c>
      <c r="AA1202" s="24">
        <f>IF(SUMIFS('Daily NSE Equity Options'!$M:$M,'Daily NSE Equity Options'!$A:$A,$A1202)=0,"",SUMIFS('Daily NSE Equity Options'!$M:$M,'Daily NSE Equity Options'!$A:$A,$A1202))</f>
        <v>690570211</v>
      </c>
      <c r="AB1202" s="9">
        <f>IF(SUMIFS('Daily BSE Equity Options'!$M:$M,'Daily BSE Equity Options'!$A:$A,$A1202)=0,"",SUMIFS('Daily BSE Equity Options'!$M:$M,'Daily BSE Equity Options'!$A:$A,$A1202))</f>
        <v>3047404</v>
      </c>
      <c r="AC1202" s="9">
        <f t="shared" si="498"/>
        <v>693617615</v>
      </c>
      <c r="AD1202" s="26">
        <f t="shared" si="499"/>
        <v>0.36179420161824649</v>
      </c>
      <c r="AE1202" s="26">
        <f t="shared" si="500"/>
        <v>1.2533003849401592</v>
      </c>
      <c r="AF1202" s="26">
        <f t="shared" si="501"/>
        <v>0.36416547836894031</v>
      </c>
      <c r="AG1202" s="26">
        <f t="shared" si="510"/>
        <v>1.7440495325723631</v>
      </c>
      <c r="AH1202" s="26">
        <f t="shared" si="511"/>
        <v>0.18339444332692079</v>
      </c>
      <c r="AI1202" s="26">
        <f t="shared" si="512"/>
        <v>1.7282417781038859</v>
      </c>
      <c r="AJ1202" s="26">
        <f t="shared" si="502"/>
        <v>0.99560650719633181</v>
      </c>
      <c r="AK1202" s="26">
        <f t="shared" si="503"/>
        <v>4.3934928036681994E-3</v>
      </c>
      <c r="AL1202" s="29">
        <v>18.64</v>
      </c>
      <c r="AM1202" s="30">
        <v>18.984999999999999</v>
      </c>
      <c r="AN1202" s="30">
        <v>17.217500000000001</v>
      </c>
      <c r="AO1202" s="30">
        <v>17.39</v>
      </c>
      <c r="AP1202" s="31">
        <v>-6.7100000000000007E-2</v>
      </c>
    </row>
    <row r="1203" spans="1:42" x14ac:dyDescent="0.2">
      <c r="A1203" s="11">
        <v>45688</v>
      </c>
      <c r="B1203" s="5" t="s">
        <v>241</v>
      </c>
      <c r="C1203" s="10">
        <v>45658</v>
      </c>
      <c r="D1203" s="5" t="s">
        <v>194</v>
      </c>
      <c r="E1203" s="18">
        <f>IF(SUMIFS('Daily NSE Equity Options'!$K:$K,'Daily NSE Equity Options'!$A:$A,$A1203)=0,"",SUMIFS('Daily NSE Equity Options'!$K:$K,'Daily NSE Equity Options'!$A:$A,$A1203))</f>
        <v>477.71440000000001</v>
      </c>
      <c r="F1203" s="7">
        <f>IF(SUMIFS('Daily BSE Equity Options'!$K:$K,'Daily BSE Equity Options'!$A:$A,$A1203)=0,"",SUMIFS('Daily BSE Equity Options'!$K:$K,'Daily BSE Equity Options'!$A:$A,$A1203))</f>
        <v>63.713500000000003</v>
      </c>
      <c r="G1203" s="7">
        <f t="shared" si="486"/>
        <v>541.42790000000002</v>
      </c>
      <c r="H1203" s="20">
        <f t="shared" si="487"/>
        <v>-0.49693568616135697</v>
      </c>
      <c r="I1203" s="20">
        <f t="shared" si="488"/>
        <v>9.9758135368395671</v>
      </c>
      <c r="J1203" s="20">
        <f t="shared" si="489"/>
        <v>-0.43330539779670363</v>
      </c>
      <c r="K1203" s="20">
        <f t="shared" si="504"/>
        <v>-0.30685865682339863</v>
      </c>
      <c r="L1203" s="20">
        <f t="shared" si="505"/>
        <v>1.3988335931205342</v>
      </c>
      <c r="M1203" s="20">
        <f t="shared" si="506"/>
        <v>-0.24356455258464327</v>
      </c>
      <c r="N1203" s="20">
        <f t="shared" si="490"/>
        <v>0.88232320499183736</v>
      </c>
      <c r="O1203" s="20">
        <f t="shared" si="491"/>
        <v>0.11767679500816268</v>
      </c>
      <c r="P1203" s="21">
        <f>IF(SUMIFS('Daily NSE Equity Options'!$L:$L,'Daily NSE Equity Options'!$A:$A,$A1203)=0,"",SUMIFS('Daily NSE Equity Options'!$L:$L,'Daily NSE Equity Options'!$A:$A,$A1203))</f>
        <v>59292.971599999997</v>
      </c>
      <c r="Q1203" s="8">
        <f>IF(SUMIFS('Daily BSE Equity Options'!$L:$L,'Daily BSE Equity Options'!$A:$A,$A1203)=0,"",SUMIFS('Daily BSE Equity Options'!$L:$L,'Daily BSE Equity Options'!$A:$A,$A1203))</f>
        <v>14901.187400000001</v>
      </c>
      <c r="R1203" s="8">
        <f t="shared" si="492"/>
        <v>74194.159</v>
      </c>
      <c r="S1203" s="23">
        <f t="shared" si="493"/>
        <v>-0.9052546921031901</v>
      </c>
      <c r="T1203" s="23">
        <f t="shared" si="494"/>
        <v>11.779395047632899</v>
      </c>
      <c r="U1203" s="23">
        <f t="shared" si="495"/>
        <v>-0.88166430212318647</v>
      </c>
      <c r="V1203" s="23">
        <f t="shared" si="507"/>
        <v>-0.86541835586291538</v>
      </c>
      <c r="W1203" s="23">
        <f t="shared" si="508"/>
        <v>2.1619426904723453</v>
      </c>
      <c r="X1203" s="23">
        <f t="shared" si="509"/>
        <v>-0.83337832914281806</v>
      </c>
      <c r="Y1203" s="23">
        <f t="shared" si="496"/>
        <v>0.79915956187332748</v>
      </c>
      <c r="Z1203" s="23">
        <f t="shared" si="497"/>
        <v>0.20084043812667249</v>
      </c>
      <c r="AA1203" s="24">
        <f>IF(SUMIFS('Daily NSE Equity Options'!$M:$M,'Daily NSE Equity Options'!$A:$A,$A1203)=0,"",SUMIFS('Daily NSE Equity Options'!$M:$M,'Daily NSE Equity Options'!$A:$A,$A1203))</f>
        <v>38850186</v>
      </c>
      <c r="AB1203" s="9">
        <f>IF(SUMIFS('Daily BSE Equity Options'!$M:$M,'Daily BSE Equity Options'!$A:$A,$A1203)=0,"",SUMIFS('Daily BSE Equity Options'!$M:$M,'Daily BSE Equity Options'!$A:$A,$A1203))</f>
        <v>9613900</v>
      </c>
      <c r="AC1203" s="9">
        <f t="shared" si="498"/>
        <v>48464086</v>
      </c>
      <c r="AD1203" s="26">
        <f t="shared" si="499"/>
        <v>-0.95535295463095504</v>
      </c>
      <c r="AE1203" s="26">
        <f t="shared" si="500"/>
        <v>4.9616389902934781</v>
      </c>
      <c r="AF1203" s="26">
        <f t="shared" si="501"/>
        <v>-0.94440758542468128</v>
      </c>
      <c r="AG1203" s="26">
        <f t="shared" si="510"/>
        <v>-0.9437418739164235</v>
      </c>
      <c r="AH1203" s="26">
        <f t="shared" si="511"/>
        <v>2.1547835469140293</v>
      </c>
      <c r="AI1203" s="26">
        <f t="shared" si="512"/>
        <v>-0.93012852477802199</v>
      </c>
      <c r="AJ1203" s="26">
        <f t="shared" si="502"/>
        <v>0.80162836455844855</v>
      </c>
      <c r="AK1203" s="26">
        <f t="shared" si="503"/>
        <v>0.19837163544155151</v>
      </c>
      <c r="AL1203" s="29">
        <v>17.39</v>
      </c>
      <c r="AM1203" s="30">
        <v>17.942499999999999</v>
      </c>
      <c r="AN1203" s="30">
        <v>16.107500000000002</v>
      </c>
      <c r="AO1203" s="30">
        <v>16.247499999999999</v>
      </c>
      <c r="AP1203" s="31">
        <v>-6.5699999999999995E-2</v>
      </c>
    </row>
    <row r="1204" spans="1:42" x14ac:dyDescent="0.2">
      <c r="A1204" s="11">
        <v>45689</v>
      </c>
      <c r="B1204" s="5" t="s">
        <v>245</v>
      </c>
      <c r="C1204" s="10">
        <v>45689</v>
      </c>
      <c r="D1204" s="5" t="s">
        <v>194</v>
      </c>
      <c r="E1204" s="18">
        <f>IF(SUMIFS('Daily NSE Equity Options'!$K:$K,'Daily NSE Equity Options'!$A:$A,$A1204)=0,"",SUMIFS('Daily NSE Equity Options'!$K:$K,'Daily NSE Equity Options'!$A:$A,$A1204))</f>
        <v>635.73059999999998</v>
      </c>
      <c r="F1204" s="7">
        <f>IF(SUMIFS('Daily BSE Equity Options'!$K:$K,'Daily BSE Equity Options'!$A:$A,$A1204)=0,"",SUMIFS('Daily BSE Equity Options'!$K:$K,'Daily BSE Equity Options'!$A:$A,$A1204))</f>
        <v>122.9192</v>
      </c>
      <c r="G1204" s="7">
        <f t="shared" si="486"/>
        <v>758.64980000000003</v>
      </c>
      <c r="H1204" s="20">
        <f t="shared" si="487"/>
        <v>-0.30609027377934472</v>
      </c>
      <c r="I1204" s="20">
        <f t="shared" si="488"/>
        <v>4.559615184560343</v>
      </c>
      <c r="J1204" s="20">
        <f t="shared" si="489"/>
        <v>-0.19143488824287502</v>
      </c>
      <c r="K1204" s="20">
        <f t="shared" si="504"/>
        <v>0.33077545914462703</v>
      </c>
      <c r="L1204" s="20">
        <f t="shared" si="505"/>
        <v>0.9292489032936504</v>
      </c>
      <c r="M1204" s="20">
        <f t="shared" si="506"/>
        <v>0.40120189594958067</v>
      </c>
      <c r="N1204" s="20">
        <f t="shared" si="490"/>
        <v>0.8379763627433896</v>
      </c>
      <c r="O1204" s="20">
        <f t="shared" si="491"/>
        <v>0.16202363725661037</v>
      </c>
      <c r="P1204" s="21">
        <f>IF(SUMIFS('Daily NSE Equity Options'!$L:$L,'Daily NSE Equity Options'!$A:$A,$A1204)=0,"",SUMIFS('Daily NSE Equity Options'!$L:$L,'Daily NSE Equity Options'!$A:$A,$A1204))</f>
        <v>139315.4988</v>
      </c>
      <c r="Q1204" s="8">
        <f>IF(SUMIFS('Daily BSE Equity Options'!$L:$L,'Daily BSE Equity Options'!$A:$A,$A1204)=0,"",SUMIFS('Daily BSE Equity Options'!$L:$L,'Daily BSE Equity Options'!$A:$A,$A1204))</f>
        <v>54837.504999999997</v>
      </c>
      <c r="R1204" s="8">
        <f t="shared" si="492"/>
        <v>194153.00380000001</v>
      </c>
      <c r="S1204" s="23">
        <f t="shared" si="493"/>
        <v>-0.71885284166273677</v>
      </c>
      <c r="T1204" s="23">
        <f t="shared" si="494"/>
        <v>2.701525869567913</v>
      </c>
      <c r="U1204" s="23">
        <f t="shared" si="495"/>
        <v>-0.61956148135704092</v>
      </c>
      <c r="V1204" s="23">
        <f t="shared" si="507"/>
        <v>1.3496123577655199</v>
      </c>
      <c r="W1204" s="23">
        <f t="shared" si="508"/>
        <v>2.6800761931227033</v>
      </c>
      <c r="X1204" s="23">
        <f t="shared" si="509"/>
        <v>1.6168232973703498</v>
      </c>
      <c r="Y1204" s="23">
        <f t="shared" si="496"/>
        <v>0.71755520683837082</v>
      </c>
      <c r="Z1204" s="23">
        <f t="shared" si="497"/>
        <v>0.28244479316162913</v>
      </c>
      <c r="AA1204" s="24">
        <f>IF(SUMIFS('Daily NSE Equity Options'!$M:$M,'Daily NSE Equity Options'!$A:$A,$A1204)=0,"",SUMIFS('Daily NSE Equity Options'!$M:$M,'Daily NSE Equity Options'!$A:$A,$A1204))</f>
        <v>85752667</v>
      </c>
      <c r="AB1204" s="9">
        <f>IF(SUMIFS('Daily BSE Equity Options'!$M:$M,'Daily BSE Equity Options'!$A:$A,$A1204)=0,"",SUMIFS('Daily BSE Equity Options'!$M:$M,'Daily BSE Equity Options'!$A:$A,$A1204))</f>
        <v>35270301</v>
      </c>
      <c r="AC1204" s="9">
        <f t="shared" si="498"/>
        <v>121022968</v>
      </c>
      <c r="AD1204" s="26">
        <f t="shared" si="499"/>
        <v>-0.82506854065505575</v>
      </c>
      <c r="AE1204" s="26">
        <f t="shared" si="500"/>
        <v>0.71687276752465756</v>
      </c>
      <c r="AF1204" s="26">
        <f t="shared" si="501"/>
        <v>-0.76304878756132577</v>
      </c>
      <c r="AG1204" s="26">
        <f t="shared" si="510"/>
        <v>1.2072652882537036</v>
      </c>
      <c r="AH1204" s="26">
        <f t="shared" si="511"/>
        <v>2.6686777478442671</v>
      </c>
      <c r="AI1204" s="26">
        <f t="shared" si="512"/>
        <v>1.497168067917344</v>
      </c>
      <c r="AJ1204" s="26">
        <f t="shared" si="502"/>
        <v>0.70856522870931404</v>
      </c>
      <c r="AK1204" s="26">
        <f t="shared" si="503"/>
        <v>0.2914347712906859</v>
      </c>
      <c r="AL1204" s="29">
        <v>16.247499999999999</v>
      </c>
      <c r="AM1204" s="30">
        <v>16.579999999999998</v>
      </c>
      <c r="AN1204" s="30">
        <v>14.012499999999999</v>
      </c>
      <c r="AO1204" s="30">
        <v>14.095000000000001</v>
      </c>
      <c r="AP1204" s="31">
        <v>-0.13250000000000001</v>
      </c>
    </row>
    <row r="1205" spans="1:42" x14ac:dyDescent="0.2">
      <c r="A1205" s="11">
        <v>45691</v>
      </c>
      <c r="B1205" s="5" t="s">
        <v>244</v>
      </c>
      <c r="C1205" s="10">
        <v>45689</v>
      </c>
      <c r="D1205" s="5" t="s">
        <v>194</v>
      </c>
      <c r="E1205" s="18">
        <f>IF(SUMIFS('Daily NSE Equity Options'!$K:$K,'Daily NSE Equity Options'!$A:$A,$A1205)=0,"",SUMIFS('Daily NSE Equity Options'!$K:$K,'Daily NSE Equity Options'!$A:$A,$A1205))</f>
        <v>425.38240000000002</v>
      </c>
      <c r="F1205" s="7">
        <f>IF(SUMIFS('Daily BSE Equity Options'!$K:$K,'Daily BSE Equity Options'!$A:$A,$A1205)=0,"",SUMIFS('Daily BSE Equity Options'!$K:$K,'Daily BSE Equity Options'!$A:$A,$A1205))</f>
        <v>112.3609</v>
      </c>
      <c r="G1205" s="7">
        <f t="shared" si="486"/>
        <v>537.74329999999998</v>
      </c>
      <c r="H1205" s="20" t="str">
        <f t="shared" si="487"/>
        <v/>
      </c>
      <c r="I1205" s="20" t="str">
        <f t="shared" si="488"/>
        <v/>
      </c>
      <c r="J1205" s="20" t="str">
        <f t="shared" si="489"/>
        <v/>
      </c>
      <c r="K1205" s="20">
        <f t="shared" si="504"/>
        <v>-0.33087631773584592</v>
      </c>
      <c r="L1205" s="20">
        <f t="shared" si="505"/>
        <v>-8.5896263561754393E-2</v>
      </c>
      <c r="M1205" s="20">
        <f t="shared" si="506"/>
        <v>-0.29118375830323828</v>
      </c>
      <c r="N1205" s="20">
        <f t="shared" si="490"/>
        <v>0.79105104610322441</v>
      </c>
      <c r="O1205" s="20">
        <f t="shared" si="491"/>
        <v>0.20894895389677567</v>
      </c>
      <c r="P1205" s="21">
        <f>IF(SUMIFS('Daily NSE Equity Options'!$L:$L,'Daily NSE Equity Options'!$A:$A,$A1205)=0,"",SUMIFS('Daily NSE Equity Options'!$L:$L,'Daily NSE Equity Options'!$A:$A,$A1205))</f>
        <v>103785.89049999999</v>
      </c>
      <c r="Q1205" s="8">
        <f>IF(SUMIFS('Daily BSE Equity Options'!$L:$L,'Daily BSE Equity Options'!$A:$A,$A1205)=0,"",SUMIFS('Daily BSE Equity Options'!$L:$L,'Daily BSE Equity Options'!$A:$A,$A1205))</f>
        <v>77639.339399999997</v>
      </c>
      <c r="R1205" s="8">
        <f t="shared" si="492"/>
        <v>181425.22989999998</v>
      </c>
      <c r="S1205" s="23" t="str">
        <f t="shared" si="493"/>
        <v/>
      </c>
      <c r="T1205" s="23" t="str">
        <f t="shared" si="494"/>
        <v/>
      </c>
      <c r="U1205" s="23" t="str">
        <f t="shared" si="495"/>
        <v/>
      </c>
      <c r="V1205" s="23">
        <f t="shared" si="507"/>
        <v>-0.2550298323304715</v>
      </c>
      <c r="W1205" s="23">
        <f t="shared" si="508"/>
        <v>0.41580729101369585</v>
      </c>
      <c r="X1205" s="23">
        <f t="shared" si="509"/>
        <v>-6.5555379782386014E-2</v>
      </c>
      <c r="Y1205" s="23">
        <f t="shared" si="496"/>
        <v>0.57205875146034479</v>
      </c>
      <c r="Z1205" s="23">
        <f t="shared" si="497"/>
        <v>0.42794124853965532</v>
      </c>
      <c r="AA1205" s="24">
        <f>IF(SUMIFS('Daily NSE Equity Options'!$M:$M,'Daily NSE Equity Options'!$A:$A,$A1205)=0,"",SUMIFS('Daily NSE Equity Options'!$M:$M,'Daily NSE Equity Options'!$A:$A,$A1205))</f>
        <v>64417836</v>
      </c>
      <c r="AB1205" s="9">
        <f>IF(SUMIFS('Daily BSE Equity Options'!$M:$M,'Daily BSE Equity Options'!$A:$A,$A1205)=0,"",SUMIFS('Daily BSE Equity Options'!$M:$M,'Daily BSE Equity Options'!$A:$A,$A1205))</f>
        <v>50239579</v>
      </c>
      <c r="AC1205" s="9">
        <f t="shared" si="498"/>
        <v>114657415</v>
      </c>
      <c r="AD1205" s="26" t="str">
        <f t="shared" si="499"/>
        <v/>
      </c>
      <c r="AE1205" s="26" t="str">
        <f t="shared" si="500"/>
        <v/>
      </c>
      <c r="AF1205" s="26" t="str">
        <f t="shared" si="501"/>
        <v/>
      </c>
      <c r="AG1205" s="26">
        <f t="shared" si="510"/>
        <v>-0.24879495584667943</v>
      </c>
      <c r="AH1205" s="26">
        <f t="shared" si="511"/>
        <v>0.42441594133262428</v>
      </c>
      <c r="AI1205" s="26">
        <f t="shared" si="512"/>
        <v>-5.2597891996831514E-2</v>
      </c>
      <c r="AJ1205" s="26">
        <f t="shared" si="502"/>
        <v>0.56182878359851385</v>
      </c>
      <c r="AK1205" s="26">
        <f t="shared" si="503"/>
        <v>0.4381712164014861</v>
      </c>
      <c r="AL1205" s="29">
        <v>14.095000000000001</v>
      </c>
      <c r="AM1205" s="30">
        <v>15.112500000000001</v>
      </c>
      <c r="AN1205" s="30">
        <v>14.095000000000001</v>
      </c>
      <c r="AO1205" s="30">
        <v>14.352499999999999</v>
      </c>
      <c r="AP1205" s="31">
        <v>1.83E-2</v>
      </c>
    </row>
    <row r="1206" spans="1:42" x14ac:dyDescent="0.2">
      <c r="A1206" s="11">
        <v>45692</v>
      </c>
      <c r="B1206" s="5" t="s">
        <v>242</v>
      </c>
      <c r="C1206" s="10">
        <v>45689</v>
      </c>
      <c r="D1206" s="5" t="s">
        <v>194</v>
      </c>
      <c r="E1206" s="18">
        <f>IF(SUMIFS('Daily NSE Equity Options'!$K:$K,'Daily NSE Equity Options'!$A:$A,$A1206)=0,"",SUMIFS('Daily NSE Equity Options'!$K:$K,'Daily NSE Equity Options'!$A:$A,$A1206))</f>
        <v>526.77909999999997</v>
      </c>
      <c r="F1206" s="7">
        <f>IF(SUMIFS('Daily BSE Equity Options'!$K:$K,'Daily BSE Equity Options'!$A:$A,$A1206)=0,"",SUMIFS('Daily BSE Equity Options'!$K:$K,'Daily BSE Equity Options'!$A:$A,$A1206))</f>
        <v>345.93700000000001</v>
      </c>
      <c r="G1206" s="7">
        <f t="shared" si="486"/>
        <v>872.71609999999998</v>
      </c>
      <c r="H1206" s="20" t="str">
        <f t="shared" si="487"/>
        <v/>
      </c>
      <c r="I1206" s="20" t="str">
        <f t="shared" si="488"/>
        <v/>
      </c>
      <c r="J1206" s="20" t="str">
        <f t="shared" si="489"/>
        <v/>
      </c>
      <c r="K1206" s="20">
        <f t="shared" si="504"/>
        <v>0.23836599727680308</v>
      </c>
      <c r="L1206" s="20">
        <f t="shared" si="505"/>
        <v>2.0788023235840938</v>
      </c>
      <c r="M1206" s="20">
        <f t="shared" si="506"/>
        <v>0.62292324237233654</v>
      </c>
      <c r="N1206" s="20">
        <f t="shared" si="490"/>
        <v>0.60360877953322967</v>
      </c>
      <c r="O1206" s="20">
        <f t="shared" si="491"/>
        <v>0.39639122046677039</v>
      </c>
      <c r="P1206" s="21">
        <f>IF(SUMIFS('Daily NSE Equity Options'!$L:$L,'Daily NSE Equity Options'!$A:$A,$A1206)=0,"",SUMIFS('Daily NSE Equity Options'!$L:$L,'Daily NSE Equity Options'!$A:$A,$A1206))</f>
        <v>134770.7432</v>
      </c>
      <c r="Q1206" s="8">
        <f>IF(SUMIFS('Daily BSE Equity Options'!$L:$L,'Daily BSE Equity Options'!$A:$A,$A1206)=0,"",SUMIFS('Daily BSE Equity Options'!$L:$L,'Daily BSE Equity Options'!$A:$A,$A1206))</f>
        <v>352088.77149999997</v>
      </c>
      <c r="R1206" s="8">
        <f t="shared" si="492"/>
        <v>486859.51469999994</v>
      </c>
      <c r="S1206" s="23" t="str">
        <f t="shared" si="493"/>
        <v/>
      </c>
      <c r="T1206" s="23" t="str">
        <f t="shared" si="494"/>
        <v/>
      </c>
      <c r="U1206" s="23" t="str">
        <f t="shared" si="495"/>
        <v/>
      </c>
      <c r="V1206" s="23">
        <f t="shared" si="507"/>
        <v>0.29854590591001395</v>
      </c>
      <c r="W1206" s="23">
        <f t="shared" si="508"/>
        <v>3.5349274507093496</v>
      </c>
      <c r="X1206" s="23">
        <f t="shared" si="509"/>
        <v>1.6835270649421403</v>
      </c>
      <c r="Y1206" s="23">
        <f t="shared" si="496"/>
        <v>0.27681649250101431</v>
      </c>
      <c r="Z1206" s="23">
        <f t="shared" si="497"/>
        <v>0.72318350749898574</v>
      </c>
      <c r="AA1206" s="24">
        <f>IF(SUMIFS('Daily NSE Equity Options'!$M:$M,'Daily NSE Equity Options'!$A:$A,$A1206)=0,"",SUMIFS('Daily NSE Equity Options'!$M:$M,'Daily NSE Equity Options'!$A:$A,$A1206))</f>
        <v>82149429</v>
      </c>
      <c r="AB1206" s="9">
        <f>IF(SUMIFS('Daily BSE Equity Options'!$M:$M,'Daily BSE Equity Options'!$A:$A,$A1206)=0,"",SUMIFS('Daily BSE Equity Options'!$M:$M,'Daily BSE Equity Options'!$A:$A,$A1206))</f>
        <v>225517447</v>
      </c>
      <c r="AC1206" s="9">
        <f t="shared" si="498"/>
        <v>307666876</v>
      </c>
      <c r="AD1206" s="26" t="str">
        <f t="shared" si="499"/>
        <v/>
      </c>
      <c r="AE1206" s="26" t="str">
        <f t="shared" si="500"/>
        <v/>
      </c>
      <c r="AF1206" s="26" t="str">
        <f t="shared" si="501"/>
        <v/>
      </c>
      <c r="AG1206" s="26">
        <f t="shared" si="510"/>
        <v>0.27525906023915492</v>
      </c>
      <c r="AH1206" s="26">
        <f t="shared" si="511"/>
        <v>3.4888403025829495</v>
      </c>
      <c r="AI1206" s="26">
        <f t="shared" si="512"/>
        <v>1.6833578622019343</v>
      </c>
      <c r="AJ1206" s="26">
        <f t="shared" si="502"/>
        <v>0.26700771323852229</v>
      </c>
      <c r="AK1206" s="26">
        <f t="shared" si="503"/>
        <v>0.73299228676147765</v>
      </c>
      <c r="AL1206" s="29">
        <v>14.352499999999999</v>
      </c>
      <c r="AM1206" s="30">
        <v>15.1325</v>
      </c>
      <c r="AN1206" s="30">
        <v>13.664999999999999</v>
      </c>
      <c r="AO1206" s="30">
        <v>14.0175</v>
      </c>
      <c r="AP1206" s="31">
        <v>-2.3300000000000001E-2</v>
      </c>
    </row>
    <row r="1207" spans="1:42" x14ac:dyDescent="0.2">
      <c r="A1207" s="11">
        <v>45693</v>
      </c>
      <c r="B1207" s="5" t="s">
        <v>240</v>
      </c>
      <c r="C1207" s="10">
        <v>45689</v>
      </c>
      <c r="D1207" s="5" t="s">
        <v>194</v>
      </c>
      <c r="E1207" s="18">
        <f>IF(SUMIFS('Daily NSE Equity Options'!$K:$K,'Daily NSE Equity Options'!$A:$A,$A1207)=0,"",SUMIFS('Daily NSE Equity Options'!$K:$K,'Daily NSE Equity Options'!$A:$A,$A1207))</f>
        <v>431.43560000000002</v>
      </c>
      <c r="F1207" s="7">
        <f>IF(SUMIFS('Daily BSE Equity Options'!$K:$K,'Daily BSE Equity Options'!$A:$A,$A1207)=0,"",SUMIFS('Daily BSE Equity Options'!$K:$K,'Daily BSE Equity Options'!$A:$A,$A1207))</f>
        <v>26.6678</v>
      </c>
      <c r="G1207" s="7">
        <f t="shared" si="486"/>
        <v>458.10340000000002</v>
      </c>
      <c r="H1207" s="20">
        <f t="shared" si="487"/>
        <v>-0.46383895916291207</v>
      </c>
      <c r="I1207" s="20">
        <f t="shared" si="488"/>
        <v>-0.54401935555574554</v>
      </c>
      <c r="J1207" s="20">
        <f t="shared" si="489"/>
        <v>-0.46927168419200194</v>
      </c>
      <c r="K1207" s="20">
        <f t="shared" si="504"/>
        <v>-0.1809933233873553</v>
      </c>
      <c r="L1207" s="20">
        <f t="shared" si="505"/>
        <v>-0.92291139716191095</v>
      </c>
      <c r="M1207" s="20">
        <f t="shared" si="506"/>
        <v>-0.47508313413720682</v>
      </c>
      <c r="N1207" s="20">
        <f t="shared" si="490"/>
        <v>0.94178650496809235</v>
      </c>
      <c r="O1207" s="20">
        <f t="shared" si="491"/>
        <v>5.821349503190764E-2</v>
      </c>
      <c r="P1207" s="21">
        <f>IF(SUMIFS('Daily NSE Equity Options'!$L:$L,'Daily NSE Equity Options'!$A:$A,$A1207)=0,"",SUMIFS('Daily NSE Equity Options'!$L:$L,'Daily NSE Equity Options'!$A:$A,$A1207))</f>
        <v>155055.76560000001</v>
      </c>
      <c r="Q1207" s="8">
        <f>IF(SUMIFS('Daily BSE Equity Options'!$L:$L,'Daily BSE Equity Options'!$A:$A,$A1207)=0,"",SUMIFS('Daily BSE Equity Options'!$L:$L,'Daily BSE Equity Options'!$A:$A,$A1207))</f>
        <v>7568.1953999999996</v>
      </c>
      <c r="R1207" s="8">
        <f t="shared" si="492"/>
        <v>162623.96100000001</v>
      </c>
      <c r="S1207" s="23">
        <f t="shared" si="493"/>
        <v>-0.45588127356358576</v>
      </c>
      <c r="T1207" s="23">
        <f t="shared" si="494"/>
        <v>-0.90166982849511879</v>
      </c>
      <c r="U1207" s="23">
        <f t="shared" si="495"/>
        <v>-0.55068057077036681</v>
      </c>
      <c r="V1207" s="23">
        <f t="shared" si="507"/>
        <v>0.15051502958544205</v>
      </c>
      <c r="W1207" s="23">
        <f t="shared" si="508"/>
        <v>-0.97850486578212281</v>
      </c>
      <c r="X1207" s="23">
        <f t="shared" si="509"/>
        <v>-0.66597353838261131</v>
      </c>
      <c r="Y1207" s="23">
        <f t="shared" si="496"/>
        <v>0.95346199075793026</v>
      </c>
      <c r="Z1207" s="23">
        <f t="shared" si="497"/>
        <v>4.65380092420698E-2</v>
      </c>
      <c r="AA1207" s="24">
        <f>IF(SUMIFS('Daily NSE Equity Options'!$M:$M,'Daily NSE Equity Options'!$A:$A,$A1207)=0,"",SUMIFS('Daily NSE Equity Options'!$M:$M,'Daily NSE Equity Options'!$A:$A,$A1207))</f>
        <v>92536727</v>
      </c>
      <c r="AB1207" s="9">
        <f>IF(SUMIFS('Daily BSE Equity Options'!$M:$M,'Daily BSE Equity Options'!$A:$A,$A1207)=0,"",SUMIFS('Daily BSE Equity Options'!$M:$M,'Daily BSE Equity Options'!$A:$A,$A1207))</f>
        <v>4803153</v>
      </c>
      <c r="AC1207" s="9">
        <f t="shared" si="498"/>
        <v>97339880</v>
      </c>
      <c r="AD1207" s="26">
        <f t="shared" si="499"/>
        <v>-0.73399470001769396</v>
      </c>
      <c r="AE1207" s="26">
        <f t="shared" si="500"/>
        <v>-0.95149635638966379</v>
      </c>
      <c r="AF1207" s="26">
        <f t="shared" si="501"/>
        <v>-0.78218972249996632</v>
      </c>
      <c r="AG1207" s="26">
        <f t="shared" si="510"/>
        <v>0.12644394643327339</v>
      </c>
      <c r="AH1207" s="26">
        <f t="shared" si="511"/>
        <v>-0.97870163455690418</v>
      </c>
      <c r="AI1207" s="26">
        <f t="shared" si="512"/>
        <v>-0.68361924018105868</v>
      </c>
      <c r="AJ1207" s="26">
        <f t="shared" si="502"/>
        <v>0.95065585657183882</v>
      </c>
      <c r="AK1207" s="26">
        <f t="shared" si="503"/>
        <v>4.9344143428161201E-2</v>
      </c>
      <c r="AL1207" s="29">
        <v>14.0175</v>
      </c>
      <c r="AM1207" s="30">
        <v>14.297499999999999</v>
      </c>
      <c r="AN1207" s="30">
        <v>13.4975</v>
      </c>
      <c r="AO1207" s="30">
        <v>14.0825</v>
      </c>
      <c r="AP1207" s="31">
        <v>4.5999999999999999E-3</v>
      </c>
    </row>
    <row r="1208" spans="1:42" x14ac:dyDescent="0.2">
      <c r="A1208" s="11">
        <v>45694</v>
      </c>
      <c r="B1208" s="5" t="s">
        <v>243</v>
      </c>
      <c r="C1208" s="10">
        <v>45689</v>
      </c>
      <c r="D1208" s="5" t="s">
        <v>194</v>
      </c>
      <c r="E1208" s="18">
        <f>IF(SUMIFS('Daily NSE Equity Options'!$K:$K,'Daily NSE Equity Options'!$A:$A,$A1208)=0,"",SUMIFS('Daily NSE Equity Options'!$K:$K,'Daily NSE Equity Options'!$A:$A,$A1208))</f>
        <v>439.90320000000003</v>
      </c>
      <c r="F1208" s="7">
        <f>IF(SUMIFS('Daily BSE Equity Options'!$K:$K,'Daily BSE Equity Options'!$A:$A,$A1208)=0,"",SUMIFS('Daily BSE Equity Options'!$K:$K,'Daily BSE Equity Options'!$A:$A,$A1208))</f>
        <v>27.880800000000001</v>
      </c>
      <c r="G1208" s="7">
        <f t="shared" si="486"/>
        <v>467.78400000000005</v>
      </c>
      <c r="H1208" s="20">
        <f t="shared" si="487"/>
        <v>-0.42906380253201026</v>
      </c>
      <c r="I1208" s="20">
        <f t="shared" si="488"/>
        <v>2.8225342071348267</v>
      </c>
      <c r="J1208" s="20">
        <f t="shared" si="489"/>
        <v>-0.39857156503897007</v>
      </c>
      <c r="K1208" s="20">
        <f t="shared" si="504"/>
        <v>1.9626567673135975E-2</v>
      </c>
      <c r="L1208" s="20">
        <f t="shared" si="505"/>
        <v>4.5485566863408433E-2</v>
      </c>
      <c r="M1208" s="20">
        <f t="shared" si="506"/>
        <v>2.1131910394029063E-2</v>
      </c>
      <c r="N1208" s="20">
        <f t="shared" si="490"/>
        <v>0.94039813247139703</v>
      </c>
      <c r="O1208" s="20">
        <f t="shared" si="491"/>
        <v>5.9601867528602942E-2</v>
      </c>
      <c r="P1208" s="21">
        <f>IF(SUMIFS('Daily NSE Equity Options'!$L:$L,'Daily NSE Equity Options'!$A:$A,$A1208)=0,"",SUMIFS('Daily NSE Equity Options'!$L:$L,'Daily NSE Equity Options'!$A:$A,$A1208))</f>
        <v>349453.00309999997</v>
      </c>
      <c r="Q1208" s="8">
        <f>IF(SUMIFS('Daily BSE Equity Options'!$L:$L,'Daily BSE Equity Options'!$A:$A,$A1208)=0,"",SUMIFS('Daily BSE Equity Options'!$L:$L,'Daily BSE Equity Options'!$A:$A,$A1208))</f>
        <v>9359.7240000000002</v>
      </c>
      <c r="R1208" s="8">
        <f t="shared" si="492"/>
        <v>358812.72709999996</v>
      </c>
      <c r="S1208" s="23">
        <f t="shared" si="493"/>
        <v>-0.16495677908511819</v>
      </c>
      <c r="T1208" s="23">
        <f t="shared" si="494"/>
        <v>5.2423612187475905</v>
      </c>
      <c r="U1208" s="23">
        <f t="shared" si="495"/>
        <v>-0.14565208235424187</v>
      </c>
      <c r="V1208" s="23">
        <f t="shared" si="507"/>
        <v>1.2537246631736987</v>
      </c>
      <c r="W1208" s="23">
        <f t="shared" si="508"/>
        <v>0.23671806888072688</v>
      </c>
      <c r="X1208" s="23">
        <f t="shared" si="509"/>
        <v>1.2063952008892462</v>
      </c>
      <c r="Y1208" s="23">
        <f t="shared" si="496"/>
        <v>0.97391473798700723</v>
      </c>
      <c r="Z1208" s="23">
        <f t="shared" si="497"/>
        <v>2.6085262012992851E-2</v>
      </c>
      <c r="AA1208" s="24">
        <f>IF(SUMIFS('Daily NSE Equity Options'!$M:$M,'Daily NSE Equity Options'!$A:$A,$A1208)=0,"",SUMIFS('Daily NSE Equity Options'!$M:$M,'Daily NSE Equity Options'!$A:$A,$A1208))</f>
        <v>201798615</v>
      </c>
      <c r="AB1208" s="9">
        <f>IF(SUMIFS('Daily BSE Equity Options'!$M:$M,'Daily BSE Equity Options'!$A:$A,$A1208)=0,"",SUMIFS('Daily BSE Equity Options'!$M:$M,'Daily BSE Equity Options'!$A:$A,$A1208))</f>
        <v>5964882</v>
      </c>
      <c r="AC1208" s="9">
        <f t="shared" si="498"/>
        <v>207763497</v>
      </c>
      <c r="AD1208" s="26">
        <f t="shared" si="499"/>
        <v>-0.60989744189419737</v>
      </c>
      <c r="AE1208" s="26">
        <f t="shared" si="500"/>
        <v>1.8899706103796814</v>
      </c>
      <c r="AF1208" s="26">
        <f t="shared" si="501"/>
        <v>-0.59996269603252528</v>
      </c>
      <c r="AG1208" s="26">
        <f t="shared" si="510"/>
        <v>1.1807407884655352</v>
      </c>
      <c r="AH1208" s="26">
        <f t="shared" si="511"/>
        <v>0.24186799795884073</v>
      </c>
      <c r="AI1208" s="26">
        <f t="shared" si="512"/>
        <v>1.1344129148299751</v>
      </c>
      <c r="AJ1208" s="26">
        <f t="shared" si="502"/>
        <v>0.97129003849988138</v>
      </c>
      <c r="AK1208" s="26">
        <f t="shared" si="503"/>
        <v>2.8709961500118571E-2</v>
      </c>
      <c r="AL1208" s="29">
        <v>14.0825</v>
      </c>
      <c r="AM1208" s="30">
        <v>14.64</v>
      </c>
      <c r="AN1208" s="30">
        <v>13.15</v>
      </c>
      <c r="AO1208" s="30">
        <v>14.175000000000001</v>
      </c>
      <c r="AP1208" s="31">
        <v>6.6E-3</v>
      </c>
    </row>
    <row r="1209" spans="1:42" x14ac:dyDescent="0.2">
      <c r="A1209" s="11">
        <v>45695</v>
      </c>
      <c r="B1209" s="5" t="s">
        <v>241</v>
      </c>
      <c r="C1209" s="10">
        <v>45689</v>
      </c>
      <c r="D1209" s="5" t="s">
        <v>194</v>
      </c>
      <c r="E1209" s="18">
        <f>IF(SUMIFS('Daily NSE Equity Options'!$K:$K,'Daily NSE Equity Options'!$A:$A,$A1209)=0,"",SUMIFS('Daily NSE Equity Options'!$K:$K,'Daily NSE Equity Options'!$A:$A,$A1209))</f>
        <v>497.39389999999997</v>
      </c>
      <c r="F1209" s="7">
        <f>IF(SUMIFS('Daily BSE Equity Options'!$K:$K,'Daily BSE Equity Options'!$A:$A,$A1209)=0,"",SUMIFS('Daily BSE Equity Options'!$K:$K,'Daily BSE Equity Options'!$A:$A,$A1209))</f>
        <v>103.467</v>
      </c>
      <c r="G1209" s="7">
        <f t="shared" si="486"/>
        <v>600.86090000000002</v>
      </c>
      <c r="H1209" s="20">
        <f t="shared" si="487"/>
        <v>-0.32205708992639992</v>
      </c>
      <c r="I1209" s="20">
        <f t="shared" si="488"/>
        <v>10.736141831422056</v>
      </c>
      <c r="J1209" s="20">
        <f t="shared" si="489"/>
        <v>-0.19075667894774551</v>
      </c>
      <c r="K1209" s="20">
        <f t="shared" si="504"/>
        <v>0.13068943349355022</v>
      </c>
      <c r="L1209" s="20">
        <f t="shared" si="505"/>
        <v>2.7110484634587242</v>
      </c>
      <c r="M1209" s="20">
        <f t="shared" si="506"/>
        <v>0.2844836505737689</v>
      </c>
      <c r="N1209" s="20">
        <f t="shared" si="490"/>
        <v>0.82780207532225836</v>
      </c>
      <c r="O1209" s="20">
        <f t="shared" si="491"/>
        <v>0.17219792467774156</v>
      </c>
      <c r="P1209" s="21">
        <f>IF(SUMIFS('Daily NSE Equity Options'!$L:$L,'Daily NSE Equity Options'!$A:$A,$A1209)=0,"",SUMIFS('Daily NSE Equity Options'!$L:$L,'Daily NSE Equity Options'!$A:$A,$A1209))</f>
        <v>112003.4522</v>
      </c>
      <c r="Q1209" s="8">
        <f>IF(SUMIFS('Daily BSE Equity Options'!$L:$L,'Daily BSE Equity Options'!$A:$A,$A1209)=0,"",SUMIFS('Daily BSE Equity Options'!$L:$L,'Daily BSE Equity Options'!$A:$A,$A1209))</f>
        <v>47988.386100000003</v>
      </c>
      <c r="R1209" s="8">
        <f t="shared" si="492"/>
        <v>159991.8383</v>
      </c>
      <c r="S1209" s="23">
        <f t="shared" si="493"/>
        <v>-0.79339416274708274</v>
      </c>
      <c r="T1209" s="23">
        <f t="shared" si="494"/>
        <v>17.943581362062858</v>
      </c>
      <c r="U1209" s="23">
        <f t="shared" si="495"/>
        <v>-0.70624563734042856</v>
      </c>
      <c r="V1209" s="23">
        <f t="shared" si="507"/>
        <v>-0.67948922685907232</v>
      </c>
      <c r="W1209" s="23">
        <f t="shared" si="508"/>
        <v>4.1271155110984044</v>
      </c>
      <c r="X1209" s="23">
        <f t="shared" si="509"/>
        <v>-0.55410768287655865</v>
      </c>
      <c r="Y1209" s="23">
        <f t="shared" si="496"/>
        <v>0.70005728660972577</v>
      </c>
      <c r="Z1209" s="23">
        <f t="shared" si="497"/>
        <v>0.29994271339027423</v>
      </c>
      <c r="AA1209" s="24">
        <f>IF(SUMIFS('Daily NSE Equity Options'!$M:$M,'Daily NSE Equity Options'!$A:$A,$A1209)=0,"",SUMIFS('Daily NSE Equity Options'!$M:$M,'Daily NSE Equity Options'!$A:$A,$A1209))</f>
        <v>69101496</v>
      </c>
      <c r="AB1209" s="9">
        <f>IF(SUMIFS('Daily BSE Equity Options'!$M:$M,'Daily BSE Equity Options'!$A:$A,$A1209)=0,"",SUMIFS('Daily BSE Equity Options'!$M:$M,'Daily BSE Equity Options'!$A:$A,$A1209))</f>
        <v>30700838</v>
      </c>
      <c r="AC1209" s="9">
        <f t="shared" si="498"/>
        <v>99802334</v>
      </c>
      <c r="AD1209" s="26">
        <f t="shared" si="499"/>
        <v>-0.90533381820548509</v>
      </c>
      <c r="AE1209" s="26">
        <f t="shared" si="500"/>
        <v>7.8010282301758664</v>
      </c>
      <c r="AF1209" s="26">
        <f t="shared" si="501"/>
        <v>-0.86392522640816416</v>
      </c>
      <c r="AG1209" s="26">
        <f t="shared" si="510"/>
        <v>-0.65757200067998478</v>
      </c>
      <c r="AH1209" s="26">
        <f t="shared" si="511"/>
        <v>4.146931322363125</v>
      </c>
      <c r="AI1209" s="26">
        <f t="shared" si="512"/>
        <v>-0.51963489524822548</v>
      </c>
      <c r="AJ1209" s="26">
        <f t="shared" si="502"/>
        <v>0.69238356690135128</v>
      </c>
      <c r="AK1209" s="26">
        <f t="shared" si="503"/>
        <v>0.30761643309864878</v>
      </c>
      <c r="AL1209" s="29">
        <v>14.175000000000001</v>
      </c>
      <c r="AM1209" s="30">
        <v>14.505000000000001</v>
      </c>
      <c r="AN1209" s="30">
        <v>13.55</v>
      </c>
      <c r="AO1209" s="30">
        <v>13.685</v>
      </c>
      <c r="AP1209" s="31">
        <v>-3.4599999999999999E-2</v>
      </c>
    </row>
    <row r="1210" spans="1:42" x14ac:dyDescent="0.2">
      <c r="A1210" s="11">
        <v>45698</v>
      </c>
      <c r="B1210" s="5" t="s">
        <v>244</v>
      </c>
      <c r="C1210" s="10">
        <v>45689</v>
      </c>
      <c r="D1210" s="5" t="s">
        <v>194</v>
      </c>
      <c r="E1210" s="18">
        <f>IF(SUMIFS('Daily NSE Equity Options'!$K:$K,'Daily NSE Equity Options'!$A:$A,$A1210)=0,"",SUMIFS('Daily NSE Equity Options'!$K:$K,'Daily NSE Equity Options'!$A:$A,$A1210))</f>
        <v>365.05610000000001</v>
      </c>
      <c r="F1210" s="7">
        <f>IF(SUMIFS('Daily BSE Equity Options'!$K:$K,'Daily BSE Equity Options'!$A:$A,$A1210)=0,"",SUMIFS('Daily BSE Equity Options'!$K:$K,'Daily BSE Equity Options'!$A:$A,$A1210))</f>
        <v>111.85680000000001</v>
      </c>
      <c r="G1210" s="7">
        <f t="shared" si="486"/>
        <v>476.91290000000004</v>
      </c>
      <c r="H1210" s="20" t="str">
        <f t="shared" si="487"/>
        <v/>
      </c>
      <c r="I1210" s="20" t="str">
        <f t="shared" si="488"/>
        <v/>
      </c>
      <c r="J1210" s="20" t="str">
        <f t="shared" si="489"/>
        <v/>
      </c>
      <c r="K1210" s="20">
        <f t="shared" si="504"/>
        <v>-0.26606237028640678</v>
      </c>
      <c r="L1210" s="20">
        <f t="shared" si="505"/>
        <v>8.1086723303082309E-2</v>
      </c>
      <c r="M1210" s="20">
        <f t="shared" si="506"/>
        <v>-0.20628401681653774</v>
      </c>
      <c r="N1210" s="20">
        <f t="shared" si="490"/>
        <v>0.76545654353237247</v>
      </c>
      <c r="O1210" s="20">
        <f t="shared" si="491"/>
        <v>0.23454345646762753</v>
      </c>
      <c r="P1210" s="21">
        <f>IF(SUMIFS('Daily NSE Equity Options'!$L:$L,'Daily NSE Equity Options'!$A:$A,$A1210)=0,"",SUMIFS('Daily NSE Equity Options'!$L:$L,'Daily NSE Equity Options'!$A:$A,$A1210))</f>
        <v>97793.537100000001</v>
      </c>
      <c r="Q1210" s="8">
        <f>IF(SUMIFS('Daily BSE Equity Options'!$L:$L,'Daily BSE Equity Options'!$A:$A,$A1210)=0,"",SUMIFS('Daily BSE Equity Options'!$L:$L,'Daily BSE Equity Options'!$A:$A,$A1210))</f>
        <v>71167.068499999994</v>
      </c>
      <c r="R1210" s="8">
        <f t="shared" si="492"/>
        <v>168960.60560000001</v>
      </c>
      <c r="S1210" s="23" t="str">
        <f t="shared" si="493"/>
        <v/>
      </c>
      <c r="T1210" s="23" t="str">
        <f t="shared" si="494"/>
        <v/>
      </c>
      <c r="U1210" s="23" t="str">
        <f t="shared" si="495"/>
        <v/>
      </c>
      <c r="V1210" s="23">
        <f t="shared" si="507"/>
        <v>-0.12687033141287407</v>
      </c>
      <c r="W1210" s="23">
        <f t="shared" si="508"/>
        <v>0.48300608300723802</v>
      </c>
      <c r="X1210" s="23">
        <f t="shared" si="509"/>
        <v>5.6057655161025899E-2</v>
      </c>
      <c r="Y1210" s="23">
        <f t="shared" si="496"/>
        <v>0.57879490164422087</v>
      </c>
      <c r="Z1210" s="23">
        <f t="shared" si="497"/>
        <v>0.42120509835577902</v>
      </c>
      <c r="AA1210" s="24">
        <f>IF(SUMIFS('Daily NSE Equity Options'!$M:$M,'Daily NSE Equity Options'!$A:$A,$A1210)=0,"",SUMIFS('Daily NSE Equity Options'!$M:$M,'Daily NSE Equity Options'!$A:$A,$A1210))</f>
        <v>59962887</v>
      </c>
      <c r="AB1210" s="9">
        <f>IF(SUMIFS('Daily BSE Equity Options'!$M:$M,'Daily BSE Equity Options'!$A:$A,$A1210)=0,"",SUMIFS('Daily BSE Equity Options'!$M:$M,'Daily BSE Equity Options'!$A:$A,$A1210))</f>
        <v>45811906</v>
      </c>
      <c r="AC1210" s="9">
        <f t="shared" si="498"/>
        <v>105774793</v>
      </c>
      <c r="AD1210" s="26" t="str">
        <f t="shared" si="499"/>
        <v/>
      </c>
      <c r="AE1210" s="26" t="str">
        <f t="shared" si="500"/>
        <v/>
      </c>
      <c r="AF1210" s="26" t="str">
        <f t="shared" si="501"/>
        <v/>
      </c>
      <c r="AG1210" s="26">
        <f t="shared" si="510"/>
        <v>-0.13224907605473546</v>
      </c>
      <c r="AH1210" s="26">
        <f t="shared" si="511"/>
        <v>0.49220376329792681</v>
      </c>
      <c r="AI1210" s="26">
        <f t="shared" si="512"/>
        <v>5.9842879025254092E-2</v>
      </c>
      <c r="AJ1210" s="26">
        <f t="shared" si="502"/>
        <v>0.56689202880311951</v>
      </c>
      <c r="AK1210" s="26">
        <f t="shared" si="503"/>
        <v>0.43310797119688055</v>
      </c>
      <c r="AL1210" s="29">
        <v>13.685</v>
      </c>
      <c r="AM1210" s="30">
        <v>14.717499999999999</v>
      </c>
      <c r="AN1210" s="30">
        <v>13.685</v>
      </c>
      <c r="AO1210" s="30">
        <v>14.445</v>
      </c>
      <c r="AP1210" s="31">
        <v>5.5500000000000001E-2</v>
      </c>
    </row>
    <row r="1211" spans="1:42" x14ac:dyDescent="0.2">
      <c r="A1211" s="11">
        <v>45699</v>
      </c>
      <c r="B1211" s="5" t="s">
        <v>242</v>
      </c>
      <c r="C1211" s="10">
        <v>45689</v>
      </c>
      <c r="D1211" s="5" t="s">
        <v>194</v>
      </c>
      <c r="E1211" s="18">
        <f>IF(SUMIFS('Daily NSE Equity Options'!$K:$K,'Daily NSE Equity Options'!$A:$A,$A1211)=0,"",SUMIFS('Daily NSE Equity Options'!$K:$K,'Daily NSE Equity Options'!$A:$A,$A1211))</f>
        <v>437.28629999999998</v>
      </c>
      <c r="F1211" s="7">
        <f>IF(SUMIFS('Daily BSE Equity Options'!$K:$K,'Daily BSE Equity Options'!$A:$A,$A1211)=0,"",SUMIFS('Daily BSE Equity Options'!$K:$K,'Daily BSE Equity Options'!$A:$A,$A1211))</f>
        <v>271.5872</v>
      </c>
      <c r="G1211" s="7">
        <f t="shared" si="486"/>
        <v>708.87349999999992</v>
      </c>
      <c r="H1211" s="20" t="str">
        <f t="shared" si="487"/>
        <v/>
      </c>
      <c r="I1211" s="20" t="str">
        <f t="shared" si="488"/>
        <v/>
      </c>
      <c r="J1211" s="20" t="str">
        <f t="shared" si="489"/>
        <v/>
      </c>
      <c r="K1211" s="20">
        <f t="shared" si="504"/>
        <v>0.19786054800892239</v>
      </c>
      <c r="L1211" s="20">
        <f t="shared" si="505"/>
        <v>1.427990073021935</v>
      </c>
      <c r="M1211" s="20">
        <f t="shared" si="506"/>
        <v>0.48637937870835501</v>
      </c>
      <c r="N1211" s="20">
        <f t="shared" si="490"/>
        <v>0.61687494313160252</v>
      </c>
      <c r="O1211" s="20">
        <f t="shared" si="491"/>
        <v>0.3831250568683976</v>
      </c>
      <c r="P1211" s="21">
        <f>IF(SUMIFS('Daily NSE Equity Options'!$L:$L,'Daily NSE Equity Options'!$A:$A,$A1211)=0,"",SUMIFS('Daily NSE Equity Options'!$L:$L,'Daily NSE Equity Options'!$A:$A,$A1211))</f>
        <v>137170.93229999999</v>
      </c>
      <c r="Q1211" s="8">
        <f>IF(SUMIFS('Daily BSE Equity Options'!$L:$L,'Daily BSE Equity Options'!$A:$A,$A1211)=0,"",SUMIFS('Daily BSE Equity Options'!$L:$L,'Daily BSE Equity Options'!$A:$A,$A1211))</f>
        <v>428802.32679999998</v>
      </c>
      <c r="R1211" s="8">
        <f t="shared" si="492"/>
        <v>565973.25909999991</v>
      </c>
      <c r="S1211" s="23" t="str">
        <f t="shared" si="493"/>
        <v/>
      </c>
      <c r="T1211" s="23" t="str">
        <f t="shared" si="494"/>
        <v/>
      </c>
      <c r="U1211" s="23" t="str">
        <f t="shared" si="495"/>
        <v/>
      </c>
      <c r="V1211" s="23">
        <f t="shared" si="507"/>
        <v>0.40265846156821317</v>
      </c>
      <c r="W1211" s="23">
        <f t="shared" si="508"/>
        <v>5.0252914141039833</v>
      </c>
      <c r="X1211" s="23">
        <f t="shared" si="509"/>
        <v>2.3497350290037069</v>
      </c>
      <c r="Y1211" s="23">
        <f t="shared" si="496"/>
        <v>0.24236292102939039</v>
      </c>
      <c r="Z1211" s="23">
        <f t="shared" si="497"/>
        <v>0.75763707897060972</v>
      </c>
      <c r="AA1211" s="24">
        <f>IF(SUMIFS('Daily NSE Equity Options'!$M:$M,'Daily NSE Equity Options'!$A:$A,$A1211)=0,"",SUMIFS('Daily NSE Equity Options'!$M:$M,'Daily NSE Equity Options'!$A:$A,$A1211))</f>
        <v>84177308</v>
      </c>
      <c r="AB1211" s="9">
        <f>IF(SUMIFS('Daily BSE Equity Options'!$M:$M,'Daily BSE Equity Options'!$A:$A,$A1211)=0,"",SUMIFS('Daily BSE Equity Options'!$M:$M,'Daily BSE Equity Options'!$A:$A,$A1211))</f>
        <v>279412340</v>
      </c>
      <c r="AC1211" s="9">
        <f t="shared" si="498"/>
        <v>363589648</v>
      </c>
      <c r="AD1211" s="26" t="str">
        <f t="shared" si="499"/>
        <v/>
      </c>
      <c r="AE1211" s="26" t="str">
        <f t="shared" si="500"/>
        <v/>
      </c>
      <c r="AF1211" s="26" t="str">
        <f t="shared" si="501"/>
        <v/>
      </c>
      <c r="AG1211" s="26">
        <f t="shared" si="510"/>
        <v>0.40382346833967486</v>
      </c>
      <c r="AH1211" s="26">
        <f t="shared" si="511"/>
        <v>5.0991206085160483</v>
      </c>
      <c r="AI1211" s="26">
        <f t="shared" si="512"/>
        <v>2.4373940868879789</v>
      </c>
      <c r="AJ1211" s="26">
        <f t="shared" si="502"/>
        <v>0.23151733956957982</v>
      </c>
      <c r="AK1211" s="26">
        <f t="shared" si="503"/>
        <v>0.76848266043042013</v>
      </c>
      <c r="AL1211" s="29">
        <v>14.445</v>
      </c>
      <c r="AM1211" s="30">
        <v>15.432499999999999</v>
      </c>
      <c r="AN1211" s="30">
        <v>13.845000000000001</v>
      </c>
      <c r="AO1211" s="30">
        <v>14.87</v>
      </c>
      <c r="AP1211" s="31">
        <v>2.9399999999999999E-2</v>
      </c>
    </row>
    <row r="1212" spans="1:42" x14ac:dyDescent="0.2">
      <c r="A1212" s="11">
        <v>45700</v>
      </c>
      <c r="B1212" s="5" t="s">
        <v>240</v>
      </c>
      <c r="C1212" s="10">
        <v>45689</v>
      </c>
      <c r="D1212" s="5" t="s">
        <v>194</v>
      </c>
      <c r="E1212" s="18">
        <f>IF(SUMIFS('Daily NSE Equity Options'!$K:$K,'Daily NSE Equity Options'!$A:$A,$A1212)=0,"",SUMIFS('Daily NSE Equity Options'!$K:$K,'Daily NSE Equity Options'!$A:$A,$A1212))</f>
        <v>723.39459999999997</v>
      </c>
      <c r="F1212" s="7">
        <f>IF(SUMIFS('Daily BSE Equity Options'!$K:$K,'Daily BSE Equity Options'!$A:$A,$A1212)=0,"",SUMIFS('Daily BSE Equity Options'!$K:$K,'Daily BSE Equity Options'!$A:$A,$A1212))</f>
        <v>60.238599999999998</v>
      </c>
      <c r="G1212" s="7">
        <f t="shared" si="486"/>
        <v>783.63319999999999</v>
      </c>
      <c r="H1212" s="20">
        <f t="shared" si="487"/>
        <v>-8.5634841996546585E-2</v>
      </c>
      <c r="I1212" s="20">
        <f t="shared" si="488"/>
        <v>-0.18948730920755208</v>
      </c>
      <c r="J1212" s="20">
        <f t="shared" si="489"/>
        <v>-9.4553140580845629E-2</v>
      </c>
      <c r="K1212" s="20">
        <f t="shared" si="504"/>
        <v>0.65428141700300246</v>
      </c>
      <c r="L1212" s="20">
        <f t="shared" si="505"/>
        <v>-0.77819794158193023</v>
      </c>
      <c r="M1212" s="20">
        <f t="shared" si="506"/>
        <v>0.10546268128234448</v>
      </c>
      <c r="N1212" s="20">
        <f t="shared" si="490"/>
        <v>0.92312908641440916</v>
      </c>
      <c r="O1212" s="20">
        <f t="shared" si="491"/>
        <v>7.6870913585590811E-2</v>
      </c>
      <c r="P1212" s="21">
        <f>IF(SUMIFS('Daily NSE Equity Options'!$L:$L,'Daily NSE Equity Options'!$A:$A,$A1212)=0,"",SUMIFS('Daily NSE Equity Options'!$L:$L,'Daily NSE Equity Options'!$A:$A,$A1212))</f>
        <v>265093.21580000001</v>
      </c>
      <c r="Q1212" s="8">
        <f>IF(SUMIFS('Daily BSE Equity Options'!$L:$L,'Daily BSE Equity Options'!$A:$A,$A1212)=0,"",SUMIFS('Daily BSE Equity Options'!$L:$L,'Daily BSE Equity Options'!$A:$A,$A1212))</f>
        <v>18706.973600000001</v>
      </c>
      <c r="R1212" s="8">
        <f t="shared" si="492"/>
        <v>283800.18940000003</v>
      </c>
      <c r="S1212" s="23">
        <f t="shared" si="493"/>
        <v>-8.0550358113886111E-2</v>
      </c>
      <c r="T1212" s="23">
        <f t="shared" si="494"/>
        <v>-0.79169950403110911</v>
      </c>
      <c r="U1212" s="23">
        <f t="shared" si="495"/>
        <v>-0.24945385460557712</v>
      </c>
      <c r="V1212" s="23">
        <f t="shared" si="507"/>
        <v>0.93257573856994225</v>
      </c>
      <c r="W1212" s="23">
        <f t="shared" si="508"/>
        <v>-0.95637389904200487</v>
      </c>
      <c r="X1212" s="23">
        <f t="shared" si="509"/>
        <v>-0.49856254719296489</v>
      </c>
      <c r="Y1212" s="23">
        <f t="shared" si="496"/>
        <v>0.93408399888826843</v>
      </c>
      <c r="Z1212" s="23">
        <f t="shared" si="497"/>
        <v>6.5916001111731459E-2</v>
      </c>
      <c r="AA1212" s="24">
        <f>IF(SUMIFS('Daily NSE Equity Options'!$M:$M,'Daily NSE Equity Options'!$A:$A,$A1212)=0,"",SUMIFS('Daily NSE Equity Options'!$M:$M,'Daily NSE Equity Options'!$A:$A,$A1212))</f>
        <v>160335395</v>
      </c>
      <c r="AB1212" s="9">
        <f>IF(SUMIFS('Daily BSE Equity Options'!$M:$M,'Daily BSE Equity Options'!$A:$A,$A1212)=0,"",SUMIFS('Daily BSE Equity Options'!$M:$M,'Daily BSE Equity Options'!$A:$A,$A1212))</f>
        <v>12281077</v>
      </c>
      <c r="AC1212" s="9">
        <f t="shared" si="498"/>
        <v>172616472</v>
      </c>
      <c r="AD1212" s="26">
        <f t="shared" si="499"/>
        <v>-0.55368538869383477</v>
      </c>
      <c r="AE1212" s="26">
        <f t="shared" si="500"/>
        <v>-0.89520438617538034</v>
      </c>
      <c r="AF1212" s="26">
        <f t="shared" si="501"/>
        <v>-0.63769049834071057</v>
      </c>
      <c r="AG1212" s="26">
        <f t="shared" si="510"/>
        <v>0.90473417135173761</v>
      </c>
      <c r="AH1212" s="26">
        <f t="shared" si="511"/>
        <v>-0.95604676228687679</v>
      </c>
      <c r="AI1212" s="26">
        <f t="shared" si="512"/>
        <v>-0.52524371100906597</v>
      </c>
      <c r="AJ1212" s="26">
        <f t="shared" si="502"/>
        <v>0.92885338891644131</v>
      </c>
      <c r="AK1212" s="26">
        <f t="shared" si="503"/>
        <v>7.11466110835587E-2</v>
      </c>
      <c r="AL1212" s="29">
        <v>14.87</v>
      </c>
      <c r="AM1212" s="30">
        <v>15.6225</v>
      </c>
      <c r="AN1212" s="30">
        <v>14.6075</v>
      </c>
      <c r="AO1212" s="30">
        <v>14.895</v>
      </c>
      <c r="AP1212" s="31">
        <v>1.6999999999999999E-3</v>
      </c>
    </row>
    <row r="1213" spans="1:42" x14ac:dyDescent="0.2">
      <c r="A1213" s="11">
        <v>45701</v>
      </c>
      <c r="B1213" s="5" t="s">
        <v>243</v>
      </c>
      <c r="C1213" s="10">
        <v>45689</v>
      </c>
      <c r="D1213" s="5" t="s">
        <v>194</v>
      </c>
      <c r="E1213" s="18">
        <f>IF(SUMIFS('Daily NSE Equity Options'!$K:$K,'Daily NSE Equity Options'!$A:$A,$A1213)=0,"",SUMIFS('Daily NSE Equity Options'!$K:$K,'Daily NSE Equity Options'!$A:$A,$A1213))</f>
        <v>617.97080000000005</v>
      </c>
      <c r="F1213" s="7">
        <f>IF(SUMIFS('Daily BSE Equity Options'!$K:$K,'Daily BSE Equity Options'!$A:$A,$A1213)=0,"",SUMIFS('Daily BSE Equity Options'!$K:$K,'Daily BSE Equity Options'!$A:$A,$A1213))</f>
        <v>46.738500000000002</v>
      </c>
      <c r="G1213" s="7">
        <f t="shared" si="486"/>
        <v>664.7093000000001</v>
      </c>
      <c r="H1213" s="20">
        <f t="shared" si="487"/>
        <v>-0.34007034456363128</v>
      </c>
      <c r="I1213" s="20">
        <f t="shared" si="488"/>
        <v>8.3546224205912392</v>
      </c>
      <c r="J1213" s="20">
        <f t="shared" si="489"/>
        <v>-0.29392568956002951</v>
      </c>
      <c r="K1213" s="20">
        <f t="shared" si="504"/>
        <v>-0.14573484513155055</v>
      </c>
      <c r="L1213" s="20">
        <f t="shared" si="505"/>
        <v>-0.22411045409421859</v>
      </c>
      <c r="M1213" s="20">
        <f t="shared" si="506"/>
        <v>-0.15175964979533774</v>
      </c>
      <c r="N1213" s="20">
        <f t="shared" si="490"/>
        <v>0.92968580400484835</v>
      </c>
      <c r="O1213" s="20">
        <f t="shared" si="491"/>
        <v>7.0314195995151554E-2</v>
      </c>
      <c r="P1213" s="21">
        <f>IF(SUMIFS('Daily NSE Equity Options'!$L:$L,'Daily NSE Equity Options'!$A:$A,$A1213)=0,"",SUMIFS('Daily NSE Equity Options'!$L:$L,'Daily NSE Equity Options'!$A:$A,$A1213))</f>
        <v>449187.98269999999</v>
      </c>
      <c r="Q1213" s="8">
        <f>IF(SUMIFS('Daily BSE Equity Options'!$L:$L,'Daily BSE Equity Options'!$A:$A,$A1213)=0,"",SUMIFS('Daily BSE Equity Options'!$L:$L,'Daily BSE Equity Options'!$A:$A,$A1213))</f>
        <v>15526.533799999999</v>
      </c>
      <c r="R1213" s="8">
        <f t="shared" si="492"/>
        <v>464714.51649999997</v>
      </c>
      <c r="S1213" s="23">
        <f t="shared" si="493"/>
        <v>-0.13267868336649979</v>
      </c>
      <c r="T1213" s="23">
        <f t="shared" si="494"/>
        <v>11.871799756633026</v>
      </c>
      <c r="U1213" s="23">
        <f t="shared" si="495"/>
        <v>-0.10478408653536531</v>
      </c>
      <c r="V1213" s="23">
        <f t="shared" si="507"/>
        <v>0.69445295438601717</v>
      </c>
      <c r="W1213" s="23">
        <f t="shared" si="508"/>
        <v>-0.17001359321958964</v>
      </c>
      <c r="X1213" s="23">
        <f t="shared" si="509"/>
        <v>0.637470776472991</v>
      </c>
      <c r="Y1213" s="23">
        <f t="shared" si="496"/>
        <v>0.96658909233794077</v>
      </c>
      <c r="Z1213" s="23">
        <f t="shared" si="497"/>
        <v>3.341090766205923E-2</v>
      </c>
      <c r="AA1213" s="24">
        <f>IF(SUMIFS('Daily NSE Equity Options'!$M:$M,'Daily NSE Equity Options'!$A:$A,$A1213)=0,"",SUMIFS('Daily NSE Equity Options'!$M:$M,'Daily NSE Equity Options'!$A:$A,$A1213))</f>
        <v>264241554</v>
      </c>
      <c r="AB1213" s="9">
        <f>IF(SUMIFS('Daily BSE Equity Options'!$M:$M,'Daily BSE Equity Options'!$A:$A,$A1213)=0,"",SUMIFS('Daily BSE Equity Options'!$M:$M,'Daily BSE Equity Options'!$A:$A,$A1213))</f>
        <v>10127458</v>
      </c>
      <c r="AC1213" s="9">
        <f t="shared" si="498"/>
        <v>274369012</v>
      </c>
      <c r="AD1213" s="26">
        <f t="shared" si="499"/>
        <v>-0.59544622409464454</v>
      </c>
      <c r="AE1213" s="26">
        <f t="shared" si="500"/>
        <v>5.063957578765911</v>
      </c>
      <c r="AF1213" s="26">
        <f t="shared" si="501"/>
        <v>-0.58101241097567824</v>
      </c>
      <c r="AG1213" s="26">
        <f t="shared" si="510"/>
        <v>0.64805502864791653</v>
      </c>
      <c r="AH1213" s="26">
        <f t="shared" si="511"/>
        <v>-0.17536076029813996</v>
      </c>
      <c r="AI1213" s="26">
        <f t="shared" si="512"/>
        <v>0.58947178575170978</v>
      </c>
      <c r="AJ1213" s="26">
        <f t="shared" si="502"/>
        <v>0.96308818577514865</v>
      </c>
      <c r="AK1213" s="26">
        <f t="shared" si="503"/>
        <v>3.6911814224851312E-2</v>
      </c>
      <c r="AL1213" s="29">
        <v>14.895</v>
      </c>
      <c r="AM1213" s="30">
        <v>15.465</v>
      </c>
      <c r="AN1213" s="30">
        <v>12.195</v>
      </c>
      <c r="AO1213" s="30">
        <v>14.955</v>
      </c>
      <c r="AP1213" s="31">
        <v>4.0000000000000001E-3</v>
      </c>
    </row>
    <row r="1214" spans="1:42" x14ac:dyDescent="0.2">
      <c r="A1214" s="11">
        <v>45702</v>
      </c>
      <c r="B1214" s="5" t="s">
        <v>241</v>
      </c>
      <c r="C1214" s="10">
        <v>45689</v>
      </c>
      <c r="D1214" s="5" t="s">
        <v>194</v>
      </c>
      <c r="E1214" s="18">
        <f>IF(SUMIFS('Daily NSE Equity Options'!$K:$K,'Daily NSE Equity Options'!$A:$A,$A1214)=0,"",SUMIFS('Daily NSE Equity Options'!$K:$K,'Daily NSE Equity Options'!$A:$A,$A1214))</f>
        <v>584.67240000000004</v>
      </c>
      <c r="F1214" s="7">
        <f>IF(SUMIFS('Daily BSE Equity Options'!$K:$K,'Daily BSE Equity Options'!$A:$A,$A1214)=0,"",SUMIFS('Daily BSE Equity Options'!$K:$K,'Daily BSE Equity Options'!$A:$A,$A1214))</f>
        <v>130.3339</v>
      </c>
      <c r="G1214" s="7">
        <f t="shared" si="486"/>
        <v>715.00630000000001</v>
      </c>
      <c r="H1214" s="20">
        <f t="shared" si="487"/>
        <v>-0.43274994792443333</v>
      </c>
      <c r="I1214" s="20">
        <f t="shared" si="488"/>
        <v>15.108304186081</v>
      </c>
      <c r="J1214" s="20">
        <f t="shared" si="489"/>
        <v>-0.31170293013663397</v>
      </c>
      <c r="K1214" s="20">
        <f t="shared" si="504"/>
        <v>-5.3883452098383966E-2</v>
      </c>
      <c r="L1214" s="20">
        <f t="shared" si="505"/>
        <v>1.7885768691763748</v>
      </c>
      <c r="M1214" s="20">
        <f t="shared" si="506"/>
        <v>7.5667664045019345E-2</v>
      </c>
      <c r="N1214" s="20">
        <f t="shared" si="490"/>
        <v>0.81771643130976612</v>
      </c>
      <c r="O1214" s="20">
        <f t="shared" si="491"/>
        <v>0.1822835686902339</v>
      </c>
      <c r="P1214" s="21">
        <f>IF(SUMIFS('Daily NSE Equity Options'!$L:$L,'Daily NSE Equity Options'!$A:$A,$A1214)=0,"",SUMIFS('Daily NSE Equity Options'!$L:$L,'Daily NSE Equity Options'!$A:$A,$A1214))</f>
        <v>131615.72150000001</v>
      </c>
      <c r="Q1214" s="8">
        <f>IF(SUMIFS('Daily BSE Equity Options'!$L:$L,'Daily BSE Equity Options'!$A:$A,$A1214)=0,"",SUMIFS('Daily BSE Equity Options'!$L:$L,'Daily BSE Equity Options'!$A:$A,$A1214))</f>
        <v>55237.004200000003</v>
      </c>
      <c r="R1214" s="8">
        <f t="shared" si="492"/>
        <v>186852.72570000001</v>
      </c>
      <c r="S1214" s="23">
        <f t="shared" si="493"/>
        <v>-0.82398161829581162</v>
      </c>
      <c r="T1214" s="23">
        <f t="shared" si="494"/>
        <v>22.20418055814374</v>
      </c>
      <c r="U1214" s="23">
        <f t="shared" si="495"/>
        <v>-0.75090254951846136</v>
      </c>
      <c r="V1214" s="23">
        <f t="shared" si="507"/>
        <v>-0.70699189076947666</v>
      </c>
      <c r="W1214" s="23">
        <f t="shared" si="508"/>
        <v>2.5575876052902422</v>
      </c>
      <c r="X1214" s="23">
        <f t="shared" si="509"/>
        <v>-0.59791932667117353</v>
      </c>
      <c r="Y1214" s="23">
        <f t="shared" si="496"/>
        <v>0.70438213307797637</v>
      </c>
      <c r="Z1214" s="23">
        <f t="shared" si="497"/>
        <v>0.29561786692202369</v>
      </c>
      <c r="AA1214" s="24">
        <f>IF(SUMIFS('Daily NSE Equity Options'!$M:$M,'Daily NSE Equity Options'!$A:$A,$A1214)=0,"",SUMIFS('Daily NSE Equity Options'!$M:$M,'Daily NSE Equity Options'!$A:$A,$A1214))</f>
        <v>83199547</v>
      </c>
      <c r="AB1214" s="9">
        <f>IF(SUMIFS('Daily BSE Equity Options'!$M:$M,'Daily BSE Equity Options'!$A:$A,$A1214)=0,"",SUMIFS('Daily BSE Equity Options'!$M:$M,'Daily BSE Equity Options'!$A:$A,$A1214))</f>
        <v>36278708</v>
      </c>
      <c r="AC1214" s="9">
        <f t="shared" si="498"/>
        <v>119478255</v>
      </c>
      <c r="AD1214" s="26">
        <f t="shared" si="499"/>
        <v>-0.9194835127610762</v>
      </c>
      <c r="AE1214" s="26">
        <f t="shared" si="500"/>
        <v>10.019590845151921</v>
      </c>
      <c r="AF1214" s="26">
        <f t="shared" si="501"/>
        <v>-0.88474195419249413</v>
      </c>
      <c r="AG1214" s="26">
        <f t="shared" si="510"/>
        <v>-0.68513829206438892</v>
      </c>
      <c r="AH1214" s="26">
        <f t="shared" si="511"/>
        <v>2.5822126342069254</v>
      </c>
      <c r="AI1214" s="26">
        <f t="shared" si="512"/>
        <v>-0.56453444166646638</v>
      </c>
      <c r="AJ1214" s="26">
        <f t="shared" si="502"/>
        <v>0.69635723253574466</v>
      </c>
      <c r="AK1214" s="26">
        <f t="shared" si="503"/>
        <v>0.30364276746425534</v>
      </c>
      <c r="AL1214" s="29">
        <v>14.955</v>
      </c>
      <c r="AM1214" s="30">
        <v>15.6775</v>
      </c>
      <c r="AN1214" s="30">
        <v>14.3575</v>
      </c>
      <c r="AO1214" s="30">
        <v>15.015000000000001</v>
      </c>
      <c r="AP1214" s="31">
        <v>4.0000000000000001E-3</v>
      </c>
    </row>
    <row r="1215" spans="1:42" x14ac:dyDescent="0.2">
      <c r="A1215" s="11">
        <v>45705</v>
      </c>
      <c r="B1215" s="5" t="s">
        <v>244</v>
      </c>
      <c r="C1215" s="10">
        <v>45689</v>
      </c>
      <c r="D1215" s="5" t="s">
        <v>194</v>
      </c>
      <c r="E1215" s="18">
        <f>IF(SUMIFS('Daily NSE Equity Options'!$K:$K,'Daily NSE Equity Options'!$A:$A,$A1215)=0,"",SUMIFS('Daily NSE Equity Options'!$K:$K,'Daily NSE Equity Options'!$A:$A,$A1215))</f>
        <v>518.07010000000002</v>
      </c>
      <c r="F1215" s="7">
        <f>IF(SUMIFS('Daily BSE Equity Options'!$K:$K,'Daily BSE Equity Options'!$A:$A,$A1215)=0,"",SUMIFS('Daily BSE Equity Options'!$K:$K,'Daily BSE Equity Options'!$A:$A,$A1215))</f>
        <v>157.4846</v>
      </c>
      <c r="G1215" s="7">
        <f t="shared" si="486"/>
        <v>675.55470000000003</v>
      </c>
      <c r="H1215" s="20" t="str">
        <f t="shared" si="487"/>
        <v/>
      </c>
      <c r="I1215" s="20" t="str">
        <f t="shared" si="488"/>
        <v/>
      </c>
      <c r="J1215" s="20" t="str">
        <f t="shared" si="489"/>
        <v/>
      </c>
      <c r="K1215" s="20">
        <f t="shared" si="504"/>
        <v>-0.11391387724134061</v>
      </c>
      <c r="L1215" s="20">
        <f t="shared" si="505"/>
        <v>0.20831648558049753</v>
      </c>
      <c r="M1215" s="20">
        <f t="shared" si="506"/>
        <v>-5.5176576765827101E-2</v>
      </c>
      <c r="N1215" s="20">
        <f t="shared" si="490"/>
        <v>0.76688105345133417</v>
      </c>
      <c r="O1215" s="20">
        <f t="shared" si="491"/>
        <v>0.23311894654866586</v>
      </c>
      <c r="P1215" s="21">
        <f>IF(SUMIFS('Daily NSE Equity Options'!$L:$L,'Daily NSE Equity Options'!$A:$A,$A1215)=0,"",SUMIFS('Daily NSE Equity Options'!$L:$L,'Daily NSE Equity Options'!$A:$A,$A1215))</f>
        <v>125567.31540000001</v>
      </c>
      <c r="Q1215" s="8">
        <f>IF(SUMIFS('Daily BSE Equity Options'!$L:$L,'Daily BSE Equity Options'!$A:$A,$A1215)=0,"",SUMIFS('Daily BSE Equity Options'!$L:$L,'Daily BSE Equity Options'!$A:$A,$A1215))</f>
        <v>83374.923899999994</v>
      </c>
      <c r="R1215" s="8">
        <f t="shared" si="492"/>
        <v>208942.23930000002</v>
      </c>
      <c r="S1215" s="23" t="str">
        <f t="shared" si="493"/>
        <v/>
      </c>
      <c r="T1215" s="23" t="str">
        <f t="shared" si="494"/>
        <v/>
      </c>
      <c r="U1215" s="23" t="str">
        <f t="shared" si="495"/>
        <v/>
      </c>
      <c r="V1215" s="23">
        <f t="shared" si="507"/>
        <v>-4.5955042688422321E-2</v>
      </c>
      <c r="W1215" s="23">
        <f t="shared" si="508"/>
        <v>0.50940343538761268</v>
      </c>
      <c r="X1215" s="23">
        <f t="shared" si="509"/>
        <v>0.11821884597747667</v>
      </c>
      <c r="Y1215" s="23">
        <f t="shared" si="496"/>
        <v>0.60096663949174012</v>
      </c>
      <c r="Z1215" s="23">
        <f t="shared" si="497"/>
        <v>0.39903336050825977</v>
      </c>
      <c r="AA1215" s="24">
        <f>IF(SUMIFS('Daily NSE Equity Options'!$M:$M,'Daily NSE Equity Options'!$A:$A,$A1215)=0,"",SUMIFS('Daily NSE Equity Options'!$M:$M,'Daily NSE Equity Options'!$A:$A,$A1215))</f>
        <v>79308496</v>
      </c>
      <c r="AB1215" s="9">
        <f>IF(SUMIFS('Daily BSE Equity Options'!$M:$M,'Daily BSE Equity Options'!$A:$A,$A1215)=0,"",SUMIFS('Daily BSE Equity Options'!$M:$M,'Daily BSE Equity Options'!$A:$A,$A1215))</f>
        <v>54852328</v>
      </c>
      <c r="AC1215" s="9">
        <f t="shared" si="498"/>
        <v>134160824</v>
      </c>
      <c r="AD1215" s="26" t="str">
        <f t="shared" si="499"/>
        <v/>
      </c>
      <c r="AE1215" s="26" t="str">
        <f t="shared" si="500"/>
        <v/>
      </c>
      <c r="AF1215" s="26" t="str">
        <f t="shared" si="501"/>
        <v/>
      </c>
      <c r="AG1215" s="26">
        <f t="shared" si="510"/>
        <v>-4.6767694540452265E-2</v>
      </c>
      <c r="AH1215" s="26">
        <f t="shared" si="511"/>
        <v>0.51197027192919875</v>
      </c>
      <c r="AI1215" s="26">
        <f t="shared" si="512"/>
        <v>0.12288904788574295</v>
      </c>
      <c r="AJ1215" s="26">
        <f t="shared" si="502"/>
        <v>0.59114496792297577</v>
      </c>
      <c r="AK1215" s="26">
        <f t="shared" si="503"/>
        <v>0.40885503207702423</v>
      </c>
      <c r="AL1215" s="29">
        <v>15.015000000000001</v>
      </c>
      <c r="AM1215" s="30">
        <v>16.309999999999999</v>
      </c>
      <c r="AN1215" s="30">
        <v>14.4975</v>
      </c>
      <c r="AO1215" s="30">
        <v>15.7225</v>
      </c>
      <c r="AP1215" s="31">
        <v>4.7100000000000003E-2</v>
      </c>
    </row>
    <row r="1216" spans="1:42" x14ac:dyDescent="0.2">
      <c r="A1216" s="11">
        <v>45706</v>
      </c>
      <c r="B1216" s="5" t="s">
        <v>242</v>
      </c>
      <c r="C1216" s="10">
        <v>45689</v>
      </c>
      <c r="D1216" s="5" t="s">
        <v>194</v>
      </c>
      <c r="E1216" s="18">
        <f>IF(SUMIFS('Daily NSE Equity Options'!$K:$K,'Daily NSE Equity Options'!$A:$A,$A1216)=0,"",SUMIFS('Daily NSE Equity Options'!$K:$K,'Daily NSE Equity Options'!$A:$A,$A1216))</f>
        <v>419.98939999999999</v>
      </c>
      <c r="F1216" s="7">
        <f>IF(SUMIFS('Daily BSE Equity Options'!$K:$K,'Daily BSE Equity Options'!$A:$A,$A1216)=0,"",SUMIFS('Daily BSE Equity Options'!$K:$K,'Daily BSE Equity Options'!$A:$A,$A1216))</f>
        <v>277.47160000000002</v>
      </c>
      <c r="G1216" s="7">
        <f t="shared" si="486"/>
        <v>697.46100000000001</v>
      </c>
      <c r="H1216" s="20" t="str">
        <f t="shared" si="487"/>
        <v/>
      </c>
      <c r="I1216" s="20" t="str">
        <f t="shared" si="488"/>
        <v/>
      </c>
      <c r="J1216" s="20" t="str">
        <f t="shared" si="489"/>
        <v/>
      </c>
      <c r="K1216" s="20">
        <f t="shared" si="504"/>
        <v>-0.18931936044948361</v>
      </c>
      <c r="L1216" s="20">
        <f t="shared" si="505"/>
        <v>0.76189671879028187</v>
      </c>
      <c r="M1216" s="20">
        <f t="shared" si="506"/>
        <v>3.2427129883042749E-2</v>
      </c>
      <c r="N1216" s="20">
        <f t="shared" si="490"/>
        <v>0.60216901016687674</v>
      </c>
      <c r="O1216" s="20">
        <f t="shared" si="491"/>
        <v>0.39783098983312332</v>
      </c>
      <c r="P1216" s="21">
        <f>IF(SUMIFS('Daily NSE Equity Options'!$L:$L,'Daily NSE Equity Options'!$A:$A,$A1216)=0,"",SUMIFS('Daily NSE Equity Options'!$L:$L,'Daily NSE Equity Options'!$A:$A,$A1216))</f>
        <v>114521.6131</v>
      </c>
      <c r="Q1216" s="8">
        <f>IF(SUMIFS('Daily BSE Equity Options'!$L:$L,'Daily BSE Equity Options'!$A:$A,$A1216)=0,"",SUMIFS('Daily BSE Equity Options'!$L:$L,'Daily BSE Equity Options'!$A:$A,$A1216))</f>
        <v>371355.1642</v>
      </c>
      <c r="R1216" s="8">
        <f t="shared" si="492"/>
        <v>485876.77730000002</v>
      </c>
      <c r="S1216" s="23" t="str">
        <f t="shared" si="493"/>
        <v/>
      </c>
      <c r="T1216" s="23" t="str">
        <f t="shared" si="494"/>
        <v/>
      </c>
      <c r="U1216" s="23" t="str">
        <f t="shared" si="495"/>
        <v/>
      </c>
      <c r="V1216" s="23">
        <f t="shared" si="507"/>
        <v>-8.7966380939286992E-2</v>
      </c>
      <c r="W1216" s="23">
        <f t="shared" si="508"/>
        <v>3.4540390183192722</v>
      </c>
      <c r="X1216" s="23">
        <f t="shared" si="509"/>
        <v>1.3254119364652563</v>
      </c>
      <c r="Y1216" s="23">
        <f t="shared" si="496"/>
        <v>0.23570093993047483</v>
      </c>
      <c r="Z1216" s="23">
        <f t="shared" si="497"/>
        <v>0.76429906006952508</v>
      </c>
      <c r="AA1216" s="24">
        <f>IF(SUMIFS('Daily NSE Equity Options'!$M:$M,'Daily NSE Equity Options'!$A:$A,$A1216)=0,"",SUMIFS('Daily NSE Equity Options'!$M:$M,'Daily NSE Equity Options'!$A:$A,$A1216))</f>
        <v>72296005</v>
      </c>
      <c r="AB1216" s="9">
        <f>IF(SUMIFS('Daily BSE Equity Options'!$M:$M,'Daily BSE Equity Options'!$A:$A,$A1216)=0,"",SUMIFS('Daily BSE Equity Options'!$M:$M,'Daily BSE Equity Options'!$A:$A,$A1216))</f>
        <v>244439323</v>
      </c>
      <c r="AC1216" s="9">
        <f t="shared" si="498"/>
        <v>316735328</v>
      </c>
      <c r="AD1216" s="26" t="str">
        <f t="shared" si="499"/>
        <v/>
      </c>
      <c r="AE1216" s="26" t="str">
        <f t="shared" si="500"/>
        <v/>
      </c>
      <c r="AF1216" s="26" t="str">
        <f t="shared" si="501"/>
        <v/>
      </c>
      <c r="AG1216" s="26">
        <f t="shared" si="510"/>
        <v>-8.8420425978069206E-2</v>
      </c>
      <c r="AH1216" s="26">
        <f t="shared" si="511"/>
        <v>3.4563162934488396</v>
      </c>
      <c r="AI1216" s="26">
        <f t="shared" si="512"/>
        <v>1.3608630191478253</v>
      </c>
      <c r="AJ1216" s="26">
        <f t="shared" si="502"/>
        <v>0.22825368251943148</v>
      </c>
      <c r="AK1216" s="26">
        <f t="shared" si="503"/>
        <v>0.77174631748056854</v>
      </c>
      <c r="AL1216" s="29">
        <v>15.7225</v>
      </c>
      <c r="AM1216" s="30">
        <v>16.322500000000002</v>
      </c>
      <c r="AN1216" s="30">
        <v>14.78</v>
      </c>
      <c r="AO1216" s="30">
        <v>15.664999999999999</v>
      </c>
      <c r="AP1216" s="31">
        <v>-3.7000000000000002E-3</v>
      </c>
    </row>
    <row r="1217" spans="1:42" x14ac:dyDescent="0.2">
      <c r="A1217" s="11">
        <v>45707</v>
      </c>
      <c r="B1217" s="5" t="s">
        <v>240</v>
      </c>
      <c r="C1217" s="10">
        <v>45689</v>
      </c>
      <c r="D1217" s="5" t="s">
        <v>194</v>
      </c>
      <c r="E1217" s="18">
        <f>IF(SUMIFS('Daily NSE Equity Options'!$K:$K,'Daily NSE Equity Options'!$A:$A,$A1217)=0,"",SUMIFS('Daily NSE Equity Options'!$K:$K,'Daily NSE Equity Options'!$A:$A,$A1217))</f>
        <v>534.56780000000003</v>
      </c>
      <c r="F1217" s="7">
        <f>IF(SUMIFS('Daily BSE Equity Options'!$K:$K,'Daily BSE Equity Options'!$A:$A,$A1217)=0,"",SUMIFS('Daily BSE Equity Options'!$K:$K,'Daily BSE Equity Options'!$A:$A,$A1217))</f>
        <v>40.774799999999999</v>
      </c>
      <c r="G1217" s="7">
        <f t="shared" si="486"/>
        <v>575.34260000000006</v>
      </c>
      <c r="H1217" s="20">
        <f t="shared" si="487"/>
        <v>-0.15268582753946436</v>
      </c>
      <c r="I1217" s="20">
        <f t="shared" si="488"/>
        <v>-0.24453337780001116</v>
      </c>
      <c r="J1217" s="20">
        <f t="shared" si="489"/>
        <v>-0.15992411988380839</v>
      </c>
      <c r="K1217" s="20">
        <f t="shared" si="504"/>
        <v>0.27281259955608417</v>
      </c>
      <c r="L1217" s="20">
        <f t="shared" si="505"/>
        <v>-0.85304874444808043</v>
      </c>
      <c r="M1217" s="20">
        <f t="shared" si="506"/>
        <v>-0.17508993334394318</v>
      </c>
      <c r="N1217" s="20">
        <f t="shared" si="490"/>
        <v>0.9291295308221571</v>
      </c>
      <c r="O1217" s="20">
        <f t="shared" si="491"/>
        <v>7.0870469177842899E-2</v>
      </c>
      <c r="P1217" s="21">
        <f>IF(SUMIFS('Daily NSE Equity Options'!$L:$L,'Daily NSE Equity Options'!$A:$A,$A1217)=0,"",SUMIFS('Daily NSE Equity Options'!$L:$L,'Daily NSE Equity Options'!$A:$A,$A1217))</f>
        <v>195377.72010000001</v>
      </c>
      <c r="Q1217" s="8">
        <f>IF(SUMIFS('Daily BSE Equity Options'!$L:$L,'Daily BSE Equity Options'!$A:$A,$A1217)=0,"",SUMIFS('Daily BSE Equity Options'!$L:$L,'Daily BSE Equity Options'!$A:$A,$A1217))</f>
        <v>12489.615400000001</v>
      </c>
      <c r="R1217" s="8">
        <f t="shared" si="492"/>
        <v>207867.33550000002</v>
      </c>
      <c r="S1217" s="23">
        <f t="shared" si="493"/>
        <v>-0.16322130783255984</v>
      </c>
      <c r="T1217" s="23">
        <f t="shared" si="494"/>
        <v>-0.8567051846195316</v>
      </c>
      <c r="U1217" s="23">
        <f t="shared" si="495"/>
        <v>-0.35172773044491135</v>
      </c>
      <c r="V1217" s="23">
        <f t="shared" si="507"/>
        <v>0.70603360196643972</v>
      </c>
      <c r="W1217" s="23">
        <f t="shared" si="508"/>
        <v>-0.96636746542381868</v>
      </c>
      <c r="X1217" s="23">
        <f t="shared" si="509"/>
        <v>-0.57218096189920531</v>
      </c>
      <c r="Y1217" s="23">
        <f t="shared" si="496"/>
        <v>0.93991544958250539</v>
      </c>
      <c r="Z1217" s="23">
        <f t="shared" si="497"/>
        <v>6.0084550417494526E-2</v>
      </c>
      <c r="AA1217" s="24">
        <f>IF(SUMIFS('Daily NSE Equity Options'!$M:$M,'Daily NSE Equity Options'!$A:$A,$A1217)=0,"",SUMIFS('Daily NSE Equity Options'!$M:$M,'Daily NSE Equity Options'!$A:$A,$A1217))</f>
        <v>120088480</v>
      </c>
      <c r="AB1217" s="9">
        <f>IF(SUMIFS('Daily BSE Equity Options'!$M:$M,'Daily BSE Equity Options'!$A:$A,$A1217)=0,"",SUMIFS('Daily BSE Equity Options'!$M:$M,'Daily BSE Equity Options'!$A:$A,$A1217))</f>
        <v>8165895</v>
      </c>
      <c r="AC1217" s="9">
        <f t="shared" si="498"/>
        <v>128254375</v>
      </c>
      <c r="AD1217" s="26">
        <f t="shared" si="499"/>
        <v>-0.5746508791065319</v>
      </c>
      <c r="AE1217" s="26">
        <f t="shared" si="500"/>
        <v>-0.9257438565686773</v>
      </c>
      <c r="AF1217" s="26">
        <f t="shared" si="501"/>
        <v>-0.67306941623420768</v>
      </c>
      <c r="AG1217" s="26">
        <f t="shared" si="510"/>
        <v>0.66106661080373663</v>
      </c>
      <c r="AH1217" s="26">
        <f t="shared" si="511"/>
        <v>-0.96659336599455403</v>
      </c>
      <c r="AI1217" s="26">
        <f t="shared" si="512"/>
        <v>-0.59507398240085174</v>
      </c>
      <c r="AJ1217" s="26">
        <f t="shared" si="502"/>
        <v>0.93633047605588504</v>
      </c>
      <c r="AK1217" s="26">
        <f t="shared" si="503"/>
        <v>6.3669523944114972E-2</v>
      </c>
      <c r="AL1217" s="29">
        <v>15.664999999999999</v>
      </c>
      <c r="AM1217" s="30">
        <v>16.022500000000001</v>
      </c>
      <c r="AN1217" s="30">
        <v>14.7525</v>
      </c>
      <c r="AO1217" s="30">
        <v>15.42</v>
      </c>
      <c r="AP1217" s="31">
        <v>-1.5599999999999999E-2</v>
      </c>
    </row>
    <row r="1218" spans="1:42" x14ac:dyDescent="0.2">
      <c r="A1218" s="11">
        <v>45708</v>
      </c>
      <c r="B1218" s="5" t="s">
        <v>243</v>
      </c>
      <c r="C1218" s="10">
        <v>45689</v>
      </c>
      <c r="D1218" s="5" t="s">
        <v>194</v>
      </c>
      <c r="E1218" s="18">
        <f>IF(SUMIFS('Daily NSE Equity Options'!$K:$K,'Daily NSE Equity Options'!$A:$A,$A1218)=0,"",SUMIFS('Daily NSE Equity Options'!$K:$K,'Daily NSE Equity Options'!$A:$A,$A1218))</f>
        <v>415.37849999999997</v>
      </c>
      <c r="F1218" s="7">
        <f>IF(SUMIFS('Daily BSE Equity Options'!$K:$K,'Daily BSE Equity Options'!$A:$A,$A1218)=0,"",SUMIFS('Daily BSE Equity Options'!$K:$K,'Daily BSE Equity Options'!$A:$A,$A1218))</f>
        <v>27.9086</v>
      </c>
      <c r="G1218" s="7">
        <f t="shared" ref="G1218:G1281" si="513">IF(OR(E1218="",F1218=""),"",E1218+F1218)</f>
        <v>443.28709999999995</v>
      </c>
      <c r="H1218" s="20">
        <f t="shared" ref="H1218:H1281" si="514">IFERROR(IF(OR(E1218="",INDEX(E:E,MATCH(DATE(YEAR($A1218)-1,MONTH($A1218),DAY($A1218)),$A:$A,0))=""),"",E1218/INDEX(E:E,MATCH(DATE(YEAR($A1218)-1,MONTH($A1218),DAY($A1218)),$A:$A,0))-1),"")</f>
        <v>-0.4888641306173559</v>
      </c>
      <c r="I1218" s="20">
        <f t="shared" ref="I1218:I1281" si="515">IFERROR(IF(OR(F1218="",INDEX(F:F,MATCH(DATE(YEAR($A1218)-1,MONTH($A1218),DAY($A1218)),$A:$A,0))=""),"",F1218/INDEX(F:F,MATCH(DATE(YEAR($A1218)-1,MONTH($A1218),DAY($A1218)),$A:$A,0))-1),"")</f>
        <v>6.7850428184886606</v>
      </c>
      <c r="J1218" s="20">
        <f t="shared" ref="J1218:J1281" si="516">IFERROR(IF(OR(G1218="",INDEX(G:G,MATCH(DATE(YEAR($A1218)-1,MONTH($A1218),DAY($A1218)),$A:$A,0))=""),"",G1218/INDEX(G:G,MATCH(DATE(YEAR($A1218)-1,MONTH($A1218),DAY($A1218)),$A:$A,0))-1),"")</f>
        <v>-0.45691746546921219</v>
      </c>
      <c r="K1218" s="20">
        <f t="shared" si="504"/>
        <v>-0.22296385977606592</v>
      </c>
      <c r="L1218" s="20">
        <f t="shared" si="505"/>
        <v>-0.31554293338042128</v>
      </c>
      <c r="M1218" s="20">
        <f t="shared" si="506"/>
        <v>-0.22952498215845674</v>
      </c>
      <c r="N1218" s="20">
        <f t="shared" ref="N1218:N1281" si="517">IF(G1218="","",E1218/G1218)</f>
        <v>0.9370417050259302</v>
      </c>
      <c r="O1218" s="20">
        <f t="shared" ref="O1218:O1281" si="518">IF(G1218="","",F1218/G1218)</f>
        <v>6.2958294974069864E-2</v>
      </c>
      <c r="P1218" s="21">
        <f>IF(SUMIFS('Daily NSE Equity Options'!$L:$L,'Daily NSE Equity Options'!$A:$A,$A1218)=0,"",SUMIFS('Daily NSE Equity Options'!$L:$L,'Daily NSE Equity Options'!$A:$A,$A1218))</f>
        <v>323872.5906</v>
      </c>
      <c r="Q1218" s="8">
        <f>IF(SUMIFS('Daily BSE Equity Options'!$L:$L,'Daily BSE Equity Options'!$A:$A,$A1218)=0,"",SUMIFS('Daily BSE Equity Options'!$L:$L,'Daily BSE Equity Options'!$A:$A,$A1218))</f>
        <v>10401.7598</v>
      </c>
      <c r="R1218" s="8">
        <f t="shared" ref="R1218:R1281" si="519">IF(OR(P1218="",Q1218=""),"",P1218+Q1218)</f>
        <v>334274.3504</v>
      </c>
      <c r="S1218" s="23">
        <f t="shared" ref="S1218:S1281" si="520">IFERROR(IF(OR(P1218="",INDEX(P:P,MATCH(DATE(YEAR($A1218)-1,MONTH($A1218),DAY($A1218)),$A:$A,0))=""),"",P1218/INDEX(P:P,MATCH(DATE(YEAR($A1218)-1,MONTH($A1218),DAY($A1218)),$A:$A,0))-1),"")</f>
        <v>-0.27395143884731576</v>
      </c>
      <c r="T1218" s="23">
        <f t="shared" ref="T1218:T1281" si="521">IFERROR(IF(OR(Q1218="",INDEX(Q:Q,MATCH(DATE(YEAR($A1218)-1,MONTH($A1218),DAY($A1218)),$A:$A,0))=""),"",Q1218/INDEX(Q:Q,MATCH(DATE(YEAR($A1218)-1,MONTH($A1218),DAY($A1218)),$A:$A,0))-1),"")</f>
        <v>11.165024081503098</v>
      </c>
      <c r="U1218" s="23">
        <f t="shared" ref="U1218:U1281" si="522">IFERROR(IF(OR(R1218="",INDEX(R:R,MATCH(DATE(YEAR($A1218)-1,MONTH($A1218),DAY($A1218)),$A:$A,0))=""),"",R1218/INDEX(R:R,MATCH(DATE(YEAR($A1218)-1,MONTH($A1218),DAY($A1218)),$A:$A,0))-1),"")</f>
        <v>-0.25206672980010647</v>
      </c>
      <c r="V1218" s="23">
        <f t="shared" si="507"/>
        <v>0.65767412187138108</v>
      </c>
      <c r="W1218" s="23">
        <f t="shared" si="508"/>
        <v>-0.16716732526447542</v>
      </c>
      <c r="X1218" s="23">
        <f t="shared" si="509"/>
        <v>0.60811389435450747</v>
      </c>
      <c r="Y1218" s="23">
        <f t="shared" ref="Y1218:Y1281" si="523">IF(R1218="","",P1218/R1218)</f>
        <v>0.96888256670739759</v>
      </c>
      <c r="Z1218" s="23">
        <f t="shared" ref="Z1218:Z1281" si="524">IF(R1218="","",Q1218/R1218)</f>
        <v>3.1117433292602397E-2</v>
      </c>
      <c r="AA1218" s="24">
        <f>IF(SUMIFS('Daily NSE Equity Options'!$M:$M,'Daily NSE Equity Options'!$A:$A,$A1218)=0,"",SUMIFS('Daily NSE Equity Options'!$M:$M,'Daily NSE Equity Options'!$A:$A,$A1218))</f>
        <v>194486764</v>
      </c>
      <c r="AB1218" s="9">
        <f>IF(SUMIFS('Daily BSE Equity Options'!$M:$M,'Daily BSE Equity Options'!$A:$A,$A1218)=0,"",SUMIFS('Daily BSE Equity Options'!$M:$M,'Daily BSE Equity Options'!$A:$A,$A1218))</f>
        <v>6812132</v>
      </c>
      <c r="AC1218" s="9">
        <f t="shared" ref="AC1218:AC1281" si="525">IF(OR(AA1218="",AB1218=""),"",AA1218+AB1218)</f>
        <v>201298896</v>
      </c>
      <c r="AD1218" s="26">
        <f t="shared" ref="AD1218:AD1281" si="526">IFERROR(IF(OR(AA1218="",INDEX(AA:AA,MATCH(DATE(YEAR($A1218)-1,MONTH($A1218),DAY($A1218)),$A:$A,0))=""),"",AA1218/INDEX(AA:AA,MATCH(DATE(YEAR($A1218)-1,MONTH($A1218),DAY($A1218)),$A:$A,0))-1),"")</f>
        <v>-0.64341267300213967</v>
      </c>
      <c r="AE1218" s="26">
        <f t="shared" ref="AE1218:AE1281" si="527">IFERROR(IF(OR(AB1218="",INDEX(AB:AB,MATCH(DATE(YEAR($A1218)-1,MONTH($A1218),DAY($A1218)),$A:$A,0))=""),"",AB1218/INDEX(AB:AB,MATCH(DATE(YEAR($A1218)-1,MONTH($A1218),DAY($A1218)),$A:$A,0))-1),"")</f>
        <v>4.8458082110903442</v>
      </c>
      <c r="AF1218" s="26">
        <f t="shared" ref="AF1218:AF1281" si="528">IFERROR(IF(OR(AC1218="",INDEX(AC:AC,MATCH(DATE(YEAR($A1218)-1,MONTH($A1218),DAY($A1218)),$A:$A,0))=""),"",AC1218/INDEX(AC:AC,MATCH(DATE(YEAR($A1218)-1,MONTH($A1218),DAY($A1218)),$A:$A,0))-1),"")</f>
        <v>-0.63170964758792647</v>
      </c>
      <c r="AG1218" s="26">
        <f t="shared" si="510"/>
        <v>0.61952890069055755</v>
      </c>
      <c r="AH1218" s="26">
        <f t="shared" si="511"/>
        <v>-0.16578256271970193</v>
      </c>
      <c r="AI1218" s="26">
        <f t="shared" si="512"/>
        <v>0.56952849366737013</v>
      </c>
      <c r="AJ1218" s="26">
        <f t="shared" ref="AJ1218:AJ1281" si="529">IF(AC1218="","",AA1218/AC1218)</f>
        <v>0.96615911892532191</v>
      </c>
      <c r="AK1218" s="26">
        <f t="shared" ref="AK1218:AK1281" si="530">IF(AC1218="","",AB1218/AC1218)</f>
        <v>3.3840881074678121E-2</v>
      </c>
      <c r="AL1218" s="29">
        <v>15.42</v>
      </c>
      <c r="AM1218" s="30">
        <v>15.9025</v>
      </c>
      <c r="AN1218" s="30">
        <v>14.637499999999999</v>
      </c>
      <c r="AO1218" s="30">
        <v>14.682499999999999</v>
      </c>
      <c r="AP1218" s="31">
        <v>-4.7800000000000002E-2</v>
      </c>
    </row>
    <row r="1219" spans="1:42" x14ac:dyDescent="0.2">
      <c r="A1219" s="11">
        <v>45709</v>
      </c>
      <c r="B1219" s="5" t="s">
        <v>241</v>
      </c>
      <c r="C1219" s="10">
        <v>45689</v>
      </c>
      <c r="D1219" s="5" t="s">
        <v>194</v>
      </c>
      <c r="E1219" s="18">
        <f>IF(SUMIFS('Daily NSE Equity Options'!$K:$K,'Daily NSE Equity Options'!$A:$A,$A1219)=0,"",SUMIFS('Daily NSE Equity Options'!$K:$K,'Daily NSE Equity Options'!$A:$A,$A1219))</f>
        <v>437.64420000000001</v>
      </c>
      <c r="F1219" s="7">
        <f>IF(SUMIFS('Daily BSE Equity Options'!$K:$K,'Daily BSE Equity Options'!$A:$A,$A1219)=0,"",SUMIFS('Daily BSE Equity Options'!$K:$K,'Daily BSE Equity Options'!$A:$A,$A1219))</f>
        <v>72.854799999999997</v>
      </c>
      <c r="G1219" s="7">
        <f t="shared" si="513"/>
        <v>510.49900000000002</v>
      </c>
      <c r="H1219" s="20">
        <f t="shared" si="514"/>
        <v>-0.48815722932965189</v>
      </c>
      <c r="I1219" s="20">
        <f t="shared" si="515"/>
        <v>10.150789763683115</v>
      </c>
      <c r="J1219" s="20">
        <f t="shared" si="516"/>
        <v>-0.40747820838701432</v>
      </c>
      <c r="K1219" s="20">
        <f t="shared" ref="K1219:K1282" si="531">IF(OR(E1219="",E1218=""),"",E1219/E1218-1)</f>
        <v>5.3603400272281831E-2</v>
      </c>
      <c r="L1219" s="20">
        <f t="shared" ref="L1219:L1282" si="532">IF(OR(F1219="",F1218=""),"",F1219/F1218-1)</f>
        <v>1.6104784905011358</v>
      </c>
      <c r="M1219" s="20">
        <f t="shared" ref="M1219:M1282" si="533">IF(OR(G1219="",G1218=""),"",G1219/G1218-1)</f>
        <v>0.1516216014406917</v>
      </c>
      <c r="N1219" s="20">
        <f t="shared" si="517"/>
        <v>0.85728708577293977</v>
      </c>
      <c r="O1219" s="20">
        <f t="shared" si="518"/>
        <v>0.14271291422706017</v>
      </c>
      <c r="P1219" s="21">
        <f>IF(SUMIFS('Daily NSE Equity Options'!$L:$L,'Daily NSE Equity Options'!$A:$A,$A1219)=0,"",SUMIFS('Daily NSE Equity Options'!$L:$L,'Daily NSE Equity Options'!$A:$A,$A1219))</f>
        <v>110748.44190000001</v>
      </c>
      <c r="Q1219" s="8">
        <f>IF(SUMIFS('Daily BSE Equity Options'!$L:$L,'Daily BSE Equity Options'!$A:$A,$A1219)=0,"",SUMIFS('Daily BSE Equity Options'!$L:$L,'Daily BSE Equity Options'!$A:$A,$A1219))</f>
        <v>33769.646399999998</v>
      </c>
      <c r="R1219" s="8">
        <f t="shared" si="519"/>
        <v>144518.0883</v>
      </c>
      <c r="S1219" s="23">
        <f t="shared" si="520"/>
        <v>-0.83329298625646775</v>
      </c>
      <c r="T1219" s="23">
        <f t="shared" si="521"/>
        <v>13.32270533925254</v>
      </c>
      <c r="U1219" s="23">
        <f t="shared" si="522"/>
        <v>-0.78322967378057218</v>
      </c>
      <c r="V1219" s="23">
        <f t="shared" ref="V1219:V1282" si="534">IF(OR(P1219="",P1218=""),"",P1219/P1218-1)</f>
        <v>-0.65804935300381673</v>
      </c>
      <c r="W1219" s="23">
        <f t="shared" ref="W1219:W1282" si="535">IF(OR(Q1219="",Q1218=""),"",Q1219/Q1218-1)</f>
        <v>2.2465320339352575</v>
      </c>
      <c r="X1219" s="23">
        <f t="shared" ref="X1219:X1282" si="536">IF(OR(R1219="",R1218=""),"",R1219/R1218-1)</f>
        <v>-0.56766623545280548</v>
      </c>
      <c r="Y1219" s="23">
        <f t="shared" si="523"/>
        <v>0.76632927547520013</v>
      </c>
      <c r="Z1219" s="23">
        <f t="shared" si="524"/>
        <v>0.23367072452479984</v>
      </c>
      <c r="AA1219" s="24">
        <f>IF(SUMIFS('Daily NSE Equity Options'!$M:$M,'Daily NSE Equity Options'!$A:$A,$A1219)=0,"",SUMIFS('Daily NSE Equity Options'!$M:$M,'Daily NSE Equity Options'!$A:$A,$A1219))</f>
        <v>73278227</v>
      </c>
      <c r="AB1219" s="9">
        <f>IF(SUMIFS('Daily BSE Equity Options'!$M:$M,'Daily BSE Equity Options'!$A:$A,$A1219)=0,"",SUMIFS('Daily BSE Equity Options'!$M:$M,'Daily BSE Equity Options'!$A:$A,$A1219))</f>
        <v>22307457</v>
      </c>
      <c r="AC1219" s="9">
        <f t="shared" si="525"/>
        <v>95585684</v>
      </c>
      <c r="AD1219" s="26">
        <f t="shared" si="526"/>
        <v>-0.91702925333753771</v>
      </c>
      <c r="AE1219" s="26">
        <f t="shared" si="527"/>
        <v>5.9447099466992679</v>
      </c>
      <c r="AF1219" s="26">
        <f t="shared" si="528"/>
        <v>-0.89216339057345195</v>
      </c>
      <c r="AG1219" s="26">
        <f t="shared" ref="AG1219:AG1282" si="537">IF(OR(AA1219="",AA1218=""),"",AA1219/AA1218-1)</f>
        <v>-0.62322254999317073</v>
      </c>
      <c r="AH1219" s="26">
        <f t="shared" ref="AH1219:AH1282" si="538">IF(OR(AB1219="",AB1218=""),"",AB1219/AB1218-1)</f>
        <v>2.2746659929666659</v>
      </c>
      <c r="AI1219" s="26">
        <f t="shared" ref="AI1219:AI1282" si="539">IF(OR(AC1219="",AC1218=""),"",AC1219/AC1218-1)</f>
        <v>-0.52515544844319462</v>
      </c>
      <c r="AJ1219" s="26">
        <f t="shared" si="529"/>
        <v>0.76662345168759793</v>
      </c>
      <c r="AK1219" s="26">
        <f t="shared" si="530"/>
        <v>0.23337654831240209</v>
      </c>
      <c r="AL1219" s="29">
        <v>14.682499999999999</v>
      </c>
      <c r="AM1219" s="30">
        <v>15.2425</v>
      </c>
      <c r="AN1219" s="30">
        <v>12.0825</v>
      </c>
      <c r="AO1219" s="30">
        <v>14.53</v>
      </c>
      <c r="AP1219" s="31">
        <v>-1.04E-2</v>
      </c>
    </row>
    <row r="1220" spans="1:42" x14ac:dyDescent="0.2">
      <c r="A1220" s="11">
        <v>45712</v>
      </c>
      <c r="B1220" s="5" t="s">
        <v>244</v>
      </c>
      <c r="C1220" s="10">
        <v>45689</v>
      </c>
      <c r="D1220" s="5" t="s">
        <v>194</v>
      </c>
      <c r="E1220" s="18">
        <f>IF(SUMIFS('Daily NSE Equity Options'!$K:$K,'Daily NSE Equity Options'!$A:$A,$A1220)=0,"",SUMIFS('Daily NSE Equity Options'!$K:$K,'Daily NSE Equity Options'!$A:$A,$A1220))</f>
        <v>413.31439999999998</v>
      </c>
      <c r="F1220" s="7">
        <f>IF(SUMIFS('Daily BSE Equity Options'!$K:$K,'Daily BSE Equity Options'!$A:$A,$A1220)=0,"",SUMIFS('Daily BSE Equity Options'!$K:$K,'Daily BSE Equity Options'!$A:$A,$A1220))</f>
        <v>91.436599999999999</v>
      </c>
      <c r="G1220" s="7">
        <f t="shared" si="513"/>
        <v>504.75099999999998</v>
      </c>
      <c r="H1220" s="20" t="str">
        <f t="shared" si="514"/>
        <v/>
      </c>
      <c r="I1220" s="20" t="str">
        <f t="shared" si="515"/>
        <v/>
      </c>
      <c r="J1220" s="20" t="str">
        <f t="shared" si="516"/>
        <v/>
      </c>
      <c r="K1220" s="20">
        <f t="shared" si="531"/>
        <v>-5.5592648091760455E-2</v>
      </c>
      <c r="L1220" s="20">
        <f t="shared" si="532"/>
        <v>0.25505251541422114</v>
      </c>
      <c r="M1220" s="20">
        <f t="shared" si="533"/>
        <v>-1.1259571517280298E-2</v>
      </c>
      <c r="N1220" s="20">
        <f t="shared" si="517"/>
        <v>0.81884810530340701</v>
      </c>
      <c r="O1220" s="20">
        <f t="shared" si="518"/>
        <v>0.18115189469659299</v>
      </c>
      <c r="P1220" s="21">
        <f>IF(SUMIFS('Daily NSE Equity Options'!$L:$L,'Daily NSE Equity Options'!$A:$A,$A1220)=0,"",SUMIFS('Daily NSE Equity Options'!$L:$L,'Daily NSE Equity Options'!$A:$A,$A1220))</f>
        <v>125126.1026</v>
      </c>
      <c r="Q1220" s="8">
        <f>IF(SUMIFS('Daily BSE Equity Options'!$L:$L,'Daily BSE Equity Options'!$A:$A,$A1220)=0,"",SUMIFS('Daily BSE Equity Options'!$L:$L,'Daily BSE Equity Options'!$A:$A,$A1220))</f>
        <v>60678.881300000001</v>
      </c>
      <c r="R1220" s="8">
        <f t="shared" si="519"/>
        <v>185804.98389999999</v>
      </c>
      <c r="S1220" s="23" t="str">
        <f t="shared" si="520"/>
        <v/>
      </c>
      <c r="T1220" s="23" t="str">
        <f t="shared" si="521"/>
        <v/>
      </c>
      <c r="U1220" s="23" t="str">
        <f t="shared" si="522"/>
        <v/>
      </c>
      <c r="V1220" s="23">
        <f t="shared" si="534"/>
        <v>0.12982269053484519</v>
      </c>
      <c r="W1220" s="23">
        <f t="shared" si="535"/>
        <v>0.79684680678208131</v>
      </c>
      <c r="X1220" s="23">
        <f t="shared" si="536"/>
        <v>0.28568669905385113</v>
      </c>
      <c r="Y1220" s="23">
        <f t="shared" si="523"/>
        <v>0.67342705224388766</v>
      </c>
      <c r="Z1220" s="23">
        <f t="shared" si="524"/>
        <v>0.3265729477561124</v>
      </c>
      <c r="AA1220" s="24">
        <f>IF(SUMIFS('Daily NSE Equity Options'!$M:$M,'Daily NSE Equity Options'!$A:$A,$A1220)=0,"",SUMIFS('Daily NSE Equity Options'!$M:$M,'Daily NSE Equity Options'!$A:$A,$A1220))</f>
        <v>81866554</v>
      </c>
      <c r="AB1220" s="9">
        <f>IF(SUMIFS('Daily BSE Equity Options'!$M:$M,'Daily BSE Equity Options'!$A:$A,$A1220)=0,"",SUMIFS('Daily BSE Equity Options'!$M:$M,'Daily BSE Equity Options'!$A:$A,$A1220))</f>
        <v>40337961</v>
      </c>
      <c r="AC1220" s="9">
        <f t="shared" si="525"/>
        <v>122204515</v>
      </c>
      <c r="AD1220" s="26" t="str">
        <f t="shared" si="526"/>
        <v/>
      </c>
      <c r="AE1220" s="26" t="str">
        <f t="shared" si="527"/>
        <v/>
      </c>
      <c r="AF1220" s="26" t="str">
        <f t="shared" si="528"/>
        <v/>
      </c>
      <c r="AG1220" s="26">
        <f t="shared" si="537"/>
        <v>0.11720162115821942</v>
      </c>
      <c r="AH1220" s="26">
        <f t="shared" si="538"/>
        <v>0.80827249829507686</v>
      </c>
      <c r="AI1220" s="26">
        <f t="shared" si="539"/>
        <v>0.2784813571036433</v>
      </c>
      <c r="AJ1220" s="26">
        <f t="shared" si="529"/>
        <v>0.66991431535897017</v>
      </c>
      <c r="AK1220" s="26">
        <f t="shared" si="530"/>
        <v>0.33008568464102983</v>
      </c>
      <c r="AL1220" s="29">
        <v>14.53</v>
      </c>
      <c r="AM1220" s="30">
        <v>15.58</v>
      </c>
      <c r="AN1220" s="30">
        <v>14.365</v>
      </c>
      <c r="AO1220" s="30">
        <v>14.44</v>
      </c>
      <c r="AP1220" s="31">
        <v>-6.1999999999999998E-3</v>
      </c>
    </row>
    <row r="1221" spans="1:42" x14ac:dyDescent="0.2">
      <c r="A1221" s="11">
        <v>45713</v>
      </c>
      <c r="B1221" s="5" t="s">
        <v>242</v>
      </c>
      <c r="C1221" s="10">
        <v>45689</v>
      </c>
      <c r="D1221" s="5" t="s">
        <v>194</v>
      </c>
      <c r="E1221" s="18">
        <f>IF(SUMIFS('Daily NSE Equity Options'!$K:$K,'Daily NSE Equity Options'!$A:$A,$A1221)=0,"",SUMIFS('Daily NSE Equity Options'!$K:$K,'Daily NSE Equity Options'!$A:$A,$A1221))</f>
        <v>288.46069999999997</v>
      </c>
      <c r="F1221" s="7">
        <f>IF(SUMIFS('Daily BSE Equity Options'!$K:$K,'Daily BSE Equity Options'!$A:$A,$A1221)=0,"",SUMIFS('Daily BSE Equity Options'!$K:$K,'Daily BSE Equity Options'!$A:$A,$A1221))</f>
        <v>145.4684</v>
      </c>
      <c r="G1221" s="7">
        <f t="shared" si="513"/>
        <v>433.92909999999995</v>
      </c>
      <c r="H1221" s="20" t="str">
        <f t="shared" si="514"/>
        <v/>
      </c>
      <c r="I1221" s="20" t="str">
        <f t="shared" si="515"/>
        <v/>
      </c>
      <c r="J1221" s="20" t="str">
        <f t="shared" si="516"/>
        <v/>
      </c>
      <c r="K1221" s="20">
        <f t="shared" si="531"/>
        <v>-0.30207924040391532</v>
      </c>
      <c r="L1221" s="20">
        <f t="shared" si="532"/>
        <v>0.59092092225651438</v>
      </c>
      <c r="M1221" s="20">
        <f t="shared" si="533"/>
        <v>-0.14031056897361283</v>
      </c>
      <c r="N1221" s="20">
        <f t="shared" si="517"/>
        <v>0.66476458942255778</v>
      </c>
      <c r="O1221" s="20">
        <f t="shared" si="518"/>
        <v>0.33523541057744233</v>
      </c>
      <c r="P1221" s="21">
        <f>IF(SUMIFS('Daily NSE Equity Options'!$L:$L,'Daily NSE Equity Options'!$A:$A,$A1221)=0,"",SUMIFS('Daily NSE Equity Options'!$L:$L,'Daily NSE Equity Options'!$A:$A,$A1221))</f>
        <v>121021.39380000001</v>
      </c>
      <c r="Q1221" s="8">
        <f>IF(SUMIFS('Daily BSE Equity Options'!$L:$L,'Daily BSE Equity Options'!$A:$A,$A1221)=0,"",SUMIFS('Daily BSE Equity Options'!$L:$L,'Daily BSE Equity Options'!$A:$A,$A1221))</f>
        <v>294865.08610000001</v>
      </c>
      <c r="R1221" s="8">
        <f t="shared" si="519"/>
        <v>415886.47990000003</v>
      </c>
      <c r="S1221" s="23" t="str">
        <f t="shared" si="520"/>
        <v/>
      </c>
      <c r="T1221" s="23" t="str">
        <f t="shared" si="521"/>
        <v/>
      </c>
      <c r="U1221" s="23" t="str">
        <f t="shared" si="522"/>
        <v/>
      </c>
      <c r="V1221" s="23">
        <f t="shared" si="534"/>
        <v>-3.2804576460930934E-2</v>
      </c>
      <c r="W1221" s="23">
        <f t="shared" si="535"/>
        <v>3.8594351079442202</v>
      </c>
      <c r="X1221" s="23">
        <f t="shared" si="536"/>
        <v>1.2382956106485801</v>
      </c>
      <c r="Y1221" s="23">
        <f t="shared" si="523"/>
        <v>0.29099622048088608</v>
      </c>
      <c r="Z1221" s="23">
        <f t="shared" si="524"/>
        <v>0.70900377951911386</v>
      </c>
      <c r="AA1221" s="24">
        <f>IF(SUMIFS('Daily NSE Equity Options'!$M:$M,'Daily NSE Equity Options'!$A:$A,$A1221)=0,"",SUMIFS('Daily NSE Equity Options'!$M:$M,'Daily NSE Equity Options'!$A:$A,$A1221))</f>
        <v>78963023</v>
      </c>
      <c r="AB1221" s="9">
        <f>IF(SUMIFS('Daily BSE Equity Options'!$M:$M,'Daily BSE Equity Options'!$A:$A,$A1221)=0,"",SUMIFS('Daily BSE Equity Options'!$M:$M,'Daily BSE Equity Options'!$A:$A,$A1221))</f>
        <v>196008260</v>
      </c>
      <c r="AC1221" s="9">
        <f t="shared" si="525"/>
        <v>274971283</v>
      </c>
      <c r="AD1221" s="26" t="str">
        <f t="shared" si="526"/>
        <v/>
      </c>
      <c r="AE1221" s="26" t="str">
        <f t="shared" si="527"/>
        <v/>
      </c>
      <c r="AF1221" s="26" t="str">
        <f t="shared" si="528"/>
        <v/>
      </c>
      <c r="AG1221" s="26">
        <f t="shared" si="537"/>
        <v>-3.5466632686163901E-2</v>
      </c>
      <c r="AH1221" s="26">
        <f t="shared" si="538"/>
        <v>3.8591514082727185</v>
      </c>
      <c r="AI1221" s="26">
        <f t="shared" si="539"/>
        <v>1.2500910297790551</v>
      </c>
      <c r="AJ1221" s="26">
        <f t="shared" si="529"/>
        <v>0.28716825312990957</v>
      </c>
      <c r="AK1221" s="26">
        <f t="shared" si="530"/>
        <v>0.71283174687009043</v>
      </c>
      <c r="AL1221" s="29">
        <v>14.442500000000001</v>
      </c>
      <c r="AM1221" s="30">
        <v>15.077500000000001</v>
      </c>
      <c r="AN1221" s="30">
        <v>13.605</v>
      </c>
      <c r="AO1221" s="30">
        <v>13.72</v>
      </c>
      <c r="AP1221" s="31">
        <v>-0.05</v>
      </c>
    </row>
    <row r="1222" spans="1:42" x14ac:dyDescent="0.2">
      <c r="A1222" s="11">
        <v>45715</v>
      </c>
      <c r="B1222" s="5" t="s">
        <v>243</v>
      </c>
      <c r="C1222" s="10">
        <v>45689</v>
      </c>
      <c r="D1222" s="5" t="s">
        <v>194</v>
      </c>
      <c r="E1222" s="18">
        <f>IF(SUMIFS('Daily NSE Equity Options'!$K:$K,'Daily NSE Equity Options'!$A:$A,$A1222)=0,"",SUMIFS('Daily NSE Equity Options'!$K:$K,'Daily NSE Equity Options'!$A:$A,$A1222))</f>
        <v>388.05700000000002</v>
      </c>
      <c r="F1222" s="7">
        <f>IF(SUMIFS('Daily BSE Equity Options'!$K:$K,'Daily BSE Equity Options'!$A:$A,$A1222)=0,"",SUMIFS('Daily BSE Equity Options'!$K:$K,'Daily BSE Equity Options'!$A:$A,$A1222))</f>
        <v>15.828099999999999</v>
      </c>
      <c r="G1222" s="7">
        <f t="shared" si="513"/>
        <v>403.88510000000002</v>
      </c>
      <c r="H1222" s="20">
        <f t="shared" si="514"/>
        <v>-0.4458576014670621</v>
      </c>
      <c r="I1222" s="20">
        <f t="shared" si="515"/>
        <v>3.2377777777777776</v>
      </c>
      <c r="J1222" s="20">
        <f t="shared" si="516"/>
        <v>-0.42631497535080376</v>
      </c>
      <c r="K1222" s="20">
        <f t="shared" si="531"/>
        <v>0.34526817691283451</v>
      </c>
      <c r="L1222" s="20">
        <f t="shared" si="532"/>
        <v>-0.89119217644519355</v>
      </c>
      <c r="M1222" s="20">
        <f t="shared" si="533"/>
        <v>-6.9237117307873408E-2</v>
      </c>
      <c r="N1222" s="20">
        <f t="shared" si="517"/>
        <v>0.96081038889525761</v>
      </c>
      <c r="O1222" s="20">
        <f t="shared" si="518"/>
        <v>3.9189611104742408E-2</v>
      </c>
      <c r="P1222" s="21">
        <f>IF(SUMIFS('Daily NSE Equity Options'!$L:$L,'Daily NSE Equity Options'!$A:$A,$A1222)=0,"",SUMIFS('Daily NSE Equity Options'!$L:$L,'Daily NSE Equity Options'!$A:$A,$A1222))</f>
        <v>358034.17290000001</v>
      </c>
      <c r="Q1222" s="8">
        <f>IF(SUMIFS('Daily BSE Equity Options'!$L:$L,'Daily BSE Equity Options'!$A:$A,$A1222)=0,"",SUMIFS('Daily BSE Equity Options'!$L:$L,'Daily BSE Equity Options'!$A:$A,$A1222))</f>
        <v>7410.2098999999998</v>
      </c>
      <c r="R1222" s="8">
        <f t="shared" si="519"/>
        <v>365444.38280000002</v>
      </c>
      <c r="S1222" s="23">
        <f t="shared" si="520"/>
        <v>-0.11342387903541573</v>
      </c>
      <c r="T1222" s="23">
        <f t="shared" si="521"/>
        <v>7.0754325383198928</v>
      </c>
      <c r="U1222" s="23">
        <f t="shared" si="522"/>
        <v>-9.7126027057783615E-2</v>
      </c>
      <c r="V1222" s="23">
        <f t="shared" si="534"/>
        <v>1.9584370304946859</v>
      </c>
      <c r="W1222" s="23">
        <f t="shared" si="535"/>
        <v>-0.97486915118364703</v>
      </c>
      <c r="X1222" s="23">
        <f t="shared" si="536"/>
        <v>-0.12128813880203282</v>
      </c>
      <c r="Y1222" s="23">
        <f t="shared" si="523"/>
        <v>0.97972274236855494</v>
      </c>
      <c r="Z1222" s="23">
        <f t="shared" si="524"/>
        <v>2.0277257631444976E-2</v>
      </c>
      <c r="AA1222" s="24">
        <f>IF(SUMIFS('Daily NSE Equity Options'!$M:$M,'Daily NSE Equity Options'!$A:$A,$A1222)=0,"",SUMIFS('Daily NSE Equity Options'!$M:$M,'Daily NSE Equity Options'!$A:$A,$A1222))</f>
        <v>232047003</v>
      </c>
      <c r="AB1222" s="9">
        <f>IF(SUMIFS('Daily BSE Equity Options'!$M:$M,'Daily BSE Equity Options'!$A:$A,$A1222)=0,"",SUMIFS('Daily BSE Equity Options'!$M:$M,'Daily BSE Equity Options'!$A:$A,$A1222))</f>
        <v>4948523</v>
      </c>
      <c r="AC1222" s="9">
        <f t="shared" si="525"/>
        <v>236995526</v>
      </c>
      <c r="AD1222" s="26">
        <f t="shared" si="526"/>
        <v>-0.52263326544407018</v>
      </c>
      <c r="AE1222" s="26">
        <f t="shared" si="527"/>
        <v>2.9779091817450309</v>
      </c>
      <c r="AF1222" s="26">
        <f t="shared" si="528"/>
        <v>-0.5136976955172029</v>
      </c>
      <c r="AG1222" s="26">
        <f t="shared" si="537"/>
        <v>1.9386793233587323</v>
      </c>
      <c r="AH1222" s="26">
        <f t="shared" si="538"/>
        <v>-0.97475349763321195</v>
      </c>
      <c r="AI1222" s="26">
        <f t="shared" si="539"/>
        <v>-0.13810808381761086</v>
      </c>
      <c r="AJ1222" s="26">
        <f t="shared" si="529"/>
        <v>0.9791197619485863</v>
      </c>
      <c r="AK1222" s="26">
        <f t="shared" si="530"/>
        <v>2.0880238051413678E-2</v>
      </c>
      <c r="AL1222" s="29">
        <v>13.715</v>
      </c>
      <c r="AM1222" s="30">
        <v>14.0075</v>
      </c>
      <c r="AN1222" s="30">
        <v>12.91</v>
      </c>
      <c r="AO1222" s="30">
        <v>13.31</v>
      </c>
      <c r="AP1222" s="31">
        <v>-2.9499999999999998E-2</v>
      </c>
    </row>
    <row r="1223" spans="1:42" x14ac:dyDescent="0.2">
      <c r="A1223" s="11">
        <v>45716</v>
      </c>
      <c r="B1223" s="5" t="s">
        <v>241</v>
      </c>
      <c r="C1223" s="10">
        <v>45689</v>
      </c>
      <c r="D1223" s="5" t="s">
        <v>194</v>
      </c>
      <c r="E1223" s="18">
        <f>IF(SUMIFS('Daily NSE Equity Options'!$K:$K,'Daily NSE Equity Options'!$A:$A,$A1223)=0,"",SUMIFS('Daily NSE Equity Options'!$K:$K,'Daily NSE Equity Options'!$A:$A,$A1223))</f>
        <v>480.05489999999998</v>
      </c>
      <c r="F1223" s="7">
        <f>IF(SUMIFS('Daily BSE Equity Options'!$K:$K,'Daily BSE Equity Options'!$A:$A,$A1223)=0,"",SUMIFS('Daily BSE Equity Options'!$K:$K,'Daily BSE Equity Options'!$A:$A,$A1223))</f>
        <v>101.54349999999999</v>
      </c>
      <c r="G1223" s="7">
        <f t="shared" si="513"/>
        <v>581.59839999999997</v>
      </c>
      <c r="H1223" s="20">
        <f t="shared" si="514"/>
        <v>-0.46739362820449526</v>
      </c>
      <c r="I1223" s="20">
        <f t="shared" si="515"/>
        <v>11.165414704860487</v>
      </c>
      <c r="J1223" s="20">
        <f t="shared" si="516"/>
        <v>-0.3606549303578056</v>
      </c>
      <c r="K1223" s="20">
        <f t="shared" si="531"/>
        <v>0.23707316193239647</v>
      </c>
      <c r="L1223" s="20">
        <f t="shared" si="532"/>
        <v>5.4153941408002222</v>
      </c>
      <c r="M1223" s="20">
        <f t="shared" si="533"/>
        <v>0.44000954726975561</v>
      </c>
      <c r="N1223" s="20">
        <f t="shared" si="517"/>
        <v>0.82540615655063698</v>
      </c>
      <c r="O1223" s="20">
        <f t="shared" si="518"/>
        <v>0.17459384344936299</v>
      </c>
      <c r="P1223" s="21">
        <f>IF(SUMIFS('Daily NSE Equity Options'!$L:$L,'Daily NSE Equity Options'!$A:$A,$A1223)=0,"",SUMIFS('Daily NSE Equity Options'!$L:$L,'Daily NSE Equity Options'!$A:$A,$A1223))</f>
        <v>108038.53660000001</v>
      </c>
      <c r="Q1223" s="8">
        <f>IF(SUMIFS('Daily BSE Equity Options'!$L:$L,'Daily BSE Equity Options'!$A:$A,$A1223)=0,"",SUMIFS('Daily BSE Equity Options'!$L:$L,'Daily BSE Equity Options'!$A:$A,$A1223))</f>
        <v>49063.969499999999</v>
      </c>
      <c r="R1223" s="8">
        <f t="shared" si="519"/>
        <v>157102.5061</v>
      </c>
      <c r="S1223" s="23">
        <f t="shared" si="520"/>
        <v>-0.67852908458282468</v>
      </c>
      <c r="T1223" s="23">
        <f t="shared" si="521"/>
        <v>16.070154887119426</v>
      </c>
      <c r="U1223" s="23">
        <f t="shared" si="522"/>
        <v>-0.53650224177721073</v>
      </c>
      <c r="V1223" s="23">
        <f t="shared" si="534"/>
        <v>-0.69824518222684995</v>
      </c>
      <c r="W1223" s="23">
        <f t="shared" si="535"/>
        <v>5.621130867021729</v>
      </c>
      <c r="X1223" s="23">
        <f t="shared" si="536"/>
        <v>-0.57010556600625362</v>
      </c>
      <c r="Y1223" s="23">
        <f t="shared" si="523"/>
        <v>0.68769454594970336</v>
      </c>
      <c r="Z1223" s="23">
        <f t="shared" si="524"/>
        <v>0.31230545405029664</v>
      </c>
      <c r="AA1223" s="24">
        <f>IF(SUMIFS('Daily NSE Equity Options'!$M:$M,'Daily NSE Equity Options'!$A:$A,$A1223)=0,"",SUMIFS('Daily NSE Equity Options'!$M:$M,'Daily NSE Equity Options'!$A:$A,$A1223))</f>
        <v>68951052</v>
      </c>
      <c r="AB1223" s="9">
        <f>IF(SUMIFS('Daily BSE Equity Options'!$M:$M,'Daily BSE Equity Options'!$A:$A,$A1223)=0,"",SUMIFS('Daily BSE Equity Options'!$M:$M,'Daily BSE Equity Options'!$A:$A,$A1223))</f>
        <v>33211886</v>
      </c>
      <c r="AC1223" s="9">
        <f t="shared" si="525"/>
        <v>102162938</v>
      </c>
      <c r="AD1223" s="26">
        <f t="shared" si="526"/>
        <v>-0.82942702356206455</v>
      </c>
      <c r="AE1223" s="26">
        <f t="shared" si="527"/>
        <v>7.4711081727905917</v>
      </c>
      <c r="AF1223" s="26">
        <f t="shared" si="528"/>
        <v>-0.7496942534386043</v>
      </c>
      <c r="AG1223" s="26">
        <f t="shared" si="537"/>
        <v>-0.70285739049170137</v>
      </c>
      <c r="AH1223" s="26">
        <f t="shared" si="538"/>
        <v>5.7114745147188364</v>
      </c>
      <c r="AI1223" s="26">
        <f t="shared" si="539"/>
        <v>-0.56892461337012756</v>
      </c>
      <c r="AJ1223" s="26">
        <f t="shared" si="529"/>
        <v>0.67491257935436433</v>
      </c>
      <c r="AK1223" s="26">
        <f t="shared" si="530"/>
        <v>0.32508742064563573</v>
      </c>
      <c r="AL1223" s="29">
        <v>13.307499999999999</v>
      </c>
      <c r="AM1223" s="30">
        <v>14.1225</v>
      </c>
      <c r="AN1223" s="30">
        <v>13.2325</v>
      </c>
      <c r="AO1223" s="30">
        <v>13.91</v>
      </c>
      <c r="AP1223" s="31">
        <v>4.53E-2</v>
      </c>
    </row>
    <row r="1224" spans="1:42" x14ac:dyDescent="0.2">
      <c r="A1224" s="11">
        <v>45719</v>
      </c>
      <c r="B1224" s="5" t="s">
        <v>244</v>
      </c>
      <c r="C1224" s="10">
        <v>45717</v>
      </c>
      <c r="D1224" s="5" t="s">
        <v>194</v>
      </c>
      <c r="E1224" s="18">
        <f>IF(SUMIFS('Daily NSE Equity Options'!$K:$K,'Daily NSE Equity Options'!$A:$A,$A1224)=0,"",SUMIFS('Daily NSE Equity Options'!$K:$K,'Daily NSE Equity Options'!$A:$A,$A1224))</f>
        <v>461.38479999999998</v>
      </c>
      <c r="F1224" s="7">
        <f>IF(SUMIFS('Daily BSE Equity Options'!$K:$K,'Daily BSE Equity Options'!$A:$A,$A1224)=0,"",SUMIFS('Daily BSE Equity Options'!$K:$K,'Daily BSE Equity Options'!$A:$A,$A1224))</f>
        <v>160.56100000000001</v>
      </c>
      <c r="G1224" s="7">
        <f t="shared" si="513"/>
        <v>621.94579999999996</v>
      </c>
      <c r="H1224" s="20" t="str">
        <f t="shared" si="514"/>
        <v/>
      </c>
      <c r="I1224" s="20" t="str">
        <f t="shared" si="515"/>
        <v/>
      </c>
      <c r="J1224" s="20" t="str">
        <f t="shared" si="516"/>
        <v/>
      </c>
      <c r="K1224" s="20">
        <f t="shared" si="531"/>
        <v>-3.8891593440666838E-2</v>
      </c>
      <c r="L1224" s="20">
        <f t="shared" si="532"/>
        <v>0.58120411449280374</v>
      </c>
      <c r="M1224" s="20">
        <f t="shared" si="533"/>
        <v>6.9373299513891373E-2</v>
      </c>
      <c r="N1224" s="20">
        <f t="shared" si="517"/>
        <v>0.74184084851123688</v>
      </c>
      <c r="O1224" s="20">
        <f t="shared" si="518"/>
        <v>0.25815915148876317</v>
      </c>
      <c r="P1224" s="21">
        <f>IF(SUMIFS('Daily NSE Equity Options'!$L:$L,'Daily NSE Equity Options'!$A:$A,$A1224)=0,"",SUMIFS('Daily NSE Equity Options'!$L:$L,'Daily NSE Equity Options'!$A:$A,$A1224))</f>
        <v>119575.125</v>
      </c>
      <c r="Q1224" s="8">
        <f>IF(SUMIFS('Daily BSE Equity Options'!$L:$L,'Daily BSE Equity Options'!$A:$A,$A1224)=0,"",SUMIFS('Daily BSE Equity Options'!$L:$L,'Daily BSE Equity Options'!$A:$A,$A1224))</f>
        <v>105452.5827</v>
      </c>
      <c r="R1224" s="8">
        <f t="shared" si="519"/>
        <v>225027.7077</v>
      </c>
      <c r="S1224" s="23" t="str">
        <f t="shared" si="520"/>
        <v/>
      </c>
      <c r="T1224" s="23" t="str">
        <f t="shared" si="521"/>
        <v/>
      </c>
      <c r="U1224" s="23" t="str">
        <f t="shared" si="522"/>
        <v/>
      </c>
      <c r="V1224" s="23">
        <f t="shared" si="534"/>
        <v>0.10678216091275705</v>
      </c>
      <c r="W1224" s="23">
        <f t="shared" si="535"/>
        <v>1.1492876294894976</v>
      </c>
      <c r="X1224" s="23">
        <f t="shared" si="536"/>
        <v>0.43236230462653324</v>
      </c>
      <c r="Y1224" s="23">
        <f t="shared" si="523"/>
        <v>0.53137956308657719</v>
      </c>
      <c r="Z1224" s="23">
        <f t="shared" si="524"/>
        <v>0.46862043691342281</v>
      </c>
      <c r="AA1224" s="24">
        <f>IF(SUMIFS('Daily NSE Equity Options'!$M:$M,'Daily NSE Equity Options'!$A:$A,$A1224)=0,"",SUMIFS('Daily NSE Equity Options'!$M:$M,'Daily NSE Equity Options'!$A:$A,$A1224))</f>
        <v>76070097</v>
      </c>
      <c r="AB1224" s="9">
        <f>IF(SUMIFS('Daily BSE Equity Options'!$M:$M,'Daily BSE Equity Options'!$A:$A,$A1224)=0,"",SUMIFS('Daily BSE Equity Options'!$M:$M,'Daily BSE Equity Options'!$A:$A,$A1224))</f>
        <v>71883892</v>
      </c>
      <c r="AC1224" s="9">
        <f t="shared" si="525"/>
        <v>147953989</v>
      </c>
      <c r="AD1224" s="26" t="str">
        <f t="shared" si="526"/>
        <v/>
      </c>
      <c r="AE1224" s="26" t="str">
        <f t="shared" si="527"/>
        <v/>
      </c>
      <c r="AF1224" s="26" t="str">
        <f t="shared" si="528"/>
        <v/>
      </c>
      <c r="AG1224" s="26">
        <f t="shared" si="537"/>
        <v>0.10324780831480274</v>
      </c>
      <c r="AH1224" s="26">
        <f t="shared" si="538"/>
        <v>1.1644025876759905</v>
      </c>
      <c r="AI1224" s="26">
        <f t="shared" si="539"/>
        <v>0.44821587844312005</v>
      </c>
      <c r="AJ1224" s="26">
        <f t="shared" si="529"/>
        <v>0.51414698254604008</v>
      </c>
      <c r="AK1224" s="26">
        <f t="shared" si="530"/>
        <v>0.48585301745395998</v>
      </c>
      <c r="AL1224" s="29">
        <v>13.91</v>
      </c>
      <c r="AM1224" s="30">
        <v>14.36</v>
      </c>
      <c r="AN1224" s="30">
        <v>13.567500000000001</v>
      </c>
      <c r="AO1224" s="30">
        <v>13.76</v>
      </c>
      <c r="AP1224" s="31">
        <v>-1.0800000000000001E-2</v>
      </c>
    </row>
    <row r="1225" spans="1:42" x14ac:dyDescent="0.2">
      <c r="A1225" s="11">
        <v>45720</v>
      </c>
      <c r="B1225" s="5" t="s">
        <v>242</v>
      </c>
      <c r="C1225" s="10">
        <v>45717</v>
      </c>
      <c r="D1225" s="5" t="s">
        <v>194</v>
      </c>
      <c r="E1225" s="18">
        <f>IF(SUMIFS('Daily NSE Equity Options'!$K:$K,'Daily NSE Equity Options'!$A:$A,$A1225)=0,"",SUMIFS('Daily NSE Equity Options'!$K:$K,'Daily NSE Equity Options'!$A:$A,$A1225))</f>
        <v>342.83080000000001</v>
      </c>
      <c r="F1225" s="7">
        <f>IF(SUMIFS('Daily BSE Equity Options'!$K:$K,'Daily BSE Equity Options'!$A:$A,$A1225)=0,"",SUMIFS('Daily BSE Equity Options'!$K:$K,'Daily BSE Equity Options'!$A:$A,$A1225))</f>
        <v>180.53309999999999</v>
      </c>
      <c r="G1225" s="7">
        <f t="shared" si="513"/>
        <v>523.36390000000006</v>
      </c>
      <c r="H1225" s="20">
        <f t="shared" si="514"/>
        <v>-0.43399081688028507</v>
      </c>
      <c r="I1225" s="20">
        <f t="shared" si="515"/>
        <v>2.3089214527259228</v>
      </c>
      <c r="J1225" s="20">
        <f t="shared" si="516"/>
        <v>-0.20733401407753138</v>
      </c>
      <c r="K1225" s="20">
        <f t="shared" si="531"/>
        <v>-0.25695254806833678</v>
      </c>
      <c r="L1225" s="20">
        <f t="shared" si="532"/>
        <v>0.12438948437042607</v>
      </c>
      <c r="M1225" s="20">
        <f t="shared" si="533"/>
        <v>-0.15850561254694528</v>
      </c>
      <c r="N1225" s="20">
        <f t="shared" si="517"/>
        <v>0.65505244056764322</v>
      </c>
      <c r="O1225" s="20">
        <f t="shared" si="518"/>
        <v>0.34494755943235667</v>
      </c>
      <c r="P1225" s="21">
        <f>IF(SUMIFS('Daily NSE Equity Options'!$L:$L,'Daily NSE Equity Options'!$A:$A,$A1225)=0,"",SUMIFS('Daily NSE Equity Options'!$L:$L,'Daily NSE Equity Options'!$A:$A,$A1225))</f>
        <v>97470.124400000001</v>
      </c>
      <c r="Q1225" s="8">
        <f>IF(SUMIFS('Daily BSE Equity Options'!$L:$L,'Daily BSE Equity Options'!$A:$A,$A1225)=0,"",SUMIFS('Daily BSE Equity Options'!$L:$L,'Daily BSE Equity Options'!$A:$A,$A1225))</f>
        <v>366013.6447</v>
      </c>
      <c r="R1225" s="8">
        <f t="shared" si="519"/>
        <v>463483.76910000003</v>
      </c>
      <c r="S1225" s="23">
        <f t="shared" si="520"/>
        <v>-0.5889885961044552</v>
      </c>
      <c r="T1225" s="23">
        <f t="shared" si="521"/>
        <v>2.9342918882463787</v>
      </c>
      <c r="U1225" s="23">
        <f t="shared" si="522"/>
        <v>0.40373633011371579</v>
      </c>
      <c r="V1225" s="23">
        <f t="shared" si="534"/>
        <v>-0.18486286842685717</v>
      </c>
      <c r="W1225" s="23">
        <f t="shared" si="535"/>
        <v>2.4708836457923948</v>
      </c>
      <c r="X1225" s="23">
        <f t="shared" si="536"/>
        <v>1.0596742233978684</v>
      </c>
      <c r="Y1225" s="23">
        <f t="shared" si="523"/>
        <v>0.21029889480114697</v>
      </c>
      <c r="Z1225" s="23">
        <f t="shared" si="524"/>
        <v>0.78970110519885295</v>
      </c>
      <c r="AA1225" s="24">
        <f>IF(SUMIFS('Daily NSE Equity Options'!$M:$M,'Daily NSE Equity Options'!$A:$A,$A1225)=0,"",SUMIFS('Daily NSE Equity Options'!$M:$M,'Daily NSE Equity Options'!$A:$A,$A1225))</f>
        <v>62247807</v>
      </c>
      <c r="AB1225" s="9">
        <f>IF(SUMIFS('Daily BSE Equity Options'!$M:$M,'Daily BSE Equity Options'!$A:$A,$A1225)=0,"",SUMIFS('Daily BSE Equity Options'!$M:$M,'Daily BSE Equity Options'!$A:$A,$A1225))</f>
        <v>250710178</v>
      </c>
      <c r="AC1225" s="9">
        <f t="shared" si="525"/>
        <v>312957985</v>
      </c>
      <c r="AD1225" s="26">
        <f t="shared" si="526"/>
        <v>-0.78379594861777113</v>
      </c>
      <c r="AE1225" s="26">
        <f t="shared" si="527"/>
        <v>1.1766061238198122</v>
      </c>
      <c r="AF1225" s="26">
        <f t="shared" si="528"/>
        <v>-0.22361483321593212</v>
      </c>
      <c r="AG1225" s="26">
        <f t="shared" si="537"/>
        <v>-0.18170464538779274</v>
      </c>
      <c r="AH1225" s="26">
        <f t="shared" si="538"/>
        <v>2.4877101256565242</v>
      </c>
      <c r="AI1225" s="26">
        <f t="shared" si="539"/>
        <v>1.1152385759602601</v>
      </c>
      <c r="AJ1225" s="26">
        <f t="shared" si="529"/>
        <v>0.19890148193534668</v>
      </c>
      <c r="AK1225" s="26">
        <f t="shared" si="530"/>
        <v>0.80109851806465326</v>
      </c>
      <c r="AL1225" s="29">
        <v>13.762499999999999</v>
      </c>
      <c r="AM1225" s="30">
        <v>14.1975</v>
      </c>
      <c r="AN1225" s="30">
        <v>13.3725</v>
      </c>
      <c r="AO1225" s="30">
        <v>13.83</v>
      </c>
      <c r="AP1225" s="31">
        <v>4.8999999999999998E-3</v>
      </c>
    </row>
    <row r="1226" spans="1:42" x14ac:dyDescent="0.2">
      <c r="A1226" s="11">
        <v>45721</v>
      </c>
      <c r="B1226" s="5" t="s">
        <v>240</v>
      </c>
      <c r="C1226" s="10">
        <v>45717</v>
      </c>
      <c r="D1226" s="5" t="s">
        <v>194</v>
      </c>
      <c r="E1226" s="18">
        <f>IF(SUMIFS('Daily NSE Equity Options'!$K:$K,'Daily NSE Equity Options'!$A:$A,$A1226)=0,"",SUMIFS('Daily NSE Equity Options'!$K:$K,'Daily NSE Equity Options'!$A:$A,$A1226))</f>
        <v>536.74860000000001</v>
      </c>
      <c r="F1226" s="7">
        <f>IF(SUMIFS('Daily BSE Equity Options'!$K:$K,'Daily BSE Equity Options'!$A:$A,$A1226)=0,"",SUMIFS('Daily BSE Equity Options'!$K:$K,'Daily BSE Equity Options'!$A:$A,$A1226))</f>
        <v>46.8504</v>
      </c>
      <c r="G1226" s="7">
        <f t="shared" si="513"/>
        <v>583.59900000000005</v>
      </c>
      <c r="H1226" s="20">
        <f t="shared" si="514"/>
        <v>-0.2820606724851894</v>
      </c>
      <c r="I1226" s="20">
        <f t="shared" si="515"/>
        <v>6.07720660432937</v>
      </c>
      <c r="J1226" s="20">
        <f t="shared" si="516"/>
        <v>-0.22624620845408339</v>
      </c>
      <c r="K1226" s="20">
        <f t="shared" si="531"/>
        <v>0.56563704311281238</v>
      </c>
      <c r="L1226" s="20">
        <f t="shared" si="532"/>
        <v>-0.74048858630356418</v>
      </c>
      <c r="M1226" s="20">
        <f t="shared" si="533"/>
        <v>0.11509219493358258</v>
      </c>
      <c r="N1226" s="20">
        <f t="shared" si="517"/>
        <v>0.9197215896531693</v>
      </c>
      <c r="O1226" s="20">
        <f t="shared" si="518"/>
        <v>8.0278410346830614E-2</v>
      </c>
      <c r="P1226" s="21">
        <f>IF(SUMIFS('Daily NSE Equity Options'!$L:$L,'Daily NSE Equity Options'!$A:$A,$A1226)=0,"",SUMIFS('Daily NSE Equity Options'!$L:$L,'Daily NSE Equity Options'!$A:$A,$A1226))</f>
        <v>196695.63140000001</v>
      </c>
      <c r="Q1226" s="8">
        <f>IF(SUMIFS('Daily BSE Equity Options'!$L:$L,'Daily BSE Equity Options'!$A:$A,$A1226)=0,"",SUMIFS('Daily BSE Equity Options'!$L:$L,'Daily BSE Equity Options'!$A:$A,$A1226))</f>
        <v>15992.236699999999</v>
      </c>
      <c r="R1226" s="8">
        <f t="shared" si="519"/>
        <v>212687.86810000002</v>
      </c>
      <c r="S1226" s="23">
        <f t="shared" si="520"/>
        <v>-0.56617849167713297</v>
      </c>
      <c r="T1226" s="23">
        <f t="shared" si="521"/>
        <v>4.6654642140113722</v>
      </c>
      <c r="U1226" s="23">
        <f t="shared" si="522"/>
        <v>-0.533809234495074</v>
      </c>
      <c r="V1226" s="23">
        <f t="shared" si="534"/>
        <v>1.0180094424912833</v>
      </c>
      <c r="W1226" s="23">
        <f t="shared" si="535"/>
        <v>-0.95630699310921075</v>
      </c>
      <c r="X1226" s="23">
        <f t="shared" si="536"/>
        <v>-0.54111042871468706</v>
      </c>
      <c r="Y1226" s="23">
        <f t="shared" si="523"/>
        <v>0.92480889087439211</v>
      </c>
      <c r="Z1226" s="23">
        <f t="shared" si="524"/>
        <v>7.5191109125607891E-2</v>
      </c>
      <c r="AA1226" s="24">
        <f>IF(SUMIFS('Daily NSE Equity Options'!$M:$M,'Daily NSE Equity Options'!$A:$A,$A1226)=0,"",SUMIFS('Daily NSE Equity Options'!$M:$M,'Daily NSE Equity Options'!$A:$A,$A1226))</f>
        <v>122311429</v>
      </c>
      <c r="AB1226" s="9">
        <f>IF(SUMIFS('Daily BSE Equity Options'!$M:$M,'Daily BSE Equity Options'!$A:$A,$A1226)=0,"",SUMIFS('Daily BSE Equity Options'!$M:$M,'Daily BSE Equity Options'!$A:$A,$A1226))</f>
        <v>10814102</v>
      </c>
      <c r="AC1226" s="9">
        <f t="shared" si="525"/>
        <v>133125531</v>
      </c>
      <c r="AD1226" s="26">
        <f t="shared" si="526"/>
        <v>-0.77625842378061516</v>
      </c>
      <c r="AE1226" s="26">
        <f t="shared" si="527"/>
        <v>1.8406470856323294</v>
      </c>
      <c r="AF1226" s="26">
        <f t="shared" si="528"/>
        <v>-0.75816057432181039</v>
      </c>
      <c r="AG1226" s="26">
        <f t="shared" si="537"/>
        <v>0.96491145463164663</v>
      </c>
      <c r="AH1226" s="26">
        <f t="shared" si="538"/>
        <v>-0.9568661229222214</v>
      </c>
      <c r="AI1226" s="26">
        <f t="shared" si="539"/>
        <v>-0.57462171479663637</v>
      </c>
      <c r="AJ1226" s="26">
        <f t="shared" si="529"/>
        <v>0.91876763293436181</v>
      </c>
      <c r="AK1226" s="26">
        <f t="shared" si="530"/>
        <v>8.1232367065638217E-2</v>
      </c>
      <c r="AL1226" s="29">
        <v>13.83</v>
      </c>
      <c r="AM1226" s="30">
        <v>14.13</v>
      </c>
      <c r="AN1226" s="30">
        <v>13.095000000000001</v>
      </c>
      <c r="AO1226" s="30">
        <v>13.67</v>
      </c>
      <c r="AP1226" s="31">
        <v>-1.1599999999999999E-2</v>
      </c>
    </row>
    <row r="1227" spans="1:42" x14ac:dyDescent="0.2">
      <c r="A1227" s="11">
        <v>45722</v>
      </c>
      <c r="B1227" s="5" t="s">
        <v>243</v>
      </c>
      <c r="C1227" s="10">
        <v>45717</v>
      </c>
      <c r="D1227" s="5" t="s">
        <v>194</v>
      </c>
      <c r="E1227" s="18">
        <f>IF(SUMIFS('Daily NSE Equity Options'!$K:$K,'Daily NSE Equity Options'!$A:$A,$A1227)=0,"",SUMIFS('Daily NSE Equity Options'!$K:$K,'Daily NSE Equity Options'!$A:$A,$A1227))</f>
        <v>650.60199999999998</v>
      </c>
      <c r="F1227" s="7">
        <f>IF(SUMIFS('Daily BSE Equity Options'!$K:$K,'Daily BSE Equity Options'!$A:$A,$A1227)=0,"",SUMIFS('Daily BSE Equity Options'!$K:$K,'Daily BSE Equity Options'!$A:$A,$A1227))</f>
        <v>59.892800000000001</v>
      </c>
      <c r="G1227" s="7">
        <f t="shared" si="513"/>
        <v>710.49479999999994</v>
      </c>
      <c r="H1227" s="20">
        <f t="shared" si="514"/>
        <v>-0.25853544904224746</v>
      </c>
      <c r="I1227" s="20">
        <f t="shared" si="515"/>
        <v>3.7567945357795258</v>
      </c>
      <c r="J1227" s="20">
        <f t="shared" si="516"/>
        <v>-0.20173276378992877</v>
      </c>
      <c r="K1227" s="20">
        <f t="shared" si="531"/>
        <v>0.21211680850215542</v>
      </c>
      <c r="L1227" s="20">
        <f t="shared" si="532"/>
        <v>0.27838396257022358</v>
      </c>
      <c r="M1227" s="20">
        <f t="shared" si="533"/>
        <v>0.21743663028894811</v>
      </c>
      <c r="N1227" s="20">
        <f t="shared" si="517"/>
        <v>0.91570269057563836</v>
      </c>
      <c r="O1227" s="20">
        <f t="shared" si="518"/>
        <v>8.4297309424361741E-2</v>
      </c>
      <c r="P1227" s="21">
        <f>IF(SUMIFS('Daily NSE Equity Options'!$L:$L,'Daily NSE Equity Options'!$A:$A,$A1227)=0,"",SUMIFS('Daily NSE Equity Options'!$L:$L,'Daily NSE Equity Options'!$A:$A,$A1227))</f>
        <v>481289.35560000001</v>
      </c>
      <c r="Q1227" s="8">
        <f>IF(SUMIFS('Daily BSE Equity Options'!$L:$L,'Daily BSE Equity Options'!$A:$A,$A1227)=0,"",SUMIFS('Daily BSE Equity Options'!$L:$L,'Daily BSE Equity Options'!$A:$A,$A1227))</f>
        <v>23227.3253</v>
      </c>
      <c r="R1227" s="8">
        <f t="shared" si="519"/>
        <v>504516.68090000004</v>
      </c>
      <c r="S1227" s="23">
        <f t="shared" si="520"/>
        <v>-0.24337976701209119</v>
      </c>
      <c r="T1227" s="23">
        <f t="shared" si="521"/>
        <v>2.2349386897385162</v>
      </c>
      <c r="U1227" s="23">
        <f t="shared" si="522"/>
        <v>-0.2157175340069194</v>
      </c>
      <c r="V1227" s="23">
        <f t="shared" si="534"/>
        <v>1.4468736401229498</v>
      </c>
      <c r="W1227" s="23">
        <f t="shared" si="535"/>
        <v>0.45241255089727384</v>
      </c>
      <c r="X1227" s="23">
        <f t="shared" si="536"/>
        <v>1.3720990078418112</v>
      </c>
      <c r="Y1227" s="23">
        <f t="shared" si="523"/>
        <v>0.95396123422804346</v>
      </c>
      <c r="Z1227" s="23">
        <f t="shared" si="524"/>
        <v>4.6038765771956459E-2</v>
      </c>
      <c r="AA1227" s="24">
        <f>IF(SUMIFS('Daily NSE Equity Options'!$M:$M,'Daily NSE Equity Options'!$A:$A,$A1227)=0,"",SUMIFS('Daily NSE Equity Options'!$M:$M,'Daily NSE Equity Options'!$A:$A,$A1227))</f>
        <v>290455643</v>
      </c>
      <c r="AB1227" s="9">
        <f>IF(SUMIFS('Daily BSE Equity Options'!$M:$M,'Daily BSE Equity Options'!$A:$A,$A1227)=0,"",SUMIFS('Daily BSE Equity Options'!$M:$M,'Daily BSE Equity Options'!$A:$A,$A1227))</f>
        <v>15695066</v>
      </c>
      <c r="AC1227" s="9">
        <f t="shared" si="525"/>
        <v>306150709</v>
      </c>
      <c r="AD1227" s="26">
        <f t="shared" si="526"/>
        <v>-0.64739009544297588</v>
      </c>
      <c r="AE1227" s="26">
        <f t="shared" si="527"/>
        <v>0.62402394708694575</v>
      </c>
      <c r="AF1227" s="26">
        <f t="shared" si="528"/>
        <v>-0.632646385825545</v>
      </c>
      <c r="AG1227" s="26">
        <f t="shared" si="537"/>
        <v>1.3747220139174403</v>
      </c>
      <c r="AH1227" s="26">
        <f t="shared" si="538"/>
        <v>0.45135176272611455</v>
      </c>
      <c r="AI1227" s="26">
        <f t="shared" si="539"/>
        <v>1.2997144627351758</v>
      </c>
      <c r="AJ1227" s="26">
        <f t="shared" si="529"/>
        <v>0.94873418372517959</v>
      </c>
      <c r="AK1227" s="26">
        <f t="shared" si="530"/>
        <v>5.1265816274820387E-2</v>
      </c>
      <c r="AL1227" s="29">
        <v>13.67</v>
      </c>
      <c r="AM1227" s="30">
        <v>14.1775</v>
      </c>
      <c r="AN1227" s="30">
        <v>13.28</v>
      </c>
      <c r="AO1227" s="30">
        <v>13.73</v>
      </c>
      <c r="AP1227" s="31">
        <v>4.4000000000000003E-3</v>
      </c>
    </row>
    <row r="1228" spans="1:42" x14ac:dyDescent="0.2">
      <c r="A1228" s="11">
        <v>45723</v>
      </c>
      <c r="B1228" s="5" t="s">
        <v>241</v>
      </c>
      <c r="C1228" s="10">
        <v>45717</v>
      </c>
      <c r="D1228" s="5" t="s">
        <v>194</v>
      </c>
      <c r="E1228" s="18">
        <f>IF(SUMIFS('Daily NSE Equity Options'!$K:$K,'Daily NSE Equity Options'!$A:$A,$A1228)=0,"",SUMIFS('Daily NSE Equity Options'!$K:$K,'Daily NSE Equity Options'!$A:$A,$A1228))</f>
        <v>469.70870000000002</v>
      </c>
      <c r="F1228" s="7">
        <f>IF(SUMIFS('Daily BSE Equity Options'!$K:$K,'Daily BSE Equity Options'!$A:$A,$A1228)=0,"",SUMIFS('Daily BSE Equity Options'!$K:$K,'Daily BSE Equity Options'!$A:$A,$A1228))</f>
        <v>115.83459999999999</v>
      </c>
      <c r="G1228" s="7">
        <f t="shared" si="513"/>
        <v>585.54330000000004</v>
      </c>
      <c r="H1228" s="20">
        <f t="shared" si="514"/>
        <v>-0.16643131846046244</v>
      </c>
      <c r="I1228" s="20">
        <f t="shared" si="515"/>
        <v>1.1854471564656142</v>
      </c>
      <c r="J1228" s="20">
        <f t="shared" si="516"/>
        <v>-5.0204381551158583E-2</v>
      </c>
      <c r="K1228" s="20">
        <f t="shared" si="531"/>
        <v>-0.27803987691399656</v>
      </c>
      <c r="L1228" s="20">
        <f t="shared" si="532"/>
        <v>0.93403213741885494</v>
      </c>
      <c r="M1228" s="20">
        <f t="shared" si="533"/>
        <v>-0.17586546727717067</v>
      </c>
      <c r="N1228" s="20">
        <f t="shared" si="517"/>
        <v>0.80217585958203264</v>
      </c>
      <c r="O1228" s="20">
        <f t="shared" si="518"/>
        <v>0.19782414041796736</v>
      </c>
      <c r="P1228" s="21">
        <f>IF(SUMIFS('Daily NSE Equity Options'!$L:$L,'Daily NSE Equity Options'!$A:$A,$A1228)=0,"",SUMIFS('Daily NSE Equity Options'!$L:$L,'Daily NSE Equity Options'!$A:$A,$A1228))</f>
        <v>114644.41989999999</v>
      </c>
      <c r="Q1228" s="8">
        <f>IF(SUMIFS('Daily BSE Equity Options'!$L:$L,'Daily BSE Equity Options'!$A:$A,$A1228)=0,"",SUMIFS('Daily BSE Equity Options'!$L:$L,'Daily BSE Equity Options'!$A:$A,$A1228))</f>
        <v>56887.345600000001</v>
      </c>
      <c r="R1228" s="8">
        <f t="shared" si="519"/>
        <v>171531.76549999998</v>
      </c>
      <c r="S1228" s="23">
        <f t="shared" si="520"/>
        <v>-0.69071060757125391</v>
      </c>
      <c r="T1228" s="23">
        <f t="shared" si="521"/>
        <v>-0.51300188923420209</v>
      </c>
      <c r="U1228" s="23">
        <f t="shared" si="522"/>
        <v>-0.64812743916005577</v>
      </c>
      <c r="V1228" s="23">
        <f t="shared" si="534"/>
        <v>-0.76179730848799188</v>
      </c>
      <c r="W1228" s="23">
        <f t="shared" si="535"/>
        <v>1.4491561066654541</v>
      </c>
      <c r="X1228" s="23">
        <f t="shared" si="536"/>
        <v>-0.66000774207503521</v>
      </c>
      <c r="Y1228" s="23">
        <f t="shared" si="523"/>
        <v>0.66835678841071577</v>
      </c>
      <c r="Z1228" s="23">
        <f t="shared" si="524"/>
        <v>0.33164321158928434</v>
      </c>
      <c r="AA1228" s="24">
        <f>IF(SUMIFS('Daily NSE Equity Options'!$M:$M,'Daily NSE Equity Options'!$A:$A,$A1228)=0,"",SUMIFS('Daily NSE Equity Options'!$M:$M,'Daily NSE Equity Options'!$A:$A,$A1228))</f>
        <v>71984413</v>
      </c>
      <c r="AB1228" s="9">
        <f>IF(SUMIFS('Daily BSE Equity Options'!$M:$M,'Daily BSE Equity Options'!$A:$A,$A1228)=0,"",SUMIFS('Daily BSE Equity Options'!$M:$M,'Daily BSE Equity Options'!$A:$A,$A1228))</f>
        <v>38228715</v>
      </c>
      <c r="AC1228" s="9">
        <f t="shared" si="525"/>
        <v>110213128</v>
      </c>
      <c r="AD1228" s="26">
        <f t="shared" si="526"/>
        <v>-0.79627308736340296</v>
      </c>
      <c r="AE1228" s="26">
        <f t="shared" si="527"/>
        <v>-0.75715384625304216</v>
      </c>
      <c r="AF1228" s="26">
        <f t="shared" si="528"/>
        <v>-0.78421622362524701</v>
      </c>
      <c r="AG1228" s="26">
        <f t="shared" si="537"/>
        <v>-0.75216727670875372</v>
      </c>
      <c r="AH1228" s="26">
        <f t="shared" si="538"/>
        <v>1.4357154662490745</v>
      </c>
      <c r="AI1228" s="26">
        <f t="shared" si="539"/>
        <v>-0.64000368197742774</v>
      </c>
      <c r="AJ1228" s="26">
        <f t="shared" si="529"/>
        <v>0.65313828131254925</v>
      </c>
      <c r="AK1228" s="26">
        <f t="shared" si="530"/>
        <v>0.34686171868745075</v>
      </c>
      <c r="AL1228" s="29">
        <v>13.725</v>
      </c>
      <c r="AM1228" s="30">
        <v>13.86</v>
      </c>
      <c r="AN1228" s="30">
        <v>13.3325</v>
      </c>
      <c r="AO1228" s="30">
        <v>13.47</v>
      </c>
      <c r="AP1228" s="31">
        <v>-1.8599999999999998E-2</v>
      </c>
    </row>
    <row r="1229" spans="1:42" x14ac:dyDescent="0.2">
      <c r="A1229" s="11">
        <v>45726</v>
      </c>
      <c r="B1229" s="5" t="s">
        <v>244</v>
      </c>
      <c r="C1229" s="10">
        <v>45717</v>
      </c>
      <c r="D1229" s="5" t="s">
        <v>194</v>
      </c>
      <c r="E1229" s="18">
        <f>IF(SUMIFS('Daily NSE Equity Options'!$K:$K,'Daily NSE Equity Options'!$A:$A,$A1229)=0,"",SUMIFS('Daily NSE Equity Options'!$K:$K,'Daily NSE Equity Options'!$A:$A,$A1229))</f>
        <v>448.33319999999998</v>
      </c>
      <c r="F1229" s="7">
        <f>IF(SUMIFS('Daily BSE Equity Options'!$K:$K,'Daily BSE Equity Options'!$A:$A,$A1229)=0,"",SUMIFS('Daily BSE Equity Options'!$K:$K,'Daily BSE Equity Options'!$A:$A,$A1229))</f>
        <v>127.0424</v>
      </c>
      <c r="G1229" s="7">
        <f t="shared" si="513"/>
        <v>575.37559999999996</v>
      </c>
      <c r="H1229" s="20" t="str">
        <f t="shared" si="514"/>
        <v/>
      </c>
      <c r="I1229" s="20" t="str">
        <f t="shared" si="515"/>
        <v/>
      </c>
      <c r="J1229" s="20" t="str">
        <f t="shared" si="516"/>
        <v/>
      </c>
      <c r="K1229" s="20">
        <f t="shared" si="531"/>
        <v>-4.5507992506845341E-2</v>
      </c>
      <c r="L1229" s="20">
        <f t="shared" si="532"/>
        <v>9.6756927550144756E-2</v>
      </c>
      <c r="M1229" s="20">
        <f t="shared" si="533"/>
        <v>-1.7364556984940438E-2</v>
      </c>
      <c r="N1229" s="20">
        <f t="shared" si="517"/>
        <v>0.7792009254476554</v>
      </c>
      <c r="O1229" s="20">
        <f t="shared" si="518"/>
        <v>0.2207990745523446</v>
      </c>
      <c r="P1229" s="21">
        <f>IF(SUMIFS('Daily NSE Equity Options'!$L:$L,'Daily NSE Equity Options'!$A:$A,$A1229)=0,"",SUMIFS('Daily NSE Equity Options'!$L:$L,'Daily NSE Equity Options'!$A:$A,$A1229))</f>
        <v>130374.6698</v>
      </c>
      <c r="Q1229" s="8">
        <f>IF(SUMIFS('Daily BSE Equity Options'!$L:$L,'Daily BSE Equity Options'!$A:$A,$A1229)=0,"",SUMIFS('Daily BSE Equity Options'!$L:$L,'Daily BSE Equity Options'!$A:$A,$A1229))</f>
        <v>98188.8946</v>
      </c>
      <c r="R1229" s="8">
        <f t="shared" si="519"/>
        <v>228563.5644</v>
      </c>
      <c r="S1229" s="23" t="str">
        <f t="shared" si="520"/>
        <v/>
      </c>
      <c r="T1229" s="23" t="str">
        <f t="shared" si="521"/>
        <v/>
      </c>
      <c r="U1229" s="23" t="str">
        <f t="shared" si="522"/>
        <v/>
      </c>
      <c r="V1229" s="23">
        <f t="shared" si="534"/>
        <v>0.13720903218596181</v>
      </c>
      <c r="W1229" s="23">
        <f t="shared" si="535"/>
        <v>0.72602348667152428</v>
      </c>
      <c r="X1229" s="23">
        <f t="shared" si="536"/>
        <v>0.3324853489017463</v>
      </c>
      <c r="Y1229" s="23">
        <f t="shared" si="523"/>
        <v>0.57040880571776731</v>
      </c>
      <c r="Z1229" s="23">
        <f t="shared" si="524"/>
        <v>0.42959119428223269</v>
      </c>
      <c r="AA1229" s="24">
        <f>IF(SUMIFS('Daily NSE Equity Options'!$M:$M,'Daily NSE Equity Options'!$A:$A,$A1229)=0,"",SUMIFS('Daily NSE Equity Options'!$M:$M,'Daily NSE Equity Options'!$A:$A,$A1229))</f>
        <v>81714001</v>
      </c>
      <c r="AB1229" s="9">
        <f>IF(SUMIFS('Daily BSE Equity Options'!$M:$M,'Daily BSE Equity Options'!$A:$A,$A1229)=0,"",SUMIFS('Daily BSE Equity Options'!$M:$M,'Daily BSE Equity Options'!$A:$A,$A1229))</f>
        <v>65933559</v>
      </c>
      <c r="AC1229" s="9">
        <f t="shared" si="525"/>
        <v>147647560</v>
      </c>
      <c r="AD1229" s="26" t="str">
        <f t="shared" si="526"/>
        <v/>
      </c>
      <c r="AE1229" s="26" t="str">
        <f t="shared" si="527"/>
        <v/>
      </c>
      <c r="AF1229" s="26" t="str">
        <f t="shared" si="528"/>
        <v/>
      </c>
      <c r="AG1229" s="26">
        <f t="shared" si="537"/>
        <v>0.13516242745495477</v>
      </c>
      <c r="AH1229" s="26">
        <f t="shared" si="538"/>
        <v>0.72471292848844127</v>
      </c>
      <c r="AI1229" s="26">
        <f t="shared" si="539"/>
        <v>0.33965492749647752</v>
      </c>
      <c r="AJ1229" s="26">
        <f t="shared" si="529"/>
        <v>0.5534395624282582</v>
      </c>
      <c r="AK1229" s="26">
        <f t="shared" si="530"/>
        <v>0.4465604375717418</v>
      </c>
      <c r="AL1229" s="29">
        <v>13.47</v>
      </c>
      <c r="AM1229" s="30">
        <v>14.2075</v>
      </c>
      <c r="AN1229" s="30">
        <v>13.47</v>
      </c>
      <c r="AO1229" s="30">
        <v>13.99</v>
      </c>
      <c r="AP1229" s="31">
        <v>3.8600000000000002E-2</v>
      </c>
    </row>
    <row r="1230" spans="1:42" x14ac:dyDescent="0.2">
      <c r="A1230" s="11">
        <v>45727</v>
      </c>
      <c r="B1230" s="5" t="s">
        <v>242</v>
      </c>
      <c r="C1230" s="10">
        <v>45717</v>
      </c>
      <c r="D1230" s="5" t="s">
        <v>194</v>
      </c>
      <c r="E1230" s="18">
        <f>IF(SUMIFS('Daily NSE Equity Options'!$K:$K,'Daily NSE Equity Options'!$A:$A,$A1230)=0,"",SUMIFS('Daily NSE Equity Options'!$K:$K,'Daily NSE Equity Options'!$A:$A,$A1230))</f>
        <v>418.46289999999999</v>
      </c>
      <c r="F1230" s="7">
        <f>IF(SUMIFS('Daily BSE Equity Options'!$K:$K,'Daily BSE Equity Options'!$A:$A,$A1230)=0,"",SUMIFS('Daily BSE Equity Options'!$K:$K,'Daily BSE Equity Options'!$A:$A,$A1230))</f>
        <v>203.27160000000001</v>
      </c>
      <c r="G1230" s="7">
        <f t="shared" si="513"/>
        <v>621.73450000000003</v>
      </c>
      <c r="H1230" s="20">
        <f t="shared" si="514"/>
        <v>-0.29046376754583481</v>
      </c>
      <c r="I1230" s="20">
        <f t="shared" si="515"/>
        <v>2.4377416310667792</v>
      </c>
      <c r="J1230" s="20">
        <f t="shared" si="516"/>
        <v>-4.1862447006390746E-2</v>
      </c>
      <c r="K1230" s="20">
        <f t="shared" si="531"/>
        <v>-6.66252242751596E-2</v>
      </c>
      <c r="L1230" s="20">
        <f t="shared" si="532"/>
        <v>0.60002959641820364</v>
      </c>
      <c r="M1230" s="20">
        <f t="shared" si="533"/>
        <v>8.0571543179794425E-2</v>
      </c>
      <c r="N1230" s="20">
        <f t="shared" si="517"/>
        <v>0.673057229412233</v>
      </c>
      <c r="O1230" s="20">
        <f t="shared" si="518"/>
        <v>0.32694277058776694</v>
      </c>
      <c r="P1230" s="21">
        <f>IF(SUMIFS('Daily NSE Equity Options'!$L:$L,'Daily NSE Equity Options'!$A:$A,$A1230)=0,"",SUMIFS('Daily NSE Equity Options'!$L:$L,'Daily NSE Equity Options'!$A:$A,$A1230))</f>
        <v>126359.04240000001</v>
      </c>
      <c r="Q1230" s="8">
        <f>IF(SUMIFS('Daily BSE Equity Options'!$L:$L,'Daily BSE Equity Options'!$A:$A,$A1230)=0,"",SUMIFS('Daily BSE Equity Options'!$L:$L,'Daily BSE Equity Options'!$A:$A,$A1230))</f>
        <v>402888.27610000002</v>
      </c>
      <c r="R1230" s="8">
        <f t="shared" si="519"/>
        <v>529247.31850000005</v>
      </c>
      <c r="S1230" s="23">
        <f t="shared" si="520"/>
        <v>-0.4643411623629583</v>
      </c>
      <c r="T1230" s="23">
        <f t="shared" si="521"/>
        <v>3.0374098392163926</v>
      </c>
      <c r="U1230" s="23">
        <f t="shared" si="522"/>
        <v>0.57662629895234763</v>
      </c>
      <c r="V1230" s="23">
        <f t="shared" si="534"/>
        <v>-3.0800671680780711E-2</v>
      </c>
      <c r="W1230" s="23">
        <f t="shared" si="535"/>
        <v>3.1031959646890659</v>
      </c>
      <c r="X1230" s="23">
        <f t="shared" si="536"/>
        <v>1.315536686213842</v>
      </c>
      <c r="Y1230" s="23">
        <f t="shared" si="523"/>
        <v>0.23875235260166933</v>
      </c>
      <c r="Z1230" s="23">
        <f t="shared" si="524"/>
        <v>0.76124764739833062</v>
      </c>
      <c r="AA1230" s="24">
        <f>IF(SUMIFS('Daily NSE Equity Options'!$M:$M,'Daily NSE Equity Options'!$A:$A,$A1230)=0,"",SUMIFS('Daily NSE Equity Options'!$M:$M,'Daily NSE Equity Options'!$A:$A,$A1230))</f>
        <v>79924478</v>
      </c>
      <c r="AB1230" s="9">
        <f>IF(SUMIFS('Daily BSE Equity Options'!$M:$M,'Daily BSE Equity Options'!$A:$A,$A1230)=0,"",SUMIFS('Daily BSE Equity Options'!$M:$M,'Daily BSE Equity Options'!$A:$A,$A1230))</f>
        <v>272054625</v>
      </c>
      <c r="AC1230" s="9">
        <f t="shared" si="525"/>
        <v>351979103</v>
      </c>
      <c r="AD1230" s="26">
        <f t="shared" si="526"/>
        <v>-0.7167279954119028</v>
      </c>
      <c r="AE1230" s="26">
        <f t="shared" si="527"/>
        <v>1.2047553182587794</v>
      </c>
      <c r="AF1230" s="26">
        <f t="shared" si="528"/>
        <v>-0.13207718294191717</v>
      </c>
      <c r="AG1230" s="26">
        <f t="shared" si="537"/>
        <v>-2.1899833297845728E-2</v>
      </c>
      <c r="AH1230" s="26">
        <f t="shared" si="538"/>
        <v>3.1261935367390068</v>
      </c>
      <c r="AI1230" s="26">
        <f t="shared" si="539"/>
        <v>1.3839141195425104</v>
      </c>
      <c r="AJ1230" s="26">
        <f t="shared" si="529"/>
        <v>0.2270716565807033</v>
      </c>
      <c r="AK1230" s="26">
        <f t="shared" si="530"/>
        <v>0.77292834341929673</v>
      </c>
      <c r="AL1230" s="29">
        <v>13.984999999999999</v>
      </c>
      <c r="AM1230" s="30">
        <v>14.5025</v>
      </c>
      <c r="AN1230" s="30">
        <v>13.675000000000001</v>
      </c>
      <c r="AO1230" s="30">
        <v>14.07</v>
      </c>
      <c r="AP1230" s="31">
        <v>6.1000000000000004E-3</v>
      </c>
    </row>
    <row r="1231" spans="1:42" x14ac:dyDescent="0.2">
      <c r="A1231" s="11">
        <v>45728</v>
      </c>
      <c r="B1231" s="5" t="s">
        <v>240</v>
      </c>
      <c r="C1231" s="10">
        <v>45717</v>
      </c>
      <c r="D1231" s="5" t="s">
        <v>194</v>
      </c>
      <c r="E1231" s="18">
        <f>IF(SUMIFS('Daily NSE Equity Options'!$K:$K,'Daily NSE Equity Options'!$A:$A,$A1231)=0,"",SUMIFS('Daily NSE Equity Options'!$K:$K,'Daily NSE Equity Options'!$A:$A,$A1231))</f>
        <v>543.26099999999997</v>
      </c>
      <c r="F1231" s="7">
        <f>IF(SUMIFS('Daily BSE Equity Options'!$K:$K,'Daily BSE Equity Options'!$A:$A,$A1231)=0,"",SUMIFS('Daily BSE Equity Options'!$K:$K,'Daily BSE Equity Options'!$A:$A,$A1231))</f>
        <v>49.021299999999997</v>
      </c>
      <c r="G1231" s="7">
        <f t="shared" si="513"/>
        <v>592.28229999999996</v>
      </c>
      <c r="H1231" s="20">
        <f t="shared" si="514"/>
        <v>-0.34490655716869345</v>
      </c>
      <c r="I1231" s="20">
        <f t="shared" si="515"/>
        <v>10.14804539149023</v>
      </c>
      <c r="J1231" s="20">
        <f t="shared" si="516"/>
        <v>-0.28956113045561205</v>
      </c>
      <c r="K1231" s="20">
        <f t="shared" si="531"/>
        <v>0.29822978333324168</v>
      </c>
      <c r="L1231" s="20">
        <f t="shared" si="532"/>
        <v>-0.7588384211075232</v>
      </c>
      <c r="M1231" s="20">
        <f t="shared" si="533"/>
        <v>-4.7371024126858119E-2</v>
      </c>
      <c r="N1231" s="20">
        <f t="shared" si="517"/>
        <v>0.91723321801107338</v>
      </c>
      <c r="O1231" s="20">
        <f t="shared" si="518"/>
        <v>8.2766781988926563E-2</v>
      </c>
      <c r="P1231" s="21">
        <f>IF(SUMIFS('Daily NSE Equity Options'!$L:$L,'Daily NSE Equity Options'!$A:$A,$A1231)=0,"",SUMIFS('Daily NSE Equity Options'!$L:$L,'Daily NSE Equity Options'!$A:$A,$A1231))</f>
        <v>227152.49590000001</v>
      </c>
      <c r="Q1231" s="8">
        <f>IF(SUMIFS('Daily BSE Equity Options'!$L:$L,'Daily BSE Equity Options'!$A:$A,$A1231)=0,"",SUMIFS('Daily BSE Equity Options'!$L:$L,'Daily BSE Equity Options'!$A:$A,$A1231))</f>
        <v>18599.199000000001</v>
      </c>
      <c r="R1231" s="8">
        <f t="shared" si="519"/>
        <v>245751.6949</v>
      </c>
      <c r="S1231" s="23">
        <f t="shared" si="520"/>
        <v>-0.52126276192836718</v>
      </c>
      <c r="T1231" s="23">
        <f t="shared" si="521"/>
        <v>12.134855008260484</v>
      </c>
      <c r="U1231" s="23">
        <f t="shared" si="522"/>
        <v>-0.48360495634213019</v>
      </c>
      <c r="V1231" s="23">
        <f t="shared" si="534"/>
        <v>0.79767503445404397</v>
      </c>
      <c r="W1231" s="23">
        <f t="shared" si="535"/>
        <v>-0.95383534318734176</v>
      </c>
      <c r="X1231" s="23">
        <f t="shared" si="536"/>
        <v>-0.53565811991922263</v>
      </c>
      <c r="Y1231" s="23">
        <f t="shared" si="523"/>
        <v>0.92431710793462363</v>
      </c>
      <c r="Z1231" s="23">
        <f t="shared" si="524"/>
        <v>7.5682892065376359E-2</v>
      </c>
      <c r="AA1231" s="24">
        <f>IF(SUMIFS('Daily NSE Equity Options'!$M:$M,'Daily NSE Equity Options'!$A:$A,$A1231)=0,"",SUMIFS('Daily NSE Equity Options'!$M:$M,'Daily NSE Equity Options'!$A:$A,$A1231))</f>
        <v>139879329</v>
      </c>
      <c r="AB1231" s="9">
        <f>IF(SUMIFS('Daily BSE Equity Options'!$M:$M,'Daily BSE Equity Options'!$A:$A,$A1231)=0,"",SUMIFS('Daily BSE Equity Options'!$M:$M,'Daily BSE Equity Options'!$A:$A,$A1231))</f>
        <v>12528562</v>
      </c>
      <c r="AC1231" s="9">
        <f t="shared" si="525"/>
        <v>152407891</v>
      </c>
      <c r="AD1231" s="26">
        <f t="shared" si="526"/>
        <v>-0.75618247081152634</v>
      </c>
      <c r="AE1231" s="26">
        <f t="shared" si="527"/>
        <v>5.5964623529380795</v>
      </c>
      <c r="AF1231" s="26">
        <f t="shared" si="528"/>
        <v>-0.73522105008472671</v>
      </c>
      <c r="AG1231" s="26">
        <f t="shared" si="537"/>
        <v>0.75014379199323633</v>
      </c>
      <c r="AH1231" s="26">
        <f t="shared" si="538"/>
        <v>-0.95394835871656292</v>
      </c>
      <c r="AI1231" s="26">
        <f t="shared" si="539"/>
        <v>-0.56699733108871531</v>
      </c>
      <c r="AJ1231" s="26">
        <f t="shared" si="529"/>
        <v>0.91779584431097472</v>
      </c>
      <c r="AK1231" s="26">
        <f t="shared" si="530"/>
        <v>8.220415568902531E-2</v>
      </c>
      <c r="AL1231" s="29">
        <v>14.0725</v>
      </c>
      <c r="AM1231" s="30">
        <v>14.3725</v>
      </c>
      <c r="AN1231" s="30">
        <v>13.635</v>
      </c>
      <c r="AO1231" s="30">
        <v>13.69</v>
      </c>
      <c r="AP1231" s="31">
        <v>-2.7199999999999998E-2</v>
      </c>
    </row>
    <row r="1232" spans="1:42" x14ac:dyDescent="0.2">
      <c r="A1232" s="11">
        <v>45729</v>
      </c>
      <c r="B1232" s="5" t="s">
        <v>243</v>
      </c>
      <c r="C1232" s="10">
        <v>45717</v>
      </c>
      <c r="D1232" s="5" t="s">
        <v>194</v>
      </c>
      <c r="E1232" s="18">
        <f>IF(SUMIFS('Daily NSE Equity Options'!$K:$K,'Daily NSE Equity Options'!$A:$A,$A1232)=0,"",SUMIFS('Daily NSE Equity Options'!$K:$K,'Daily NSE Equity Options'!$A:$A,$A1232))</f>
        <v>499.68529999999998</v>
      </c>
      <c r="F1232" s="7">
        <f>IF(SUMIFS('Daily BSE Equity Options'!$K:$K,'Daily BSE Equity Options'!$A:$A,$A1232)=0,"",SUMIFS('Daily BSE Equity Options'!$K:$K,'Daily BSE Equity Options'!$A:$A,$A1232))</f>
        <v>43.988500000000002</v>
      </c>
      <c r="G1232" s="7">
        <f t="shared" si="513"/>
        <v>543.67380000000003</v>
      </c>
      <c r="H1232" s="20">
        <f t="shared" si="514"/>
        <v>-0.45144371045299991</v>
      </c>
      <c r="I1232" s="20">
        <f t="shared" si="515"/>
        <v>2.6811384386218902</v>
      </c>
      <c r="J1232" s="20">
        <f t="shared" si="516"/>
        <v>-0.4108812879967102</v>
      </c>
      <c r="K1232" s="20">
        <f t="shared" si="531"/>
        <v>-8.021135329059137E-2</v>
      </c>
      <c r="L1232" s="20">
        <f t="shared" si="532"/>
        <v>-0.10266557598431691</v>
      </c>
      <c r="M1232" s="20">
        <f t="shared" si="533"/>
        <v>-8.2069817045013704E-2</v>
      </c>
      <c r="N1232" s="20">
        <f t="shared" si="517"/>
        <v>0.91909027067333382</v>
      </c>
      <c r="O1232" s="20">
        <f t="shared" si="518"/>
        <v>8.0909729326666097E-2</v>
      </c>
      <c r="P1232" s="21">
        <f>IF(SUMIFS('Daily NSE Equity Options'!$L:$L,'Daily NSE Equity Options'!$A:$A,$A1232)=0,"",SUMIFS('Daily NSE Equity Options'!$L:$L,'Daily NSE Equity Options'!$A:$A,$A1232))</f>
        <v>429494.67570000002</v>
      </c>
      <c r="Q1232" s="8">
        <f>IF(SUMIFS('Daily BSE Equity Options'!$L:$L,'Daily BSE Equity Options'!$A:$A,$A1232)=0,"",SUMIFS('Daily BSE Equity Options'!$L:$L,'Daily BSE Equity Options'!$A:$A,$A1232))</f>
        <v>21163.246999999999</v>
      </c>
      <c r="R1232" s="8">
        <f t="shared" si="519"/>
        <v>450657.9227</v>
      </c>
      <c r="S1232" s="23">
        <f t="shared" si="520"/>
        <v>-0.32137285694485651</v>
      </c>
      <c r="T1232" s="23">
        <f t="shared" si="521"/>
        <v>2.6701047694035553</v>
      </c>
      <c r="U1232" s="23">
        <f t="shared" si="522"/>
        <v>-0.29436289342386279</v>
      </c>
      <c r="V1232" s="23">
        <f t="shared" si="534"/>
        <v>0.89077682813169567</v>
      </c>
      <c r="W1232" s="23">
        <f t="shared" si="535"/>
        <v>0.13785797979794712</v>
      </c>
      <c r="X1232" s="23">
        <f t="shared" si="536"/>
        <v>0.8337937521992651</v>
      </c>
      <c r="Y1232" s="23">
        <f t="shared" si="523"/>
        <v>0.95303922124966567</v>
      </c>
      <c r="Z1232" s="23">
        <f t="shared" si="524"/>
        <v>4.6960778750334393E-2</v>
      </c>
      <c r="AA1232" s="24">
        <f>IF(SUMIFS('Daily NSE Equity Options'!$M:$M,'Daily NSE Equity Options'!$A:$A,$A1232)=0,"",SUMIFS('Daily NSE Equity Options'!$M:$M,'Daily NSE Equity Options'!$A:$A,$A1232))</f>
        <v>258881082</v>
      </c>
      <c r="AB1232" s="9">
        <f>IF(SUMIFS('Daily BSE Equity Options'!$M:$M,'Daily BSE Equity Options'!$A:$A,$A1232)=0,"",SUMIFS('Daily BSE Equity Options'!$M:$M,'Daily BSE Equity Options'!$A:$A,$A1232))</f>
        <v>14264568</v>
      </c>
      <c r="AC1232" s="9">
        <f t="shared" si="525"/>
        <v>273145650</v>
      </c>
      <c r="AD1232" s="26">
        <f t="shared" si="526"/>
        <v>-0.68121075638831585</v>
      </c>
      <c r="AE1232" s="26">
        <f t="shared" si="527"/>
        <v>0.83976211987254756</v>
      </c>
      <c r="AF1232" s="26">
        <f t="shared" si="528"/>
        <v>-0.6668262518913568</v>
      </c>
      <c r="AG1232" s="26">
        <f t="shared" si="537"/>
        <v>0.85074580962566682</v>
      </c>
      <c r="AH1232" s="26">
        <f t="shared" si="538"/>
        <v>0.13856386710621704</v>
      </c>
      <c r="AI1232" s="26">
        <f t="shared" si="539"/>
        <v>0.79220149434388532</v>
      </c>
      <c r="AJ1232" s="26">
        <f t="shared" si="529"/>
        <v>0.94777669715772517</v>
      </c>
      <c r="AK1232" s="26">
        <f t="shared" si="530"/>
        <v>5.2223302842274812E-2</v>
      </c>
      <c r="AL1232" s="29">
        <v>13.692500000000001</v>
      </c>
      <c r="AM1232" s="30">
        <v>13.9275</v>
      </c>
      <c r="AN1232" s="30">
        <v>13.2225</v>
      </c>
      <c r="AO1232" s="30">
        <v>13.28</v>
      </c>
      <c r="AP1232" s="31">
        <v>-3.0099999999999998E-2</v>
      </c>
    </row>
    <row r="1233" spans="1:42" x14ac:dyDescent="0.2">
      <c r="A1233" s="11">
        <v>45733</v>
      </c>
      <c r="B1233" s="5" t="s">
        <v>244</v>
      </c>
      <c r="C1233" s="10">
        <v>45717</v>
      </c>
      <c r="D1233" s="5" t="s">
        <v>194</v>
      </c>
      <c r="E1233" s="18">
        <f>IF(SUMIFS('Daily NSE Equity Options'!$K:$K,'Daily NSE Equity Options'!$A:$A,$A1233)=0,"",SUMIFS('Daily NSE Equity Options'!$K:$K,'Daily NSE Equity Options'!$A:$A,$A1233))</f>
        <v>384.54489999999998</v>
      </c>
      <c r="F1233" s="7">
        <f>IF(SUMIFS('Daily BSE Equity Options'!$K:$K,'Daily BSE Equity Options'!$A:$A,$A1233)=0,"",SUMIFS('Daily BSE Equity Options'!$K:$K,'Daily BSE Equity Options'!$A:$A,$A1233))</f>
        <v>136.4905</v>
      </c>
      <c r="G1233" s="7">
        <f t="shared" si="513"/>
        <v>521.03539999999998</v>
      </c>
      <c r="H1233" s="20" t="str">
        <f t="shared" si="514"/>
        <v/>
      </c>
      <c r="I1233" s="20" t="str">
        <f t="shared" si="515"/>
        <v/>
      </c>
      <c r="J1233" s="20" t="str">
        <f t="shared" si="516"/>
        <v/>
      </c>
      <c r="K1233" s="20">
        <f t="shared" si="531"/>
        <v>-0.23042583001741301</v>
      </c>
      <c r="L1233" s="20">
        <f t="shared" si="532"/>
        <v>2.1028677949918726</v>
      </c>
      <c r="M1233" s="20">
        <f t="shared" si="533"/>
        <v>-4.1639674378276204E-2</v>
      </c>
      <c r="N1233" s="20">
        <f t="shared" si="517"/>
        <v>0.73803987214688294</v>
      </c>
      <c r="O1233" s="20">
        <f t="shared" si="518"/>
        <v>0.26196012785311706</v>
      </c>
      <c r="P1233" s="21">
        <f>IF(SUMIFS('Daily NSE Equity Options'!$L:$L,'Daily NSE Equity Options'!$A:$A,$A1233)=0,"",SUMIFS('Daily NSE Equity Options'!$L:$L,'Daily NSE Equity Options'!$A:$A,$A1233))</f>
        <v>113108.0846</v>
      </c>
      <c r="Q1233" s="8">
        <f>IF(SUMIFS('Daily BSE Equity Options'!$L:$L,'Daily BSE Equity Options'!$A:$A,$A1233)=0,"",SUMIFS('Daily BSE Equity Options'!$L:$L,'Daily BSE Equity Options'!$A:$A,$A1233))</f>
        <v>96477.732799999998</v>
      </c>
      <c r="R1233" s="8">
        <f t="shared" si="519"/>
        <v>209585.8174</v>
      </c>
      <c r="S1233" s="23" t="str">
        <f t="shared" si="520"/>
        <v/>
      </c>
      <c r="T1233" s="23" t="str">
        <f t="shared" si="521"/>
        <v/>
      </c>
      <c r="U1233" s="23" t="str">
        <f t="shared" si="522"/>
        <v/>
      </c>
      <c r="V1233" s="23">
        <f t="shared" si="534"/>
        <v>-0.7366484592255913</v>
      </c>
      <c r="W1233" s="23">
        <f t="shared" si="535"/>
        <v>3.5587396300766132</v>
      </c>
      <c r="X1233" s="23">
        <f t="shared" si="536"/>
        <v>-0.53493368951704889</v>
      </c>
      <c r="Y1233" s="23">
        <f t="shared" si="523"/>
        <v>0.5396743253105255</v>
      </c>
      <c r="Z1233" s="23">
        <f t="shared" si="524"/>
        <v>0.4603256746894745</v>
      </c>
      <c r="AA1233" s="24">
        <f>IF(SUMIFS('Daily NSE Equity Options'!$M:$M,'Daily NSE Equity Options'!$A:$A,$A1233)=0,"",SUMIFS('Daily NSE Equity Options'!$M:$M,'Daily NSE Equity Options'!$A:$A,$A1233))</f>
        <v>71644045</v>
      </c>
      <c r="AB1233" s="9">
        <f>IF(SUMIFS('Daily BSE Equity Options'!$M:$M,'Daily BSE Equity Options'!$A:$A,$A1233)=0,"",SUMIFS('Daily BSE Equity Options'!$M:$M,'Daily BSE Equity Options'!$A:$A,$A1233))</f>
        <v>65014129</v>
      </c>
      <c r="AC1233" s="9">
        <f t="shared" si="525"/>
        <v>136658174</v>
      </c>
      <c r="AD1233" s="26" t="str">
        <f t="shared" si="526"/>
        <v/>
      </c>
      <c r="AE1233" s="26" t="str">
        <f t="shared" si="527"/>
        <v/>
      </c>
      <c r="AF1233" s="26" t="str">
        <f t="shared" si="528"/>
        <v/>
      </c>
      <c r="AG1233" s="26">
        <f t="shared" si="537"/>
        <v>-0.72325500014713318</v>
      </c>
      <c r="AH1233" s="26">
        <f t="shared" si="538"/>
        <v>3.5577355725038426</v>
      </c>
      <c r="AI1233" s="26">
        <f t="shared" si="539"/>
        <v>-0.4996875330066578</v>
      </c>
      <c r="AJ1233" s="26">
        <f t="shared" si="529"/>
        <v>0.52425729762787554</v>
      </c>
      <c r="AK1233" s="26">
        <f t="shared" si="530"/>
        <v>0.47574270237212446</v>
      </c>
      <c r="AL1233" s="29">
        <v>13.28</v>
      </c>
      <c r="AM1233" s="30">
        <v>14.0975</v>
      </c>
      <c r="AN1233" s="30">
        <v>13.28</v>
      </c>
      <c r="AO1233" s="30">
        <v>13.42</v>
      </c>
      <c r="AP1233" s="31">
        <v>1.0500000000000001E-2</v>
      </c>
    </row>
    <row r="1234" spans="1:42" x14ac:dyDescent="0.2">
      <c r="A1234" s="11">
        <v>45734</v>
      </c>
      <c r="B1234" s="5" t="s">
        <v>242</v>
      </c>
      <c r="C1234" s="10">
        <v>45717</v>
      </c>
      <c r="D1234" s="5" t="s">
        <v>194</v>
      </c>
      <c r="E1234" s="18">
        <f>IF(SUMIFS('Daily NSE Equity Options'!$K:$K,'Daily NSE Equity Options'!$A:$A,$A1234)=0,"",SUMIFS('Daily NSE Equity Options'!$K:$K,'Daily NSE Equity Options'!$A:$A,$A1234))</f>
        <v>411.74889999999999</v>
      </c>
      <c r="F1234" s="7">
        <f>IF(SUMIFS('Daily BSE Equity Options'!$K:$K,'Daily BSE Equity Options'!$A:$A,$A1234)=0,"",SUMIFS('Daily BSE Equity Options'!$K:$K,'Daily BSE Equity Options'!$A:$A,$A1234))</f>
        <v>263.17500000000001</v>
      </c>
      <c r="G1234" s="7">
        <f t="shared" si="513"/>
        <v>674.9239</v>
      </c>
      <c r="H1234" s="20">
        <f t="shared" si="514"/>
        <v>-0.41047770404255168</v>
      </c>
      <c r="I1234" s="20">
        <f t="shared" si="515"/>
        <v>2.2734511821366028</v>
      </c>
      <c r="J1234" s="20">
        <f t="shared" si="516"/>
        <v>-0.13342619772076947</v>
      </c>
      <c r="K1234" s="20">
        <f t="shared" si="531"/>
        <v>7.0743364428965227E-2</v>
      </c>
      <c r="L1234" s="20">
        <f t="shared" si="532"/>
        <v>0.92815617204127765</v>
      </c>
      <c r="M1234" s="20">
        <f t="shared" si="533"/>
        <v>0.29535133313398676</v>
      </c>
      <c r="N1234" s="20">
        <f t="shared" si="517"/>
        <v>0.61006714979273957</v>
      </c>
      <c r="O1234" s="20">
        <f t="shared" si="518"/>
        <v>0.38993285020726043</v>
      </c>
      <c r="P1234" s="21">
        <f>IF(SUMIFS('Daily NSE Equity Options'!$L:$L,'Daily NSE Equity Options'!$A:$A,$A1234)=0,"",SUMIFS('Daily NSE Equity Options'!$L:$L,'Daily NSE Equity Options'!$A:$A,$A1234))</f>
        <v>132954.03760000001</v>
      </c>
      <c r="Q1234" s="8">
        <f>IF(SUMIFS('Daily BSE Equity Options'!$L:$L,'Daily BSE Equity Options'!$A:$A,$A1234)=0,"",SUMIFS('Daily BSE Equity Options'!$L:$L,'Daily BSE Equity Options'!$A:$A,$A1234))</f>
        <v>419135.23229999997</v>
      </c>
      <c r="R1234" s="8">
        <f t="shared" si="519"/>
        <v>552089.26989999996</v>
      </c>
      <c r="S1234" s="23">
        <f t="shared" si="520"/>
        <v>-0.51575326122152076</v>
      </c>
      <c r="T1234" s="23">
        <f t="shared" si="521"/>
        <v>2.7682380159987678</v>
      </c>
      <c r="U1234" s="23">
        <f t="shared" si="522"/>
        <v>0.43107315217770026</v>
      </c>
      <c r="V1234" s="23">
        <f t="shared" si="534"/>
        <v>0.17546007493791471</v>
      </c>
      <c r="W1234" s="23">
        <f t="shared" si="535"/>
        <v>3.3443727390326901</v>
      </c>
      <c r="X1234" s="23">
        <f t="shared" si="536"/>
        <v>1.6341919350693619</v>
      </c>
      <c r="Y1234" s="23">
        <f t="shared" si="523"/>
        <v>0.24081981818643569</v>
      </c>
      <c r="Z1234" s="23">
        <f t="shared" si="524"/>
        <v>0.75918018181356439</v>
      </c>
      <c r="AA1234" s="24">
        <f>IF(SUMIFS('Daily NSE Equity Options'!$M:$M,'Daily NSE Equity Options'!$A:$A,$A1234)=0,"",SUMIFS('Daily NSE Equity Options'!$M:$M,'Daily NSE Equity Options'!$A:$A,$A1234))</f>
        <v>83957566</v>
      </c>
      <c r="AB1234" s="9">
        <f>IF(SUMIFS('Daily BSE Equity Options'!$M:$M,'Daily BSE Equity Options'!$A:$A,$A1234)=0,"",SUMIFS('Daily BSE Equity Options'!$M:$M,'Daily BSE Equity Options'!$A:$A,$A1234))</f>
        <v>279461023</v>
      </c>
      <c r="AC1234" s="9">
        <f t="shared" si="525"/>
        <v>363418589</v>
      </c>
      <c r="AD1234" s="26">
        <f t="shared" si="526"/>
        <v>-0.75216651006300439</v>
      </c>
      <c r="AE1234" s="26">
        <f t="shared" si="527"/>
        <v>0.99051894354046088</v>
      </c>
      <c r="AF1234" s="26">
        <f t="shared" si="528"/>
        <v>-0.24155395666769441</v>
      </c>
      <c r="AG1234" s="26">
        <f t="shared" si="537"/>
        <v>0.17187082331825354</v>
      </c>
      <c r="AH1234" s="26">
        <f t="shared" si="538"/>
        <v>3.2984659995983332</v>
      </c>
      <c r="AI1234" s="26">
        <f t="shared" si="539"/>
        <v>1.6593256617053878</v>
      </c>
      <c r="AJ1234" s="26">
        <f t="shared" si="529"/>
        <v>0.23102166080998129</v>
      </c>
      <c r="AK1234" s="26">
        <f t="shared" si="530"/>
        <v>0.76897833919001868</v>
      </c>
      <c r="AL1234" s="29">
        <v>13.414999999999999</v>
      </c>
      <c r="AM1234" s="30">
        <v>13.6525</v>
      </c>
      <c r="AN1234" s="30">
        <v>11.342499999999999</v>
      </c>
      <c r="AO1234" s="30">
        <v>13.21</v>
      </c>
      <c r="AP1234" s="31">
        <v>-1.5299999999999999E-2</v>
      </c>
    </row>
    <row r="1235" spans="1:42" x14ac:dyDescent="0.2">
      <c r="A1235" s="11">
        <v>45735</v>
      </c>
      <c r="B1235" s="5" t="s">
        <v>240</v>
      </c>
      <c r="C1235" s="10">
        <v>45717</v>
      </c>
      <c r="D1235" s="5" t="s">
        <v>194</v>
      </c>
      <c r="E1235" s="18">
        <f>IF(SUMIFS('Daily NSE Equity Options'!$K:$K,'Daily NSE Equity Options'!$A:$A,$A1235)=0,"",SUMIFS('Daily NSE Equity Options'!$K:$K,'Daily NSE Equity Options'!$A:$A,$A1235))</f>
        <v>493.55509999999998</v>
      </c>
      <c r="F1235" s="7">
        <f>IF(SUMIFS('Daily BSE Equity Options'!$K:$K,'Daily BSE Equity Options'!$A:$A,$A1235)=0,"",SUMIFS('Daily BSE Equity Options'!$K:$K,'Daily BSE Equity Options'!$A:$A,$A1235))</f>
        <v>36.610900000000001</v>
      </c>
      <c r="G1235" s="7">
        <f t="shared" si="513"/>
        <v>530.16599999999994</v>
      </c>
      <c r="H1235" s="20">
        <f t="shared" si="514"/>
        <v>-0.27438012738021955</v>
      </c>
      <c r="I1235" s="20">
        <f t="shared" si="515"/>
        <v>6.8631658075601383</v>
      </c>
      <c r="J1235" s="20">
        <f t="shared" si="516"/>
        <v>-0.22585432716337728</v>
      </c>
      <c r="K1235" s="20">
        <f t="shared" si="531"/>
        <v>0.19867982646705307</v>
      </c>
      <c r="L1235" s="20">
        <f t="shared" si="532"/>
        <v>-0.86088762230455018</v>
      </c>
      <c r="M1235" s="20">
        <f t="shared" si="533"/>
        <v>-0.21448032881929369</v>
      </c>
      <c r="N1235" s="20">
        <f t="shared" si="517"/>
        <v>0.93094445890532407</v>
      </c>
      <c r="O1235" s="20">
        <f t="shared" si="518"/>
        <v>6.9055541094676015E-2</v>
      </c>
      <c r="P1235" s="21">
        <f>IF(SUMIFS('Daily NSE Equity Options'!$L:$L,'Daily NSE Equity Options'!$A:$A,$A1235)=0,"",SUMIFS('Daily NSE Equity Options'!$L:$L,'Daily NSE Equity Options'!$A:$A,$A1235))</f>
        <v>182627.11499999999</v>
      </c>
      <c r="Q1235" s="8">
        <f>IF(SUMIFS('Daily BSE Equity Options'!$L:$L,'Daily BSE Equity Options'!$A:$A,$A1235)=0,"",SUMIFS('Daily BSE Equity Options'!$L:$L,'Daily BSE Equity Options'!$A:$A,$A1235))</f>
        <v>12757.157499999999</v>
      </c>
      <c r="R1235" s="8">
        <f t="shared" si="519"/>
        <v>195384.27249999999</v>
      </c>
      <c r="S1235" s="23">
        <f t="shared" si="520"/>
        <v>-0.55178219081782054</v>
      </c>
      <c r="T1235" s="23">
        <f t="shared" si="521"/>
        <v>7.1230298775702519</v>
      </c>
      <c r="U1235" s="23">
        <f t="shared" si="522"/>
        <v>-0.52231377914176313</v>
      </c>
      <c r="V1235" s="23">
        <f t="shared" si="534"/>
        <v>0.37361089814695458</v>
      </c>
      <c r="W1235" s="23">
        <f t="shared" si="535"/>
        <v>-0.96956314688699574</v>
      </c>
      <c r="X1235" s="23">
        <f t="shared" si="536"/>
        <v>-0.64610021756918046</v>
      </c>
      <c r="Y1235" s="23">
        <f t="shared" si="523"/>
        <v>0.93470734703070846</v>
      </c>
      <c r="Z1235" s="23">
        <f t="shared" si="524"/>
        <v>6.5292652969291584E-2</v>
      </c>
      <c r="AA1235" s="24">
        <f>IF(SUMIFS('Daily NSE Equity Options'!$M:$M,'Daily NSE Equity Options'!$A:$A,$A1235)=0,"",SUMIFS('Daily NSE Equity Options'!$M:$M,'Daily NSE Equity Options'!$A:$A,$A1235))</f>
        <v>113660469</v>
      </c>
      <c r="AB1235" s="9">
        <f>IF(SUMIFS('Daily BSE Equity Options'!$M:$M,'Daily BSE Equity Options'!$A:$A,$A1235)=0,"",SUMIFS('Daily BSE Equity Options'!$M:$M,'Daily BSE Equity Options'!$A:$A,$A1235))</f>
        <v>8430078</v>
      </c>
      <c r="AC1235" s="9">
        <f t="shared" si="525"/>
        <v>122090547</v>
      </c>
      <c r="AD1235" s="26">
        <f t="shared" si="526"/>
        <v>-0.76987026134179293</v>
      </c>
      <c r="AE1235" s="26">
        <f t="shared" si="527"/>
        <v>2.9251417670796798</v>
      </c>
      <c r="AF1235" s="26">
        <f t="shared" si="528"/>
        <v>-0.75387206703136111</v>
      </c>
      <c r="AG1235" s="26">
        <f t="shared" si="537"/>
        <v>0.35378470833706643</v>
      </c>
      <c r="AH1235" s="26">
        <f t="shared" si="538"/>
        <v>-0.96983451248584318</v>
      </c>
      <c r="AI1235" s="26">
        <f t="shared" si="539"/>
        <v>-0.66404980181132123</v>
      </c>
      <c r="AJ1235" s="26">
        <f t="shared" si="529"/>
        <v>0.93095224645033325</v>
      </c>
      <c r="AK1235" s="26">
        <f t="shared" si="530"/>
        <v>6.9047753549666704E-2</v>
      </c>
      <c r="AL1235" s="29">
        <v>13.21</v>
      </c>
      <c r="AM1235" s="30">
        <v>13.5725</v>
      </c>
      <c r="AN1235" s="30">
        <v>12.585000000000001</v>
      </c>
      <c r="AO1235" s="30">
        <v>13.3</v>
      </c>
      <c r="AP1235" s="31">
        <v>6.7999999999999996E-3</v>
      </c>
    </row>
    <row r="1236" spans="1:42" x14ac:dyDescent="0.2">
      <c r="A1236" s="11">
        <v>45736</v>
      </c>
      <c r="B1236" s="5" t="s">
        <v>243</v>
      </c>
      <c r="C1236" s="10">
        <v>45717</v>
      </c>
      <c r="D1236" s="5" t="s">
        <v>194</v>
      </c>
      <c r="E1236" s="18">
        <f>IF(SUMIFS('Daily NSE Equity Options'!$K:$K,'Daily NSE Equity Options'!$A:$A,$A1236)=0,"",SUMIFS('Daily NSE Equity Options'!$K:$K,'Daily NSE Equity Options'!$A:$A,$A1236))</f>
        <v>593.09180000000003</v>
      </c>
      <c r="F1236" s="7">
        <f>IF(SUMIFS('Daily BSE Equity Options'!$K:$K,'Daily BSE Equity Options'!$A:$A,$A1236)=0,"",SUMIFS('Daily BSE Equity Options'!$K:$K,'Daily BSE Equity Options'!$A:$A,$A1236))</f>
        <v>44.345100000000002</v>
      </c>
      <c r="G1236" s="7">
        <f t="shared" si="513"/>
        <v>637.43690000000004</v>
      </c>
      <c r="H1236" s="20">
        <f t="shared" si="514"/>
        <v>-0.32646349151117626</v>
      </c>
      <c r="I1236" s="20">
        <f t="shared" si="515"/>
        <v>4.3116810004072548</v>
      </c>
      <c r="J1236" s="20">
        <f t="shared" si="516"/>
        <v>-0.2829023740587232</v>
      </c>
      <c r="K1236" s="20">
        <f t="shared" si="531"/>
        <v>0.20167292365128042</v>
      </c>
      <c r="L1236" s="20">
        <f t="shared" si="532"/>
        <v>0.21125402544051086</v>
      </c>
      <c r="M1236" s="20">
        <f t="shared" si="533"/>
        <v>0.2023345518196189</v>
      </c>
      <c r="N1236" s="20">
        <f t="shared" si="517"/>
        <v>0.93043217297272873</v>
      </c>
      <c r="O1236" s="20">
        <f t="shared" si="518"/>
        <v>6.9567827027271253E-2</v>
      </c>
      <c r="P1236" s="21">
        <f>IF(SUMIFS('Daily NSE Equity Options'!$L:$L,'Daily NSE Equity Options'!$A:$A,$A1236)=0,"",SUMIFS('Daily NSE Equity Options'!$L:$L,'Daily NSE Equity Options'!$A:$A,$A1236))</f>
        <v>448227.55930000002</v>
      </c>
      <c r="Q1236" s="8">
        <f>IF(SUMIFS('Daily BSE Equity Options'!$L:$L,'Daily BSE Equity Options'!$A:$A,$A1236)=0,"",SUMIFS('Daily BSE Equity Options'!$L:$L,'Daily BSE Equity Options'!$A:$A,$A1236))</f>
        <v>19325.296200000001</v>
      </c>
      <c r="R1236" s="8">
        <f t="shared" si="519"/>
        <v>467552.85550000001</v>
      </c>
      <c r="S1236" s="23">
        <f t="shared" si="520"/>
        <v>-0.34651825138792891</v>
      </c>
      <c r="T1236" s="23">
        <f t="shared" si="521"/>
        <v>5.2002955113403999</v>
      </c>
      <c r="U1236" s="23">
        <f t="shared" si="522"/>
        <v>-0.32142694632357205</v>
      </c>
      <c r="V1236" s="23">
        <f t="shared" si="534"/>
        <v>1.4543319282024472</v>
      </c>
      <c r="W1236" s="23">
        <f t="shared" si="535"/>
        <v>0.51485910556485659</v>
      </c>
      <c r="X1236" s="23">
        <f t="shared" si="536"/>
        <v>1.39299125521989</v>
      </c>
      <c r="Y1236" s="23">
        <f t="shared" si="523"/>
        <v>0.95866714110999585</v>
      </c>
      <c r="Z1236" s="23">
        <f t="shared" si="524"/>
        <v>4.1332858890004147E-2</v>
      </c>
      <c r="AA1236" s="24">
        <f>IF(SUMIFS('Daily NSE Equity Options'!$M:$M,'Daily NSE Equity Options'!$A:$A,$A1236)=0,"",SUMIFS('Daily NSE Equity Options'!$M:$M,'Daily NSE Equity Options'!$A:$A,$A1236))</f>
        <v>267093253</v>
      </c>
      <c r="AB1236" s="9">
        <f>IF(SUMIFS('Daily BSE Equity Options'!$M:$M,'Daily BSE Equity Options'!$A:$A,$A1236)=0,"",SUMIFS('Daily BSE Equity Options'!$M:$M,'Daily BSE Equity Options'!$A:$A,$A1236))</f>
        <v>12687847</v>
      </c>
      <c r="AC1236" s="9">
        <f t="shared" si="525"/>
        <v>279781100</v>
      </c>
      <c r="AD1236" s="26">
        <f t="shared" si="526"/>
        <v>-0.7124172149538841</v>
      </c>
      <c r="AE1236" s="26">
        <f t="shared" si="527"/>
        <v>1.9980819888903278</v>
      </c>
      <c r="AF1236" s="26">
        <f t="shared" si="528"/>
        <v>-0.70012247769594937</v>
      </c>
      <c r="AG1236" s="26">
        <f t="shared" si="537"/>
        <v>1.3499221439953764</v>
      </c>
      <c r="AH1236" s="26">
        <f t="shared" si="538"/>
        <v>0.50506875499847093</v>
      </c>
      <c r="AI1236" s="26">
        <f t="shared" si="539"/>
        <v>1.2915869154063171</v>
      </c>
      <c r="AJ1236" s="26">
        <f t="shared" si="529"/>
        <v>0.95465080736332797</v>
      </c>
      <c r="AK1236" s="26">
        <f t="shared" si="530"/>
        <v>4.5349192636672024E-2</v>
      </c>
      <c r="AL1236" s="29">
        <v>13.297499999999999</v>
      </c>
      <c r="AM1236" s="30">
        <v>13.297499999999999</v>
      </c>
      <c r="AN1236" s="30">
        <v>12.512499999999999</v>
      </c>
      <c r="AO1236" s="30">
        <v>12.6</v>
      </c>
      <c r="AP1236" s="31">
        <v>-5.2499999999999998E-2</v>
      </c>
    </row>
    <row r="1237" spans="1:42" x14ac:dyDescent="0.2">
      <c r="A1237" s="11">
        <v>45737</v>
      </c>
      <c r="B1237" s="5" t="s">
        <v>241</v>
      </c>
      <c r="C1237" s="10">
        <v>45717</v>
      </c>
      <c r="D1237" s="5" t="s">
        <v>194</v>
      </c>
      <c r="E1237" s="18">
        <f>IF(SUMIFS('Daily NSE Equity Options'!$K:$K,'Daily NSE Equity Options'!$A:$A,$A1237)=0,"",SUMIFS('Daily NSE Equity Options'!$K:$K,'Daily NSE Equity Options'!$A:$A,$A1237))</f>
        <v>545.35</v>
      </c>
      <c r="F1237" s="7">
        <f>IF(SUMIFS('Daily BSE Equity Options'!$K:$K,'Daily BSE Equity Options'!$A:$A,$A1237)=0,"",SUMIFS('Daily BSE Equity Options'!$K:$K,'Daily BSE Equity Options'!$A:$A,$A1237))</f>
        <v>127.753</v>
      </c>
      <c r="G1237" s="7">
        <f t="shared" si="513"/>
        <v>673.10300000000007</v>
      </c>
      <c r="H1237" s="20">
        <f t="shared" si="514"/>
        <v>-0.1949499513810885</v>
      </c>
      <c r="I1237" s="20">
        <f t="shared" si="515"/>
        <v>6.6566198989529699</v>
      </c>
      <c r="J1237" s="20">
        <f t="shared" si="516"/>
        <v>-3.0245934067390512E-2</v>
      </c>
      <c r="K1237" s="20">
        <f t="shared" si="531"/>
        <v>-8.0496476262190808E-2</v>
      </c>
      <c r="L1237" s="20">
        <f t="shared" si="532"/>
        <v>1.8808819914714365</v>
      </c>
      <c r="M1237" s="20">
        <f t="shared" si="533"/>
        <v>5.5952361716116616E-2</v>
      </c>
      <c r="N1237" s="20">
        <f t="shared" si="517"/>
        <v>0.8102028961392238</v>
      </c>
      <c r="O1237" s="20">
        <f t="shared" si="518"/>
        <v>0.18979710386077611</v>
      </c>
      <c r="P1237" s="21">
        <f>IF(SUMIFS('Daily NSE Equity Options'!$L:$L,'Daily NSE Equity Options'!$A:$A,$A1237)=0,"",SUMIFS('Daily NSE Equity Options'!$L:$L,'Daily NSE Equity Options'!$A:$A,$A1237))</f>
        <v>149644.33549999999</v>
      </c>
      <c r="Q1237" s="8">
        <f>IF(SUMIFS('Daily BSE Equity Options'!$L:$L,'Daily BSE Equity Options'!$A:$A,$A1237)=0,"",SUMIFS('Daily BSE Equity Options'!$L:$L,'Daily BSE Equity Options'!$A:$A,$A1237))</f>
        <v>66588.8361</v>
      </c>
      <c r="R1237" s="8">
        <f t="shared" si="519"/>
        <v>216233.1716</v>
      </c>
      <c r="S1237" s="23">
        <f t="shared" si="520"/>
        <v>-0.68119535849766055</v>
      </c>
      <c r="T1237" s="23">
        <f t="shared" si="521"/>
        <v>5.4601268259830285</v>
      </c>
      <c r="U1237" s="23">
        <f t="shared" si="522"/>
        <v>-0.54923214554620281</v>
      </c>
      <c r="V1237" s="23">
        <f t="shared" si="534"/>
        <v>-0.66614204683509293</v>
      </c>
      <c r="W1237" s="23">
        <f t="shared" si="535"/>
        <v>2.4456825608706581</v>
      </c>
      <c r="X1237" s="23">
        <f t="shared" si="536"/>
        <v>-0.5375214394343486</v>
      </c>
      <c r="Y1237" s="23">
        <f t="shared" si="523"/>
        <v>0.69205078199944414</v>
      </c>
      <c r="Z1237" s="23">
        <f t="shared" si="524"/>
        <v>0.30794921800055586</v>
      </c>
      <c r="AA1237" s="24">
        <f>IF(SUMIFS('Daily NSE Equity Options'!$M:$M,'Daily NSE Equity Options'!$A:$A,$A1237)=0,"",SUMIFS('Daily NSE Equity Options'!$M:$M,'Daily NSE Equity Options'!$A:$A,$A1237))</f>
        <v>95904849</v>
      </c>
      <c r="AB1237" s="9">
        <f>IF(SUMIFS('Daily BSE Equity Options'!$M:$M,'Daily BSE Equity Options'!$A:$A,$A1237)=0,"",SUMIFS('Daily BSE Equity Options'!$M:$M,'Daily BSE Equity Options'!$A:$A,$A1237))</f>
        <v>43238234</v>
      </c>
      <c r="AC1237" s="9">
        <f t="shared" si="525"/>
        <v>139143083</v>
      </c>
      <c r="AD1237" s="26">
        <f t="shared" si="526"/>
        <v>-0.78958060352287718</v>
      </c>
      <c r="AE1237" s="26">
        <f t="shared" si="527"/>
        <v>2.0978317158131996</v>
      </c>
      <c r="AF1237" s="26">
        <f t="shared" si="528"/>
        <v>-0.7037851884499271</v>
      </c>
      <c r="AG1237" s="26">
        <f t="shared" si="537"/>
        <v>-0.64093121813151899</v>
      </c>
      <c r="AH1237" s="26">
        <f t="shared" si="538"/>
        <v>2.4078464218554969</v>
      </c>
      <c r="AI1237" s="26">
        <f t="shared" si="539"/>
        <v>-0.50267161362936952</v>
      </c>
      <c r="AJ1237" s="26">
        <f t="shared" si="529"/>
        <v>0.6892534428031899</v>
      </c>
      <c r="AK1237" s="26">
        <f t="shared" si="530"/>
        <v>0.31074655719681016</v>
      </c>
      <c r="AL1237" s="29">
        <v>12.602499999999999</v>
      </c>
      <c r="AM1237" s="30">
        <v>12.835000000000001</v>
      </c>
      <c r="AN1237" s="30">
        <v>10.695</v>
      </c>
      <c r="AO1237" s="30">
        <v>12.58</v>
      </c>
      <c r="AP1237" s="31">
        <v>-1.8E-3</v>
      </c>
    </row>
    <row r="1238" spans="1:42" x14ac:dyDescent="0.2">
      <c r="A1238" s="11">
        <v>45740</v>
      </c>
      <c r="B1238" s="5" t="s">
        <v>244</v>
      </c>
      <c r="C1238" s="10">
        <v>45717</v>
      </c>
      <c r="D1238" s="5" t="s">
        <v>194</v>
      </c>
      <c r="E1238" s="18">
        <f>IF(SUMIFS('Daily NSE Equity Options'!$K:$K,'Daily NSE Equity Options'!$A:$A,$A1238)=0,"",SUMIFS('Daily NSE Equity Options'!$K:$K,'Daily NSE Equity Options'!$A:$A,$A1238))</f>
        <v>595.60329999999999</v>
      </c>
      <c r="F1238" s="7">
        <f>IF(SUMIFS('Daily BSE Equity Options'!$K:$K,'Daily BSE Equity Options'!$A:$A,$A1238)=0,"",SUMIFS('Daily BSE Equity Options'!$K:$K,'Daily BSE Equity Options'!$A:$A,$A1238))</f>
        <v>168.1165</v>
      </c>
      <c r="G1238" s="7">
        <f t="shared" si="513"/>
        <v>763.71979999999996</v>
      </c>
      <c r="H1238" s="20" t="str">
        <f t="shared" si="514"/>
        <v/>
      </c>
      <c r="I1238" s="20" t="str">
        <f t="shared" si="515"/>
        <v/>
      </c>
      <c r="J1238" s="20" t="str">
        <f t="shared" si="516"/>
        <v/>
      </c>
      <c r="K1238" s="20">
        <f t="shared" si="531"/>
        <v>9.2148711836435249E-2</v>
      </c>
      <c r="L1238" s="20">
        <f t="shared" si="532"/>
        <v>0.31594952760404849</v>
      </c>
      <c r="M1238" s="20">
        <f t="shared" si="533"/>
        <v>0.13462545851080732</v>
      </c>
      <c r="N1238" s="20">
        <f t="shared" si="517"/>
        <v>0.77987149213625206</v>
      </c>
      <c r="O1238" s="20">
        <f t="shared" si="518"/>
        <v>0.22012850786374794</v>
      </c>
      <c r="P1238" s="21">
        <f>IF(SUMIFS('Daily NSE Equity Options'!$L:$L,'Daily NSE Equity Options'!$A:$A,$A1238)=0,"",SUMIFS('Daily NSE Equity Options'!$L:$L,'Daily NSE Equity Options'!$A:$A,$A1238))</f>
        <v>173074.55489999999</v>
      </c>
      <c r="Q1238" s="8">
        <f>IF(SUMIFS('Daily BSE Equity Options'!$L:$L,'Daily BSE Equity Options'!$A:$A,$A1238)=0,"",SUMIFS('Daily BSE Equity Options'!$L:$L,'Daily BSE Equity Options'!$A:$A,$A1238))</f>
        <v>105017.1346</v>
      </c>
      <c r="R1238" s="8">
        <f t="shared" si="519"/>
        <v>278091.68949999998</v>
      </c>
      <c r="S1238" s="23" t="str">
        <f t="shared" si="520"/>
        <v/>
      </c>
      <c r="T1238" s="23" t="str">
        <f t="shared" si="521"/>
        <v/>
      </c>
      <c r="U1238" s="23" t="str">
        <f t="shared" si="522"/>
        <v/>
      </c>
      <c r="V1238" s="23">
        <f t="shared" si="534"/>
        <v>0.15657271170147302</v>
      </c>
      <c r="W1238" s="23">
        <f t="shared" si="535"/>
        <v>0.57709821571727393</v>
      </c>
      <c r="X1238" s="23">
        <f t="shared" si="536"/>
        <v>0.28607321181242851</v>
      </c>
      <c r="Y1238" s="23">
        <f t="shared" si="523"/>
        <v>0.62236507394802965</v>
      </c>
      <c r="Z1238" s="23">
        <f t="shared" si="524"/>
        <v>0.37763492605197041</v>
      </c>
      <c r="AA1238" s="24">
        <f>IF(SUMIFS('Daily NSE Equity Options'!$M:$M,'Daily NSE Equity Options'!$A:$A,$A1238)=0,"",SUMIFS('Daily NSE Equity Options'!$M:$M,'Daily NSE Equity Options'!$A:$A,$A1238))</f>
        <v>108954524</v>
      </c>
      <c r="AB1238" s="9">
        <f>IF(SUMIFS('Daily BSE Equity Options'!$M:$M,'Daily BSE Equity Options'!$A:$A,$A1238)=0,"",SUMIFS('Daily BSE Equity Options'!$M:$M,'Daily BSE Equity Options'!$A:$A,$A1238))</f>
        <v>67235769</v>
      </c>
      <c r="AC1238" s="9">
        <f t="shared" si="525"/>
        <v>176190293</v>
      </c>
      <c r="AD1238" s="26" t="str">
        <f t="shared" si="526"/>
        <v/>
      </c>
      <c r="AE1238" s="26" t="str">
        <f t="shared" si="527"/>
        <v/>
      </c>
      <c r="AF1238" s="26" t="str">
        <f t="shared" si="528"/>
        <v/>
      </c>
      <c r="AG1238" s="26">
        <f t="shared" si="537"/>
        <v>0.13606898020349312</v>
      </c>
      <c r="AH1238" s="26">
        <f t="shared" si="538"/>
        <v>0.55500728822550904</v>
      </c>
      <c r="AI1238" s="26">
        <f t="shared" si="539"/>
        <v>0.26625261709919124</v>
      </c>
      <c r="AJ1238" s="26">
        <f t="shared" si="529"/>
        <v>0.61839118458132081</v>
      </c>
      <c r="AK1238" s="26">
        <f t="shared" si="530"/>
        <v>0.38160881541867919</v>
      </c>
      <c r="AL1238" s="29">
        <v>12.574999999999999</v>
      </c>
      <c r="AM1238" s="30">
        <v>13.952500000000001</v>
      </c>
      <c r="AN1238" s="30">
        <v>12.574999999999999</v>
      </c>
      <c r="AO1238" s="30">
        <v>13.7</v>
      </c>
      <c r="AP1238" s="31">
        <v>8.9499999999999996E-2</v>
      </c>
    </row>
    <row r="1239" spans="1:42" x14ac:dyDescent="0.2">
      <c r="A1239" s="11">
        <v>45741</v>
      </c>
      <c r="B1239" s="5" t="s">
        <v>242</v>
      </c>
      <c r="C1239" s="10">
        <v>45717</v>
      </c>
      <c r="D1239" s="5" t="s">
        <v>194</v>
      </c>
      <c r="E1239" s="18">
        <f>IF(SUMIFS('Daily NSE Equity Options'!$K:$K,'Daily NSE Equity Options'!$A:$A,$A1239)=0,"",SUMIFS('Daily NSE Equity Options'!$K:$K,'Daily NSE Equity Options'!$A:$A,$A1239))</f>
        <v>559.76959999999997</v>
      </c>
      <c r="F1239" s="7">
        <f>IF(SUMIFS('Daily BSE Equity Options'!$K:$K,'Daily BSE Equity Options'!$A:$A,$A1239)=0,"",SUMIFS('Daily BSE Equity Options'!$K:$K,'Daily BSE Equity Options'!$A:$A,$A1239))</f>
        <v>347.23289999999997</v>
      </c>
      <c r="G1239" s="7">
        <f t="shared" si="513"/>
        <v>907.00249999999994</v>
      </c>
      <c r="H1239" s="20" t="str">
        <f t="shared" si="514"/>
        <v/>
      </c>
      <c r="I1239" s="20" t="str">
        <f t="shared" si="515"/>
        <v/>
      </c>
      <c r="J1239" s="20" t="str">
        <f t="shared" si="516"/>
        <v/>
      </c>
      <c r="K1239" s="20">
        <f t="shared" si="531"/>
        <v>-6.0163702921054996E-2</v>
      </c>
      <c r="L1239" s="20">
        <f t="shared" si="532"/>
        <v>1.0654302224945198</v>
      </c>
      <c r="M1239" s="20">
        <f t="shared" si="533"/>
        <v>0.1876116083411743</v>
      </c>
      <c r="N1239" s="20">
        <f t="shared" si="517"/>
        <v>0.61716434078186111</v>
      </c>
      <c r="O1239" s="20">
        <f t="shared" si="518"/>
        <v>0.38283565921813889</v>
      </c>
      <c r="P1239" s="21">
        <f>IF(SUMIFS('Daily NSE Equity Options'!$L:$L,'Daily NSE Equity Options'!$A:$A,$A1239)=0,"",SUMIFS('Daily NSE Equity Options'!$L:$L,'Daily NSE Equity Options'!$A:$A,$A1239))</f>
        <v>170688.77799999999</v>
      </c>
      <c r="Q1239" s="8">
        <f>IF(SUMIFS('Daily BSE Equity Options'!$L:$L,'Daily BSE Equity Options'!$A:$A,$A1239)=0,"",SUMIFS('Daily BSE Equity Options'!$L:$L,'Daily BSE Equity Options'!$A:$A,$A1239))</f>
        <v>493426.94929999998</v>
      </c>
      <c r="R1239" s="8">
        <f t="shared" si="519"/>
        <v>664115.72729999991</v>
      </c>
      <c r="S1239" s="23" t="str">
        <f t="shared" si="520"/>
        <v/>
      </c>
      <c r="T1239" s="23" t="str">
        <f t="shared" si="521"/>
        <v/>
      </c>
      <c r="U1239" s="23" t="str">
        <f t="shared" si="522"/>
        <v/>
      </c>
      <c r="V1239" s="23">
        <f t="shared" si="534"/>
        <v>-1.3784677368539056E-2</v>
      </c>
      <c r="W1239" s="23">
        <f t="shared" si="535"/>
        <v>3.6985375403681982</v>
      </c>
      <c r="X1239" s="23">
        <f t="shared" si="536"/>
        <v>1.3881178488075601</v>
      </c>
      <c r="Y1239" s="23">
        <f t="shared" si="523"/>
        <v>0.25701661771201367</v>
      </c>
      <c r="Z1239" s="23">
        <f t="shared" si="524"/>
        <v>0.74298338228798644</v>
      </c>
      <c r="AA1239" s="24">
        <f>IF(SUMIFS('Daily NSE Equity Options'!$M:$M,'Daily NSE Equity Options'!$A:$A,$A1239)=0,"",SUMIFS('Daily NSE Equity Options'!$M:$M,'Daily NSE Equity Options'!$A:$A,$A1239))</f>
        <v>106083272</v>
      </c>
      <c r="AB1239" s="9">
        <f>IF(SUMIFS('Daily BSE Equity Options'!$M:$M,'Daily BSE Equity Options'!$A:$A,$A1239)=0,"",SUMIFS('Daily BSE Equity Options'!$M:$M,'Daily BSE Equity Options'!$A:$A,$A1239))</f>
        <v>313640852</v>
      </c>
      <c r="AC1239" s="9">
        <f t="shared" si="525"/>
        <v>419724124</v>
      </c>
      <c r="AD1239" s="26" t="str">
        <f t="shared" si="526"/>
        <v/>
      </c>
      <c r="AE1239" s="26" t="str">
        <f t="shared" si="527"/>
        <v/>
      </c>
      <c r="AF1239" s="26" t="str">
        <f t="shared" si="528"/>
        <v/>
      </c>
      <c r="AG1239" s="26">
        <f t="shared" si="537"/>
        <v>-2.6352756127868582E-2</v>
      </c>
      <c r="AH1239" s="26">
        <f t="shared" si="538"/>
        <v>3.6647916230421931</v>
      </c>
      <c r="AI1239" s="26">
        <f t="shared" si="539"/>
        <v>1.3822204779465346</v>
      </c>
      <c r="AJ1239" s="26">
        <f t="shared" si="529"/>
        <v>0.25274523415289801</v>
      </c>
      <c r="AK1239" s="26">
        <f t="shared" si="530"/>
        <v>0.74725476584710204</v>
      </c>
      <c r="AL1239" s="29">
        <v>13.7</v>
      </c>
      <c r="AM1239" s="30">
        <v>14.475</v>
      </c>
      <c r="AN1239" s="30">
        <v>13.49</v>
      </c>
      <c r="AO1239" s="30">
        <v>13.64</v>
      </c>
      <c r="AP1239" s="31">
        <v>-4.4000000000000003E-3</v>
      </c>
    </row>
    <row r="1240" spans="1:42" x14ac:dyDescent="0.2">
      <c r="A1240" s="11">
        <v>45742</v>
      </c>
      <c r="B1240" s="5" t="s">
        <v>240</v>
      </c>
      <c r="C1240" s="10">
        <v>45717</v>
      </c>
      <c r="D1240" s="5" t="s">
        <v>194</v>
      </c>
      <c r="E1240" s="18">
        <f>IF(SUMIFS('Daily NSE Equity Options'!$K:$K,'Daily NSE Equity Options'!$A:$A,$A1240)=0,"",SUMIFS('Daily NSE Equity Options'!$K:$K,'Daily NSE Equity Options'!$A:$A,$A1240))</f>
        <v>653.18439999999998</v>
      </c>
      <c r="F1240" s="7">
        <f>IF(SUMIFS('Daily BSE Equity Options'!$K:$K,'Daily BSE Equity Options'!$A:$A,$A1240)=0,"",SUMIFS('Daily BSE Equity Options'!$K:$K,'Daily BSE Equity Options'!$A:$A,$A1240))</f>
        <v>56.9497</v>
      </c>
      <c r="G1240" s="7">
        <f t="shared" si="513"/>
        <v>710.13409999999999</v>
      </c>
      <c r="H1240" s="20">
        <f t="shared" si="514"/>
        <v>0.22612067327871599</v>
      </c>
      <c r="I1240" s="20">
        <f t="shared" si="515"/>
        <v>11.718232167582293</v>
      </c>
      <c r="J1240" s="20">
        <f t="shared" si="516"/>
        <v>0.32191212172995587</v>
      </c>
      <c r="K1240" s="20">
        <f t="shared" si="531"/>
        <v>0.16688080238726788</v>
      </c>
      <c r="L1240" s="20">
        <f t="shared" si="532"/>
        <v>-0.83598990763836034</v>
      </c>
      <c r="M1240" s="20">
        <f t="shared" si="533"/>
        <v>-0.21705386699595641</v>
      </c>
      <c r="N1240" s="20">
        <f t="shared" si="517"/>
        <v>0.91980430175089467</v>
      </c>
      <c r="O1240" s="20">
        <f t="shared" si="518"/>
        <v>8.0195698249105343E-2</v>
      </c>
      <c r="P1240" s="21">
        <f>IF(SUMIFS('Daily NSE Equity Options'!$L:$L,'Daily NSE Equity Options'!$A:$A,$A1240)=0,"",SUMIFS('Daily NSE Equity Options'!$L:$L,'Daily NSE Equity Options'!$A:$A,$A1240))</f>
        <v>263415.97230000002</v>
      </c>
      <c r="Q1240" s="8">
        <f>IF(SUMIFS('Daily BSE Equity Options'!$L:$L,'Daily BSE Equity Options'!$A:$A,$A1240)=0,"",SUMIFS('Daily BSE Equity Options'!$L:$L,'Daily BSE Equity Options'!$A:$A,$A1240))</f>
        <v>18729.654999999999</v>
      </c>
      <c r="R1240" s="8">
        <f t="shared" si="519"/>
        <v>282145.62730000005</v>
      </c>
      <c r="S1240" s="23">
        <f t="shared" si="520"/>
        <v>-0.22249486886066983</v>
      </c>
      <c r="T1240" s="23">
        <f t="shared" si="521"/>
        <v>9.6911502131419649</v>
      </c>
      <c r="U1240" s="23">
        <f t="shared" si="522"/>
        <v>-0.17149606822190377</v>
      </c>
      <c r="V1240" s="23">
        <f t="shared" si="534"/>
        <v>0.54325302100411088</v>
      </c>
      <c r="W1240" s="23">
        <f t="shared" si="535"/>
        <v>-0.96204168615725016</v>
      </c>
      <c r="X1240" s="23">
        <f t="shared" si="536"/>
        <v>-0.57515593186284097</v>
      </c>
      <c r="Y1240" s="23">
        <f t="shared" si="523"/>
        <v>0.93361706442437564</v>
      </c>
      <c r="Z1240" s="23">
        <f t="shared" si="524"/>
        <v>6.6382935575624261E-2</v>
      </c>
      <c r="AA1240" s="24">
        <f>IF(SUMIFS('Daily NSE Equity Options'!$M:$M,'Daily NSE Equity Options'!$A:$A,$A1240)=0,"",SUMIFS('Daily NSE Equity Options'!$M:$M,'Daily NSE Equity Options'!$A:$A,$A1240))</f>
        <v>160622834</v>
      </c>
      <c r="AB1240" s="9">
        <f>IF(SUMIFS('Daily BSE Equity Options'!$M:$M,'Daily BSE Equity Options'!$A:$A,$A1240)=0,"",SUMIFS('Daily BSE Equity Options'!$M:$M,'Daily BSE Equity Options'!$A:$A,$A1240))</f>
        <v>12010527</v>
      </c>
      <c r="AC1240" s="9">
        <f t="shared" si="525"/>
        <v>172633361</v>
      </c>
      <c r="AD1240" s="26">
        <f t="shared" si="526"/>
        <v>-0.60831653542360475</v>
      </c>
      <c r="AE1240" s="26">
        <f t="shared" si="527"/>
        <v>4.0204307098101015</v>
      </c>
      <c r="AF1240" s="26">
        <f t="shared" si="528"/>
        <v>-0.58147012067465464</v>
      </c>
      <c r="AG1240" s="26">
        <f t="shared" si="537"/>
        <v>0.51412028467598558</v>
      </c>
      <c r="AH1240" s="26">
        <f t="shared" si="538"/>
        <v>-0.96170611410021289</v>
      </c>
      <c r="AI1240" s="26">
        <f t="shared" si="539"/>
        <v>-0.58869802537249449</v>
      </c>
      <c r="AJ1240" s="26">
        <f t="shared" si="529"/>
        <v>0.93042754349201373</v>
      </c>
      <c r="AK1240" s="26">
        <f t="shared" si="530"/>
        <v>6.9572456507986311E-2</v>
      </c>
      <c r="AL1240" s="29">
        <v>13.635</v>
      </c>
      <c r="AM1240" s="30">
        <v>13.914999999999999</v>
      </c>
      <c r="AN1240" s="30">
        <v>13.305</v>
      </c>
      <c r="AO1240" s="30">
        <v>13.47</v>
      </c>
      <c r="AP1240" s="31">
        <v>-1.21E-2</v>
      </c>
    </row>
    <row r="1241" spans="1:42" x14ac:dyDescent="0.2">
      <c r="A1241" s="11">
        <v>45743</v>
      </c>
      <c r="B1241" s="5" t="s">
        <v>243</v>
      </c>
      <c r="C1241" s="10">
        <v>45717</v>
      </c>
      <c r="D1241" s="5" t="s">
        <v>194</v>
      </c>
      <c r="E1241" s="18">
        <f>IF(SUMIFS('Daily NSE Equity Options'!$K:$K,'Daily NSE Equity Options'!$A:$A,$A1241)=0,"",SUMIFS('Daily NSE Equity Options'!$K:$K,'Daily NSE Equity Options'!$A:$A,$A1241))</f>
        <v>571.68489999999997</v>
      </c>
      <c r="F1241" s="7">
        <f>IF(SUMIFS('Daily BSE Equity Options'!$K:$K,'Daily BSE Equity Options'!$A:$A,$A1241)=0,"",SUMIFS('Daily BSE Equity Options'!$K:$K,'Daily BSE Equity Options'!$A:$A,$A1241))</f>
        <v>38.549900000000001</v>
      </c>
      <c r="G1241" s="7">
        <f t="shared" si="513"/>
        <v>610.23479999999995</v>
      </c>
      <c r="H1241" s="20">
        <f t="shared" si="514"/>
        <v>4.9473474191401579E-3</v>
      </c>
      <c r="I1241" s="20">
        <f t="shared" si="515"/>
        <v>2.8674431669977327</v>
      </c>
      <c r="J1241" s="20">
        <f t="shared" si="516"/>
        <v>5.4240536605818734E-2</v>
      </c>
      <c r="K1241" s="20">
        <f t="shared" si="531"/>
        <v>-0.12477257570756439</v>
      </c>
      <c r="L1241" s="20">
        <f t="shared" si="532"/>
        <v>-0.32308862030879881</v>
      </c>
      <c r="M1241" s="20">
        <f t="shared" si="533"/>
        <v>-0.1406766693783611</v>
      </c>
      <c r="N1241" s="20">
        <f t="shared" si="517"/>
        <v>0.93682775875777657</v>
      </c>
      <c r="O1241" s="20">
        <f t="shared" si="518"/>
        <v>6.3172241242223495E-2</v>
      </c>
      <c r="P1241" s="21">
        <f>IF(SUMIFS('Daily NSE Equity Options'!$L:$L,'Daily NSE Equity Options'!$A:$A,$A1241)=0,"",SUMIFS('Daily NSE Equity Options'!$L:$L,'Daily NSE Equity Options'!$A:$A,$A1241))</f>
        <v>543088.30440000002</v>
      </c>
      <c r="Q1241" s="8">
        <f>IF(SUMIFS('Daily BSE Equity Options'!$L:$L,'Daily BSE Equity Options'!$A:$A,$A1241)=0,"",SUMIFS('Daily BSE Equity Options'!$L:$L,'Daily BSE Equity Options'!$A:$A,$A1241))</f>
        <v>15206.468800000001</v>
      </c>
      <c r="R1241" s="8">
        <f t="shared" si="519"/>
        <v>558294.77320000005</v>
      </c>
      <c r="S1241" s="23">
        <f t="shared" si="520"/>
        <v>0.14935405419025427</v>
      </c>
      <c r="T1241" s="23">
        <f t="shared" si="521"/>
        <v>1.2802565768888683</v>
      </c>
      <c r="U1241" s="23">
        <f t="shared" si="522"/>
        <v>0.16509267752923229</v>
      </c>
      <c r="V1241" s="23">
        <f t="shared" si="534"/>
        <v>1.0617136449929689</v>
      </c>
      <c r="W1241" s="23">
        <f t="shared" si="535"/>
        <v>-0.18810737304024017</v>
      </c>
      <c r="X1241" s="23">
        <f t="shared" si="536"/>
        <v>0.9787468568718094</v>
      </c>
      <c r="Y1241" s="23">
        <f t="shared" si="523"/>
        <v>0.97276265240163273</v>
      </c>
      <c r="Z1241" s="23">
        <f t="shared" si="524"/>
        <v>2.7237347598367233E-2</v>
      </c>
      <c r="AA1241" s="24">
        <f>IF(SUMIFS('Daily NSE Equity Options'!$M:$M,'Daily NSE Equity Options'!$A:$A,$A1241)=0,"",SUMIFS('Daily NSE Equity Options'!$M:$M,'Daily NSE Equity Options'!$A:$A,$A1241))</f>
        <v>329275938</v>
      </c>
      <c r="AB1241" s="9">
        <f>IF(SUMIFS('Daily BSE Equity Options'!$M:$M,'Daily BSE Equity Options'!$A:$A,$A1241)=0,"",SUMIFS('Daily BSE Equity Options'!$M:$M,'Daily BSE Equity Options'!$A:$A,$A1241))</f>
        <v>9764768</v>
      </c>
      <c r="AC1241" s="9">
        <f t="shared" si="525"/>
        <v>339040706</v>
      </c>
      <c r="AD1241" s="26">
        <f t="shared" si="526"/>
        <v>-0.47395824763029548</v>
      </c>
      <c r="AE1241" s="26">
        <f t="shared" si="527"/>
        <v>7.3502417554099919E-2</v>
      </c>
      <c r="AF1241" s="26">
        <f t="shared" si="528"/>
        <v>-0.46611661696712026</v>
      </c>
      <c r="AG1241" s="26">
        <f t="shared" si="537"/>
        <v>1.0499945730007476</v>
      </c>
      <c r="AH1241" s="26">
        <f t="shared" si="538"/>
        <v>-0.1869825528888116</v>
      </c>
      <c r="AI1241" s="26">
        <f t="shared" si="539"/>
        <v>0.96393503570842265</v>
      </c>
      <c r="AJ1241" s="26">
        <f t="shared" si="529"/>
        <v>0.97119883298024989</v>
      </c>
      <c r="AK1241" s="26">
        <f t="shared" si="530"/>
        <v>2.8801167019750131E-2</v>
      </c>
      <c r="AL1241" s="29">
        <v>13.47</v>
      </c>
      <c r="AM1241" s="30">
        <v>13.85</v>
      </c>
      <c r="AN1241" s="30">
        <v>12.977499999999999</v>
      </c>
      <c r="AO1241" s="30">
        <v>13.3</v>
      </c>
      <c r="AP1241" s="31">
        <v>-1.26E-2</v>
      </c>
    </row>
    <row r="1242" spans="1:42" x14ac:dyDescent="0.2">
      <c r="A1242" s="11">
        <v>45744</v>
      </c>
      <c r="B1242" s="5" t="s">
        <v>241</v>
      </c>
      <c r="C1242" s="10">
        <v>45717</v>
      </c>
      <c r="D1242" s="5" t="s">
        <v>194</v>
      </c>
      <c r="E1242" s="18">
        <f>IF(SUMIFS('Daily NSE Equity Options'!$K:$K,'Daily NSE Equity Options'!$A:$A,$A1242)=0,"",SUMIFS('Daily NSE Equity Options'!$K:$K,'Daily NSE Equity Options'!$A:$A,$A1242))</f>
        <v>514.95920000000001</v>
      </c>
      <c r="F1242" s="7">
        <f>IF(SUMIFS('Daily BSE Equity Options'!$K:$K,'Daily BSE Equity Options'!$A:$A,$A1242)=0,"",SUMIFS('Daily BSE Equity Options'!$K:$K,'Daily BSE Equity Options'!$A:$A,$A1242))</f>
        <v>155.84909999999999</v>
      </c>
      <c r="G1242" s="7">
        <f t="shared" si="513"/>
        <v>670.80830000000003</v>
      </c>
      <c r="H1242" s="20">
        <f t="shared" si="514"/>
        <v>-0.32505518930163102</v>
      </c>
      <c r="I1242" s="20">
        <f t="shared" si="515"/>
        <v>0.28816345760442363</v>
      </c>
      <c r="J1242" s="20">
        <f t="shared" si="516"/>
        <v>-0.24112450200825741</v>
      </c>
      <c r="K1242" s="20">
        <f t="shared" si="531"/>
        <v>-9.9225464937065744E-2</v>
      </c>
      <c r="L1242" s="20">
        <f t="shared" si="532"/>
        <v>3.0427886972469445</v>
      </c>
      <c r="M1242" s="20">
        <f t="shared" si="533"/>
        <v>9.9262611702905401E-2</v>
      </c>
      <c r="N1242" s="20">
        <f t="shared" si="517"/>
        <v>0.76766969043167765</v>
      </c>
      <c r="O1242" s="20">
        <f t="shared" si="518"/>
        <v>0.23233030956832226</v>
      </c>
      <c r="P1242" s="21">
        <f>IF(SUMIFS('Daily NSE Equity Options'!$L:$L,'Daily NSE Equity Options'!$A:$A,$A1242)=0,"",SUMIFS('Daily NSE Equity Options'!$L:$L,'Daily NSE Equity Options'!$A:$A,$A1242))</f>
        <v>119555.6841</v>
      </c>
      <c r="Q1242" s="8">
        <f>IF(SUMIFS('Daily BSE Equity Options'!$L:$L,'Daily BSE Equity Options'!$A:$A,$A1242)=0,"",SUMIFS('Daily BSE Equity Options'!$L:$L,'Daily BSE Equity Options'!$A:$A,$A1242))</f>
        <v>88731.752900000007</v>
      </c>
      <c r="R1242" s="8">
        <f t="shared" si="519"/>
        <v>208287.43700000001</v>
      </c>
      <c r="S1242" s="23">
        <f t="shared" si="520"/>
        <v>-0.7575458618511981</v>
      </c>
      <c r="T1242" s="23">
        <f t="shared" si="521"/>
        <v>-0.52093617100966005</v>
      </c>
      <c r="U1242" s="23">
        <f t="shared" si="522"/>
        <v>-0.69293878422448474</v>
      </c>
      <c r="V1242" s="23">
        <f t="shared" si="534"/>
        <v>-0.77985958612737161</v>
      </c>
      <c r="W1242" s="23">
        <f t="shared" si="535"/>
        <v>4.8351320130285611</v>
      </c>
      <c r="X1242" s="23">
        <f t="shared" si="536"/>
        <v>-0.62692210817924954</v>
      </c>
      <c r="Y1242" s="23">
        <f t="shared" si="523"/>
        <v>0.57399373587759883</v>
      </c>
      <c r="Z1242" s="23">
        <f t="shared" si="524"/>
        <v>0.42600626412240122</v>
      </c>
      <c r="AA1242" s="24">
        <f>IF(SUMIFS('Daily NSE Equity Options'!$M:$M,'Daily NSE Equity Options'!$A:$A,$A1242)=0,"",SUMIFS('Daily NSE Equity Options'!$M:$M,'Daily NSE Equity Options'!$A:$A,$A1242))</f>
        <v>71926961</v>
      </c>
      <c r="AB1242" s="9">
        <f>IF(SUMIFS('Daily BSE Equity Options'!$M:$M,'Daily BSE Equity Options'!$A:$A,$A1242)=0,"",SUMIFS('Daily BSE Equity Options'!$M:$M,'Daily BSE Equity Options'!$A:$A,$A1242))</f>
        <v>57193952</v>
      </c>
      <c r="AC1242" s="9">
        <f t="shared" si="525"/>
        <v>129120913</v>
      </c>
      <c r="AD1242" s="26">
        <f t="shared" si="526"/>
        <v>-0.84563175024240256</v>
      </c>
      <c r="AE1242" s="26">
        <f t="shared" si="527"/>
        <v>-0.77196167160265028</v>
      </c>
      <c r="AF1242" s="26">
        <f t="shared" si="528"/>
        <v>-0.81985286296422499</v>
      </c>
      <c r="AG1242" s="26">
        <f t="shared" si="537"/>
        <v>-0.78156022745883114</v>
      </c>
      <c r="AH1242" s="26">
        <f t="shared" si="538"/>
        <v>4.8571746917079857</v>
      </c>
      <c r="AI1242" s="26">
        <f t="shared" si="539"/>
        <v>-0.61915808127181049</v>
      </c>
      <c r="AJ1242" s="26">
        <f t="shared" si="529"/>
        <v>0.55705121137115876</v>
      </c>
      <c r="AK1242" s="26">
        <f t="shared" si="530"/>
        <v>0.44294878862884124</v>
      </c>
      <c r="AL1242" s="29">
        <v>13.3</v>
      </c>
      <c r="AM1242" s="30">
        <v>13.61</v>
      </c>
      <c r="AN1242" s="30">
        <v>12.5725</v>
      </c>
      <c r="AO1242" s="30">
        <v>12.72</v>
      </c>
      <c r="AP1242" s="31">
        <v>-4.36E-2</v>
      </c>
    </row>
    <row r="1243" spans="1:42" x14ac:dyDescent="0.2">
      <c r="A1243" s="11">
        <v>45748</v>
      </c>
      <c r="B1243" s="5" t="s">
        <v>242</v>
      </c>
      <c r="C1243" s="10">
        <v>45748</v>
      </c>
      <c r="D1243" s="5" t="s">
        <v>195</v>
      </c>
      <c r="E1243" s="18">
        <f>IF(SUMIFS('Daily NSE Equity Options'!$K:$K,'Daily NSE Equity Options'!$A:$A,$A1243)=0,"",SUMIFS('Daily NSE Equity Options'!$K:$K,'Daily NSE Equity Options'!$A:$A,$A1243))</f>
        <v>448.01949999999999</v>
      </c>
      <c r="F1243" s="7">
        <f>IF(SUMIFS('Daily BSE Equity Options'!$K:$K,'Daily BSE Equity Options'!$A:$A,$A1243)=0,"",SUMIFS('Daily BSE Equity Options'!$K:$K,'Daily BSE Equity Options'!$A:$A,$A1243))</f>
        <v>301.79109999999997</v>
      </c>
      <c r="G1243" s="7">
        <f t="shared" si="513"/>
        <v>749.81060000000002</v>
      </c>
      <c r="H1243" s="20">
        <f t="shared" si="514"/>
        <v>-1.7324818355573424E-2</v>
      </c>
      <c r="I1243" s="20">
        <f t="shared" si="515"/>
        <v>5.014806266903439</v>
      </c>
      <c r="J1243" s="20">
        <f t="shared" si="516"/>
        <v>0.4815671193964588</v>
      </c>
      <c r="K1243" s="20">
        <f t="shared" si="531"/>
        <v>-0.12999029826052244</v>
      </c>
      <c r="L1243" s="20">
        <f t="shared" si="532"/>
        <v>0.93643145837864949</v>
      </c>
      <c r="M1243" s="20">
        <f t="shared" si="533"/>
        <v>0.11777179858985054</v>
      </c>
      <c r="N1243" s="20">
        <f t="shared" si="517"/>
        <v>0.59751022458204772</v>
      </c>
      <c r="O1243" s="20">
        <f t="shared" si="518"/>
        <v>0.40248977541795217</v>
      </c>
      <c r="P1243" s="21">
        <f>IF(SUMIFS('Daily NSE Equity Options'!$L:$L,'Daily NSE Equity Options'!$A:$A,$A1243)=0,"",SUMIFS('Daily NSE Equity Options'!$L:$L,'Daily NSE Equity Options'!$A:$A,$A1243))</f>
        <v>135066.77499999999</v>
      </c>
      <c r="Q1243" s="8">
        <f>IF(SUMIFS('Daily BSE Equity Options'!$L:$L,'Daily BSE Equity Options'!$A:$A,$A1243)=0,"",SUMIFS('Daily BSE Equity Options'!$L:$L,'Daily BSE Equity Options'!$A:$A,$A1243))</f>
        <v>422292.19069999998</v>
      </c>
      <c r="R1243" s="8">
        <f t="shared" si="519"/>
        <v>557358.96569999994</v>
      </c>
      <c r="S1243" s="23">
        <f t="shared" si="520"/>
        <v>-0.35953410627493088</v>
      </c>
      <c r="T1243" s="23">
        <f t="shared" si="521"/>
        <v>3.5639579014726737</v>
      </c>
      <c r="U1243" s="23">
        <f t="shared" si="522"/>
        <v>0.83694685970855009</v>
      </c>
      <c r="V1243" s="23">
        <f t="shared" si="534"/>
        <v>0.12973946840558459</v>
      </c>
      <c r="W1243" s="23">
        <f t="shared" si="535"/>
        <v>3.7592003639995708</v>
      </c>
      <c r="X1243" s="23">
        <f t="shared" si="536"/>
        <v>1.6759125453159229</v>
      </c>
      <c r="Y1243" s="23">
        <f t="shared" si="523"/>
        <v>0.24233354680204439</v>
      </c>
      <c r="Z1243" s="23">
        <f t="shared" si="524"/>
        <v>0.75766645319795567</v>
      </c>
      <c r="AA1243" s="24">
        <f>IF(SUMIFS('Daily NSE Equity Options'!$M:$M,'Daily NSE Equity Options'!$A:$A,$A1243)=0,"",SUMIFS('Daily NSE Equity Options'!$M:$M,'Daily NSE Equity Options'!$A:$A,$A1243))</f>
        <v>80954683</v>
      </c>
      <c r="AB1243" s="9">
        <f>IF(SUMIFS('Daily BSE Equity Options'!$M:$M,'Daily BSE Equity Options'!$A:$A,$A1243)=0,"",SUMIFS('Daily BSE Equity Options'!$M:$M,'Daily BSE Equity Options'!$A:$A,$A1243))</f>
        <v>275954583</v>
      </c>
      <c r="AC1243" s="9">
        <f t="shared" si="525"/>
        <v>356909266</v>
      </c>
      <c r="AD1243" s="26">
        <f t="shared" si="526"/>
        <v>-0.67912076056735715</v>
      </c>
      <c r="AE1243" s="26">
        <f t="shared" si="527"/>
        <v>1.4095673734890082</v>
      </c>
      <c r="AF1243" s="26">
        <f t="shared" si="528"/>
        <v>-2.7003973485567934E-2</v>
      </c>
      <c r="AG1243" s="26">
        <f t="shared" si="537"/>
        <v>0.12551235134207883</v>
      </c>
      <c r="AH1243" s="26">
        <f t="shared" si="538"/>
        <v>3.8248909779831264</v>
      </c>
      <c r="AI1243" s="26">
        <f t="shared" si="539"/>
        <v>1.7641476326921572</v>
      </c>
      <c r="AJ1243" s="26">
        <f t="shared" si="529"/>
        <v>0.22682146615941318</v>
      </c>
      <c r="AK1243" s="26">
        <f t="shared" si="530"/>
        <v>0.77317853384058677</v>
      </c>
      <c r="AL1243" s="29">
        <v>12.717499999999999</v>
      </c>
      <c r="AM1243" s="30">
        <v>14.0525</v>
      </c>
      <c r="AN1243" s="30">
        <v>12.717499999999999</v>
      </c>
      <c r="AO1243" s="30">
        <v>13.78</v>
      </c>
      <c r="AP1243" s="31">
        <v>8.3500000000000005E-2</v>
      </c>
    </row>
    <row r="1244" spans="1:42" x14ac:dyDescent="0.2">
      <c r="A1244" s="11">
        <v>45749</v>
      </c>
      <c r="B1244" s="5" t="s">
        <v>240</v>
      </c>
      <c r="C1244" s="10">
        <v>45748</v>
      </c>
      <c r="D1244" s="5" t="s">
        <v>195</v>
      </c>
      <c r="E1244" s="18">
        <f>IF(SUMIFS('Daily NSE Equity Options'!$K:$K,'Daily NSE Equity Options'!$A:$A,$A1244)=0,"",SUMIFS('Daily NSE Equity Options'!$K:$K,'Daily NSE Equity Options'!$A:$A,$A1244))</f>
        <v>497.97730000000001</v>
      </c>
      <c r="F1244" s="7">
        <f>IF(SUMIFS('Daily BSE Equity Options'!$K:$K,'Daily BSE Equity Options'!$A:$A,$A1244)=0,"",SUMIFS('Daily BSE Equity Options'!$K:$K,'Daily BSE Equity Options'!$A:$A,$A1244))</f>
        <v>52.871699999999997</v>
      </c>
      <c r="G1244" s="7">
        <f t="shared" si="513"/>
        <v>550.84900000000005</v>
      </c>
      <c r="H1244" s="20">
        <f t="shared" si="514"/>
        <v>-0.10652357234618215</v>
      </c>
      <c r="I1244" s="20">
        <f t="shared" si="515"/>
        <v>11.488296289297777</v>
      </c>
      <c r="J1244" s="20">
        <f t="shared" si="516"/>
        <v>-1.9111555807462932E-2</v>
      </c>
      <c r="K1244" s="20">
        <f t="shared" si="531"/>
        <v>0.11150809283970897</v>
      </c>
      <c r="L1244" s="20">
        <f t="shared" si="532"/>
        <v>-0.82480696084145622</v>
      </c>
      <c r="M1244" s="20">
        <f t="shared" si="533"/>
        <v>-0.26534914283687105</v>
      </c>
      <c r="N1244" s="20">
        <f t="shared" si="517"/>
        <v>0.90401779798093485</v>
      </c>
      <c r="O1244" s="20">
        <f t="shared" si="518"/>
        <v>9.5982202019065099E-2</v>
      </c>
      <c r="P1244" s="21">
        <f>IF(SUMIFS('Daily NSE Equity Options'!$L:$L,'Daily NSE Equity Options'!$A:$A,$A1244)=0,"",SUMIFS('Daily NSE Equity Options'!$L:$L,'Daily NSE Equity Options'!$A:$A,$A1244))</f>
        <v>189816.07610000001</v>
      </c>
      <c r="Q1244" s="8">
        <f>IF(SUMIFS('Daily BSE Equity Options'!$L:$L,'Daily BSE Equity Options'!$A:$A,$A1244)=0,"",SUMIFS('Daily BSE Equity Options'!$L:$L,'Daily BSE Equity Options'!$A:$A,$A1244))</f>
        <v>16327.573399999999</v>
      </c>
      <c r="R1244" s="8">
        <f t="shared" si="519"/>
        <v>206143.6495</v>
      </c>
      <c r="S1244" s="23">
        <f t="shared" si="520"/>
        <v>-0.52363331268834246</v>
      </c>
      <c r="T1244" s="23">
        <f t="shared" si="521"/>
        <v>10.287519747453812</v>
      </c>
      <c r="U1244" s="23">
        <f t="shared" si="522"/>
        <v>-0.48452853646112215</v>
      </c>
      <c r="V1244" s="23">
        <f t="shared" si="534"/>
        <v>0.40534988045727771</v>
      </c>
      <c r="W1244" s="23">
        <f t="shared" si="535"/>
        <v>-0.96133583864542915</v>
      </c>
      <c r="X1244" s="23">
        <f t="shared" si="536"/>
        <v>-0.63014204097156767</v>
      </c>
      <c r="Y1244" s="23">
        <f t="shared" si="523"/>
        <v>0.92079516667332506</v>
      </c>
      <c r="Z1244" s="23">
        <f t="shared" si="524"/>
        <v>7.9204833326674953E-2</v>
      </c>
      <c r="AA1244" s="24">
        <f>IF(SUMIFS('Daily NSE Equity Options'!$M:$M,'Daily NSE Equity Options'!$A:$A,$A1244)=0,"",SUMIFS('Daily NSE Equity Options'!$M:$M,'Daily NSE Equity Options'!$A:$A,$A1244))</f>
        <v>112522899</v>
      </c>
      <c r="AB1244" s="9">
        <f>IF(SUMIFS('Daily BSE Equity Options'!$M:$M,'Daily BSE Equity Options'!$A:$A,$A1244)=0,"",SUMIFS('Daily BSE Equity Options'!$M:$M,'Daily BSE Equity Options'!$A:$A,$A1244))</f>
        <v>10645519</v>
      </c>
      <c r="AC1244" s="9">
        <f t="shared" si="525"/>
        <v>123168418</v>
      </c>
      <c r="AD1244" s="26">
        <f t="shared" si="526"/>
        <v>-0.76159008763397995</v>
      </c>
      <c r="AE1244" s="26">
        <f t="shared" si="527"/>
        <v>4.501500500511364</v>
      </c>
      <c r="AF1244" s="26">
        <f t="shared" si="528"/>
        <v>-0.74010025582570371</v>
      </c>
      <c r="AG1244" s="26">
        <f t="shared" si="537"/>
        <v>0.38994922628503148</v>
      </c>
      <c r="AH1244" s="26">
        <f t="shared" si="538"/>
        <v>-0.96142293096107045</v>
      </c>
      <c r="AI1244" s="26">
        <f t="shared" si="539"/>
        <v>-0.65490271692750057</v>
      </c>
      <c r="AJ1244" s="26">
        <f t="shared" si="529"/>
        <v>0.91356941030126737</v>
      </c>
      <c r="AK1244" s="26">
        <f t="shared" si="530"/>
        <v>8.6430589698732671E-2</v>
      </c>
      <c r="AL1244" s="29">
        <v>13.782500000000001</v>
      </c>
      <c r="AM1244" s="30">
        <v>14.1425</v>
      </c>
      <c r="AN1244" s="30">
        <v>13.512499999999999</v>
      </c>
      <c r="AO1244" s="30">
        <v>13.72</v>
      </c>
      <c r="AP1244" s="31">
        <v>-4.4999999999999997E-3</v>
      </c>
    </row>
    <row r="1245" spans="1:42" x14ac:dyDescent="0.2">
      <c r="A1245" s="11">
        <v>45750</v>
      </c>
      <c r="B1245" s="5" t="s">
        <v>243</v>
      </c>
      <c r="C1245" s="10">
        <v>45748</v>
      </c>
      <c r="D1245" s="5" t="s">
        <v>195</v>
      </c>
      <c r="E1245" s="18">
        <f>IF(SUMIFS('Daily NSE Equity Options'!$K:$K,'Daily NSE Equity Options'!$A:$A,$A1245)=0,"",SUMIFS('Daily NSE Equity Options'!$K:$K,'Daily NSE Equity Options'!$A:$A,$A1245))</f>
        <v>445.9117</v>
      </c>
      <c r="F1245" s="7">
        <f>IF(SUMIFS('Daily BSE Equity Options'!$K:$K,'Daily BSE Equity Options'!$A:$A,$A1245)=0,"",SUMIFS('Daily BSE Equity Options'!$K:$K,'Daily BSE Equity Options'!$A:$A,$A1245))</f>
        <v>42.405299999999997</v>
      </c>
      <c r="G1245" s="7">
        <f t="shared" si="513"/>
        <v>488.31700000000001</v>
      </c>
      <c r="H1245" s="20">
        <f t="shared" si="514"/>
        <v>-0.28412115132902904</v>
      </c>
      <c r="I1245" s="20">
        <f t="shared" si="515"/>
        <v>3.8679615662775078</v>
      </c>
      <c r="J1245" s="20">
        <f t="shared" si="516"/>
        <v>-0.22685498470388299</v>
      </c>
      <c r="K1245" s="20">
        <f t="shared" si="531"/>
        <v>-0.10455416341266965</v>
      </c>
      <c r="L1245" s="20">
        <f t="shared" si="532"/>
        <v>-0.19795845414465585</v>
      </c>
      <c r="M1245" s="20">
        <f t="shared" si="533"/>
        <v>-0.11351931291515471</v>
      </c>
      <c r="N1245" s="20">
        <f t="shared" si="517"/>
        <v>0.91316030365520751</v>
      </c>
      <c r="O1245" s="20">
        <f t="shared" si="518"/>
        <v>8.6839696344792411E-2</v>
      </c>
      <c r="P1245" s="21">
        <f>IF(SUMIFS('Daily NSE Equity Options'!$L:$L,'Daily NSE Equity Options'!$A:$A,$A1245)=0,"",SUMIFS('Daily NSE Equity Options'!$L:$L,'Daily NSE Equity Options'!$A:$A,$A1245))</f>
        <v>372804.51689999999</v>
      </c>
      <c r="Q1245" s="8">
        <f>IF(SUMIFS('Daily BSE Equity Options'!$L:$L,'Daily BSE Equity Options'!$A:$A,$A1245)=0,"",SUMIFS('Daily BSE Equity Options'!$L:$L,'Daily BSE Equity Options'!$A:$A,$A1245))</f>
        <v>18120.720799999999</v>
      </c>
      <c r="R1245" s="8">
        <f t="shared" si="519"/>
        <v>390925.2377</v>
      </c>
      <c r="S1245" s="23">
        <f t="shared" si="520"/>
        <v>-0.32815214709782881</v>
      </c>
      <c r="T1245" s="23">
        <f t="shared" si="521"/>
        <v>3.5351179230166325</v>
      </c>
      <c r="U1245" s="23">
        <f t="shared" si="522"/>
        <v>-0.30053265490681258</v>
      </c>
      <c r="V1245" s="23">
        <f t="shared" si="534"/>
        <v>0.96403025791976105</v>
      </c>
      <c r="W1245" s="23">
        <f t="shared" si="535"/>
        <v>0.10982326375577656</v>
      </c>
      <c r="X1245" s="23">
        <f t="shared" si="536"/>
        <v>0.89637293532052276</v>
      </c>
      <c r="Y1245" s="23">
        <f t="shared" si="523"/>
        <v>0.95364658238334044</v>
      </c>
      <c r="Z1245" s="23">
        <f t="shared" si="524"/>
        <v>4.6353417616659544E-2</v>
      </c>
      <c r="AA1245" s="24">
        <f>IF(SUMIFS('Daily NSE Equity Options'!$M:$M,'Daily NSE Equity Options'!$A:$A,$A1245)=0,"",SUMIFS('Daily NSE Equity Options'!$M:$M,'Daily NSE Equity Options'!$A:$A,$A1245))</f>
        <v>218317875</v>
      </c>
      <c r="AB1245" s="9">
        <f>IF(SUMIFS('Daily BSE Equity Options'!$M:$M,'Daily BSE Equity Options'!$A:$A,$A1245)=0,"",SUMIFS('Daily BSE Equity Options'!$M:$M,'Daily BSE Equity Options'!$A:$A,$A1245))</f>
        <v>11865897</v>
      </c>
      <c r="AC1245" s="9">
        <f t="shared" si="525"/>
        <v>230183772</v>
      </c>
      <c r="AD1245" s="26">
        <f t="shared" si="526"/>
        <v>-0.69998150028236883</v>
      </c>
      <c r="AE1245" s="26">
        <f t="shared" si="527"/>
        <v>1.2182323230623759</v>
      </c>
      <c r="AF1245" s="26">
        <f t="shared" si="528"/>
        <v>-0.68598342141594126</v>
      </c>
      <c r="AG1245" s="26">
        <f t="shared" si="537"/>
        <v>0.94020841037876202</v>
      </c>
      <c r="AH1245" s="26">
        <f t="shared" si="538"/>
        <v>0.11463771752227392</v>
      </c>
      <c r="AI1245" s="26">
        <f t="shared" si="539"/>
        <v>0.86885384855718462</v>
      </c>
      <c r="AJ1245" s="26">
        <f t="shared" si="529"/>
        <v>0.94845033211116203</v>
      </c>
      <c r="AK1245" s="26">
        <f t="shared" si="530"/>
        <v>5.1549667888837969E-2</v>
      </c>
      <c r="AL1245" s="29">
        <v>13.7225</v>
      </c>
      <c r="AM1245" s="30">
        <v>14.1075</v>
      </c>
      <c r="AN1245" s="30">
        <v>13.41</v>
      </c>
      <c r="AO1245" s="30">
        <v>13.6</v>
      </c>
      <c r="AP1245" s="31">
        <v>-8.8999999999999999E-3</v>
      </c>
    </row>
    <row r="1246" spans="1:42" x14ac:dyDescent="0.2">
      <c r="A1246" s="11">
        <v>45751</v>
      </c>
      <c r="B1246" s="5" t="s">
        <v>241</v>
      </c>
      <c r="C1246" s="10">
        <v>45748</v>
      </c>
      <c r="D1246" s="5" t="s">
        <v>195</v>
      </c>
      <c r="E1246" s="18">
        <f>IF(SUMIFS('Daily NSE Equity Options'!$K:$K,'Daily NSE Equity Options'!$A:$A,$A1246)=0,"",SUMIFS('Daily NSE Equity Options'!$K:$K,'Daily NSE Equity Options'!$A:$A,$A1246))</f>
        <v>534.85640000000001</v>
      </c>
      <c r="F1246" s="7">
        <f>IF(SUMIFS('Daily BSE Equity Options'!$K:$K,'Daily BSE Equity Options'!$A:$A,$A1246)=0,"",SUMIFS('Daily BSE Equity Options'!$K:$K,'Daily BSE Equity Options'!$A:$A,$A1246))</f>
        <v>125.31229999999999</v>
      </c>
      <c r="G1246" s="7">
        <f t="shared" si="513"/>
        <v>660.16869999999994</v>
      </c>
      <c r="H1246" s="20">
        <f t="shared" si="514"/>
        <v>-0.34067740595011642</v>
      </c>
      <c r="I1246" s="20">
        <f t="shared" si="515"/>
        <v>3.8413783244989101</v>
      </c>
      <c r="J1246" s="20">
        <f t="shared" si="516"/>
        <v>-0.21136663072134232</v>
      </c>
      <c r="K1246" s="20">
        <f t="shared" si="531"/>
        <v>0.19946706937718828</v>
      </c>
      <c r="L1246" s="20">
        <f t="shared" si="532"/>
        <v>1.9551093849117915</v>
      </c>
      <c r="M1246" s="20">
        <f t="shared" si="533"/>
        <v>0.35192651494828131</v>
      </c>
      <c r="N1246" s="20">
        <f t="shared" si="517"/>
        <v>0.81018139757307495</v>
      </c>
      <c r="O1246" s="20">
        <f t="shared" si="518"/>
        <v>0.18981860242692514</v>
      </c>
      <c r="P1246" s="21">
        <f>IF(SUMIFS('Daily NSE Equity Options'!$L:$L,'Daily NSE Equity Options'!$A:$A,$A1246)=0,"",SUMIFS('Daily NSE Equity Options'!$L:$L,'Daily NSE Equity Options'!$A:$A,$A1246))</f>
        <v>131316.03409999999</v>
      </c>
      <c r="Q1246" s="8">
        <f>IF(SUMIFS('Daily BSE Equity Options'!$L:$L,'Daily BSE Equity Options'!$A:$A,$A1246)=0,"",SUMIFS('Daily BSE Equity Options'!$L:$L,'Daily BSE Equity Options'!$A:$A,$A1246))</f>
        <v>59656.102500000001</v>
      </c>
      <c r="R1246" s="8">
        <f t="shared" si="519"/>
        <v>190972.1366</v>
      </c>
      <c r="S1246" s="23">
        <f t="shared" si="520"/>
        <v>-0.76617492083781769</v>
      </c>
      <c r="T1246" s="23">
        <f t="shared" si="521"/>
        <v>2.8575520336033229</v>
      </c>
      <c r="U1246" s="23">
        <f t="shared" si="522"/>
        <v>-0.66906258096754023</v>
      </c>
      <c r="V1246" s="23">
        <f t="shared" si="534"/>
        <v>-0.64776168703121206</v>
      </c>
      <c r="W1246" s="23">
        <f t="shared" si="535"/>
        <v>2.2921484282236722</v>
      </c>
      <c r="X1246" s="23">
        <f t="shared" si="536"/>
        <v>-0.51148680570336069</v>
      </c>
      <c r="Y1246" s="23">
        <f t="shared" si="523"/>
        <v>0.68761881412599746</v>
      </c>
      <c r="Z1246" s="23">
        <f t="shared" si="524"/>
        <v>0.31238118587400254</v>
      </c>
      <c r="AA1246" s="24">
        <f>IF(SUMIFS('Daily NSE Equity Options'!$M:$M,'Daily NSE Equity Options'!$A:$A,$A1246)=0,"",SUMIFS('Daily NSE Equity Options'!$M:$M,'Daily NSE Equity Options'!$A:$A,$A1246))</f>
        <v>81814112</v>
      </c>
      <c r="AB1246" s="9">
        <f>IF(SUMIFS('Daily BSE Equity Options'!$M:$M,'Daily BSE Equity Options'!$A:$A,$A1246)=0,"",SUMIFS('Daily BSE Equity Options'!$M:$M,'Daily BSE Equity Options'!$A:$A,$A1246))</f>
        <v>39380714</v>
      </c>
      <c r="AC1246" s="9">
        <f t="shared" si="525"/>
        <v>121194826</v>
      </c>
      <c r="AD1246" s="26">
        <f t="shared" si="526"/>
        <v>-0.84335722274417158</v>
      </c>
      <c r="AE1246" s="26">
        <f t="shared" si="527"/>
        <v>0.89399258855373009</v>
      </c>
      <c r="AF1246" s="26">
        <f t="shared" si="528"/>
        <v>-0.7768420189034958</v>
      </c>
      <c r="AG1246" s="26">
        <f t="shared" si="537"/>
        <v>-0.62525234362967308</v>
      </c>
      <c r="AH1246" s="26">
        <f t="shared" si="538"/>
        <v>2.318814751215184</v>
      </c>
      <c r="AI1246" s="26">
        <f t="shared" si="539"/>
        <v>-0.47348666264796457</v>
      </c>
      <c r="AJ1246" s="26">
        <f t="shared" si="529"/>
        <v>0.67506274566539659</v>
      </c>
      <c r="AK1246" s="26">
        <f t="shared" si="530"/>
        <v>0.32493725433460335</v>
      </c>
      <c r="AL1246" s="29">
        <v>13.6</v>
      </c>
      <c r="AM1246" s="30">
        <v>14.2475</v>
      </c>
      <c r="AN1246" s="30">
        <v>13.395</v>
      </c>
      <c r="AO1246" s="30">
        <v>13.76</v>
      </c>
      <c r="AP1246" s="31">
        <v>1.18E-2</v>
      </c>
    </row>
    <row r="1247" spans="1:42" x14ac:dyDescent="0.2">
      <c r="A1247" s="11">
        <v>45754</v>
      </c>
      <c r="B1247" s="5" t="s">
        <v>244</v>
      </c>
      <c r="C1247" s="10">
        <v>45748</v>
      </c>
      <c r="D1247" s="5" t="s">
        <v>195</v>
      </c>
      <c r="E1247" s="18">
        <f>IF(SUMIFS('Daily NSE Equity Options'!$K:$K,'Daily NSE Equity Options'!$A:$A,$A1247)=0,"",SUMIFS('Daily NSE Equity Options'!$K:$K,'Daily NSE Equity Options'!$A:$A,$A1247))</f>
        <v>1052.4412</v>
      </c>
      <c r="F1247" s="7">
        <f>IF(SUMIFS('Daily BSE Equity Options'!$K:$K,'Daily BSE Equity Options'!$A:$A,$A1247)=0,"",SUMIFS('Daily BSE Equity Options'!$K:$K,'Daily BSE Equity Options'!$A:$A,$A1247))</f>
        <v>312.71780000000001</v>
      </c>
      <c r="G1247" s="7">
        <f t="shared" si="513"/>
        <v>1365.1590000000001</v>
      </c>
      <c r="H1247" s="20" t="str">
        <f t="shared" si="514"/>
        <v/>
      </c>
      <c r="I1247" s="20" t="str">
        <f t="shared" si="515"/>
        <v/>
      </c>
      <c r="J1247" s="20" t="str">
        <f t="shared" si="516"/>
        <v/>
      </c>
      <c r="K1247" s="20">
        <f t="shared" si="531"/>
        <v>0.96770796797046832</v>
      </c>
      <c r="L1247" s="20">
        <f t="shared" si="532"/>
        <v>1.495507623752816</v>
      </c>
      <c r="M1247" s="20">
        <f t="shared" si="533"/>
        <v>1.0678941609924859</v>
      </c>
      <c r="N1247" s="20">
        <f t="shared" si="517"/>
        <v>0.77092939357247026</v>
      </c>
      <c r="O1247" s="20">
        <f t="shared" si="518"/>
        <v>0.22907060642752969</v>
      </c>
      <c r="P1247" s="21">
        <f>IF(SUMIFS('Daily NSE Equity Options'!$L:$L,'Daily NSE Equity Options'!$A:$A,$A1247)=0,"",SUMIFS('Daily NSE Equity Options'!$L:$L,'Daily NSE Equity Options'!$A:$A,$A1247))</f>
        <v>143890.69870000001</v>
      </c>
      <c r="Q1247" s="8">
        <f>IF(SUMIFS('Daily BSE Equity Options'!$L:$L,'Daily BSE Equity Options'!$A:$A,$A1247)=0,"",SUMIFS('Daily BSE Equity Options'!$L:$L,'Daily BSE Equity Options'!$A:$A,$A1247))</f>
        <v>83570.436499999996</v>
      </c>
      <c r="R1247" s="8">
        <f t="shared" si="519"/>
        <v>227461.13520000002</v>
      </c>
      <c r="S1247" s="23" t="str">
        <f t="shared" si="520"/>
        <v/>
      </c>
      <c r="T1247" s="23" t="str">
        <f t="shared" si="521"/>
        <v/>
      </c>
      <c r="U1247" s="23" t="str">
        <f t="shared" si="522"/>
        <v/>
      </c>
      <c r="V1247" s="23">
        <f t="shared" si="534"/>
        <v>9.5758790510107383E-2</v>
      </c>
      <c r="W1247" s="23">
        <f t="shared" si="535"/>
        <v>0.40086986909679512</v>
      </c>
      <c r="X1247" s="23">
        <f t="shared" si="536"/>
        <v>0.19106975106231294</v>
      </c>
      <c r="Y1247" s="23">
        <f t="shared" si="523"/>
        <v>0.6325946565486058</v>
      </c>
      <c r="Z1247" s="23">
        <f t="shared" si="524"/>
        <v>0.36740534345139408</v>
      </c>
      <c r="AA1247" s="24">
        <f>IF(SUMIFS('Daily NSE Equity Options'!$M:$M,'Daily NSE Equity Options'!$A:$A,$A1247)=0,"",SUMIFS('Daily NSE Equity Options'!$M:$M,'Daily NSE Equity Options'!$A:$A,$A1247))</f>
        <v>91628792</v>
      </c>
      <c r="AB1247" s="9">
        <f>IF(SUMIFS('Daily BSE Equity Options'!$M:$M,'Daily BSE Equity Options'!$A:$A,$A1247)=0,"",SUMIFS('Daily BSE Equity Options'!$M:$M,'Daily BSE Equity Options'!$A:$A,$A1247))</f>
        <v>56780698</v>
      </c>
      <c r="AC1247" s="9">
        <f t="shared" si="525"/>
        <v>148409490</v>
      </c>
      <c r="AD1247" s="26" t="str">
        <f t="shared" si="526"/>
        <v/>
      </c>
      <c r="AE1247" s="26" t="str">
        <f t="shared" si="527"/>
        <v/>
      </c>
      <c r="AF1247" s="26" t="str">
        <f t="shared" si="528"/>
        <v/>
      </c>
      <c r="AG1247" s="26">
        <f t="shared" si="537"/>
        <v>0.11996316723452316</v>
      </c>
      <c r="AH1247" s="26">
        <f t="shared" si="538"/>
        <v>0.44184023682252183</v>
      </c>
      <c r="AI1247" s="26">
        <f t="shared" si="539"/>
        <v>0.22455301845971554</v>
      </c>
      <c r="AJ1247" s="26">
        <f t="shared" si="529"/>
        <v>0.61740520771279517</v>
      </c>
      <c r="AK1247" s="26">
        <f t="shared" si="530"/>
        <v>0.38259479228720483</v>
      </c>
      <c r="AL1247" s="29">
        <v>13.755000000000001</v>
      </c>
      <c r="AM1247" s="30">
        <v>23.1875</v>
      </c>
      <c r="AN1247" s="30">
        <v>13.755000000000001</v>
      </c>
      <c r="AO1247" s="30">
        <v>22.79</v>
      </c>
      <c r="AP1247" s="31">
        <v>0.65690000000000004</v>
      </c>
    </row>
    <row r="1248" spans="1:42" x14ac:dyDescent="0.2">
      <c r="A1248" s="11">
        <v>45755</v>
      </c>
      <c r="B1248" s="5" t="s">
        <v>242</v>
      </c>
      <c r="C1248" s="10">
        <v>45748</v>
      </c>
      <c r="D1248" s="5" t="s">
        <v>195</v>
      </c>
      <c r="E1248" s="18">
        <f>IF(SUMIFS('Daily NSE Equity Options'!$K:$K,'Daily NSE Equity Options'!$A:$A,$A1248)=0,"",SUMIFS('Daily NSE Equity Options'!$K:$K,'Daily NSE Equity Options'!$A:$A,$A1248))</f>
        <v>769.56060000000002</v>
      </c>
      <c r="F1248" s="7">
        <f>IF(SUMIFS('Daily BSE Equity Options'!$K:$K,'Daily BSE Equity Options'!$A:$A,$A1248)=0,"",SUMIFS('Daily BSE Equity Options'!$K:$K,'Daily BSE Equity Options'!$A:$A,$A1248))</f>
        <v>534.46609999999998</v>
      </c>
      <c r="G1248" s="7">
        <f t="shared" si="513"/>
        <v>1304.0266999999999</v>
      </c>
      <c r="H1248" s="20">
        <f t="shared" si="514"/>
        <v>0.42896752367637814</v>
      </c>
      <c r="I1248" s="20">
        <f t="shared" si="515"/>
        <v>11.157207554551679</v>
      </c>
      <c r="J1248" s="20">
        <f t="shared" si="516"/>
        <v>1.2386493873024484</v>
      </c>
      <c r="K1248" s="20">
        <f t="shared" si="531"/>
        <v>-0.26878518248810479</v>
      </c>
      <c r="L1248" s="20">
        <f t="shared" si="532"/>
        <v>0.70910034542325362</v>
      </c>
      <c r="M1248" s="20">
        <f t="shared" si="533"/>
        <v>-4.4780351592745071E-2</v>
      </c>
      <c r="N1248" s="20">
        <f t="shared" si="517"/>
        <v>0.59014175093194032</v>
      </c>
      <c r="O1248" s="20">
        <f t="shared" si="518"/>
        <v>0.40985824906805973</v>
      </c>
      <c r="P1248" s="21">
        <f>IF(SUMIFS('Daily NSE Equity Options'!$L:$L,'Daily NSE Equity Options'!$A:$A,$A1248)=0,"",SUMIFS('Daily NSE Equity Options'!$L:$L,'Daily NSE Equity Options'!$A:$A,$A1248))</f>
        <v>164282.2156</v>
      </c>
      <c r="Q1248" s="8">
        <f>IF(SUMIFS('Daily BSE Equity Options'!$L:$L,'Daily BSE Equity Options'!$A:$A,$A1248)=0,"",SUMIFS('Daily BSE Equity Options'!$L:$L,'Daily BSE Equity Options'!$A:$A,$A1248))</f>
        <v>464997.25040000002</v>
      </c>
      <c r="R1248" s="8">
        <f t="shared" si="519"/>
        <v>629279.46600000001</v>
      </c>
      <c r="S1248" s="23">
        <f t="shared" si="520"/>
        <v>-0.33532715424032444</v>
      </c>
      <c r="T1248" s="23">
        <f t="shared" si="521"/>
        <v>4.6226711698442831</v>
      </c>
      <c r="U1248" s="23">
        <f t="shared" si="522"/>
        <v>0.90769982081748712</v>
      </c>
      <c r="V1248" s="23">
        <f t="shared" si="534"/>
        <v>0.14171532339636905</v>
      </c>
      <c r="W1248" s="23">
        <f t="shared" si="535"/>
        <v>4.5641357144281525</v>
      </c>
      <c r="X1248" s="23">
        <f t="shared" si="536"/>
        <v>1.76653620604985</v>
      </c>
      <c r="Y1248" s="23">
        <f t="shared" si="523"/>
        <v>0.26106400172924121</v>
      </c>
      <c r="Z1248" s="23">
        <f t="shared" si="524"/>
        <v>0.73893599827075873</v>
      </c>
      <c r="AA1248" s="24">
        <f>IF(SUMIFS('Daily NSE Equity Options'!$M:$M,'Daily NSE Equity Options'!$A:$A,$A1248)=0,"",SUMIFS('Daily NSE Equity Options'!$M:$M,'Daily NSE Equity Options'!$A:$A,$A1248))</f>
        <v>101574743</v>
      </c>
      <c r="AB1248" s="9">
        <f>IF(SUMIFS('Daily BSE Equity Options'!$M:$M,'Daily BSE Equity Options'!$A:$A,$A1248)=0,"",SUMIFS('Daily BSE Equity Options'!$M:$M,'Daily BSE Equity Options'!$A:$A,$A1248))</f>
        <v>313382980</v>
      </c>
      <c r="AC1248" s="9">
        <f t="shared" si="525"/>
        <v>414957723</v>
      </c>
      <c r="AD1248" s="26">
        <f t="shared" si="526"/>
        <v>-0.65087259078621096</v>
      </c>
      <c r="AE1248" s="26">
        <f t="shared" si="527"/>
        <v>2.1118401063619974</v>
      </c>
      <c r="AF1248" s="26">
        <f t="shared" si="528"/>
        <v>5.9523672555935825E-2</v>
      </c>
      <c r="AG1248" s="26">
        <f t="shared" si="537"/>
        <v>0.10854613253004586</v>
      </c>
      <c r="AH1248" s="26">
        <f t="shared" si="538"/>
        <v>4.5191815359508265</v>
      </c>
      <c r="AI1248" s="26">
        <f t="shared" si="539"/>
        <v>1.7960322685564112</v>
      </c>
      <c r="AJ1248" s="26">
        <f t="shared" si="529"/>
        <v>0.24478335350803918</v>
      </c>
      <c r="AK1248" s="26">
        <f t="shared" si="530"/>
        <v>0.75521664649196085</v>
      </c>
      <c r="AL1248" s="29">
        <v>22.7925</v>
      </c>
      <c r="AM1248" s="30">
        <v>22.7925</v>
      </c>
      <c r="AN1248" s="30">
        <v>19.3825</v>
      </c>
      <c r="AO1248" s="30">
        <v>20.440000000000001</v>
      </c>
      <c r="AP1248" s="31">
        <v>-0.1032</v>
      </c>
    </row>
    <row r="1249" spans="1:42" x14ac:dyDescent="0.2">
      <c r="A1249" s="11">
        <v>45756</v>
      </c>
      <c r="B1249" s="5" t="s">
        <v>240</v>
      </c>
      <c r="C1249" s="10">
        <v>45748</v>
      </c>
      <c r="D1249" s="5" t="s">
        <v>195</v>
      </c>
      <c r="E1249" s="18">
        <f>IF(SUMIFS('Daily NSE Equity Options'!$K:$K,'Daily NSE Equity Options'!$A:$A,$A1249)=0,"",SUMIFS('Daily NSE Equity Options'!$K:$K,'Daily NSE Equity Options'!$A:$A,$A1249))</f>
        <v>567.90229999999997</v>
      </c>
      <c r="F1249" s="7">
        <f>IF(SUMIFS('Daily BSE Equity Options'!$K:$K,'Daily BSE Equity Options'!$A:$A,$A1249)=0,"",SUMIFS('Daily BSE Equity Options'!$K:$K,'Daily BSE Equity Options'!$A:$A,$A1249))</f>
        <v>55.241999999999997</v>
      </c>
      <c r="G1249" s="7">
        <f t="shared" si="513"/>
        <v>623.14429999999993</v>
      </c>
      <c r="H1249" s="20">
        <f t="shared" si="514"/>
        <v>-0.11966862222729291</v>
      </c>
      <c r="I1249" s="20">
        <f t="shared" si="515"/>
        <v>7.0313449544218773</v>
      </c>
      <c r="J1249" s="20">
        <f t="shared" si="516"/>
        <v>-4.4226277874943487E-2</v>
      </c>
      <c r="K1249" s="20">
        <f t="shared" si="531"/>
        <v>-0.26204343101764827</v>
      </c>
      <c r="L1249" s="20">
        <f t="shared" si="532"/>
        <v>-0.89664077852645852</v>
      </c>
      <c r="M1249" s="20">
        <f t="shared" si="533"/>
        <v>-0.52213838873084417</v>
      </c>
      <c r="N1249" s="20">
        <f t="shared" si="517"/>
        <v>0.9113495862836265</v>
      </c>
      <c r="O1249" s="20">
        <f t="shared" si="518"/>
        <v>8.8650413716373569E-2</v>
      </c>
      <c r="P1249" s="21">
        <f>IF(SUMIFS('Daily NSE Equity Options'!$L:$L,'Daily NSE Equity Options'!$A:$A,$A1249)=0,"",SUMIFS('Daily NSE Equity Options'!$L:$L,'Daily NSE Equity Options'!$A:$A,$A1249))</f>
        <v>368377.30239999999</v>
      </c>
      <c r="Q1249" s="8">
        <f>IF(SUMIFS('Daily BSE Equity Options'!$L:$L,'Daily BSE Equity Options'!$A:$A,$A1249)=0,"",SUMIFS('Daily BSE Equity Options'!$L:$L,'Daily BSE Equity Options'!$A:$A,$A1249))</f>
        <v>14260.951800000001</v>
      </c>
      <c r="R1249" s="8">
        <f t="shared" si="519"/>
        <v>382638.25419999997</v>
      </c>
      <c r="S1249" s="23">
        <f t="shared" si="520"/>
        <v>-0.14103995254551183</v>
      </c>
      <c r="T1249" s="23">
        <f t="shared" si="521"/>
        <v>4.2816540325292625</v>
      </c>
      <c r="U1249" s="23">
        <f t="shared" si="522"/>
        <v>-0.11336927170428945</v>
      </c>
      <c r="V1249" s="23">
        <f t="shared" si="534"/>
        <v>1.2423443770501472</v>
      </c>
      <c r="W1249" s="23">
        <f t="shared" si="535"/>
        <v>-0.96933110510280984</v>
      </c>
      <c r="X1249" s="23">
        <f t="shared" si="536"/>
        <v>-0.39194225320550991</v>
      </c>
      <c r="Y1249" s="23">
        <f t="shared" si="523"/>
        <v>0.96272993710517518</v>
      </c>
      <c r="Z1249" s="23">
        <f t="shared" si="524"/>
        <v>3.7270062894824908E-2</v>
      </c>
      <c r="AA1249" s="24">
        <f>IF(SUMIFS('Daily NSE Equity Options'!$M:$M,'Daily NSE Equity Options'!$A:$A,$A1249)=0,"",SUMIFS('Daily NSE Equity Options'!$M:$M,'Daily NSE Equity Options'!$A:$A,$A1249))</f>
        <v>222851273</v>
      </c>
      <c r="AB1249" s="9">
        <f>IF(SUMIFS('Daily BSE Equity Options'!$M:$M,'Daily BSE Equity Options'!$A:$A,$A1249)=0,"",SUMIFS('Daily BSE Equity Options'!$M:$M,'Daily BSE Equity Options'!$A:$A,$A1249))</f>
        <v>9633414</v>
      </c>
      <c r="AC1249" s="9">
        <f t="shared" si="525"/>
        <v>232484687</v>
      </c>
      <c r="AD1249" s="26">
        <f t="shared" si="526"/>
        <v>-0.54985894526334023</v>
      </c>
      <c r="AE1249" s="26">
        <f t="shared" si="527"/>
        <v>1.7083743451810132</v>
      </c>
      <c r="AF1249" s="26">
        <f t="shared" si="528"/>
        <v>-0.53375008740004104</v>
      </c>
      <c r="AG1249" s="26">
        <f t="shared" si="537"/>
        <v>1.1939634442392828</v>
      </c>
      <c r="AH1249" s="26">
        <f t="shared" si="538"/>
        <v>-0.96925993236773744</v>
      </c>
      <c r="AI1249" s="26">
        <f t="shared" si="539"/>
        <v>-0.43973885985488692</v>
      </c>
      <c r="AJ1249" s="26">
        <f t="shared" si="529"/>
        <v>0.95856323216677064</v>
      </c>
      <c r="AK1249" s="26">
        <f t="shared" si="530"/>
        <v>4.1436767833229381E-2</v>
      </c>
      <c r="AL1249" s="29">
        <v>20.442499999999999</v>
      </c>
      <c r="AM1249" s="30">
        <v>21.747499999999999</v>
      </c>
      <c r="AN1249" s="30">
        <v>19.697500000000002</v>
      </c>
      <c r="AO1249" s="30">
        <v>21.43</v>
      </c>
      <c r="AP1249" s="31">
        <v>4.8300000000000003E-2</v>
      </c>
    </row>
    <row r="1250" spans="1:42" x14ac:dyDescent="0.2">
      <c r="A1250" s="11">
        <v>45758</v>
      </c>
      <c r="B1250" s="5" t="s">
        <v>241</v>
      </c>
      <c r="C1250" s="10">
        <v>45748</v>
      </c>
      <c r="D1250" s="5" t="s">
        <v>195</v>
      </c>
      <c r="E1250" s="18">
        <f>IF(SUMIFS('Daily NSE Equity Options'!$K:$K,'Daily NSE Equity Options'!$A:$A,$A1250)=0,"",SUMIFS('Daily NSE Equity Options'!$K:$K,'Daily NSE Equity Options'!$A:$A,$A1250))</f>
        <v>578.88210000000004</v>
      </c>
      <c r="F1250" s="7">
        <f>IF(SUMIFS('Daily BSE Equity Options'!$K:$K,'Daily BSE Equity Options'!$A:$A,$A1250)=0,"",SUMIFS('Daily BSE Equity Options'!$K:$K,'Daily BSE Equity Options'!$A:$A,$A1250))</f>
        <v>177.8244</v>
      </c>
      <c r="G1250" s="7">
        <f t="shared" si="513"/>
        <v>756.70650000000001</v>
      </c>
      <c r="H1250" s="20" t="str">
        <f t="shared" si="514"/>
        <v/>
      </c>
      <c r="I1250" s="20" t="str">
        <f t="shared" si="515"/>
        <v/>
      </c>
      <c r="J1250" s="20" t="str">
        <f t="shared" si="516"/>
        <v/>
      </c>
      <c r="K1250" s="20">
        <f t="shared" si="531"/>
        <v>1.9333959379985055E-2</v>
      </c>
      <c r="L1250" s="20">
        <f t="shared" si="532"/>
        <v>2.2190072770717935</v>
      </c>
      <c r="M1250" s="20">
        <f t="shared" si="533"/>
        <v>0.21433590903423183</v>
      </c>
      <c r="N1250" s="20">
        <f t="shared" si="517"/>
        <v>0.76500215076783407</v>
      </c>
      <c r="O1250" s="20">
        <f t="shared" si="518"/>
        <v>0.23499784923216596</v>
      </c>
      <c r="P1250" s="21">
        <f>IF(SUMIFS('Daily NSE Equity Options'!$L:$L,'Daily NSE Equity Options'!$A:$A,$A1250)=0,"",SUMIFS('Daily NSE Equity Options'!$L:$L,'Daily NSE Equity Options'!$A:$A,$A1250))</f>
        <v>97597.343399999998</v>
      </c>
      <c r="Q1250" s="8">
        <f>IF(SUMIFS('Daily BSE Equity Options'!$L:$L,'Daily BSE Equity Options'!$A:$A,$A1250)=0,"",SUMIFS('Daily BSE Equity Options'!$L:$L,'Daily BSE Equity Options'!$A:$A,$A1250))</f>
        <v>57461.9856</v>
      </c>
      <c r="R1250" s="8">
        <f t="shared" si="519"/>
        <v>155059.329</v>
      </c>
      <c r="S1250" s="23" t="str">
        <f t="shared" si="520"/>
        <v/>
      </c>
      <c r="T1250" s="23" t="str">
        <f t="shared" si="521"/>
        <v/>
      </c>
      <c r="U1250" s="23" t="str">
        <f t="shared" si="522"/>
        <v/>
      </c>
      <c r="V1250" s="23">
        <f t="shared" si="534"/>
        <v>-0.73506146343939349</v>
      </c>
      <c r="W1250" s="23">
        <f t="shared" si="535"/>
        <v>3.0293233162740227</v>
      </c>
      <c r="X1250" s="23">
        <f t="shared" si="536"/>
        <v>-0.59476260593915287</v>
      </c>
      <c r="Y1250" s="23">
        <f t="shared" si="523"/>
        <v>0.62941935857338838</v>
      </c>
      <c r="Z1250" s="23">
        <f t="shared" si="524"/>
        <v>0.37058064142661162</v>
      </c>
      <c r="AA1250" s="24">
        <f>IF(SUMIFS('Daily NSE Equity Options'!$M:$M,'Daily NSE Equity Options'!$A:$A,$A1250)=0,"",SUMIFS('Daily NSE Equity Options'!$M:$M,'Daily NSE Equity Options'!$A:$A,$A1250))</f>
        <v>62141770</v>
      </c>
      <c r="AB1250" s="9">
        <f>IF(SUMIFS('Daily BSE Equity Options'!$M:$M,'Daily BSE Equity Options'!$A:$A,$A1250)=0,"",SUMIFS('Daily BSE Equity Options'!$M:$M,'Daily BSE Equity Options'!$A:$A,$A1250))</f>
        <v>38240031</v>
      </c>
      <c r="AC1250" s="9">
        <f t="shared" si="525"/>
        <v>100381801</v>
      </c>
      <c r="AD1250" s="26" t="str">
        <f t="shared" si="526"/>
        <v/>
      </c>
      <c r="AE1250" s="26" t="str">
        <f t="shared" si="527"/>
        <v/>
      </c>
      <c r="AF1250" s="26" t="str">
        <f t="shared" si="528"/>
        <v/>
      </c>
      <c r="AG1250" s="26">
        <f t="shared" si="537"/>
        <v>-0.7211513797365654</v>
      </c>
      <c r="AH1250" s="26">
        <f t="shared" si="538"/>
        <v>2.9695201514229534</v>
      </c>
      <c r="AI1250" s="26">
        <f t="shared" si="539"/>
        <v>-0.56822188035119914</v>
      </c>
      <c r="AJ1250" s="26">
        <f t="shared" si="529"/>
        <v>0.61905414508352963</v>
      </c>
      <c r="AK1250" s="26">
        <f t="shared" si="530"/>
        <v>0.38094585491647037</v>
      </c>
      <c r="AL1250" s="29">
        <v>21.43</v>
      </c>
      <c r="AM1250" s="30">
        <v>21.43</v>
      </c>
      <c r="AN1250" s="30">
        <v>18.855</v>
      </c>
      <c r="AO1250" s="30">
        <v>20.11</v>
      </c>
      <c r="AP1250" s="31">
        <v>-6.1600000000000002E-2</v>
      </c>
    </row>
    <row r="1251" spans="1:42" x14ac:dyDescent="0.2">
      <c r="A1251" s="11">
        <v>45762</v>
      </c>
      <c r="B1251" s="5" t="s">
        <v>242</v>
      </c>
      <c r="C1251" s="10">
        <v>45748</v>
      </c>
      <c r="D1251" s="5" t="s">
        <v>195</v>
      </c>
      <c r="E1251" s="18">
        <f>IF(SUMIFS('Daily NSE Equity Options'!$K:$K,'Daily NSE Equity Options'!$A:$A,$A1251)=0,"",SUMIFS('Daily NSE Equity Options'!$K:$K,'Daily NSE Equity Options'!$A:$A,$A1251))</f>
        <v>353.80959999999999</v>
      </c>
      <c r="F1251" s="7">
        <f>IF(SUMIFS('Daily BSE Equity Options'!$K:$K,'Daily BSE Equity Options'!$A:$A,$A1251)=0,"",SUMIFS('Daily BSE Equity Options'!$K:$K,'Daily BSE Equity Options'!$A:$A,$A1251))</f>
        <v>148.5985</v>
      </c>
      <c r="G1251" s="7">
        <f t="shared" si="513"/>
        <v>502.40809999999999</v>
      </c>
      <c r="H1251" s="20">
        <f t="shared" si="514"/>
        <v>-0.43925548842723205</v>
      </c>
      <c r="I1251" s="20">
        <f t="shared" si="515"/>
        <v>1.8768386979366318</v>
      </c>
      <c r="J1251" s="20">
        <f t="shared" si="516"/>
        <v>-0.26399751896157364</v>
      </c>
      <c r="K1251" s="20">
        <f t="shared" si="531"/>
        <v>-0.38880542341868929</v>
      </c>
      <c r="L1251" s="20">
        <f t="shared" si="532"/>
        <v>-0.16435258603431246</v>
      </c>
      <c r="M1251" s="20">
        <f t="shared" si="533"/>
        <v>-0.33605948937930363</v>
      </c>
      <c r="N1251" s="20">
        <f t="shared" si="517"/>
        <v>0.70422749951682706</v>
      </c>
      <c r="O1251" s="20">
        <f t="shared" si="518"/>
        <v>0.29577250048317294</v>
      </c>
      <c r="P1251" s="21">
        <f>IF(SUMIFS('Daily NSE Equity Options'!$L:$L,'Daily NSE Equity Options'!$A:$A,$A1251)=0,"",SUMIFS('Daily NSE Equity Options'!$L:$L,'Daily NSE Equity Options'!$A:$A,$A1251))</f>
        <v>95196.104300000006</v>
      </c>
      <c r="Q1251" s="8">
        <f>IF(SUMIFS('Daily BSE Equity Options'!$L:$L,'Daily BSE Equity Options'!$A:$A,$A1251)=0,"",SUMIFS('Daily BSE Equity Options'!$L:$L,'Daily BSE Equity Options'!$A:$A,$A1251))</f>
        <v>312578.38209999999</v>
      </c>
      <c r="R1251" s="8">
        <f t="shared" si="519"/>
        <v>407774.48639999999</v>
      </c>
      <c r="S1251" s="23">
        <f t="shared" si="520"/>
        <v>-0.63957106510924433</v>
      </c>
      <c r="T1251" s="23">
        <f t="shared" si="521"/>
        <v>2.5784524605613637</v>
      </c>
      <c r="U1251" s="23">
        <f t="shared" si="522"/>
        <v>0.16020015194195492</v>
      </c>
      <c r="V1251" s="23">
        <f t="shared" si="534"/>
        <v>-2.4603529321065465E-2</v>
      </c>
      <c r="W1251" s="23">
        <f t="shared" si="535"/>
        <v>4.4397420979479687</v>
      </c>
      <c r="X1251" s="23">
        <f t="shared" si="536"/>
        <v>1.6297965367823823</v>
      </c>
      <c r="Y1251" s="23">
        <f t="shared" si="523"/>
        <v>0.23345282128960584</v>
      </c>
      <c r="Z1251" s="23">
        <f t="shared" si="524"/>
        <v>0.76654717871039413</v>
      </c>
      <c r="AA1251" s="24">
        <f>IF(SUMIFS('Daily NSE Equity Options'!$M:$M,'Daily NSE Equity Options'!$A:$A,$A1251)=0,"",SUMIFS('Daily NSE Equity Options'!$M:$M,'Daily NSE Equity Options'!$A:$A,$A1251))</f>
        <v>60674916</v>
      </c>
      <c r="AB1251" s="9">
        <f>IF(SUMIFS('Daily BSE Equity Options'!$M:$M,'Daily BSE Equity Options'!$A:$A,$A1251)=0,"",SUMIFS('Daily BSE Equity Options'!$M:$M,'Daily BSE Equity Options'!$A:$A,$A1251))</f>
        <v>204026897</v>
      </c>
      <c r="AC1251" s="9">
        <f t="shared" si="525"/>
        <v>264701813</v>
      </c>
      <c r="AD1251" s="26">
        <f t="shared" si="526"/>
        <v>-0.80668103309225436</v>
      </c>
      <c r="AE1251" s="26">
        <f t="shared" si="527"/>
        <v>0.89547744726113554</v>
      </c>
      <c r="AF1251" s="26">
        <f t="shared" si="528"/>
        <v>-0.37199729097572409</v>
      </c>
      <c r="AG1251" s="26">
        <f t="shared" si="537"/>
        <v>-2.3604960077577397E-2</v>
      </c>
      <c r="AH1251" s="26">
        <f t="shared" si="538"/>
        <v>4.3354270816359959</v>
      </c>
      <c r="AI1251" s="26">
        <f t="shared" si="539"/>
        <v>1.6369502276612868</v>
      </c>
      <c r="AJ1251" s="26">
        <f t="shared" si="529"/>
        <v>0.22921987315591225</v>
      </c>
      <c r="AK1251" s="26">
        <f t="shared" si="530"/>
        <v>0.77078012684408781</v>
      </c>
      <c r="AL1251" s="29">
        <v>20.107500000000002</v>
      </c>
      <c r="AM1251" s="30">
        <v>20.107500000000002</v>
      </c>
      <c r="AN1251" s="30">
        <v>15.9725</v>
      </c>
      <c r="AO1251" s="30">
        <v>16.13</v>
      </c>
      <c r="AP1251" s="31">
        <v>-0.1978</v>
      </c>
    </row>
    <row r="1252" spans="1:42" x14ac:dyDescent="0.2">
      <c r="A1252" s="11">
        <v>45763</v>
      </c>
      <c r="B1252" s="5" t="s">
        <v>240</v>
      </c>
      <c r="C1252" s="10">
        <v>45748</v>
      </c>
      <c r="D1252" s="5" t="s">
        <v>195</v>
      </c>
      <c r="E1252" s="18">
        <f>IF(SUMIFS('Daily NSE Equity Options'!$K:$K,'Daily NSE Equity Options'!$A:$A,$A1252)=0,"",SUMIFS('Daily NSE Equity Options'!$K:$K,'Daily NSE Equity Options'!$A:$A,$A1252))</f>
        <v>533.47839999999997</v>
      </c>
      <c r="F1252" s="7">
        <f>IF(SUMIFS('Daily BSE Equity Options'!$K:$K,'Daily BSE Equity Options'!$A:$A,$A1252)=0,"",SUMIFS('Daily BSE Equity Options'!$K:$K,'Daily BSE Equity Options'!$A:$A,$A1252))</f>
        <v>50.165700000000001</v>
      </c>
      <c r="G1252" s="7">
        <f t="shared" si="513"/>
        <v>583.64409999999998</v>
      </c>
      <c r="H1252" s="20">
        <f t="shared" si="514"/>
        <v>-0.15556967481230655</v>
      </c>
      <c r="I1252" s="20">
        <f t="shared" si="515"/>
        <v>8.4856294671557695</v>
      </c>
      <c r="J1252" s="20">
        <f t="shared" si="516"/>
        <v>-8.3832993302408454E-2</v>
      </c>
      <c r="K1252" s="20">
        <f t="shared" si="531"/>
        <v>0.50781211137289661</v>
      </c>
      <c r="L1252" s="20">
        <f t="shared" si="532"/>
        <v>-0.66240776320083983</v>
      </c>
      <c r="M1252" s="20">
        <f t="shared" si="533"/>
        <v>0.16169325295511761</v>
      </c>
      <c r="N1252" s="20">
        <f t="shared" si="517"/>
        <v>0.9140474477511209</v>
      </c>
      <c r="O1252" s="20">
        <f t="shared" si="518"/>
        <v>8.5952552248879072E-2</v>
      </c>
      <c r="P1252" s="21">
        <f>IF(SUMIFS('Daily NSE Equity Options'!$L:$L,'Daily NSE Equity Options'!$A:$A,$A1252)=0,"",SUMIFS('Daily NSE Equity Options'!$L:$L,'Daily NSE Equity Options'!$A:$A,$A1252))</f>
        <v>199511.0197</v>
      </c>
      <c r="Q1252" s="8">
        <f>IF(SUMIFS('Daily BSE Equity Options'!$L:$L,'Daily BSE Equity Options'!$A:$A,$A1252)=0,"",SUMIFS('Daily BSE Equity Options'!$L:$L,'Daily BSE Equity Options'!$A:$A,$A1252))</f>
        <v>15207.015600000001</v>
      </c>
      <c r="R1252" s="8">
        <f t="shared" si="519"/>
        <v>214718.03530000002</v>
      </c>
      <c r="S1252" s="23">
        <f t="shared" si="520"/>
        <v>-0.61988575742833651</v>
      </c>
      <c r="T1252" s="23">
        <f t="shared" si="521"/>
        <v>6.8507498963353086</v>
      </c>
      <c r="U1252" s="23">
        <f t="shared" si="522"/>
        <v>-0.59241707268494737</v>
      </c>
      <c r="V1252" s="23">
        <f t="shared" si="534"/>
        <v>1.0957897507156709</v>
      </c>
      <c r="W1252" s="23">
        <f t="shared" si="535"/>
        <v>-0.95134975266736466</v>
      </c>
      <c r="X1252" s="23">
        <f t="shared" si="536"/>
        <v>-0.47343926002919234</v>
      </c>
      <c r="Y1252" s="23">
        <f t="shared" si="523"/>
        <v>0.929176812843164</v>
      </c>
      <c r="Z1252" s="23">
        <f t="shared" si="524"/>
        <v>7.0823187156835915E-2</v>
      </c>
      <c r="AA1252" s="24">
        <f>IF(SUMIFS('Daily NSE Equity Options'!$M:$M,'Daily NSE Equity Options'!$A:$A,$A1252)=0,"",SUMIFS('Daily NSE Equity Options'!$M:$M,'Daily NSE Equity Options'!$A:$A,$A1252))</f>
        <v>120499315</v>
      </c>
      <c r="AB1252" s="9">
        <f>IF(SUMIFS('Daily BSE Equity Options'!$M:$M,'Daily BSE Equity Options'!$A:$A,$A1252)=0,"",SUMIFS('Daily BSE Equity Options'!$M:$M,'Daily BSE Equity Options'!$A:$A,$A1252))</f>
        <v>9889785</v>
      </c>
      <c r="AC1252" s="9">
        <f t="shared" si="525"/>
        <v>130389100</v>
      </c>
      <c r="AD1252" s="26">
        <f t="shared" si="526"/>
        <v>-0.81966068448572904</v>
      </c>
      <c r="AE1252" s="26">
        <f t="shared" si="527"/>
        <v>2.7671640142309712</v>
      </c>
      <c r="AF1252" s="26">
        <f t="shared" si="528"/>
        <v>-0.80562332805689729</v>
      </c>
      <c r="AG1252" s="26">
        <f t="shared" si="537"/>
        <v>0.98598239509717667</v>
      </c>
      <c r="AH1252" s="26">
        <f t="shared" si="538"/>
        <v>-0.95152705282774552</v>
      </c>
      <c r="AI1252" s="26">
        <f t="shared" si="539"/>
        <v>-0.5074113829360134</v>
      </c>
      <c r="AJ1252" s="26">
        <f t="shared" si="529"/>
        <v>0.9241517504147202</v>
      </c>
      <c r="AK1252" s="26">
        <f t="shared" si="530"/>
        <v>7.5848249585279748E-2</v>
      </c>
      <c r="AL1252" s="29">
        <v>16.125</v>
      </c>
      <c r="AM1252" s="30">
        <v>16.125</v>
      </c>
      <c r="AN1252" s="30">
        <v>15.115</v>
      </c>
      <c r="AO1252" s="30">
        <v>15.87</v>
      </c>
      <c r="AP1252" s="31">
        <v>-1.5800000000000002E-2</v>
      </c>
    </row>
    <row r="1253" spans="1:42" x14ac:dyDescent="0.2">
      <c r="A1253" s="11">
        <v>45764</v>
      </c>
      <c r="B1253" s="5" t="s">
        <v>243</v>
      </c>
      <c r="C1253" s="10">
        <v>45748</v>
      </c>
      <c r="D1253" s="5" t="s">
        <v>195</v>
      </c>
      <c r="E1253" s="18">
        <f>IF(SUMIFS('Daily NSE Equity Options'!$K:$K,'Daily NSE Equity Options'!$A:$A,$A1253)=0,"",SUMIFS('Daily NSE Equity Options'!$K:$K,'Daily NSE Equity Options'!$A:$A,$A1253))</f>
        <v>865.61369999999999</v>
      </c>
      <c r="F1253" s="7">
        <f>IF(SUMIFS('Daily BSE Equity Options'!$K:$K,'Daily BSE Equity Options'!$A:$A,$A1253)=0,"",SUMIFS('Daily BSE Equity Options'!$K:$K,'Daily BSE Equity Options'!$A:$A,$A1253))</f>
        <v>81.886499999999998</v>
      </c>
      <c r="G1253" s="7">
        <f t="shared" si="513"/>
        <v>947.50019999999995</v>
      </c>
      <c r="H1253" s="20" t="str">
        <f t="shared" si="514"/>
        <v/>
      </c>
      <c r="I1253" s="20" t="str">
        <f t="shared" si="515"/>
        <v/>
      </c>
      <c r="J1253" s="20" t="str">
        <f t="shared" si="516"/>
        <v/>
      </c>
      <c r="K1253" s="20">
        <f t="shared" si="531"/>
        <v>0.62258434455828016</v>
      </c>
      <c r="L1253" s="20">
        <f t="shared" si="532"/>
        <v>0.63232048989648293</v>
      </c>
      <c r="M1253" s="20">
        <f t="shared" si="533"/>
        <v>0.62342119109916472</v>
      </c>
      <c r="N1253" s="20">
        <f t="shared" si="517"/>
        <v>0.9135762715406287</v>
      </c>
      <c r="O1253" s="20">
        <f t="shared" si="518"/>
        <v>8.642372845937131E-2</v>
      </c>
      <c r="P1253" s="21">
        <f>IF(SUMIFS('Daily NSE Equity Options'!$L:$L,'Daily NSE Equity Options'!$A:$A,$A1253)=0,"",SUMIFS('Daily NSE Equity Options'!$L:$L,'Daily NSE Equity Options'!$A:$A,$A1253))</f>
        <v>550468.25939999998</v>
      </c>
      <c r="Q1253" s="8">
        <f>IF(SUMIFS('Daily BSE Equity Options'!$L:$L,'Daily BSE Equity Options'!$A:$A,$A1253)=0,"",SUMIFS('Daily BSE Equity Options'!$L:$L,'Daily BSE Equity Options'!$A:$A,$A1253))</f>
        <v>26785.232599999999</v>
      </c>
      <c r="R1253" s="8">
        <f t="shared" si="519"/>
        <v>577253.49199999997</v>
      </c>
      <c r="S1253" s="23" t="str">
        <f t="shared" si="520"/>
        <v/>
      </c>
      <c r="T1253" s="23" t="str">
        <f t="shared" si="521"/>
        <v/>
      </c>
      <c r="U1253" s="23" t="str">
        <f t="shared" si="522"/>
        <v/>
      </c>
      <c r="V1253" s="23">
        <f t="shared" si="534"/>
        <v>1.7590869929276391</v>
      </c>
      <c r="W1253" s="23">
        <f t="shared" si="535"/>
        <v>0.76137338874039151</v>
      </c>
      <c r="X1253" s="23">
        <f t="shared" si="536"/>
        <v>1.6884257356093642</v>
      </c>
      <c r="Y1253" s="23">
        <f t="shared" si="523"/>
        <v>0.95359883834189085</v>
      </c>
      <c r="Z1253" s="23">
        <f t="shared" si="524"/>
        <v>4.6401161658109119E-2</v>
      </c>
      <c r="AA1253" s="24">
        <f>IF(SUMIFS('Daily NSE Equity Options'!$M:$M,'Daily NSE Equity Options'!$A:$A,$A1253)=0,"",SUMIFS('Daily NSE Equity Options'!$M:$M,'Daily NSE Equity Options'!$A:$A,$A1253))</f>
        <v>318773267</v>
      </c>
      <c r="AB1253" s="9">
        <f>IF(SUMIFS('Daily BSE Equity Options'!$M:$M,'Daily BSE Equity Options'!$A:$A,$A1253)=0,"",SUMIFS('Daily BSE Equity Options'!$M:$M,'Daily BSE Equity Options'!$A:$A,$A1253))</f>
        <v>17244893</v>
      </c>
      <c r="AC1253" s="9">
        <f t="shared" si="525"/>
        <v>336018160</v>
      </c>
      <c r="AD1253" s="26" t="str">
        <f t="shared" si="526"/>
        <v/>
      </c>
      <c r="AE1253" s="26" t="str">
        <f t="shared" si="527"/>
        <v/>
      </c>
      <c r="AF1253" s="26" t="str">
        <f t="shared" si="528"/>
        <v/>
      </c>
      <c r="AG1253" s="26">
        <f t="shared" si="537"/>
        <v>1.6454363412771267</v>
      </c>
      <c r="AH1253" s="26">
        <f t="shared" si="538"/>
        <v>0.74370757301599588</v>
      </c>
      <c r="AI1253" s="26">
        <f t="shared" si="539"/>
        <v>1.5770417926038296</v>
      </c>
      <c r="AJ1253" s="26">
        <f t="shared" si="529"/>
        <v>0.94867868748522399</v>
      </c>
      <c r="AK1253" s="26">
        <f t="shared" si="530"/>
        <v>5.1321312514775987E-2</v>
      </c>
      <c r="AL1253" s="29">
        <v>15.865</v>
      </c>
      <c r="AM1253" s="30">
        <v>16.462499999999999</v>
      </c>
      <c r="AN1253" s="30">
        <v>15.09</v>
      </c>
      <c r="AO1253" s="30">
        <v>15.47</v>
      </c>
      <c r="AP1253" s="31">
        <v>-2.4899999999999999E-2</v>
      </c>
    </row>
    <row r="1254" spans="1:42" x14ac:dyDescent="0.2">
      <c r="A1254" s="11">
        <v>45768</v>
      </c>
      <c r="B1254" s="5" t="s">
        <v>244</v>
      </c>
      <c r="C1254" s="10">
        <v>45748</v>
      </c>
      <c r="D1254" s="5" t="s">
        <v>195</v>
      </c>
      <c r="E1254" s="18">
        <f>IF(SUMIFS('Daily NSE Equity Options'!$K:$K,'Daily NSE Equity Options'!$A:$A,$A1254)=0,"",SUMIFS('Daily NSE Equity Options'!$K:$K,'Daily NSE Equity Options'!$A:$A,$A1254))</f>
        <v>586.74559999999997</v>
      </c>
      <c r="F1254" s="7">
        <f>IF(SUMIFS('Daily BSE Equity Options'!$K:$K,'Daily BSE Equity Options'!$A:$A,$A1254)=0,"",SUMIFS('Daily BSE Equity Options'!$K:$K,'Daily BSE Equity Options'!$A:$A,$A1254))</f>
        <v>167.17859999999999</v>
      </c>
      <c r="G1254" s="7">
        <f t="shared" si="513"/>
        <v>753.92419999999993</v>
      </c>
      <c r="H1254" s="20" t="str">
        <f t="shared" si="514"/>
        <v/>
      </c>
      <c r="I1254" s="20" t="str">
        <f t="shared" si="515"/>
        <v/>
      </c>
      <c r="J1254" s="20" t="str">
        <f t="shared" si="516"/>
        <v/>
      </c>
      <c r="K1254" s="20">
        <f t="shared" si="531"/>
        <v>-0.3221622994183202</v>
      </c>
      <c r="L1254" s="20">
        <f t="shared" si="532"/>
        <v>1.0415892729570806</v>
      </c>
      <c r="M1254" s="20">
        <f t="shared" si="533"/>
        <v>-0.20430180384130792</v>
      </c>
      <c r="N1254" s="20">
        <f t="shared" si="517"/>
        <v>0.7782554267391868</v>
      </c>
      <c r="O1254" s="20">
        <f t="shared" si="518"/>
        <v>0.22174457326081323</v>
      </c>
      <c r="P1254" s="21">
        <f>IF(SUMIFS('Daily NSE Equity Options'!$L:$L,'Daily NSE Equity Options'!$A:$A,$A1254)=0,"",SUMIFS('Daily NSE Equity Options'!$L:$L,'Daily NSE Equity Options'!$A:$A,$A1254))</f>
        <v>144091.6525</v>
      </c>
      <c r="Q1254" s="8">
        <f>IF(SUMIFS('Daily BSE Equity Options'!$L:$L,'Daily BSE Equity Options'!$A:$A,$A1254)=0,"",SUMIFS('Daily BSE Equity Options'!$L:$L,'Daily BSE Equity Options'!$A:$A,$A1254))</f>
        <v>96613.053199999995</v>
      </c>
      <c r="R1254" s="8">
        <f t="shared" si="519"/>
        <v>240704.70569999999</v>
      </c>
      <c r="S1254" s="23" t="str">
        <f t="shared" si="520"/>
        <v/>
      </c>
      <c r="T1254" s="23" t="str">
        <f t="shared" si="521"/>
        <v/>
      </c>
      <c r="U1254" s="23" t="str">
        <f t="shared" si="522"/>
        <v/>
      </c>
      <c r="V1254" s="23">
        <f t="shared" si="534"/>
        <v>-0.73823803636370022</v>
      </c>
      <c r="W1254" s="23">
        <f t="shared" si="535"/>
        <v>2.6069521830473108</v>
      </c>
      <c r="X1254" s="23">
        <f t="shared" si="536"/>
        <v>-0.58301732421568442</v>
      </c>
      <c r="Y1254" s="23">
        <f t="shared" si="523"/>
        <v>0.59862416100658722</v>
      </c>
      <c r="Z1254" s="23">
        <f t="shared" si="524"/>
        <v>0.40137583899341273</v>
      </c>
      <c r="AA1254" s="24">
        <f>IF(SUMIFS('Daily NSE Equity Options'!$M:$M,'Daily NSE Equity Options'!$A:$A,$A1254)=0,"",SUMIFS('Daily NSE Equity Options'!$M:$M,'Daily NSE Equity Options'!$A:$A,$A1254))</f>
        <v>89964000</v>
      </c>
      <c r="AB1254" s="9">
        <f>IF(SUMIFS('Daily BSE Equity Options'!$M:$M,'Daily BSE Equity Options'!$A:$A,$A1254)=0,"",SUMIFS('Daily BSE Equity Options'!$M:$M,'Daily BSE Equity Options'!$A:$A,$A1254))</f>
        <v>60994977</v>
      </c>
      <c r="AC1254" s="9">
        <f t="shared" si="525"/>
        <v>150958977</v>
      </c>
      <c r="AD1254" s="26" t="str">
        <f t="shared" si="526"/>
        <v/>
      </c>
      <c r="AE1254" s="26" t="str">
        <f t="shared" si="527"/>
        <v/>
      </c>
      <c r="AF1254" s="26" t="str">
        <f t="shared" si="528"/>
        <v/>
      </c>
      <c r="AG1254" s="26">
        <f t="shared" si="537"/>
        <v>-0.71778060046672609</v>
      </c>
      <c r="AH1254" s="26">
        <f t="shared" si="538"/>
        <v>2.5369878490982809</v>
      </c>
      <c r="AI1254" s="26">
        <f t="shared" si="539"/>
        <v>-0.55074161170336744</v>
      </c>
      <c r="AJ1254" s="26">
        <f t="shared" si="529"/>
        <v>0.59594998447823344</v>
      </c>
      <c r="AK1254" s="26">
        <f t="shared" si="530"/>
        <v>0.40405001552176656</v>
      </c>
      <c r="AL1254" s="29">
        <v>15.467499999999999</v>
      </c>
      <c r="AM1254" s="30">
        <v>16.3325</v>
      </c>
      <c r="AN1254" s="30">
        <v>14.217499999999999</v>
      </c>
      <c r="AO1254" s="30">
        <v>15.52</v>
      </c>
      <c r="AP1254" s="31">
        <v>3.3999999999999998E-3</v>
      </c>
    </row>
    <row r="1255" spans="1:42" x14ac:dyDescent="0.2">
      <c r="A1255" s="11">
        <v>45769</v>
      </c>
      <c r="B1255" s="5" t="s">
        <v>242</v>
      </c>
      <c r="C1255" s="10">
        <v>45748</v>
      </c>
      <c r="D1255" s="5" t="s">
        <v>195</v>
      </c>
      <c r="E1255" s="18">
        <f>IF(SUMIFS('Daily NSE Equity Options'!$K:$K,'Daily NSE Equity Options'!$A:$A,$A1255)=0,"",SUMIFS('Daily NSE Equity Options'!$K:$K,'Daily NSE Equity Options'!$A:$A,$A1255))</f>
        <v>445.2593</v>
      </c>
      <c r="F1255" s="7">
        <f>IF(SUMIFS('Daily BSE Equity Options'!$K:$K,'Daily BSE Equity Options'!$A:$A,$A1255)=0,"",SUMIFS('Daily BSE Equity Options'!$K:$K,'Daily BSE Equity Options'!$A:$A,$A1255))</f>
        <v>195.71719999999999</v>
      </c>
      <c r="G1255" s="7">
        <f t="shared" si="513"/>
        <v>640.97649999999999</v>
      </c>
      <c r="H1255" s="20">
        <f t="shared" si="514"/>
        <v>-0.21834142624913544</v>
      </c>
      <c r="I1255" s="20">
        <f t="shared" si="515"/>
        <v>2.0641377096918125</v>
      </c>
      <c r="J1255" s="20">
        <f t="shared" si="516"/>
        <v>1.1789915667927975E-2</v>
      </c>
      <c r="K1255" s="20">
        <f t="shared" si="531"/>
        <v>-0.24113738560630016</v>
      </c>
      <c r="L1255" s="20">
        <f t="shared" si="532"/>
        <v>0.17070725559371835</v>
      </c>
      <c r="M1255" s="20">
        <f t="shared" si="533"/>
        <v>-0.1498130713936493</v>
      </c>
      <c r="N1255" s="20">
        <f t="shared" si="517"/>
        <v>0.69465776046391714</v>
      </c>
      <c r="O1255" s="20">
        <f t="shared" si="518"/>
        <v>0.3053422395360828</v>
      </c>
      <c r="P1255" s="21">
        <f>IF(SUMIFS('Daily NSE Equity Options'!$L:$L,'Daily NSE Equity Options'!$A:$A,$A1255)=0,"",SUMIFS('Daily NSE Equity Options'!$L:$L,'Daily NSE Equity Options'!$A:$A,$A1255))</f>
        <v>134586.58319999999</v>
      </c>
      <c r="Q1255" s="8">
        <f>IF(SUMIFS('Daily BSE Equity Options'!$L:$L,'Daily BSE Equity Options'!$A:$A,$A1255)=0,"",SUMIFS('Daily BSE Equity Options'!$L:$L,'Daily BSE Equity Options'!$A:$A,$A1255))</f>
        <v>406172.288</v>
      </c>
      <c r="R1255" s="8">
        <f t="shared" si="519"/>
        <v>540758.87119999994</v>
      </c>
      <c r="S1255" s="23">
        <f t="shared" si="520"/>
        <v>-0.38861527838402021</v>
      </c>
      <c r="T1255" s="23">
        <f t="shared" si="521"/>
        <v>3.1485086394618742</v>
      </c>
      <c r="U1255" s="23">
        <f t="shared" si="522"/>
        <v>0.70027473096199566</v>
      </c>
      <c r="V1255" s="23">
        <f t="shared" si="534"/>
        <v>-6.5965440295023381E-2</v>
      </c>
      <c r="W1255" s="23">
        <f t="shared" si="535"/>
        <v>3.2041139840511743</v>
      </c>
      <c r="X1255" s="23">
        <f t="shared" si="536"/>
        <v>1.2465654322270274</v>
      </c>
      <c r="Y1255" s="23">
        <f t="shared" si="523"/>
        <v>0.24888465149233416</v>
      </c>
      <c r="Z1255" s="23">
        <f t="shared" si="524"/>
        <v>0.75111534850766593</v>
      </c>
      <c r="AA1255" s="24">
        <f>IF(SUMIFS('Daily NSE Equity Options'!$M:$M,'Daily NSE Equity Options'!$A:$A,$A1255)=0,"",SUMIFS('Daily NSE Equity Options'!$M:$M,'Daily NSE Equity Options'!$A:$A,$A1255))</f>
        <v>83342911</v>
      </c>
      <c r="AB1255" s="9">
        <f>IF(SUMIFS('Daily BSE Equity Options'!$M:$M,'Daily BSE Equity Options'!$A:$A,$A1255)=0,"",SUMIFS('Daily BSE Equity Options'!$M:$M,'Daily BSE Equity Options'!$A:$A,$A1255))</f>
        <v>255184710</v>
      </c>
      <c r="AC1255" s="9">
        <f t="shared" si="525"/>
        <v>338527621</v>
      </c>
      <c r="AD1255" s="26">
        <f t="shared" si="526"/>
        <v>-0.68379873241031586</v>
      </c>
      <c r="AE1255" s="26">
        <f t="shared" si="527"/>
        <v>1.1133758595099907</v>
      </c>
      <c r="AF1255" s="26">
        <f t="shared" si="528"/>
        <v>-0.11915844368854944</v>
      </c>
      <c r="AG1255" s="26">
        <f t="shared" si="537"/>
        <v>-7.3597094393312856E-2</v>
      </c>
      <c r="AH1255" s="26">
        <f t="shared" si="538"/>
        <v>3.1837004053628872</v>
      </c>
      <c r="AI1255" s="26">
        <f t="shared" si="539"/>
        <v>1.242514010942191</v>
      </c>
      <c r="AJ1255" s="26">
        <f t="shared" si="529"/>
        <v>0.24619235131776737</v>
      </c>
      <c r="AK1255" s="26">
        <f t="shared" si="530"/>
        <v>0.7538076486822326</v>
      </c>
      <c r="AL1255" s="29">
        <v>15.515000000000001</v>
      </c>
      <c r="AM1255" s="30">
        <v>16.0075</v>
      </c>
      <c r="AN1255" s="30">
        <v>14.54</v>
      </c>
      <c r="AO1255" s="30">
        <v>15.23</v>
      </c>
      <c r="AP1255" s="31">
        <v>-1.84E-2</v>
      </c>
    </row>
    <row r="1256" spans="1:42" x14ac:dyDescent="0.2">
      <c r="A1256" s="11">
        <v>45770</v>
      </c>
      <c r="B1256" s="5" t="s">
        <v>240</v>
      </c>
      <c r="C1256" s="10">
        <v>45748</v>
      </c>
      <c r="D1256" s="5" t="s">
        <v>195</v>
      </c>
      <c r="E1256" s="18">
        <f>IF(SUMIFS('Daily NSE Equity Options'!$K:$K,'Daily NSE Equity Options'!$A:$A,$A1256)=0,"",SUMIFS('Daily NSE Equity Options'!$K:$K,'Daily NSE Equity Options'!$A:$A,$A1256))</f>
        <v>674.02120000000002</v>
      </c>
      <c r="F1256" s="7">
        <f>IF(SUMIFS('Daily BSE Equity Options'!$K:$K,'Daily BSE Equity Options'!$A:$A,$A1256)=0,"",SUMIFS('Daily BSE Equity Options'!$K:$K,'Daily BSE Equity Options'!$A:$A,$A1256))</f>
        <v>47.906999999999996</v>
      </c>
      <c r="G1256" s="7">
        <f t="shared" si="513"/>
        <v>721.92820000000006</v>
      </c>
      <c r="H1256" s="20">
        <f t="shared" si="514"/>
        <v>0.26072060448342294</v>
      </c>
      <c r="I1256" s="20">
        <f t="shared" si="515"/>
        <v>9.6649599287622436</v>
      </c>
      <c r="J1256" s="20">
        <f t="shared" si="516"/>
        <v>0.33907709863246605</v>
      </c>
      <c r="K1256" s="20">
        <f t="shared" si="531"/>
        <v>0.51377231199887352</v>
      </c>
      <c r="L1256" s="20">
        <f t="shared" si="532"/>
        <v>-0.75522335287854103</v>
      </c>
      <c r="M1256" s="20">
        <f t="shared" si="533"/>
        <v>0.12629433372362331</v>
      </c>
      <c r="N1256" s="20">
        <f t="shared" si="517"/>
        <v>0.93364021519037488</v>
      </c>
      <c r="O1256" s="20">
        <f t="shared" si="518"/>
        <v>6.6359784809625108E-2</v>
      </c>
      <c r="P1256" s="21">
        <f>IF(SUMIFS('Daily NSE Equity Options'!$L:$L,'Daily NSE Equity Options'!$A:$A,$A1256)=0,"",SUMIFS('Daily NSE Equity Options'!$L:$L,'Daily NSE Equity Options'!$A:$A,$A1256))</f>
        <v>270517.93609999999</v>
      </c>
      <c r="Q1256" s="8">
        <f>IF(SUMIFS('Daily BSE Equity Options'!$L:$L,'Daily BSE Equity Options'!$A:$A,$A1256)=0,"",SUMIFS('Daily BSE Equity Options'!$L:$L,'Daily BSE Equity Options'!$A:$A,$A1256))</f>
        <v>13367.559499999999</v>
      </c>
      <c r="R1256" s="8">
        <f t="shared" si="519"/>
        <v>283885.49559999997</v>
      </c>
      <c r="S1256" s="23">
        <f t="shared" si="520"/>
        <v>-0.1981978484198309</v>
      </c>
      <c r="T1256" s="23">
        <f t="shared" si="521"/>
        <v>7.5755334176160005</v>
      </c>
      <c r="U1256" s="23">
        <f t="shared" si="522"/>
        <v>-0.16244672076169531</v>
      </c>
      <c r="V1256" s="23">
        <f t="shared" si="534"/>
        <v>1.0099918555626131</v>
      </c>
      <c r="W1256" s="23">
        <f t="shared" si="535"/>
        <v>-0.96708894256222622</v>
      </c>
      <c r="X1256" s="23">
        <f t="shared" si="536"/>
        <v>-0.47502387714873984</v>
      </c>
      <c r="Y1256" s="23">
        <f t="shared" si="523"/>
        <v>0.95291214342688679</v>
      </c>
      <c r="Z1256" s="23">
        <f t="shared" si="524"/>
        <v>4.7087856573113353E-2</v>
      </c>
      <c r="AA1256" s="24">
        <f>IF(SUMIFS('Daily NSE Equity Options'!$M:$M,'Daily NSE Equity Options'!$A:$A,$A1256)=0,"",SUMIFS('Daily NSE Equity Options'!$M:$M,'Daily NSE Equity Options'!$A:$A,$A1256))</f>
        <v>160423984</v>
      </c>
      <c r="AB1256" s="9">
        <f>IF(SUMIFS('Daily BSE Equity Options'!$M:$M,'Daily BSE Equity Options'!$A:$A,$A1256)=0,"",SUMIFS('Daily BSE Equity Options'!$M:$M,'Daily BSE Equity Options'!$A:$A,$A1256))</f>
        <v>8328812</v>
      </c>
      <c r="AC1256" s="9">
        <f t="shared" si="525"/>
        <v>168752796</v>
      </c>
      <c r="AD1256" s="26">
        <f t="shared" si="526"/>
        <v>-0.59467657052220335</v>
      </c>
      <c r="AE1256" s="26">
        <f t="shared" si="527"/>
        <v>2.9849993373335737</v>
      </c>
      <c r="AF1256" s="26">
        <f t="shared" si="528"/>
        <v>-0.57587285798324506</v>
      </c>
      <c r="AG1256" s="26">
        <f t="shared" si="537"/>
        <v>0.92486657923431537</v>
      </c>
      <c r="AH1256" s="26">
        <f t="shared" si="538"/>
        <v>-0.96736163385337626</v>
      </c>
      <c r="AI1256" s="26">
        <f t="shared" si="539"/>
        <v>-0.50150952084350009</v>
      </c>
      <c r="AJ1256" s="26">
        <f t="shared" si="529"/>
        <v>0.95064489479629122</v>
      </c>
      <c r="AK1256" s="26">
        <f t="shared" si="530"/>
        <v>4.9355105203708741E-2</v>
      </c>
      <c r="AL1256" s="29">
        <v>15.23</v>
      </c>
      <c r="AM1256" s="30">
        <v>16.517499999999998</v>
      </c>
      <c r="AN1256" s="30">
        <v>12.842499999999999</v>
      </c>
      <c r="AO1256" s="30">
        <v>15.96</v>
      </c>
      <c r="AP1256" s="31">
        <v>4.7899999999999998E-2</v>
      </c>
    </row>
    <row r="1257" spans="1:42" x14ac:dyDescent="0.2">
      <c r="A1257" s="11">
        <v>45771</v>
      </c>
      <c r="B1257" s="5" t="s">
        <v>243</v>
      </c>
      <c r="C1257" s="10">
        <v>45748</v>
      </c>
      <c r="D1257" s="5" t="s">
        <v>195</v>
      </c>
      <c r="E1257" s="18">
        <f>IF(SUMIFS('Daily NSE Equity Options'!$K:$K,'Daily NSE Equity Options'!$A:$A,$A1257)=0,"",SUMIFS('Daily NSE Equity Options'!$K:$K,'Daily NSE Equity Options'!$A:$A,$A1257))</f>
        <v>501.20240000000001</v>
      </c>
      <c r="F1257" s="7">
        <f>IF(SUMIFS('Daily BSE Equity Options'!$K:$K,'Daily BSE Equity Options'!$A:$A,$A1257)=0,"",SUMIFS('Daily BSE Equity Options'!$K:$K,'Daily BSE Equity Options'!$A:$A,$A1257))</f>
        <v>34.570599999999999</v>
      </c>
      <c r="G1257" s="7">
        <f t="shared" si="513"/>
        <v>535.77300000000002</v>
      </c>
      <c r="H1257" s="20">
        <f t="shared" si="514"/>
        <v>8.3023557378257173E-2</v>
      </c>
      <c r="I1257" s="20">
        <f t="shared" si="515"/>
        <v>5.3075828346226821</v>
      </c>
      <c r="J1257" s="20">
        <f t="shared" si="516"/>
        <v>0.14417478268019046</v>
      </c>
      <c r="K1257" s="20">
        <f t="shared" si="531"/>
        <v>-0.25639965033740775</v>
      </c>
      <c r="L1257" s="20">
        <f t="shared" si="532"/>
        <v>-0.27838102991212132</v>
      </c>
      <c r="M1257" s="20">
        <f t="shared" si="533"/>
        <v>-0.25785832995580449</v>
      </c>
      <c r="N1257" s="20">
        <f t="shared" si="517"/>
        <v>0.9354752852420708</v>
      </c>
      <c r="O1257" s="20">
        <f t="shared" si="518"/>
        <v>6.4524714757929189E-2</v>
      </c>
      <c r="P1257" s="21">
        <f>IF(SUMIFS('Daily NSE Equity Options'!$L:$L,'Daily NSE Equity Options'!$A:$A,$A1257)=0,"",SUMIFS('Daily NSE Equity Options'!$L:$L,'Daily NSE Equity Options'!$A:$A,$A1257))</f>
        <v>482942.26250000001</v>
      </c>
      <c r="Q1257" s="8">
        <f>IF(SUMIFS('Daily BSE Equity Options'!$L:$L,'Daily BSE Equity Options'!$A:$A,$A1257)=0,"",SUMIFS('Daily BSE Equity Options'!$L:$L,'Daily BSE Equity Options'!$A:$A,$A1257))</f>
        <v>11648.5928</v>
      </c>
      <c r="R1257" s="8">
        <f t="shared" si="519"/>
        <v>494590.8553</v>
      </c>
      <c r="S1257" s="23">
        <f t="shared" si="520"/>
        <v>0.19565877159750977</v>
      </c>
      <c r="T1257" s="23">
        <f t="shared" si="521"/>
        <v>3.6891783273246226</v>
      </c>
      <c r="U1257" s="23">
        <f t="shared" si="522"/>
        <v>0.21701325749853084</v>
      </c>
      <c r="V1257" s="23">
        <f t="shared" si="534"/>
        <v>0.78525043279006446</v>
      </c>
      <c r="W1257" s="23">
        <f t="shared" si="535"/>
        <v>-0.12859241060419435</v>
      </c>
      <c r="X1257" s="23">
        <f t="shared" si="536"/>
        <v>0.74221953204994962</v>
      </c>
      <c r="Y1257" s="23">
        <f t="shared" si="523"/>
        <v>0.97644802228918204</v>
      </c>
      <c r="Z1257" s="23">
        <f t="shared" si="524"/>
        <v>2.3551977710817979E-2</v>
      </c>
      <c r="AA1257" s="24">
        <f>IF(SUMIFS('Daily NSE Equity Options'!$M:$M,'Daily NSE Equity Options'!$A:$A,$A1257)=0,"",SUMIFS('Daily NSE Equity Options'!$M:$M,'Daily NSE Equity Options'!$A:$A,$A1257))</f>
        <v>281453059</v>
      </c>
      <c r="AB1257" s="9">
        <f>IF(SUMIFS('Daily BSE Equity Options'!$M:$M,'Daily BSE Equity Options'!$A:$A,$A1257)=0,"",SUMIFS('Daily BSE Equity Options'!$M:$M,'Daily BSE Equity Options'!$A:$A,$A1257))</f>
        <v>7243751</v>
      </c>
      <c r="AC1257" s="9">
        <f t="shared" si="525"/>
        <v>288696810</v>
      </c>
      <c r="AD1257" s="26">
        <f t="shared" si="526"/>
        <v>-0.46105555261794073</v>
      </c>
      <c r="AE1257" s="26">
        <f t="shared" si="527"/>
        <v>1.176018098460093</v>
      </c>
      <c r="AF1257" s="26">
        <f t="shared" si="528"/>
        <v>-0.45068629466835519</v>
      </c>
      <c r="AG1257" s="26">
        <f t="shared" si="537"/>
        <v>0.75443254794121062</v>
      </c>
      <c r="AH1257" s="26">
        <f t="shared" si="538"/>
        <v>-0.1302780036336515</v>
      </c>
      <c r="AI1257" s="26">
        <f t="shared" si="539"/>
        <v>0.71076756559340204</v>
      </c>
      <c r="AJ1257" s="26">
        <f t="shared" si="529"/>
        <v>0.97490879445463907</v>
      </c>
      <c r="AK1257" s="26">
        <f t="shared" si="530"/>
        <v>2.5091205545360894E-2</v>
      </c>
      <c r="AL1257" s="29">
        <v>15.96</v>
      </c>
      <c r="AM1257" s="30">
        <v>16.762499999999999</v>
      </c>
      <c r="AN1257" s="30">
        <v>15.5525</v>
      </c>
      <c r="AO1257" s="30">
        <v>16.25</v>
      </c>
      <c r="AP1257" s="31">
        <v>1.8200000000000001E-2</v>
      </c>
    </row>
    <row r="1258" spans="1:42" x14ac:dyDescent="0.2">
      <c r="A1258" s="11">
        <v>45772</v>
      </c>
      <c r="B1258" s="5" t="s">
        <v>241</v>
      </c>
      <c r="C1258" s="10">
        <v>45748</v>
      </c>
      <c r="D1258" s="5" t="s">
        <v>195</v>
      </c>
      <c r="E1258" s="18">
        <f>IF(SUMIFS('Daily NSE Equity Options'!$K:$K,'Daily NSE Equity Options'!$A:$A,$A1258)=0,"",SUMIFS('Daily NSE Equity Options'!$K:$K,'Daily NSE Equity Options'!$A:$A,$A1258))</f>
        <v>744.63369999999998</v>
      </c>
      <c r="F1258" s="7">
        <f>IF(SUMIFS('Daily BSE Equity Options'!$K:$K,'Daily BSE Equity Options'!$A:$A,$A1258)=0,"",SUMIFS('Daily BSE Equity Options'!$K:$K,'Daily BSE Equity Options'!$A:$A,$A1258))</f>
        <v>176.06299999999999</v>
      </c>
      <c r="G1258" s="7">
        <f t="shared" si="513"/>
        <v>920.69669999999996</v>
      </c>
      <c r="H1258" s="20">
        <f t="shared" si="514"/>
        <v>-4.597229165636374E-2</v>
      </c>
      <c r="I1258" s="20">
        <f t="shared" si="515"/>
        <v>7.6804090165065961</v>
      </c>
      <c r="J1258" s="20">
        <f t="shared" si="516"/>
        <v>0.14972316385168516</v>
      </c>
      <c r="K1258" s="20">
        <f t="shared" si="531"/>
        <v>0.48569460162201938</v>
      </c>
      <c r="L1258" s="20">
        <f t="shared" si="532"/>
        <v>4.0928534650830475</v>
      </c>
      <c r="M1258" s="20">
        <f t="shared" si="533"/>
        <v>0.71844549837337812</v>
      </c>
      <c r="N1258" s="20">
        <f t="shared" si="517"/>
        <v>0.80877198756115887</v>
      </c>
      <c r="O1258" s="20">
        <f t="shared" si="518"/>
        <v>0.19122801243884113</v>
      </c>
      <c r="P1258" s="21">
        <f>IF(SUMIFS('Daily NSE Equity Options'!$L:$L,'Daily NSE Equity Options'!$A:$A,$A1258)=0,"",SUMIFS('Daily NSE Equity Options'!$L:$L,'Daily NSE Equity Options'!$A:$A,$A1258))</f>
        <v>146969.76610000001</v>
      </c>
      <c r="Q1258" s="8">
        <f>IF(SUMIFS('Daily BSE Equity Options'!$L:$L,'Daily BSE Equity Options'!$A:$A,$A1258)=0,"",SUMIFS('Daily BSE Equity Options'!$L:$L,'Daily BSE Equity Options'!$A:$A,$A1258))</f>
        <v>64677.929300000003</v>
      </c>
      <c r="R1258" s="8">
        <f t="shared" si="519"/>
        <v>211647.69540000003</v>
      </c>
      <c r="S1258" s="23">
        <f t="shared" si="520"/>
        <v>-0.67989757816987306</v>
      </c>
      <c r="T1258" s="23">
        <f t="shared" si="521"/>
        <v>4.8000990944758239</v>
      </c>
      <c r="U1258" s="23">
        <f t="shared" si="522"/>
        <v>-0.5499584046041267</v>
      </c>
      <c r="V1258" s="23">
        <f t="shared" si="534"/>
        <v>-0.69567839157584599</v>
      </c>
      <c r="W1258" s="23">
        <f t="shared" si="535"/>
        <v>4.5524242636415275</v>
      </c>
      <c r="X1258" s="23">
        <f t="shared" si="536"/>
        <v>-0.57207519481608171</v>
      </c>
      <c r="Y1258" s="23">
        <f t="shared" si="523"/>
        <v>0.69440759003889441</v>
      </c>
      <c r="Z1258" s="23">
        <f t="shared" si="524"/>
        <v>0.30559240996110554</v>
      </c>
      <c r="AA1258" s="24">
        <f>IF(SUMIFS('Daily NSE Equity Options'!$M:$M,'Daily NSE Equity Options'!$A:$A,$A1258)=0,"",SUMIFS('Daily NSE Equity Options'!$M:$M,'Daily NSE Equity Options'!$A:$A,$A1258))</f>
        <v>85740450</v>
      </c>
      <c r="AB1258" s="9">
        <f>IF(SUMIFS('Daily BSE Equity Options'!$M:$M,'Daily BSE Equity Options'!$A:$A,$A1258)=0,"",SUMIFS('Daily BSE Equity Options'!$M:$M,'Daily BSE Equity Options'!$A:$A,$A1258))</f>
        <v>40688561</v>
      </c>
      <c r="AC1258" s="9">
        <f t="shared" si="525"/>
        <v>126429011</v>
      </c>
      <c r="AD1258" s="26">
        <f t="shared" si="526"/>
        <v>-0.80224847196865468</v>
      </c>
      <c r="AE1258" s="26">
        <f t="shared" si="527"/>
        <v>1.7185539080110113</v>
      </c>
      <c r="AF1258" s="26">
        <f t="shared" si="528"/>
        <v>-0.71813443882749595</v>
      </c>
      <c r="AG1258" s="26">
        <f t="shared" si="537"/>
        <v>-0.69536500933891077</v>
      </c>
      <c r="AH1258" s="26">
        <f t="shared" si="538"/>
        <v>4.6170568259455633</v>
      </c>
      <c r="AI1258" s="26">
        <f t="shared" si="539"/>
        <v>-0.56206994112612474</v>
      </c>
      <c r="AJ1258" s="26">
        <f t="shared" si="529"/>
        <v>0.67817069295907095</v>
      </c>
      <c r="AK1258" s="26">
        <f t="shared" si="530"/>
        <v>0.3218293070409291</v>
      </c>
      <c r="AL1258" s="29">
        <v>16.25</v>
      </c>
      <c r="AM1258" s="30">
        <v>17.574999999999999</v>
      </c>
      <c r="AN1258" s="30">
        <v>15.914999999999999</v>
      </c>
      <c r="AO1258" s="30">
        <v>17.16</v>
      </c>
      <c r="AP1258" s="31">
        <v>5.6000000000000001E-2</v>
      </c>
    </row>
    <row r="1259" spans="1:42" x14ac:dyDescent="0.2">
      <c r="A1259" s="11">
        <v>45775</v>
      </c>
      <c r="B1259" s="5" t="s">
        <v>244</v>
      </c>
      <c r="C1259" s="10">
        <v>45748</v>
      </c>
      <c r="D1259" s="5" t="s">
        <v>195</v>
      </c>
      <c r="E1259" s="18">
        <f>IF(SUMIFS('Daily NSE Equity Options'!$K:$K,'Daily NSE Equity Options'!$A:$A,$A1259)=0,"",SUMIFS('Daily NSE Equity Options'!$K:$K,'Daily NSE Equity Options'!$A:$A,$A1259))</f>
        <v>524.81510000000003</v>
      </c>
      <c r="F1259" s="7">
        <f>IF(SUMIFS('Daily BSE Equity Options'!$K:$K,'Daily BSE Equity Options'!$A:$A,$A1259)=0,"",SUMIFS('Daily BSE Equity Options'!$K:$K,'Daily BSE Equity Options'!$A:$A,$A1259))</f>
        <v>160.04660000000001</v>
      </c>
      <c r="G1259" s="7">
        <f t="shared" si="513"/>
        <v>684.86170000000004</v>
      </c>
      <c r="H1259" s="20" t="str">
        <f t="shared" si="514"/>
        <v/>
      </c>
      <c r="I1259" s="20" t="str">
        <f t="shared" si="515"/>
        <v/>
      </c>
      <c r="J1259" s="20" t="str">
        <f t="shared" si="516"/>
        <v/>
      </c>
      <c r="K1259" s="20">
        <f t="shared" si="531"/>
        <v>-0.29520366859571345</v>
      </c>
      <c r="L1259" s="20">
        <f t="shared" si="532"/>
        <v>-9.0969709706184565E-2</v>
      </c>
      <c r="M1259" s="20">
        <f t="shared" si="533"/>
        <v>-0.2561484145647529</v>
      </c>
      <c r="N1259" s="20">
        <f t="shared" si="517"/>
        <v>0.76630814659368451</v>
      </c>
      <c r="O1259" s="20">
        <f t="shared" si="518"/>
        <v>0.23369185340631546</v>
      </c>
      <c r="P1259" s="21">
        <f>IF(SUMIFS('Daily NSE Equity Options'!$L:$L,'Daily NSE Equity Options'!$A:$A,$A1259)=0,"",SUMIFS('Daily NSE Equity Options'!$L:$L,'Daily NSE Equity Options'!$A:$A,$A1259))</f>
        <v>134858.5356</v>
      </c>
      <c r="Q1259" s="8">
        <f>IF(SUMIFS('Daily BSE Equity Options'!$L:$L,'Daily BSE Equity Options'!$A:$A,$A1259)=0,"",SUMIFS('Daily BSE Equity Options'!$L:$L,'Daily BSE Equity Options'!$A:$A,$A1259))</f>
        <v>91531.126000000004</v>
      </c>
      <c r="R1259" s="8">
        <f t="shared" si="519"/>
        <v>226389.66159999999</v>
      </c>
      <c r="S1259" s="23" t="str">
        <f t="shared" si="520"/>
        <v/>
      </c>
      <c r="T1259" s="23" t="str">
        <f t="shared" si="521"/>
        <v/>
      </c>
      <c r="U1259" s="23" t="str">
        <f t="shared" si="522"/>
        <v/>
      </c>
      <c r="V1259" s="23">
        <f t="shared" si="534"/>
        <v>-8.2406271857025204E-2</v>
      </c>
      <c r="W1259" s="23">
        <f t="shared" si="535"/>
        <v>0.41518330890658239</v>
      </c>
      <c r="X1259" s="23">
        <f t="shared" si="536"/>
        <v>6.9653327300061685E-2</v>
      </c>
      <c r="Y1259" s="23">
        <f t="shared" si="523"/>
        <v>0.59569211176381742</v>
      </c>
      <c r="Z1259" s="23">
        <f t="shared" si="524"/>
        <v>0.40430788823618263</v>
      </c>
      <c r="AA1259" s="24">
        <f>IF(SUMIFS('Daily NSE Equity Options'!$M:$M,'Daily NSE Equity Options'!$A:$A,$A1259)=0,"",SUMIFS('Daily NSE Equity Options'!$M:$M,'Daily NSE Equity Options'!$A:$A,$A1259))</f>
        <v>77993457</v>
      </c>
      <c r="AB1259" s="9">
        <f>IF(SUMIFS('Daily BSE Equity Options'!$M:$M,'Daily BSE Equity Options'!$A:$A,$A1259)=0,"",SUMIFS('Daily BSE Equity Options'!$M:$M,'Daily BSE Equity Options'!$A:$A,$A1259))</f>
        <v>57136755</v>
      </c>
      <c r="AC1259" s="9">
        <f t="shared" si="525"/>
        <v>135130212</v>
      </c>
      <c r="AD1259" s="26" t="str">
        <f t="shared" si="526"/>
        <v/>
      </c>
      <c r="AE1259" s="26" t="str">
        <f t="shared" si="527"/>
        <v/>
      </c>
      <c r="AF1259" s="26" t="str">
        <f t="shared" si="528"/>
        <v/>
      </c>
      <c r="AG1259" s="26">
        <f t="shared" si="537"/>
        <v>-9.0354004440144631E-2</v>
      </c>
      <c r="AH1259" s="26">
        <f t="shared" si="538"/>
        <v>0.40424614672413695</v>
      </c>
      <c r="AI1259" s="26">
        <f t="shared" si="539"/>
        <v>6.8822819471394903E-2</v>
      </c>
      <c r="AJ1259" s="26">
        <f t="shared" si="529"/>
        <v>0.57717260889074906</v>
      </c>
      <c r="AK1259" s="26">
        <f t="shared" si="530"/>
        <v>0.42282739110925099</v>
      </c>
      <c r="AL1259" s="29">
        <v>17.157499999999999</v>
      </c>
      <c r="AM1259" s="30">
        <v>18.072500000000002</v>
      </c>
      <c r="AN1259" s="30">
        <v>16.622499999999999</v>
      </c>
      <c r="AO1259" s="30">
        <v>16.940000000000001</v>
      </c>
      <c r="AP1259" s="31">
        <v>-1.2699999999999999E-2</v>
      </c>
    </row>
    <row r="1260" spans="1:42" x14ac:dyDescent="0.2">
      <c r="A1260" s="11">
        <v>45776</v>
      </c>
      <c r="B1260" s="5" t="s">
        <v>242</v>
      </c>
      <c r="C1260" s="10">
        <v>45748</v>
      </c>
      <c r="D1260" s="5" t="s">
        <v>195</v>
      </c>
      <c r="E1260" s="18">
        <f>IF(SUMIFS('Daily NSE Equity Options'!$K:$K,'Daily NSE Equity Options'!$A:$A,$A1260)=0,"",SUMIFS('Daily NSE Equity Options'!$K:$K,'Daily NSE Equity Options'!$A:$A,$A1260))</f>
        <v>427.27420000000001</v>
      </c>
      <c r="F1260" s="7">
        <f>IF(SUMIFS('Daily BSE Equity Options'!$K:$K,'Daily BSE Equity Options'!$A:$A,$A1260)=0,"",SUMIFS('Daily BSE Equity Options'!$K:$K,'Daily BSE Equity Options'!$A:$A,$A1260))</f>
        <v>234.96350000000001</v>
      </c>
      <c r="G1260" s="7">
        <f t="shared" si="513"/>
        <v>662.23770000000002</v>
      </c>
      <c r="H1260" s="20">
        <f t="shared" si="514"/>
        <v>-0.34399373340309869</v>
      </c>
      <c r="I1260" s="20">
        <f t="shared" si="515"/>
        <v>0.96543229497774963</v>
      </c>
      <c r="J1260" s="20">
        <f t="shared" si="516"/>
        <v>-0.14092658933802971</v>
      </c>
      <c r="K1260" s="20">
        <f t="shared" si="531"/>
        <v>-0.18585764776966218</v>
      </c>
      <c r="L1260" s="20">
        <f t="shared" si="532"/>
        <v>0.4680942925372984</v>
      </c>
      <c r="M1260" s="20">
        <f t="shared" si="533"/>
        <v>-3.3034406800672378E-2</v>
      </c>
      <c r="N1260" s="20">
        <f t="shared" si="517"/>
        <v>0.64519763824983078</v>
      </c>
      <c r="O1260" s="20">
        <f t="shared" si="518"/>
        <v>0.35480236175016916</v>
      </c>
      <c r="P1260" s="21">
        <f>IF(SUMIFS('Daily NSE Equity Options'!$L:$L,'Daily NSE Equity Options'!$A:$A,$A1260)=0,"",SUMIFS('Daily NSE Equity Options'!$L:$L,'Daily NSE Equity Options'!$A:$A,$A1260))</f>
        <v>143920.77799999999</v>
      </c>
      <c r="Q1260" s="8">
        <f>IF(SUMIFS('Daily BSE Equity Options'!$L:$L,'Daily BSE Equity Options'!$A:$A,$A1260)=0,"",SUMIFS('Daily BSE Equity Options'!$L:$L,'Daily BSE Equity Options'!$A:$A,$A1260))</f>
        <v>445534.2</v>
      </c>
      <c r="R1260" s="8">
        <f t="shared" si="519"/>
        <v>589454.978</v>
      </c>
      <c r="S1260" s="23">
        <f t="shared" si="520"/>
        <v>-0.44532291052103934</v>
      </c>
      <c r="T1260" s="23">
        <f t="shared" si="521"/>
        <v>1.7672331685866776</v>
      </c>
      <c r="U1260" s="23">
        <f t="shared" si="522"/>
        <v>0.40189153933425104</v>
      </c>
      <c r="V1260" s="23">
        <f t="shared" si="534"/>
        <v>6.719813736432112E-2</v>
      </c>
      <c r="W1260" s="23">
        <f t="shared" si="535"/>
        <v>3.867570404410845</v>
      </c>
      <c r="X1260" s="23">
        <f t="shared" si="536"/>
        <v>1.6037186231652552</v>
      </c>
      <c r="Y1260" s="23">
        <f t="shared" si="523"/>
        <v>0.24415906790424965</v>
      </c>
      <c r="Z1260" s="23">
        <f t="shared" si="524"/>
        <v>0.75584093209575032</v>
      </c>
      <c r="AA1260" s="24">
        <f>IF(SUMIFS('Daily NSE Equity Options'!$M:$M,'Daily NSE Equity Options'!$A:$A,$A1260)=0,"",SUMIFS('Daily NSE Equity Options'!$M:$M,'Daily NSE Equity Options'!$A:$A,$A1260))</f>
        <v>82422428</v>
      </c>
      <c r="AB1260" s="9">
        <f>IF(SUMIFS('Daily BSE Equity Options'!$M:$M,'Daily BSE Equity Options'!$A:$A,$A1260)=0,"",SUMIFS('Daily BSE Equity Options'!$M:$M,'Daily BSE Equity Options'!$A:$A,$A1260))</f>
        <v>275410703</v>
      </c>
      <c r="AC1260" s="9">
        <f t="shared" si="525"/>
        <v>357833131</v>
      </c>
      <c r="AD1260" s="26">
        <f t="shared" si="526"/>
        <v>-0.77129985970206327</v>
      </c>
      <c r="AE1260" s="26">
        <f t="shared" si="527"/>
        <v>0.4280591983549149</v>
      </c>
      <c r="AF1260" s="26">
        <f t="shared" si="528"/>
        <v>-0.35321834150236198</v>
      </c>
      <c r="AG1260" s="26">
        <f t="shared" si="537"/>
        <v>5.6786442996109354E-2</v>
      </c>
      <c r="AH1260" s="26">
        <f t="shared" si="538"/>
        <v>3.820202039825328</v>
      </c>
      <c r="AI1260" s="26">
        <f t="shared" si="539"/>
        <v>1.6480616414632725</v>
      </c>
      <c r="AJ1260" s="26">
        <f t="shared" si="529"/>
        <v>0.230337609515537</v>
      </c>
      <c r="AK1260" s="26">
        <f t="shared" si="530"/>
        <v>0.76966239048446294</v>
      </c>
      <c r="AL1260" s="29">
        <v>16.940000000000001</v>
      </c>
      <c r="AM1260" s="30">
        <v>17.585000000000001</v>
      </c>
      <c r="AN1260" s="30">
        <v>16.065000000000001</v>
      </c>
      <c r="AO1260" s="30">
        <v>17.37</v>
      </c>
      <c r="AP1260" s="31">
        <v>2.5399999999999999E-2</v>
      </c>
    </row>
    <row r="1261" spans="1:42" x14ac:dyDescent="0.2">
      <c r="A1261" s="11">
        <v>45777</v>
      </c>
      <c r="B1261" s="5" t="s">
        <v>240</v>
      </c>
      <c r="C1261" s="10">
        <v>45748</v>
      </c>
      <c r="D1261" s="5" t="s">
        <v>195</v>
      </c>
      <c r="E1261" s="18">
        <f>IF(SUMIFS('Daily NSE Equity Options'!$K:$K,'Daily NSE Equity Options'!$A:$A,$A1261)=0,"",SUMIFS('Daily NSE Equity Options'!$K:$K,'Daily NSE Equity Options'!$A:$A,$A1261))</f>
        <v>496.54270000000002</v>
      </c>
      <c r="F1261" s="7">
        <f>IF(SUMIFS('Daily BSE Equity Options'!$K:$K,'Daily BSE Equity Options'!$A:$A,$A1261)=0,"",SUMIFS('Daily BSE Equity Options'!$K:$K,'Daily BSE Equity Options'!$A:$A,$A1261))</f>
        <v>41.323099999999997</v>
      </c>
      <c r="G1261" s="7">
        <f t="shared" si="513"/>
        <v>537.86580000000004</v>
      </c>
      <c r="H1261" s="20">
        <f t="shared" si="514"/>
        <v>-0.45534187438861484</v>
      </c>
      <c r="I1261" s="20">
        <f t="shared" si="515"/>
        <v>4.7315182113234755</v>
      </c>
      <c r="J1261" s="20">
        <f t="shared" si="516"/>
        <v>-0.41464378172649596</v>
      </c>
      <c r="K1261" s="20">
        <f t="shared" si="531"/>
        <v>0.16211720717047751</v>
      </c>
      <c r="L1261" s="20">
        <f t="shared" si="532"/>
        <v>-0.82412970525209239</v>
      </c>
      <c r="M1261" s="20">
        <f t="shared" si="533"/>
        <v>-0.18780552662586258</v>
      </c>
      <c r="N1261" s="20">
        <f t="shared" si="517"/>
        <v>0.92317209980630854</v>
      </c>
      <c r="O1261" s="20">
        <f t="shared" si="518"/>
        <v>7.6827900193691429E-2</v>
      </c>
      <c r="P1261" s="21">
        <f>IF(SUMIFS('Daily NSE Equity Options'!$L:$L,'Daily NSE Equity Options'!$A:$A,$A1261)=0,"",SUMIFS('Daily NSE Equity Options'!$L:$L,'Daily NSE Equity Options'!$A:$A,$A1261))</f>
        <v>422550.24660000001</v>
      </c>
      <c r="Q1261" s="8">
        <f>IF(SUMIFS('Daily BSE Equity Options'!$L:$L,'Daily BSE Equity Options'!$A:$A,$A1261)=0,"",SUMIFS('Daily BSE Equity Options'!$L:$L,'Daily BSE Equity Options'!$A:$A,$A1261))</f>
        <v>12500.6255</v>
      </c>
      <c r="R1261" s="8">
        <f t="shared" si="519"/>
        <v>435050.87210000004</v>
      </c>
      <c r="S1261" s="23">
        <f t="shared" si="520"/>
        <v>-0.38217619154970517</v>
      </c>
      <c r="T1261" s="23">
        <f t="shared" si="521"/>
        <v>4.0367403766809788</v>
      </c>
      <c r="U1261" s="23">
        <f t="shared" si="522"/>
        <v>-0.36619860690537831</v>
      </c>
      <c r="V1261" s="23">
        <f t="shared" si="534"/>
        <v>1.9359919566304735</v>
      </c>
      <c r="W1261" s="23">
        <f t="shared" si="535"/>
        <v>-0.97194238848555281</v>
      </c>
      <c r="X1261" s="23">
        <f t="shared" si="536"/>
        <v>-0.26194384925526915</v>
      </c>
      <c r="Y1261" s="23">
        <f t="shared" si="523"/>
        <v>0.97126629021645394</v>
      </c>
      <c r="Z1261" s="23">
        <f t="shared" si="524"/>
        <v>2.8733709783546023E-2</v>
      </c>
      <c r="AA1261" s="24">
        <f>IF(SUMIFS('Daily NSE Equity Options'!$M:$M,'Daily NSE Equity Options'!$A:$A,$A1261)=0,"",SUMIFS('Daily NSE Equity Options'!$M:$M,'Daily NSE Equity Options'!$A:$A,$A1261))</f>
        <v>235278575</v>
      </c>
      <c r="AB1261" s="9">
        <f>IF(SUMIFS('Daily BSE Equity Options'!$M:$M,'Daily BSE Equity Options'!$A:$A,$A1261)=0,"",SUMIFS('Daily BSE Equity Options'!$M:$M,'Daily BSE Equity Options'!$A:$A,$A1261))</f>
        <v>7758883</v>
      </c>
      <c r="AC1261" s="9">
        <f t="shared" si="525"/>
        <v>243037458</v>
      </c>
      <c r="AD1261" s="26">
        <f t="shared" si="526"/>
        <v>-0.74252907523731082</v>
      </c>
      <c r="AE1261" s="26">
        <f t="shared" si="527"/>
        <v>1.4028391649798948</v>
      </c>
      <c r="AF1261" s="26">
        <f t="shared" si="528"/>
        <v>-0.73497484475062813</v>
      </c>
      <c r="AG1261" s="26">
        <f t="shared" si="537"/>
        <v>1.8545455491798908</v>
      </c>
      <c r="AH1261" s="26">
        <f t="shared" si="538"/>
        <v>-0.97182795397751842</v>
      </c>
      <c r="AI1261" s="26">
        <f t="shared" si="539"/>
        <v>-0.32080783766218679</v>
      </c>
      <c r="AJ1261" s="26">
        <f t="shared" si="529"/>
        <v>0.96807536145313045</v>
      </c>
      <c r="AK1261" s="26">
        <f t="shared" si="530"/>
        <v>3.1924638546869596E-2</v>
      </c>
      <c r="AL1261" s="29">
        <v>17.37</v>
      </c>
      <c r="AM1261" s="30">
        <v>18.559999999999999</v>
      </c>
      <c r="AN1261" s="30">
        <v>15.984999999999999</v>
      </c>
      <c r="AO1261" s="30">
        <v>18.22</v>
      </c>
      <c r="AP1261" s="31">
        <v>4.8899999999999999E-2</v>
      </c>
    </row>
    <row r="1262" spans="1:42" x14ac:dyDescent="0.2">
      <c r="A1262" s="11">
        <v>45779</v>
      </c>
      <c r="B1262" s="5" t="s">
        <v>241</v>
      </c>
      <c r="C1262" s="10">
        <v>45778</v>
      </c>
      <c r="D1262" s="5" t="s">
        <v>195</v>
      </c>
      <c r="E1262" s="18">
        <f>IF(SUMIFS('Daily NSE Equity Options'!$K:$K,'Daily NSE Equity Options'!$A:$A,$A1262)=0,"",SUMIFS('Daily NSE Equity Options'!$K:$K,'Daily NSE Equity Options'!$A:$A,$A1262))</f>
        <v>696.80539999999996</v>
      </c>
      <c r="F1262" s="7">
        <f>IF(SUMIFS('Daily BSE Equity Options'!$K:$K,'Daily BSE Equity Options'!$A:$A,$A1262)=0,"",SUMIFS('Daily BSE Equity Options'!$K:$K,'Daily BSE Equity Options'!$A:$A,$A1262))</f>
        <v>193.1643</v>
      </c>
      <c r="G1262" s="7">
        <f t="shared" si="513"/>
        <v>889.96969999999999</v>
      </c>
      <c r="H1262" s="20">
        <f t="shared" si="514"/>
        <v>3.4329294239880959E-3</v>
      </c>
      <c r="I1262" s="20">
        <f t="shared" si="515"/>
        <v>10.033924736096514</v>
      </c>
      <c r="J1262" s="20">
        <f t="shared" si="516"/>
        <v>0.25008403238586374</v>
      </c>
      <c r="K1262" s="20">
        <f t="shared" si="531"/>
        <v>0.40331415606351673</v>
      </c>
      <c r="L1262" s="20">
        <f t="shared" si="532"/>
        <v>3.6744871512543833</v>
      </c>
      <c r="M1262" s="20">
        <f t="shared" si="533"/>
        <v>0.65463150845433926</v>
      </c>
      <c r="N1262" s="20">
        <f t="shared" si="517"/>
        <v>0.78295407135771022</v>
      </c>
      <c r="O1262" s="20">
        <f t="shared" si="518"/>
        <v>0.21704592864228972</v>
      </c>
      <c r="P1262" s="21">
        <f>IF(SUMIFS('Daily NSE Equity Options'!$L:$L,'Daily NSE Equity Options'!$A:$A,$A1262)=0,"",SUMIFS('Daily NSE Equity Options'!$L:$L,'Daily NSE Equity Options'!$A:$A,$A1262))</f>
        <v>140959.2243</v>
      </c>
      <c r="Q1262" s="8">
        <f>IF(SUMIFS('Daily BSE Equity Options'!$L:$L,'Daily BSE Equity Options'!$A:$A,$A1262)=0,"",SUMIFS('Daily BSE Equity Options'!$L:$L,'Daily BSE Equity Options'!$A:$A,$A1262))</f>
        <v>72418.407099999997</v>
      </c>
      <c r="R1262" s="8">
        <f t="shared" si="519"/>
        <v>213377.63140000001</v>
      </c>
      <c r="S1262" s="23">
        <f t="shared" si="520"/>
        <v>-0.66583543294725556</v>
      </c>
      <c r="T1262" s="23">
        <f t="shared" si="521"/>
        <v>5.6690534489517113</v>
      </c>
      <c r="U1262" s="23">
        <f t="shared" si="522"/>
        <v>-0.5068518449315349</v>
      </c>
      <c r="V1262" s="23">
        <f t="shared" si="534"/>
        <v>-0.66640837288769439</v>
      </c>
      <c r="W1262" s="23">
        <f t="shared" si="535"/>
        <v>4.7931826771388355</v>
      </c>
      <c r="X1262" s="23">
        <f t="shared" si="536"/>
        <v>-0.50953406811938673</v>
      </c>
      <c r="Y1262" s="23">
        <f t="shared" si="523"/>
        <v>0.66060919026585463</v>
      </c>
      <c r="Z1262" s="23">
        <f t="shared" si="524"/>
        <v>0.33939080973414532</v>
      </c>
      <c r="AA1262" s="24">
        <f>IF(SUMIFS('Daily NSE Equity Options'!$M:$M,'Daily NSE Equity Options'!$A:$A,$A1262)=0,"",SUMIFS('Daily NSE Equity Options'!$M:$M,'Daily NSE Equity Options'!$A:$A,$A1262))</f>
        <v>81068181</v>
      </c>
      <c r="AB1262" s="9">
        <f>IF(SUMIFS('Daily BSE Equity Options'!$M:$M,'Daily BSE Equity Options'!$A:$A,$A1262)=0,"",SUMIFS('Daily BSE Equity Options'!$M:$M,'Daily BSE Equity Options'!$A:$A,$A1262))</f>
        <v>44878202</v>
      </c>
      <c r="AC1262" s="9">
        <f t="shared" si="525"/>
        <v>125946383</v>
      </c>
      <c r="AD1262" s="26">
        <f t="shared" si="526"/>
        <v>-0.88640551604211149</v>
      </c>
      <c r="AE1262" s="26">
        <f t="shared" si="527"/>
        <v>2.1121536688824314</v>
      </c>
      <c r="AF1262" s="26">
        <f t="shared" si="528"/>
        <v>-0.82701652256385805</v>
      </c>
      <c r="AG1262" s="26">
        <f t="shared" si="537"/>
        <v>-0.65543747024139365</v>
      </c>
      <c r="AH1262" s="26">
        <f t="shared" si="538"/>
        <v>4.7841060369127879</v>
      </c>
      <c r="AI1262" s="26">
        <f t="shared" si="539"/>
        <v>-0.481782009915525</v>
      </c>
      <c r="AJ1262" s="26">
        <f t="shared" si="529"/>
        <v>0.64367216484494039</v>
      </c>
      <c r="AK1262" s="26">
        <f t="shared" si="530"/>
        <v>0.35632783515505961</v>
      </c>
      <c r="AL1262" s="29">
        <v>18.2225</v>
      </c>
      <c r="AM1262" s="30">
        <v>18.862500000000001</v>
      </c>
      <c r="AN1262" s="30">
        <v>17.350000000000001</v>
      </c>
      <c r="AO1262" s="30">
        <v>18.260000000000002</v>
      </c>
      <c r="AP1262" s="31">
        <v>2.0999999999999999E-3</v>
      </c>
    </row>
    <row r="1263" spans="1:42" x14ac:dyDescent="0.2">
      <c r="A1263" s="11">
        <v>45782</v>
      </c>
      <c r="B1263" s="5" t="s">
        <v>244</v>
      </c>
      <c r="C1263" s="10">
        <v>45778</v>
      </c>
      <c r="D1263" s="5" t="s">
        <v>195</v>
      </c>
      <c r="E1263" s="18">
        <f>IF(SUMIFS('Daily NSE Equity Options'!$K:$K,'Daily NSE Equity Options'!$A:$A,$A1263)=0,"",SUMIFS('Daily NSE Equity Options'!$K:$K,'Daily NSE Equity Options'!$A:$A,$A1263))</f>
        <v>466.37529999999998</v>
      </c>
      <c r="F1263" s="7">
        <f>IF(SUMIFS('Daily BSE Equity Options'!$K:$K,'Daily BSE Equity Options'!$A:$A,$A1263)=0,"",SUMIFS('Daily BSE Equity Options'!$K:$K,'Daily BSE Equity Options'!$A:$A,$A1263))</f>
        <v>147.17859999999999</v>
      </c>
      <c r="G1263" s="7">
        <f t="shared" si="513"/>
        <v>613.5539</v>
      </c>
      <c r="H1263" s="20" t="str">
        <f t="shared" si="514"/>
        <v/>
      </c>
      <c r="I1263" s="20" t="str">
        <f t="shared" si="515"/>
        <v/>
      </c>
      <c r="J1263" s="20" t="str">
        <f t="shared" si="516"/>
        <v/>
      </c>
      <c r="K1263" s="20">
        <f t="shared" si="531"/>
        <v>-0.33069505488906947</v>
      </c>
      <c r="L1263" s="20">
        <f t="shared" si="532"/>
        <v>-0.23806521184297513</v>
      </c>
      <c r="M1263" s="20">
        <f t="shared" si="533"/>
        <v>-0.31059012458514035</v>
      </c>
      <c r="N1263" s="20">
        <f t="shared" si="517"/>
        <v>0.7601211564297774</v>
      </c>
      <c r="O1263" s="20">
        <f t="shared" si="518"/>
        <v>0.23987884357022257</v>
      </c>
      <c r="P1263" s="21">
        <f>IF(SUMIFS('Daily NSE Equity Options'!$L:$L,'Daily NSE Equity Options'!$A:$A,$A1263)=0,"",SUMIFS('Daily NSE Equity Options'!$L:$L,'Daily NSE Equity Options'!$A:$A,$A1263))</f>
        <v>119815.2931</v>
      </c>
      <c r="Q1263" s="8">
        <f>IF(SUMIFS('Daily BSE Equity Options'!$L:$L,'Daily BSE Equity Options'!$A:$A,$A1263)=0,"",SUMIFS('Daily BSE Equity Options'!$L:$L,'Daily BSE Equity Options'!$A:$A,$A1263))</f>
        <v>90168.691699999996</v>
      </c>
      <c r="R1263" s="8">
        <f t="shared" si="519"/>
        <v>209983.98479999998</v>
      </c>
      <c r="S1263" s="23" t="str">
        <f t="shared" si="520"/>
        <v/>
      </c>
      <c r="T1263" s="23" t="str">
        <f t="shared" si="521"/>
        <v/>
      </c>
      <c r="U1263" s="23" t="str">
        <f t="shared" si="522"/>
        <v/>
      </c>
      <c r="V1263" s="23">
        <f t="shared" si="534"/>
        <v>-0.15000033736706653</v>
      </c>
      <c r="W1263" s="23">
        <f t="shared" si="535"/>
        <v>0.24510736028050517</v>
      </c>
      <c r="X1263" s="23">
        <f t="shared" si="536"/>
        <v>-1.5904415930263371E-2</v>
      </c>
      <c r="Y1263" s="23">
        <f t="shared" si="523"/>
        <v>0.57059252977849007</v>
      </c>
      <c r="Z1263" s="23">
        <f t="shared" si="524"/>
        <v>0.42940747022150999</v>
      </c>
      <c r="AA1263" s="24">
        <f>IF(SUMIFS('Daily NSE Equity Options'!$M:$M,'Daily NSE Equity Options'!$A:$A,$A1263)=0,"",SUMIFS('Daily NSE Equity Options'!$M:$M,'Daily NSE Equity Options'!$A:$A,$A1263))</f>
        <v>69372546</v>
      </c>
      <c r="AB1263" s="9">
        <f>IF(SUMIFS('Daily BSE Equity Options'!$M:$M,'Daily BSE Equity Options'!$A:$A,$A1263)=0,"",SUMIFS('Daily BSE Equity Options'!$M:$M,'Daily BSE Equity Options'!$A:$A,$A1263))</f>
        <v>55836635</v>
      </c>
      <c r="AC1263" s="9">
        <f t="shared" si="525"/>
        <v>125209181</v>
      </c>
      <c r="AD1263" s="26" t="str">
        <f t="shared" si="526"/>
        <v/>
      </c>
      <c r="AE1263" s="26" t="str">
        <f t="shared" si="527"/>
        <v/>
      </c>
      <c r="AF1263" s="26" t="str">
        <f t="shared" si="528"/>
        <v/>
      </c>
      <c r="AG1263" s="26">
        <f t="shared" si="537"/>
        <v>-0.14426911836100031</v>
      </c>
      <c r="AH1263" s="26">
        <f t="shared" si="538"/>
        <v>0.2441816407885502</v>
      </c>
      <c r="AI1263" s="26">
        <f t="shared" si="539"/>
        <v>-5.8533002889015195E-3</v>
      </c>
      <c r="AJ1263" s="26">
        <f t="shared" si="529"/>
        <v>0.5540531887993102</v>
      </c>
      <c r="AK1263" s="26">
        <f t="shared" si="530"/>
        <v>0.44594681120068985</v>
      </c>
      <c r="AL1263" s="29">
        <v>18.2575</v>
      </c>
      <c r="AM1263" s="30">
        <v>18.795000000000002</v>
      </c>
      <c r="AN1263" s="30">
        <v>18.067499999999999</v>
      </c>
      <c r="AO1263" s="30">
        <v>18.34</v>
      </c>
      <c r="AP1263" s="31">
        <v>4.4999999999999997E-3</v>
      </c>
    </row>
    <row r="1264" spans="1:42" x14ac:dyDescent="0.2">
      <c r="A1264" s="11">
        <v>45783</v>
      </c>
      <c r="B1264" s="5" t="s">
        <v>242</v>
      </c>
      <c r="C1264" s="10">
        <v>45778</v>
      </c>
      <c r="D1264" s="5" t="s">
        <v>195</v>
      </c>
      <c r="E1264" s="18">
        <f>IF(SUMIFS('Daily NSE Equity Options'!$K:$K,'Daily NSE Equity Options'!$A:$A,$A1264)=0,"",SUMIFS('Daily NSE Equity Options'!$K:$K,'Daily NSE Equity Options'!$A:$A,$A1264))</f>
        <v>357.41489999999999</v>
      </c>
      <c r="F1264" s="7">
        <f>IF(SUMIFS('Daily BSE Equity Options'!$K:$K,'Daily BSE Equity Options'!$A:$A,$A1264)=0,"",SUMIFS('Daily BSE Equity Options'!$K:$K,'Daily BSE Equity Options'!$A:$A,$A1264))</f>
        <v>171.52080000000001</v>
      </c>
      <c r="G1264" s="7">
        <f t="shared" si="513"/>
        <v>528.9357</v>
      </c>
      <c r="H1264" s="20">
        <f t="shared" si="514"/>
        <v>-0.46706314680575534</v>
      </c>
      <c r="I1264" s="20">
        <f t="shared" si="515"/>
        <v>0.57120976725098216</v>
      </c>
      <c r="J1264" s="20">
        <f t="shared" si="516"/>
        <v>-0.32171756348257918</v>
      </c>
      <c r="K1264" s="20">
        <f t="shared" si="531"/>
        <v>-0.23363244151223272</v>
      </c>
      <c r="L1264" s="20">
        <f t="shared" si="532"/>
        <v>0.1653922513191457</v>
      </c>
      <c r="M1264" s="20">
        <f t="shared" si="533"/>
        <v>-0.13791485963987837</v>
      </c>
      <c r="N1264" s="20">
        <f t="shared" si="517"/>
        <v>0.67572466747848559</v>
      </c>
      <c r="O1264" s="20">
        <f t="shared" si="518"/>
        <v>0.32427533252151447</v>
      </c>
      <c r="P1264" s="21">
        <f>IF(SUMIFS('Daily NSE Equity Options'!$L:$L,'Daily NSE Equity Options'!$A:$A,$A1264)=0,"",SUMIFS('Daily NSE Equity Options'!$L:$L,'Daily NSE Equity Options'!$A:$A,$A1264))</f>
        <v>108438.27370000001</v>
      </c>
      <c r="Q1264" s="8">
        <f>IF(SUMIFS('Daily BSE Equity Options'!$L:$L,'Daily BSE Equity Options'!$A:$A,$A1264)=0,"",SUMIFS('Daily BSE Equity Options'!$L:$L,'Daily BSE Equity Options'!$A:$A,$A1264))</f>
        <v>398255.62599999999</v>
      </c>
      <c r="R1264" s="8">
        <f t="shared" si="519"/>
        <v>506693.89970000001</v>
      </c>
      <c r="S1264" s="23">
        <f t="shared" si="520"/>
        <v>-0.54441746790036483</v>
      </c>
      <c r="T1264" s="23">
        <f t="shared" si="521"/>
        <v>1.5828098022097734</v>
      </c>
      <c r="U1264" s="23">
        <f t="shared" si="522"/>
        <v>0.29187510088147084</v>
      </c>
      <c r="V1264" s="23">
        <f t="shared" si="534"/>
        <v>-9.4954651494317366E-2</v>
      </c>
      <c r="W1264" s="23">
        <f t="shared" si="535"/>
        <v>3.4167839023885938</v>
      </c>
      <c r="X1264" s="23">
        <f t="shared" si="536"/>
        <v>1.4130121170078875</v>
      </c>
      <c r="Y1264" s="23">
        <f t="shared" si="523"/>
        <v>0.21401140563208562</v>
      </c>
      <c r="Z1264" s="23">
        <f t="shared" si="524"/>
        <v>0.78598859436791435</v>
      </c>
      <c r="AA1264" s="24">
        <f>IF(SUMIFS('Daily NSE Equity Options'!$M:$M,'Daily NSE Equity Options'!$A:$A,$A1264)=0,"",SUMIFS('Daily NSE Equity Options'!$M:$M,'Daily NSE Equity Options'!$A:$A,$A1264))</f>
        <v>63548640</v>
      </c>
      <c r="AB1264" s="9">
        <f>IF(SUMIFS('Daily BSE Equity Options'!$M:$M,'Daily BSE Equity Options'!$A:$A,$A1264)=0,"",SUMIFS('Daily BSE Equity Options'!$M:$M,'Daily BSE Equity Options'!$A:$A,$A1264))</f>
        <v>247059167</v>
      </c>
      <c r="AC1264" s="9">
        <f t="shared" si="525"/>
        <v>310607807</v>
      </c>
      <c r="AD1264" s="26">
        <f t="shared" si="526"/>
        <v>-0.80616671866725542</v>
      </c>
      <c r="AE1264" s="26">
        <f t="shared" si="527"/>
        <v>0.33483524686657895</v>
      </c>
      <c r="AF1264" s="26">
        <f t="shared" si="528"/>
        <v>-0.39445344212154165</v>
      </c>
      <c r="AG1264" s="26">
        <f t="shared" si="537"/>
        <v>-8.3951164196856776E-2</v>
      </c>
      <c r="AH1264" s="26">
        <f t="shared" si="538"/>
        <v>3.4246786540772023</v>
      </c>
      <c r="AI1264" s="26">
        <f t="shared" si="539"/>
        <v>1.4807111149461156</v>
      </c>
      <c r="AJ1264" s="26">
        <f t="shared" si="529"/>
        <v>0.20459447112351559</v>
      </c>
      <c r="AK1264" s="26">
        <f t="shared" si="530"/>
        <v>0.79540552887648441</v>
      </c>
      <c r="AL1264" s="29">
        <v>18.337499999999999</v>
      </c>
      <c r="AM1264" s="30">
        <v>19.302499999999998</v>
      </c>
      <c r="AN1264" s="30">
        <v>17.987500000000001</v>
      </c>
      <c r="AO1264" s="30">
        <v>19</v>
      </c>
      <c r="AP1264" s="31">
        <v>3.61E-2</v>
      </c>
    </row>
    <row r="1265" spans="1:42" x14ac:dyDescent="0.2">
      <c r="A1265" s="11">
        <v>45784</v>
      </c>
      <c r="B1265" s="5" t="s">
        <v>240</v>
      </c>
      <c r="C1265" s="10">
        <v>45778</v>
      </c>
      <c r="D1265" s="5" t="s">
        <v>195</v>
      </c>
      <c r="E1265" s="18">
        <f>IF(SUMIFS('Daily NSE Equity Options'!$K:$K,'Daily NSE Equity Options'!$A:$A,$A1265)=0,"",SUMIFS('Daily NSE Equity Options'!$K:$K,'Daily NSE Equity Options'!$A:$A,$A1265))</f>
        <v>575.53420000000006</v>
      </c>
      <c r="F1265" s="7">
        <f>IF(SUMIFS('Daily BSE Equity Options'!$K:$K,'Daily BSE Equity Options'!$A:$A,$A1265)=0,"",SUMIFS('Daily BSE Equity Options'!$K:$K,'Daily BSE Equity Options'!$A:$A,$A1265))</f>
        <v>52.415300000000002</v>
      </c>
      <c r="G1265" s="7">
        <f t="shared" si="513"/>
        <v>627.94950000000006</v>
      </c>
      <c r="H1265" s="20">
        <f t="shared" si="514"/>
        <v>-0.33517517179877843</v>
      </c>
      <c r="I1265" s="20">
        <f t="shared" si="515"/>
        <v>6.499041432986151</v>
      </c>
      <c r="J1265" s="20">
        <f t="shared" si="516"/>
        <v>-0.28043769865469981</v>
      </c>
      <c r="K1265" s="20">
        <f t="shared" si="531"/>
        <v>0.61026918575582623</v>
      </c>
      <c r="L1265" s="20">
        <f t="shared" si="532"/>
        <v>-0.69440849156487139</v>
      </c>
      <c r="M1265" s="20">
        <f t="shared" si="533"/>
        <v>0.18719439810925986</v>
      </c>
      <c r="N1265" s="20">
        <f t="shared" si="517"/>
        <v>0.91652943429368128</v>
      </c>
      <c r="O1265" s="20">
        <f t="shared" si="518"/>
        <v>8.3470565706318736E-2</v>
      </c>
      <c r="P1265" s="21">
        <f>IF(SUMIFS('Daily NSE Equity Options'!$L:$L,'Daily NSE Equity Options'!$A:$A,$A1265)=0,"",SUMIFS('Daily NSE Equity Options'!$L:$L,'Daily NSE Equity Options'!$A:$A,$A1265))</f>
        <v>212172.31280000001</v>
      </c>
      <c r="Q1265" s="8">
        <f>IF(SUMIFS('Daily BSE Equity Options'!$L:$L,'Daily BSE Equity Options'!$A:$A,$A1265)=0,"",SUMIFS('Daily BSE Equity Options'!$L:$L,'Daily BSE Equity Options'!$A:$A,$A1265))</f>
        <v>14207.7181</v>
      </c>
      <c r="R1265" s="8">
        <f t="shared" si="519"/>
        <v>226380.03090000001</v>
      </c>
      <c r="S1265" s="23">
        <f t="shared" si="520"/>
        <v>-0.51043855589346188</v>
      </c>
      <c r="T1265" s="23">
        <f t="shared" si="521"/>
        <v>6.1090863612013919</v>
      </c>
      <c r="U1265" s="23">
        <f t="shared" si="522"/>
        <v>-0.48005365846430947</v>
      </c>
      <c r="V1265" s="23">
        <f t="shared" si="534"/>
        <v>0.95661831898011851</v>
      </c>
      <c r="W1265" s="23">
        <f t="shared" si="535"/>
        <v>-0.96432512895624478</v>
      </c>
      <c r="X1265" s="23">
        <f t="shared" si="536"/>
        <v>-0.55322132152363857</v>
      </c>
      <c r="Y1265" s="23">
        <f t="shared" si="523"/>
        <v>0.93723952575006031</v>
      </c>
      <c r="Z1265" s="23">
        <f t="shared" si="524"/>
        <v>6.2760474249939677E-2</v>
      </c>
      <c r="AA1265" s="24">
        <f>IF(SUMIFS('Daily NSE Equity Options'!$M:$M,'Daily NSE Equity Options'!$A:$A,$A1265)=0,"",SUMIFS('Daily NSE Equity Options'!$M:$M,'Daily NSE Equity Options'!$A:$A,$A1265))</f>
        <v>120516845</v>
      </c>
      <c r="AB1265" s="9">
        <f>IF(SUMIFS('Daily BSE Equity Options'!$M:$M,'Daily BSE Equity Options'!$A:$A,$A1265)=0,"",SUMIFS('Daily BSE Equity Options'!$M:$M,'Daily BSE Equity Options'!$A:$A,$A1265))</f>
        <v>8834389</v>
      </c>
      <c r="AC1265" s="9">
        <f t="shared" si="525"/>
        <v>129351234</v>
      </c>
      <c r="AD1265" s="26">
        <f t="shared" si="526"/>
        <v>-0.78784410671893312</v>
      </c>
      <c r="AE1265" s="26">
        <f t="shared" si="527"/>
        <v>2.3027691718728911</v>
      </c>
      <c r="AF1265" s="26">
        <f t="shared" si="528"/>
        <v>-0.77335938606143695</v>
      </c>
      <c r="AG1265" s="26">
        <f t="shared" si="537"/>
        <v>0.89645041971000472</v>
      </c>
      <c r="AH1265" s="26">
        <f t="shared" si="538"/>
        <v>-0.96424180852192387</v>
      </c>
      <c r="AI1265" s="26">
        <f t="shared" si="539"/>
        <v>-0.58355446616317663</v>
      </c>
      <c r="AJ1265" s="26">
        <f t="shared" si="529"/>
        <v>0.93170232144828247</v>
      </c>
      <c r="AK1265" s="26">
        <f t="shared" si="530"/>
        <v>6.8297678551717561E-2</v>
      </c>
      <c r="AL1265" s="29">
        <v>18.995000000000001</v>
      </c>
      <c r="AM1265" s="30">
        <v>19.73</v>
      </c>
      <c r="AN1265" s="30">
        <v>18.364999999999998</v>
      </c>
      <c r="AO1265" s="30">
        <v>19.059999999999999</v>
      </c>
      <c r="AP1265" s="31">
        <v>3.3999999999999998E-3</v>
      </c>
    </row>
    <row r="1266" spans="1:42" x14ac:dyDescent="0.2">
      <c r="A1266" s="11">
        <v>45785</v>
      </c>
      <c r="B1266" s="5" t="s">
        <v>243</v>
      </c>
      <c r="C1266" s="10">
        <v>45778</v>
      </c>
      <c r="D1266" s="5" t="s">
        <v>195</v>
      </c>
      <c r="E1266" s="18">
        <f>IF(SUMIFS('Daily NSE Equity Options'!$K:$K,'Daily NSE Equity Options'!$A:$A,$A1266)=0,"",SUMIFS('Daily NSE Equity Options'!$K:$K,'Daily NSE Equity Options'!$A:$A,$A1266))</f>
        <v>539.53409999999997</v>
      </c>
      <c r="F1266" s="7">
        <f>IF(SUMIFS('Daily BSE Equity Options'!$K:$K,'Daily BSE Equity Options'!$A:$A,$A1266)=0,"",SUMIFS('Daily BSE Equity Options'!$K:$K,'Daily BSE Equity Options'!$A:$A,$A1266))</f>
        <v>51.238199999999999</v>
      </c>
      <c r="G1266" s="7">
        <f t="shared" si="513"/>
        <v>590.77229999999997</v>
      </c>
      <c r="H1266" s="20">
        <f t="shared" si="514"/>
        <v>-0.30988519620150035</v>
      </c>
      <c r="I1266" s="20">
        <f t="shared" si="515"/>
        <v>4.2016364817672374</v>
      </c>
      <c r="J1266" s="20">
        <f t="shared" si="516"/>
        <v>-0.25374917672346176</v>
      </c>
      <c r="K1266" s="20">
        <f t="shared" si="531"/>
        <v>-6.2550757192187834E-2</v>
      </c>
      <c r="L1266" s="20">
        <f t="shared" si="532"/>
        <v>-2.245718330334856E-2</v>
      </c>
      <c r="M1266" s="20">
        <f t="shared" si="533"/>
        <v>-5.9204123898498384E-2</v>
      </c>
      <c r="N1266" s="20">
        <f t="shared" si="517"/>
        <v>0.91326912246901215</v>
      </c>
      <c r="O1266" s="20">
        <f t="shared" si="518"/>
        <v>8.6730877530987835E-2</v>
      </c>
      <c r="P1266" s="21">
        <f>IF(SUMIFS('Daily NSE Equity Options'!$L:$L,'Daily NSE Equity Options'!$A:$A,$A1266)=0,"",SUMIFS('Daily NSE Equity Options'!$L:$L,'Daily NSE Equity Options'!$A:$A,$A1266))</f>
        <v>468525.1397</v>
      </c>
      <c r="Q1266" s="8">
        <f>IF(SUMIFS('Daily BSE Equity Options'!$L:$L,'Daily BSE Equity Options'!$A:$A,$A1266)=0,"",SUMIFS('Daily BSE Equity Options'!$L:$L,'Daily BSE Equity Options'!$A:$A,$A1266))</f>
        <v>16336.915000000001</v>
      </c>
      <c r="R1266" s="8">
        <f t="shared" si="519"/>
        <v>484862.05469999998</v>
      </c>
      <c r="S1266" s="23">
        <f t="shared" si="520"/>
        <v>-0.1268302589768181</v>
      </c>
      <c r="T1266" s="23">
        <f t="shared" si="521"/>
        <v>3.4118069609856185</v>
      </c>
      <c r="U1266" s="23">
        <f t="shared" si="522"/>
        <v>-0.10257708706330226</v>
      </c>
      <c r="V1266" s="23">
        <f t="shared" si="534"/>
        <v>1.2082294033418295</v>
      </c>
      <c r="W1266" s="23">
        <f t="shared" si="535"/>
        <v>0.14986198944924167</v>
      </c>
      <c r="X1266" s="23">
        <f t="shared" si="536"/>
        <v>1.141805762515248</v>
      </c>
      <c r="Y1266" s="23">
        <f t="shared" si="523"/>
        <v>0.9663060558325024</v>
      </c>
      <c r="Z1266" s="23">
        <f t="shared" si="524"/>
        <v>3.3693944167497672E-2</v>
      </c>
      <c r="AA1266" s="24">
        <f>IF(SUMIFS('Daily NSE Equity Options'!$M:$M,'Daily NSE Equity Options'!$A:$A,$A1266)=0,"",SUMIFS('Daily NSE Equity Options'!$M:$M,'Daily NSE Equity Options'!$A:$A,$A1266))</f>
        <v>261721462</v>
      </c>
      <c r="AB1266" s="9">
        <f>IF(SUMIFS('Daily BSE Equity Options'!$M:$M,'Daily BSE Equity Options'!$A:$A,$A1266)=0,"",SUMIFS('Daily BSE Equity Options'!$M:$M,'Daily BSE Equity Options'!$A:$A,$A1266))</f>
        <v>10196354</v>
      </c>
      <c r="AC1266" s="9">
        <f t="shared" si="525"/>
        <v>271917816</v>
      </c>
      <c r="AD1266" s="26">
        <f t="shared" si="526"/>
        <v>-0.66426310866125748</v>
      </c>
      <c r="AE1266" s="26">
        <f t="shared" si="527"/>
        <v>1.0494244685871683</v>
      </c>
      <c r="AF1266" s="26">
        <f t="shared" si="528"/>
        <v>-0.6533953145464122</v>
      </c>
      <c r="AG1266" s="26">
        <f t="shared" si="537"/>
        <v>1.1716587585743721</v>
      </c>
      <c r="AH1266" s="26">
        <f t="shared" si="538"/>
        <v>0.15416629265476089</v>
      </c>
      <c r="AI1266" s="26">
        <f t="shared" si="539"/>
        <v>1.1021663852082</v>
      </c>
      <c r="AJ1266" s="26">
        <f t="shared" si="529"/>
        <v>0.96250207452387015</v>
      </c>
      <c r="AK1266" s="26">
        <f t="shared" si="530"/>
        <v>3.7497925476129894E-2</v>
      </c>
      <c r="AL1266" s="29">
        <v>19.059999999999999</v>
      </c>
      <c r="AM1266" s="30">
        <v>21.892499999999998</v>
      </c>
      <c r="AN1266" s="30">
        <v>18.1525</v>
      </c>
      <c r="AO1266" s="30">
        <v>21.01</v>
      </c>
      <c r="AP1266" s="31">
        <v>0.1023</v>
      </c>
    </row>
    <row r="1267" spans="1:42" x14ac:dyDescent="0.2">
      <c r="A1267" s="11">
        <v>45786</v>
      </c>
      <c r="B1267" s="5" t="s">
        <v>241</v>
      </c>
      <c r="C1267" s="10">
        <v>45778</v>
      </c>
      <c r="D1267" s="5" t="s">
        <v>195</v>
      </c>
      <c r="E1267" s="18">
        <f>IF(SUMIFS('Daily NSE Equity Options'!$K:$K,'Daily NSE Equity Options'!$A:$A,$A1267)=0,"",SUMIFS('Daily NSE Equity Options'!$K:$K,'Daily NSE Equity Options'!$A:$A,$A1267))</f>
        <v>634.57230000000004</v>
      </c>
      <c r="F1267" s="7">
        <f>IF(SUMIFS('Daily BSE Equity Options'!$K:$K,'Daily BSE Equity Options'!$A:$A,$A1267)=0,"",SUMIFS('Daily BSE Equity Options'!$K:$K,'Daily BSE Equity Options'!$A:$A,$A1267))</f>
        <v>152.49270000000001</v>
      </c>
      <c r="G1267" s="7">
        <f t="shared" si="513"/>
        <v>787.06500000000005</v>
      </c>
      <c r="H1267" s="20">
        <f t="shared" si="514"/>
        <v>-0.21280518931149695</v>
      </c>
      <c r="I1267" s="20">
        <f t="shared" si="515"/>
        <v>4.7525095345336856</v>
      </c>
      <c r="J1267" s="20">
        <f t="shared" si="516"/>
        <v>-5.4721235452976913E-2</v>
      </c>
      <c r="K1267" s="20">
        <f t="shared" si="531"/>
        <v>0.17614864380212492</v>
      </c>
      <c r="L1267" s="20">
        <f t="shared" si="532"/>
        <v>1.9761525580523909</v>
      </c>
      <c r="M1267" s="20">
        <f t="shared" si="533"/>
        <v>0.33226456284426353</v>
      </c>
      <c r="N1267" s="20">
        <f t="shared" si="517"/>
        <v>0.80625145318366331</v>
      </c>
      <c r="O1267" s="20">
        <f t="shared" si="518"/>
        <v>0.19374854681633666</v>
      </c>
      <c r="P1267" s="21">
        <f>IF(SUMIFS('Daily NSE Equity Options'!$L:$L,'Daily NSE Equity Options'!$A:$A,$A1267)=0,"",SUMIFS('Daily NSE Equity Options'!$L:$L,'Daily NSE Equity Options'!$A:$A,$A1267))</f>
        <v>97767.873699999996</v>
      </c>
      <c r="Q1267" s="8">
        <f>IF(SUMIFS('Daily BSE Equity Options'!$L:$L,'Daily BSE Equity Options'!$A:$A,$A1267)=0,"",SUMIFS('Daily BSE Equity Options'!$L:$L,'Daily BSE Equity Options'!$A:$A,$A1267))</f>
        <v>44824.801500000001</v>
      </c>
      <c r="R1267" s="8">
        <f t="shared" si="519"/>
        <v>142592.6752</v>
      </c>
      <c r="S1267" s="23">
        <f t="shared" si="520"/>
        <v>-0.77748353166675099</v>
      </c>
      <c r="T1267" s="23">
        <f t="shared" si="521"/>
        <v>2.1449592618800897</v>
      </c>
      <c r="U1267" s="23">
        <f t="shared" si="522"/>
        <v>-0.68566065439977264</v>
      </c>
      <c r="V1267" s="23">
        <f t="shared" si="534"/>
        <v>-0.7913284359456112</v>
      </c>
      <c r="W1267" s="23">
        <f t="shared" si="535"/>
        <v>1.7437739316143839</v>
      </c>
      <c r="X1267" s="23">
        <f t="shared" si="536"/>
        <v>-0.70591083831415358</v>
      </c>
      <c r="Y1267" s="23">
        <f t="shared" si="523"/>
        <v>0.68564443133471698</v>
      </c>
      <c r="Z1267" s="23">
        <f t="shared" si="524"/>
        <v>0.31435556866528302</v>
      </c>
      <c r="AA1267" s="24">
        <f>IF(SUMIFS('Daily NSE Equity Options'!$M:$M,'Daily NSE Equity Options'!$A:$A,$A1267)=0,"",SUMIFS('Daily NSE Equity Options'!$M:$M,'Daily NSE Equity Options'!$A:$A,$A1267))</f>
        <v>58826224</v>
      </c>
      <c r="AB1267" s="9">
        <f>IF(SUMIFS('Daily BSE Equity Options'!$M:$M,'Daily BSE Equity Options'!$A:$A,$A1267)=0,"",SUMIFS('Daily BSE Equity Options'!$M:$M,'Daily BSE Equity Options'!$A:$A,$A1267))</f>
        <v>28264140</v>
      </c>
      <c r="AC1267" s="9">
        <f t="shared" si="525"/>
        <v>87090364</v>
      </c>
      <c r="AD1267" s="26">
        <f t="shared" si="526"/>
        <v>-0.92284672725931949</v>
      </c>
      <c r="AE1267" s="26">
        <f t="shared" si="527"/>
        <v>0.45689265469742968</v>
      </c>
      <c r="AF1267" s="26">
        <f t="shared" si="528"/>
        <v>-0.8886112362785259</v>
      </c>
      <c r="AG1267" s="26">
        <f t="shared" si="537"/>
        <v>-0.77523347321053859</v>
      </c>
      <c r="AH1267" s="26">
        <f t="shared" si="538"/>
        <v>1.7719849663909275</v>
      </c>
      <c r="AI1267" s="26">
        <f t="shared" si="539"/>
        <v>-0.67971806599093898</v>
      </c>
      <c r="AJ1267" s="26">
        <f t="shared" si="529"/>
        <v>0.67546191447770276</v>
      </c>
      <c r="AK1267" s="26">
        <f t="shared" si="530"/>
        <v>0.32453808552229729</v>
      </c>
      <c r="AL1267" s="29">
        <v>21.0075</v>
      </c>
      <c r="AM1267" s="30">
        <v>22.747499999999999</v>
      </c>
      <c r="AN1267" s="30">
        <v>21.002500000000001</v>
      </c>
      <c r="AO1267" s="30">
        <v>21.63</v>
      </c>
      <c r="AP1267" s="31">
        <v>2.9600000000000001E-2</v>
      </c>
    </row>
    <row r="1268" spans="1:42" x14ac:dyDescent="0.2">
      <c r="A1268" s="11">
        <v>45789</v>
      </c>
      <c r="B1268" s="5" t="s">
        <v>244</v>
      </c>
      <c r="C1268" s="10">
        <v>45778</v>
      </c>
      <c r="D1268" s="5" t="s">
        <v>195</v>
      </c>
      <c r="E1268" s="18">
        <f>IF(SUMIFS('Daily NSE Equity Options'!$K:$K,'Daily NSE Equity Options'!$A:$A,$A1268)=0,"",SUMIFS('Daily NSE Equity Options'!$K:$K,'Daily NSE Equity Options'!$A:$A,$A1268))</f>
        <v>663.01530000000002</v>
      </c>
      <c r="F1268" s="7">
        <f>IF(SUMIFS('Daily BSE Equity Options'!$K:$K,'Daily BSE Equity Options'!$A:$A,$A1268)=0,"",SUMIFS('Daily BSE Equity Options'!$K:$K,'Daily BSE Equity Options'!$A:$A,$A1268))</f>
        <v>214.02209999999999</v>
      </c>
      <c r="G1268" s="7">
        <f t="shared" si="513"/>
        <v>877.03740000000005</v>
      </c>
      <c r="H1268" s="20" t="str">
        <f t="shared" si="514"/>
        <v/>
      </c>
      <c r="I1268" s="20" t="str">
        <f t="shared" si="515"/>
        <v/>
      </c>
      <c r="J1268" s="20" t="str">
        <f t="shared" si="516"/>
        <v/>
      </c>
      <c r="K1268" s="20">
        <f t="shared" si="531"/>
        <v>4.4822315755036923E-2</v>
      </c>
      <c r="L1268" s="20">
        <f t="shared" si="532"/>
        <v>0.40349079005093347</v>
      </c>
      <c r="M1268" s="20">
        <f t="shared" si="533"/>
        <v>0.11431381143869945</v>
      </c>
      <c r="N1268" s="20">
        <f t="shared" si="517"/>
        <v>0.7559715241334064</v>
      </c>
      <c r="O1268" s="20">
        <f t="shared" si="518"/>
        <v>0.24402847586659357</v>
      </c>
      <c r="P1268" s="21">
        <f>IF(SUMIFS('Daily NSE Equity Options'!$L:$L,'Daily NSE Equity Options'!$A:$A,$A1268)=0,"",SUMIFS('Daily NSE Equity Options'!$L:$L,'Daily NSE Equity Options'!$A:$A,$A1268))</f>
        <v>143180.4785</v>
      </c>
      <c r="Q1268" s="8">
        <f>IF(SUMIFS('Daily BSE Equity Options'!$L:$L,'Daily BSE Equity Options'!$A:$A,$A1268)=0,"",SUMIFS('Daily BSE Equity Options'!$L:$L,'Daily BSE Equity Options'!$A:$A,$A1268))</f>
        <v>113500.5681</v>
      </c>
      <c r="R1268" s="8">
        <f t="shared" si="519"/>
        <v>256681.0466</v>
      </c>
      <c r="S1268" s="23" t="str">
        <f t="shared" si="520"/>
        <v/>
      </c>
      <c r="T1268" s="23" t="str">
        <f t="shared" si="521"/>
        <v/>
      </c>
      <c r="U1268" s="23" t="str">
        <f t="shared" si="522"/>
        <v/>
      </c>
      <c r="V1268" s="23">
        <f t="shared" si="534"/>
        <v>0.46449414394904665</v>
      </c>
      <c r="W1268" s="23">
        <f t="shared" si="535"/>
        <v>1.5320930445168841</v>
      </c>
      <c r="X1268" s="23">
        <f t="shared" si="536"/>
        <v>0.80009980344348008</v>
      </c>
      <c r="Y1268" s="23">
        <f t="shared" si="523"/>
        <v>0.55781476815904485</v>
      </c>
      <c r="Z1268" s="23">
        <f t="shared" si="524"/>
        <v>0.4421852318409551</v>
      </c>
      <c r="AA1268" s="24">
        <f>IF(SUMIFS('Daily NSE Equity Options'!$M:$M,'Daily NSE Equity Options'!$A:$A,$A1268)=0,"",SUMIFS('Daily NSE Equity Options'!$M:$M,'Daily NSE Equity Options'!$A:$A,$A1268))</f>
        <v>83447387</v>
      </c>
      <c r="AB1268" s="9">
        <f>IF(SUMIFS('Daily BSE Equity Options'!$M:$M,'Daily BSE Equity Options'!$A:$A,$A1268)=0,"",SUMIFS('Daily BSE Equity Options'!$M:$M,'Daily BSE Equity Options'!$A:$A,$A1268))</f>
        <v>69290034</v>
      </c>
      <c r="AC1268" s="9">
        <f t="shared" si="525"/>
        <v>152737421</v>
      </c>
      <c r="AD1268" s="26" t="str">
        <f t="shared" si="526"/>
        <v/>
      </c>
      <c r="AE1268" s="26" t="str">
        <f t="shared" si="527"/>
        <v/>
      </c>
      <c r="AF1268" s="26" t="str">
        <f t="shared" si="528"/>
        <v/>
      </c>
      <c r="AG1268" s="26">
        <f t="shared" si="537"/>
        <v>0.41854059849226433</v>
      </c>
      <c r="AH1268" s="26">
        <f t="shared" si="538"/>
        <v>1.4515175059280061</v>
      </c>
      <c r="AI1268" s="26">
        <f t="shared" si="539"/>
        <v>0.75378094642020321</v>
      </c>
      <c r="AJ1268" s="26">
        <f t="shared" si="529"/>
        <v>0.54634539756959755</v>
      </c>
      <c r="AK1268" s="26">
        <f t="shared" si="530"/>
        <v>0.45365460243040245</v>
      </c>
      <c r="AL1268" s="29">
        <v>21.6325</v>
      </c>
      <c r="AM1268" s="30">
        <v>21.6325</v>
      </c>
      <c r="AN1268" s="30">
        <v>17.2075</v>
      </c>
      <c r="AO1268" s="30">
        <v>18.39</v>
      </c>
      <c r="AP1268" s="31">
        <v>-0.14990000000000001</v>
      </c>
    </row>
    <row r="1269" spans="1:42" x14ac:dyDescent="0.2">
      <c r="A1269" s="11">
        <v>45790</v>
      </c>
      <c r="B1269" s="5" t="s">
        <v>242</v>
      </c>
      <c r="C1269" s="10">
        <v>45778</v>
      </c>
      <c r="D1269" s="5" t="s">
        <v>195</v>
      </c>
      <c r="E1269" s="18">
        <f>IF(SUMIFS('Daily NSE Equity Options'!$K:$K,'Daily NSE Equity Options'!$A:$A,$A1269)=0,"",SUMIFS('Daily NSE Equity Options'!$K:$K,'Daily NSE Equity Options'!$A:$A,$A1269))</f>
        <v>671.41179999999997</v>
      </c>
      <c r="F1269" s="7">
        <f>IF(SUMIFS('Daily BSE Equity Options'!$K:$K,'Daily BSE Equity Options'!$A:$A,$A1269)=0,"",SUMIFS('Daily BSE Equity Options'!$K:$K,'Daily BSE Equity Options'!$A:$A,$A1269))</f>
        <v>452.55500000000001</v>
      </c>
      <c r="G1269" s="7">
        <f t="shared" si="513"/>
        <v>1123.9667999999999</v>
      </c>
      <c r="H1269" s="20">
        <f t="shared" si="514"/>
        <v>-0.16877311012176144</v>
      </c>
      <c r="I1269" s="20">
        <f t="shared" si="515"/>
        <v>3.0789204477344239</v>
      </c>
      <c r="J1269" s="20">
        <f t="shared" si="516"/>
        <v>0.22345098257771734</v>
      </c>
      <c r="K1269" s="20">
        <f t="shared" si="531"/>
        <v>1.2664111974489689E-2</v>
      </c>
      <c r="L1269" s="20">
        <f t="shared" si="532"/>
        <v>1.1145246215227305</v>
      </c>
      <c r="M1269" s="20">
        <f t="shared" si="533"/>
        <v>0.28154945273713516</v>
      </c>
      <c r="N1269" s="20">
        <f t="shared" si="517"/>
        <v>0.59735910348953369</v>
      </c>
      <c r="O1269" s="20">
        <f t="shared" si="518"/>
        <v>0.40264089651046636</v>
      </c>
      <c r="P1269" s="21">
        <f>IF(SUMIFS('Daily NSE Equity Options'!$L:$L,'Daily NSE Equity Options'!$A:$A,$A1269)=0,"",SUMIFS('Daily NSE Equity Options'!$L:$L,'Daily NSE Equity Options'!$A:$A,$A1269))</f>
        <v>153408.00820000001</v>
      </c>
      <c r="Q1269" s="8">
        <f>IF(SUMIFS('Daily BSE Equity Options'!$L:$L,'Daily BSE Equity Options'!$A:$A,$A1269)=0,"",SUMIFS('Daily BSE Equity Options'!$L:$L,'Daily BSE Equity Options'!$A:$A,$A1269))</f>
        <v>511721.72529999999</v>
      </c>
      <c r="R1269" s="8">
        <f t="shared" si="519"/>
        <v>665129.73349999997</v>
      </c>
      <c r="S1269" s="23">
        <f t="shared" si="520"/>
        <v>-0.49641072994194246</v>
      </c>
      <c r="T1269" s="23">
        <f t="shared" si="521"/>
        <v>2.3641774656824355</v>
      </c>
      <c r="U1269" s="23">
        <f t="shared" si="522"/>
        <v>0.45626022891553375</v>
      </c>
      <c r="V1269" s="23">
        <f t="shared" si="534"/>
        <v>7.1431034503771418E-2</v>
      </c>
      <c r="W1269" s="23">
        <f t="shared" si="535"/>
        <v>3.5085388898595298</v>
      </c>
      <c r="X1269" s="23">
        <f t="shared" si="536"/>
        <v>1.5912693683866252</v>
      </c>
      <c r="Y1269" s="23">
        <f t="shared" si="523"/>
        <v>0.2306437383166543</v>
      </c>
      <c r="Z1269" s="23">
        <f t="shared" si="524"/>
        <v>0.7693562616833457</v>
      </c>
      <c r="AA1269" s="24">
        <f>IF(SUMIFS('Daily NSE Equity Options'!$M:$M,'Daily NSE Equity Options'!$A:$A,$A1269)=0,"",SUMIFS('Daily NSE Equity Options'!$M:$M,'Daily NSE Equity Options'!$A:$A,$A1269))</f>
        <v>87322001</v>
      </c>
      <c r="AB1269" s="9">
        <f>IF(SUMIFS('Daily BSE Equity Options'!$M:$M,'Daily BSE Equity Options'!$A:$A,$A1269)=0,"",SUMIFS('Daily BSE Equity Options'!$M:$M,'Daily BSE Equity Options'!$A:$A,$A1269))</f>
        <v>313651233</v>
      </c>
      <c r="AC1269" s="9">
        <f t="shared" si="525"/>
        <v>400973234</v>
      </c>
      <c r="AD1269" s="26">
        <f t="shared" si="526"/>
        <v>-0.79359242555453946</v>
      </c>
      <c r="AE1269" s="26">
        <f t="shared" si="527"/>
        <v>0.67413619728970353</v>
      </c>
      <c r="AF1269" s="26">
        <f t="shared" si="528"/>
        <v>-0.34310540895097796</v>
      </c>
      <c r="AG1269" s="26">
        <f t="shared" si="537"/>
        <v>4.6431819369011418E-2</v>
      </c>
      <c r="AH1269" s="26">
        <f t="shared" si="538"/>
        <v>3.5266427925262676</v>
      </c>
      <c r="AI1269" s="26">
        <f t="shared" si="539"/>
        <v>1.6252455447705905</v>
      </c>
      <c r="AJ1269" s="26">
        <f t="shared" si="529"/>
        <v>0.21777513708059626</v>
      </c>
      <c r="AK1269" s="26">
        <f t="shared" si="530"/>
        <v>0.78222486291940374</v>
      </c>
      <c r="AL1269" s="29">
        <v>18.392499999999998</v>
      </c>
      <c r="AM1269" s="30">
        <v>18.9025</v>
      </c>
      <c r="AN1269" s="30">
        <v>17.892499999999998</v>
      </c>
      <c r="AO1269" s="30">
        <v>18.2</v>
      </c>
      <c r="AP1269" s="31">
        <v>-1.0500000000000001E-2</v>
      </c>
    </row>
    <row r="1270" spans="1:42" x14ac:dyDescent="0.2">
      <c r="A1270" s="11">
        <v>45791</v>
      </c>
      <c r="B1270" s="5" t="s">
        <v>240</v>
      </c>
      <c r="C1270" s="10">
        <v>45778</v>
      </c>
      <c r="D1270" s="5" t="s">
        <v>195</v>
      </c>
      <c r="E1270" s="18">
        <f>IF(SUMIFS('Daily NSE Equity Options'!$K:$K,'Daily NSE Equity Options'!$A:$A,$A1270)=0,"",SUMIFS('Daily NSE Equity Options'!$K:$K,'Daily NSE Equity Options'!$A:$A,$A1270))</f>
        <v>678.79010000000005</v>
      </c>
      <c r="F1270" s="7">
        <f>IF(SUMIFS('Daily BSE Equity Options'!$K:$K,'Daily BSE Equity Options'!$A:$A,$A1270)=0,"",SUMIFS('Daily BSE Equity Options'!$K:$K,'Daily BSE Equity Options'!$A:$A,$A1270))</f>
        <v>66.661100000000005</v>
      </c>
      <c r="G1270" s="7">
        <f t="shared" si="513"/>
        <v>745.45120000000009</v>
      </c>
      <c r="H1270" s="20">
        <f t="shared" si="514"/>
        <v>3.3681639989992185E-2</v>
      </c>
      <c r="I1270" s="20">
        <f t="shared" si="515"/>
        <v>9.8825565259978791</v>
      </c>
      <c r="J1270" s="20">
        <f t="shared" si="516"/>
        <v>0.12470379352496375</v>
      </c>
      <c r="K1270" s="20">
        <f t="shared" si="531"/>
        <v>1.0989231943793865E-2</v>
      </c>
      <c r="L1270" s="20">
        <f t="shared" si="532"/>
        <v>-0.85270055573355719</v>
      </c>
      <c r="M1270" s="20">
        <f t="shared" si="533"/>
        <v>-0.33676759847354909</v>
      </c>
      <c r="N1270" s="20">
        <f t="shared" si="517"/>
        <v>0.9105761718540395</v>
      </c>
      <c r="O1270" s="20">
        <f t="shared" si="518"/>
        <v>8.9423828145960463E-2</v>
      </c>
      <c r="P1270" s="21">
        <f>IF(SUMIFS('Daily NSE Equity Options'!$L:$L,'Daily NSE Equity Options'!$A:$A,$A1270)=0,"",SUMIFS('Daily NSE Equity Options'!$L:$L,'Daily NSE Equity Options'!$A:$A,$A1270))</f>
        <v>238075.80470000001</v>
      </c>
      <c r="Q1270" s="8">
        <f>IF(SUMIFS('Daily BSE Equity Options'!$L:$L,'Daily BSE Equity Options'!$A:$A,$A1270)=0,"",SUMIFS('Daily BSE Equity Options'!$L:$L,'Daily BSE Equity Options'!$A:$A,$A1270))</f>
        <v>17908.770100000002</v>
      </c>
      <c r="R1270" s="8">
        <f t="shared" si="519"/>
        <v>255984.5748</v>
      </c>
      <c r="S1270" s="23">
        <f t="shared" si="520"/>
        <v>-0.37653630885547795</v>
      </c>
      <c r="T1270" s="23">
        <f t="shared" si="521"/>
        <v>8.9165463928286322</v>
      </c>
      <c r="U1270" s="23">
        <f t="shared" si="522"/>
        <v>-0.3327929695891243</v>
      </c>
      <c r="V1270" s="23">
        <f t="shared" si="534"/>
        <v>0.55191249461773539</v>
      </c>
      <c r="W1270" s="23">
        <f t="shared" si="535"/>
        <v>-0.96500291229671586</v>
      </c>
      <c r="X1270" s="23">
        <f t="shared" si="536"/>
        <v>-0.61513587213583798</v>
      </c>
      <c r="Y1270" s="23">
        <f t="shared" si="523"/>
        <v>0.93003965135793021</v>
      </c>
      <c r="Z1270" s="23">
        <f t="shared" si="524"/>
        <v>6.996034864206982E-2</v>
      </c>
      <c r="AA1270" s="24">
        <f>IF(SUMIFS('Daily NSE Equity Options'!$M:$M,'Daily NSE Equity Options'!$A:$A,$A1270)=0,"",SUMIFS('Daily NSE Equity Options'!$M:$M,'Daily NSE Equity Options'!$A:$A,$A1270))</f>
        <v>133882637</v>
      </c>
      <c r="AB1270" s="9">
        <f>IF(SUMIFS('Daily BSE Equity Options'!$M:$M,'Daily BSE Equity Options'!$A:$A,$A1270)=0,"",SUMIFS('Daily BSE Equity Options'!$M:$M,'Daily BSE Equity Options'!$A:$A,$A1270))</f>
        <v>10896096</v>
      </c>
      <c r="AC1270" s="9">
        <f t="shared" si="525"/>
        <v>144778733</v>
      </c>
      <c r="AD1270" s="26">
        <f t="shared" si="526"/>
        <v>-0.7338136031596395</v>
      </c>
      <c r="AE1270" s="26">
        <f t="shared" si="527"/>
        <v>3.4913222532422274</v>
      </c>
      <c r="AF1270" s="26">
        <f t="shared" si="528"/>
        <v>-0.71353167605703527</v>
      </c>
      <c r="AG1270" s="26">
        <f t="shared" si="537"/>
        <v>0.53320624203286404</v>
      </c>
      <c r="AH1270" s="26">
        <f t="shared" si="538"/>
        <v>-0.96526047133377602</v>
      </c>
      <c r="AI1270" s="26">
        <f t="shared" si="539"/>
        <v>-0.63893167741964541</v>
      </c>
      <c r="AJ1270" s="26">
        <f t="shared" si="529"/>
        <v>0.92473966463016355</v>
      </c>
      <c r="AK1270" s="26">
        <f t="shared" si="530"/>
        <v>7.5260335369836395E-2</v>
      </c>
      <c r="AL1270" s="29">
        <v>18.2</v>
      </c>
      <c r="AM1270" s="30">
        <v>19.2425</v>
      </c>
      <c r="AN1270" s="30">
        <v>17.0825</v>
      </c>
      <c r="AO1270" s="30">
        <v>17.23</v>
      </c>
      <c r="AP1270" s="31">
        <v>-5.33E-2</v>
      </c>
    </row>
    <row r="1271" spans="1:42" x14ac:dyDescent="0.2">
      <c r="A1271" s="11">
        <v>45792</v>
      </c>
      <c r="B1271" s="5" t="s">
        <v>243</v>
      </c>
      <c r="C1271" s="10">
        <v>45778</v>
      </c>
      <c r="D1271" s="5" t="s">
        <v>195</v>
      </c>
      <c r="E1271" s="18">
        <f>IF(SUMIFS('Daily NSE Equity Options'!$K:$K,'Daily NSE Equity Options'!$A:$A,$A1271)=0,"",SUMIFS('Daily NSE Equity Options'!$K:$K,'Daily NSE Equity Options'!$A:$A,$A1271))</f>
        <v>1041.9094</v>
      </c>
      <c r="F1271" s="7">
        <f>IF(SUMIFS('Daily BSE Equity Options'!$K:$K,'Daily BSE Equity Options'!$A:$A,$A1271)=0,"",SUMIFS('Daily BSE Equity Options'!$K:$K,'Daily BSE Equity Options'!$A:$A,$A1271))</f>
        <v>100.53830000000001</v>
      </c>
      <c r="G1271" s="7">
        <f t="shared" si="513"/>
        <v>1142.4476999999999</v>
      </c>
      <c r="H1271" s="20">
        <f t="shared" si="514"/>
        <v>0.61202165247825024</v>
      </c>
      <c r="I1271" s="20">
        <f t="shared" si="515"/>
        <v>11.026975620259828</v>
      </c>
      <c r="J1271" s="20">
        <f t="shared" si="516"/>
        <v>0.74500352453388685</v>
      </c>
      <c r="K1271" s="20">
        <f t="shared" si="531"/>
        <v>0.53495078964763909</v>
      </c>
      <c r="L1271" s="20">
        <f t="shared" si="532"/>
        <v>0.5082004347363005</v>
      </c>
      <c r="M1271" s="20">
        <f t="shared" si="533"/>
        <v>0.53255867050720407</v>
      </c>
      <c r="N1271" s="20">
        <f t="shared" si="517"/>
        <v>0.91199745948983058</v>
      </c>
      <c r="O1271" s="20">
        <f t="shared" si="518"/>
        <v>8.8002540510169536E-2</v>
      </c>
      <c r="P1271" s="21">
        <f>IF(SUMIFS('Daily NSE Equity Options'!$L:$L,'Daily NSE Equity Options'!$A:$A,$A1271)=0,"",SUMIFS('Daily NSE Equity Options'!$L:$L,'Daily NSE Equity Options'!$A:$A,$A1271))</f>
        <v>617552.43050000002</v>
      </c>
      <c r="Q1271" s="8">
        <f>IF(SUMIFS('Daily BSE Equity Options'!$L:$L,'Daily BSE Equity Options'!$A:$A,$A1271)=0,"",SUMIFS('Daily BSE Equity Options'!$L:$L,'Daily BSE Equity Options'!$A:$A,$A1271))</f>
        <v>29391.877499999999</v>
      </c>
      <c r="R1271" s="8">
        <f t="shared" si="519"/>
        <v>646944.30799999996</v>
      </c>
      <c r="S1271" s="23">
        <f t="shared" si="520"/>
        <v>0.28594075047614975</v>
      </c>
      <c r="T1271" s="23">
        <f t="shared" si="521"/>
        <v>8.782710717494858</v>
      </c>
      <c r="U1271" s="23">
        <f t="shared" si="522"/>
        <v>0.33876830465486596</v>
      </c>
      <c r="V1271" s="23">
        <f t="shared" si="534"/>
        <v>1.5939319254981816</v>
      </c>
      <c r="W1271" s="23">
        <f t="shared" si="535"/>
        <v>0.64120022401761667</v>
      </c>
      <c r="X1271" s="23">
        <f t="shared" si="536"/>
        <v>1.5272784835002486</v>
      </c>
      <c r="Y1271" s="23">
        <f t="shared" si="523"/>
        <v>0.95456814885524899</v>
      </c>
      <c r="Z1271" s="23">
        <f t="shared" si="524"/>
        <v>4.5431851144751088E-2</v>
      </c>
      <c r="AA1271" s="24">
        <f>IF(SUMIFS('Daily NSE Equity Options'!$M:$M,'Daily NSE Equity Options'!$A:$A,$A1271)=0,"",SUMIFS('Daily NSE Equity Options'!$M:$M,'Daily NSE Equity Options'!$A:$A,$A1271))</f>
        <v>337367205</v>
      </c>
      <c r="AB1271" s="9">
        <f>IF(SUMIFS('Daily BSE Equity Options'!$M:$M,'Daily BSE Equity Options'!$A:$A,$A1271)=0,"",SUMIFS('Daily BSE Equity Options'!$M:$M,'Daily BSE Equity Options'!$A:$A,$A1271))</f>
        <v>17944471</v>
      </c>
      <c r="AC1271" s="9">
        <f t="shared" si="525"/>
        <v>355311676</v>
      </c>
      <c r="AD1271" s="26">
        <f t="shared" si="526"/>
        <v>-0.51908624614812149</v>
      </c>
      <c r="AE1271" s="26">
        <f t="shared" si="527"/>
        <v>3.4486578267696855</v>
      </c>
      <c r="AF1271" s="26">
        <f t="shared" si="528"/>
        <v>-0.49640224750119544</v>
      </c>
      <c r="AG1271" s="26">
        <f t="shared" si="537"/>
        <v>1.519872722554755</v>
      </c>
      <c r="AH1271" s="26">
        <f t="shared" si="538"/>
        <v>0.64687159511076264</v>
      </c>
      <c r="AI1271" s="26">
        <f t="shared" si="539"/>
        <v>1.454170364925075</v>
      </c>
      <c r="AJ1271" s="26">
        <f t="shared" si="529"/>
        <v>0.94949653441729287</v>
      </c>
      <c r="AK1271" s="26">
        <f t="shared" si="530"/>
        <v>5.0503465582707165E-2</v>
      </c>
      <c r="AL1271" s="29">
        <v>17.225000000000001</v>
      </c>
      <c r="AM1271" s="30">
        <v>17.672499999999999</v>
      </c>
      <c r="AN1271" s="30">
        <v>16.72</v>
      </c>
      <c r="AO1271" s="30">
        <v>16.89</v>
      </c>
      <c r="AP1271" s="31">
        <v>-1.9400000000000001E-2</v>
      </c>
    </row>
    <row r="1272" spans="1:42" x14ac:dyDescent="0.2">
      <c r="A1272" s="11">
        <v>45793</v>
      </c>
      <c r="B1272" s="5" t="s">
        <v>241</v>
      </c>
      <c r="C1272" s="10">
        <v>45778</v>
      </c>
      <c r="D1272" s="5" t="s">
        <v>195</v>
      </c>
      <c r="E1272" s="18">
        <f>IF(SUMIFS('Daily NSE Equity Options'!$K:$K,'Daily NSE Equity Options'!$A:$A,$A1272)=0,"",SUMIFS('Daily NSE Equity Options'!$K:$K,'Daily NSE Equity Options'!$A:$A,$A1272))</f>
        <v>474.5727</v>
      </c>
      <c r="F1272" s="7">
        <f>IF(SUMIFS('Daily BSE Equity Options'!$K:$K,'Daily BSE Equity Options'!$A:$A,$A1272)=0,"",SUMIFS('Daily BSE Equity Options'!$K:$K,'Daily BSE Equity Options'!$A:$A,$A1272))</f>
        <v>109.69</v>
      </c>
      <c r="G1272" s="7">
        <f t="shared" si="513"/>
        <v>584.2627</v>
      </c>
      <c r="H1272" s="20">
        <f t="shared" si="514"/>
        <v>-0.4971818419439098</v>
      </c>
      <c r="I1272" s="20">
        <f t="shared" si="515"/>
        <v>2.5664469812492481</v>
      </c>
      <c r="J1272" s="20">
        <f t="shared" si="516"/>
        <v>-0.40049906534269364</v>
      </c>
      <c r="K1272" s="20">
        <f t="shared" si="531"/>
        <v>-0.54451634662284454</v>
      </c>
      <c r="L1272" s="20">
        <f t="shared" si="532"/>
        <v>9.1027001650117345E-2</v>
      </c>
      <c r="M1272" s="20">
        <f t="shared" si="533"/>
        <v>-0.48858691737048443</v>
      </c>
      <c r="N1272" s="20">
        <f t="shared" si="517"/>
        <v>0.8122591087878791</v>
      </c>
      <c r="O1272" s="20">
        <f t="shared" si="518"/>
        <v>0.18774089121212084</v>
      </c>
      <c r="P1272" s="21">
        <f>IF(SUMIFS('Daily NSE Equity Options'!$L:$L,'Daily NSE Equity Options'!$A:$A,$A1272)=0,"",SUMIFS('Daily NSE Equity Options'!$L:$L,'Daily NSE Equity Options'!$A:$A,$A1272))</f>
        <v>92588.227799999993</v>
      </c>
      <c r="Q1272" s="8">
        <f>IF(SUMIFS('Daily BSE Equity Options'!$L:$L,'Daily BSE Equity Options'!$A:$A,$A1272)=0,"",SUMIFS('Daily BSE Equity Options'!$L:$L,'Daily BSE Equity Options'!$A:$A,$A1272))</f>
        <v>42750.875599999999</v>
      </c>
      <c r="R1272" s="8">
        <f t="shared" si="519"/>
        <v>135339.10339999999</v>
      </c>
      <c r="S1272" s="23">
        <f t="shared" si="520"/>
        <v>-0.82301069154746431</v>
      </c>
      <c r="T1272" s="23">
        <f t="shared" si="521"/>
        <v>1.7108793514912959</v>
      </c>
      <c r="U1272" s="23">
        <f t="shared" si="522"/>
        <v>-0.74886000517056772</v>
      </c>
      <c r="V1272" s="23">
        <f t="shared" si="534"/>
        <v>-0.85007228013816394</v>
      </c>
      <c r="W1272" s="23">
        <f t="shared" si="535"/>
        <v>0.4545132613593672</v>
      </c>
      <c r="X1272" s="23">
        <f t="shared" si="536"/>
        <v>-0.79080254401125361</v>
      </c>
      <c r="Y1272" s="23">
        <f t="shared" si="523"/>
        <v>0.68412029837638189</v>
      </c>
      <c r="Z1272" s="23">
        <f t="shared" si="524"/>
        <v>0.31587970162361811</v>
      </c>
      <c r="AA1272" s="24">
        <f>IF(SUMIFS('Daily NSE Equity Options'!$M:$M,'Daily NSE Equity Options'!$A:$A,$A1272)=0,"",SUMIFS('Daily NSE Equity Options'!$M:$M,'Daily NSE Equity Options'!$A:$A,$A1272))</f>
        <v>55388180</v>
      </c>
      <c r="AB1272" s="9">
        <f>IF(SUMIFS('Daily BSE Equity Options'!$M:$M,'Daily BSE Equity Options'!$A:$A,$A1272)=0,"",SUMIFS('Daily BSE Equity Options'!$M:$M,'Daily BSE Equity Options'!$A:$A,$A1272))</f>
        <v>25953336</v>
      </c>
      <c r="AC1272" s="9">
        <f t="shared" si="525"/>
        <v>81341516</v>
      </c>
      <c r="AD1272" s="26">
        <f t="shared" si="526"/>
        <v>-0.93890821912723355</v>
      </c>
      <c r="AE1272" s="26">
        <f t="shared" si="527"/>
        <v>0.22250268916021132</v>
      </c>
      <c r="AF1272" s="26">
        <f t="shared" si="528"/>
        <v>-0.91233508139786024</v>
      </c>
      <c r="AG1272" s="26">
        <f t="shared" si="537"/>
        <v>-0.8358222756121183</v>
      </c>
      <c r="AH1272" s="26">
        <f t="shared" si="538"/>
        <v>0.44631379771518476</v>
      </c>
      <c r="AI1272" s="26">
        <f t="shared" si="539"/>
        <v>-0.77106996056048549</v>
      </c>
      <c r="AJ1272" s="26">
        <f t="shared" si="529"/>
        <v>0.68093370671871911</v>
      </c>
      <c r="AK1272" s="26">
        <f t="shared" si="530"/>
        <v>0.31906629328128089</v>
      </c>
      <c r="AL1272" s="29">
        <v>16.892499999999998</v>
      </c>
      <c r="AM1272" s="30">
        <v>17.055</v>
      </c>
      <c r="AN1272" s="30">
        <v>16.215</v>
      </c>
      <c r="AO1272" s="30">
        <v>16.55</v>
      </c>
      <c r="AP1272" s="31">
        <v>-2.0299999999999999E-2</v>
      </c>
    </row>
    <row r="1273" spans="1:42" x14ac:dyDescent="0.2">
      <c r="A1273" s="11">
        <v>45796</v>
      </c>
      <c r="B1273" s="5" t="s">
        <v>244</v>
      </c>
      <c r="C1273" s="10">
        <v>45778</v>
      </c>
      <c r="D1273" s="5" t="s">
        <v>195</v>
      </c>
      <c r="E1273" s="18">
        <f>IF(SUMIFS('Daily NSE Equity Options'!$K:$K,'Daily NSE Equity Options'!$A:$A,$A1273)=0,"",SUMIFS('Daily NSE Equity Options'!$K:$K,'Daily NSE Equity Options'!$A:$A,$A1273))</f>
        <v>451.49270000000001</v>
      </c>
      <c r="F1273" s="7">
        <f>IF(SUMIFS('Daily BSE Equity Options'!$K:$K,'Daily BSE Equity Options'!$A:$A,$A1273)=0,"",SUMIFS('Daily BSE Equity Options'!$K:$K,'Daily BSE Equity Options'!$A:$A,$A1273))</f>
        <v>140.48660000000001</v>
      </c>
      <c r="G1273" s="7">
        <f t="shared" si="513"/>
        <v>591.97929999999997</v>
      </c>
      <c r="H1273" s="20" t="str">
        <f t="shared" si="514"/>
        <v/>
      </c>
      <c r="I1273" s="20" t="str">
        <f t="shared" si="515"/>
        <v/>
      </c>
      <c r="J1273" s="20" t="str">
        <f t="shared" si="516"/>
        <v/>
      </c>
      <c r="K1273" s="20">
        <f t="shared" si="531"/>
        <v>-4.8633223107861001E-2</v>
      </c>
      <c r="L1273" s="20">
        <f t="shared" si="532"/>
        <v>0.28076032455100752</v>
      </c>
      <c r="M1273" s="20">
        <f t="shared" si="533"/>
        <v>1.3207415089137031E-2</v>
      </c>
      <c r="N1273" s="20">
        <f t="shared" si="517"/>
        <v>0.76268325598547115</v>
      </c>
      <c r="O1273" s="20">
        <f t="shared" si="518"/>
        <v>0.23731674401452893</v>
      </c>
      <c r="P1273" s="21">
        <f>IF(SUMIFS('Daily NSE Equity Options'!$L:$L,'Daily NSE Equity Options'!$A:$A,$A1273)=0,"",SUMIFS('Daily NSE Equity Options'!$L:$L,'Daily NSE Equity Options'!$A:$A,$A1273))</f>
        <v>97996.324699999997</v>
      </c>
      <c r="Q1273" s="8">
        <f>IF(SUMIFS('Daily BSE Equity Options'!$L:$L,'Daily BSE Equity Options'!$A:$A,$A1273)=0,"",SUMIFS('Daily BSE Equity Options'!$L:$L,'Daily BSE Equity Options'!$A:$A,$A1273))</f>
        <v>78955.749800000005</v>
      </c>
      <c r="R1273" s="8">
        <f t="shared" si="519"/>
        <v>176952.07449999999</v>
      </c>
      <c r="S1273" s="23" t="str">
        <f t="shared" si="520"/>
        <v/>
      </c>
      <c r="T1273" s="23" t="str">
        <f t="shared" si="521"/>
        <v/>
      </c>
      <c r="U1273" s="23" t="str">
        <f t="shared" si="522"/>
        <v/>
      </c>
      <c r="V1273" s="23">
        <f t="shared" si="534"/>
        <v>5.841019996280794E-2</v>
      </c>
      <c r="W1273" s="23">
        <f t="shared" si="535"/>
        <v>0.84688029641198748</v>
      </c>
      <c r="X1273" s="23">
        <f t="shared" si="536"/>
        <v>0.30747189876832004</v>
      </c>
      <c r="Y1273" s="23">
        <f t="shared" si="523"/>
        <v>0.55380150233841996</v>
      </c>
      <c r="Z1273" s="23">
        <f t="shared" si="524"/>
        <v>0.44619849766158015</v>
      </c>
      <c r="AA1273" s="24">
        <f>IF(SUMIFS('Daily NSE Equity Options'!$M:$M,'Daily NSE Equity Options'!$A:$A,$A1273)=0,"",SUMIFS('Daily NSE Equity Options'!$M:$M,'Daily NSE Equity Options'!$A:$A,$A1273))</f>
        <v>58364393</v>
      </c>
      <c r="AB1273" s="9">
        <f>IF(SUMIFS('Daily BSE Equity Options'!$M:$M,'Daily BSE Equity Options'!$A:$A,$A1273)=0,"",SUMIFS('Daily BSE Equity Options'!$M:$M,'Daily BSE Equity Options'!$A:$A,$A1273))</f>
        <v>47980837</v>
      </c>
      <c r="AC1273" s="9">
        <f t="shared" si="525"/>
        <v>106345230</v>
      </c>
      <c r="AD1273" s="26" t="str">
        <f t="shared" si="526"/>
        <v/>
      </c>
      <c r="AE1273" s="26" t="str">
        <f t="shared" si="527"/>
        <v/>
      </c>
      <c r="AF1273" s="26" t="str">
        <f t="shared" si="528"/>
        <v/>
      </c>
      <c r="AG1273" s="26">
        <f t="shared" si="537"/>
        <v>5.373372080469152E-2</v>
      </c>
      <c r="AH1273" s="26">
        <f t="shared" si="538"/>
        <v>0.84873486013512878</v>
      </c>
      <c r="AI1273" s="26">
        <f t="shared" si="539"/>
        <v>0.3073917874852492</v>
      </c>
      <c r="AJ1273" s="26">
        <f t="shared" si="529"/>
        <v>0.5488200364040775</v>
      </c>
      <c r="AK1273" s="26">
        <f t="shared" si="530"/>
        <v>0.45117996359592244</v>
      </c>
      <c r="AL1273" s="29">
        <v>16.55</v>
      </c>
      <c r="AM1273" s="30">
        <v>17.447500000000002</v>
      </c>
      <c r="AN1273" s="30">
        <v>15.827500000000001</v>
      </c>
      <c r="AO1273" s="30">
        <v>17.36</v>
      </c>
      <c r="AP1273" s="31">
        <v>4.8899999999999999E-2</v>
      </c>
    </row>
    <row r="1274" spans="1:42" x14ac:dyDescent="0.2">
      <c r="A1274" s="11">
        <v>45797</v>
      </c>
      <c r="B1274" s="5" t="s">
        <v>242</v>
      </c>
      <c r="C1274" s="10">
        <v>45778</v>
      </c>
      <c r="D1274" s="5" t="s">
        <v>195</v>
      </c>
      <c r="E1274" s="18">
        <f>IF(SUMIFS('Daily NSE Equity Options'!$K:$K,'Daily NSE Equity Options'!$A:$A,$A1274)=0,"",SUMIFS('Daily NSE Equity Options'!$K:$K,'Daily NSE Equity Options'!$A:$A,$A1274))</f>
        <v>485.21629999999999</v>
      </c>
      <c r="F1274" s="7">
        <f>IF(SUMIFS('Daily BSE Equity Options'!$K:$K,'Daily BSE Equity Options'!$A:$A,$A1274)=0,"",SUMIFS('Daily BSE Equity Options'!$K:$K,'Daily BSE Equity Options'!$A:$A,$A1274))</f>
        <v>322.58670000000001</v>
      </c>
      <c r="G1274" s="7">
        <f t="shared" si="513"/>
        <v>807.803</v>
      </c>
      <c r="H1274" s="20" t="str">
        <f t="shared" si="514"/>
        <v/>
      </c>
      <c r="I1274" s="20" t="str">
        <f t="shared" si="515"/>
        <v/>
      </c>
      <c r="J1274" s="20" t="str">
        <f t="shared" si="516"/>
        <v/>
      </c>
      <c r="K1274" s="20">
        <f t="shared" si="531"/>
        <v>7.4693566474053785E-2</v>
      </c>
      <c r="L1274" s="20">
        <f t="shared" si="532"/>
        <v>1.2962097452710792</v>
      </c>
      <c r="M1274" s="20">
        <f t="shared" si="533"/>
        <v>0.36457980878723295</v>
      </c>
      <c r="N1274" s="20">
        <f t="shared" si="517"/>
        <v>0.60066167122429603</v>
      </c>
      <c r="O1274" s="20">
        <f t="shared" si="518"/>
        <v>0.39933832877570397</v>
      </c>
      <c r="P1274" s="21">
        <f>IF(SUMIFS('Daily NSE Equity Options'!$L:$L,'Daily NSE Equity Options'!$A:$A,$A1274)=0,"",SUMIFS('Daily NSE Equity Options'!$L:$L,'Daily NSE Equity Options'!$A:$A,$A1274))</f>
        <v>132913.94820000001</v>
      </c>
      <c r="Q1274" s="8">
        <f>IF(SUMIFS('Daily BSE Equity Options'!$L:$L,'Daily BSE Equity Options'!$A:$A,$A1274)=0,"",SUMIFS('Daily BSE Equity Options'!$L:$L,'Daily BSE Equity Options'!$A:$A,$A1274))</f>
        <v>508842.67190000002</v>
      </c>
      <c r="R1274" s="8">
        <f t="shared" si="519"/>
        <v>641756.62010000006</v>
      </c>
      <c r="S1274" s="23" t="str">
        <f t="shared" si="520"/>
        <v/>
      </c>
      <c r="T1274" s="23" t="str">
        <f t="shared" si="521"/>
        <v/>
      </c>
      <c r="U1274" s="23" t="str">
        <f t="shared" si="522"/>
        <v/>
      </c>
      <c r="V1274" s="23">
        <f t="shared" si="534"/>
        <v>0.35631564353963996</v>
      </c>
      <c r="W1274" s="23">
        <f t="shared" si="535"/>
        <v>5.4446563193805551</v>
      </c>
      <c r="X1274" s="23">
        <f t="shared" si="536"/>
        <v>2.6267256086901658</v>
      </c>
      <c r="Y1274" s="23">
        <f t="shared" si="523"/>
        <v>0.20710958646486427</v>
      </c>
      <c r="Z1274" s="23">
        <f t="shared" si="524"/>
        <v>0.79289041353513567</v>
      </c>
      <c r="AA1274" s="24">
        <f>IF(SUMIFS('Daily NSE Equity Options'!$M:$M,'Daily NSE Equity Options'!$A:$A,$A1274)=0,"",SUMIFS('Daily NSE Equity Options'!$M:$M,'Daily NSE Equity Options'!$A:$A,$A1274))</f>
        <v>77290022</v>
      </c>
      <c r="AB1274" s="9">
        <f>IF(SUMIFS('Daily BSE Equity Options'!$M:$M,'Daily BSE Equity Options'!$A:$A,$A1274)=0,"",SUMIFS('Daily BSE Equity Options'!$M:$M,'Daily BSE Equity Options'!$A:$A,$A1274))</f>
        <v>311569167</v>
      </c>
      <c r="AC1274" s="9">
        <f t="shared" si="525"/>
        <v>388859189</v>
      </c>
      <c r="AD1274" s="26" t="str">
        <f t="shared" si="526"/>
        <v/>
      </c>
      <c r="AE1274" s="26" t="str">
        <f t="shared" si="527"/>
        <v/>
      </c>
      <c r="AF1274" s="26" t="str">
        <f t="shared" si="528"/>
        <v/>
      </c>
      <c r="AG1274" s="26">
        <f t="shared" si="537"/>
        <v>0.32426669801911578</v>
      </c>
      <c r="AH1274" s="26">
        <f t="shared" si="538"/>
        <v>5.4936167537052345</v>
      </c>
      <c r="AI1274" s="26">
        <f t="shared" si="539"/>
        <v>2.6565738679581585</v>
      </c>
      <c r="AJ1274" s="26">
        <f t="shared" si="529"/>
        <v>0.1987609504580847</v>
      </c>
      <c r="AK1274" s="26">
        <f t="shared" si="530"/>
        <v>0.80123904954191527</v>
      </c>
      <c r="AL1274" s="29">
        <v>17.355</v>
      </c>
      <c r="AM1274" s="30">
        <v>17.66</v>
      </c>
      <c r="AN1274" s="30">
        <v>15.967499999999999</v>
      </c>
      <c r="AO1274" s="30">
        <v>17.39</v>
      </c>
      <c r="AP1274" s="31">
        <v>2E-3</v>
      </c>
    </row>
    <row r="1275" spans="1:42" x14ac:dyDescent="0.2">
      <c r="A1275" s="11">
        <v>45798</v>
      </c>
      <c r="B1275" s="5" t="s">
        <v>240</v>
      </c>
      <c r="C1275" s="10">
        <v>45778</v>
      </c>
      <c r="D1275" s="5" t="s">
        <v>195</v>
      </c>
      <c r="E1275" s="18">
        <f>IF(SUMIFS('Daily NSE Equity Options'!$K:$K,'Daily NSE Equity Options'!$A:$A,$A1275)=0,"",SUMIFS('Daily NSE Equity Options'!$K:$K,'Daily NSE Equity Options'!$A:$A,$A1275))</f>
        <v>743.70150000000001</v>
      </c>
      <c r="F1275" s="7">
        <f>IF(SUMIFS('Daily BSE Equity Options'!$K:$K,'Daily BSE Equity Options'!$A:$A,$A1275)=0,"",SUMIFS('Daily BSE Equity Options'!$K:$K,'Daily BSE Equity Options'!$A:$A,$A1275))</f>
        <v>73.095500000000001</v>
      </c>
      <c r="G1275" s="7">
        <f t="shared" si="513"/>
        <v>816.79700000000003</v>
      </c>
      <c r="H1275" s="20">
        <f t="shared" si="514"/>
        <v>0.23702288762176216</v>
      </c>
      <c r="I1275" s="20">
        <f t="shared" si="515"/>
        <v>13.304963012250969</v>
      </c>
      <c r="J1275" s="20">
        <f t="shared" si="516"/>
        <v>0.34715513864550052</v>
      </c>
      <c r="K1275" s="20">
        <f t="shared" si="531"/>
        <v>0.53272159241146677</v>
      </c>
      <c r="L1275" s="20">
        <f t="shared" si="532"/>
        <v>-0.77340820312802727</v>
      </c>
      <c r="M1275" s="20">
        <f t="shared" si="533"/>
        <v>1.1133902696573328E-2</v>
      </c>
      <c r="N1275" s="20">
        <f t="shared" si="517"/>
        <v>0.91050958806166038</v>
      </c>
      <c r="O1275" s="20">
        <f t="shared" si="518"/>
        <v>8.9490411938339634E-2</v>
      </c>
      <c r="P1275" s="21">
        <f>IF(SUMIFS('Daily NSE Equity Options'!$L:$L,'Daily NSE Equity Options'!$A:$A,$A1275)=0,"",SUMIFS('Daily NSE Equity Options'!$L:$L,'Daily NSE Equity Options'!$A:$A,$A1275))</f>
        <v>240952.0551</v>
      </c>
      <c r="Q1275" s="8">
        <f>IF(SUMIFS('Daily BSE Equity Options'!$L:$L,'Daily BSE Equity Options'!$A:$A,$A1275)=0,"",SUMIFS('Daily BSE Equity Options'!$L:$L,'Daily BSE Equity Options'!$A:$A,$A1275))</f>
        <v>20150.2271</v>
      </c>
      <c r="R1275" s="8">
        <f t="shared" si="519"/>
        <v>261102.28219999999</v>
      </c>
      <c r="S1275" s="23">
        <f t="shared" si="520"/>
        <v>-0.28963715972663828</v>
      </c>
      <c r="T1275" s="23">
        <f t="shared" si="521"/>
        <v>12.219751319270388</v>
      </c>
      <c r="U1275" s="23">
        <f t="shared" si="522"/>
        <v>-0.23367491678426566</v>
      </c>
      <c r="V1275" s="23">
        <f t="shared" si="534"/>
        <v>0.8128425072245351</v>
      </c>
      <c r="W1275" s="23">
        <f t="shared" si="535"/>
        <v>-0.960399887405748</v>
      </c>
      <c r="X1275" s="23">
        <f t="shared" si="536"/>
        <v>-0.59314438835190453</v>
      </c>
      <c r="Y1275" s="23">
        <f t="shared" si="523"/>
        <v>0.92282630802680898</v>
      </c>
      <c r="Z1275" s="23">
        <f t="shared" si="524"/>
        <v>7.7173691973191044E-2</v>
      </c>
      <c r="AA1275" s="24">
        <f>IF(SUMIFS('Daily NSE Equity Options'!$M:$M,'Daily NSE Equity Options'!$A:$A,$A1275)=0,"",SUMIFS('Daily NSE Equity Options'!$M:$M,'Daily NSE Equity Options'!$A:$A,$A1275))</f>
        <v>135416248</v>
      </c>
      <c r="AB1275" s="9">
        <f>IF(SUMIFS('Daily BSE Equity Options'!$M:$M,'Daily BSE Equity Options'!$A:$A,$A1275)=0,"",SUMIFS('Daily BSE Equity Options'!$M:$M,'Daily BSE Equity Options'!$A:$A,$A1275))</f>
        <v>12236602</v>
      </c>
      <c r="AC1275" s="9">
        <f t="shared" si="525"/>
        <v>147652850</v>
      </c>
      <c r="AD1275" s="26">
        <f t="shared" si="526"/>
        <v>-0.69462302275021615</v>
      </c>
      <c r="AE1275" s="26">
        <f t="shared" si="527"/>
        <v>5.0249860165752818</v>
      </c>
      <c r="AF1275" s="26">
        <f t="shared" si="528"/>
        <v>-0.66854635455426825</v>
      </c>
      <c r="AG1275" s="26">
        <f t="shared" si="537"/>
        <v>0.75205342806086928</v>
      </c>
      <c r="AH1275" s="26">
        <f t="shared" si="538"/>
        <v>-0.96072588915706159</v>
      </c>
      <c r="AI1275" s="26">
        <f t="shared" si="539"/>
        <v>-0.62029224414187623</v>
      </c>
      <c r="AJ1275" s="26">
        <f t="shared" si="529"/>
        <v>0.91712586651730732</v>
      </c>
      <c r="AK1275" s="26">
        <f t="shared" si="530"/>
        <v>8.287413348269268E-2</v>
      </c>
      <c r="AL1275" s="29">
        <v>17.385000000000002</v>
      </c>
      <c r="AM1275" s="30">
        <v>17.997499999999999</v>
      </c>
      <c r="AN1275" s="30">
        <v>17.0425</v>
      </c>
      <c r="AO1275" s="30">
        <v>17.55</v>
      </c>
      <c r="AP1275" s="31">
        <v>9.4999999999999998E-3</v>
      </c>
    </row>
    <row r="1276" spans="1:42" x14ac:dyDescent="0.2">
      <c r="A1276" s="11">
        <v>45799</v>
      </c>
      <c r="B1276" s="5" t="s">
        <v>243</v>
      </c>
      <c r="C1276" s="10">
        <v>45778</v>
      </c>
      <c r="D1276" s="5" t="s">
        <v>195</v>
      </c>
      <c r="E1276" s="18">
        <f>IF(SUMIFS('Daily NSE Equity Options'!$K:$K,'Daily NSE Equity Options'!$A:$A,$A1276)=0,"",SUMIFS('Daily NSE Equity Options'!$K:$K,'Daily NSE Equity Options'!$A:$A,$A1276))</f>
        <v>705.85969999999998</v>
      </c>
      <c r="F1276" s="7">
        <f>IF(SUMIFS('Daily BSE Equity Options'!$K:$K,'Daily BSE Equity Options'!$A:$A,$A1276)=0,"",SUMIFS('Daily BSE Equity Options'!$K:$K,'Daily BSE Equity Options'!$A:$A,$A1276))</f>
        <v>58.211199999999998</v>
      </c>
      <c r="G1276" s="7">
        <f t="shared" si="513"/>
        <v>764.07089999999994</v>
      </c>
      <c r="H1276" s="20">
        <f t="shared" si="514"/>
        <v>2.6042232210436778E-2</v>
      </c>
      <c r="I1276" s="20">
        <f t="shared" si="515"/>
        <v>8.5133439016816741</v>
      </c>
      <c r="J1276" s="20">
        <f t="shared" si="516"/>
        <v>0.10086678010497585</v>
      </c>
      <c r="K1276" s="20">
        <f t="shared" si="531"/>
        <v>-5.0883049180349915E-2</v>
      </c>
      <c r="L1276" s="20">
        <f t="shared" si="532"/>
        <v>-0.20362813032266014</v>
      </c>
      <c r="M1276" s="20">
        <f t="shared" si="533"/>
        <v>-6.4552269413330476E-2</v>
      </c>
      <c r="N1276" s="20">
        <f t="shared" si="517"/>
        <v>0.92381439994639247</v>
      </c>
      <c r="O1276" s="20">
        <f t="shared" si="518"/>
        <v>7.6185600053607597E-2</v>
      </c>
      <c r="P1276" s="21">
        <f>IF(SUMIFS('Daily NSE Equity Options'!$L:$L,'Daily NSE Equity Options'!$A:$A,$A1276)=0,"",SUMIFS('Daily NSE Equity Options'!$L:$L,'Daily NSE Equity Options'!$A:$A,$A1276))</f>
        <v>552387.45019999996</v>
      </c>
      <c r="Q1276" s="8">
        <f>IF(SUMIFS('Daily BSE Equity Options'!$L:$L,'Daily BSE Equity Options'!$A:$A,$A1276)=0,"",SUMIFS('Daily BSE Equity Options'!$L:$L,'Daily BSE Equity Options'!$A:$A,$A1276))</f>
        <v>19208.977699999999</v>
      </c>
      <c r="R1276" s="8">
        <f t="shared" si="519"/>
        <v>571596.42790000001</v>
      </c>
      <c r="S1276" s="23">
        <f t="shared" si="520"/>
        <v>0.10208403482805273</v>
      </c>
      <c r="T1276" s="23">
        <f t="shared" si="521"/>
        <v>7.6719506381288163</v>
      </c>
      <c r="U1276" s="23">
        <f t="shared" si="522"/>
        <v>0.13539072820526732</v>
      </c>
      <c r="V1276" s="23">
        <f t="shared" si="534"/>
        <v>1.2925201861040279</v>
      </c>
      <c r="W1276" s="23">
        <f t="shared" si="535"/>
        <v>-4.6711602570474242E-2</v>
      </c>
      <c r="X1276" s="23">
        <f t="shared" si="536"/>
        <v>1.1891667245641564</v>
      </c>
      <c r="Y1276" s="23">
        <f t="shared" si="523"/>
        <v>0.96639416070080719</v>
      </c>
      <c r="Z1276" s="23">
        <f t="shared" si="524"/>
        <v>3.3605839299192725E-2</v>
      </c>
      <c r="AA1276" s="24">
        <f>IF(SUMIFS('Daily NSE Equity Options'!$M:$M,'Daily NSE Equity Options'!$A:$A,$A1276)=0,"",SUMIFS('Daily NSE Equity Options'!$M:$M,'Daily NSE Equity Options'!$A:$A,$A1276))</f>
        <v>305256313</v>
      </c>
      <c r="AB1276" s="9">
        <f>IF(SUMIFS('Daily BSE Equity Options'!$M:$M,'Daily BSE Equity Options'!$A:$A,$A1276)=0,"",SUMIFS('Daily BSE Equity Options'!$M:$M,'Daily BSE Equity Options'!$A:$A,$A1276))</f>
        <v>11799464</v>
      </c>
      <c r="AC1276" s="9">
        <f t="shared" si="525"/>
        <v>317055777</v>
      </c>
      <c r="AD1276" s="26">
        <f t="shared" si="526"/>
        <v>-0.57551035716690413</v>
      </c>
      <c r="AE1276" s="26">
        <f t="shared" si="527"/>
        <v>3.0089778001263907</v>
      </c>
      <c r="AF1276" s="26">
        <f t="shared" si="528"/>
        <v>-0.56089920962730044</v>
      </c>
      <c r="AG1276" s="26">
        <f t="shared" si="537"/>
        <v>1.2542074345465544</v>
      </c>
      <c r="AH1276" s="26">
        <f t="shared" si="538"/>
        <v>-3.572380633120209E-2</v>
      </c>
      <c r="AI1276" s="26">
        <f t="shared" si="539"/>
        <v>1.147305500706556</v>
      </c>
      <c r="AJ1276" s="26">
        <f t="shared" si="529"/>
        <v>0.96278426429681485</v>
      </c>
      <c r="AK1276" s="26">
        <f t="shared" si="530"/>
        <v>3.7215735703185121E-2</v>
      </c>
      <c r="AL1276" s="29">
        <v>17.547499999999999</v>
      </c>
      <c r="AM1276" s="30">
        <v>18.202500000000001</v>
      </c>
      <c r="AN1276" s="30">
        <v>16.704999999999998</v>
      </c>
      <c r="AO1276" s="30">
        <v>17.260000000000002</v>
      </c>
      <c r="AP1276" s="31">
        <v>-1.6400000000000001E-2</v>
      </c>
    </row>
    <row r="1277" spans="1:42" x14ac:dyDescent="0.2">
      <c r="A1277" s="11">
        <v>45800</v>
      </c>
      <c r="B1277" s="5" t="s">
        <v>241</v>
      </c>
      <c r="C1277" s="10">
        <v>45778</v>
      </c>
      <c r="D1277" s="5" t="s">
        <v>195</v>
      </c>
      <c r="E1277" s="18">
        <f>IF(SUMIFS('Daily NSE Equity Options'!$K:$K,'Daily NSE Equity Options'!$A:$A,$A1277)=0,"",SUMIFS('Daily NSE Equity Options'!$K:$K,'Daily NSE Equity Options'!$A:$A,$A1277))</f>
        <v>552.01990000000001</v>
      </c>
      <c r="F1277" s="7">
        <f>IF(SUMIFS('Daily BSE Equity Options'!$K:$K,'Daily BSE Equity Options'!$A:$A,$A1277)=0,"",SUMIFS('Daily BSE Equity Options'!$K:$K,'Daily BSE Equity Options'!$A:$A,$A1277))</f>
        <v>142.3229</v>
      </c>
      <c r="G1277" s="7">
        <f t="shared" si="513"/>
        <v>694.34280000000001</v>
      </c>
      <c r="H1277" s="20">
        <f t="shared" si="514"/>
        <v>-0.30890228218029969</v>
      </c>
      <c r="I1277" s="20">
        <f t="shared" si="515"/>
        <v>5.0185941675970094</v>
      </c>
      <c r="J1277" s="20">
        <f t="shared" si="516"/>
        <v>-0.1557170169015204</v>
      </c>
      <c r="K1277" s="20">
        <f t="shared" si="531"/>
        <v>-0.21794671093986517</v>
      </c>
      <c r="L1277" s="20">
        <f t="shared" si="532"/>
        <v>1.444940148974768</v>
      </c>
      <c r="M1277" s="20">
        <f t="shared" si="533"/>
        <v>-9.1258677696009483E-2</v>
      </c>
      <c r="N1277" s="20">
        <f t="shared" si="517"/>
        <v>0.79502502222245264</v>
      </c>
      <c r="O1277" s="20">
        <f t="shared" si="518"/>
        <v>0.20497497777754733</v>
      </c>
      <c r="P1277" s="21">
        <f>IF(SUMIFS('Daily NSE Equity Options'!$L:$L,'Daily NSE Equity Options'!$A:$A,$A1277)=0,"",SUMIFS('Daily NSE Equity Options'!$L:$L,'Daily NSE Equity Options'!$A:$A,$A1277))</f>
        <v>115004.6311</v>
      </c>
      <c r="Q1277" s="8">
        <f>IF(SUMIFS('Daily BSE Equity Options'!$L:$L,'Daily BSE Equity Options'!$A:$A,$A1277)=0,"",SUMIFS('Daily BSE Equity Options'!$L:$L,'Daily BSE Equity Options'!$A:$A,$A1277))</f>
        <v>51098.8842</v>
      </c>
      <c r="R1277" s="8">
        <f t="shared" si="519"/>
        <v>166103.5153</v>
      </c>
      <c r="S1277" s="23">
        <f t="shared" si="520"/>
        <v>-0.73495807341770147</v>
      </c>
      <c r="T1277" s="23">
        <f t="shared" si="521"/>
        <v>2.9552876012014551</v>
      </c>
      <c r="U1277" s="23">
        <f t="shared" si="522"/>
        <v>-0.6282625767100698</v>
      </c>
      <c r="V1277" s="23">
        <f t="shared" si="534"/>
        <v>-0.79180441000540314</v>
      </c>
      <c r="W1277" s="23">
        <f t="shared" si="535"/>
        <v>1.6601563601169675</v>
      </c>
      <c r="X1277" s="23">
        <f t="shared" si="536"/>
        <v>-0.70940421039674595</v>
      </c>
      <c r="Y1277" s="23">
        <f t="shared" si="523"/>
        <v>0.69236723191733673</v>
      </c>
      <c r="Z1277" s="23">
        <f t="shared" si="524"/>
        <v>0.30763276808266321</v>
      </c>
      <c r="AA1277" s="24">
        <f>IF(SUMIFS('Daily NSE Equity Options'!$M:$M,'Daily NSE Equity Options'!$A:$A,$A1277)=0,"",SUMIFS('Daily NSE Equity Options'!$M:$M,'Daily NSE Equity Options'!$A:$A,$A1277))</f>
        <v>68397548</v>
      </c>
      <c r="AB1277" s="9">
        <f>IF(SUMIFS('Daily BSE Equity Options'!$M:$M,'Daily BSE Equity Options'!$A:$A,$A1277)=0,"",SUMIFS('Daily BSE Equity Options'!$M:$M,'Daily BSE Equity Options'!$A:$A,$A1277))</f>
        <v>31188093</v>
      </c>
      <c r="AC1277" s="9">
        <f t="shared" si="525"/>
        <v>99585641</v>
      </c>
      <c r="AD1277" s="26">
        <f t="shared" si="526"/>
        <v>-0.90687570190360922</v>
      </c>
      <c r="AE1277" s="26">
        <f t="shared" si="527"/>
        <v>0.81901194258149723</v>
      </c>
      <c r="AF1277" s="26">
        <f t="shared" si="528"/>
        <v>-0.86750559347045164</v>
      </c>
      <c r="AG1277" s="26">
        <f t="shared" si="537"/>
        <v>-0.7759340426810436</v>
      </c>
      <c r="AH1277" s="26">
        <f t="shared" si="538"/>
        <v>1.6431787918502061</v>
      </c>
      <c r="AI1277" s="26">
        <f t="shared" si="539"/>
        <v>-0.68590497879494561</v>
      </c>
      <c r="AJ1277" s="26">
        <f t="shared" si="529"/>
        <v>0.68682138622775946</v>
      </c>
      <c r="AK1277" s="26">
        <f t="shared" si="530"/>
        <v>0.31317861377224054</v>
      </c>
      <c r="AL1277" s="29">
        <v>17.2575</v>
      </c>
      <c r="AM1277" s="30">
        <v>17.522500000000001</v>
      </c>
      <c r="AN1277" s="30">
        <v>15.484999999999999</v>
      </c>
      <c r="AO1277" s="30">
        <v>17.28</v>
      </c>
      <c r="AP1277" s="31">
        <v>1.2999999999999999E-3</v>
      </c>
    </row>
    <row r="1278" spans="1:42" x14ac:dyDescent="0.2">
      <c r="A1278" s="11">
        <v>45803</v>
      </c>
      <c r="B1278" s="5" t="s">
        <v>244</v>
      </c>
      <c r="C1278" s="10">
        <v>45778</v>
      </c>
      <c r="D1278" s="5" t="s">
        <v>195</v>
      </c>
      <c r="E1278" s="18">
        <f>IF(SUMIFS('Daily NSE Equity Options'!$K:$K,'Daily NSE Equity Options'!$A:$A,$A1278)=0,"",SUMIFS('Daily NSE Equity Options'!$K:$K,'Daily NSE Equity Options'!$A:$A,$A1278))</f>
        <v>511.66759999999999</v>
      </c>
      <c r="F1278" s="7">
        <f>IF(SUMIFS('Daily BSE Equity Options'!$K:$K,'Daily BSE Equity Options'!$A:$A,$A1278)=0,"",SUMIFS('Daily BSE Equity Options'!$K:$K,'Daily BSE Equity Options'!$A:$A,$A1278))</f>
        <v>194.58619999999999</v>
      </c>
      <c r="G1278" s="7">
        <f t="shared" si="513"/>
        <v>706.25379999999996</v>
      </c>
      <c r="H1278" s="20" t="str">
        <f t="shared" si="514"/>
        <v/>
      </c>
      <c r="I1278" s="20" t="str">
        <f t="shared" si="515"/>
        <v/>
      </c>
      <c r="J1278" s="20" t="str">
        <f t="shared" si="516"/>
        <v/>
      </c>
      <c r="K1278" s="20">
        <f t="shared" si="531"/>
        <v>-7.3099357468815906E-2</v>
      </c>
      <c r="L1278" s="20">
        <f t="shared" si="532"/>
        <v>0.36721637909289351</v>
      </c>
      <c r="M1278" s="20">
        <f t="shared" si="533"/>
        <v>1.7154350848024746E-2</v>
      </c>
      <c r="N1278" s="20">
        <f t="shared" si="517"/>
        <v>0.72448119925160048</v>
      </c>
      <c r="O1278" s="20">
        <f t="shared" si="518"/>
        <v>0.27551880074839952</v>
      </c>
      <c r="P1278" s="21">
        <f>IF(SUMIFS('Daily NSE Equity Options'!$L:$L,'Daily NSE Equity Options'!$A:$A,$A1278)=0,"",SUMIFS('Daily NSE Equity Options'!$L:$L,'Daily NSE Equity Options'!$A:$A,$A1278))</f>
        <v>110793.4623</v>
      </c>
      <c r="Q1278" s="8">
        <f>IF(SUMIFS('Daily BSE Equity Options'!$L:$L,'Daily BSE Equity Options'!$A:$A,$A1278)=0,"",SUMIFS('Daily BSE Equity Options'!$L:$L,'Daily BSE Equity Options'!$A:$A,$A1278))</f>
        <v>86034.002500000002</v>
      </c>
      <c r="R1278" s="8">
        <f t="shared" si="519"/>
        <v>196827.46480000002</v>
      </c>
      <c r="S1278" s="23" t="str">
        <f t="shared" si="520"/>
        <v/>
      </c>
      <c r="T1278" s="23" t="str">
        <f t="shared" si="521"/>
        <v/>
      </c>
      <c r="U1278" s="23" t="str">
        <f t="shared" si="522"/>
        <v/>
      </c>
      <c r="V1278" s="23">
        <f t="shared" si="534"/>
        <v>-3.6617384532439012E-2</v>
      </c>
      <c r="W1278" s="23">
        <f t="shared" si="535"/>
        <v>0.68367673476517909</v>
      </c>
      <c r="X1278" s="23">
        <f t="shared" si="536"/>
        <v>0.18496868922075138</v>
      </c>
      <c r="Y1278" s="23">
        <f t="shared" si="523"/>
        <v>0.56289635398484283</v>
      </c>
      <c r="Z1278" s="23">
        <f t="shared" si="524"/>
        <v>0.43710364601515711</v>
      </c>
      <c r="AA1278" s="24">
        <f>IF(SUMIFS('Daily NSE Equity Options'!$M:$M,'Daily NSE Equity Options'!$A:$A,$A1278)=0,"",SUMIFS('Daily NSE Equity Options'!$M:$M,'Daily NSE Equity Options'!$A:$A,$A1278))</f>
        <v>66183479</v>
      </c>
      <c r="AB1278" s="9">
        <f>IF(SUMIFS('Daily BSE Equity Options'!$M:$M,'Daily BSE Equity Options'!$A:$A,$A1278)=0,"",SUMIFS('Daily BSE Equity Options'!$M:$M,'Daily BSE Equity Options'!$A:$A,$A1278))</f>
        <v>52303381</v>
      </c>
      <c r="AC1278" s="9">
        <f t="shared" si="525"/>
        <v>118486860</v>
      </c>
      <c r="AD1278" s="26" t="str">
        <f t="shared" si="526"/>
        <v/>
      </c>
      <c r="AE1278" s="26" t="str">
        <f t="shared" si="527"/>
        <v/>
      </c>
      <c r="AF1278" s="26" t="str">
        <f t="shared" si="528"/>
        <v/>
      </c>
      <c r="AG1278" s="26">
        <f t="shared" si="537"/>
        <v>-3.2370590243966046E-2</v>
      </c>
      <c r="AH1278" s="26">
        <f t="shared" si="538"/>
        <v>0.67703042952962855</v>
      </c>
      <c r="AI1278" s="26">
        <f t="shared" si="539"/>
        <v>0.18979863773734218</v>
      </c>
      <c r="AJ1278" s="26">
        <f t="shared" si="529"/>
        <v>0.55857230919951795</v>
      </c>
      <c r="AK1278" s="26">
        <f t="shared" si="530"/>
        <v>0.441427690800482</v>
      </c>
      <c r="AL1278" s="29">
        <v>17.2775</v>
      </c>
      <c r="AM1278" s="30">
        <v>18.412500000000001</v>
      </c>
      <c r="AN1278" s="30">
        <v>16.057500000000001</v>
      </c>
      <c r="AO1278" s="30">
        <v>18.02</v>
      </c>
      <c r="AP1278" s="31">
        <v>4.2999999999999997E-2</v>
      </c>
    </row>
    <row r="1279" spans="1:42" x14ac:dyDescent="0.2">
      <c r="A1279" s="11">
        <v>45804</v>
      </c>
      <c r="B1279" s="5" t="s">
        <v>242</v>
      </c>
      <c r="C1279" s="10">
        <v>45778</v>
      </c>
      <c r="D1279" s="5" t="s">
        <v>195</v>
      </c>
      <c r="E1279" s="18">
        <f>IF(SUMIFS('Daily NSE Equity Options'!$K:$K,'Daily NSE Equity Options'!$A:$A,$A1279)=0,"",SUMIFS('Daily NSE Equity Options'!$K:$K,'Daily NSE Equity Options'!$A:$A,$A1279))</f>
        <v>657.154</v>
      </c>
      <c r="F1279" s="7">
        <f>IF(SUMIFS('Daily BSE Equity Options'!$K:$K,'Daily BSE Equity Options'!$A:$A,$A1279)=0,"",SUMIFS('Daily BSE Equity Options'!$K:$K,'Daily BSE Equity Options'!$A:$A,$A1279))</f>
        <v>494.45069999999998</v>
      </c>
      <c r="G1279" s="7">
        <f t="shared" si="513"/>
        <v>1151.6046999999999</v>
      </c>
      <c r="H1279" s="20">
        <f t="shared" si="514"/>
        <v>-0.15394066329669776</v>
      </c>
      <c r="I1279" s="20">
        <f t="shared" si="515"/>
        <v>4.9254327674949518</v>
      </c>
      <c r="J1279" s="20">
        <f t="shared" si="516"/>
        <v>0.33881245169552754</v>
      </c>
      <c r="K1279" s="20">
        <f t="shared" si="531"/>
        <v>0.28433772238070176</v>
      </c>
      <c r="L1279" s="20">
        <f t="shared" si="532"/>
        <v>1.541036825838626</v>
      </c>
      <c r="M1279" s="20">
        <f t="shared" si="533"/>
        <v>0.63058195226701774</v>
      </c>
      <c r="N1279" s="20">
        <f t="shared" si="517"/>
        <v>0.57064199199603827</v>
      </c>
      <c r="O1279" s="20">
        <f t="shared" si="518"/>
        <v>0.42935800800396179</v>
      </c>
      <c r="P1279" s="21">
        <f>IF(SUMIFS('Daily NSE Equity Options'!$L:$L,'Daily NSE Equity Options'!$A:$A,$A1279)=0,"",SUMIFS('Daily NSE Equity Options'!$L:$L,'Daily NSE Equity Options'!$A:$A,$A1279))</f>
        <v>147043.1551</v>
      </c>
      <c r="Q1279" s="8">
        <f>IF(SUMIFS('Daily BSE Equity Options'!$L:$L,'Daily BSE Equity Options'!$A:$A,$A1279)=0,"",SUMIFS('Daily BSE Equity Options'!$L:$L,'Daily BSE Equity Options'!$A:$A,$A1279))</f>
        <v>485144.57040000003</v>
      </c>
      <c r="R1279" s="8">
        <f t="shared" si="519"/>
        <v>632187.72550000006</v>
      </c>
      <c r="S1279" s="23">
        <f t="shared" si="520"/>
        <v>-0.50763796531574812</v>
      </c>
      <c r="T1279" s="23">
        <f t="shared" si="521"/>
        <v>2.4899337727749726</v>
      </c>
      <c r="U1279" s="23">
        <f t="shared" si="522"/>
        <v>0.44446899508040394</v>
      </c>
      <c r="V1279" s="23">
        <f t="shared" si="534"/>
        <v>0.32718259766849078</v>
      </c>
      <c r="W1279" s="23">
        <f t="shared" si="535"/>
        <v>4.6389864042417415</v>
      </c>
      <c r="X1279" s="23">
        <f t="shared" si="536"/>
        <v>2.2118877624236921</v>
      </c>
      <c r="Y1279" s="23">
        <f t="shared" si="523"/>
        <v>0.23259413172519749</v>
      </c>
      <c r="Z1279" s="23">
        <f t="shared" si="524"/>
        <v>0.76740586827480251</v>
      </c>
      <c r="AA1279" s="24">
        <f>IF(SUMIFS('Daily NSE Equity Options'!$M:$M,'Daily NSE Equity Options'!$A:$A,$A1279)=0,"",SUMIFS('Daily NSE Equity Options'!$M:$M,'Daily NSE Equity Options'!$A:$A,$A1279))</f>
        <v>85576253</v>
      </c>
      <c r="AB1279" s="9">
        <f>IF(SUMIFS('Daily BSE Equity Options'!$M:$M,'Daily BSE Equity Options'!$A:$A,$A1279)=0,"",SUMIFS('Daily BSE Equity Options'!$M:$M,'Daily BSE Equity Options'!$A:$A,$A1279))</f>
        <v>295791554</v>
      </c>
      <c r="AC1279" s="9">
        <f t="shared" si="525"/>
        <v>381367807</v>
      </c>
      <c r="AD1279" s="26">
        <f t="shared" si="526"/>
        <v>-0.7779697883250869</v>
      </c>
      <c r="AE1279" s="26">
        <f t="shared" si="527"/>
        <v>0.80120607282214928</v>
      </c>
      <c r="AF1279" s="26">
        <f t="shared" si="528"/>
        <v>-0.30615585604777507</v>
      </c>
      <c r="AG1279" s="26">
        <f t="shared" si="537"/>
        <v>0.29301533091060383</v>
      </c>
      <c r="AH1279" s="26">
        <f t="shared" si="538"/>
        <v>4.655304654205815</v>
      </c>
      <c r="AI1279" s="26">
        <f t="shared" si="539"/>
        <v>2.2186506334964062</v>
      </c>
      <c r="AJ1279" s="26">
        <f t="shared" si="529"/>
        <v>0.22439296508318018</v>
      </c>
      <c r="AK1279" s="26">
        <f t="shared" si="530"/>
        <v>0.77560703491681982</v>
      </c>
      <c r="AL1279" s="29">
        <v>18.02</v>
      </c>
      <c r="AM1279" s="30">
        <v>19.184999999999999</v>
      </c>
      <c r="AN1279" s="30">
        <v>17.420000000000002</v>
      </c>
      <c r="AO1279" s="30">
        <v>18.54</v>
      </c>
      <c r="AP1279" s="31">
        <v>2.8899999999999999E-2</v>
      </c>
    </row>
    <row r="1280" spans="1:42" x14ac:dyDescent="0.2">
      <c r="A1280" s="11">
        <v>45805</v>
      </c>
      <c r="B1280" s="5" t="s">
        <v>240</v>
      </c>
      <c r="C1280" s="10">
        <v>45778</v>
      </c>
      <c r="D1280" s="5" t="s">
        <v>195</v>
      </c>
      <c r="E1280" s="18">
        <f>IF(SUMIFS('Daily NSE Equity Options'!$K:$K,'Daily NSE Equity Options'!$A:$A,$A1280)=0,"",SUMIFS('Daily NSE Equity Options'!$K:$K,'Daily NSE Equity Options'!$A:$A,$A1280))</f>
        <v>545.47749999999996</v>
      </c>
      <c r="F1280" s="7">
        <f>IF(SUMIFS('Daily BSE Equity Options'!$K:$K,'Daily BSE Equity Options'!$A:$A,$A1280)=0,"",SUMIFS('Daily BSE Equity Options'!$K:$K,'Daily BSE Equity Options'!$A:$A,$A1280))</f>
        <v>42.253900000000002</v>
      </c>
      <c r="G1280" s="7">
        <f t="shared" si="513"/>
        <v>587.73140000000001</v>
      </c>
      <c r="H1280" s="20">
        <f t="shared" si="514"/>
        <v>-0.17297673793106494</v>
      </c>
      <c r="I1280" s="20">
        <f t="shared" si="515"/>
        <v>9.7584723106301716</v>
      </c>
      <c r="J1280" s="20">
        <f t="shared" si="516"/>
        <v>-0.11418838550053445</v>
      </c>
      <c r="K1280" s="20">
        <f t="shared" si="531"/>
        <v>-0.16993961841516603</v>
      </c>
      <c r="L1280" s="20">
        <f t="shared" si="532"/>
        <v>-0.91454375532282595</v>
      </c>
      <c r="M1280" s="20">
        <f t="shared" si="533"/>
        <v>-0.48964136738934805</v>
      </c>
      <c r="N1280" s="20">
        <f t="shared" si="517"/>
        <v>0.92810678483402442</v>
      </c>
      <c r="O1280" s="20">
        <f t="shared" si="518"/>
        <v>7.189321516597548E-2</v>
      </c>
      <c r="P1280" s="21">
        <f>IF(SUMIFS('Daily NSE Equity Options'!$L:$L,'Daily NSE Equity Options'!$A:$A,$A1280)=0,"",SUMIFS('Daily NSE Equity Options'!$L:$L,'Daily NSE Equity Options'!$A:$A,$A1280))</f>
        <v>183613.6447</v>
      </c>
      <c r="Q1280" s="8">
        <f>IF(SUMIFS('Daily BSE Equity Options'!$L:$L,'Daily BSE Equity Options'!$A:$A,$A1280)=0,"",SUMIFS('Daily BSE Equity Options'!$L:$L,'Daily BSE Equity Options'!$A:$A,$A1280))</f>
        <v>10662.0838</v>
      </c>
      <c r="R1280" s="8">
        <f t="shared" si="519"/>
        <v>194275.7285</v>
      </c>
      <c r="S1280" s="23">
        <f t="shared" si="520"/>
        <v>-0.53968927837536607</v>
      </c>
      <c r="T1280" s="23">
        <f t="shared" si="521"/>
        <v>8.4930210995025863</v>
      </c>
      <c r="U1280" s="23">
        <f t="shared" si="522"/>
        <v>-0.51432743870299968</v>
      </c>
      <c r="V1280" s="23">
        <f t="shared" si="534"/>
        <v>0.24870582772200045</v>
      </c>
      <c r="W1280" s="23">
        <f t="shared" si="535"/>
        <v>-0.97802287307635094</v>
      </c>
      <c r="X1280" s="23">
        <f t="shared" si="536"/>
        <v>-0.69269297605177882</v>
      </c>
      <c r="Y1280" s="23">
        <f t="shared" si="523"/>
        <v>0.94511880674790527</v>
      </c>
      <c r="Z1280" s="23">
        <f t="shared" si="524"/>
        <v>5.4881193252094798E-2</v>
      </c>
      <c r="AA1280" s="24">
        <f>IF(SUMIFS('Daily NSE Equity Options'!$M:$M,'Daily NSE Equity Options'!$A:$A,$A1280)=0,"",SUMIFS('Daily NSE Equity Options'!$M:$M,'Daily NSE Equity Options'!$A:$A,$A1280))</f>
        <v>106021173</v>
      </c>
      <c r="AB1280" s="9">
        <f>IF(SUMIFS('Daily BSE Equity Options'!$M:$M,'Daily BSE Equity Options'!$A:$A,$A1280)=0,"",SUMIFS('Daily BSE Equity Options'!$M:$M,'Daily BSE Equity Options'!$A:$A,$A1280))</f>
        <v>6500323</v>
      </c>
      <c r="AC1280" s="9">
        <f t="shared" si="525"/>
        <v>112521496</v>
      </c>
      <c r="AD1280" s="26">
        <f t="shared" si="526"/>
        <v>-0.78721399713560136</v>
      </c>
      <c r="AE1280" s="26">
        <f t="shared" si="527"/>
        <v>3.4064579194010767</v>
      </c>
      <c r="AF1280" s="26">
        <f t="shared" si="528"/>
        <v>-0.77483440623485722</v>
      </c>
      <c r="AG1280" s="26">
        <f t="shared" si="537"/>
        <v>0.23890880101983436</v>
      </c>
      <c r="AH1280" s="26">
        <f t="shared" si="538"/>
        <v>-0.97802397359865112</v>
      </c>
      <c r="AI1280" s="26">
        <f t="shared" si="539"/>
        <v>-0.70495281999510784</v>
      </c>
      <c r="AJ1280" s="26">
        <f t="shared" si="529"/>
        <v>0.94223038947153703</v>
      </c>
      <c r="AK1280" s="26">
        <f t="shared" si="530"/>
        <v>5.7769610528462932E-2</v>
      </c>
      <c r="AL1280" s="29">
        <v>18.535</v>
      </c>
      <c r="AM1280" s="30">
        <v>19.035</v>
      </c>
      <c r="AN1280" s="30">
        <v>17.875</v>
      </c>
      <c r="AO1280" s="30">
        <v>18.02</v>
      </c>
      <c r="AP1280" s="31">
        <v>-2.7799999999999998E-2</v>
      </c>
    </row>
    <row r="1281" spans="1:42" x14ac:dyDescent="0.2">
      <c r="A1281" s="11">
        <v>45806</v>
      </c>
      <c r="B1281" s="5" t="s">
        <v>243</v>
      </c>
      <c r="C1281" s="10">
        <v>45778</v>
      </c>
      <c r="D1281" s="5" t="s">
        <v>195</v>
      </c>
      <c r="E1281" s="18">
        <f>IF(SUMIFS('Daily NSE Equity Options'!$K:$K,'Daily NSE Equity Options'!$A:$A,$A1281)=0,"",SUMIFS('Daily NSE Equity Options'!$K:$K,'Daily NSE Equity Options'!$A:$A,$A1281))</f>
        <v>650.33799999999997</v>
      </c>
      <c r="F1281" s="7">
        <f>IF(SUMIFS('Daily BSE Equity Options'!$K:$K,'Daily BSE Equity Options'!$A:$A,$A1281)=0,"",SUMIFS('Daily BSE Equity Options'!$K:$K,'Daily BSE Equity Options'!$A:$A,$A1281))</f>
        <v>48.083199999999998</v>
      </c>
      <c r="G1281" s="7">
        <f t="shared" si="513"/>
        <v>698.4212</v>
      </c>
      <c r="H1281" s="20">
        <f t="shared" si="514"/>
        <v>-5.0708445705097138E-2</v>
      </c>
      <c r="I1281" s="20">
        <f t="shared" si="515"/>
        <v>6.078241156467592</v>
      </c>
      <c r="J1281" s="20">
        <f t="shared" si="516"/>
        <v>9.4683931366905671E-3</v>
      </c>
      <c r="K1281" s="20">
        <f t="shared" si="531"/>
        <v>0.19223616006159738</v>
      </c>
      <c r="L1281" s="20">
        <f t="shared" si="532"/>
        <v>0.13795886296886195</v>
      </c>
      <c r="M1281" s="20">
        <f t="shared" si="533"/>
        <v>0.18833399066308187</v>
      </c>
      <c r="N1281" s="20">
        <f t="shared" si="517"/>
        <v>0.9311544380382496</v>
      </c>
      <c r="O1281" s="20">
        <f t="shared" si="518"/>
        <v>6.8845561961750304E-2</v>
      </c>
      <c r="P1281" s="21">
        <f>IF(SUMIFS('Daily NSE Equity Options'!$L:$L,'Daily NSE Equity Options'!$A:$A,$A1281)=0,"",SUMIFS('Daily NSE Equity Options'!$L:$L,'Daily NSE Equity Options'!$A:$A,$A1281))</f>
        <v>556058.53760000004</v>
      </c>
      <c r="Q1281" s="8">
        <f>IF(SUMIFS('Daily BSE Equity Options'!$L:$L,'Daily BSE Equity Options'!$A:$A,$A1281)=0,"",SUMIFS('Daily BSE Equity Options'!$L:$L,'Daily BSE Equity Options'!$A:$A,$A1281))</f>
        <v>15961.649100000001</v>
      </c>
      <c r="R1281" s="8">
        <f t="shared" si="519"/>
        <v>572020.18670000008</v>
      </c>
      <c r="S1281" s="23">
        <f t="shared" si="520"/>
        <v>7.7431315917492416E-2</v>
      </c>
      <c r="T1281" s="23">
        <f t="shared" si="521"/>
        <v>5.5588506448418116</v>
      </c>
      <c r="U1281" s="23">
        <f t="shared" si="522"/>
        <v>0.10315712628164597</v>
      </c>
      <c r="V1281" s="23">
        <f t="shared" si="534"/>
        <v>2.0284162078941623</v>
      </c>
      <c r="W1281" s="23">
        <f t="shared" si="535"/>
        <v>0.49704780035587426</v>
      </c>
      <c r="X1281" s="23">
        <f t="shared" si="536"/>
        <v>1.9443728823799011</v>
      </c>
      <c r="Y1281" s="23">
        <f t="shared" si="523"/>
        <v>0.97209600382797112</v>
      </c>
      <c r="Z1281" s="23">
        <f t="shared" si="524"/>
        <v>2.7903996172028798E-2</v>
      </c>
      <c r="AA1281" s="24">
        <f>IF(SUMIFS('Daily NSE Equity Options'!$M:$M,'Daily NSE Equity Options'!$A:$A,$A1281)=0,"",SUMIFS('Daily NSE Equity Options'!$M:$M,'Daily NSE Equity Options'!$A:$A,$A1281))</f>
        <v>312675818</v>
      </c>
      <c r="AB1281" s="9">
        <f>IF(SUMIFS('Daily BSE Equity Options'!$M:$M,'Daily BSE Equity Options'!$A:$A,$A1281)=0,"",SUMIFS('Daily BSE Equity Options'!$M:$M,'Daily BSE Equity Options'!$A:$A,$A1281))</f>
        <v>9724821</v>
      </c>
      <c r="AC1281" s="9">
        <f t="shared" si="525"/>
        <v>322400639</v>
      </c>
      <c r="AD1281" s="26">
        <f t="shared" si="526"/>
        <v>-0.57237314285359164</v>
      </c>
      <c r="AE1281" s="26">
        <f t="shared" si="527"/>
        <v>2.0204431079363174</v>
      </c>
      <c r="AF1281" s="26">
        <f t="shared" si="528"/>
        <v>-0.5610061593614063</v>
      </c>
      <c r="AG1281" s="26">
        <f t="shared" si="537"/>
        <v>1.9491827825749484</v>
      </c>
      <c r="AH1281" s="26">
        <f t="shared" si="538"/>
        <v>0.49605196541771845</v>
      </c>
      <c r="AI1281" s="26">
        <f t="shared" si="539"/>
        <v>1.8652359812208683</v>
      </c>
      <c r="AJ1281" s="26">
        <f t="shared" si="529"/>
        <v>0.96983622293627025</v>
      </c>
      <c r="AK1281" s="26">
        <f t="shared" si="530"/>
        <v>3.0163777063729705E-2</v>
      </c>
      <c r="AL1281" s="29">
        <v>18.017499999999998</v>
      </c>
      <c r="AM1281" s="30">
        <v>18.017499999999998</v>
      </c>
      <c r="AN1281" s="30">
        <v>16.2075</v>
      </c>
      <c r="AO1281" s="30">
        <v>16.420000000000002</v>
      </c>
      <c r="AP1281" s="31">
        <v>-8.8700000000000001E-2</v>
      </c>
    </row>
    <row r="1282" spans="1:42" x14ac:dyDescent="0.2">
      <c r="A1282" s="11">
        <v>45807</v>
      </c>
      <c r="B1282" s="5" t="s">
        <v>241</v>
      </c>
      <c r="C1282" s="10">
        <v>45778</v>
      </c>
      <c r="D1282" s="5" t="s">
        <v>195</v>
      </c>
      <c r="E1282" s="18">
        <f>IF(SUMIFS('Daily NSE Equity Options'!$K:$K,'Daily NSE Equity Options'!$A:$A,$A1282)=0,"",SUMIFS('Daily NSE Equity Options'!$K:$K,'Daily NSE Equity Options'!$A:$A,$A1282))</f>
        <v>411.06009999999998</v>
      </c>
      <c r="F1282" s="7">
        <f>IF(SUMIFS('Daily BSE Equity Options'!$K:$K,'Daily BSE Equity Options'!$A:$A,$A1282)=0,"",SUMIFS('Daily BSE Equity Options'!$K:$K,'Daily BSE Equity Options'!$A:$A,$A1282))</f>
        <v>109.3092</v>
      </c>
      <c r="G1282" s="7">
        <f t="shared" ref="G1282:G1345" si="540">IF(OR(E1282="",F1282=""),"",E1282+F1282)</f>
        <v>520.36929999999995</v>
      </c>
      <c r="H1282" s="20">
        <f t="shared" ref="H1282:H1345" si="541">IFERROR(IF(OR(E1282="",INDEX(E:E,MATCH(DATE(YEAR($A1282)-1,MONTH($A1282),DAY($A1282)),$A:$A,0))=""),"",E1282/INDEX(E:E,MATCH(DATE(YEAR($A1282)-1,MONTH($A1282),DAY($A1282)),$A:$A,0))-1),"")</f>
        <v>-0.43883568466848843</v>
      </c>
      <c r="I1282" s="20">
        <f t="shared" ref="I1282:I1345" si="542">IFERROR(IF(OR(F1282="",INDEX(F:F,MATCH(DATE(YEAR($A1282)-1,MONTH($A1282),DAY($A1282)),$A:$A,0))=""),"",F1282/INDEX(F:F,MATCH(DATE(YEAR($A1282)-1,MONTH($A1282),DAY($A1282)),$A:$A,0))-1),"")</f>
        <v>2.8220534552930814</v>
      </c>
      <c r="J1282" s="20">
        <f t="shared" ref="J1282:J1345" si="543">IFERROR(IF(OR(G1282="",INDEX(G:G,MATCH(DATE(YEAR($A1282)-1,MONTH($A1282),DAY($A1282)),$A:$A,0))=""),"",G1282/INDEX(G:G,MATCH(DATE(YEAR($A1282)-1,MONTH($A1282),DAY($A1282)),$A:$A,0))-1),"")</f>
        <v>-0.31630435710883742</v>
      </c>
      <c r="K1282" s="20">
        <f t="shared" si="531"/>
        <v>-0.36792852332171888</v>
      </c>
      <c r="L1282" s="20">
        <f t="shared" si="532"/>
        <v>1.2733345534407028</v>
      </c>
      <c r="M1282" s="20">
        <f t="shared" si="533"/>
        <v>-0.25493484447493864</v>
      </c>
      <c r="N1282" s="20">
        <f t="shared" ref="N1282:N1345" si="544">IF(G1282="","",E1282/G1282)</f>
        <v>0.78993918357597193</v>
      </c>
      <c r="O1282" s="20">
        <f t="shared" ref="O1282:O1345" si="545">IF(G1282="","",F1282/G1282)</f>
        <v>0.21006081642402813</v>
      </c>
      <c r="P1282" s="21">
        <f>IF(SUMIFS('Daily NSE Equity Options'!$L:$L,'Daily NSE Equity Options'!$A:$A,$A1282)=0,"",SUMIFS('Daily NSE Equity Options'!$L:$L,'Daily NSE Equity Options'!$A:$A,$A1282))</f>
        <v>76942.662500000006</v>
      </c>
      <c r="Q1282" s="8">
        <f>IF(SUMIFS('Daily BSE Equity Options'!$L:$L,'Daily BSE Equity Options'!$A:$A,$A1282)=0,"",SUMIFS('Daily BSE Equity Options'!$L:$L,'Daily BSE Equity Options'!$A:$A,$A1282))</f>
        <v>41352.428200000002</v>
      </c>
      <c r="R1282" s="8">
        <f t="shared" ref="R1282:R1345" si="546">IF(OR(P1282="",Q1282=""),"",P1282+Q1282)</f>
        <v>118295.0907</v>
      </c>
      <c r="S1282" s="23">
        <f t="shared" ref="S1282:S1345" si="547">IFERROR(IF(OR(P1282="",INDEX(P:P,MATCH(DATE(YEAR($A1282)-1,MONTH($A1282),DAY($A1282)),$A:$A,0))=""),"",P1282/INDEX(P:P,MATCH(DATE(YEAR($A1282)-1,MONTH($A1282),DAY($A1282)),$A:$A,0))-1),"")</f>
        <v>-0.79944114621825713</v>
      </c>
      <c r="T1282" s="23">
        <f t="shared" ref="T1282:T1345" si="548">IFERROR(IF(OR(Q1282="",INDEX(Q:Q,MATCH(DATE(YEAR($A1282)-1,MONTH($A1282),DAY($A1282)),$A:$A,0))=""),"",Q1282/INDEX(Q:Q,MATCH(DATE(YEAR($A1282)-1,MONTH($A1282),DAY($A1282)),$A:$A,0))-1),"")</f>
        <v>2.0218197798972875</v>
      </c>
      <c r="U1282" s="23">
        <f t="shared" ref="U1282:U1345" si="549">IFERROR(IF(OR(R1282="",INDEX(R:R,MATCH(DATE(YEAR($A1282)-1,MONTH($A1282),DAY($A1282)),$A:$A,0))=""),"",R1282/INDEX(R:R,MATCH(DATE(YEAR($A1282)-1,MONTH($A1282),DAY($A1282)),$A:$A,0))-1),"")</f>
        <v>-0.70227190623564806</v>
      </c>
      <c r="V1282" s="23">
        <f t="shared" si="534"/>
        <v>-0.86162848459787766</v>
      </c>
      <c r="W1282" s="23">
        <f t="shared" si="535"/>
        <v>1.5907365799690458</v>
      </c>
      <c r="X1282" s="23">
        <f t="shared" si="536"/>
        <v>-0.79319769922378514</v>
      </c>
      <c r="Y1282" s="23">
        <f t="shared" ref="Y1282:Y1345" si="550">IF(R1282="","",P1282/R1282)</f>
        <v>0.65042988719733918</v>
      </c>
      <c r="Z1282" s="23">
        <f t="shared" ref="Z1282:Z1345" si="551">IF(R1282="","",Q1282/R1282)</f>
        <v>0.34957011280266087</v>
      </c>
      <c r="AA1282" s="24">
        <f>IF(SUMIFS('Daily NSE Equity Options'!$M:$M,'Daily NSE Equity Options'!$A:$A,$A1282)=0,"",SUMIFS('Daily NSE Equity Options'!$M:$M,'Daily NSE Equity Options'!$A:$A,$A1282))</f>
        <v>44557329</v>
      </c>
      <c r="AB1282" s="9">
        <f>IF(SUMIFS('Daily BSE Equity Options'!$M:$M,'Daily BSE Equity Options'!$A:$A,$A1282)=0,"",SUMIFS('Daily BSE Equity Options'!$M:$M,'Daily BSE Equity Options'!$A:$A,$A1282))</f>
        <v>25257399</v>
      </c>
      <c r="AC1282" s="9">
        <f t="shared" ref="AC1282:AC1345" si="552">IF(OR(AA1282="",AB1282=""),"",AA1282+AB1282)</f>
        <v>69814728</v>
      </c>
      <c r="AD1282" s="26">
        <f t="shared" ref="AD1282:AD1345" si="553">IFERROR(IF(OR(AA1282="",INDEX(AA:AA,MATCH(DATE(YEAR($A1282)-1,MONTH($A1282),DAY($A1282)),$A:$A,0))=""),"",AA1282/INDEX(AA:AA,MATCH(DATE(YEAR($A1282)-1,MONTH($A1282),DAY($A1282)),$A:$A,0))-1),"")</f>
        <v>-0.93323554231303785</v>
      </c>
      <c r="AE1282" s="26">
        <f t="shared" ref="AE1282:AE1345" si="554">IFERROR(IF(OR(AB1282="",INDEX(AB:AB,MATCH(DATE(YEAR($A1282)-1,MONTH($A1282),DAY($A1282)),$A:$A,0))=""),"",AB1282/INDEX(AB:AB,MATCH(DATE(YEAR($A1282)-1,MONTH($A1282),DAY($A1282)),$A:$A,0))-1),"")</f>
        <v>0.37636725870358578</v>
      </c>
      <c r="AF1282" s="26">
        <f t="shared" ref="AF1282:AF1345" si="555">IFERROR(IF(OR(AC1282="",INDEX(AC:AC,MATCH(DATE(YEAR($A1282)-1,MONTH($A1282),DAY($A1282)),$A:$A,0))=""),"",AC1282/INDEX(AC:AC,MATCH(DATE(YEAR($A1282)-1,MONTH($A1282),DAY($A1282)),$A:$A,0))-1),"")</f>
        <v>-0.89818944754208674</v>
      </c>
      <c r="AG1282" s="26">
        <f t="shared" si="537"/>
        <v>-0.85749672205223115</v>
      </c>
      <c r="AH1282" s="26">
        <f t="shared" si="538"/>
        <v>1.5972096555813211</v>
      </c>
      <c r="AI1282" s="26">
        <f t="shared" si="539"/>
        <v>-0.78345350612037712</v>
      </c>
      <c r="AJ1282" s="26">
        <f t="shared" ref="AJ1282:AJ1345" si="556">IF(AC1282="","",AA1282/AC1282)</f>
        <v>0.6382224822246676</v>
      </c>
      <c r="AK1282" s="26">
        <f t="shared" ref="AK1282:AK1345" si="557">IF(AC1282="","",AB1282/AC1282)</f>
        <v>0.36177751777533246</v>
      </c>
      <c r="AL1282" s="29">
        <v>16.420000000000002</v>
      </c>
      <c r="AM1282" s="30">
        <v>16.545000000000002</v>
      </c>
      <c r="AN1282" s="30">
        <v>15.2875</v>
      </c>
      <c r="AO1282" s="30">
        <v>16.079999999999998</v>
      </c>
      <c r="AP1282" s="31">
        <v>-2.07E-2</v>
      </c>
    </row>
    <row r="1283" spans="1:42" x14ac:dyDescent="0.2">
      <c r="A1283" s="11">
        <v>45810</v>
      </c>
      <c r="B1283" s="5" t="s">
        <v>244</v>
      </c>
      <c r="C1283" s="10">
        <v>45809</v>
      </c>
      <c r="D1283" s="5" t="s">
        <v>195</v>
      </c>
      <c r="E1283" s="18">
        <f>IF(SUMIFS('Daily NSE Equity Options'!$K:$K,'Daily NSE Equity Options'!$A:$A,$A1283)=0,"",SUMIFS('Daily NSE Equity Options'!$K:$K,'Daily NSE Equity Options'!$A:$A,$A1283))</f>
        <v>508.37900000000002</v>
      </c>
      <c r="F1283" s="7">
        <f>IF(SUMIFS('Daily BSE Equity Options'!$K:$K,'Daily BSE Equity Options'!$A:$A,$A1283)=0,"",SUMIFS('Daily BSE Equity Options'!$K:$K,'Daily BSE Equity Options'!$A:$A,$A1283))</f>
        <v>219.66210000000001</v>
      </c>
      <c r="G1283" s="7">
        <f t="shared" si="540"/>
        <v>728.04110000000003</v>
      </c>
      <c r="H1283" s="20" t="str">
        <f t="shared" si="541"/>
        <v/>
      </c>
      <c r="I1283" s="20" t="str">
        <f t="shared" si="542"/>
        <v/>
      </c>
      <c r="J1283" s="20" t="str">
        <f t="shared" si="543"/>
        <v/>
      </c>
      <c r="K1283" s="20">
        <f t="shared" ref="K1283:K1346" si="558">IF(OR(E1283="",E1282=""),"",E1283/E1282-1)</f>
        <v>0.23675102497177436</v>
      </c>
      <c r="L1283" s="20">
        <f t="shared" ref="L1283:L1346" si="559">IF(OR(F1283="",F1282=""),"",F1283/F1282-1)</f>
        <v>1.0095481441635288</v>
      </c>
      <c r="M1283" s="20">
        <f t="shared" ref="M1283:M1346" si="560">IF(OR(G1283="",G1282=""),"",G1283/G1282-1)</f>
        <v>0.39908541875933135</v>
      </c>
      <c r="N1283" s="20">
        <f t="shared" si="544"/>
        <v>0.69828337988061384</v>
      </c>
      <c r="O1283" s="20">
        <f t="shared" si="545"/>
        <v>0.3017166201193861</v>
      </c>
      <c r="P1283" s="21">
        <f>IF(SUMIFS('Daily NSE Equity Options'!$L:$L,'Daily NSE Equity Options'!$A:$A,$A1283)=0,"",SUMIFS('Daily NSE Equity Options'!$L:$L,'Daily NSE Equity Options'!$A:$A,$A1283))</f>
        <v>103671.54210000001</v>
      </c>
      <c r="Q1283" s="8">
        <f>IF(SUMIFS('Daily BSE Equity Options'!$L:$L,'Daily BSE Equity Options'!$A:$A,$A1283)=0,"",SUMIFS('Daily BSE Equity Options'!$L:$L,'Daily BSE Equity Options'!$A:$A,$A1283))</f>
        <v>100971.5812</v>
      </c>
      <c r="R1283" s="8">
        <f t="shared" si="546"/>
        <v>204643.12330000001</v>
      </c>
      <c r="S1283" s="23" t="str">
        <f t="shared" si="547"/>
        <v/>
      </c>
      <c r="T1283" s="23" t="str">
        <f t="shared" si="548"/>
        <v/>
      </c>
      <c r="U1283" s="23" t="str">
        <f t="shared" si="549"/>
        <v/>
      </c>
      <c r="V1283" s="23">
        <f t="shared" ref="V1283:V1346" si="561">IF(OR(P1283="",P1282=""),"",P1283/P1282-1)</f>
        <v>0.34738698573109561</v>
      </c>
      <c r="W1283" s="23">
        <f t="shared" ref="W1283:W1346" si="562">IF(OR(Q1283="",Q1282=""),"",Q1283/Q1282-1)</f>
        <v>1.4417328218709051</v>
      </c>
      <c r="X1283" s="23">
        <f t="shared" ref="X1283:X1346" si="563">IF(OR(R1283="",R1282=""),"",R1283/R1282-1)</f>
        <v>0.72993758311561119</v>
      </c>
      <c r="Y1283" s="23">
        <f t="shared" si="550"/>
        <v>0.50659675452676212</v>
      </c>
      <c r="Z1283" s="23">
        <f t="shared" si="551"/>
        <v>0.49340324547323794</v>
      </c>
      <c r="AA1283" s="24">
        <f>IF(SUMIFS('Daily NSE Equity Options'!$M:$M,'Daily NSE Equity Options'!$A:$A,$A1283)=0,"",SUMIFS('Daily NSE Equity Options'!$M:$M,'Daily NSE Equity Options'!$A:$A,$A1283))</f>
        <v>59054880</v>
      </c>
      <c r="AB1283" s="9">
        <f>IF(SUMIFS('Daily BSE Equity Options'!$M:$M,'Daily BSE Equity Options'!$A:$A,$A1283)=0,"",SUMIFS('Daily BSE Equity Options'!$M:$M,'Daily BSE Equity Options'!$A:$A,$A1283))</f>
        <v>61903019</v>
      </c>
      <c r="AC1283" s="9">
        <f t="shared" si="552"/>
        <v>120957899</v>
      </c>
      <c r="AD1283" s="26" t="str">
        <f t="shared" si="553"/>
        <v/>
      </c>
      <c r="AE1283" s="26" t="str">
        <f t="shared" si="554"/>
        <v/>
      </c>
      <c r="AF1283" s="26" t="str">
        <f t="shared" si="555"/>
        <v/>
      </c>
      <c r="AG1283" s="26">
        <f t="shared" ref="AG1283:AG1346" si="564">IF(OR(AA1283="",AA1282=""),"",AA1283/AA1282-1)</f>
        <v>0.3253684932505716</v>
      </c>
      <c r="AH1283" s="26">
        <f t="shared" ref="AH1283:AH1346" si="565">IF(OR(AB1283="",AB1282=""),"",AB1283/AB1282-1)</f>
        <v>1.4508865303192939</v>
      </c>
      <c r="AI1283" s="26">
        <f t="shared" ref="AI1283:AI1346" si="566">IF(OR(AC1283="",AC1282=""),"",AC1283/AC1282-1)</f>
        <v>0.73255561491265864</v>
      </c>
      <c r="AJ1283" s="26">
        <f t="shared" si="556"/>
        <v>0.4882267341630992</v>
      </c>
      <c r="AK1283" s="26">
        <f t="shared" si="557"/>
        <v>0.51177326583690086</v>
      </c>
      <c r="AL1283" s="29">
        <v>16.077500000000001</v>
      </c>
      <c r="AM1283" s="30">
        <v>17.727499999999999</v>
      </c>
      <c r="AN1283" s="30">
        <v>16.077500000000001</v>
      </c>
      <c r="AO1283" s="30">
        <v>17.16</v>
      </c>
      <c r="AP1283" s="31">
        <v>6.7299999999999999E-2</v>
      </c>
    </row>
    <row r="1284" spans="1:42" x14ac:dyDescent="0.2">
      <c r="A1284" s="11">
        <v>45811</v>
      </c>
      <c r="B1284" s="5" t="s">
        <v>242</v>
      </c>
      <c r="C1284" s="10">
        <v>45809</v>
      </c>
      <c r="D1284" s="5" t="s">
        <v>195</v>
      </c>
      <c r="E1284" s="18">
        <f>IF(SUMIFS('Daily NSE Equity Options'!$K:$K,'Daily NSE Equity Options'!$A:$A,$A1284)=0,"",SUMIFS('Daily NSE Equity Options'!$K:$K,'Daily NSE Equity Options'!$A:$A,$A1284))</f>
        <v>518.9665</v>
      </c>
      <c r="F1284" s="7">
        <f>IF(SUMIFS('Daily BSE Equity Options'!$K:$K,'Daily BSE Equity Options'!$A:$A,$A1284)=0,"",SUMIFS('Daily BSE Equity Options'!$K:$K,'Daily BSE Equity Options'!$A:$A,$A1284))</f>
        <v>403.0204</v>
      </c>
      <c r="G1284" s="7">
        <f t="shared" si="540"/>
        <v>921.98689999999999</v>
      </c>
      <c r="H1284" s="20">
        <f t="shared" si="541"/>
        <v>-0.42784392603341481</v>
      </c>
      <c r="I1284" s="20">
        <f t="shared" si="542"/>
        <v>1.4372406027359816</v>
      </c>
      <c r="J1284" s="20">
        <f t="shared" si="543"/>
        <v>-0.14025510541396136</v>
      </c>
      <c r="K1284" s="20">
        <f t="shared" si="558"/>
        <v>2.0825997926743556E-2</v>
      </c>
      <c r="L1284" s="20">
        <f t="shared" si="559"/>
        <v>0.8347288858660642</v>
      </c>
      <c r="M1284" s="20">
        <f t="shared" si="560"/>
        <v>0.2663940263812028</v>
      </c>
      <c r="N1284" s="20">
        <f t="shared" si="544"/>
        <v>0.56287838796841905</v>
      </c>
      <c r="O1284" s="20">
        <f t="shared" si="545"/>
        <v>0.4371216120315809</v>
      </c>
      <c r="P1284" s="21">
        <f>IF(SUMIFS('Daily NSE Equity Options'!$L:$L,'Daily NSE Equity Options'!$A:$A,$A1284)=0,"",SUMIFS('Daily NSE Equity Options'!$L:$L,'Daily NSE Equity Options'!$A:$A,$A1284))</f>
        <v>124742.56879999999</v>
      </c>
      <c r="Q1284" s="8">
        <f>IF(SUMIFS('Daily BSE Equity Options'!$L:$L,'Daily BSE Equity Options'!$A:$A,$A1284)=0,"",SUMIFS('Daily BSE Equity Options'!$L:$L,'Daily BSE Equity Options'!$A:$A,$A1284))</f>
        <v>440485.2928</v>
      </c>
      <c r="R1284" s="8">
        <f t="shared" si="546"/>
        <v>565227.86159999995</v>
      </c>
      <c r="S1284" s="23">
        <f t="shared" si="547"/>
        <v>-0.33832483183916195</v>
      </c>
      <c r="T1284" s="23">
        <f t="shared" si="548"/>
        <v>1.6940709628284627</v>
      </c>
      <c r="U1284" s="23">
        <f t="shared" si="549"/>
        <v>0.60563721551001315</v>
      </c>
      <c r="V1284" s="23">
        <f t="shared" si="561"/>
        <v>0.20324793355224902</v>
      </c>
      <c r="W1284" s="23">
        <f t="shared" si="562"/>
        <v>3.3624680089688441</v>
      </c>
      <c r="X1284" s="23">
        <f t="shared" si="563"/>
        <v>1.7620173719270045</v>
      </c>
      <c r="Y1284" s="23">
        <f t="shared" si="550"/>
        <v>0.22069430273109525</v>
      </c>
      <c r="Z1284" s="23">
        <f t="shared" si="551"/>
        <v>0.77930569726890486</v>
      </c>
      <c r="AA1284" s="24">
        <f>IF(SUMIFS('Daily NSE Equity Options'!$M:$M,'Daily NSE Equity Options'!$A:$A,$A1284)=0,"",SUMIFS('Daily NSE Equity Options'!$M:$M,'Daily NSE Equity Options'!$A:$A,$A1284))</f>
        <v>70203370</v>
      </c>
      <c r="AB1284" s="9">
        <f>IF(SUMIFS('Daily BSE Equity Options'!$M:$M,'Daily BSE Equity Options'!$A:$A,$A1284)=0,"",SUMIFS('Daily BSE Equity Options'!$M:$M,'Daily BSE Equity Options'!$A:$A,$A1284))</f>
        <v>271465683</v>
      </c>
      <c r="AC1284" s="9">
        <f t="shared" si="552"/>
        <v>341669053</v>
      </c>
      <c r="AD1284" s="26">
        <f t="shared" si="553"/>
        <v>-0.70974580013238264</v>
      </c>
      <c r="AE1284" s="26">
        <f t="shared" si="554"/>
        <v>0.44640647897254548</v>
      </c>
      <c r="AF1284" s="26">
        <f t="shared" si="555"/>
        <v>-0.20459103079070018</v>
      </c>
      <c r="AG1284" s="26">
        <f t="shared" si="564"/>
        <v>0.18878185850178686</v>
      </c>
      <c r="AH1284" s="26">
        <f t="shared" si="565"/>
        <v>3.3853383467452529</v>
      </c>
      <c r="AI1284" s="26">
        <f t="shared" si="566"/>
        <v>1.8246940119222805</v>
      </c>
      <c r="AJ1284" s="26">
        <f t="shared" si="556"/>
        <v>0.20547184295324517</v>
      </c>
      <c r="AK1284" s="26">
        <f t="shared" si="557"/>
        <v>0.79452815704675483</v>
      </c>
      <c r="AL1284" s="29">
        <v>17.157499999999999</v>
      </c>
      <c r="AM1284" s="30">
        <v>17.727499999999999</v>
      </c>
      <c r="AN1284" s="30">
        <v>16.2575</v>
      </c>
      <c r="AO1284" s="30">
        <v>16.559999999999999</v>
      </c>
      <c r="AP1284" s="31">
        <v>-3.4799999999999998E-2</v>
      </c>
    </row>
    <row r="1285" spans="1:42" x14ac:dyDescent="0.2">
      <c r="A1285" s="11">
        <v>45812</v>
      </c>
      <c r="B1285" s="5" t="s">
        <v>240</v>
      </c>
      <c r="C1285" s="10">
        <v>45809</v>
      </c>
      <c r="D1285" s="5" t="s">
        <v>195</v>
      </c>
      <c r="E1285" s="18">
        <f>IF(SUMIFS('Daily NSE Equity Options'!$K:$K,'Daily NSE Equity Options'!$A:$A,$A1285)=0,"",SUMIFS('Daily NSE Equity Options'!$K:$K,'Daily NSE Equity Options'!$A:$A,$A1285))</f>
        <v>366.35879999999997</v>
      </c>
      <c r="F1285" s="7">
        <f>IF(SUMIFS('Daily BSE Equity Options'!$K:$K,'Daily BSE Equity Options'!$A:$A,$A1285)=0,"",SUMIFS('Daily BSE Equity Options'!$K:$K,'Daily BSE Equity Options'!$A:$A,$A1285))</f>
        <v>34.135199999999998</v>
      </c>
      <c r="G1285" s="7">
        <f t="shared" si="540"/>
        <v>400.49399999999997</v>
      </c>
      <c r="H1285" s="20">
        <f t="shared" si="541"/>
        <v>-0.84349574810781147</v>
      </c>
      <c r="I1285" s="20">
        <f t="shared" si="542"/>
        <v>2.2693107048107954</v>
      </c>
      <c r="J1285" s="20">
        <f t="shared" si="543"/>
        <v>-0.82967329572820603</v>
      </c>
      <c r="K1285" s="20">
        <f t="shared" si="558"/>
        <v>-0.29406079197790225</v>
      </c>
      <c r="L1285" s="20">
        <f t="shared" si="559"/>
        <v>-0.91530155793602508</v>
      </c>
      <c r="M1285" s="20">
        <f t="shared" si="560"/>
        <v>-0.56561855705325104</v>
      </c>
      <c r="N1285" s="20">
        <f t="shared" si="544"/>
        <v>0.91476726243089779</v>
      </c>
      <c r="O1285" s="20">
        <f t="shared" si="545"/>
        <v>8.5232737569102157E-2</v>
      </c>
      <c r="P1285" s="21">
        <f>IF(SUMIFS('Daily NSE Equity Options'!$L:$L,'Daily NSE Equity Options'!$A:$A,$A1285)=0,"",SUMIFS('Daily NSE Equity Options'!$L:$L,'Daily NSE Equity Options'!$A:$A,$A1285))</f>
        <v>141714.8057</v>
      </c>
      <c r="Q1285" s="8">
        <f>IF(SUMIFS('Daily BSE Equity Options'!$L:$L,'Daily BSE Equity Options'!$A:$A,$A1285)=0,"",SUMIFS('Daily BSE Equity Options'!$L:$L,'Daily BSE Equity Options'!$A:$A,$A1285))</f>
        <v>10726.161</v>
      </c>
      <c r="R1285" s="8">
        <f t="shared" si="546"/>
        <v>152440.96669999999</v>
      </c>
      <c r="S1285" s="23">
        <f t="shared" si="547"/>
        <v>-0.65493992216526264</v>
      </c>
      <c r="T1285" s="23">
        <f t="shared" si="548"/>
        <v>10.407627574521234</v>
      </c>
      <c r="U1285" s="23">
        <f t="shared" si="549"/>
        <v>-0.62967073640487803</v>
      </c>
      <c r="V1285" s="23">
        <f t="shared" si="561"/>
        <v>0.13605809999962104</v>
      </c>
      <c r="W1285" s="23">
        <f t="shared" si="562"/>
        <v>-0.97564921877001198</v>
      </c>
      <c r="X1285" s="23">
        <f t="shared" si="563"/>
        <v>-0.73030174721309238</v>
      </c>
      <c r="Y1285" s="23">
        <f t="shared" si="550"/>
        <v>0.92963728037025106</v>
      </c>
      <c r="Z1285" s="23">
        <f t="shared" si="551"/>
        <v>7.0362719629748979E-2</v>
      </c>
      <c r="AA1285" s="24">
        <f>IF(SUMIFS('Daily NSE Equity Options'!$M:$M,'Daily NSE Equity Options'!$A:$A,$A1285)=0,"",SUMIFS('Daily NSE Equity Options'!$M:$M,'Daily NSE Equity Options'!$A:$A,$A1285))</f>
        <v>79501343</v>
      </c>
      <c r="AB1285" s="9">
        <f>IF(SUMIFS('Daily BSE Equity Options'!$M:$M,'Daily BSE Equity Options'!$A:$A,$A1285)=0,"",SUMIFS('Daily BSE Equity Options'!$M:$M,'Daily BSE Equity Options'!$A:$A,$A1285))</f>
        <v>6551839</v>
      </c>
      <c r="AC1285" s="9">
        <f t="shared" si="552"/>
        <v>86053182</v>
      </c>
      <c r="AD1285" s="26">
        <f t="shared" si="553"/>
        <v>-0.85480042577129023</v>
      </c>
      <c r="AE1285" s="26">
        <f t="shared" si="554"/>
        <v>4.351699075518642</v>
      </c>
      <c r="AF1285" s="26">
        <f t="shared" si="555"/>
        <v>-0.84318491630621029</v>
      </c>
      <c r="AG1285" s="26">
        <f t="shared" si="564"/>
        <v>0.13244339979690434</v>
      </c>
      <c r="AH1285" s="26">
        <f t="shared" si="565"/>
        <v>-0.97586494569923232</v>
      </c>
      <c r="AI1285" s="26">
        <f t="shared" si="566"/>
        <v>-0.74813878738967909</v>
      </c>
      <c r="AJ1285" s="26">
        <f t="shared" si="556"/>
        <v>0.92386290840471186</v>
      </c>
      <c r="AK1285" s="26">
        <f t="shared" si="557"/>
        <v>7.6137091595288128E-2</v>
      </c>
      <c r="AL1285" s="29">
        <v>16.555</v>
      </c>
      <c r="AM1285" s="30">
        <v>17.059999999999999</v>
      </c>
      <c r="AN1285" s="30">
        <v>15.63</v>
      </c>
      <c r="AO1285" s="30">
        <v>15.75</v>
      </c>
      <c r="AP1285" s="31">
        <v>-4.8599999999999997E-2</v>
      </c>
    </row>
    <row r="1286" spans="1:42" x14ac:dyDescent="0.2">
      <c r="A1286" s="11">
        <v>45813</v>
      </c>
      <c r="B1286" s="5" t="s">
        <v>243</v>
      </c>
      <c r="C1286" s="10">
        <v>45809</v>
      </c>
      <c r="D1286" s="5" t="s">
        <v>195</v>
      </c>
      <c r="E1286" s="18">
        <f>IF(SUMIFS('Daily NSE Equity Options'!$K:$K,'Daily NSE Equity Options'!$A:$A,$A1286)=0,"",SUMIFS('Daily NSE Equity Options'!$K:$K,'Daily NSE Equity Options'!$A:$A,$A1286))</f>
        <v>688.70740000000001</v>
      </c>
      <c r="F1286" s="7">
        <f>IF(SUMIFS('Daily BSE Equity Options'!$K:$K,'Daily BSE Equity Options'!$A:$A,$A1286)=0,"",SUMIFS('Daily BSE Equity Options'!$K:$K,'Daily BSE Equity Options'!$A:$A,$A1286))</f>
        <v>62.841700000000003</v>
      </c>
      <c r="G1286" s="7">
        <f t="shared" si="540"/>
        <v>751.54909999999995</v>
      </c>
      <c r="H1286" s="20">
        <f t="shared" si="541"/>
        <v>-0.52935152279832409</v>
      </c>
      <c r="I1286" s="20">
        <f t="shared" si="542"/>
        <v>5.7953869610822153</v>
      </c>
      <c r="J1286" s="20">
        <f t="shared" si="543"/>
        <v>-0.48963216257688291</v>
      </c>
      <c r="K1286" s="20">
        <f t="shared" si="558"/>
        <v>0.87987131740796198</v>
      </c>
      <c r="L1286" s="20">
        <f t="shared" si="559"/>
        <v>0.8409647519276291</v>
      </c>
      <c r="M1286" s="20">
        <f t="shared" si="560"/>
        <v>0.87655520432266143</v>
      </c>
      <c r="N1286" s="20">
        <f t="shared" si="544"/>
        <v>0.91638377319592301</v>
      </c>
      <c r="O1286" s="20">
        <f t="shared" si="545"/>
        <v>8.3616226804077085E-2</v>
      </c>
      <c r="P1286" s="21">
        <f>IF(SUMIFS('Daily NSE Equity Options'!$L:$L,'Daily NSE Equity Options'!$A:$A,$A1286)=0,"",SUMIFS('Daily NSE Equity Options'!$L:$L,'Daily NSE Equity Options'!$A:$A,$A1286))</f>
        <v>524104.26899999997</v>
      </c>
      <c r="Q1286" s="8">
        <f>IF(SUMIFS('Daily BSE Equity Options'!$L:$L,'Daily BSE Equity Options'!$A:$A,$A1286)=0,"",SUMIFS('Daily BSE Equity Options'!$L:$L,'Daily BSE Equity Options'!$A:$A,$A1286))</f>
        <v>21076.1433</v>
      </c>
      <c r="R1286" s="8">
        <f t="shared" si="546"/>
        <v>545180.41229999997</v>
      </c>
      <c r="S1286" s="23">
        <f t="shared" si="547"/>
        <v>-0.13829065676803898</v>
      </c>
      <c r="T1286" s="23">
        <f t="shared" si="548"/>
        <v>9.0761858405882325</v>
      </c>
      <c r="U1286" s="23">
        <f t="shared" si="549"/>
        <v>-0.10671024789183647</v>
      </c>
      <c r="V1286" s="23">
        <f t="shared" si="561"/>
        <v>2.6983028443018919</v>
      </c>
      <c r="W1286" s="23">
        <f t="shared" si="562"/>
        <v>0.96492885944934059</v>
      </c>
      <c r="X1286" s="23">
        <f t="shared" si="563"/>
        <v>2.5763379365922114</v>
      </c>
      <c r="Y1286" s="23">
        <f t="shared" si="550"/>
        <v>0.96134097479569336</v>
      </c>
      <c r="Z1286" s="23">
        <f t="shared" si="551"/>
        <v>3.8659025204306668E-2</v>
      </c>
      <c r="AA1286" s="24">
        <f>IF(SUMIFS('Daily NSE Equity Options'!$M:$M,'Daily NSE Equity Options'!$A:$A,$A1286)=0,"",SUMIFS('Daily NSE Equity Options'!$M:$M,'Daily NSE Equity Options'!$A:$A,$A1286))</f>
        <v>285386611</v>
      </c>
      <c r="AB1286" s="9">
        <f>IF(SUMIFS('Daily BSE Equity Options'!$M:$M,'Daily BSE Equity Options'!$A:$A,$A1286)=0,"",SUMIFS('Daily BSE Equity Options'!$M:$M,'Daily BSE Equity Options'!$A:$A,$A1286))</f>
        <v>12874504</v>
      </c>
      <c r="AC1286" s="9">
        <f t="shared" si="552"/>
        <v>298261115</v>
      </c>
      <c r="AD1286" s="26">
        <f t="shared" si="553"/>
        <v>-0.67331331342927458</v>
      </c>
      <c r="AE1286" s="26">
        <f t="shared" si="554"/>
        <v>3.6331581362290937</v>
      </c>
      <c r="AF1286" s="26">
        <f t="shared" si="555"/>
        <v>-0.65965825576341131</v>
      </c>
      <c r="AG1286" s="26">
        <f t="shared" si="564"/>
        <v>2.5897080505923027</v>
      </c>
      <c r="AH1286" s="26">
        <f t="shared" si="565"/>
        <v>0.96502142375598665</v>
      </c>
      <c r="AI1286" s="26">
        <f t="shared" si="566"/>
        <v>2.4660091360712264</v>
      </c>
      <c r="AJ1286" s="26">
        <f t="shared" si="556"/>
        <v>0.95683478887283047</v>
      </c>
      <c r="AK1286" s="26">
        <f t="shared" si="557"/>
        <v>4.3165211127169562E-2</v>
      </c>
      <c r="AL1286" s="29">
        <v>15.744999999999999</v>
      </c>
      <c r="AM1286" s="30">
        <v>15.932499999999999</v>
      </c>
      <c r="AN1286" s="30">
        <v>14.9825</v>
      </c>
      <c r="AO1286" s="30">
        <v>15.08</v>
      </c>
      <c r="AP1286" s="31">
        <v>-4.2200000000000001E-2</v>
      </c>
    </row>
    <row r="1287" spans="1:42" x14ac:dyDescent="0.2">
      <c r="A1287" s="11">
        <v>45814</v>
      </c>
      <c r="B1287" s="5" t="s">
        <v>241</v>
      </c>
      <c r="C1287" s="10">
        <v>45809</v>
      </c>
      <c r="D1287" s="5" t="s">
        <v>195</v>
      </c>
      <c r="E1287" s="18">
        <f>IF(SUMIFS('Daily NSE Equity Options'!$K:$K,'Daily NSE Equity Options'!$A:$A,$A1287)=0,"",SUMIFS('Daily NSE Equity Options'!$K:$K,'Daily NSE Equity Options'!$A:$A,$A1287))</f>
        <v>559.2432</v>
      </c>
      <c r="F1287" s="7">
        <f>IF(SUMIFS('Daily BSE Equity Options'!$K:$K,'Daily BSE Equity Options'!$A:$A,$A1287)=0,"",SUMIFS('Daily BSE Equity Options'!$K:$K,'Daily BSE Equity Options'!$A:$A,$A1287))</f>
        <v>139.67760000000001</v>
      </c>
      <c r="G1287" s="7">
        <f t="shared" si="540"/>
        <v>698.92079999999999</v>
      </c>
      <c r="H1287" s="20">
        <f t="shared" si="541"/>
        <v>-0.49483113605164608</v>
      </c>
      <c r="I1287" s="20">
        <f t="shared" si="542"/>
        <v>3.8546870709759942</v>
      </c>
      <c r="J1287" s="20">
        <f t="shared" si="543"/>
        <v>-0.38465195615689818</v>
      </c>
      <c r="K1287" s="20">
        <f t="shared" si="558"/>
        <v>-0.18798142723600764</v>
      </c>
      <c r="L1287" s="20">
        <f t="shared" si="559"/>
        <v>1.222689710813043</v>
      </c>
      <c r="M1287" s="20">
        <f t="shared" si="560"/>
        <v>-7.0026429410932622E-2</v>
      </c>
      <c r="N1287" s="20">
        <f t="shared" si="544"/>
        <v>0.80015246362678005</v>
      </c>
      <c r="O1287" s="20">
        <f t="shared" si="545"/>
        <v>0.19984753637322</v>
      </c>
      <c r="P1287" s="21">
        <f>IF(SUMIFS('Daily NSE Equity Options'!$L:$L,'Daily NSE Equity Options'!$A:$A,$A1287)=0,"",SUMIFS('Daily NSE Equity Options'!$L:$L,'Daily NSE Equity Options'!$A:$A,$A1287))</f>
        <v>121310.44289999999</v>
      </c>
      <c r="Q1287" s="8">
        <f>IF(SUMIFS('Daily BSE Equity Options'!$L:$L,'Daily BSE Equity Options'!$A:$A,$A1287)=0,"",SUMIFS('Daily BSE Equity Options'!$L:$L,'Daily BSE Equity Options'!$A:$A,$A1287))</f>
        <v>61510.898200000003</v>
      </c>
      <c r="R1287" s="8">
        <f t="shared" si="546"/>
        <v>182821.34109999999</v>
      </c>
      <c r="S1287" s="23">
        <f t="shared" si="547"/>
        <v>-0.75036554866513006</v>
      </c>
      <c r="T1287" s="23">
        <f t="shared" si="548"/>
        <v>3.5418472875584728</v>
      </c>
      <c r="U1287" s="23">
        <f t="shared" si="549"/>
        <v>-0.6339879925786851</v>
      </c>
      <c r="V1287" s="23">
        <f t="shared" si="561"/>
        <v>-0.76853757911290743</v>
      </c>
      <c r="W1287" s="23">
        <f t="shared" si="562"/>
        <v>1.9185082547811301</v>
      </c>
      <c r="X1287" s="23">
        <f t="shared" si="563"/>
        <v>-0.66465900649527065</v>
      </c>
      <c r="Y1287" s="23">
        <f t="shared" si="550"/>
        <v>0.66354640092944817</v>
      </c>
      <c r="Z1287" s="23">
        <f t="shared" si="551"/>
        <v>0.33645359907055189</v>
      </c>
      <c r="AA1287" s="24">
        <f>IF(SUMIFS('Daily NSE Equity Options'!$M:$M,'Daily NSE Equity Options'!$A:$A,$A1287)=0,"",SUMIFS('Daily NSE Equity Options'!$M:$M,'Daily NSE Equity Options'!$A:$A,$A1287))</f>
        <v>69856455</v>
      </c>
      <c r="AB1287" s="9">
        <f>IF(SUMIFS('Daily BSE Equity Options'!$M:$M,'Daily BSE Equity Options'!$A:$A,$A1287)=0,"",SUMIFS('Daily BSE Equity Options'!$M:$M,'Daily BSE Equity Options'!$A:$A,$A1287))</f>
        <v>37415128</v>
      </c>
      <c r="AC1287" s="9">
        <f t="shared" si="552"/>
        <v>107271583</v>
      </c>
      <c r="AD1287" s="26">
        <f t="shared" si="553"/>
        <v>-0.91578955386755656</v>
      </c>
      <c r="AE1287" s="26">
        <f t="shared" si="554"/>
        <v>1.0784309325015267</v>
      </c>
      <c r="AF1287" s="26">
        <f t="shared" si="555"/>
        <v>-0.87343300153514059</v>
      </c>
      <c r="AG1287" s="26">
        <f t="shared" si="564"/>
        <v>-0.75522168066952511</v>
      </c>
      <c r="AH1287" s="26">
        <f t="shared" si="565"/>
        <v>1.9061413162013854</v>
      </c>
      <c r="AI1287" s="26">
        <f t="shared" si="566"/>
        <v>-0.64034338502355559</v>
      </c>
      <c r="AJ1287" s="26">
        <f t="shared" si="556"/>
        <v>0.65121118796205324</v>
      </c>
      <c r="AK1287" s="26">
        <f t="shared" si="557"/>
        <v>0.3487888120379467</v>
      </c>
      <c r="AL1287" s="29">
        <v>15.0825</v>
      </c>
      <c r="AM1287" s="30">
        <v>15.61</v>
      </c>
      <c r="AN1287" s="30">
        <v>14.3675</v>
      </c>
      <c r="AO1287" s="30">
        <v>14.63</v>
      </c>
      <c r="AP1287" s="31">
        <v>-0.03</v>
      </c>
    </row>
    <row r="1288" spans="1:42" x14ac:dyDescent="0.2">
      <c r="A1288" s="11">
        <v>45817</v>
      </c>
      <c r="B1288" s="5" t="s">
        <v>244</v>
      </c>
      <c r="C1288" s="10">
        <v>45809</v>
      </c>
      <c r="D1288" s="5" t="s">
        <v>195</v>
      </c>
      <c r="E1288" s="18">
        <f>IF(SUMIFS('Daily NSE Equity Options'!$K:$K,'Daily NSE Equity Options'!$A:$A,$A1288)=0,"",SUMIFS('Daily NSE Equity Options'!$K:$K,'Daily NSE Equity Options'!$A:$A,$A1288))</f>
        <v>322.7801</v>
      </c>
      <c r="F1288" s="7">
        <f>IF(SUMIFS('Daily BSE Equity Options'!$K:$K,'Daily BSE Equity Options'!$A:$A,$A1288)=0,"",SUMIFS('Daily BSE Equity Options'!$K:$K,'Daily BSE Equity Options'!$A:$A,$A1288))</f>
        <v>97.071899999999999</v>
      </c>
      <c r="G1288" s="7">
        <f t="shared" si="540"/>
        <v>419.85199999999998</v>
      </c>
      <c r="H1288" s="20" t="str">
        <f t="shared" si="541"/>
        <v/>
      </c>
      <c r="I1288" s="20" t="str">
        <f t="shared" si="542"/>
        <v/>
      </c>
      <c r="J1288" s="20" t="str">
        <f t="shared" si="543"/>
        <v/>
      </c>
      <c r="K1288" s="20">
        <f t="shared" si="558"/>
        <v>-0.42282695614358834</v>
      </c>
      <c r="L1288" s="20">
        <f t="shared" si="559"/>
        <v>-0.30502886647536909</v>
      </c>
      <c r="M1288" s="20">
        <f t="shared" si="560"/>
        <v>-0.39928529813392311</v>
      </c>
      <c r="N1288" s="20">
        <f t="shared" si="544"/>
        <v>0.7687949563179407</v>
      </c>
      <c r="O1288" s="20">
        <f t="shared" si="545"/>
        <v>0.23120504368205941</v>
      </c>
      <c r="P1288" s="21">
        <f>IF(SUMIFS('Daily NSE Equity Options'!$L:$L,'Daily NSE Equity Options'!$A:$A,$A1288)=0,"",SUMIFS('Daily NSE Equity Options'!$L:$L,'Daily NSE Equity Options'!$A:$A,$A1288))</f>
        <v>76601.775699999998</v>
      </c>
      <c r="Q1288" s="8">
        <f>IF(SUMIFS('Daily BSE Equity Options'!$L:$L,'Daily BSE Equity Options'!$A:$A,$A1288)=0,"",SUMIFS('Daily BSE Equity Options'!$L:$L,'Daily BSE Equity Options'!$A:$A,$A1288))</f>
        <v>65767.297000000006</v>
      </c>
      <c r="R1288" s="8">
        <f t="shared" si="546"/>
        <v>142369.07270000002</v>
      </c>
      <c r="S1288" s="23" t="str">
        <f t="shared" si="547"/>
        <v/>
      </c>
      <c r="T1288" s="23" t="str">
        <f t="shared" si="548"/>
        <v/>
      </c>
      <c r="U1288" s="23" t="str">
        <f t="shared" si="549"/>
        <v/>
      </c>
      <c r="V1288" s="23">
        <f t="shared" si="561"/>
        <v>-0.36854755560372288</v>
      </c>
      <c r="W1288" s="23">
        <f t="shared" si="562"/>
        <v>6.9197474342847398E-2</v>
      </c>
      <c r="X1288" s="23">
        <f t="shared" si="563"/>
        <v>-0.22126666480295265</v>
      </c>
      <c r="Y1288" s="23">
        <f t="shared" si="550"/>
        <v>0.53805067524331773</v>
      </c>
      <c r="Z1288" s="23">
        <f t="shared" si="551"/>
        <v>0.46194932475668221</v>
      </c>
      <c r="AA1288" s="24">
        <f>IF(SUMIFS('Daily NSE Equity Options'!$M:$M,'Daily NSE Equity Options'!$A:$A,$A1288)=0,"",SUMIFS('Daily NSE Equity Options'!$M:$M,'Daily NSE Equity Options'!$A:$A,$A1288))</f>
        <v>45355010</v>
      </c>
      <c r="AB1288" s="9">
        <f>IF(SUMIFS('Daily BSE Equity Options'!$M:$M,'Daily BSE Equity Options'!$A:$A,$A1288)=0,"",SUMIFS('Daily BSE Equity Options'!$M:$M,'Daily BSE Equity Options'!$A:$A,$A1288))</f>
        <v>39854218</v>
      </c>
      <c r="AC1288" s="9">
        <f t="shared" si="552"/>
        <v>85209228</v>
      </c>
      <c r="AD1288" s="26" t="str">
        <f t="shared" si="553"/>
        <v/>
      </c>
      <c r="AE1288" s="26" t="str">
        <f t="shared" si="554"/>
        <v/>
      </c>
      <c r="AF1288" s="26" t="str">
        <f t="shared" si="555"/>
        <v/>
      </c>
      <c r="AG1288" s="26">
        <f t="shared" si="564"/>
        <v>-0.35073988509723264</v>
      </c>
      <c r="AH1288" s="26">
        <f t="shared" si="565"/>
        <v>6.5189941352064906E-2</v>
      </c>
      <c r="AI1288" s="26">
        <f t="shared" si="566"/>
        <v>-0.20566821503883281</v>
      </c>
      <c r="AJ1288" s="26">
        <f t="shared" si="556"/>
        <v>0.53227814715091659</v>
      </c>
      <c r="AK1288" s="26">
        <f t="shared" si="557"/>
        <v>0.46772185284908341</v>
      </c>
      <c r="AL1288" s="29">
        <v>14.63</v>
      </c>
      <c r="AM1288" s="30">
        <v>15.52</v>
      </c>
      <c r="AN1288" s="30">
        <v>14.63</v>
      </c>
      <c r="AO1288" s="30">
        <v>14.69</v>
      </c>
      <c r="AP1288" s="31">
        <v>4.1000000000000003E-3</v>
      </c>
    </row>
    <row r="1289" spans="1:42" x14ac:dyDescent="0.2">
      <c r="A1289" s="11">
        <v>45818</v>
      </c>
      <c r="B1289" s="5" t="s">
        <v>242</v>
      </c>
      <c r="C1289" s="10">
        <v>45809</v>
      </c>
      <c r="D1289" s="5" t="s">
        <v>195</v>
      </c>
      <c r="E1289" s="18">
        <f>IF(SUMIFS('Daily NSE Equity Options'!$K:$K,'Daily NSE Equity Options'!$A:$A,$A1289)=0,"",SUMIFS('Daily NSE Equity Options'!$K:$K,'Daily NSE Equity Options'!$A:$A,$A1289))</f>
        <v>293.70800000000003</v>
      </c>
      <c r="F1289" s="7">
        <f>IF(SUMIFS('Daily BSE Equity Options'!$K:$K,'Daily BSE Equity Options'!$A:$A,$A1289)=0,"",SUMIFS('Daily BSE Equity Options'!$K:$K,'Daily BSE Equity Options'!$A:$A,$A1289))</f>
        <v>207.48500000000001</v>
      </c>
      <c r="G1289" s="7">
        <f t="shared" si="540"/>
        <v>501.19300000000004</v>
      </c>
      <c r="H1289" s="20">
        <f t="shared" si="541"/>
        <v>-0.60832718791381568</v>
      </c>
      <c r="I1289" s="20">
        <f t="shared" si="542"/>
        <v>0.98137847064721773</v>
      </c>
      <c r="J1289" s="20">
        <f t="shared" si="543"/>
        <v>-0.41353395775911139</v>
      </c>
      <c r="K1289" s="20">
        <f t="shared" si="558"/>
        <v>-9.0067820166113033E-2</v>
      </c>
      <c r="L1289" s="20">
        <f t="shared" si="559"/>
        <v>1.1374362714647597</v>
      </c>
      <c r="M1289" s="20">
        <f t="shared" si="560"/>
        <v>0.19373731695930974</v>
      </c>
      <c r="N1289" s="20">
        <f t="shared" si="544"/>
        <v>0.58601776162077279</v>
      </c>
      <c r="O1289" s="20">
        <f t="shared" si="545"/>
        <v>0.41398223837922715</v>
      </c>
      <c r="P1289" s="21">
        <f>IF(SUMIFS('Daily NSE Equity Options'!$L:$L,'Daily NSE Equity Options'!$A:$A,$A1289)=0,"",SUMIFS('Daily NSE Equity Options'!$L:$L,'Daily NSE Equity Options'!$A:$A,$A1289))</f>
        <v>92902.429699999993</v>
      </c>
      <c r="Q1289" s="8">
        <f>IF(SUMIFS('Daily BSE Equity Options'!$L:$L,'Daily BSE Equity Options'!$A:$A,$A1289)=0,"",SUMIFS('Daily BSE Equity Options'!$L:$L,'Daily BSE Equity Options'!$A:$A,$A1289))</f>
        <v>423341.8517</v>
      </c>
      <c r="R1289" s="8">
        <f t="shared" si="546"/>
        <v>516244.28139999998</v>
      </c>
      <c r="S1289" s="23">
        <f t="shared" si="547"/>
        <v>-0.63399067912498297</v>
      </c>
      <c r="T1289" s="23">
        <f t="shared" si="548"/>
        <v>1.9185851372517573</v>
      </c>
      <c r="U1289" s="23">
        <f t="shared" si="549"/>
        <v>0.29424857675241145</v>
      </c>
      <c r="V1289" s="23">
        <f t="shared" si="561"/>
        <v>0.21279733858702166</v>
      </c>
      <c r="W1289" s="23">
        <f t="shared" si="562"/>
        <v>5.4369659543709083</v>
      </c>
      <c r="X1289" s="23">
        <f t="shared" si="563"/>
        <v>2.6260985030634387</v>
      </c>
      <c r="Y1289" s="23">
        <f t="shared" si="550"/>
        <v>0.17995827372277792</v>
      </c>
      <c r="Z1289" s="23">
        <f t="shared" si="551"/>
        <v>0.82004172627722205</v>
      </c>
      <c r="AA1289" s="24">
        <f>IF(SUMIFS('Daily NSE Equity Options'!$M:$M,'Daily NSE Equity Options'!$A:$A,$A1289)=0,"",SUMIFS('Daily NSE Equity Options'!$M:$M,'Daily NSE Equity Options'!$A:$A,$A1289))</f>
        <v>53934654</v>
      </c>
      <c r="AB1289" s="9">
        <f>IF(SUMIFS('Daily BSE Equity Options'!$M:$M,'Daily BSE Equity Options'!$A:$A,$A1289)=0,"",SUMIFS('Daily BSE Equity Options'!$M:$M,'Daily BSE Equity Options'!$A:$A,$A1289))</f>
        <v>256797390</v>
      </c>
      <c r="AC1289" s="9">
        <f t="shared" si="552"/>
        <v>310732044</v>
      </c>
      <c r="AD1289" s="26">
        <f t="shared" si="553"/>
        <v>-0.83531888250386566</v>
      </c>
      <c r="AE1289" s="26">
        <f t="shared" si="554"/>
        <v>0.51405805696938356</v>
      </c>
      <c r="AF1289" s="26">
        <f t="shared" si="555"/>
        <v>-0.37493343335298179</v>
      </c>
      <c r="AG1289" s="26">
        <f t="shared" si="564"/>
        <v>0.18916640080114644</v>
      </c>
      <c r="AH1289" s="26">
        <f t="shared" si="565"/>
        <v>5.4434181094708718</v>
      </c>
      <c r="AI1289" s="26">
        <f t="shared" si="566"/>
        <v>2.6466947453156129</v>
      </c>
      <c r="AJ1289" s="26">
        <f t="shared" si="556"/>
        <v>0.17357287425432055</v>
      </c>
      <c r="AK1289" s="26">
        <f t="shared" si="557"/>
        <v>0.82642712574567945</v>
      </c>
      <c r="AL1289" s="29">
        <v>14.692500000000001</v>
      </c>
      <c r="AM1289" s="30">
        <v>14.74</v>
      </c>
      <c r="AN1289" s="30">
        <v>13.932499999999999</v>
      </c>
      <c r="AO1289" s="30">
        <v>14.02</v>
      </c>
      <c r="AP1289" s="31">
        <v>-4.58E-2</v>
      </c>
    </row>
    <row r="1290" spans="1:42" x14ac:dyDescent="0.2">
      <c r="A1290" s="11">
        <v>45819</v>
      </c>
      <c r="B1290" s="5" t="s">
        <v>240</v>
      </c>
      <c r="C1290" s="10">
        <v>45809</v>
      </c>
      <c r="D1290" s="5" t="s">
        <v>195</v>
      </c>
      <c r="E1290" s="18">
        <f>IF(SUMIFS('Daily NSE Equity Options'!$K:$K,'Daily NSE Equity Options'!$A:$A,$A1290)=0,"",SUMIFS('Daily NSE Equity Options'!$K:$K,'Daily NSE Equity Options'!$A:$A,$A1290))</f>
        <v>450.53160000000003</v>
      </c>
      <c r="F1290" s="7">
        <f>IF(SUMIFS('Daily BSE Equity Options'!$K:$K,'Daily BSE Equity Options'!$A:$A,$A1290)=0,"",SUMIFS('Daily BSE Equity Options'!$K:$K,'Daily BSE Equity Options'!$A:$A,$A1290))</f>
        <v>39.904899999999998</v>
      </c>
      <c r="G1290" s="7">
        <f t="shared" si="540"/>
        <v>490.43650000000002</v>
      </c>
      <c r="H1290" s="20">
        <f t="shared" si="541"/>
        <v>-0.35504625518593047</v>
      </c>
      <c r="I1290" s="20">
        <f t="shared" si="542"/>
        <v>5.7148313926095442</v>
      </c>
      <c r="J1290" s="20">
        <f t="shared" si="543"/>
        <v>-0.30384326851353072</v>
      </c>
      <c r="K1290" s="20">
        <f t="shared" si="558"/>
        <v>0.53394391708771982</v>
      </c>
      <c r="L1290" s="20">
        <f t="shared" si="559"/>
        <v>-0.80767332578258677</v>
      </c>
      <c r="M1290" s="20">
        <f t="shared" si="560"/>
        <v>-2.1461792163896987E-2</v>
      </c>
      <c r="N1290" s="20">
        <f t="shared" si="544"/>
        <v>0.9186339108121031</v>
      </c>
      <c r="O1290" s="20">
        <f t="shared" si="545"/>
        <v>8.1366089187896895E-2</v>
      </c>
      <c r="P1290" s="21">
        <f>IF(SUMIFS('Daily NSE Equity Options'!$L:$L,'Daily NSE Equity Options'!$A:$A,$A1290)=0,"",SUMIFS('Daily NSE Equity Options'!$L:$L,'Daily NSE Equity Options'!$A:$A,$A1290))</f>
        <v>186787.68150000001</v>
      </c>
      <c r="Q1290" s="8">
        <f>IF(SUMIFS('Daily BSE Equity Options'!$L:$L,'Daily BSE Equity Options'!$A:$A,$A1290)=0,"",SUMIFS('Daily BSE Equity Options'!$L:$L,'Daily BSE Equity Options'!$A:$A,$A1290))</f>
        <v>14779.8804</v>
      </c>
      <c r="R1290" s="8">
        <f t="shared" si="546"/>
        <v>201567.5619</v>
      </c>
      <c r="S1290" s="23">
        <f t="shared" si="547"/>
        <v>-0.5490004063774323</v>
      </c>
      <c r="T1290" s="23">
        <f t="shared" si="548"/>
        <v>7.0847907772686654</v>
      </c>
      <c r="U1290" s="23">
        <f t="shared" si="549"/>
        <v>-0.51545310564926061</v>
      </c>
      <c r="V1290" s="23">
        <f t="shared" si="561"/>
        <v>1.0105790785361992</v>
      </c>
      <c r="W1290" s="23">
        <f t="shared" si="562"/>
        <v>-0.9650875992046406</v>
      </c>
      <c r="X1290" s="23">
        <f t="shared" si="563"/>
        <v>-0.60955003442678324</v>
      </c>
      <c r="Y1290" s="23">
        <f t="shared" si="550"/>
        <v>0.92667530300667889</v>
      </c>
      <c r="Z1290" s="23">
        <f t="shared" si="551"/>
        <v>7.3324696993321128E-2</v>
      </c>
      <c r="AA1290" s="24">
        <f>IF(SUMIFS('Daily NSE Equity Options'!$M:$M,'Daily NSE Equity Options'!$A:$A,$A1290)=0,"",SUMIFS('Daily NSE Equity Options'!$M:$M,'Daily NSE Equity Options'!$A:$A,$A1290))</f>
        <v>104095682</v>
      </c>
      <c r="AB1290" s="9">
        <f>IF(SUMIFS('Daily BSE Equity Options'!$M:$M,'Daily BSE Equity Options'!$A:$A,$A1290)=0,"",SUMIFS('Daily BSE Equity Options'!$M:$M,'Daily BSE Equity Options'!$A:$A,$A1290))</f>
        <v>8895728</v>
      </c>
      <c r="AC1290" s="9">
        <f t="shared" si="552"/>
        <v>112991410</v>
      </c>
      <c r="AD1290" s="26">
        <f t="shared" si="553"/>
        <v>-0.79917270694113263</v>
      </c>
      <c r="AE1290" s="26">
        <f t="shared" si="554"/>
        <v>2.7839009996422708</v>
      </c>
      <c r="AF1290" s="26">
        <f t="shared" si="555"/>
        <v>-0.78299480596608151</v>
      </c>
      <c r="AG1290" s="26">
        <f t="shared" si="564"/>
        <v>0.93003336964023164</v>
      </c>
      <c r="AH1290" s="26">
        <f t="shared" si="565"/>
        <v>-0.96535896256578002</v>
      </c>
      <c r="AI1290" s="26">
        <f t="shared" si="566"/>
        <v>-0.63637026762518256</v>
      </c>
      <c r="AJ1290" s="26">
        <f t="shared" si="556"/>
        <v>0.92127075854704354</v>
      </c>
      <c r="AK1290" s="26">
        <f t="shared" si="557"/>
        <v>7.8729241452956469E-2</v>
      </c>
      <c r="AL1290" s="29">
        <v>14.015000000000001</v>
      </c>
      <c r="AM1290" s="30">
        <v>14.154999999999999</v>
      </c>
      <c r="AN1290" s="30">
        <v>13.557499999999999</v>
      </c>
      <c r="AO1290" s="30">
        <v>13.67</v>
      </c>
      <c r="AP1290" s="31">
        <v>-2.46E-2</v>
      </c>
    </row>
    <row r="1291" spans="1:42" x14ac:dyDescent="0.2">
      <c r="A1291" s="11">
        <v>45820</v>
      </c>
      <c r="B1291" s="5" t="s">
        <v>243</v>
      </c>
      <c r="C1291" s="10">
        <v>45809</v>
      </c>
      <c r="D1291" s="5" t="s">
        <v>195</v>
      </c>
      <c r="E1291" s="18">
        <f>IF(SUMIFS('Daily NSE Equity Options'!$K:$K,'Daily NSE Equity Options'!$A:$A,$A1291)=0,"",SUMIFS('Daily NSE Equity Options'!$K:$K,'Daily NSE Equity Options'!$A:$A,$A1291))</f>
        <v>683.35659999999996</v>
      </c>
      <c r="F1291" s="7">
        <f>IF(SUMIFS('Daily BSE Equity Options'!$K:$K,'Daily BSE Equity Options'!$A:$A,$A1291)=0,"",SUMIFS('Daily BSE Equity Options'!$K:$K,'Daily BSE Equity Options'!$A:$A,$A1291))</f>
        <v>58.4435</v>
      </c>
      <c r="G1291" s="7">
        <f t="shared" si="540"/>
        <v>741.80009999999993</v>
      </c>
      <c r="H1291" s="20">
        <f t="shared" si="541"/>
        <v>-9.5799235098661395E-2</v>
      </c>
      <c r="I1291" s="20">
        <f t="shared" si="542"/>
        <v>7.0615059933514495</v>
      </c>
      <c r="J1291" s="20">
        <f t="shared" si="543"/>
        <v>-2.7794229491644562E-2</v>
      </c>
      <c r="K1291" s="20">
        <f t="shared" si="558"/>
        <v>0.51677840133744213</v>
      </c>
      <c r="L1291" s="20">
        <f t="shared" si="559"/>
        <v>0.46456951401958158</v>
      </c>
      <c r="M1291" s="20">
        <f t="shared" si="560"/>
        <v>0.51253036835553623</v>
      </c>
      <c r="N1291" s="20">
        <f t="shared" si="544"/>
        <v>0.92121394968806292</v>
      </c>
      <c r="O1291" s="20">
        <f t="shared" si="545"/>
        <v>7.8786050311937139E-2</v>
      </c>
      <c r="P1291" s="21">
        <f>IF(SUMIFS('Daily NSE Equity Options'!$L:$L,'Daily NSE Equity Options'!$A:$A,$A1291)=0,"",SUMIFS('Daily NSE Equity Options'!$L:$L,'Daily NSE Equity Options'!$A:$A,$A1291))</f>
        <v>568231.0013</v>
      </c>
      <c r="Q1291" s="8">
        <f>IF(SUMIFS('Daily BSE Equity Options'!$L:$L,'Daily BSE Equity Options'!$A:$A,$A1291)=0,"",SUMIFS('Daily BSE Equity Options'!$L:$L,'Daily BSE Equity Options'!$A:$A,$A1291))</f>
        <v>23284.553</v>
      </c>
      <c r="R1291" s="8">
        <f t="shared" si="546"/>
        <v>591515.55429999996</v>
      </c>
      <c r="S1291" s="23">
        <f t="shared" si="547"/>
        <v>-3.6452389980667577E-2</v>
      </c>
      <c r="T1291" s="23">
        <f t="shared" si="548"/>
        <v>7.0000223324644288</v>
      </c>
      <c r="U1291" s="23">
        <f t="shared" si="549"/>
        <v>-1.8949204137271858E-3</v>
      </c>
      <c r="V1291" s="23">
        <f t="shared" si="561"/>
        <v>2.0421224608433293</v>
      </c>
      <c r="W1291" s="23">
        <f t="shared" si="562"/>
        <v>0.57542228826154784</v>
      </c>
      <c r="X1291" s="23">
        <f t="shared" si="563"/>
        <v>1.9345771151087181</v>
      </c>
      <c r="Y1291" s="23">
        <f t="shared" si="550"/>
        <v>0.96063577224515273</v>
      </c>
      <c r="Z1291" s="23">
        <f t="shared" si="551"/>
        <v>3.9364227754847395E-2</v>
      </c>
      <c r="AA1291" s="24">
        <f>IF(SUMIFS('Daily NSE Equity Options'!$M:$M,'Daily NSE Equity Options'!$A:$A,$A1291)=0,"",SUMIFS('Daily NSE Equity Options'!$M:$M,'Daily NSE Equity Options'!$A:$A,$A1291))</f>
        <v>307710619</v>
      </c>
      <c r="AB1291" s="9">
        <f>IF(SUMIFS('Daily BSE Equity Options'!$M:$M,'Daily BSE Equity Options'!$A:$A,$A1291)=0,"",SUMIFS('Daily BSE Equity Options'!$M:$M,'Daily BSE Equity Options'!$A:$A,$A1291))</f>
        <v>14126791</v>
      </c>
      <c r="AC1291" s="9">
        <f t="shared" si="552"/>
        <v>321837410</v>
      </c>
      <c r="AD1291" s="26">
        <f t="shared" si="553"/>
        <v>-0.62097201416263781</v>
      </c>
      <c r="AE1291" s="26">
        <f t="shared" si="554"/>
        <v>2.8148687838011908</v>
      </c>
      <c r="AF1291" s="26">
        <f t="shared" si="555"/>
        <v>-0.60537112757386002</v>
      </c>
      <c r="AG1291" s="26">
        <f t="shared" si="564"/>
        <v>1.9560363416419135</v>
      </c>
      <c r="AH1291" s="26">
        <f t="shared" si="565"/>
        <v>0.58804214787142772</v>
      </c>
      <c r="AI1291" s="26">
        <f t="shared" si="566"/>
        <v>1.8483351964543147</v>
      </c>
      <c r="AJ1291" s="26">
        <f t="shared" si="556"/>
        <v>0.9561058144235004</v>
      </c>
      <c r="AK1291" s="26">
        <f t="shared" si="557"/>
        <v>4.3894185576499635E-2</v>
      </c>
      <c r="AL1291" s="29">
        <v>13.6675</v>
      </c>
      <c r="AM1291" s="30">
        <v>14.272500000000001</v>
      </c>
      <c r="AN1291" s="30">
        <v>13.13</v>
      </c>
      <c r="AO1291" s="30">
        <v>14.02</v>
      </c>
      <c r="AP1291" s="31">
        <v>2.58E-2</v>
      </c>
    </row>
    <row r="1292" spans="1:42" x14ac:dyDescent="0.2">
      <c r="A1292" s="11">
        <v>45821</v>
      </c>
      <c r="B1292" s="5" t="s">
        <v>241</v>
      </c>
      <c r="C1292" s="10">
        <v>45809</v>
      </c>
      <c r="D1292" s="5" t="s">
        <v>195</v>
      </c>
      <c r="E1292" s="18">
        <f>IF(SUMIFS('Daily NSE Equity Options'!$K:$K,'Daily NSE Equity Options'!$A:$A,$A1292)=0,"",SUMIFS('Daily NSE Equity Options'!$K:$K,'Daily NSE Equity Options'!$A:$A,$A1292))</f>
        <v>454.86649999999997</v>
      </c>
      <c r="F1292" s="7">
        <f>IF(SUMIFS('Daily BSE Equity Options'!$K:$K,'Daily BSE Equity Options'!$A:$A,$A1292)=0,"",SUMIFS('Daily BSE Equity Options'!$K:$K,'Daily BSE Equity Options'!$A:$A,$A1292))</f>
        <v>122.66889999999999</v>
      </c>
      <c r="G1292" s="7">
        <f t="shared" si="540"/>
        <v>577.53539999999998</v>
      </c>
      <c r="H1292" s="20">
        <f t="shared" si="541"/>
        <v>-0.19325637518948524</v>
      </c>
      <c r="I1292" s="20">
        <f t="shared" si="542"/>
        <v>5.4828032681189285</v>
      </c>
      <c r="J1292" s="20">
        <f t="shared" si="543"/>
        <v>-8.9525141462284408E-3</v>
      </c>
      <c r="K1292" s="20">
        <f t="shared" si="558"/>
        <v>-0.3343643713984763</v>
      </c>
      <c r="L1292" s="20">
        <f t="shared" si="559"/>
        <v>1.0989314466108291</v>
      </c>
      <c r="M1292" s="20">
        <f t="shared" si="560"/>
        <v>-0.22144065496890597</v>
      </c>
      <c r="N1292" s="20">
        <f t="shared" si="544"/>
        <v>0.78759934023091915</v>
      </c>
      <c r="O1292" s="20">
        <f t="shared" si="545"/>
        <v>0.21240065976908082</v>
      </c>
      <c r="P1292" s="21">
        <f>IF(SUMIFS('Daily NSE Equity Options'!$L:$L,'Daily NSE Equity Options'!$A:$A,$A1292)=0,"",SUMIFS('Daily NSE Equity Options'!$L:$L,'Daily NSE Equity Options'!$A:$A,$A1292))</f>
        <v>98459.569499999998</v>
      </c>
      <c r="Q1292" s="8">
        <f>IF(SUMIFS('Daily BSE Equity Options'!$L:$L,'Daily BSE Equity Options'!$A:$A,$A1292)=0,"",SUMIFS('Daily BSE Equity Options'!$L:$L,'Daily BSE Equity Options'!$A:$A,$A1292))</f>
        <v>51421.437400000003</v>
      </c>
      <c r="R1292" s="8">
        <f t="shared" si="546"/>
        <v>149881.00690000001</v>
      </c>
      <c r="S1292" s="23">
        <f t="shared" si="547"/>
        <v>-0.73001671737708018</v>
      </c>
      <c r="T1292" s="23">
        <f t="shared" si="548"/>
        <v>3.0560653563259903</v>
      </c>
      <c r="U1292" s="23">
        <f t="shared" si="549"/>
        <v>-0.60282251688603239</v>
      </c>
      <c r="V1292" s="23">
        <f t="shared" si="561"/>
        <v>-0.82672615666033</v>
      </c>
      <c r="W1292" s="23">
        <f t="shared" si="562"/>
        <v>1.2083927228493501</v>
      </c>
      <c r="X1292" s="23">
        <f t="shared" si="563"/>
        <v>-0.74661527357912116</v>
      </c>
      <c r="Y1292" s="23">
        <f t="shared" si="550"/>
        <v>0.65691825493067191</v>
      </c>
      <c r="Z1292" s="23">
        <f t="shared" si="551"/>
        <v>0.34308174506932804</v>
      </c>
      <c r="AA1292" s="24">
        <f>IF(SUMIFS('Daily NSE Equity Options'!$M:$M,'Daily NSE Equity Options'!$A:$A,$A1292)=0,"",SUMIFS('Daily NSE Equity Options'!$M:$M,'Daily NSE Equity Options'!$A:$A,$A1292))</f>
        <v>58067417</v>
      </c>
      <c r="AB1292" s="9">
        <f>IF(SUMIFS('Daily BSE Equity Options'!$M:$M,'Daily BSE Equity Options'!$A:$A,$A1292)=0,"",SUMIFS('Daily BSE Equity Options'!$M:$M,'Daily BSE Equity Options'!$A:$A,$A1292))</f>
        <v>31668027</v>
      </c>
      <c r="AC1292" s="9">
        <f t="shared" si="552"/>
        <v>89735444</v>
      </c>
      <c r="AD1292" s="26">
        <f t="shared" si="553"/>
        <v>-0.90313594795346208</v>
      </c>
      <c r="AE1292" s="26">
        <f t="shared" si="554"/>
        <v>0.95221473357420572</v>
      </c>
      <c r="AF1292" s="26">
        <f t="shared" si="555"/>
        <v>-0.85425339833721414</v>
      </c>
      <c r="AG1292" s="26">
        <f t="shared" si="564"/>
        <v>-0.81129212508587489</v>
      </c>
      <c r="AH1292" s="26">
        <f t="shared" si="565"/>
        <v>1.2416999727680547</v>
      </c>
      <c r="AI1292" s="26">
        <f t="shared" si="566"/>
        <v>-0.7211777089555873</v>
      </c>
      <c r="AJ1292" s="26">
        <f t="shared" si="556"/>
        <v>0.64709566712569</v>
      </c>
      <c r="AK1292" s="26">
        <f t="shared" si="557"/>
        <v>0.35290433287430995</v>
      </c>
      <c r="AL1292" s="29">
        <v>14.015000000000001</v>
      </c>
      <c r="AM1292" s="30">
        <v>15.975</v>
      </c>
      <c r="AN1292" s="30">
        <v>14.015000000000001</v>
      </c>
      <c r="AO1292" s="30">
        <v>15.08</v>
      </c>
      <c r="AP1292" s="31">
        <v>7.5999999999999998E-2</v>
      </c>
    </row>
    <row r="1293" spans="1:42" x14ac:dyDescent="0.2">
      <c r="A1293" s="11">
        <v>45824</v>
      </c>
      <c r="B1293" s="5" t="s">
        <v>244</v>
      </c>
      <c r="C1293" s="10">
        <v>45809</v>
      </c>
      <c r="D1293" s="5" t="s">
        <v>195</v>
      </c>
      <c r="E1293" s="18">
        <f>IF(SUMIFS('Daily NSE Equity Options'!$K:$K,'Daily NSE Equity Options'!$A:$A,$A1293)=0,"",SUMIFS('Daily NSE Equity Options'!$K:$K,'Daily NSE Equity Options'!$A:$A,$A1293))</f>
        <v>431.3279</v>
      </c>
      <c r="F1293" s="7">
        <f>IF(SUMIFS('Daily BSE Equity Options'!$K:$K,'Daily BSE Equity Options'!$A:$A,$A1293)=0,"",SUMIFS('Daily BSE Equity Options'!$K:$K,'Daily BSE Equity Options'!$A:$A,$A1293))</f>
        <v>157.0976</v>
      </c>
      <c r="G1293" s="7">
        <f t="shared" si="540"/>
        <v>588.42550000000006</v>
      </c>
      <c r="H1293" s="20" t="str">
        <f t="shared" si="541"/>
        <v/>
      </c>
      <c r="I1293" s="20" t="str">
        <f t="shared" si="542"/>
        <v/>
      </c>
      <c r="J1293" s="20" t="str">
        <f t="shared" si="543"/>
        <v/>
      </c>
      <c r="K1293" s="20">
        <f t="shared" si="558"/>
        <v>-5.1748370126179832E-2</v>
      </c>
      <c r="L1293" s="20">
        <f t="shared" si="559"/>
        <v>0.28066364009133538</v>
      </c>
      <c r="M1293" s="20">
        <f t="shared" si="560"/>
        <v>1.8856160159187008E-2</v>
      </c>
      <c r="N1293" s="20">
        <f t="shared" si="544"/>
        <v>0.73302040785112121</v>
      </c>
      <c r="O1293" s="20">
        <f t="shared" si="545"/>
        <v>0.26697959214887862</v>
      </c>
      <c r="P1293" s="21">
        <f>IF(SUMIFS('Daily NSE Equity Options'!$L:$L,'Daily NSE Equity Options'!$A:$A,$A1293)=0,"",SUMIFS('Daily NSE Equity Options'!$L:$L,'Daily NSE Equity Options'!$A:$A,$A1293))</f>
        <v>117086.101</v>
      </c>
      <c r="Q1293" s="8">
        <f>IF(SUMIFS('Daily BSE Equity Options'!$L:$L,'Daily BSE Equity Options'!$A:$A,$A1293)=0,"",SUMIFS('Daily BSE Equity Options'!$L:$L,'Daily BSE Equity Options'!$A:$A,$A1293))</f>
        <v>96783.213000000003</v>
      </c>
      <c r="R1293" s="8">
        <f t="shared" si="546"/>
        <v>213869.31400000001</v>
      </c>
      <c r="S1293" s="23" t="str">
        <f t="shared" si="547"/>
        <v/>
      </c>
      <c r="T1293" s="23" t="str">
        <f t="shared" si="548"/>
        <v/>
      </c>
      <c r="U1293" s="23" t="str">
        <f t="shared" si="549"/>
        <v/>
      </c>
      <c r="V1293" s="23">
        <f t="shared" si="561"/>
        <v>0.18917949361945974</v>
      </c>
      <c r="W1293" s="23">
        <f t="shared" si="562"/>
        <v>0.88215689590972035</v>
      </c>
      <c r="X1293" s="23">
        <f t="shared" si="563"/>
        <v>0.42692739009081215</v>
      </c>
      <c r="Y1293" s="23">
        <f t="shared" si="550"/>
        <v>0.54746564062949199</v>
      </c>
      <c r="Z1293" s="23">
        <f t="shared" si="551"/>
        <v>0.4525343593705079</v>
      </c>
      <c r="AA1293" s="24">
        <f>IF(SUMIFS('Daily NSE Equity Options'!$M:$M,'Daily NSE Equity Options'!$A:$A,$A1293)=0,"",SUMIFS('Daily NSE Equity Options'!$M:$M,'Daily NSE Equity Options'!$A:$A,$A1293))</f>
        <v>67958275</v>
      </c>
      <c r="AB1293" s="9">
        <f>IF(SUMIFS('Daily BSE Equity Options'!$M:$M,'Daily BSE Equity Options'!$A:$A,$A1293)=0,"",SUMIFS('Daily BSE Equity Options'!$M:$M,'Daily BSE Equity Options'!$A:$A,$A1293))</f>
        <v>59227126</v>
      </c>
      <c r="AC1293" s="9">
        <f t="shared" si="552"/>
        <v>127185401</v>
      </c>
      <c r="AD1293" s="26" t="str">
        <f t="shared" si="553"/>
        <v/>
      </c>
      <c r="AE1293" s="26" t="str">
        <f t="shared" si="554"/>
        <v/>
      </c>
      <c r="AF1293" s="26" t="str">
        <f t="shared" si="555"/>
        <v/>
      </c>
      <c r="AG1293" s="26">
        <f t="shared" si="564"/>
        <v>0.17033404465020374</v>
      </c>
      <c r="AH1293" s="26">
        <f t="shared" si="565"/>
        <v>0.87024995273624084</v>
      </c>
      <c r="AI1293" s="26">
        <f t="shared" si="566"/>
        <v>0.41733740126142349</v>
      </c>
      <c r="AJ1293" s="26">
        <f t="shared" si="556"/>
        <v>0.53432449373650992</v>
      </c>
      <c r="AK1293" s="26">
        <f t="shared" si="557"/>
        <v>0.46567550626349008</v>
      </c>
      <c r="AL1293" s="29">
        <v>15.08</v>
      </c>
      <c r="AM1293" s="30">
        <v>15.4725</v>
      </c>
      <c r="AN1293" s="30">
        <v>14.5525</v>
      </c>
      <c r="AO1293" s="30">
        <v>14.84</v>
      </c>
      <c r="AP1293" s="31">
        <v>-1.5900000000000001E-2</v>
      </c>
    </row>
    <row r="1294" spans="1:42" x14ac:dyDescent="0.2">
      <c r="A1294" s="11">
        <v>45825</v>
      </c>
      <c r="B1294" s="5" t="s">
        <v>242</v>
      </c>
      <c r="C1294" s="10">
        <v>45809</v>
      </c>
      <c r="D1294" s="5" t="s">
        <v>195</v>
      </c>
      <c r="E1294" s="18">
        <f>IF(SUMIFS('Daily NSE Equity Options'!$K:$K,'Daily NSE Equity Options'!$A:$A,$A1294)=0,"",SUMIFS('Daily NSE Equity Options'!$K:$K,'Daily NSE Equity Options'!$A:$A,$A1294))</f>
        <v>321.08539999999999</v>
      </c>
      <c r="F1294" s="7">
        <f>IF(SUMIFS('Daily BSE Equity Options'!$K:$K,'Daily BSE Equity Options'!$A:$A,$A1294)=0,"",SUMIFS('Daily BSE Equity Options'!$K:$K,'Daily BSE Equity Options'!$A:$A,$A1294))</f>
        <v>220.33340000000001</v>
      </c>
      <c r="G1294" s="7">
        <f t="shared" si="540"/>
        <v>541.41880000000003</v>
      </c>
      <c r="H1294" s="20" t="str">
        <f t="shared" si="541"/>
        <v/>
      </c>
      <c r="I1294" s="20" t="str">
        <f t="shared" si="542"/>
        <v/>
      </c>
      <c r="J1294" s="20" t="str">
        <f t="shared" si="543"/>
        <v/>
      </c>
      <c r="K1294" s="20">
        <f t="shared" si="558"/>
        <v>-0.25558861367419083</v>
      </c>
      <c r="L1294" s="20">
        <f t="shared" si="559"/>
        <v>0.40252556372598947</v>
      </c>
      <c r="M1294" s="20">
        <f t="shared" si="560"/>
        <v>-7.9885559004495899E-2</v>
      </c>
      <c r="N1294" s="20">
        <f t="shared" si="544"/>
        <v>0.59304442328193996</v>
      </c>
      <c r="O1294" s="20">
        <f t="shared" si="545"/>
        <v>0.40695557671806004</v>
      </c>
      <c r="P1294" s="21">
        <f>IF(SUMIFS('Daily NSE Equity Options'!$L:$L,'Daily NSE Equity Options'!$A:$A,$A1294)=0,"",SUMIFS('Daily NSE Equity Options'!$L:$L,'Daily NSE Equity Options'!$A:$A,$A1294))</f>
        <v>104805.3655</v>
      </c>
      <c r="Q1294" s="8">
        <f>IF(SUMIFS('Daily BSE Equity Options'!$L:$L,'Daily BSE Equity Options'!$A:$A,$A1294)=0,"",SUMIFS('Daily BSE Equity Options'!$L:$L,'Daily BSE Equity Options'!$A:$A,$A1294))</f>
        <v>455059.90509999997</v>
      </c>
      <c r="R1294" s="8">
        <f t="shared" si="546"/>
        <v>559865.27059999993</v>
      </c>
      <c r="S1294" s="23" t="str">
        <f t="shared" si="547"/>
        <v/>
      </c>
      <c r="T1294" s="23" t="str">
        <f t="shared" si="548"/>
        <v/>
      </c>
      <c r="U1294" s="23" t="str">
        <f t="shared" si="549"/>
        <v/>
      </c>
      <c r="V1294" s="23">
        <f t="shared" si="561"/>
        <v>-0.1048863647786854</v>
      </c>
      <c r="W1294" s="23">
        <f t="shared" si="562"/>
        <v>3.7018474691473608</v>
      </c>
      <c r="X1294" s="23">
        <f t="shared" si="563"/>
        <v>1.617791492051075</v>
      </c>
      <c r="Y1294" s="23">
        <f t="shared" si="550"/>
        <v>0.18719747589930258</v>
      </c>
      <c r="Z1294" s="23">
        <f t="shared" si="551"/>
        <v>0.81280252410069753</v>
      </c>
      <c r="AA1294" s="24">
        <f>IF(SUMIFS('Daily NSE Equity Options'!$M:$M,'Daily NSE Equity Options'!$A:$A,$A1294)=0,"",SUMIFS('Daily NSE Equity Options'!$M:$M,'Daily NSE Equity Options'!$A:$A,$A1294))</f>
        <v>61016840</v>
      </c>
      <c r="AB1294" s="9">
        <f>IF(SUMIFS('Daily BSE Equity Options'!$M:$M,'Daily BSE Equity Options'!$A:$A,$A1294)=0,"",SUMIFS('Daily BSE Equity Options'!$M:$M,'Daily BSE Equity Options'!$A:$A,$A1294))</f>
        <v>278794227</v>
      </c>
      <c r="AC1294" s="9">
        <f t="shared" si="552"/>
        <v>339811067</v>
      </c>
      <c r="AD1294" s="26" t="str">
        <f t="shared" si="553"/>
        <v/>
      </c>
      <c r="AE1294" s="26" t="str">
        <f t="shared" si="554"/>
        <v/>
      </c>
      <c r="AF1294" s="26" t="str">
        <f t="shared" si="555"/>
        <v/>
      </c>
      <c r="AG1294" s="26">
        <f t="shared" si="564"/>
        <v>-0.10214260147127041</v>
      </c>
      <c r="AH1294" s="26">
        <f t="shared" si="565"/>
        <v>3.7072050566829802</v>
      </c>
      <c r="AI1294" s="26">
        <f t="shared" si="566"/>
        <v>1.6717772977733505</v>
      </c>
      <c r="AJ1294" s="26">
        <f t="shared" si="556"/>
        <v>0.17956107356562345</v>
      </c>
      <c r="AK1294" s="26">
        <f t="shared" si="557"/>
        <v>0.82043892643437655</v>
      </c>
      <c r="AL1294" s="29">
        <v>14.8375</v>
      </c>
      <c r="AM1294" s="30">
        <v>15.022500000000001</v>
      </c>
      <c r="AN1294" s="30">
        <v>14.3</v>
      </c>
      <c r="AO1294" s="30">
        <v>14.4</v>
      </c>
      <c r="AP1294" s="31">
        <v>-2.9499999999999998E-2</v>
      </c>
    </row>
    <row r="1295" spans="1:42" x14ac:dyDescent="0.2">
      <c r="A1295" s="11">
        <v>45826</v>
      </c>
      <c r="B1295" s="5" t="s">
        <v>240</v>
      </c>
      <c r="C1295" s="10">
        <v>45809</v>
      </c>
      <c r="D1295" s="5" t="s">
        <v>195</v>
      </c>
      <c r="E1295" s="18">
        <f>IF(SUMIFS('Daily NSE Equity Options'!$K:$K,'Daily NSE Equity Options'!$A:$A,$A1295)=0,"",SUMIFS('Daily NSE Equity Options'!$K:$K,'Daily NSE Equity Options'!$A:$A,$A1295))</f>
        <v>486.52480000000003</v>
      </c>
      <c r="F1295" s="7">
        <f>IF(SUMIFS('Daily BSE Equity Options'!$K:$K,'Daily BSE Equity Options'!$A:$A,$A1295)=0,"",SUMIFS('Daily BSE Equity Options'!$K:$K,'Daily BSE Equity Options'!$A:$A,$A1295))</f>
        <v>44.226500000000001</v>
      </c>
      <c r="G1295" s="7">
        <f t="shared" si="540"/>
        <v>530.75130000000001</v>
      </c>
      <c r="H1295" s="20">
        <f t="shared" si="541"/>
        <v>-0.16334837567165161</v>
      </c>
      <c r="I1295" s="20">
        <f t="shared" si="542"/>
        <v>11.484192401061367</v>
      </c>
      <c r="J1295" s="20">
        <f t="shared" si="543"/>
        <v>-9.2820902175651865E-2</v>
      </c>
      <c r="K1295" s="20">
        <f t="shared" si="558"/>
        <v>0.51525045984650819</v>
      </c>
      <c r="L1295" s="20">
        <f t="shared" si="559"/>
        <v>-0.79927464469753562</v>
      </c>
      <c r="M1295" s="20">
        <f t="shared" si="560"/>
        <v>-1.9702862183581416E-2</v>
      </c>
      <c r="N1295" s="20">
        <f t="shared" si="544"/>
        <v>0.91667189510416647</v>
      </c>
      <c r="O1295" s="20">
        <f t="shared" si="545"/>
        <v>8.3328104895833505E-2</v>
      </c>
      <c r="P1295" s="21">
        <f>IF(SUMIFS('Daily NSE Equity Options'!$L:$L,'Daily NSE Equity Options'!$A:$A,$A1295)=0,"",SUMIFS('Daily NSE Equity Options'!$L:$L,'Daily NSE Equity Options'!$A:$A,$A1295))</f>
        <v>193901.88680000001</v>
      </c>
      <c r="Q1295" s="8">
        <f>IF(SUMIFS('Daily BSE Equity Options'!$L:$L,'Daily BSE Equity Options'!$A:$A,$A1295)=0,"",SUMIFS('Daily BSE Equity Options'!$L:$L,'Daily BSE Equity Options'!$A:$A,$A1295))</f>
        <v>14452.022999999999</v>
      </c>
      <c r="R1295" s="8">
        <f t="shared" si="546"/>
        <v>208353.90979999999</v>
      </c>
      <c r="S1295" s="23">
        <f t="shared" si="547"/>
        <v>-0.46410784749664624</v>
      </c>
      <c r="T1295" s="23">
        <f t="shared" si="548"/>
        <v>12.194545837005073</v>
      </c>
      <c r="U1295" s="23">
        <f t="shared" si="549"/>
        <v>-0.42590423746456019</v>
      </c>
      <c r="V1295" s="23">
        <f t="shared" si="561"/>
        <v>0.85011412225836858</v>
      </c>
      <c r="W1295" s="23">
        <f t="shared" si="562"/>
        <v>-0.9682414933989314</v>
      </c>
      <c r="X1295" s="23">
        <f t="shared" si="563"/>
        <v>-0.62784991186056249</v>
      </c>
      <c r="Y1295" s="23">
        <f t="shared" si="550"/>
        <v>0.9306371403643322</v>
      </c>
      <c r="Z1295" s="23">
        <f t="shared" si="551"/>
        <v>6.9362859635667851E-2</v>
      </c>
      <c r="AA1295" s="24">
        <f>IF(SUMIFS('Daily NSE Equity Options'!$M:$M,'Daily NSE Equity Options'!$A:$A,$A1295)=0,"",SUMIFS('Daily NSE Equity Options'!$M:$M,'Daily NSE Equity Options'!$A:$A,$A1295))</f>
        <v>109482844</v>
      </c>
      <c r="AB1295" s="9">
        <f>IF(SUMIFS('Daily BSE Equity Options'!$M:$M,'Daily BSE Equity Options'!$A:$A,$A1295)=0,"",SUMIFS('Daily BSE Equity Options'!$M:$M,'Daily BSE Equity Options'!$A:$A,$A1295))</f>
        <v>8828562</v>
      </c>
      <c r="AC1295" s="9">
        <f t="shared" si="552"/>
        <v>118311406</v>
      </c>
      <c r="AD1295" s="26">
        <f t="shared" si="553"/>
        <v>-0.75387708549328325</v>
      </c>
      <c r="AE1295" s="26">
        <f t="shared" si="554"/>
        <v>5.3308058571285155</v>
      </c>
      <c r="AF1295" s="26">
        <f t="shared" si="555"/>
        <v>-0.73486124498711125</v>
      </c>
      <c r="AG1295" s="26">
        <f t="shared" si="564"/>
        <v>0.79430537536850476</v>
      </c>
      <c r="AH1295" s="26">
        <f t="shared" si="565"/>
        <v>-0.96833305303699846</v>
      </c>
      <c r="AI1295" s="26">
        <f t="shared" si="566"/>
        <v>-0.65183180452448308</v>
      </c>
      <c r="AJ1295" s="26">
        <f t="shared" si="556"/>
        <v>0.92537860635347369</v>
      </c>
      <c r="AK1295" s="26">
        <f t="shared" si="557"/>
        <v>7.4621393646526354E-2</v>
      </c>
      <c r="AL1295" s="29">
        <v>14.4025</v>
      </c>
      <c r="AM1295" s="30">
        <v>14.817500000000001</v>
      </c>
      <c r="AN1295" s="30">
        <v>14.105</v>
      </c>
      <c r="AO1295" s="30">
        <v>14.28</v>
      </c>
      <c r="AP1295" s="31">
        <v>-8.5000000000000006E-3</v>
      </c>
    </row>
    <row r="1296" spans="1:42" x14ac:dyDescent="0.2">
      <c r="A1296" s="11">
        <v>45827</v>
      </c>
      <c r="B1296" s="5" t="s">
        <v>243</v>
      </c>
      <c r="C1296" s="10">
        <v>45809</v>
      </c>
      <c r="D1296" s="5" t="s">
        <v>195</v>
      </c>
      <c r="E1296" s="18">
        <f>IF(SUMIFS('Daily NSE Equity Options'!$K:$K,'Daily NSE Equity Options'!$A:$A,$A1296)=0,"",SUMIFS('Daily NSE Equity Options'!$K:$K,'Daily NSE Equity Options'!$A:$A,$A1296))</f>
        <v>443.57440000000003</v>
      </c>
      <c r="F1296" s="7">
        <f>IF(SUMIFS('Daily BSE Equity Options'!$K:$K,'Daily BSE Equity Options'!$A:$A,$A1296)=0,"",SUMIFS('Daily BSE Equity Options'!$K:$K,'Daily BSE Equity Options'!$A:$A,$A1296))</f>
        <v>38.8568</v>
      </c>
      <c r="G1296" s="7">
        <f t="shared" si="540"/>
        <v>482.43120000000005</v>
      </c>
      <c r="H1296" s="20">
        <f t="shared" si="541"/>
        <v>-0.61728465044277525</v>
      </c>
      <c r="I1296" s="20">
        <f t="shared" si="542"/>
        <v>3.3338910080528228</v>
      </c>
      <c r="J1296" s="20">
        <f t="shared" si="543"/>
        <v>-0.58695424915167993</v>
      </c>
      <c r="K1296" s="20">
        <f t="shared" si="558"/>
        <v>-8.8279980794401469E-2</v>
      </c>
      <c r="L1296" s="20">
        <f t="shared" si="559"/>
        <v>-0.12141363209840261</v>
      </c>
      <c r="M1296" s="20">
        <f t="shared" si="560"/>
        <v>-9.1040945165843157E-2</v>
      </c>
      <c r="N1296" s="20">
        <f t="shared" si="544"/>
        <v>0.91945628723847039</v>
      </c>
      <c r="O1296" s="20">
        <f t="shared" si="545"/>
        <v>8.054371276152951E-2</v>
      </c>
      <c r="P1296" s="21">
        <f>IF(SUMIFS('Daily NSE Equity Options'!$L:$L,'Daily NSE Equity Options'!$A:$A,$A1296)=0,"",SUMIFS('Daily NSE Equity Options'!$L:$L,'Daily NSE Equity Options'!$A:$A,$A1296))</f>
        <v>500666.51179999998</v>
      </c>
      <c r="Q1296" s="8">
        <f>IF(SUMIFS('Daily BSE Equity Options'!$L:$L,'Daily BSE Equity Options'!$A:$A,$A1296)=0,"",SUMIFS('Daily BSE Equity Options'!$L:$L,'Daily BSE Equity Options'!$A:$A,$A1296))</f>
        <v>15192.6036</v>
      </c>
      <c r="R1296" s="8">
        <f t="shared" si="546"/>
        <v>515859.11539999995</v>
      </c>
      <c r="S1296" s="23">
        <f t="shared" si="547"/>
        <v>-0.33442133110236827</v>
      </c>
      <c r="T1296" s="23">
        <f t="shared" si="548"/>
        <v>4.0217594650967703</v>
      </c>
      <c r="U1296" s="23">
        <f t="shared" si="549"/>
        <v>-0.31697155424477741</v>
      </c>
      <c r="V1296" s="23">
        <f t="shared" si="561"/>
        <v>1.5820610622340783</v>
      </c>
      <c r="W1296" s="23">
        <f t="shared" si="562"/>
        <v>5.1244078424176331E-2</v>
      </c>
      <c r="X1296" s="23">
        <f t="shared" si="563"/>
        <v>1.4758792186581755</v>
      </c>
      <c r="Y1296" s="23">
        <f t="shared" si="550"/>
        <v>0.97054892867751397</v>
      </c>
      <c r="Z1296" s="23">
        <f t="shared" si="551"/>
        <v>2.9451071322486127E-2</v>
      </c>
      <c r="AA1296" s="24">
        <f>IF(SUMIFS('Daily NSE Equity Options'!$M:$M,'Daily NSE Equity Options'!$A:$A,$A1296)=0,"",SUMIFS('Daily NSE Equity Options'!$M:$M,'Daily NSE Equity Options'!$A:$A,$A1296))</f>
        <v>274693974</v>
      </c>
      <c r="AB1296" s="9">
        <f>IF(SUMIFS('Daily BSE Equity Options'!$M:$M,'Daily BSE Equity Options'!$A:$A,$A1296)=0,"",SUMIFS('Daily BSE Equity Options'!$M:$M,'Daily BSE Equity Options'!$A:$A,$A1296))</f>
        <v>9316725</v>
      </c>
      <c r="AC1296" s="9">
        <f t="shared" si="552"/>
        <v>284010699</v>
      </c>
      <c r="AD1296" s="26">
        <f t="shared" si="553"/>
        <v>-0.72810106520808149</v>
      </c>
      <c r="AE1296" s="26">
        <f t="shared" si="554"/>
        <v>1.434053669371715</v>
      </c>
      <c r="AF1296" s="26">
        <f t="shared" si="555"/>
        <v>-0.71994020451623641</v>
      </c>
      <c r="AG1296" s="26">
        <f t="shared" si="564"/>
        <v>1.5090138688761137</v>
      </c>
      <c r="AH1296" s="26">
        <f t="shared" si="565"/>
        <v>5.5293602740740688E-2</v>
      </c>
      <c r="AI1296" s="26">
        <f t="shared" si="566"/>
        <v>1.4005352366448931</v>
      </c>
      <c r="AJ1296" s="26">
        <f t="shared" si="556"/>
        <v>0.9671958660965797</v>
      </c>
      <c r="AK1296" s="26">
        <f t="shared" si="557"/>
        <v>3.280413390342031E-2</v>
      </c>
      <c r="AL1296" s="29">
        <v>14.275</v>
      </c>
      <c r="AM1296" s="30">
        <v>14.37</v>
      </c>
      <c r="AN1296" s="30">
        <v>13.74</v>
      </c>
      <c r="AO1296" s="30">
        <v>14.26</v>
      </c>
      <c r="AP1296" s="31">
        <v>-1.1000000000000001E-3</v>
      </c>
    </row>
    <row r="1297" spans="1:42" x14ac:dyDescent="0.2">
      <c r="A1297" s="11">
        <v>45828</v>
      </c>
      <c r="B1297" s="5" t="s">
        <v>241</v>
      </c>
      <c r="C1297" s="10">
        <v>45809</v>
      </c>
      <c r="D1297" s="5" t="s">
        <v>195</v>
      </c>
      <c r="E1297" s="18">
        <f>IF(SUMIFS('Daily NSE Equity Options'!$K:$K,'Daily NSE Equity Options'!$A:$A,$A1297)=0,"",SUMIFS('Daily NSE Equity Options'!$K:$K,'Daily NSE Equity Options'!$A:$A,$A1297))</f>
        <v>481.53919999999999</v>
      </c>
      <c r="F1297" s="7">
        <f>IF(SUMIFS('Daily BSE Equity Options'!$K:$K,'Daily BSE Equity Options'!$A:$A,$A1297)=0,"",SUMIFS('Daily BSE Equity Options'!$K:$K,'Daily BSE Equity Options'!$A:$A,$A1297))</f>
        <v>126.4919</v>
      </c>
      <c r="G1297" s="7">
        <f t="shared" si="540"/>
        <v>608.03110000000004</v>
      </c>
      <c r="H1297" s="20">
        <f t="shared" si="541"/>
        <v>-0.37894742544042126</v>
      </c>
      <c r="I1297" s="20">
        <f t="shared" si="542"/>
        <v>5.0958776698280515</v>
      </c>
      <c r="J1297" s="20">
        <f t="shared" si="543"/>
        <v>-0.23624756974599737</v>
      </c>
      <c r="K1297" s="20">
        <f t="shared" si="558"/>
        <v>8.5588347749554483E-2</v>
      </c>
      <c r="L1297" s="20">
        <f t="shared" si="559"/>
        <v>2.2553349735438841</v>
      </c>
      <c r="M1297" s="20">
        <f t="shared" si="560"/>
        <v>0.26034779674283093</v>
      </c>
      <c r="N1297" s="20">
        <f t="shared" si="544"/>
        <v>0.79196475311871373</v>
      </c>
      <c r="O1297" s="20">
        <f t="shared" si="545"/>
        <v>0.20803524688128616</v>
      </c>
      <c r="P1297" s="21">
        <f>IF(SUMIFS('Daily NSE Equity Options'!$L:$L,'Daily NSE Equity Options'!$A:$A,$A1297)=0,"",SUMIFS('Daily NSE Equity Options'!$L:$L,'Daily NSE Equity Options'!$A:$A,$A1297))</f>
        <v>123385.9785</v>
      </c>
      <c r="Q1297" s="8">
        <f>IF(SUMIFS('Daily BSE Equity Options'!$L:$L,'Daily BSE Equity Options'!$A:$A,$A1297)=0,"",SUMIFS('Daily BSE Equity Options'!$L:$L,'Daily BSE Equity Options'!$A:$A,$A1297))</f>
        <v>57928.195399999997</v>
      </c>
      <c r="R1297" s="8">
        <f t="shared" si="546"/>
        <v>181314.17389999999</v>
      </c>
      <c r="S1297" s="23">
        <f t="shared" si="547"/>
        <v>-0.72287598199759961</v>
      </c>
      <c r="T1297" s="23">
        <f t="shared" si="548"/>
        <v>3.7241980128423897</v>
      </c>
      <c r="U1297" s="23">
        <f t="shared" si="549"/>
        <v>-0.60368436448555562</v>
      </c>
      <c r="V1297" s="23">
        <f t="shared" si="561"/>
        <v>-0.75355655792435206</v>
      </c>
      <c r="W1297" s="23">
        <f t="shared" si="562"/>
        <v>2.8129208742074989</v>
      </c>
      <c r="X1297" s="23">
        <f t="shared" si="563"/>
        <v>-0.6485199767005998</v>
      </c>
      <c r="Y1297" s="23">
        <f t="shared" si="550"/>
        <v>0.68050928311898506</v>
      </c>
      <c r="Z1297" s="23">
        <f t="shared" si="551"/>
        <v>0.31949071688101488</v>
      </c>
      <c r="AA1297" s="24">
        <f>IF(SUMIFS('Daily NSE Equity Options'!$M:$M,'Daily NSE Equity Options'!$A:$A,$A1297)=0,"",SUMIFS('Daily NSE Equity Options'!$M:$M,'Daily NSE Equity Options'!$A:$A,$A1297))</f>
        <v>73623735</v>
      </c>
      <c r="AB1297" s="9">
        <f>IF(SUMIFS('Daily BSE Equity Options'!$M:$M,'Daily BSE Equity Options'!$A:$A,$A1297)=0,"",SUMIFS('Daily BSE Equity Options'!$M:$M,'Daily BSE Equity Options'!$A:$A,$A1297))</f>
        <v>35232052</v>
      </c>
      <c r="AC1297" s="9">
        <f t="shared" si="552"/>
        <v>108855787</v>
      </c>
      <c r="AD1297" s="26">
        <f t="shared" si="553"/>
        <v>-0.89819622866195525</v>
      </c>
      <c r="AE1297" s="26">
        <f t="shared" si="554"/>
        <v>1.2460273513606004</v>
      </c>
      <c r="AF1297" s="26">
        <f t="shared" si="555"/>
        <v>-0.85267440577330256</v>
      </c>
      <c r="AG1297" s="26">
        <f t="shared" si="564"/>
        <v>-0.73197906773156951</v>
      </c>
      <c r="AH1297" s="26">
        <f t="shared" si="565"/>
        <v>2.7815919220541554</v>
      </c>
      <c r="AI1297" s="26">
        <f t="shared" si="566"/>
        <v>-0.61671941450346557</v>
      </c>
      <c r="AJ1297" s="26">
        <f t="shared" si="556"/>
        <v>0.67634194771840661</v>
      </c>
      <c r="AK1297" s="26">
        <f t="shared" si="557"/>
        <v>0.32365805228159344</v>
      </c>
      <c r="AL1297" s="29">
        <v>14.255000000000001</v>
      </c>
      <c r="AM1297" s="30">
        <v>14.255000000000001</v>
      </c>
      <c r="AN1297" s="30">
        <v>13.3225</v>
      </c>
      <c r="AO1297" s="30">
        <v>13.67</v>
      </c>
      <c r="AP1297" s="31">
        <v>-4.1000000000000002E-2</v>
      </c>
    </row>
    <row r="1298" spans="1:42" x14ac:dyDescent="0.2">
      <c r="A1298" s="11">
        <v>45831</v>
      </c>
      <c r="B1298" s="5" t="s">
        <v>244</v>
      </c>
      <c r="C1298" s="10">
        <v>45809</v>
      </c>
      <c r="D1298" s="5" t="s">
        <v>195</v>
      </c>
      <c r="E1298" s="18">
        <f>IF(SUMIFS('Daily NSE Equity Options'!$K:$K,'Daily NSE Equity Options'!$A:$A,$A1298)=0,"",SUMIFS('Daily NSE Equity Options'!$K:$K,'Daily NSE Equity Options'!$A:$A,$A1298))</f>
        <v>480.30180000000001</v>
      </c>
      <c r="F1298" s="7">
        <f>IF(SUMIFS('Daily BSE Equity Options'!$K:$K,'Daily BSE Equity Options'!$A:$A,$A1298)=0,"",SUMIFS('Daily BSE Equity Options'!$K:$K,'Daily BSE Equity Options'!$A:$A,$A1298))</f>
        <v>156.9461</v>
      </c>
      <c r="G1298" s="7">
        <f t="shared" si="540"/>
        <v>637.24790000000007</v>
      </c>
      <c r="H1298" s="20" t="str">
        <f t="shared" si="541"/>
        <v/>
      </c>
      <c r="I1298" s="20" t="str">
        <f t="shared" si="542"/>
        <v/>
      </c>
      <c r="J1298" s="20" t="str">
        <f t="shared" si="543"/>
        <v/>
      </c>
      <c r="K1298" s="20">
        <f t="shared" si="558"/>
        <v>-2.5696765704640301E-3</v>
      </c>
      <c r="L1298" s="20">
        <f t="shared" si="559"/>
        <v>0.24076008028972606</v>
      </c>
      <c r="M1298" s="20">
        <f t="shared" si="560"/>
        <v>4.8051489471508946E-2</v>
      </c>
      <c r="N1298" s="20">
        <f t="shared" si="544"/>
        <v>0.75371264463955068</v>
      </c>
      <c r="O1298" s="20">
        <f t="shared" si="545"/>
        <v>0.24628735536044918</v>
      </c>
      <c r="P1298" s="21">
        <f>IF(SUMIFS('Daily NSE Equity Options'!$L:$L,'Daily NSE Equity Options'!$A:$A,$A1298)=0,"",SUMIFS('Daily NSE Equity Options'!$L:$L,'Daily NSE Equity Options'!$A:$A,$A1298))</f>
        <v>138769.94529999999</v>
      </c>
      <c r="Q1298" s="8">
        <f>IF(SUMIFS('Daily BSE Equity Options'!$L:$L,'Daily BSE Equity Options'!$A:$A,$A1298)=0,"",SUMIFS('Daily BSE Equity Options'!$L:$L,'Daily BSE Equity Options'!$A:$A,$A1298))</f>
        <v>91228.725000000006</v>
      </c>
      <c r="R1298" s="8">
        <f t="shared" si="546"/>
        <v>229998.6703</v>
      </c>
      <c r="S1298" s="23" t="str">
        <f t="shared" si="547"/>
        <v/>
      </c>
      <c r="T1298" s="23" t="str">
        <f t="shared" si="548"/>
        <v/>
      </c>
      <c r="U1298" s="23" t="str">
        <f t="shared" si="549"/>
        <v/>
      </c>
      <c r="V1298" s="23">
        <f t="shared" si="561"/>
        <v>0.12468164524869407</v>
      </c>
      <c r="W1298" s="23">
        <f t="shared" si="562"/>
        <v>0.57485874313978735</v>
      </c>
      <c r="X1298" s="23">
        <f t="shared" si="563"/>
        <v>0.2685090489773343</v>
      </c>
      <c r="Y1298" s="23">
        <f t="shared" si="550"/>
        <v>0.60335107641707086</v>
      </c>
      <c r="Z1298" s="23">
        <f t="shared" si="551"/>
        <v>0.39664892358292908</v>
      </c>
      <c r="AA1298" s="24">
        <f>IF(SUMIFS('Daily NSE Equity Options'!$M:$M,'Daily NSE Equity Options'!$A:$A,$A1298)=0,"",SUMIFS('Daily NSE Equity Options'!$M:$M,'Daily NSE Equity Options'!$A:$A,$A1298))</f>
        <v>81905998</v>
      </c>
      <c r="AB1298" s="9">
        <f>IF(SUMIFS('Daily BSE Equity Options'!$M:$M,'Daily BSE Equity Options'!$A:$A,$A1298)=0,"",SUMIFS('Daily BSE Equity Options'!$M:$M,'Daily BSE Equity Options'!$A:$A,$A1298))</f>
        <v>55602138</v>
      </c>
      <c r="AC1298" s="9">
        <f t="shared" si="552"/>
        <v>137508136</v>
      </c>
      <c r="AD1298" s="26" t="str">
        <f t="shared" si="553"/>
        <v/>
      </c>
      <c r="AE1298" s="26" t="str">
        <f t="shared" si="554"/>
        <v/>
      </c>
      <c r="AF1298" s="26" t="str">
        <f t="shared" si="555"/>
        <v/>
      </c>
      <c r="AG1298" s="26">
        <f t="shared" si="564"/>
        <v>0.11249446934470253</v>
      </c>
      <c r="AH1298" s="26">
        <f t="shared" si="565"/>
        <v>0.57816916255686723</v>
      </c>
      <c r="AI1298" s="26">
        <f t="shared" si="566"/>
        <v>0.26321383354658034</v>
      </c>
      <c r="AJ1298" s="26">
        <f t="shared" si="556"/>
        <v>0.59564474061374817</v>
      </c>
      <c r="AK1298" s="26">
        <f t="shared" si="557"/>
        <v>0.40435525938625189</v>
      </c>
      <c r="AL1298" s="29">
        <v>13.672499999999999</v>
      </c>
      <c r="AM1298" s="30">
        <v>14.522500000000001</v>
      </c>
      <c r="AN1298" s="30">
        <v>13.6625</v>
      </c>
      <c r="AO1298" s="30">
        <v>14.05</v>
      </c>
      <c r="AP1298" s="31">
        <v>2.76E-2</v>
      </c>
    </row>
    <row r="1299" spans="1:42" x14ac:dyDescent="0.2">
      <c r="A1299" s="11">
        <v>45832</v>
      </c>
      <c r="B1299" s="5" t="s">
        <v>242</v>
      </c>
      <c r="C1299" s="10">
        <v>45809</v>
      </c>
      <c r="D1299" s="5" t="s">
        <v>195</v>
      </c>
      <c r="E1299" s="18">
        <f>IF(SUMIFS('Daily NSE Equity Options'!$K:$K,'Daily NSE Equity Options'!$A:$A,$A1299)=0,"",SUMIFS('Daily NSE Equity Options'!$K:$K,'Daily NSE Equity Options'!$A:$A,$A1299))</f>
        <v>616.06410000000005</v>
      </c>
      <c r="F1299" s="7">
        <f>IF(SUMIFS('Daily BSE Equity Options'!$K:$K,'Daily BSE Equity Options'!$A:$A,$A1299)=0,"",SUMIFS('Daily BSE Equity Options'!$K:$K,'Daily BSE Equity Options'!$A:$A,$A1299))</f>
        <v>440.1001</v>
      </c>
      <c r="G1299" s="7">
        <f t="shared" si="540"/>
        <v>1056.1642000000002</v>
      </c>
      <c r="H1299" s="20">
        <f t="shared" si="541"/>
        <v>-0.16978680699403392</v>
      </c>
      <c r="I1299" s="20">
        <f t="shared" si="542"/>
        <v>3.060623311533976</v>
      </c>
      <c r="J1299" s="20">
        <f t="shared" si="543"/>
        <v>0.24190660879685866</v>
      </c>
      <c r="K1299" s="20">
        <f t="shared" si="558"/>
        <v>0.28266040227207156</v>
      </c>
      <c r="L1299" s="20">
        <f t="shared" si="559"/>
        <v>1.8041480482789951</v>
      </c>
      <c r="M1299" s="20">
        <f t="shared" si="560"/>
        <v>0.65738357082071208</v>
      </c>
      <c r="N1299" s="20">
        <f t="shared" si="544"/>
        <v>0.58330333484130592</v>
      </c>
      <c r="O1299" s="20">
        <f t="shared" si="545"/>
        <v>0.41669666515869402</v>
      </c>
      <c r="P1299" s="21">
        <f>IF(SUMIFS('Daily NSE Equity Options'!$L:$L,'Daily NSE Equity Options'!$A:$A,$A1299)=0,"",SUMIFS('Daily NSE Equity Options'!$L:$L,'Daily NSE Equity Options'!$A:$A,$A1299))</f>
        <v>207708.29329999999</v>
      </c>
      <c r="Q1299" s="8">
        <f>IF(SUMIFS('Daily BSE Equity Options'!$L:$L,'Daily BSE Equity Options'!$A:$A,$A1299)=0,"",SUMIFS('Daily BSE Equity Options'!$L:$L,'Daily BSE Equity Options'!$A:$A,$A1299))</f>
        <v>573866.92139999999</v>
      </c>
      <c r="R1299" s="8">
        <f t="shared" si="546"/>
        <v>781575.21470000001</v>
      </c>
      <c r="S1299" s="23">
        <f t="shared" si="547"/>
        <v>-0.33295126412227183</v>
      </c>
      <c r="T1299" s="23">
        <f t="shared" si="548"/>
        <v>2.4830219585310336</v>
      </c>
      <c r="U1299" s="23">
        <f t="shared" si="549"/>
        <v>0.64146403092186843</v>
      </c>
      <c r="V1299" s="23">
        <f t="shared" si="561"/>
        <v>0.49678154625603943</v>
      </c>
      <c r="W1299" s="23">
        <f t="shared" si="562"/>
        <v>5.2904191788277206</v>
      </c>
      <c r="X1299" s="23">
        <f t="shared" si="563"/>
        <v>2.3981727532622177</v>
      </c>
      <c r="Y1299" s="23">
        <f t="shared" si="550"/>
        <v>0.26575598789903643</v>
      </c>
      <c r="Z1299" s="23">
        <f t="shared" si="551"/>
        <v>0.73424401210096357</v>
      </c>
      <c r="AA1299" s="24">
        <f>IF(SUMIFS('Daily NSE Equity Options'!$M:$M,'Daily NSE Equity Options'!$A:$A,$A1299)=0,"",SUMIFS('Daily NSE Equity Options'!$M:$M,'Daily NSE Equity Options'!$A:$A,$A1299))</f>
        <v>118702740</v>
      </c>
      <c r="AB1299" s="9">
        <f>IF(SUMIFS('Daily BSE Equity Options'!$M:$M,'Daily BSE Equity Options'!$A:$A,$A1299)=0,"",SUMIFS('Daily BSE Equity Options'!$M:$M,'Daily BSE Equity Options'!$A:$A,$A1299))</f>
        <v>347387246</v>
      </c>
      <c r="AC1299" s="9">
        <f t="shared" si="552"/>
        <v>466089986</v>
      </c>
      <c r="AD1299" s="26">
        <f t="shared" si="553"/>
        <v>-0.69276118790909047</v>
      </c>
      <c r="AE1299" s="26">
        <f t="shared" si="554"/>
        <v>0.85330187640686939</v>
      </c>
      <c r="AF1299" s="26">
        <f t="shared" si="555"/>
        <v>-0.18770739645113288</v>
      </c>
      <c r="AG1299" s="26">
        <f t="shared" si="564"/>
        <v>0.44925576756906138</v>
      </c>
      <c r="AH1299" s="26">
        <f t="shared" si="565"/>
        <v>5.2477318048453458</v>
      </c>
      <c r="AI1299" s="26">
        <f t="shared" si="566"/>
        <v>2.3895447902806275</v>
      </c>
      <c r="AJ1299" s="26">
        <f t="shared" si="556"/>
        <v>0.25467773083629391</v>
      </c>
      <c r="AK1299" s="26">
        <f t="shared" si="557"/>
        <v>0.74532226916370603</v>
      </c>
      <c r="AL1299" s="29">
        <v>14.047499999999999</v>
      </c>
      <c r="AM1299" s="30">
        <v>14.342499999999999</v>
      </c>
      <c r="AN1299" s="30">
        <v>13.307499999999999</v>
      </c>
      <c r="AO1299" s="30">
        <v>13.64</v>
      </c>
      <c r="AP1299" s="31">
        <v>-2.9000000000000001E-2</v>
      </c>
    </row>
    <row r="1300" spans="1:42" x14ac:dyDescent="0.2">
      <c r="A1300" s="11">
        <v>45833</v>
      </c>
      <c r="B1300" s="5" t="s">
        <v>240</v>
      </c>
      <c r="C1300" s="10">
        <v>45809</v>
      </c>
      <c r="D1300" s="5" t="s">
        <v>195</v>
      </c>
      <c r="E1300" s="18">
        <f>IF(SUMIFS('Daily NSE Equity Options'!$K:$K,'Daily NSE Equity Options'!$A:$A,$A1300)=0,"",SUMIFS('Daily NSE Equity Options'!$K:$K,'Daily NSE Equity Options'!$A:$A,$A1300))</f>
        <v>501.26150000000001</v>
      </c>
      <c r="F1300" s="7">
        <f>IF(SUMIFS('Daily BSE Equity Options'!$K:$K,'Daily BSE Equity Options'!$A:$A,$A1300)=0,"",SUMIFS('Daily BSE Equity Options'!$K:$K,'Daily BSE Equity Options'!$A:$A,$A1300))</f>
        <v>41.162100000000002</v>
      </c>
      <c r="G1300" s="7">
        <f t="shared" si="540"/>
        <v>542.42359999999996</v>
      </c>
      <c r="H1300" s="20">
        <f t="shared" si="541"/>
        <v>-0.42773082582626631</v>
      </c>
      <c r="I1300" s="20">
        <f t="shared" si="542"/>
        <v>6.9965225837785336</v>
      </c>
      <c r="J1300" s="20">
        <f t="shared" si="543"/>
        <v>-0.38435573428841818</v>
      </c>
      <c r="K1300" s="20">
        <f t="shared" si="558"/>
        <v>-0.18634846601189714</v>
      </c>
      <c r="L1300" s="20">
        <f t="shared" si="559"/>
        <v>-0.9064710505632696</v>
      </c>
      <c r="M1300" s="20">
        <f t="shared" si="560"/>
        <v>-0.48642114549991389</v>
      </c>
      <c r="N1300" s="20">
        <f t="shared" si="544"/>
        <v>0.92411447437021554</v>
      </c>
      <c r="O1300" s="20">
        <f t="shared" si="545"/>
        <v>7.5885525629784553E-2</v>
      </c>
      <c r="P1300" s="21">
        <f>IF(SUMIFS('Daily NSE Equity Options'!$L:$L,'Daily NSE Equity Options'!$A:$A,$A1300)=0,"",SUMIFS('Daily NSE Equity Options'!$L:$L,'Daily NSE Equity Options'!$A:$A,$A1300))</f>
        <v>216723.3933</v>
      </c>
      <c r="Q1300" s="8">
        <f>IF(SUMIFS('Daily BSE Equity Options'!$L:$L,'Daily BSE Equity Options'!$A:$A,$A1300)=0,"",SUMIFS('Daily BSE Equity Options'!$L:$L,'Daily BSE Equity Options'!$A:$A,$A1300))</f>
        <v>13909.404699999999</v>
      </c>
      <c r="R1300" s="8">
        <f t="shared" si="546"/>
        <v>230632.79800000001</v>
      </c>
      <c r="S1300" s="23">
        <f t="shared" si="547"/>
        <v>-0.55711993805563487</v>
      </c>
      <c r="T1300" s="23">
        <f t="shared" si="548"/>
        <v>7.3020256377046273</v>
      </c>
      <c r="U1300" s="23">
        <f t="shared" si="549"/>
        <v>-0.53030382931108944</v>
      </c>
      <c r="V1300" s="23">
        <f t="shared" si="561"/>
        <v>4.3402696429550858E-2</v>
      </c>
      <c r="W1300" s="23">
        <f t="shared" si="562"/>
        <v>-0.97576196818233263</v>
      </c>
      <c r="X1300" s="23">
        <f t="shared" si="563"/>
        <v>-0.70491285590661146</v>
      </c>
      <c r="Y1300" s="23">
        <f t="shared" si="550"/>
        <v>0.93969025732411215</v>
      </c>
      <c r="Z1300" s="23">
        <f t="shared" si="551"/>
        <v>6.0309742675887748E-2</v>
      </c>
      <c r="AA1300" s="24">
        <f>IF(SUMIFS('Daily NSE Equity Options'!$M:$M,'Daily NSE Equity Options'!$A:$A,$A1300)=0,"",SUMIFS('Daily NSE Equity Options'!$M:$M,'Daily NSE Equity Options'!$A:$A,$A1300))</f>
        <v>122949669</v>
      </c>
      <c r="AB1300" s="9">
        <f>IF(SUMIFS('Daily BSE Equity Options'!$M:$M,'Daily BSE Equity Options'!$A:$A,$A1300)=0,"",SUMIFS('Daily BSE Equity Options'!$M:$M,'Daily BSE Equity Options'!$A:$A,$A1300))</f>
        <v>8376900</v>
      </c>
      <c r="AC1300" s="9">
        <f t="shared" si="552"/>
        <v>131326569</v>
      </c>
      <c r="AD1300" s="26">
        <f t="shared" si="553"/>
        <v>-0.78898035091126018</v>
      </c>
      <c r="AE1300" s="26">
        <f t="shared" si="554"/>
        <v>2.9514853507439138</v>
      </c>
      <c r="AF1300" s="26">
        <f t="shared" si="555"/>
        <v>-0.77542012684837935</v>
      </c>
      <c r="AG1300" s="26">
        <f t="shared" si="564"/>
        <v>3.5777851463243415E-2</v>
      </c>
      <c r="AH1300" s="26">
        <f t="shared" si="565"/>
        <v>-0.9758859886295308</v>
      </c>
      <c r="AI1300" s="26">
        <f t="shared" si="566"/>
        <v>-0.71823773746557174</v>
      </c>
      <c r="AJ1300" s="26">
        <f t="shared" si="556"/>
        <v>0.93621321211856223</v>
      </c>
      <c r="AK1300" s="26">
        <f t="shared" si="557"/>
        <v>6.3786787881437768E-2</v>
      </c>
      <c r="AL1300" s="29">
        <v>13.6425</v>
      </c>
      <c r="AM1300" s="30">
        <v>13.6425</v>
      </c>
      <c r="AN1300" s="30">
        <v>12.9</v>
      </c>
      <c r="AO1300" s="30">
        <v>12.96</v>
      </c>
      <c r="AP1300" s="31">
        <v>-0.05</v>
      </c>
    </row>
    <row r="1301" spans="1:42" x14ac:dyDescent="0.2">
      <c r="A1301" s="11">
        <v>45834</v>
      </c>
      <c r="B1301" s="5" t="s">
        <v>243</v>
      </c>
      <c r="C1301" s="10">
        <v>45809</v>
      </c>
      <c r="D1301" s="5" t="s">
        <v>195</v>
      </c>
      <c r="E1301" s="18">
        <f>IF(SUMIFS('Daily NSE Equity Options'!$K:$K,'Daily NSE Equity Options'!$A:$A,$A1301)=0,"",SUMIFS('Daily NSE Equity Options'!$K:$K,'Daily NSE Equity Options'!$A:$A,$A1301))</f>
        <v>876.93449999999996</v>
      </c>
      <c r="F1301" s="7">
        <f>IF(SUMIFS('Daily BSE Equity Options'!$K:$K,'Daily BSE Equity Options'!$A:$A,$A1301)=0,"",SUMIFS('Daily BSE Equity Options'!$K:$K,'Daily BSE Equity Options'!$A:$A,$A1301))</f>
        <v>70.893000000000001</v>
      </c>
      <c r="G1301" s="7">
        <f t="shared" si="540"/>
        <v>947.82749999999999</v>
      </c>
      <c r="H1301" s="20">
        <f t="shared" si="541"/>
        <v>4.879672980607519E-2</v>
      </c>
      <c r="I1301" s="20">
        <f t="shared" si="542"/>
        <v>7.2495112641966113</v>
      </c>
      <c r="J1301" s="20">
        <f t="shared" si="543"/>
        <v>0.12205119402410824</v>
      </c>
      <c r="K1301" s="20">
        <f t="shared" si="558"/>
        <v>0.74945512472033049</v>
      </c>
      <c r="L1301" s="20">
        <f t="shared" si="559"/>
        <v>0.72228822144642768</v>
      </c>
      <c r="M1301" s="20">
        <f t="shared" si="560"/>
        <v>0.74739354998565699</v>
      </c>
      <c r="N1301" s="20">
        <f t="shared" si="544"/>
        <v>0.92520474453421109</v>
      </c>
      <c r="O1301" s="20">
        <f t="shared" si="545"/>
        <v>7.4795255465788871E-2</v>
      </c>
      <c r="P1301" s="21">
        <f>IF(SUMIFS('Daily NSE Equity Options'!$L:$L,'Daily NSE Equity Options'!$A:$A,$A1301)=0,"",SUMIFS('Daily NSE Equity Options'!$L:$L,'Daily NSE Equity Options'!$A:$A,$A1301))</f>
        <v>685253.93909999996</v>
      </c>
      <c r="Q1301" s="8">
        <f>IF(SUMIFS('Daily BSE Equity Options'!$L:$L,'Daily BSE Equity Options'!$A:$A,$A1301)=0,"",SUMIFS('Daily BSE Equity Options'!$L:$L,'Daily BSE Equity Options'!$A:$A,$A1301))</f>
        <v>24153.600200000001</v>
      </c>
      <c r="R1301" s="8">
        <f t="shared" si="546"/>
        <v>709407.53929999995</v>
      </c>
      <c r="S1301" s="23">
        <f t="shared" si="547"/>
        <v>0.17354778895051037</v>
      </c>
      <c r="T1301" s="23">
        <f t="shared" si="548"/>
        <v>6.5631393403263942</v>
      </c>
      <c r="U1301" s="23">
        <f t="shared" si="549"/>
        <v>0.20830407058723321</v>
      </c>
      <c r="V1301" s="23">
        <f t="shared" si="561"/>
        <v>2.1618826591157845</v>
      </c>
      <c r="W1301" s="23">
        <f t="shared" si="562"/>
        <v>0.73649417217690138</v>
      </c>
      <c r="X1301" s="23">
        <f t="shared" si="563"/>
        <v>2.0759178462553272</v>
      </c>
      <c r="Y1301" s="23">
        <f t="shared" si="550"/>
        <v>0.96595243373952122</v>
      </c>
      <c r="Z1301" s="23">
        <f t="shared" si="551"/>
        <v>3.4047566260478848E-2</v>
      </c>
      <c r="AA1301" s="24">
        <f>IF(SUMIFS('Daily NSE Equity Options'!$M:$M,'Daily NSE Equity Options'!$A:$A,$A1301)=0,"",SUMIFS('Daily NSE Equity Options'!$M:$M,'Daily NSE Equity Options'!$A:$A,$A1301))</f>
        <v>374669838</v>
      </c>
      <c r="AB1301" s="9">
        <f>IF(SUMIFS('Daily BSE Equity Options'!$M:$M,'Daily BSE Equity Options'!$A:$A,$A1301)=0,"",SUMIFS('Daily BSE Equity Options'!$M:$M,'Daily BSE Equity Options'!$A:$A,$A1301))</f>
        <v>14470192</v>
      </c>
      <c r="AC1301" s="9">
        <f t="shared" si="552"/>
        <v>389140030</v>
      </c>
      <c r="AD1301" s="26">
        <f t="shared" si="553"/>
        <v>-0.51312256876222762</v>
      </c>
      <c r="AE1301" s="26">
        <f t="shared" si="554"/>
        <v>2.6013312055812676</v>
      </c>
      <c r="AF1301" s="26">
        <f t="shared" si="555"/>
        <v>-0.49694540695789036</v>
      </c>
      <c r="AG1301" s="26">
        <f t="shared" si="564"/>
        <v>2.0473432018755577</v>
      </c>
      <c r="AH1301" s="26">
        <f t="shared" si="565"/>
        <v>0.72739223340376502</v>
      </c>
      <c r="AI1301" s="26">
        <f t="shared" si="566"/>
        <v>1.9631477694357491</v>
      </c>
      <c r="AJ1301" s="26">
        <f t="shared" si="556"/>
        <v>0.96281494864457917</v>
      </c>
      <c r="AK1301" s="26">
        <f t="shared" si="557"/>
        <v>3.7185051355420821E-2</v>
      </c>
      <c r="AL1301" s="29">
        <v>12.9625</v>
      </c>
      <c r="AM1301" s="30">
        <v>13.33</v>
      </c>
      <c r="AN1301" s="30">
        <v>12.515000000000001</v>
      </c>
      <c r="AO1301" s="30">
        <v>12.59</v>
      </c>
      <c r="AP1301" s="31">
        <v>-2.87E-2</v>
      </c>
    </row>
    <row r="1302" spans="1:42" x14ac:dyDescent="0.2">
      <c r="A1302" s="11">
        <v>45835</v>
      </c>
      <c r="B1302" s="5" t="s">
        <v>241</v>
      </c>
      <c r="C1302" s="10">
        <v>45809</v>
      </c>
      <c r="D1302" s="5" t="s">
        <v>195</v>
      </c>
      <c r="E1302" s="18">
        <f>IF(SUMIFS('Daily NSE Equity Options'!$K:$K,'Daily NSE Equity Options'!$A:$A,$A1302)=0,"",SUMIFS('Daily NSE Equity Options'!$K:$K,'Daily NSE Equity Options'!$A:$A,$A1302))</f>
        <v>406.80090000000001</v>
      </c>
      <c r="F1302" s="7">
        <f>IF(SUMIFS('Daily BSE Equity Options'!$K:$K,'Daily BSE Equity Options'!$A:$A,$A1302)=0,"",SUMIFS('Daily BSE Equity Options'!$K:$K,'Daily BSE Equity Options'!$A:$A,$A1302))</f>
        <v>96.879300000000001</v>
      </c>
      <c r="G1302" s="7">
        <f t="shared" si="540"/>
        <v>503.68020000000001</v>
      </c>
      <c r="H1302" s="20">
        <f t="shared" si="541"/>
        <v>-0.5412690603242255</v>
      </c>
      <c r="I1302" s="20">
        <f t="shared" si="542"/>
        <v>2.2584075796866014</v>
      </c>
      <c r="J1302" s="20">
        <f t="shared" si="543"/>
        <v>-0.45044779845338123</v>
      </c>
      <c r="K1302" s="20">
        <f t="shared" si="558"/>
        <v>-0.53611027961609437</v>
      </c>
      <c r="L1302" s="20">
        <f t="shared" si="559"/>
        <v>0.36655664169946256</v>
      </c>
      <c r="M1302" s="20">
        <f t="shared" si="560"/>
        <v>-0.46859507663578026</v>
      </c>
      <c r="N1302" s="20">
        <f t="shared" si="544"/>
        <v>0.80765712053005057</v>
      </c>
      <c r="O1302" s="20">
        <f t="shared" si="545"/>
        <v>0.19234287946994938</v>
      </c>
      <c r="P1302" s="21">
        <f>IF(SUMIFS('Daily NSE Equity Options'!$L:$L,'Daily NSE Equity Options'!$A:$A,$A1302)=0,"",SUMIFS('Daily NSE Equity Options'!$L:$L,'Daily NSE Equity Options'!$A:$A,$A1302))</f>
        <v>93911.785199999998</v>
      </c>
      <c r="Q1302" s="8">
        <f>IF(SUMIFS('Daily BSE Equity Options'!$L:$L,'Daily BSE Equity Options'!$A:$A,$A1302)=0,"",SUMIFS('Daily BSE Equity Options'!$L:$L,'Daily BSE Equity Options'!$A:$A,$A1302))</f>
        <v>44015.232300000003</v>
      </c>
      <c r="R1302" s="8">
        <f t="shared" si="546"/>
        <v>137927.01750000002</v>
      </c>
      <c r="S1302" s="23">
        <f t="shared" si="547"/>
        <v>-0.81289634984893622</v>
      </c>
      <c r="T1302" s="23">
        <f t="shared" si="548"/>
        <v>1.689830676862266</v>
      </c>
      <c r="U1302" s="23">
        <f t="shared" si="549"/>
        <v>-0.73387928953491255</v>
      </c>
      <c r="V1302" s="23">
        <f t="shared" si="561"/>
        <v>-0.86295330848686247</v>
      </c>
      <c r="W1302" s="23">
        <f t="shared" si="562"/>
        <v>0.82230524375409675</v>
      </c>
      <c r="X1302" s="23">
        <f t="shared" si="563"/>
        <v>-0.80557435626339979</v>
      </c>
      <c r="Y1302" s="23">
        <f t="shared" si="550"/>
        <v>0.68088027206127322</v>
      </c>
      <c r="Z1302" s="23">
        <f t="shared" si="551"/>
        <v>0.31911972793872673</v>
      </c>
      <c r="AA1302" s="24">
        <f>IF(SUMIFS('Daily NSE Equity Options'!$M:$M,'Daily NSE Equity Options'!$A:$A,$A1302)=0,"",SUMIFS('Daily NSE Equity Options'!$M:$M,'Daily NSE Equity Options'!$A:$A,$A1302))</f>
        <v>51927272</v>
      </c>
      <c r="AB1302" s="9">
        <f>IF(SUMIFS('Daily BSE Equity Options'!$M:$M,'Daily BSE Equity Options'!$A:$A,$A1302)=0,"",SUMIFS('Daily BSE Equity Options'!$M:$M,'Daily BSE Equity Options'!$A:$A,$A1302))</f>
        <v>26240551</v>
      </c>
      <c r="AC1302" s="9">
        <f t="shared" si="552"/>
        <v>78167823</v>
      </c>
      <c r="AD1302" s="26">
        <f t="shared" si="553"/>
        <v>-0.93592450582812903</v>
      </c>
      <c r="AE1302" s="26">
        <f t="shared" si="554"/>
        <v>0.27117485044995204</v>
      </c>
      <c r="AF1302" s="26">
        <f t="shared" si="555"/>
        <v>-0.90594093865490666</v>
      </c>
      <c r="AG1302" s="26">
        <f t="shared" si="564"/>
        <v>-0.86140525141498048</v>
      </c>
      <c r="AH1302" s="26">
        <f t="shared" si="565"/>
        <v>0.81342106587113694</v>
      </c>
      <c r="AI1302" s="26">
        <f t="shared" si="566"/>
        <v>-0.79912674879528589</v>
      </c>
      <c r="AJ1302" s="26">
        <f t="shared" si="556"/>
        <v>0.66430495320305905</v>
      </c>
      <c r="AK1302" s="26">
        <f t="shared" si="557"/>
        <v>0.33569504679694101</v>
      </c>
      <c r="AL1302" s="29">
        <v>12.59</v>
      </c>
      <c r="AM1302" s="30">
        <v>12.922499999999999</v>
      </c>
      <c r="AN1302" s="30">
        <v>12.3225</v>
      </c>
      <c r="AO1302" s="30">
        <v>12.39</v>
      </c>
      <c r="AP1302" s="31">
        <v>-1.5900000000000001E-2</v>
      </c>
    </row>
    <row r="1303" spans="1:42" x14ac:dyDescent="0.2">
      <c r="A1303" s="11">
        <v>45838</v>
      </c>
      <c r="B1303" s="5" t="s">
        <v>244</v>
      </c>
      <c r="C1303" s="10">
        <v>45809</v>
      </c>
      <c r="D1303" s="5" t="s">
        <v>195</v>
      </c>
      <c r="E1303" s="18">
        <f>IF(SUMIFS('Daily NSE Equity Options'!$K:$K,'Daily NSE Equity Options'!$A:$A,$A1303)=0,"",SUMIFS('Daily NSE Equity Options'!$K:$K,'Daily NSE Equity Options'!$A:$A,$A1303))</f>
        <v>408.11930000000001</v>
      </c>
      <c r="F1303" s="7">
        <f>IF(SUMIFS('Daily BSE Equity Options'!$K:$K,'Daily BSE Equity Options'!$A:$A,$A1303)=0,"",SUMIFS('Daily BSE Equity Options'!$K:$K,'Daily BSE Equity Options'!$A:$A,$A1303))</f>
        <v>145.29589999999999</v>
      </c>
      <c r="G1303" s="7">
        <f t="shared" si="540"/>
        <v>553.41520000000003</v>
      </c>
      <c r="H1303" s="20" t="str">
        <f t="shared" si="541"/>
        <v/>
      </c>
      <c r="I1303" s="20" t="str">
        <f t="shared" si="542"/>
        <v/>
      </c>
      <c r="J1303" s="20" t="str">
        <f t="shared" si="543"/>
        <v/>
      </c>
      <c r="K1303" s="20">
        <f t="shared" si="558"/>
        <v>3.2408974513085109E-3</v>
      </c>
      <c r="L1303" s="20">
        <f t="shared" si="559"/>
        <v>0.4997620750769256</v>
      </c>
      <c r="M1303" s="20">
        <f t="shared" si="560"/>
        <v>9.8743210473629883E-2</v>
      </c>
      <c r="N1303" s="20">
        <f t="shared" si="544"/>
        <v>0.73745589206801687</v>
      </c>
      <c r="O1303" s="20">
        <f t="shared" si="545"/>
        <v>0.26254410793198302</v>
      </c>
      <c r="P1303" s="21">
        <f>IF(SUMIFS('Daily NSE Equity Options'!$L:$L,'Daily NSE Equity Options'!$A:$A,$A1303)=0,"",SUMIFS('Daily NSE Equity Options'!$L:$L,'Daily NSE Equity Options'!$A:$A,$A1303))</f>
        <v>118467.9817</v>
      </c>
      <c r="Q1303" s="8">
        <f>IF(SUMIFS('Daily BSE Equity Options'!$L:$L,'Daily BSE Equity Options'!$A:$A,$A1303)=0,"",SUMIFS('Daily BSE Equity Options'!$L:$L,'Daily BSE Equity Options'!$A:$A,$A1303))</f>
        <v>89822.735000000001</v>
      </c>
      <c r="R1303" s="8">
        <f t="shared" si="546"/>
        <v>208290.71669999999</v>
      </c>
      <c r="S1303" s="23" t="str">
        <f t="shared" si="547"/>
        <v/>
      </c>
      <c r="T1303" s="23" t="str">
        <f t="shared" si="548"/>
        <v/>
      </c>
      <c r="U1303" s="23" t="str">
        <f t="shared" si="549"/>
        <v/>
      </c>
      <c r="V1303" s="23">
        <f t="shared" si="561"/>
        <v>0.26148152170362549</v>
      </c>
      <c r="W1303" s="23">
        <f t="shared" si="562"/>
        <v>1.0407193216153945</v>
      </c>
      <c r="X1303" s="23">
        <f t="shared" si="563"/>
        <v>0.51015167641104076</v>
      </c>
      <c r="Y1303" s="23">
        <f t="shared" si="550"/>
        <v>0.56876265815835092</v>
      </c>
      <c r="Z1303" s="23">
        <f t="shared" si="551"/>
        <v>0.43123734184164919</v>
      </c>
      <c r="AA1303" s="24">
        <f>IF(SUMIFS('Daily NSE Equity Options'!$M:$M,'Daily NSE Equity Options'!$A:$A,$A1303)=0,"",SUMIFS('Daily NSE Equity Options'!$M:$M,'Daily NSE Equity Options'!$A:$A,$A1303))</f>
        <v>63998970</v>
      </c>
      <c r="AB1303" s="9">
        <f>IF(SUMIFS('Daily BSE Equity Options'!$M:$M,'Daily BSE Equity Options'!$A:$A,$A1303)=0,"",SUMIFS('Daily BSE Equity Options'!$M:$M,'Daily BSE Equity Options'!$A:$A,$A1303))</f>
        <v>53549957</v>
      </c>
      <c r="AC1303" s="9">
        <f t="shared" si="552"/>
        <v>117548927</v>
      </c>
      <c r="AD1303" s="26" t="str">
        <f t="shared" si="553"/>
        <v/>
      </c>
      <c r="AE1303" s="26" t="str">
        <f t="shared" si="554"/>
        <v/>
      </c>
      <c r="AF1303" s="26" t="str">
        <f t="shared" si="555"/>
        <v/>
      </c>
      <c r="AG1303" s="26">
        <f t="shared" si="564"/>
        <v>0.2324731790262351</v>
      </c>
      <c r="AH1303" s="26">
        <f t="shared" si="565"/>
        <v>1.0407329480238428</v>
      </c>
      <c r="AI1303" s="26">
        <f t="shared" si="566"/>
        <v>0.50380198000397169</v>
      </c>
      <c r="AJ1303" s="26">
        <f t="shared" si="556"/>
        <v>0.5444453780509626</v>
      </c>
      <c r="AK1303" s="26">
        <f t="shared" si="557"/>
        <v>0.45555462194903745</v>
      </c>
      <c r="AL1303" s="29">
        <v>12.387499999999999</v>
      </c>
      <c r="AM1303" s="30">
        <v>13.0275</v>
      </c>
      <c r="AN1303" s="30">
        <v>12.387499999999999</v>
      </c>
      <c r="AO1303" s="30">
        <v>12.79</v>
      </c>
      <c r="AP1303" s="31">
        <v>3.2500000000000001E-2</v>
      </c>
    </row>
    <row r="1304" spans="1:42" x14ac:dyDescent="0.2">
      <c r="A1304" s="11">
        <v>45839</v>
      </c>
      <c r="B1304" s="5" t="s">
        <v>242</v>
      </c>
      <c r="C1304" s="10">
        <v>45839</v>
      </c>
      <c r="D1304" s="5" t="s">
        <v>196</v>
      </c>
      <c r="E1304" s="18">
        <f>IF(SUMIFS('Daily NSE Equity Options'!$K:$K,'Daily NSE Equity Options'!$A:$A,$A1304)=0,"",SUMIFS('Daily NSE Equity Options'!$K:$K,'Daily NSE Equity Options'!$A:$A,$A1304))</f>
        <v>296.18830000000003</v>
      </c>
      <c r="F1304" s="7">
        <f>IF(SUMIFS('Daily BSE Equity Options'!$K:$K,'Daily BSE Equity Options'!$A:$A,$A1304)=0,"",SUMIFS('Daily BSE Equity Options'!$K:$K,'Daily BSE Equity Options'!$A:$A,$A1304))</f>
        <v>205.8809</v>
      </c>
      <c r="G1304" s="7">
        <f t="shared" si="540"/>
        <v>502.06920000000002</v>
      </c>
      <c r="H1304" s="20">
        <f t="shared" si="541"/>
        <v>-0.46532228963021827</v>
      </c>
      <c r="I1304" s="20">
        <f t="shared" si="542"/>
        <v>1.2596662100817464</v>
      </c>
      <c r="J1304" s="20">
        <f t="shared" si="543"/>
        <v>-0.22168007429915515</v>
      </c>
      <c r="K1304" s="20">
        <f t="shared" si="558"/>
        <v>-0.27426049196889235</v>
      </c>
      <c r="L1304" s="20">
        <f t="shared" si="559"/>
        <v>0.41697666623765728</v>
      </c>
      <c r="M1304" s="20">
        <f t="shared" si="560"/>
        <v>-9.278024889811487E-2</v>
      </c>
      <c r="N1304" s="20">
        <f t="shared" si="544"/>
        <v>0.58993521211817024</v>
      </c>
      <c r="O1304" s="20">
        <f t="shared" si="545"/>
        <v>0.41006478788182982</v>
      </c>
      <c r="P1304" s="21">
        <f>IF(SUMIFS('Daily NSE Equity Options'!$L:$L,'Daily NSE Equity Options'!$A:$A,$A1304)=0,"",SUMIFS('Daily NSE Equity Options'!$L:$L,'Daily NSE Equity Options'!$A:$A,$A1304))</f>
        <v>96861.031600000002</v>
      </c>
      <c r="Q1304" s="8">
        <f>IF(SUMIFS('Daily BSE Equity Options'!$L:$L,'Daily BSE Equity Options'!$A:$A,$A1304)=0,"",SUMIFS('Daily BSE Equity Options'!$L:$L,'Daily BSE Equity Options'!$A:$A,$A1304))</f>
        <v>438531.4423</v>
      </c>
      <c r="R1304" s="8">
        <f t="shared" si="546"/>
        <v>535392.47389999998</v>
      </c>
      <c r="S1304" s="23">
        <f t="shared" si="547"/>
        <v>-0.55020916627540595</v>
      </c>
      <c r="T1304" s="23">
        <f t="shared" si="548"/>
        <v>1.9736980335636254</v>
      </c>
      <c r="U1304" s="23">
        <f t="shared" si="549"/>
        <v>0.47565473577373041</v>
      </c>
      <c r="V1304" s="23">
        <f t="shared" si="561"/>
        <v>-0.18238641183839799</v>
      </c>
      <c r="W1304" s="23">
        <f t="shared" si="562"/>
        <v>3.8821875920389193</v>
      </c>
      <c r="X1304" s="23">
        <f t="shared" si="563"/>
        <v>1.5704096773123255</v>
      </c>
      <c r="Y1304" s="23">
        <f t="shared" si="550"/>
        <v>0.18091593797430108</v>
      </c>
      <c r="Z1304" s="23">
        <f t="shared" si="551"/>
        <v>0.81908406202569894</v>
      </c>
      <c r="AA1304" s="24">
        <f>IF(SUMIFS('Daily NSE Equity Options'!$M:$M,'Daily NSE Equity Options'!$A:$A,$A1304)=0,"",SUMIFS('Daily NSE Equity Options'!$M:$M,'Daily NSE Equity Options'!$A:$A,$A1304))</f>
        <v>53076335</v>
      </c>
      <c r="AB1304" s="9">
        <f>IF(SUMIFS('Daily BSE Equity Options'!$M:$M,'Daily BSE Equity Options'!$A:$A,$A1304)=0,"",SUMIFS('Daily BSE Equity Options'!$M:$M,'Daily BSE Equity Options'!$A:$A,$A1304))</f>
        <v>261881981</v>
      </c>
      <c r="AC1304" s="9">
        <f t="shared" si="552"/>
        <v>314958316</v>
      </c>
      <c r="AD1304" s="26">
        <f t="shared" si="553"/>
        <v>-0.80079616551627897</v>
      </c>
      <c r="AE1304" s="26">
        <f t="shared" si="554"/>
        <v>0.59223997790920535</v>
      </c>
      <c r="AF1304" s="26">
        <f t="shared" si="555"/>
        <v>-0.26909626237718687</v>
      </c>
      <c r="AG1304" s="26">
        <f t="shared" si="564"/>
        <v>-0.17066891857790834</v>
      </c>
      <c r="AH1304" s="26">
        <f t="shared" si="565"/>
        <v>3.8904237402095392</v>
      </c>
      <c r="AI1304" s="26">
        <f t="shared" si="566"/>
        <v>1.6793806122960189</v>
      </c>
      <c r="AJ1304" s="26">
        <f t="shared" si="556"/>
        <v>0.16851860168061097</v>
      </c>
      <c r="AK1304" s="26">
        <f t="shared" si="557"/>
        <v>0.83148139831938905</v>
      </c>
      <c r="AL1304" s="29">
        <v>12.785</v>
      </c>
      <c r="AM1304" s="30">
        <v>12.9925</v>
      </c>
      <c r="AN1304" s="30">
        <v>12.4375</v>
      </c>
      <c r="AO1304" s="30">
        <v>12.53</v>
      </c>
      <c r="AP1304" s="31">
        <v>-1.9900000000000001E-2</v>
      </c>
    </row>
    <row r="1305" spans="1:42" x14ac:dyDescent="0.2">
      <c r="A1305" s="11">
        <v>45840</v>
      </c>
      <c r="B1305" s="5" t="s">
        <v>240</v>
      </c>
      <c r="C1305" s="10">
        <v>45839</v>
      </c>
      <c r="D1305" s="5" t="s">
        <v>196</v>
      </c>
      <c r="E1305" s="18">
        <f>IF(SUMIFS('Daily NSE Equity Options'!$K:$K,'Daily NSE Equity Options'!$A:$A,$A1305)=0,"",SUMIFS('Daily NSE Equity Options'!$K:$K,'Daily NSE Equity Options'!$A:$A,$A1305))</f>
        <v>470.7122</v>
      </c>
      <c r="F1305" s="7">
        <f>IF(SUMIFS('Daily BSE Equity Options'!$K:$K,'Daily BSE Equity Options'!$A:$A,$A1305)=0,"",SUMIFS('Daily BSE Equity Options'!$K:$K,'Daily BSE Equity Options'!$A:$A,$A1305))</f>
        <v>47.004800000000003</v>
      </c>
      <c r="G1305" s="7">
        <f t="shared" si="540"/>
        <v>517.71699999999998</v>
      </c>
      <c r="H1305" s="20">
        <f t="shared" si="541"/>
        <v>-0.39807863290794143</v>
      </c>
      <c r="I1305" s="20">
        <f t="shared" si="542"/>
        <v>6.6344913836508637</v>
      </c>
      <c r="J1305" s="20">
        <f t="shared" si="543"/>
        <v>-0.34314293943081031</v>
      </c>
      <c r="K1305" s="20">
        <f t="shared" si="558"/>
        <v>0.58923293053776926</v>
      </c>
      <c r="L1305" s="20">
        <f t="shared" si="559"/>
        <v>-0.77168936020777057</v>
      </c>
      <c r="M1305" s="20">
        <f t="shared" si="560"/>
        <v>3.1166620059545513E-2</v>
      </c>
      <c r="N1305" s="20">
        <f t="shared" si="544"/>
        <v>0.90920754002669413</v>
      </c>
      <c r="O1305" s="20">
        <f t="shared" si="545"/>
        <v>9.0792459973305886E-2</v>
      </c>
      <c r="P1305" s="21">
        <f>IF(SUMIFS('Daily NSE Equity Options'!$L:$L,'Daily NSE Equity Options'!$A:$A,$A1305)=0,"",SUMIFS('Daily NSE Equity Options'!$L:$L,'Daily NSE Equity Options'!$A:$A,$A1305))</f>
        <v>201888.77299999999</v>
      </c>
      <c r="Q1305" s="8">
        <f>IF(SUMIFS('Daily BSE Equity Options'!$L:$L,'Daily BSE Equity Options'!$A:$A,$A1305)=0,"",SUMIFS('Daily BSE Equity Options'!$L:$L,'Daily BSE Equity Options'!$A:$A,$A1305))</f>
        <v>17247.138599999998</v>
      </c>
      <c r="R1305" s="8">
        <f t="shared" si="546"/>
        <v>219135.91159999999</v>
      </c>
      <c r="S1305" s="23">
        <f t="shared" si="547"/>
        <v>-0.55257997879666543</v>
      </c>
      <c r="T1305" s="23">
        <f t="shared" si="548"/>
        <v>8.1474307684490785</v>
      </c>
      <c r="U1305" s="23">
        <f t="shared" si="549"/>
        <v>-0.51637818961781612</v>
      </c>
      <c r="V1305" s="23">
        <f t="shared" si="561"/>
        <v>1.084313677699877</v>
      </c>
      <c r="W1305" s="23">
        <f t="shared" si="562"/>
        <v>-0.9606706910009859</v>
      </c>
      <c r="X1305" s="23">
        <f t="shared" si="563"/>
        <v>-0.5907004257946854</v>
      </c>
      <c r="Y1305" s="23">
        <f t="shared" si="550"/>
        <v>0.92129478699282252</v>
      </c>
      <c r="Z1305" s="23">
        <f t="shared" si="551"/>
        <v>7.8705213007177408E-2</v>
      </c>
      <c r="AA1305" s="24">
        <f>IF(SUMIFS('Daily NSE Equity Options'!$M:$M,'Daily NSE Equity Options'!$A:$A,$A1305)=0,"",SUMIFS('Daily NSE Equity Options'!$M:$M,'Daily NSE Equity Options'!$A:$A,$A1305))</f>
        <v>108047418</v>
      </c>
      <c r="AB1305" s="9">
        <f>IF(SUMIFS('Daily BSE Equity Options'!$M:$M,'Daily BSE Equity Options'!$A:$A,$A1305)=0,"",SUMIFS('Daily BSE Equity Options'!$M:$M,'Daily BSE Equity Options'!$A:$A,$A1305))</f>
        <v>10276640</v>
      </c>
      <c r="AC1305" s="9">
        <f t="shared" si="552"/>
        <v>118324058</v>
      </c>
      <c r="AD1305" s="26">
        <f t="shared" si="553"/>
        <v>-0.79739246971852151</v>
      </c>
      <c r="AE1305" s="26">
        <f t="shared" si="554"/>
        <v>3.4036879661165109</v>
      </c>
      <c r="AF1305" s="26">
        <f t="shared" si="555"/>
        <v>-0.77908870303581435</v>
      </c>
      <c r="AG1305" s="26">
        <f t="shared" si="564"/>
        <v>1.0356985462541828</v>
      </c>
      <c r="AH1305" s="26">
        <f t="shared" si="565"/>
        <v>-0.96075850671070029</v>
      </c>
      <c r="AI1305" s="26">
        <f t="shared" si="566"/>
        <v>-0.62431835582966477</v>
      </c>
      <c r="AJ1305" s="26">
        <f t="shared" si="556"/>
        <v>0.91314834722791538</v>
      </c>
      <c r="AK1305" s="26">
        <f t="shared" si="557"/>
        <v>8.6851652772084606E-2</v>
      </c>
      <c r="AL1305" s="29">
        <v>12.5275</v>
      </c>
      <c r="AM1305" s="30">
        <v>12.6625</v>
      </c>
      <c r="AN1305" s="30">
        <v>12.34</v>
      </c>
      <c r="AO1305" s="30">
        <v>12.45</v>
      </c>
      <c r="AP1305" s="31">
        <v>-6.1999999999999998E-3</v>
      </c>
    </row>
    <row r="1306" spans="1:42" x14ac:dyDescent="0.2">
      <c r="A1306" s="11">
        <v>45841</v>
      </c>
      <c r="B1306" s="5" t="s">
        <v>243</v>
      </c>
      <c r="C1306" s="10">
        <v>45839</v>
      </c>
      <c r="D1306" s="5" t="s">
        <v>196</v>
      </c>
      <c r="E1306" s="18">
        <f>IF(SUMIFS('Daily NSE Equity Options'!$K:$K,'Daily NSE Equity Options'!$A:$A,$A1306)=0,"",SUMIFS('Daily NSE Equity Options'!$K:$K,'Daily NSE Equity Options'!$A:$A,$A1306))</f>
        <v>672.56330000000003</v>
      </c>
      <c r="F1306" s="7">
        <f>IF(SUMIFS('Daily BSE Equity Options'!$K:$K,'Daily BSE Equity Options'!$A:$A,$A1306)=0,"",SUMIFS('Daily BSE Equity Options'!$K:$K,'Daily BSE Equity Options'!$A:$A,$A1306))</f>
        <v>65.4846</v>
      </c>
      <c r="G1306" s="7">
        <f t="shared" si="540"/>
        <v>738.04790000000003</v>
      </c>
      <c r="H1306" s="20">
        <f t="shared" si="541"/>
        <v>-7.560254733088001E-2</v>
      </c>
      <c r="I1306" s="20">
        <f t="shared" si="542"/>
        <v>8.9328954752984373</v>
      </c>
      <c r="J1306" s="20">
        <f t="shared" si="543"/>
        <v>5.2928365547608713E-3</v>
      </c>
      <c r="K1306" s="20">
        <f t="shared" si="558"/>
        <v>0.42882062542674704</v>
      </c>
      <c r="L1306" s="20">
        <f t="shared" si="559"/>
        <v>0.39314708285111299</v>
      </c>
      <c r="M1306" s="20">
        <f t="shared" si="560"/>
        <v>0.42558173674034272</v>
      </c>
      <c r="N1306" s="20">
        <f t="shared" si="544"/>
        <v>0.91127323849847686</v>
      </c>
      <c r="O1306" s="20">
        <f t="shared" si="545"/>
        <v>8.8726761501523144E-2</v>
      </c>
      <c r="P1306" s="21">
        <f>IF(SUMIFS('Daily NSE Equity Options'!$L:$L,'Daily NSE Equity Options'!$A:$A,$A1306)=0,"",SUMIFS('Daily NSE Equity Options'!$L:$L,'Daily NSE Equity Options'!$A:$A,$A1306))</f>
        <v>604287.88520000002</v>
      </c>
      <c r="Q1306" s="8">
        <f>IF(SUMIFS('Daily BSE Equity Options'!$L:$L,'Daily BSE Equity Options'!$A:$A,$A1306)=0,"",SUMIFS('Daily BSE Equity Options'!$L:$L,'Daily BSE Equity Options'!$A:$A,$A1306))</f>
        <v>26412.653399999999</v>
      </c>
      <c r="R1306" s="8">
        <f t="shared" si="546"/>
        <v>630700.53859999997</v>
      </c>
      <c r="S1306" s="23">
        <f t="shared" si="547"/>
        <v>0.12036580116478102</v>
      </c>
      <c r="T1306" s="23">
        <f t="shared" si="548"/>
        <v>9.8225998419755935</v>
      </c>
      <c r="U1306" s="23">
        <f t="shared" si="549"/>
        <v>0.16406842220976681</v>
      </c>
      <c r="V1306" s="23">
        <f t="shared" si="561"/>
        <v>1.9931723107753001</v>
      </c>
      <c r="W1306" s="23">
        <f t="shared" si="562"/>
        <v>0.53142234271834532</v>
      </c>
      <c r="X1306" s="23">
        <f t="shared" si="563"/>
        <v>1.8781249681761425</v>
      </c>
      <c r="Y1306" s="23">
        <f t="shared" si="550"/>
        <v>0.95812172055754141</v>
      </c>
      <c r="Z1306" s="23">
        <f t="shared" si="551"/>
        <v>4.1878279442458685E-2</v>
      </c>
      <c r="AA1306" s="24">
        <f>IF(SUMIFS('Daily NSE Equity Options'!$M:$M,'Daily NSE Equity Options'!$A:$A,$A1306)=0,"",SUMIFS('Daily NSE Equity Options'!$M:$M,'Daily NSE Equity Options'!$A:$A,$A1306))</f>
        <v>318109449</v>
      </c>
      <c r="AB1306" s="9">
        <f>IF(SUMIFS('Daily BSE Equity Options'!$M:$M,'Daily BSE Equity Options'!$A:$A,$A1306)=0,"",SUMIFS('Daily BSE Equity Options'!$M:$M,'Daily BSE Equity Options'!$A:$A,$A1306))</f>
        <v>15756535</v>
      </c>
      <c r="AC1306" s="9">
        <f t="shared" si="552"/>
        <v>333865984</v>
      </c>
      <c r="AD1306" s="26">
        <f t="shared" si="553"/>
        <v>-0.54611783061491315</v>
      </c>
      <c r="AE1306" s="26">
        <f t="shared" si="554"/>
        <v>4.2741998758817648</v>
      </c>
      <c r="AF1306" s="26">
        <f t="shared" si="555"/>
        <v>-0.52565813927593297</v>
      </c>
      <c r="AG1306" s="26">
        <f t="shared" si="564"/>
        <v>1.9441652090196175</v>
      </c>
      <c r="AH1306" s="26">
        <f t="shared" si="565"/>
        <v>0.53323800386118414</v>
      </c>
      <c r="AI1306" s="26">
        <f t="shared" si="566"/>
        <v>1.8216238493105097</v>
      </c>
      <c r="AJ1306" s="26">
        <f t="shared" si="556"/>
        <v>0.952805809051814</v>
      </c>
      <c r="AK1306" s="26">
        <f t="shared" si="557"/>
        <v>4.7194190948185964E-2</v>
      </c>
      <c r="AL1306" s="29">
        <v>12.445</v>
      </c>
      <c r="AM1306" s="30">
        <v>12.66</v>
      </c>
      <c r="AN1306" s="30">
        <v>12.19</v>
      </c>
      <c r="AO1306" s="30">
        <v>12.39</v>
      </c>
      <c r="AP1306" s="31">
        <v>-4.4000000000000003E-3</v>
      </c>
    </row>
    <row r="1307" spans="1:42" x14ac:dyDescent="0.2">
      <c r="A1307" s="11">
        <v>45842</v>
      </c>
      <c r="B1307" s="5" t="s">
        <v>241</v>
      </c>
      <c r="C1307" s="10">
        <v>45839</v>
      </c>
      <c r="D1307" s="5" t="s">
        <v>196</v>
      </c>
      <c r="E1307" s="18">
        <f>IF(SUMIFS('Daily NSE Equity Options'!$K:$K,'Daily NSE Equity Options'!$A:$A,$A1307)=0,"",SUMIFS('Daily NSE Equity Options'!$K:$K,'Daily NSE Equity Options'!$A:$A,$A1307))</f>
        <v>394.27960000000002</v>
      </c>
      <c r="F1307" s="7">
        <f>IF(SUMIFS('Daily BSE Equity Options'!$K:$K,'Daily BSE Equity Options'!$A:$A,$A1307)=0,"",SUMIFS('Daily BSE Equity Options'!$K:$K,'Daily BSE Equity Options'!$A:$A,$A1307))</f>
        <v>110.4205</v>
      </c>
      <c r="G1307" s="7">
        <f t="shared" si="540"/>
        <v>504.70010000000002</v>
      </c>
      <c r="H1307" s="20">
        <f t="shared" si="541"/>
        <v>-0.36690286602470534</v>
      </c>
      <c r="I1307" s="20">
        <f t="shared" si="542"/>
        <v>4.3840546497113433</v>
      </c>
      <c r="J1307" s="20">
        <f t="shared" si="543"/>
        <v>-0.21543654333254869</v>
      </c>
      <c r="K1307" s="20">
        <f t="shared" si="558"/>
        <v>-0.41376581208043917</v>
      </c>
      <c r="L1307" s="20">
        <f t="shared" si="559"/>
        <v>0.68620561170107175</v>
      </c>
      <c r="M1307" s="20">
        <f t="shared" si="560"/>
        <v>-0.31616890990408619</v>
      </c>
      <c r="N1307" s="20">
        <f t="shared" si="544"/>
        <v>0.78121561695747632</v>
      </c>
      <c r="O1307" s="20">
        <f t="shared" si="545"/>
        <v>0.21878438304252368</v>
      </c>
      <c r="P1307" s="21">
        <f>IF(SUMIFS('Daily NSE Equity Options'!$L:$L,'Daily NSE Equity Options'!$A:$A,$A1307)=0,"",SUMIFS('Daily NSE Equity Options'!$L:$L,'Daily NSE Equity Options'!$A:$A,$A1307))</f>
        <v>102250.2975</v>
      </c>
      <c r="Q1307" s="8">
        <f>IF(SUMIFS('Daily BSE Equity Options'!$L:$L,'Daily BSE Equity Options'!$A:$A,$A1307)=0,"",SUMIFS('Daily BSE Equity Options'!$L:$L,'Daily BSE Equity Options'!$A:$A,$A1307))</f>
        <v>57243.085500000001</v>
      </c>
      <c r="R1307" s="8">
        <f t="shared" si="546"/>
        <v>159493.383</v>
      </c>
      <c r="S1307" s="23">
        <f t="shared" si="547"/>
        <v>-0.74153918444421085</v>
      </c>
      <c r="T1307" s="23">
        <f t="shared" si="548"/>
        <v>3.2973546275746788</v>
      </c>
      <c r="U1307" s="23">
        <f t="shared" si="549"/>
        <v>-0.60997665776315502</v>
      </c>
      <c r="V1307" s="23">
        <f t="shared" si="561"/>
        <v>-0.83079207774261699</v>
      </c>
      <c r="W1307" s="23">
        <f t="shared" si="562"/>
        <v>1.1672599353459883</v>
      </c>
      <c r="X1307" s="23">
        <f t="shared" si="563"/>
        <v>-0.7471170971979253</v>
      </c>
      <c r="Y1307" s="23">
        <f t="shared" si="550"/>
        <v>0.64109429229424519</v>
      </c>
      <c r="Z1307" s="23">
        <f t="shared" si="551"/>
        <v>0.35890570770575481</v>
      </c>
      <c r="AA1307" s="24">
        <f>IF(SUMIFS('Daily NSE Equity Options'!$M:$M,'Daily NSE Equity Options'!$A:$A,$A1307)=0,"",SUMIFS('Daily NSE Equity Options'!$M:$M,'Daily NSE Equity Options'!$A:$A,$A1307))</f>
        <v>56079858</v>
      </c>
      <c r="AB1307" s="9">
        <f>IF(SUMIFS('Daily BSE Equity Options'!$M:$M,'Daily BSE Equity Options'!$A:$A,$A1307)=0,"",SUMIFS('Daily BSE Equity Options'!$M:$M,'Daily BSE Equity Options'!$A:$A,$A1307))</f>
        <v>34277232</v>
      </c>
      <c r="AC1307" s="9">
        <f t="shared" si="552"/>
        <v>90357090</v>
      </c>
      <c r="AD1307" s="26">
        <f t="shared" si="553"/>
        <v>-0.90993621926425983</v>
      </c>
      <c r="AE1307" s="26">
        <f t="shared" si="554"/>
        <v>1.082696661054638</v>
      </c>
      <c r="AF1307" s="26">
        <f t="shared" si="555"/>
        <v>-0.85862406098675026</v>
      </c>
      <c r="AG1307" s="26">
        <f t="shared" si="564"/>
        <v>-0.82370892101353455</v>
      </c>
      <c r="AH1307" s="26">
        <f t="shared" si="565"/>
        <v>1.1754295598619873</v>
      </c>
      <c r="AI1307" s="26">
        <f t="shared" si="566"/>
        <v>-0.72936119781522879</v>
      </c>
      <c r="AJ1307" s="26">
        <f t="shared" si="556"/>
        <v>0.62064701286860835</v>
      </c>
      <c r="AK1307" s="26">
        <f t="shared" si="557"/>
        <v>0.37935298713139171</v>
      </c>
      <c r="AL1307" s="29">
        <v>12.385</v>
      </c>
      <c r="AM1307" s="30">
        <v>12.6975</v>
      </c>
      <c r="AN1307" s="30">
        <v>12.24</v>
      </c>
      <c r="AO1307" s="30">
        <v>12.32</v>
      </c>
      <c r="AP1307" s="31">
        <v>-5.1999999999999998E-3</v>
      </c>
    </row>
    <row r="1308" spans="1:42" x14ac:dyDescent="0.2">
      <c r="A1308" s="11">
        <v>45845</v>
      </c>
      <c r="B1308" s="5" t="s">
        <v>244</v>
      </c>
      <c r="C1308" s="10">
        <v>45839</v>
      </c>
      <c r="D1308" s="5" t="s">
        <v>196</v>
      </c>
      <c r="E1308" s="18">
        <f>IF(SUMIFS('Daily NSE Equity Options'!$K:$K,'Daily NSE Equity Options'!$A:$A,$A1308)=0,"",SUMIFS('Daily NSE Equity Options'!$K:$K,'Daily NSE Equity Options'!$A:$A,$A1308))</f>
        <v>291.63690000000003</v>
      </c>
      <c r="F1308" s="7">
        <f>IF(SUMIFS('Daily BSE Equity Options'!$K:$K,'Daily BSE Equity Options'!$A:$A,$A1308)=0,"",SUMIFS('Daily BSE Equity Options'!$K:$K,'Daily BSE Equity Options'!$A:$A,$A1308))</f>
        <v>110.50960000000001</v>
      </c>
      <c r="G1308" s="7">
        <f t="shared" si="540"/>
        <v>402.14650000000006</v>
      </c>
      <c r="H1308" s="20" t="str">
        <f t="shared" si="541"/>
        <v/>
      </c>
      <c r="I1308" s="20" t="str">
        <f t="shared" si="542"/>
        <v/>
      </c>
      <c r="J1308" s="20" t="str">
        <f t="shared" si="543"/>
        <v/>
      </c>
      <c r="K1308" s="20">
        <f t="shared" si="558"/>
        <v>-0.26032972540298804</v>
      </c>
      <c r="L1308" s="20">
        <f t="shared" si="559"/>
        <v>8.0691538256028039E-4</v>
      </c>
      <c r="M1308" s="20">
        <f t="shared" si="560"/>
        <v>-0.20319710655892476</v>
      </c>
      <c r="N1308" s="20">
        <f t="shared" si="544"/>
        <v>0.72520064205457457</v>
      </c>
      <c r="O1308" s="20">
        <f t="shared" si="545"/>
        <v>0.27479935794542532</v>
      </c>
      <c r="P1308" s="21">
        <f>IF(SUMIFS('Daily NSE Equity Options'!$L:$L,'Daily NSE Equity Options'!$A:$A,$A1308)=0,"",SUMIFS('Daily NSE Equity Options'!$L:$L,'Daily NSE Equity Options'!$A:$A,$A1308))</f>
        <v>90668.793099999995</v>
      </c>
      <c r="Q1308" s="8">
        <f>IF(SUMIFS('Daily BSE Equity Options'!$L:$L,'Daily BSE Equity Options'!$A:$A,$A1308)=0,"",SUMIFS('Daily BSE Equity Options'!$L:$L,'Daily BSE Equity Options'!$A:$A,$A1308))</f>
        <v>77914.1014</v>
      </c>
      <c r="R1308" s="8">
        <f t="shared" si="546"/>
        <v>168582.89449999999</v>
      </c>
      <c r="S1308" s="23" t="str">
        <f t="shared" si="547"/>
        <v/>
      </c>
      <c r="T1308" s="23" t="str">
        <f t="shared" si="548"/>
        <v/>
      </c>
      <c r="U1308" s="23" t="str">
        <f t="shared" si="549"/>
        <v/>
      </c>
      <c r="V1308" s="23">
        <f t="shared" si="561"/>
        <v>-0.11326621714719221</v>
      </c>
      <c r="W1308" s="23">
        <f t="shared" si="562"/>
        <v>0.36110939372756201</v>
      </c>
      <c r="X1308" s="23">
        <f t="shared" si="563"/>
        <v>5.6989897192161187E-2</v>
      </c>
      <c r="Y1308" s="23">
        <f t="shared" si="550"/>
        <v>0.53782913959873901</v>
      </c>
      <c r="Z1308" s="23">
        <f t="shared" si="551"/>
        <v>0.46217086040126093</v>
      </c>
      <c r="AA1308" s="24">
        <f>IF(SUMIFS('Daily NSE Equity Options'!$M:$M,'Daily NSE Equity Options'!$A:$A,$A1308)=0,"",SUMIFS('Daily NSE Equity Options'!$M:$M,'Daily NSE Equity Options'!$A:$A,$A1308))</f>
        <v>49421960</v>
      </c>
      <c r="AB1308" s="9">
        <f>IF(SUMIFS('Daily BSE Equity Options'!$M:$M,'Daily BSE Equity Options'!$A:$A,$A1308)=0,"",SUMIFS('Daily BSE Equity Options'!$M:$M,'Daily BSE Equity Options'!$A:$A,$A1308))</f>
        <v>46596339</v>
      </c>
      <c r="AC1308" s="9">
        <f t="shared" si="552"/>
        <v>96018299</v>
      </c>
      <c r="AD1308" s="26" t="str">
        <f t="shared" si="553"/>
        <v/>
      </c>
      <c r="AE1308" s="26" t="str">
        <f t="shared" si="554"/>
        <v/>
      </c>
      <c r="AF1308" s="26" t="str">
        <f t="shared" si="555"/>
        <v/>
      </c>
      <c r="AG1308" s="26">
        <f t="shared" si="564"/>
        <v>-0.11872173428113886</v>
      </c>
      <c r="AH1308" s="26">
        <f t="shared" si="565"/>
        <v>0.35939620212040468</v>
      </c>
      <c r="AI1308" s="26">
        <f t="shared" si="566"/>
        <v>6.2653733093883446E-2</v>
      </c>
      <c r="AJ1308" s="26">
        <f t="shared" si="556"/>
        <v>0.51471397134414976</v>
      </c>
      <c r="AK1308" s="26">
        <f t="shared" si="557"/>
        <v>0.4852860286558503</v>
      </c>
      <c r="AL1308" s="29">
        <v>12.315</v>
      </c>
      <c r="AM1308" s="30">
        <v>12.79</v>
      </c>
      <c r="AN1308" s="30">
        <v>11.94</v>
      </c>
      <c r="AO1308" s="30">
        <v>12.56</v>
      </c>
      <c r="AP1308" s="31">
        <v>1.9900000000000001E-2</v>
      </c>
    </row>
    <row r="1309" spans="1:42" x14ac:dyDescent="0.2">
      <c r="A1309" s="11">
        <v>45846</v>
      </c>
      <c r="B1309" s="5" t="s">
        <v>242</v>
      </c>
      <c r="C1309" s="10">
        <v>45839</v>
      </c>
      <c r="D1309" s="5" t="s">
        <v>196</v>
      </c>
      <c r="E1309" s="18">
        <f>IF(SUMIFS('Daily NSE Equity Options'!$K:$K,'Daily NSE Equity Options'!$A:$A,$A1309)=0,"",SUMIFS('Daily NSE Equity Options'!$K:$K,'Daily NSE Equity Options'!$A:$A,$A1309))</f>
        <v>275.9162</v>
      </c>
      <c r="F1309" s="7">
        <f>IF(SUMIFS('Daily BSE Equity Options'!$K:$K,'Daily BSE Equity Options'!$A:$A,$A1309)=0,"",SUMIFS('Daily BSE Equity Options'!$K:$K,'Daily BSE Equity Options'!$A:$A,$A1309))</f>
        <v>196.83779999999999</v>
      </c>
      <c r="G1309" s="7">
        <f t="shared" si="540"/>
        <v>472.75400000000002</v>
      </c>
      <c r="H1309" s="20">
        <f t="shared" si="541"/>
        <v>-0.53857798385301714</v>
      </c>
      <c r="I1309" s="20">
        <f t="shared" si="542"/>
        <v>1.1967474738907327</v>
      </c>
      <c r="J1309" s="20">
        <f t="shared" si="543"/>
        <v>-0.31243132552374397</v>
      </c>
      <c r="K1309" s="20">
        <f t="shared" si="558"/>
        <v>-5.3905044251944867E-2</v>
      </c>
      <c r="L1309" s="20">
        <f t="shared" si="559"/>
        <v>0.78118281126707512</v>
      </c>
      <c r="M1309" s="20">
        <f t="shared" si="560"/>
        <v>0.17557656227270391</v>
      </c>
      <c r="N1309" s="20">
        <f t="shared" si="544"/>
        <v>0.58363588674024969</v>
      </c>
      <c r="O1309" s="20">
        <f t="shared" si="545"/>
        <v>0.41636411325975026</v>
      </c>
      <c r="P1309" s="21">
        <f>IF(SUMIFS('Daily NSE Equity Options'!$L:$L,'Daily NSE Equity Options'!$A:$A,$A1309)=0,"",SUMIFS('Daily NSE Equity Options'!$L:$L,'Daily NSE Equity Options'!$A:$A,$A1309))</f>
        <v>90944.558199999999</v>
      </c>
      <c r="Q1309" s="8">
        <f>IF(SUMIFS('Daily BSE Equity Options'!$L:$L,'Daily BSE Equity Options'!$A:$A,$A1309)=0,"",SUMIFS('Daily BSE Equity Options'!$L:$L,'Daily BSE Equity Options'!$A:$A,$A1309))</f>
        <v>461053.91680000001</v>
      </c>
      <c r="R1309" s="8">
        <f t="shared" si="546"/>
        <v>551998.47499999998</v>
      </c>
      <c r="S1309" s="23">
        <f t="shared" si="547"/>
        <v>-0.65711289406703699</v>
      </c>
      <c r="T1309" s="23">
        <f t="shared" si="548"/>
        <v>1.9125902673656121</v>
      </c>
      <c r="U1309" s="23">
        <f t="shared" si="549"/>
        <v>0.30333207651871175</v>
      </c>
      <c r="V1309" s="23">
        <f t="shared" si="561"/>
        <v>3.0414555060400694E-3</v>
      </c>
      <c r="W1309" s="23">
        <f t="shared" si="562"/>
        <v>4.917464342340474</v>
      </c>
      <c r="X1309" s="23">
        <f t="shared" si="563"/>
        <v>2.2743445094899588</v>
      </c>
      <c r="Y1309" s="23">
        <f t="shared" si="550"/>
        <v>0.16475508958607177</v>
      </c>
      <c r="Z1309" s="23">
        <f t="shared" si="551"/>
        <v>0.83524491041392823</v>
      </c>
      <c r="AA1309" s="24">
        <f>IF(SUMIFS('Daily NSE Equity Options'!$M:$M,'Daily NSE Equity Options'!$A:$A,$A1309)=0,"",SUMIFS('Daily NSE Equity Options'!$M:$M,'Daily NSE Equity Options'!$A:$A,$A1309))</f>
        <v>50108951</v>
      </c>
      <c r="AB1309" s="9">
        <f>IF(SUMIFS('Daily BSE Equity Options'!$M:$M,'Daily BSE Equity Options'!$A:$A,$A1309)=0,"",SUMIFS('Daily BSE Equity Options'!$M:$M,'Daily BSE Equity Options'!$A:$A,$A1309))</f>
        <v>275855316</v>
      </c>
      <c r="AC1309" s="9">
        <f t="shared" si="552"/>
        <v>325964267</v>
      </c>
      <c r="AD1309" s="26">
        <f t="shared" si="553"/>
        <v>-0.84342352557251232</v>
      </c>
      <c r="AE1309" s="26">
        <f t="shared" si="554"/>
        <v>0.57169713400440036</v>
      </c>
      <c r="AF1309" s="26">
        <f t="shared" si="555"/>
        <v>-0.34220777852609063</v>
      </c>
      <c r="AG1309" s="26">
        <f t="shared" si="564"/>
        <v>1.3900521144851297E-2</v>
      </c>
      <c r="AH1309" s="26">
        <f t="shared" si="565"/>
        <v>4.9201070710726871</v>
      </c>
      <c r="AI1309" s="26">
        <f t="shared" si="566"/>
        <v>2.394814013524651</v>
      </c>
      <c r="AJ1309" s="26">
        <f t="shared" si="556"/>
        <v>0.15372528854520118</v>
      </c>
      <c r="AK1309" s="26">
        <f t="shared" si="557"/>
        <v>0.84627471145479882</v>
      </c>
      <c r="AL1309" s="29">
        <v>12.56</v>
      </c>
      <c r="AM1309" s="30">
        <v>12.71</v>
      </c>
      <c r="AN1309" s="30">
        <v>12.055</v>
      </c>
      <c r="AO1309" s="30">
        <v>12.2</v>
      </c>
      <c r="AP1309" s="31">
        <v>-2.87E-2</v>
      </c>
    </row>
    <row r="1310" spans="1:42" x14ac:dyDescent="0.2">
      <c r="A1310" s="11">
        <v>45847</v>
      </c>
      <c r="B1310" s="5" t="s">
        <v>240</v>
      </c>
      <c r="C1310" s="10">
        <v>45839</v>
      </c>
      <c r="D1310" s="5" t="s">
        <v>196</v>
      </c>
      <c r="E1310" s="18">
        <f>IF(SUMIFS('Daily NSE Equity Options'!$K:$K,'Daily NSE Equity Options'!$A:$A,$A1310)=0,"",SUMIFS('Daily NSE Equity Options'!$K:$K,'Daily NSE Equity Options'!$A:$A,$A1310))</f>
        <v>385.08929999999998</v>
      </c>
      <c r="F1310" s="7">
        <f>IF(SUMIFS('Daily BSE Equity Options'!$K:$K,'Daily BSE Equity Options'!$A:$A,$A1310)=0,"",SUMIFS('Daily BSE Equity Options'!$K:$K,'Daily BSE Equity Options'!$A:$A,$A1310))</f>
        <v>38.536700000000003</v>
      </c>
      <c r="G1310" s="7">
        <f t="shared" si="540"/>
        <v>423.62599999999998</v>
      </c>
      <c r="H1310" s="20">
        <f t="shared" si="541"/>
        <v>-0.26516953759732587</v>
      </c>
      <c r="I1310" s="20">
        <f t="shared" si="542"/>
        <v>6.9083707853639531</v>
      </c>
      <c r="J1310" s="20">
        <f t="shared" si="543"/>
        <v>-0.19908085232532113</v>
      </c>
      <c r="K1310" s="20">
        <f t="shared" si="558"/>
        <v>0.39567484620330373</v>
      </c>
      <c r="L1310" s="20">
        <f t="shared" si="559"/>
        <v>-0.80422103884518115</v>
      </c>
      <c r="M1310" s="20">
        <f t="shared" si="560"/>
        <v>-0.10391873997893208</v>
      </c>
      <c r="N1310" s="20">
        <f t="shared" si="544"/>
        <v>0.90903131535835857</v>
      </c>
      <c r="O1310" s="20">
        <f t="shared" si="545"/>
        <v>9.0968684641641456E-2</v>
      </c>
      <c r="P1310" s="21">
        <f>IF(SUMIFS('Daily NSE Equity Options'!$L:$L,'Daily NSE Equity Options'!$A:$A,$A1310)=0,"",SUMIFS('Daily NSE Equity Options'!$L:$L,'Daily NSE Equity Options'!$A:$A,$A1310))</f>
        <v>172793.0582</v>
      </c>
      <c r="Q1310" s="8">
        <f>IF(SUMIFS('Daily BSE Equity Options'!$L:$L,'Daily BSE Equity Options'!$A:$A,$A1310)=0,"",SUMIFS('Daily BSE Equity Options'!$L:$L,'Daily BSE Equity Options'!$A:$A,$A1310))</f>
        <v>15766.8532</v>
      </c>
      <c r="R1310" s="8">
        <f t="shared" si="546"/>
        <v>188559.91140000001</v>
      </c>
      <c r="S1310" s="23">
        <f t="shared" si="547"/>
        <v>-0.50263598950960975</v>
      </c>
      <c r="T1310" s="23">
        <f t="shared" si="548"/>
        <v>8.3187267073990672</v>
      </c>
      <c r="U1310" s="23">
        <f t="shared" si="549"/>
        <v>-0.45988341471471816</v>
      </c>
      <c r="V1310" s="23">
        <f t="shared" si="561"/>
        <v>0.8999823806939995</v>
      </c>
      <c r="W1310" s="23">
        <f t="shared" si="562"/>
        <v>-0.96580258267963159</v>
      </c>
      <c r="X1310" s="23">
        <f t="shared" si="563"/>
        <v>-0.65840501389066342</v>
      </c>
      <c r="Y1310" s="23">
        <f t="shared" si="550"/>
        <v>0.9163827927000181</v>
      </c>
      <c r="Z1310" s="23">
        <f t="shared" si="551"/>
        <v>8.3617207299981788E-2</v>
      </c>
      <c r="AA1310" s="24">
        <f>IF(SUMIFS('Daily NSE Equity Options'!$M:$M,'Daily NSE Equity Options'!$A:$A,$A1310)=0,"",SUMIFS('Daily NSE Equity Options'!$M:$M,'Daily NSE Equity Options'!$A:$A,$A1310))</f>
        <v>92909471</v>
      </c>
      <c r="AB1310" s="9">
        <f>IF(SUMIFS('Daily BSE Equity Options'!$M:$M,'Daily BSE Equity Options'!$A:$A,$A1310)=0,"",SUMIFS('Daily BSE Equity Options'!$M:$M,'Daily BSE Equity Options'!$A:$A,$A1310))</f>
        <v>9384582</v>
      </c>
      <c r="AC1310" s="9">
        <f t="shared" si="552"/>
        <v>102294053</v>
      </c>
      <c r="AD1310" s="26">
        <f t="shared" si="553"/>
        <v>-0.77266500198885613</v>
      </c>
      <c r="AE1310" s="26">
        <f t="shared" si="554"/>
        <v>3.4994987282416652</v>
      </c>
      <c r="AF1310" s="26">
        <f t="shared" si="555"/>
        <v>-0.75097326789708607</v>
      </c>
      <c r="AG1310" s="26">
        <f t="shared" si="564"/>
        <v>0.85414919182802285</v>
      </c>
      <c r="AH1310" s="26">
        <f t="shared" si="565"/>
        <v>-0.96598005745881654</v>
      </c>
      <c r="AI1310" s="26">
        <f t="shared" si="566"/>
        <v>-0.68618016342263677</v>
      </c>
      <c r="AJ1310" s="26">
        <f t="shared" si="556"/>
        <v>0.9082587723843536</v>
      </c>
      <c r="AK1310" s="26">
        <f t="shared" si="557"/>
        <v>9.1741227615646431E-2</v>
      </c>
      <c r="AL1310" s="29">
        <v>12.195</v>
      </c>
      <c r="AM1310" s="30">
        <v>12.355</v>
      </c>
      <c r="AN1310" s="30">
        <v>11.75</v>
      </c>
      <c r="AO1310" s="30">
        <v>11.94</v>
      </c>
      <c r="AP1310" s="31">
        <v>-2.0899999999999998E-2</v>
      </c>
    </row>
    <row r="1311" spans="1:42" x14ac:dyDescent="0.2">
      <c r="A1311" s="11">
        <v>45848</v>
      </c>
      <c r="B1311" s="5" t="s">
        <v>243</v>
      </c>
      <c r="C1311" s="10">
        <v>45839</v>
      </c>
      <c r="D1311" s="5" t="s">
        <v>196</v>
      </c>
      <c r="E1311" s="18">
        <f>IF(SUMIFS('Daily NSE Equity Options'!$K:$K,'Daily NSE Equity Options'!$A:$A,$A1311)=0,"",SUMIFS('Daily NSE Equity Options'!$K:$K,'Daily NSE Equity Options'!$A:$A,$A1311))</f>
        <v>508.26920000000001</v>
      </c>
      <c r="F1311" s="7">
        <f>IF(SUMIFS('Daily BSE Equity Options'!$K:$K,'Daily BSE Equity Options'!$A:$A,$A1311)=0,"",SUMIFS('Daily BSE Equity Options'!$K:$K,'Daily BSE Equity Options'!$A:$A,$A1311))</f>
        <v>45.606499999999997</v>
      </c>
      <c r="G1311" s="7">
        <f t="shared" si="540"/>
        <v>553.87570000000005</v>
      </c>
      <c r="H1311" s="20">
        <f t="shared" si="541"/>
        <v>-0.26647101822099417</v>
      </c>
      <c r="I1311" s="20">
        <f t="shared" si="542"/>
        <v>3.669256915862972</v>
      </c>
      <c r="J1311" s="20">
        <f t="shared" si="543"/>
        <v>-0.21176332963272293</v>
      </c>
      <c r="K1311" s="20">
        <f t="shared" si="558"/>
        <v>0.31987359814983174</v>
      </c>
      <c r="L1311" s="20">
        <f t="shared" si="559"/>
        <v>0.18345628971863159</v>
      </c>
      <c r="M1311" s="20">
        <f t="shared" si="560"/>
        <v>0.30746389503949256</v>
      </c>
      <c r="N1311" s="20">
        <f t="shared" si="544"/>
        <v>0.91765932320193855</v>
      </c>
      <c r="O1311" s="20">
        <f t="shared" si="545"/>
        <v>8.2340676798061355E-2</v>
      </c>
      <c r="P1311" s="21">
        <f>IF(SUMIFS('Daily NSE Equity Options'!$L:$L,'Daily NSE Equity Options'!$A:$A,$A1311)=0,"",SUMIFS('Daily NSE Equity Options'!$L:$L,'Daily NSE Equity Options'!$A:$A,$A1311))</f>
        <v>475516.97480000003</v>
      </c>
      <c r="Q1311" s="8">
        <f>IF(SUMIFS('Daily BSE Equity Options'!$L:$L,'Daily BSE Equity Options'!$A:$A,$A1311)=0,"",SUMIFS('Daily BSE Equity Options'!$L:$L,'Daily BSE Equity Options'!$A:$A,$A1311))</f>
        <v>20538.592100000002</v>
      </c>
      <c r="R1311" s="8">
        <f t="shared" si="546"/>
        <v>496055.56690000003</v>
      </c>
      <c r="S1311" s="23">
        <f t="shared" si="547"/>
        <v>-0.1207582864121356</v>
      </c>
      <c r="T1311" s="23">
        <f t="shared" si="548"/>
        <v>4.1009239042227206</v>
      </c>
      <c r="U1311" s="23">
        <f t="shared" si="549"/>
        <v>-8.9560176811115499E-2</v>
      </c>
      <c r="V1311" s="23">
        <f t="shared" si="561"/>
        <v>1.7519448972863891</v>
      </c>
      <c r="W1311" s="23">
        <f t="shared" si="562"/>
        <v>0.30264370698903975</v>
      </c>
      <c r="X1311" s="23">
        <f t="shared" si="563"/>
        <v>1.6307583792171849</v>
      </c>
      <c r="Y1311" s="23">
        <f t="shared" si="550"/>
        <v>0.95859618665636226</v>
      </c>
      <c r="Z1311" s="23">
        <f t="shared" si="551"/>
        <v>4.1403813343637734E-2</v>
      </c>
      <c r="AA1311" s="24">
        <f>IF(SUMIFS('Daily NSE Equity Options'!$M:$M,'Daily NSE Equity Options'!$A:$A,$A1311)=0,"",SUMIFS('Daily NSE Equity Options'!$M:$M,'Daily NSE Equity Options'!$A:$A,$A1311))</f>
        <v>251471924</v>
      </c>
      <c r="AB1311" s="9">
        <f>IF(SUMIFS('Daily BSE Equity Options'!$M:$M,'Daily BSE Equity Options'!$A:$A,$A1311)=0,"",SUMIFS('Daily BSE Equity Options'!$M:$M,'Daily BSE Equity Options'!$A:$A,$A1311))</f>
        <v>12275253</v>
      </c>
      <c r="AC1311" s="9">
        <f t="shared" si="552"/>
        <v>263747177</v>
      </c>
      <c r="AD1311" s="26">
        <f t="shared" si="553"/>
        <v>-0.65256374658329785</v>
      </c>
      <c r="AE1311" s="26">
        <f t="shared" si="554"/>
        <v>1.4597393551588036</v>
      </c>
      <c r="AF1311" s="26">
        <f t="shared" si="555"/>
        <v>-0.63809939088669521</v>
      </c>
      <c r="AG1311" s="26">
        <f t="shared" si="564"/>
        <v>1.7066339017256915</v>
      </c>
      <c r="AH1311" s="26">
        <f t="shared" si="565"/>
        <v>0.30802341542755984</v>
      </c>
      <c r="AI1311" s="26">
        <f t="shared" si="566"/>
        <v>1.578323658756585</v>
      </c>
      <c r="AJ1311" s="26">
        <f t="shared" si="556"/>
        <v>0.95345825824706365</v>
      </c>
      <c r="AK1311" s="26">
        <f t="shared" si="557"/>
        <v>4.6541741752936371E-2</v>
      </c>
      <c r="AL1311" s="29">
        <v>11.94</v>
      </c>
      <c r="AM1311" s="30">
        <v>12.1875</v>
      </c>
      <c r="AN1311" s="30">
        <v>11.612500000000001</v>
      </c>
      <c r="AO1311" s="30">
        <v>11.67</v>
      </c>
      <c r="AP1311" s="31">
        <v>-2.2599999999999999E-2</v>
      </c>
    </row>
    <row r="1312" spans="1:42" x14ac:dyDescent="0.2">
      <c r="A1312" s="11">
        <v>45849</v>
      </c>
      <c r="B1312" s="5" t="s">
        <v>241</v>
      </c>
      <c r="C1312" s="10">
        <v>45839</v>
      </c>
      <c r="D1312" s="5" t="s">
        <v>196</v>
      </c>
      <c r="E1312" s="18">
        <f>IF(SUMIFS('Daily NSE Equity Options'!$K:$K,'Daily NSE Equity Options'!$A:$A,$A1312)=0,"",SUMIFS('Daily NSE Equity Options'!$K:$K,'Daily NSE Equity Options'!$A:$A,$A1312))</f>
        <v>379.84890000000001</v>
      </c>
      <c r="F1312" s="7">
        <f>IF(SUMIFS('Daily BSE Equity Options'!$K:$K,'Daily BSE Equity Options'!$A:$A,$A1312)=0,"",SUMIFS('Daily BSE Equity Options'!$K:$K,'Daily BSE Equity Options'!$A:$A,$A1312))</f>
        <v>108.0502</v>
      </c>
      <c r="G1312" s="7">
        <f t="shared" si="540"/>
        <v>487.89910000000003</v>
      </c>
      <c r="H1312" s="20">
        <f t="shared" si="541"/>
        <v>-0.41411929543573156</v>
      </c>
      <c r="I1312" s="20">
        <f t="shared" si="542"/>
        <v>3.6460614973147063</v>
      </c>
      <c r="J1312" s="20">
        <f t="shared" si="543"/>
        <v>-0.27352140711077777</v>
      </c>
      <c r="K1312" s="20">
        <f t="shared" si="558"/>
        <v>-0.25266197518952549</v>
      </c>
      <c r="L1312" s="20">
        <f t="shared" si="559"/>
        <v>1.3691842171620277</v>
      </c>
      <c r="M1312" s="20">
        <f t="shared" si="560"/>
        <v>-0.11911806204893993</v>
      </c>
      <c r="N1312" s="20">
        <f t="shared" si="544"/>
        <v>0.7785398661321572</v>
      </c>
      <c r="O1312" s="20">
        <f t="shared" si="545"/>
        <v>0.22146013386784275</v>
      </c>
      <c r="P1312" s="21">
        <f>IF(SUMIFS('Daily NSE Equity Options'!$L:$L,'Daily NSE Equity Options'!$A:$A,$A1312)=0,"",SUMIFS('Daily NSE Equity Options'!$L:$L,'Daily NSE Equity Options'!$A:$A,$A1312))</f>
        <v>101650.5662</v>
      </c>
      <c r="Q1312" s="8">
        <f>IF(SUMIFS('Daily BSE Equity Options'!$L:$L,'Daily BSE Equity Options'!$A:$A,$A1312)=0,"",SUMIFS('Daily BSE Equity Options'!$L:$L,'Daily BSE Equity Options'!$A:$A,$A1312))</f>
        <v>60824.516600000003</v>
      </c>
      <c r="R1312" s="8">
        <f t="shared" si="546"/>
        <v>162475.0828</v>
      </c>
      <c r="S1312" s="23">
        <f t="shared" si="547"/>
        <v>-0.75620967627827795</v>
      </c>
      <c r="T1312" s="23">
        <f t="shared" si="548"/>
        <v>3.012365440058498</v>
      </c>
      <c r="U1312" s="23">
        <f t="shared" si="549"/>
        <v>-0.62400319389424541</v>
      </c>
      <c r="V1312" s="23">
        <f t="shared" si="561"/>
        <v>-0.78623146683090817</v>
      </c>
      <c r="W1312" s="23">
        <f t="shared" si="562"/>
        <v>1.9614744917203941</v>
      </c>
      <c r="X1312" s="23">
        <f t="shared" si="563"/>
        <v>-0.67246596219984889</v>
      </c>
      <c r="Y1312" s="23">
        <f t="shared" si="550"/>
        <v>0.62563787904098245</v>
      </c>
      <c r="Z1312" s="23">
        <f t="shared" si="551"/>
        <v>0.37436212095901761</v>
      </c>
      <c r="AA1312" s="24">
        <f>IF(SUMIFS('Daily NSE Equity Options'!$M:$M,'Daily NSE Equity Options'!$A:$A,$A1312)=0,"",SUMIFS('Daily NSE Equity Options'!$M:$M,'Daily NSE Equity Options'!$A:$A,$A1312))</f>
        <v>56818975</v>
      </c>
      <c r="AB1312" s="9">
        <f>IF(SUMIFS('Daily BSE Equity Options'!$M:$M,'Daily BSE Equity Options'!$A:$A,$A1312)=0,"",SUMIFS('Daily BSE Equity Options'!$M:$M,'Daily BSE Equity Options'!$A:$A,$A1312))</f>
        <v>36652257</v>
      </c>
      <c r="AC1312" s="9">
        <f t="shared" si="552"/>
        <v>93471232</v>
      </c>
      <c r="AD1312" s="26">
        <f t="shared" si="553"/>
        <v>-0.91319241733483858</v>
      </c>
      <c r="AE1312" s="26">
        <f t="shared" si="554"/>
        <v>0.94750172169273328</v>
      </c>
      <c r="AF1312" s="26">
        <f t="shared" si="555"/>
        <v>-0.86118672237001115</v>
      </c>
      <c r="AG1312" s="26">
        <f t="shared" si="564"/>
        <v>-0.77405439901115958</v>
      </c>
      <c r="AH1312" s="26">
        <f t="shared" si="565"/>
        <v>1.9858657088371214</v>
      </c>
      <c r="AI1312" s="26">
        <f t="shared" si="566"/>
        <v>-0.64560291009294857</v>
      </c>
      <c r="AJ1312" s="26">
        <f t="shared" si="556"/>
        <v>0.60787660314566094</v>
      </c>
      <c r="AK1312" s="26">
        <f t="shared" si="557"/>
        <v>0.39212339685433911</v>
      </c>
      <c r="AL1312" s="29">
        <v>11.672499999999999</v>
      </c>
      <c r="AM1312" s="30">
        <v>12.1225</v>
      </c>
      <c r="AN1312" s="30">
        <v>11.535</v>
      </c>
      <c r="AO1312" s="30">
        <v>11.82</v>
      </c>
      <c r="AP1312" s="31">
        <v>1.26E-2</v>
      </c>
    </row>
    <row r="1313" spans="1:42" x14ac:dyDescent="0.2">
      <c r="A1313" s="11">
        <v>45852</v>
      </c>
      <c r="B1313" s="5" t="s">
        <v>244</v>
      </c>
      <c r="C1313" s="10">
        <v>45839</v>
      </c>
      <c r="D1313" s="5" t="s">
        <v>196</v>
      </c>
      <c r="E1313" s="18">
        <f>IF(SUMIFS('Daily NSE Equity Options'!$K:$K,'Daily NSE Equity Options'!$A:$A,$A1313)=0,"",SUMIFS('Daily NSE Equity Options'!$K:$K,'Daily NSE Equity Options'!$A:$A,$A1313))</f>
        <v>368.89460000000003</v>
      </c>
      <c r="F1313" s="7">
        <f>IF(SUMIFS('Daily BSE Equity Options'!$K:$K,'Daily BSE Equity Options'!$A:$A,$A1313)=0,"",SUMIFS('Daily BSE Equity Options'!$K:$K,'Daily BSE Equity Options'!$A:$A,$A1313))</f>
        <v>148.97479999999999</v>
      </c>
      <c r="G1313" s="7">
        <f t="shared" si="540"/>
        <v>517.86940000000004</v>
      </c>
      <c r="H1313" s="20" t="str">
        <f t="shared" si="541"/>
        <v/>
      </c>
      <c r="I1313" s="20" t="str">
        <f t="shared" si="542"/>
        <v/>
      </c>
      <c r="J1313" s="20" t="str">
        <f t="shared" si="543"/>
        <v/>
      </c>
      <c r="K1313" s="20">
        <f t="shared" si="558"/>
        <v>-2.883857239023202E-2</v>
      </c>
      <c r="L1313" s="20">
        <f t="shared" si="559"/>
        <v>0.3787554303462648</v>
      </c>
      <c r="M1313" s="20">
        <f t="shared" si="560"/>
        <v>6.1427250019522539E-2</v>
      </c>
      <c r="N1313" s="20">
        <f t="shared" si="544"/>
        <v>0.71233133295769169</v>
      </c>
      <c r="O1313" s="20">
        <f t="shared" si="545"/>
        <v>0.28766866704230831</v>
      </c>
      <c r="P1313" s="21">
        <f>IF(SUMIFS('Daily NSE Equity Options'!$L:$L,'Daily NSE Equity Options'!$A:$A,$A1313)=0,"",SUMIFS('Daily NSE Equity Options'!$L:$L,'Daily NSE Equity Options'!$A:$A,$A1313))</f>
        <v>112180.9973</v>
      </c>
      <c r="Q1313" s="8">
        <f>IF(SUMIFS('Daily BSE Equity Options'!$L:$L,'Daily BSE Equity Options'!$A:$A,$A1313)=0,"",SUMIFS('Daily BSE Equity Options'!$L:$L,'Daily BSE Equity Options'!$A:$A,$A1313))</f>
        <v>109038.1958</v>
      </c>
      <c r="R1313" s="8">
        <f t="shared" si="546"/>
        <v>221219.1931</v>
      </c>
      <c r="S1313" s="23" t="str">
        <f t="shared" si="547"/>
        <v/>
      </c>
      <c r="T1313" s="23" t="str">
        <f t="shared" si="548"/>
        <v/>
      </c>
      <c r="U1313" s="23" t="str">
        <f t="shared" si="549"/>
        <v/>
      </c>
      <c r="V1313" s="23">
        <f t="shared" si="561"/>
        <v>0.10359441657492696</v>
      </c>
      <c r="W1313" s="23">
        <f t="shared" si="562"/>
        <v>0.79266851419580364</v>
      </c>
      <c r="X1313" s="23">
        <f t="shared" si="563"/>
        <v>0.36155765725819955</v>
      </c>
      <c r="Y1313" s="23">
        <f t="shared" si="550"/>
        <v>0.50710336534538236</v>
      </c>
      <c r="Z1313" s="23">
        <f t="shared" si="551"/>
        <v>0.49289663465461758</v>
      </c>
      <c r="AA1313" s="24">
        <f>IF(SUMIFS('Daily NSE Equity Options'!$M:$M,'Daily NSE Equity Options'!$A:$A,$A1313)=0,"",SUMIFS('Daily NSE Equity Options'!$M:$M,'Daily NSE Equity Options'!$A:$A,$A1313))</f>
        <v>62212771</v>
      </c>
      <c r="AB1313" s="9">
        <f>IF(SUMIFS('Daily BSE Equity Options'!$M:$M,'Daily BSE Equity Options'!$A:$A,$A1313)=0,"",SUMIFS('Daily BSE Equity Options'!$M:$M,'Daily BSE Equity Options'!$A:$A,$A1313))</f>
        <v>66080581</v>
      </c>
      <c r="AC1313" s="9">
        <f t="shared" si="552"/>
        <v>128293352</v>
      </c>
      <c r="AD1313" s="26" t="str">
        <f t="shared" si="553"/>
        <v/>
      </c>
      <c r="AE1313" s="26" t="str">
        <f t="shared" si="554"/>
        <v/>
      </c>
      <c r="AF1313" s="26" t="str">
        <f t="shared" si="555"/>
        <v/>
      </c>
      <c r="AG1313" s="26">
        <f t="shared" si="564"/>
        <v>9.4929484384397966E-2</v>
      </c>
      <c r="AH1313" s="26">
        <f t="shared" si="565"/>
        <v>0.80290618937873326</v>
      </c>
      <c r="AI1313" s="26">
        <f t="shared" si="566"/>
        <v>0.37254371484051907</v>
      </c>
      <c r="AJ1313" s="26">
        <f t="shared" si="556"/>
        <v>0.4849259141658408</v>
      </c>
      <c r="AK1313" s="26">
        <f t="shared" si="557"/>
        <v>0.51507408583415926</v>
      </c>
      <c r="AL1313" s="29">
        <v>11.817500000000001</v>
      </c>
      <c r="AM1313" s="30">
        <v>12.42</v>
      </c>
      <c r="AN1313" s="30">
        <v>11.817500000000001</v>
      </c>
      <c r="AO1313" s="30">
        <v>11.98</v>
      </c>
      <c r="AP1313" s="31">
        <v>1.38E-2</v>
      </c>
    </row>
    <row r="1314" spans="1:42" x14ac:dyDescent="0.2">
      <c r="A1314" s="11">
        <v>45853</v>
      </c>
      <c r="B1314" s="5" t="s">
        <v>242</v>
      </c>
      <c r="C1314" s="10">
        <v>45839</v>
      </c>
      <c r="D1314" s="5" t="s">
        <v>196</v>
      </c>
      <c r="E1314" s="18">
        <f>IF(SUMIFS('Daily NSE Equity Options'!$K:$K,'Daily NSE Equity Options'!$A:$A,$A1314)=0,"",SUMIFS('Daily NSE Equity Options'!$K:$K,'Daily NSE Equity Options'!$A:$A,$A1314))</f>
        <v>337.08780000000002</v>
      </c>
      <c r="F1314" s="7">
        <f>IF(SUMIFS('Daily BSE Equity Options'!$K:$K,'Daily BSE Equity Options'!$A:$A,$A1314)=0,"",SUMIFS('Daily BSE Equity Options'!$K:$K,'Daily BSE Equity Options'!$A:$A,$A1314))</f>
        <v>278.79939999999999</v>
      </c>
      <c r="G1314" s="7">
        <f t="shared" si="540"/>
        <v>615.88720000000001</v>
      </c>
      <c r="H1314" s="20">
        <f t="shared" si="541"/>
        <v>-0.38503596602561041</v>
      </c>
      <c r="I1314" s="20">
        <f t="shared" si="542"/>
        <v>1.4913067682731218</v>
      </c>
      <c r="J1314" s="20">
        <f t="shared" si="543"/>
        <v>-6.6909960924243395E-2</v>
      </c>
      <c r="K1314" s="20">
        <f t="shared" si="558"/>
        <v>-8.6221918130544584E-2</v>
      </c>
      <c r="L1314" s="20">
        <f t="shared" si="559"/>
        <v>0.8714534270225569</v>
      </c>
      <c r="M1314" s="20">
        <f t="shared" si="560"/>
        <v>0.18927127186893067</v>
      </c>
      <c r="N1314" s="20">
        <f t="shared" si="544"/>
        <v>0.54732067820211239</v>
      </c>
      <c r="O1314" s="20">
        <f t="shared" si="545"/>
        <v>0.45267932179788767</v>
      </c>
      <c r="P1314" s="21">
        <f>IF(SUMIFS('Daily NSE Equity Options'!$L:$L,'Daily NSE Equity Options'!$A:$A,$A1314)=0,"",SUMIFS('Daily NSE Equity Options'!$L:$L,'Daily NSE Equity Options'!$A:$A,$A1314))</f>
        <v>125752.5953</v>
      </c>
      <c r="Q1314" s="8">
        <f>IF(SUMIFS('Daily BSE Equity Options'!$L:$L,'Daily BSE Equity Options'!$A:$A,$A1314)=0,"",SUMIFS('Daily BSE Equity Options'!$L:$L,'Daily BSE Equity Options'!$A:$A,$A1314))</f>
        <v>548059.84400000004</v>
      </c>
      <c r="R1314" s="8">
        <f t="shared" si="546"/>
        <v>673812.43930000009</v>
      </c>
      <c r="S1314" s="23">
        <f t="shared" si="547"/>
        <v>-0.49656857050060443</v>
      </c>
      <c r="T1314" s="23">
        <f t="shared" si="548"/>
        <v>2.4311736262673369</v>
      </c>
      <c r="U1314" s="23">
        <f t="shared" si="549"/>
        <v>0.64536938187910087</v>
      </c>
      <c r="V1314" s="23">
        <f t="shared" si="561"/>
        <v>0.12097947358861649</v>
      </c>
      <c r="W1314" s="23">
        <f t="shared" si="562"/>
        <v>4.0263106426051118</v>
      </c>
      <c r="X1314" s="23">
        <f t="shared" si="563"/>
        <v>2.045904064008631</v>
      </c>
      <c r="Y1314" s="23">
        <f t="shared" si="550"/>
        <v>0.18662848585971481</v>
      </c>
      <c r="Z1314" s="23">
        <f t="shared" si="551"/>
        <v>0.81337151414028519</v>
      </c>
      <c r="AA1314" s="24">
        <f>IF(SUMIFS('Daily NSE Equity Options'!$M:$M,'Daily NSE Equity Options'!$A:$A,$A1314)=0,"",SUMIFS('Daily NSE Equity Options'!$M:$M,'Daily NSE Equity Options'!$A:$A,$A1314))</f>
        <v>69504896</v>
      </c>
      <c r="AB1314" s="9">
        <f>IF(SUMIFS('Daily BSE Equity Options'!$M:$M,'Daily BSE Equity Options'!$A:$A,$A1314)=0,"",SUMIFS('Daily BSE Equity Options'!$M:$M,'Daily BSE Equity Options'!$A:$A,$A1314))</f>
        <v>331699547</v>
      </c>
      <c r="AC1314" s="9">
        <f t="shared" si="552"/>
        <v>401204443</v>
      </c>
      <c r="AD1314" s="26">
        <f t="shared" si="553"/>
        <v>-0.77435191642095458</v>
      </c>
      <c r="AE1314" s="26">
        <f t="shared" si="554"/>
        <v>0.88022419830761334</v>
      </c>
      <c r="AF1314" s="26">
        <f t="shared" si="555"/>
        <v>-0.17181521755675822</v>
      </c>
      <c r="AG1314" s="26">
        <f t="shared" si="564"/>
        <v>0.11721267004808378</v>
      </c>
      <c r="AH1314" s="26">
        <f t="shared" si="565"/>
        <v>4.0196221337702829</v>
      </c>
      <c r="AI1314" s="26">
        <f t="shared" si="566"/>
        <v>2.1272426571253669</v>
      </c>
      <c r="AJ1314" s="26">
        <f t="shared" si="556"/>
        <v>0.17324059394825794</v>
      </c>
      <c r="AK1314" s="26">
        <f t="shared" si="557"/>
        <v>0.82675940605174203</v>
      </c>
      <c r="AL1314" s="29">
        <v>11.98</v>
      </c>
      <c r="AM1314" s="30">
        <v>12.025</v>
      </c>
      <c r="AN1314" s="30">
        <v>11.404999999999999</v>
      </c>
      <c r="AO1314" s="30">
        <v>11.48</v>
      </c>
      <c r="AP1314" s="31">
        <v>-4.1700000000000001E-2</v>
      </c>
    </row>
    <row r="1315" spans="1:42" x14ac:dyDescent="0.2">
      <c r="A1315" s="11">
        <v>45854</v>
      </c>
      <c r="B1315" s="5" t="s">
        <v>240</v>
      </c>
      <c r="C1315" s="10">
        <v>45839</v>
      </c>
      <c r="D1315" s="5" t="s">
        <v>196</v>
      </c>
      <c r="E1315" s="18">
        <f>IF(SUMIFS('Daily NSE Equity Options'!$K:$K,'Daily NSE Equity Options'!$A:$A,$A1315)=0,"",SUMIFS('Daily NSE Equity Options'!$K:$K,'Daily NSE Equity Options'!$A:$A,$A1315))</f>
        <v>415.24829999999997</v>
      </c>
      <c r="F1315" s="7">
        <f>IF(SUMIFS('Daily BSE Equity Options'!$K:$K,'Daily BSE Equity Options'!$A:$A,$A1315)=0,"",SUMIFS('Daily BSE Equity Options'!$K:$K,'Daily BSE Equity Options'!$A:$A,$A1315))</f>
        <v>43.878300000000003</v>
      </c>
      <c r="G1315" s="7">
        <f t="shared" si="540"/>
        <v>459.1266</v>
      </c>
      <c r="H1315" s="20">
        <f t="shared" si="541"/>
        <v>-0.26075795184697348</v>
      </c>
      <c r="I1315" s="20">
        <f t="shared" si="542"/>
        <v>7.1400823686553885</v>
      </c>
      <c r="J1315" s="20">
        <f t="shared" si="543"/>
        <v>-0.19041297126264811</v>
      </c>
      <c r="K1315" s="20">
        <f t="shared" si="558"/>
        <v>0.23186985705207941</v>
      </c>
      <c r="L1315" s="20">
        <f t="shared" si="559"/>
        <v>-0.84261694967779699</v>
      </c>
      <c r="M1315" s="20">
        <f t="shared" si="560"/>
        <v>-0.25452810189917896</v>
      </c>
      <c r="N1315" s="20">
        <f t="shared" si="544"/>
        <v>0.90443093473564806</v>
      </c>
      <c r="O1315" s="20">
        <f t="shared" si="545"/>
        <v>9.5569065264351938E-2</v>
      </c>
      <c r="P1315" s="21">
        <f>IF(SUMIFS('Daily NSE Equity Options'!$L:$L,'Daily NSE Equity Options'!$A:$A,$A1315)=0,"",SUMIFS('Daily NSE Equity Options'!$L:$L,'Daily NSE Equity Options'!$A:$A,$A1315))</f>
        <v>187261.61040000001</v>
      </c>
      <c r="Q1315" s="8">
        <f>IF(SUMIFS('Daily BSE Equity Options'!$L:$L,'Daily BSE Equity Options'!$A:$A,$A1315)=0,"",SUMIFS('Daily BSE Equity Options'!$L:$L,'Daily BSE Equity Options'!$A:$A,$A1315))</f>
        <v>18723.301800000001</v>
      </c>
      <c r="R1315" s="8">
        <f t="shared" si="546"/>
        <v>205984.91220000002</v>
      </c>
      <c r="S1315" s="23">
        <f t="shared" si="547"/>
        <v>-0.63025049160653224</v>
      </c>
      <c r="T1315" s="23">
        <f t="shared" si="548"/>
        <v>8.27129701141045</v>
      </c>
      <c r="U1315" s="23">
        <f t="shared" si="549"/>
        <v>-0.59489653678607757</v>
      </c>
      <c r="V1315" s="23">
        <f t="shared" si="561"/>
        <v>0.48912720213258298</v>
      </c>
      <c r="W1315" s="23">
        <f t="shared" si="562"/>
        <v>-0.96583712161185087</v>
      </c>
      <c r="X1315" s="23">
        <f t="shared" si="563"/>
        <v>-0.69429933289152324</v>
      </c>
      <c r="Y1315" s="23">
        <f t="shared" si="550"/>
        <v>0.90910352802043715</v>
      </c>
      <c r="Z1315" s="23">
        <f t="shared" si="551"/>
        <v>9.0896471979562785E-2</v>
      </c>
      <c r="AA1315" s="24">
        <f>IF(SUMIFS('Daily NSE Equity Options'!$M:$M,'Daily NSE Equity Options'!$A:$A,$A1315)=0,"",SUMIFS('Daily NSE Equity Options'!$M:$M,'Daily NSE Equity Options'!$A:$A,$A1315))</f>
        <v>102216099</v>
      </c>
      <c r="AB1315" s="9">
        <f>IF(SUMIFS('Daily BSE Equity Options'!$M:$M,'Daily BSE Equity Options'!$A:$A,$A1315)=0,"",SUMIFS('Daily BSE Equity Options'!$M:$M,'Daily BSE Equity Options'!$A:$A,$A1315))</f>
        <v>11296903</v>
      </c>
      <c r="AC1315" s="9">
        <f t="shared" si="552"/>
        <v>113513002</v>
      </c>
      <c r="AD1315" s="26">
        <f t="shared" si="553"/>
        <v>-0.83865089402283988</v>
      </c>
      <c r="AE1315" s="26">
        <f t="shared" si="554"/>
        <v>3.5913000680348972</v>
      </c>
      <c r="AF1315" s="26">
        <f t="shared" si="555"/>
        <v>-0.82151185760848888</v>
      </c>
      <c r="AG1315" s="26">
        <f t="shared" si="564"/>
        <v>0.47063163723027501</v>
      </c>
      <c r="AH1315" s="26">
        <f t="shared" si="565"/>
        <v>-0.9659423622908957</v>
      </c>
      <c r="AI1315" s="26">
        <f t="shared" si="566"/>
        <v>-0.7170694293632236</v>
      </c>
      <c r="AJ1315" s="26">
        <f t="shared" si="556"/>
        <v>0.90047921558800814</v>
      </c>
      <c r="AK1315" s="26">
        <f t="shared" si="557"/>
        <v>9.9520784411991858E-2</v>
      </c>
      <c r="AL1315" s="29">
        <v>11.48</v>
      </c>
      <c r="AM1315" s="30">
        <v>11.6675</v>
      </c>
      <c r="AN1315" s="30">
        <v>11.1975</v>
      </c>
      <c r="AO1315" s="30">
        <v>11.24</v>
      </c>
      <c r="AP1315" s="31">
        <v>-2.0899999999999998E-2</v>
      </c>
    </row>
    <row r="1316" spans="1:42" x14ac:dyDescent="0.2">
      <c r="A1316" s="11">
        <v>45855</v>
      </c>
      <c r="B1316" s="5" t="s">
        <v>243</v>
      </c>
      <c r="C1316" s="10">
        <v>45839</v>
      </c>
      <c r="D1316" s="5" t="s">
        <v>196</v>
      </c>
      <c r="E1316" s="18">
        <f>IF(SUMIFS('Daily NSE Equity Options'!$K:$K,'Daily NSE Equity Options'!$A:$A,$A1316)=0,"",SUMIFS('Daily NSE Equity Options'!$K:$K,'Daily NSE Equity Options'!$A:$A,$A1316))</f>
        <v>456.06709999999998</v>
      </c>
      <c r="F1316" s="7">
        <f>IF(SUMIFS('Daily BSE Equity Options'!$K:$K,'Daily BSE Equity Options'!$A:$A,$A1316)=0,"",SUMIFS('Daily BSE Equity Options'!$K:$K,'Daily BSE Equity Options'!$A:$A,$A1316))</f>
        <v>41.640500000000003</v>
      </c>
      <c r="G1316" s="7">
        <f t="shared" si="540"/>
        <v>497.70759999999996</v>
      </c>
      <c r="H1316" s="20" t="str">
        <f t="shared" si="541"/>
        <v/>
      </c>
      <c r="I1316" s="20" t="str">
        <f t="shared" si="542"/>
        <v/>
      </c>
      <c r="J1316" s="20" t="str">
        <f t="shared" si="543"/>
        <v/>
      </c>
      <c r="K1316" s="20">
        <f t="shared" si="558"/>
        <v>9.8299740179550454E-2</v>
      </c>
      <c r="L1316" s="20">
        <f t="shared" si="559"/>
        <v>-5.1000152695067968E-2</v>
      </c>
      <c r="M1316" s="20">
        <f t="shared" si="560"/>
        <v>8.4031288973455132E-2</v>
      </c>
      <c r="N1316" s="20">
        <f t="shared" si="544"/>
        <v>0.91633541460889889</v>
      </c>
      <c r="O1316" s="20">
        <f t="shared" si="545"/>
        <v>8.3664585391101137E-2</v>
      </c>
      <c r="P1316" s="21">
        <f>IF(SUMIFS('Daily NSE Equity Options'!$L:$L,'Daily NSE Equity Options'!$A:$A,$A1316)=0,"",SUMIFS('Daily NSE Equity Options'!$L:$L,'Daily NSE Equity Options'!$A:$A,$A1316))</f>
        <v>420290.19300000003</v>
      </c>
      <c r="Q1316" s="8">
        <f>IF(SUMIFS('Daily BSE Equity Options'!$L:$L,'Daily BSE Equity Options'!$A:$A,$A1316)=0,"",SUMIFS('Daily BSE Equity Options'!$L:$L,'Daily BSE Equity Options'!$A:$A,$A1316))</f>
        <v>19832.827300000001</v>
      </c>
      <c r="R1316" s="8">
        <f t="shared" si="546"/>
        <v>440123.02030000003</v>
      </c>
      <c r="S1316" s="23" t="str">
        <f t="shared" si="547"/>
        <v/>
      </c>
      <c r="T1316" s="23" t="str">
        <f t="shared" si="548"/>
        <v/>
      </c>
      <c r="U1316" s="23" t="str">
        <f t="shared" si="549"/>
        <v/>
      </c>
      <c r="V1316" s="23">
        <f t="shared" si="561"/>
        <v>1.2444012528902189</v>
      </c>
      <c r="W1316" s="23">
        <f t="shared" si="562"/>
        <v>5.9259072563793147E-2</v>
      </c>
      <c r="X1316" s="23">
        <f t="shared" si="563"/>
        <v>1.1366760099043796</v>
      </c>
      <c r="Y1316" s="23">
        <f t="shared" si="550"/>
        <v>0.95493799145865765</v>
      </c>
      <c r="Z1316" s="23">
        <f t="shared" si="551"/>
        <v>4.5062008541342367E-2</v>
      </c>
      <c r="AA1316" s="24">
        <f>IF(SUMIFS('Daily NSE Equity Options'!$M:$M,'Daily NSE Equity Options'!$A:$A,$A1316)=0,"",SUMIFS('Daily NSE Equity Options'!$M:$M,'Daily NSE Equity Options'!$A:$A,$A1316))</f>
        <v>225420929</v>
      </c>
      <c r="AB1316" s="9">
        <f>IF(SUMIFS('Daily BSE Equity Options'!$M:$M,'Daily BSE Equity Options'!$A:$A,$A1316)=0,"",SUMIFS('Daily BSE Equity Options'!$M:$M,'Daily BSE Equity Options'!$A:$A,$A1316))</f>
        <v>11980095</v>
      </c>
      <c r="AC1316" s="9">
        <f t="shared" si="552"/>
        <v>237401024</v>
      </c>
      <c r="AD1316" s="26" t="str">
        <f t="shared" si="553"/>
        <v/>
      </c>
      <c r="AE1316" s="26" t="str">
        <f t="shared" si="554"/>
        <v/>
      </c>
      <c r="AF1316" s="26" t="str">
        <f t="shared" si="555"/>
        <v/>
      </c>
      <c r="AG1316" s="26">
        <f t="shared" si="564"/>
        <v>1.20533684229135</v>
      </c>
      <c r="AH1316" s="26">
        <f t="shared" si="565"/>
        <v>6.0476043744024377E-2</v>
      </c>
      <c r="AI1316" s="26">
        <f t="shared" si="566"/>
        <v>1.0913993975773808</v>
      </c>
      <c r="AJ1316" s="26">
        <f t="shared" si="556"/>
        <v>0.94953646450994245</v>
      </c>
      <c r="AK1316" s="26">
        <f t="shared" si="557"/>
        <v>5.0463535490057533E-2</v>
      </c>
      <c r="AL1316" s="29">
        <v>11.24</v>
      </c>
      <c r="AM1316" s="30">
        <v>11.5425</v>
      </c>
      <c r="AN1316" s="30">
        <v>10.727499999999999</v>
      </c>
      <c r="AO1316" s="30">
        <v>11.24</v>
      </c>
      <c r="AP1316" s="31">
        <v>0</v>
      </c>
    </row>
    <row r="1317" spans="1:42" x14ac:dyDescent="0.2">
      <c r="A1317" s="11">
        <v>45856</v>
      </c>
      <c r="B1317" s="5" t="s">
        <v>241</v>
      </c>
      <c r="C1317" s="10">
        <v>45839</v>
      </c>
      <c r="D1317" s="5" t="s">
        <v>196</v>
      </c>
      <c r="E1317" s="18">
        <f>IF(SUMIFS('Daily NSE Equity Options'!$K:$K,'Daily NSE Equity Options'!$A:$A,$A1317)=0,"",SUMIFS('Daily NSE Equity Options'!$K:$K,'Daily NSE Equity Options'!$A:$A,$A1317))</f>
        <v>376.23430000000002</v>
      </c>
      <c r="F1317" s="7">
        <f>IF(SUMIFS('Daily BSE Equity Options'!$K:$K,'Daily BSE Equity Options'!$A:$A,$A1317)=0,"",SUMIFS('Daily BSE Equity Options'!$K:$K,'Daily BSE Equity Options'!$A:$A,$A1317))</f>
        <v>114.7257</v>
      </c>
      <c r="G1317" s="7">
        <f t="shared" si="540"/>
        <v>490.96000000000004</v>
      </c>
      <c r="H1317" s="20">
        <f t="shared" si="541"/>
        <v>-0.54269020718183181</v>
      </c>
      <c r="I1317" s="20">
        <f t="shared" si="542"/>
        <v>2.1089796051098331</v>
      </c>
      <c r="J1317" s="20">
        <f t="shared" si="543"/>
        <v>-0.42885959794721684</v>
      </c>
      <c r="K1317" s="20">
        <f t="shared" si="558"/>
        <v>-0.17504617193391048</v>
      </c>
      <c r="L1317" s="20">
        <f t="shared" si="559"/>
        <v>1.755147032336307</v>
      </c>
      <c r="M1317" s="20">
        <f t="shared" si="560"/>
        <v>-1.3557357773921752E-2</v>
      </c>
      <c r="N1317" s="20">
        <f t="shared" si="544"/>
        <v>0.76632373309434576</v>
      </c>
      <c r="O1317" s="20">
        <f t="shared" si="545"/>
        <v>0.23367626690565421</v>
      </c>
      <c r="P1317" s="21">
        <f>IF(SUMIFS('Daily NSE Equity Options'!$L:$L,'Daily NSE Equity Options'!$A:$A,$A1317)=0,"",SUMIFS('Daily NSE Equity Options'!$L:$L,'Daily NSE Equity Options'!$A:$A,$A1317))</f>
        <v>101943.66190000001</v>
      </c>
      <c r="Q1317" s="8">
        <f>IF(SUMIFS('Daily BSE Equity Options'!$L:$L,'Daily BSE Equity Options'!$A:$A,$A1317)=0,"",SUMIFS('Daily BSE Equity Options'!$L:$L,'Daily BSE Equity Options'!$A:$A,$A1317))</f>
        <v>59257.908100000001</v>
      </c>
      <c r="R1317" s="8">
        <f t="shared" si="546"/>
        <v>161201.57</v>
      </c>
      <c r="S1317" s="23">
        <f t="shared" si="547"/>
        <v>-0.80242379942925712</v>
      </c>
      <c r="T1317" s="23">
        <f t="shared" si="548"/>
        <v>1.5522797510373829</v>
      </c>
      <c r="U1317" s="23">
        <f t="shared" si="549"/>
        <v>-0.70102956660206794</v>
      </c>
      <c r="V1317" s="23">
        <f t="shared" si="561"/>
        <v>-0.75744458567464124</v>
      </c>
      <c r="W1317" s="23">
        <f t="shared" si="562"/>
        <v>1.9878699190810782</v>
      </c>
      <c r="X1317" s="23">
        <f t="shared" si="563"/>
        <v>-0.63373520001266792</v>
      </c>
      <c r="Y1317" s="23">
        <f t="shared" si="550"/>
        <v>0.63239869127825499</v>
      </c>
      <c r="Z1317" s="23">
        <f t="shared" si="551"/>
        <v>0.36760130872174507</v>
      </c>
      <c r="AA1317" s="24">
        <f>IF(SUMIFS('Daily NSE Equity Options'!$M:$M,'Daily NSE Equity Options'!$A:$A,$A1317)=0,"",SUMIFS('Daily NSE Equity Options'!$M:$M,'Daily NSE Equity Options'!$A:$A,$A1317))</f>
        <v>57791762</v>
      </c>
      <c r="AB1317" s="9">
        <f>IF(SUMIFS('Daily BSE Equity Options'!$M:$M,'Daily BSE Equity Options'!$A:$A,$A1317)=0,"",SUMIFS('Daily BSE Equity Options'!$M:$M,'Daily BSE Equity Options'!$A:$A,$A1317))</f>
        <v>36106046</v>
      </c>
      <c r="AC1317" s="9">
        <f t="shared" si="552"/>
        <v>93897808</v>
      </c>
      <c r="AD1317" s="26">
        <f t="shared" si="553"/>
        <v>-0.92912975226519345</v>
      </c>
      <c r="AE1317" s="26">
        <f t="shared" si="554"/>
        <v>0.26545665574642441</v>
      </c>
      <c r="AF1317" s="26">
        <f t="shared" si="555"/>
        <v>-0.88874545445850828</v>
      </c>
      <c r="AG1317" s="26">
        <f t="shared" si="564"/>
        <v>-0.74362734526748397</v>
      </c>
      <c r="AH1317" s="26">
        <f t="shared" si="565"/>
        <v>2.013836367741658</v>
      </c>
      <c r="AI1317" s="26">
        <f t="shared" si="566"/>
        <v>-0.60447597732350133</v>
      </c>
      <c r="AJ1317" s="26">
        <f t="shared" si="556"/>
        <v>0.61547509181470983</v>
      </c>
      <c r="AK1317" s="26">
        <f t="shared" si="557"/>
        <v>0.38452490818529012</v>
      </c>
      <c r="AL1317" s="29">
        <v>11.2425</v>
      </c>
      <c r="AM1317" s="30">
        <v>11.86</v>
      </c>
      <c r="AN1317" s="30">
        <v>9.9</v>
      </c>
      <c r="AO1317" s="30">
        <v>11.39</v>
      </c>
      <c r="AP1317" s="31">
        <v>1.3100000000000001E-2</v>
      </c>
    </row>
    <row r="1318" spans="1:42" x14ac:dyDescent="0.2">
      <c r="A1318" s="11">
        <v>45859</v>
      </c>
      <c r="B1318" s="5" t="s">
        <v>244</v>
      </c>
      <c r="C1318" s="10">
        <v>45839</v>
      </c>
      <c r="D1318" s="5" t="s">
        <v>196</v>
      </c>
      <c r="E1318" s="18">
        <f>IF(SUMIFS('Daily NSE Equity Options'!$K:$K,'Daily NSE Equity Options'!$A:$A,$A1318)=0,"",SUMIFS('Daily NSE Equity Options'!$K:$K,'Daily NSE Equity Options'!$A:$A,$A1318))</f>
        <v>401.35210000000001</v>
      </c>
      <c r="F1318" s="7">
        <f>IF(SUMIFS('Daily BSE Equity Options'!$K:$K,'Daily BSE Equity Options'!$A:$A,$A1318)=0,"",SUMIFS('Daily BSE Equity Options'!$K:$K,'Daily BSE Equity Options'!$A:$A,$A1318))</f>
        <v>167.11869999999999</v>
      </c>
      <c r="G1318" s="7">
        <f t="shared" si="540"/>
        <v>568.47080000000005</v>
      </c>
      <c r="H1318" s="20" t="str">
        <f t="shared" si="541"/>
        <v/>
      </c>
      <c r="I1318" s="20" t="str">
        <f t="shared" si="542"/>
        <v/>
      </c>
      <c r="J1318" s="20" t="str">
        <f t="shared" si="543"/>
        <v/>
      </c>
      <c r="K1318" s="20">
        <f t="shared" si="558"/>
        <v>6.676105820229572E-2</v>
      </c>
      <c r="L1318" s="20">
        <f t="shared" si="559"/>
        <v>0.45668058682579393</v>
      </c>
      <c r="M1318" s="20">
        <f t="shared" si="560"/>
        <v>0.15787599804464714</v>
      </c>
      <c r="N1318" s="20">
        <f t="shared" si="544"/>
        <v>0.70602060827046875</v>
      </c>
      <c r="O1318" s="20">
        <f t="shared" si="545"/>
        <v>0.29397939172953119</v>
      </c>
      <c r="P1318" s="21">
        <f>IF(SUMIFS('Daily NSE Equity Options'!$L:$L,'Daily NSE Equity Options'!$A:$A,$A1318)=0,"",SUMIFS('Daily NSE Equity Options'!$L:$L,'Daily NSE Equity Options'!$A:$A,$A1318))</f>
        <v>130849.5463</v>
      </c>
      <c r="Q1318" s="8">
        <f>IF(SUMIFS('Daily BSE Equity Options'!$L:$L,'Daily BSE Equity Options'!$A:$A,$A1318)=0,"",SUMIFS('Daily BSE Equity Options'!$L:$L,'Daily BSE Equity Options'!$A:$A,$A1318))</f>
        <v>128049.5624</v>
      </c>
      <c r="R1318" s="8">
        <f t="shared" si="546"/>
        <v>258899.10869999998</v>
      </c>
      <c r="S1318" s="23" t="str">
        <f t="shared" si="547"/>
        <v/>
      </c>
      <c r="T1318" s="23" t="str">
        <f t="shared" si="548"/>
        <v/>
      </c>
      <c r="U1318" s="23" t="str">
        <f t="shared" si="549"/>
        <v/>
      </c>
      <c r="V1318" s="23">
        <f t="shared" si="561"/>
        <v>0.28354763661869198</v>
      </c>
      <c r="W1318" s="23">
        <f t="shared" si="562"/>
        <v>1.1608856354482078</v>
      </c>
      <c r="X1318" s="23">
        <f t="shared" si="563"/>
        <v>0.60605823317973861</v>
      </c>
      <c r="Y1318" s="23">
        <f t="shared" si="550"/>
        <v>0.50540748076356745</v>
      </c>
      <c r="Z1318" s="23">
        <f t="shared" si="551"/>
        <v>0.4945925192364326</v>
      </c>
      <c r="AA1318" s="24">
        <f>IF(SUMIFS('Daily NSE Equity Options'!$M:$M,'Daily NSE Equity Options'!$A:$A,$A1318)=0,"",SUMIFS('Daily NSE Equity Options'!$M:$M,'Daily NSE Equity Options'!$A:$A,$A1318))</f>
        <v>73512604</v>
      </c>
      <c r="AB1318" s="9">
        <f>IF(SUMIFS('Daily BSE Equity Options'!$M:$M,'Daily BSE Equity Options'!$A:$A,$A1318)=0,"",SUMIFS('Daily BSE Equity Options'!$M:$M,'Daily BSE Equity Options'!$A:$A,$A1318))</f>
        <v>77948337</v>
      </c>
      <c r="AC1318" s="9">
        <f t="shared" si="552"/>
        <v>151460941</v>
      </c>
      <c r="AD1318" s="26" t="str">
        <f t="shared" si="553"/>
        <v/>
      </c>
      <c r="AE1318" s="26" t="str">
        <f t="shared" si="554"/>
        <v/>
      </c>
      <c r="AF1318" s="26" t="str">
        <f t="shared" si="555"/>
        <v/>
      </c>
      <c r="AG1318" s="26">
        <f t="shared" si="564"/>
        <v>0.27202565652869359</v>
      </c>
      <c r="AH1318" s="26">
        <f t="shared" si="565"/>
        <v>1.1588721456788704</v>
      </c>
      <c r="AI1318" s="26">
        <f t="shared" si="566"/>
        <v>0.61304022134361214</v>
      </c>
      <c r="AJ1318" s="26">
        <f t="shared" si="556"/>
        <v>0.48535684193326117</v>
      </c>
      <c r="AK1318" s="26">
        <f t="shared" si="557"/>
        <v>0.51464315806673877</v>
      </c>
      <c r="AL1318" s="29">
        <v>11.3925</v>
      </c>
      <c r="AM1318" s="30">
        <v>11.942500000000001</v>
      </c>
      <c r="AN1318" s="30">
        <v>11.0875</v>
      </c>
      <c r="AO1318" s="30">
        <v>11.2</v>
      </c>
      <c r="AP1318" s="31">
        <v>-1.6899999999999998E-2</v>
      </c>
    </row>
    <row r="1319" spans="1:42" x14ac:dyDescent="0.2">
      <c r="A1319" s="11">
        <v>45860</v>
      </c>
      <c r="B1319" s="5" t="s">
        <v>242</v>
      </c>
      <c r="C1319" s="10">
        <v>45839</v>
      </c>
      <c r="D1319" s="5" t="s">
        <v>196</v>
      </c>
      <c r="E1319" s="18">
        <f>IF(SUMIFS('Daily NSE Equity Options'!$K:$K,'Daily NSE Equity Options'!$A:$A,$A1319)=0,"",SUMIFS('Daily NSE Equity Options'!$K:$K,'Daily NSE Equity Options'!$A:$A,$A1319))</f>
        <v>311.50369999999998</v>
      </c>
      <c r="F1319" s="7">
        <f>IF(SUMIFS('Daily BSE Equity Options'!$K:$K,'Daily BSE Equity Options'!$A:$A,$A1319)=0,"",SUMIFS('Daily BSE Equity Options'!$K:$K,'Daily BSE Equity Options'!$A:$A,$A1319))</f>
        <v>262.173</v>
      </c>
      <c r="G1319" s="7">
        <f t="shared" si="540"/>
        <v>573.67669999999998</v>
      </c>
      <c r="H1319" s="20">
        <f t="shared" si="541"/>
        <v>-0.56132887466631831</v>
      </c>
      <c r="I1319" s="20">
        <f t="shared" si="542"/>
        <v>2.573908598302832</v>
      </c>
      <c r="J1319" s="20">
        <f t="shared" si="543"/>
        <v>-0.26776993640176194</v>
      </c>
      <c r="K1319" s="20">
        <f t="shared" si="558"/>
        <v>-0.22386428275820669</v>
      </c>
      <c r="L1319" s="20">
        <f t="shared" si="559"/>
        <v>0.56878314635046845</v>
      </c>
      <c r="M1319" s="20">
        <f t="shared" si="560"/>
        <v>9.1577263071382919E-3</v>
      </c>
      <c r="N1319" s="20">
        <f t="shared" si="544"/>
        <v>0.54299520967123116</v>
      </c>
      <c r="O1319" s="20">
        <f t="shared" si="545"/>
        <v>0.45700479032876884</v>
      </c>
      <c r="P1319" s="21">
        <f>IF(SUMIFS('Daily NSE Equity Options'!$L:$L,'Daily NSE Equity Options'!$A:$A,$A1319)=0,"",SUMIFS('Daily NSE Equity Options'!$L:$L,'Daily NSE Equity Options'!$A:$A,$A1319))</f>
        <v>115766.56879999999</v>
      </c>
      <c r="Q1319" s="8">
        <f>IF(SUMIFS('Daily BSE Equity Options'!$L:$L,'Daily BSE Equity Options'!$A:$A,$A1319)=0,"",SUMIFS('Daily BSE Equity Options'!$L:$L,'Daily BSE Equity Options'!$A:$A,$A1319))</f>
        <v>543481.41130000004</v>
      </c>
      <c r="R1319" s="8">
        <f t="shared" si="546"/>
        <v>659247.98010000004</v>
      </c>
      <c r="S1319" s="23">
        <f t="shared" si="547"/>
        <v>-0.60943673997823145</v>
      </c>
      <c r="T1319" s="23">
        <f t="shared" si="548"/>
        <v>3.3163032812366087</v>
      </c>
      <c r="U1319" s="23">
        <f t="shared" si="549"/>
        <v>0.56100459897823862</v>
      </c>
      <c r="V1319" s="23">
        <f t="shared" si="561"/>
        <v>-0.11526962015916453</v>
      </c>
      <c r="W1319" s="23">
        <f t="shared" si="562"/>
        <v>3.2443051043179514</v>
      </c>
      <c r="X1319" s="23">
        <f t="shared" si="563"/>
        <v>1.5463509063830165</v>
      </c>
      <c r="Y1319" s="23">
        <f t="shared" si="550"/>
        <v>0.17560397952594348</v>
      </c>
      <c r="Z1319" s="23">
        <f t="shared" si="551"/>
        <v>0.82439602047405647</v>
      </c>
      <c r="AA1319" s="24">
        <f>IF(SUMIFS('Daily NSE Equity Options'!$M:$M,'Daily NSE Equity Options'!$A:$A,$A1319)=0,"",SUMIFS('Daily NSE Equity Options'!$M:$M,'Daily NSE Equity Options'!$A:$A,$A1319))</f>
        <v>65368135</v>
      </c>
      <c r="AB1319" s="9">
        <f>IF(SUMIFS('Daily BSE Equity Options'!$M:$M,'Daily BSE Equity Options'!$A:$A,$A1319)=0,"",SUMIFS('Daily BSE Equity Options'!$M:$M,'Daily BSE Equity Options'!$A:$A,$A1319))</f>
        <v>330156455</v>
      </c>
      <c r="AC1319" s="9">
        <f t="shared" si="552"/>
        <v>395524590</v>
      </c>
      <c r="AD1319" s="26">
        <f t="shared" si="553"/>
        <v>-0.81003603356289722</v>
      </c>
      <c r="AE1319" s="26">
        <f t="shared" si="554"/>
        <v>1.3613539520693072</v>
      </c>
      <c r="AF1319" s="26">
        <f t="shared" si="555"/>
        <v>-0.18267321629493716</v>
      </c>
      <c r="AG1319" s="26">
        <f t="shared" si="564"/>
        <v>-0.11079010342226481</v>
      </c>
      <c r="AH1319" s="26">
        <f t="shared" si="565"/>
        <v>3.2355804845458085</v>
      </c>
      <c r="AI1319" s="26">
        <f t="shared" si="566"/>
        <v>1.6113966240312743</v>
      </c>
      <c r="AJ1319" s="26">
        <f t="shared" si="556"/>
        <v>0.16526945897346104</v>
      </c>
      <c r="AK1319" s="26">
        <f t="shared" si="557"/>
        <v>0.83473054102653899</v>
      </c>
      <c r="AL1319" s="29">
        <v>11.202500000000001</v>
      </c>
      <c r="AM1319" s="30">
        <v>11.227499999999999</v>
      </c>
      <c r="AN1319" s="30">
        <v>10.6875</v>
      </c>
      <c r="AO1319" s="30">
        <v>10.75</v>
      </c>
      <c r="AP1319" s="31">
        <v>-4.0399999999999998E-2</v>
      </c>
    </row>
    <row r="1320" spans="1:42" x14ac:dyDescent="0.2">
      <c r="A1320" s="11">
        <v>45861</v>
      </c>
      <c r="B1320" s="5" t="s">
        <v>240</v>
      </c>
      <c r="C1320" s="10">
        <v>45839</v>
      </c>
      <c r="D1320" s="5" t="s">
        <v>196</v>
      </c>
      <c r="E1320" s="18">
        <f>IF(SUMIFS('Daily NSE Equity Options'!$K:$K,'Daily NSE Equity Options'!$A:$A,$A1320)=0,"",SUMIFS('Daily NSE Equity Options'!$K:$K,'Daily NSE Equity Options'!$A:$A,$A1320))</f>
        <v>415.49979999999999</v>
      </c>
      <c r="F1320" s="7">
        <f>IF(SUMIFS('Daily BSE Equity Options'!$K:$K,'Daily BSE Equity Options'!$A:$A,$A1320)=0,"",SUMIFS('Daily BSE Equity Options'!$K:$K,'Daily BSE Equity Options'!$A:$A,$A1320))</f>
        <v>45.833100000000002</v>
      </c>
      <c r="G1320" s="7">
        <f t="shared" si="540"/>
        <v>461.3329</v>
      </c>
      <c r="H1320" s="20">
        <f t="shared" si="541"/>
        <v>-0.66518113387047817</v>
      </c>
      <c r="I1320" s="20">
        <f t="shared" si="542"/>
        <v>3.294705772113943</v>
      </c>
      <c r="J1320" s="20">
        <f t="shared" si="543"/>
        <v>-0.63141752558581299</v>
      </c>
      <c r="K1320" s="20">
        <f t="shared" si="558"/>
        <v>0.33385189325199027</v>
      </c>
      <c r="L1320" s="20">
        <f t="shared" si="559"/>
        <v>-0.82517993843759652</v>
      </c>
      <c r="M1320" s="20">
        <f t="shared" si="560"/>
        <v>-0.1958312059736782</v>
      </c>
      <c r="N1320" s="20">
        <f t="shared" si="544"/>
        <v>0.9006507014782601</v>
      </c>
      <c r="O1320" s="20">
        <f t="shared" si="545"/>
        <v>9.9349298521739945E-2</v>
      </c>
      <c r="P1320" s="21">
        <f>IF(SUMIFS('Daily NSE Equity Options'!$L:$L,'Daily NSE Equity Options'!$A:$A,$A1320)=0,"",SUMIFS('Daily NSE Equity Options'!$L:$L,'Daily NSE Equity Options'!$A:$A,$A1320))</f>
        <v>191354.89259999999</v>
      </c>
      <c r="Q1320" s="8">
        <f>IF(SUMIFS('Daily BSE Equity Options'!$L:$L,'Daily BSE Equity Options'!$A:$A,$A1320)=0,"",SUMIFS('Daily BSE Equity Options'!$L:$L,'Daily BSE Equity Options'!$A:$A,$A1320))</f>
        <v>19447.0556</v>
      </c>
      <c r="R1320" s="8">
        <f t="shared" si="546"/>
        <v>210801.94819999998</v>
      </c>
      <c r="S1320" s="23">
        <f t="shared" si="547"/>
        <v>-0.6401964756575651</v>
      </c>
      <c r="T1320" s="23">
        <f t="shared" si="548"/>
        <v>7.1102488571888376</v>
      </c>
      <c r="U1320" s="23">
        <f t="shared" si="549"/>
        <v>-0.60540935379177996</v>
      </c>
      <c r="V1320" s="23">
        <f t="shared" si="561"/>
        <v>0.6529374117547484</v>
      </c>
      <c r="W1320" s="23">
        <f t="shared" si="562"/>
        <v>-0.96421762511898446</v>
      </c>
      <c r="X1320" s="23">
        <f t="shared" si="563"/>
        <v>-0.6802387651335331</v>
      </c>
      <c r="Y1320" s="23">
        <f t="shared" si="550"/>
        <v>0.90774726815356821</v>
      </c>
      <c r="Z1320" s="23">
        <f t="shared" si="551"/>
        <v>9.2252731846431776E-2</v>
      </c>
      <c r="AA1320" s="24">
        <f>IF(SUMIFS('Daily NSE Equity Options'!$M:$M,'Daily NSE Equity Options'!$A:$A,$A1320)=0,"",SUMIFS('Daily NSE Equity Options'!$M:$M,'Daily NSE Equity Options'!$A:$A,$A1320))</f>
        <v>105578557</v>
      </c>
      <c r="AB1320" s="9">
        <f>IF(SUMIFS('Daily BSE Equity Options'!$M:$M,'Daily BSE Equity Options'!$A:$A,$A1320)=0,"",SUMIFS('Daily BSE Equity Options'!$M:$M,'Daily BSE Equity Options'!$A:$A,$A1320))</f>
        <v>11740904</v>
      </c>
      <c r="AC1320" s="9">
        <f t="shared" si="552"/>
        <v>117319461</v>
      </c>
      <c r="AD1320" s="26">
        <f t="shared" si="553"/>
        <v>-0.83505789395509911</v>
      </c>
      <c r="AE1320" s="26">
        <f t="shared" si="554"/>
        <v>2.9894162886810216</v>
      </c>
      <c r="AF1320" s="26">
        <f t="shared" si="555"/>
        <v>-0.8175542885438557</v>
      </c>
      <c r="AG1320" s="26">
        <f t="shared" si="564"/>
        <v>0.61513797204096465</v>
      </c>
      <c r="AH1320" s="26">
        <f t="shared" si="565"/>
        <v>-0.9644383630179213</v>
      </c>
      <c r="AI1320" s="26">
        <f t="shared" si="566"/>
        <v>-0.70338263671545675</v>
      </c>
      <c r="AJ1320" s="26">
        <f t="shared" si="556"/>
        <v>0.89992364523393098</v>
      </c>
      <c r="AK1320" s="26">
        <f t="shared" si="557"/>
        <v>0.10007635476606903</v>
      </c>
      <c r="AL1320" s="29">
        <v>10.7525</v>
      </c>
      <c r="AM1320" s="30">
        <v>10.7525</v>
      </c>
      <c r="AN1320" s="30">
        <v>10.220000000000001</v>
      </c>
      <c r="AO1320" s="30">
        <v>10.52</v>
      </c>
      <c r="AP1320" s="31">
        <v>-2.1600000000000001E-2</v>
      </c>
    </row>
    <row r="1321" spans="1:42" x14ac:dyDescent="0.2">
      <c r="A1321" s="11">
        <v>45862</v>
      </c>
      <c r="B1321" s="5" t="s">
        <v>243</v>
      </c>
      <c r="C1321" s="10">
        <v>45839</v>
      </c>
      <c r="D1321" s="5" t="s">
        <v>196</v>
      </c>
      <c r="E1321" s="18">
        <f>IF(SUMIFS('Daily NSE Equity Options'!$K:$K,'Daily NSE Equity Options'!$A:$A,$A1321)=0,"",SUMIFS('Daily NSE Equity Options'!$K:$K,'Daily NSE Equity Options'!$A:$A,$A1321))</f>
        <v>552.50559999999996</v>
      </c>
      <c r="F1321" s="7">
        <f>IF(SUMIFS('Daily BSE Equity Options'!$K:$K,'Daily BSE Equity Options'!$A:$A,$A1321)=0,"",SUMIFS('Daily BSE Equity Options'!$K:$K,'Daily BSE Equity Options'!$A:$A,$A1321))</f>
        <v>52.8628</v>
      </c>
      <c r="G1321" s="7">
        <f t="shared" si="540"/>
        <v>605.36839999999995</v>
      </c>
      <c r="H1321" s="20">
        <f t="shared" si="541"/>
        <v>-0.44753550335855019</v>
      </c>
      <c r="I1321" s="20">
        <f t="shared" si="542"/>
        <v>4.6903518875337733</v>
      </c>
      <c r="J1321" s="20">
        <f t="shared" si="543"/>
        <v>-0.40024785897420789</v>
      </c>
      <c r="K1321" s="20">
        <f t="shared" si="558"/>
        <v>0.32973734283385925</v>
      </c>
      <c r="L1321" s="20">
        <f t="shared" si="559"/>
        <v>0.15337605355081796</v>
      </c>
      <c r="M1321" s="20">
        <f t="shared" si="560"/>
        <v>0.31221597245719956</v>
      </c>
      <c r="N1321" s="20">
        <f t="shared" si="544"/>
        <v>0.91267664450275243</v>
      </c>
      <c r="O1321" s="20">
        <f t="shared" si="545"/>
        <v>8.7323355497247637E-2</v>
      </c>
      <c r="P1321" s="21">
        <f>IF(SUMIFS('Daily NSE Equity Options'!$L:$L,'Daily NSE Equity Options'!$A:$A,$A1321)=0,"",SUMIFS('Daily NSE Equity Options'!$L:$L,'Daily NSE Equity Options'!$A:$A,$A1321))</f>
        <v>508910.79840000003</v>
      </c>
      <c r="Q1321" s="8">
        <f>IF(SUMIFS('Daily BSE Equity Options'!$L:$L,'Daily BSE Equity Options'!$A:$A,$A1321)=0,"",SUMIFS('Daily BSE Equity Options'!$L:$L,'Daily BSE Equity Options'!$A:$A,$A1321))</f>
        <v>25672.4941</v>
      </c>
      <c r="R1321" s="8">
        <f t="shared" si="546"/>
        <v>534583.29249999998</v>
      </c>
      <c r="S1321" s="23">
        <f t="shared" si="547"/>
        <v>-0.27892000841104603</v>
      </c>
      <c r="T1321" s="23">
        <f t="shared" si="548"/>
        <v>6.3736755600390094</v>
      </c>
      <c r="U1321" s="23">
        <f t="shared" si="549"/>
        <v>-0.24626274727876807</v>
      </c>
      <c r="V1321" s="23">
        <f t="shared" si="561"/>
        <v>1.659512863691472</v>
      </c>
      <c r="W1321" s="23">
        <f t="shared" si="562"/>
        <v>0.3201224199718955</v>
      </c>
      <c r="X1321" s="23">
        <f t="shared" si="563"/>
        <v>1.5359504362493364</v>
      </c>
      <c r="Y1321" s="23">
        <f t="shared" si="550"/>
        <v>0.95197662467163624</v>
      </c>
      <c r="Z1321" s="23">
        <f t="shared" si="551"/>
        <v>4.8023375328363822E-2</v>
      </c>
      <c r="AA1321" s="24">
        <f>IF(SUMIFS('Daily NSE Equity Options'!$M:$M,'Daily NSE Equity Options'!$A:$A,$A1321)=0,"",SUMIFS('Daily NSE Equity Options'!$M:$M,'Daily NSE Equity Options'!$A:$A,$A1321))</f>
        <v>274746671</v>
      </c>
      <c r="AB1321" s="9">
        <f>IF(SUMIFS('Daily BSE Equity Options'!$M:$M,'Daily BSE Equity Options'!$A:$A,$A1321)=0,"",SUMIFS('Daily BSE Equity Options'!$M:$M,'Daily BSE Equity Options'!$A:$A,$A1321))</f>
        <v>15533305</v>
      </c>
      <c r="AC1321" s="9">
        <f t="shared" si="552"/>
        <v>290279976</v>
      </c>
      <c r="AD1321" s="26">
        <f t="shared" si="553"/>
        <v>-0.70942640292689529</v>
      </c>
      <c r="AE1321" s="26">
        <f t="shared" si="554"/>
        <v>2.6278825077744652</v>
      </c>
      <c r="AF1321" s="26">
        <f t="shared" si="555"/>
        <v>-0.69438222011207285</v>
      </c>
      <c r="AG1321" s="26">
        <f t="shared" si="564"/>
        <v>1.6022961367051076</v>
      </c>
      <c r="AH1321" s="26">
        <f t="shared" si="565"/>
        <v>0.32300758101761162</v>
      </c>
      <c r="AI1321" s="26">
        <f t="shared" si="566"/>
        <v>1.4742696013579537</v>
      </c>
      <c r="AJ1321" s="26">
        <f t="shared" si="556"/>
        <v>0.9464885411179722</v>
      </c>
      <c r="AK1321" s="26">
        <f t="shared" si="557"/>
        <v>5.351145888202774E-2</v>
      </c>
      <c r="AL1321" s="29">
        <v>10.515000000000001</v>
      </c>
      <c r="AM1321" s="30">
        <v>11.105</v>
      </c>
      <c r="AN1321" s="30">
        <v>9.8674999999999997</v>
      </c>
      <c r="AO1321" s="30">
        <v>10.72</v>
      </c>
      <c r="AP1321" s="31">
        <v>1.95E-2</v>
      </c>
    </row>
    <row r="1322" spans="1:42" x14ac:dyDescent="0.2">
      <c r="A1322" s="11">
        <v>45863</v>
      </c>
      <c r="B1322" s="5" t="s">
        <v>241</v>
      </c>
      <c r="C1322" s="10">
        <v>45839</v>
      </c>
      <c r="D1322" s="5" t="s">
        <v>196</v>
      </c>
      <c r="E1322" s="18">
        <f>IF(SUMIFS('Daily NSE Equity Options'!$K:$K,'Daily NSE Equity Options'!$A:$A,$A1322)=0,"",SUMIFS('Daily NSE Equity Options'!$K:$K,'Daily NSE Equity Options'!$A:$A,$A1322))</f>
        <v>443.8569</v>
      </c>
      <c r="F1322" s="7">
        <f>IF(SUMIFS('Daily BSE Equity Options'!$K:$K,'Daily BSE Equity Options'!$A:$A,$A1322)=0,"",SUMIFS('Daily BSE Equity Options'!$K:$K,'Daily BSE Equity Options'!$A:$A,$A1322))</f>
        <v>131.7929</v>
      </c>
      <c r="G1322" s="7">
        <f t="shared" si="540"/>
        <v>575.64980000000003</v>
      </c>
      <c r="H1322" s="20">
        <f t="shared" si="541"/>
        <v>-0.30685417413001681</v>
      </c>
      <c r="I1322" s="20">
        <f t="shared" si="542"/>
        <v>5.2441558564619601</v>
      </c>
      <c r="J1322" s="20">
        <f t="shared" si="543"/>
        <v>-0.12972584805082099</v>
      </c>
      <c r="K1322" s="20">
        <f t="shared" si="558"/>
        <v>-0.19664723760265956</v>
      </c>
      <c r="L1322" s="20">
        <f t="shared" si="559"/>
        <v>1.4931123587853841</v>
      </c>
      <c r="M1322" s="20">
        <f t="shared" si="560"/>
        <v>-4.9091759662380663E-2</v>
      </c>
      <c r="N1322" s="20">
        <f t="shared" si="544"/>
        <v>0.77105368576519961</v>
      </c>
      <c r="O1322" s="20">
        <f t="shared" si="545"/>
        <v>0.22894631423480039</v>
      </c>
      <c r="P1322" s="21">
        <f>IF(SUMIFS('Daily NSE Equity Options'!$L:$L,'Daily NSE Equity Options'!$A:$A,$A1322)=0,"",SUMIFS('Daily NSE Equity Options'!$L:$L,'Daily NSE Equity Options'!$A:$A,$A1322))</f>
        <v>130177.29059999999</v>
      </c>
      <c r="Q1322" s="8">
        <f>IF(SUMIFS('Daily BSE Equity Options'!$L:$L,'Daily BSE Equity Options'!$A:$A,$A1322)=0,"",SUMIFS('Daily BSE Equity Options'!$L:$L,'Daily BSE Equity Options'!$A:$A,$A1322))</f>
        <v>74498.447799999994</v>
      </c>
      <c r="R1322" s="8">
        <f t="shared" si="546"/>
        <v>204675.73839999997</v>
      </c>
      <c r="S1322" s="23">
        <f t="shared" si="547"/>
        <v>-0.70825176952923408</v>
      </c>
      <c r="T1322" s="23">
        <f t="shared" si="548"/>
        <v>4.6734283740979432</v>
      </c>
      <c r="U1322" s="23">
        <f t="shared" si="549"/>
        <v>-0.55440224505688263</v>
      </c>
      <c r="V1322" s="23">
        <f t="shared" si="561"/>
        <v>-0.74420411001442022</v>
      </c>
      <c r="W1322" s="23">
        <f t="shared" si="562"/>
        <v>1.9018780765831393</v>
      </c>
      <c r="X1322" s="23">
        <f t="shared" si="563"/>
        <v>-0.61713031201774793</v>
      </c>
      <c r="Y1322" s="23">
        <f t="shared" si="550"/>
        <v>0.63601720271111528</v>
      </c>
      <c r="Z1322" s="23">
        <f t="shared" si="551"/>
        <v>0.36398279728888477</v>
      </c>
      <c r="AA1322" s="24">
        <f>IF(SUMIFS('Daily NSE Equity Options'!$M:$M,'Daily NSE Equity Options'!$A:$A,$A1322)=0,"",SUMIFS('Daily NSE Equity Options'!$M:$M,'Daily NSE Equity Options'!$A:$A,$A1322))</f>
        <v>74243981</v>
      </c>
      <c r="AB1322" s="9">
        <f>IF(SUMIFS('Daily BSE Equity Options'!$M:$M,'Daily BSE Equity Options'!$A:$A,$A1322)=0,"",SUMIFS('Daily BSE Equity Options'!$M:$M,'Daily BSE Equity Options'!$A:$A,$A1322))</f>
        <v>45477137</v>
      </c>
      <c r="AC1322" s="9">
        <f t="shared" si="552"/>
        <v>119721118</v>
      </c>
      <c r="AD1322" s="26">
        <f t="shared" si="553"/>
        <v>-0.89647562220242516</v>
      </c>
      <c r="AE1322" s="26">
        <f t="shared" si="554"/>
        <v>1.7839948053312327</v>
      </c>
      <c r="AF1322" s="26">
        <f t="shared" si="555"/>
        <v>-0.83678090105486402</v>
      </c>
      <c r="AG1322" s="26">
        <f t="shared" si="564"/>
        <v>-0.72977295510161067</v>
      </c>
      <c r="AH1322" s="26">
        <f t="shared" si="565"/>
        <v>1.9277180226616295</v>
      </c>
      <c r="AI1322" s="26">
        <f t="shared" si="566"/>
        <v>-0.58756673591567332</v>
      </c>
      <c r="AJ1322" s="26">
        <f t="shared" si="556"/>
        <v>0.62014105982538514</v>
      </c>
      <c r="AK1322" s="26">
        <f t="shared" si="557"/>
        <v>0.3798589401746148</v>
      </c>
      <c r="AL1322" s="29">
        <v>10.7225</v>
      </c>
      <c r="AM1322" s="30">
        <v>11.5825</v>
      </c>
      <c r="AN1322" s="30">
        <v>10.612500000000001</v>
      </c>
      <c r="AO1322" s="30">
        <v>11.28</v>
      </c>
      <c r="AP1322" s="31">
        <v>5.1999999999999998E-2</v>
      </c>
    </row>
    <row r="1323" spans="1:42" x14ac:dyDescent="0.2">
      <c r="A1323" s="11">
        <v>45866</v>
      </c>
      <c r="B1323" s="5" t="s">
        <v>244</v>
      </c>
      <c r="C1323" s="10">
        <v>45839</v>
      </c>
      <c r="D1323" s="5" t="s">
        <v>196</v>
      </c>
      <c r="E1323" s="18">
        <f>IF(SUMIFS('Daily NSE Equity Options'!$K:$K,'Daily NSE Equity Options'!$A:$A,$A1323)=0,"",SUMIFS('Daily NSE Equity Options'!$K:$K,'Daily NSE Equity Options'!$A:$A,$A1323))</f>
        <v>480.32040000000001</v>
      </c>
      <c r="F1323" s="7">
        <f>IF(SUMIFS('Daily BSE Equity Options'!$K:$K,'Daily BSE Equity Options'!$A:$A,$A1323)=0,"",SUMIFS('Daily BSE Equity Options'!$K:$K,'Daily BSE Equity Options'!$A:$A,$A1323))</f>
        <v>197.30930000000001</v>
      </c>
      <c r="G1323" s="7">
        <f t="shared" si="540"/>
        <v>677.62969999999996</v>
      </c>
      <c r="H1323" s="20" t="str">
        <f t="shared" si="541"/>
        <v/>
      </c>
      <c r="I1323" s="20" t="str">
        <f t="shared" si="542"/>
        <v/>
      </c>
      <c r="J1323" s="20" t="str">
        <f t="shared" si="543"/>
        <v/>
      </c>
      <c r="K1323" s="20">
        <f t="shared" si="558"/>
        <v>8.2151477199070344E-2</v>
      </c>
      <c r="L1323" s="20">
        <f t="shared" si="559"/>
        <v>0.49711630899691861</v>
      </c>
      <c r="M1323" s="20">
        <f t="shared" si="560"/>
        <v>0.1771561459762514</v>
      </c>
      <c r="N1323" s="20">
        <f t="shared" si="544"/>
        <v>0.70882430330311674</v>
      </c>
      <c r="O1323" s="20">
        <f t="shared" si="545"/>
        <v>0.29117569669688331</v>
      </c>
      <c r="P1323" s="21">
        <f>IF(SUMIFS('Daily NSE Equity Options'!$L:$L,'Daily NSE Equity Options'!$A:$A,$A1323)=0,"",SUMIFS('Daily NSE Equity Options'!$L:$L,'Daily NSE Equity Options'!$A:$A,$A1323))</f>
        <v>155955.13370000001</v>
      </c>
      <c r="Q1323" s="8">
        <f>IF(SUMIFS('Daily BSE Equity Options'!$L:$L,'Daily BSE Equity Options'!$A:$A,$A1323)=0,"",SUMIFS('Daily BSE Equity Options'!$L:$L,'Daily BSE Equity Options'!$A:$A,$A1323))</f>
        <v>148296.22289999999</v>
      </c>
      <c r="R1323" s="8">
        <f t="shared" si="546"/>
        <v>304251.3566</v>
      </c>
      <c r="S1323" s="23" t="str">
        <f t="shared" si="547"/>
        <v/>
      </c>
      <c r="T1323" s="23" t="str">
        <f t="shared" si="548"/>
        <v/>
      </c>
      <c r="U1323" s="23" t="str">
        <f t="shared" si="549"/>
        <v/>
      </c>
      <c r="V1323" s="23">
        <f t="shared" si="561"/>
        <v>0.19802104484728011</v>
      </c>
      <c r="W1323" s="23">
        <f t="shared" si="562"/>
        <v>0.99059480135906952</v>
      </c>
      <c r="X1323" s="23">
        <f t="shared" si="563"/>
        <v>0.48650425780020079</v>
      </c>
      <c r="Y1323" s="23">
        <f t="shared" si="550"/>
        <v>0.51258648586745537</v>
      </c>
      <c r="Z1323" s="23">
        <f t="shared" si="551"/>
        <v>0.48741351413254469</v>
      </c>
      <c r="AA1323" s="24">
        <f>IF(SUMIFS('Daily NSE Equity Options'!$M:$M,'Daily NSE Equity Options'!$A:$A,$A1323)=0,"",SUMIFS('Daily NSE Equity Options'!$M:$M,'Daily NSE Equity Options'!$A:$A,$A1323))</f>
        <v>88360193</v>
      </c>
      <c r="AB1323" s="9">
        <f>IF(SUMIFS('Daily BSE Equity Options'!$M:$M,'Daily BSE Equity Options'!$A:$A,$A1323)=0,"",SUMIFS('Daily BSE Equity Options'!$M:$M,'Daily BSE Equity Options'!$A:$A,$A1323))</f>
        <v>90892035</v>
      </c>
      <c r="AC1323" s="9">
        <f t="shared" si="552"/>
        <v>179252228</v>
      </c>
      <c r="AD1323" s="26" t="str">
        <f t="shared" si="553"/>
        <v/>
      </c>
      <c r="AE1323" s="26" t="str">
        <f t="shared" si="554"/>
        <v/>
      </c>
      <c r="AF1323" s="26" t="str">
        <f t="shared" si="555"/>
        <v/>
      </c>
      <c r="AG1323" s="26">
        <f t="shared" si="564"/>
        <v>0.19013274624915377</v>
      </c>
      <c r="AH1323" s="26">
        <f t="shared" si="565"/>
        <v>0.99863142220232559</v>
      </c>
      <c r="AI1323" s="26">
        <f t="shared" si="566"/>
        <v>0.49724819642930496</v>
      </c>
      <c r="AJ1323" s="26">
        <f t="shared" si="556"/>
        <v>0.49293776699947073</v>
      </c>
      <c r="AK1323" s="26">
        <f t="shared" si="557"/>
        <v>0.50706223300052933</v>
      </c>
      <c r="AL1323" s="29">
        <v>11.275</v>
      </c>
      <c r="AM1323" s="30">
        <v>12.23</v>
      </c>
      <c r="AN1323" s="30">
        <v>10.324999999999999</v>
      </c>
      <c r="AO1323" s="30">
        <v>12.06</v>
      </c>
      <c r="AP1323" s="31">
        <v>6.9599999999999995E-2</v>
      </c>
    </row>
    <row r="1324" spans="1:42" x14ac:dyDescent="0.2">
      <c r="A1324" s="11">
        <v>45867</v>
      </c>
      <c r="B1324" s="5" t="s">
        <v>242</v>
      </c>
      <c r="C1324" s="10">
        <v>45839</v>
      </c>
      <c r="D1324" s="5" t="s">
        <v>196</v>
      </c>
      <c r="E1324" s="18">
        <f>IF(SUMIFS('Daily NSE Equity Options'!$K:$K,'Daily NSE Equity Options'!$A:$A,$A1324)=0,"",SUMIFS('Daily NSE Equity Options'!$K:$K,'Daily NSE Equity Options'!$A:$A,$A1324))</f>
        <v>399.22309999999999</v>
      </c>
      <c r="F1324" s="7">
        <f>IF(SUMIFS('Daily BSE Equity Options'!$K:$K,'Daily BSE Equity Options'!$A:$A,$A1324)=0,"",SUMIFS('Daily BSE Equity Options'!$K:$K,'Daily BSE Equity Options'!$A:$A,$A1324))</f>
        <v>331.84829999999999</v>
      </c>
      <c r="G1324" s="7">
        <f t="shared" si="540"/>
        <v>731.07140000000004</v>
      </c>
      <c r="H1324" s="20">
        <f t="shared" si="541"/>
        <v>-0.50577450260914181</v>
      </c>
      <c r="I1324" s="20">
        <f t="shared" si="542"/>
        <v>0.58526889040163366</v>
      </c>
      <c r="J1324" s="20">
        <f t="shared" si="543"/>
        <v>-0.28122518392103413</v>
      </c>
      <c r="K1324" s="20">
        <f t="shared" si="558"/>
        <v>-0.16884000762824147</v>
      </c>
      <c r="L1324" s="20">
        <f t="shared" si="559"/>
        <v>0.68186851810837079</v>
      </c>
      <c r="M1324" s="20">
        <f t="shared" si="560"/>
        <v>7.8865640039095242E-2</v>
      </c>
      <c r="N1324" s="20">
        <f t="shared" si="544"/>
        <v>0.54607949374028308</v>
      </c>
      <c r="O1324" s="20">
        <f t="shared" si="545"/>
        <v>0.45392050625971686</v>
      </c>
      <c r="P1324" s="21">
        <f>IF(SUMIFS('Daily NSE Equity Options'!$L:$L,'Daily NSE Equity Options'!$A:$A,$A1324)=0,"",SUMIFS('Daily NSE Equity Options'!$L:$L,'Daily NSE Equity Options'!$A:$A,$A1324))</f>
        <v>144899.99470000001</v>
      </c>
      <c r="Q1324" s="8">
        <f>IF(SUMIFS('Daily BSE Equity Options'!$L:$L,'Daily BSE Equity Options'!$A:$A,$A1324)=0,"",SUMIFS('Daily BSE Equity Options'!$L:$L,'Daily BSE Equity Options'!$A:$A,$A1324))</f>
        <v>568496.96120000002</v>
      </c>
      <c r="R1324" s="8">
        <f t="shared" si="546"/>
        <v>713396.95590000006</v>
      </c>
      <c r="S1324" s="23">
        <f t="shared" si="547"/>
        <v>-0.57402974892970882</v>
      </c>
      <c r="T1324" s="23">
        <f t="shared" si="548"/>
        <v>1.4527853498252568</v>
      </c>
      <c r="U1324" s="23">
        <f t="shared" si="549"/>
        <v>0.24732686937560189</v>
      </c>
      <c r="V1324" s="23">
        <f t="shared" si="561"/>
        <v>-7.0886662963375091E-2</v>
      </c>
      <c r="W1324" s="23">
        <f t="shared" si="562"/>
        <v>2.8335228644586068</v>
      </c>
      <c r="X1324" s="23">
        <f t="shared" si="563"/>
        <v>1.3447617912774166</v>
      </c>
      <c r="Y1324" s="23">
        <f t="shared" si="550"/>
        <v>0.20311271796386984</v>
      </c>
      <c r="Z1324" s="23">
        <f t="shared" si="551"/>
        <v>0.79688728203613013</v>
      </c>
      <c r="AA1324" s="24">
        <f>IF(SUMIFS('Daily NSE Equity Options'!$M:$M,'Daily NSE Equity Options'!$A:$A,$A1324)=0,"",SUMIFS('Daily NSE Equity Options'!$M:$M,'Daily NSE Equity Options'!$A:$A,$A1324))</f>
        <v>82069167</v>
      </c>
      <c r="AB1324" s="9">
        <f>IF(SUMIFS('Daily BSE Equity Options'!$M:$M,'Daily BSE Equity Options'!$A:$A,$A1324)=0,"",SUMIFS('Daily BSE Equity Options'!$M:$M,'Daily BSE Equity Options'!$A:$A,$A1324))</f>
        <v>349276520</v>
      </c>
      <c r="AC1324" s="9">
        <f t="shared" si="552"/>
        <v>431345687</v>
      </c>
      <c r="AD1324" s="26">
        <f t="shared" si="553"/>
        <v>-0.83706543342113648</v>
      </c>
      <c r="AE1324" s="26">
        <f t="shared" si="554"/>
        <v>0.33328821810766507</v>
      </c>
      <c r="AF1324" s="26">
        <f t="shared" si="555"/>
        <v>-0.43663567108793777</v>
      </c>
      <c r="AG1324" s="26">
        <f t="shared" si="564"/>
        <v>-7.1197513115436539E-2</v>
      </c>
      <c r="AH1324" s="26">
        <f t="shared" si="565"/>
        <v>2.842762679920193</v>
      </c>
      <c r="AI1324" s="26">
        <f t="shared" si="566"/>
        <v>1.4063616492398632</v>
      </c>
      <c r="AJ1324" s="26">
        <f t="shared" si="556"/>
        <v>0.19026309865479193</v>
      </c>
      <c r="AK1324" s="26">
        <f t="shared" si="557"/>
        <v>0.80973690134520804</v>
      </c>
      <c r="AL1324" s="29">
        <v>12.0625</v>
      </c>
      <c r="AM1324" s="30">
        <v>12.3</v>
      </c>
      <c r="AN1324" s="30">
        <v>11.4</v>
      </c>
      <c r="AO1324" s="30">
        <v>11.53</v>
      </c>
      <c r="AP1324" s="31">
        <v>-4.41E-2</v>
      </c>
    </row>
    <row r="1325" spans="1:42" x14ac:dyDescent="0.2">
      <c r="A1325" s="11">
        <v>45868</v>
      </c>
      <c r="B1325" s="5" t="s">
        <v>240</v>
      </c>
      <c r="C1325" s="10">
        <v>45839</v>
      </c>
      <c r="D1325" s="5" t="s">
        <v>196</v>
      </c>
      <c r="E1325" s="18">
        <f>IF(SUMIFS('Daily NSE Equity Options'!$K:$K,'Daily NSE Equity Options'!$A:$A,$A1325)=0,"",SUMIFS('Daily NSE Equity Options'!$K:$K,'Daily NSE Equity Options'!$A:$A,$A1325))</f>
        <v>488.31689999999998</v>
      </c>
      <c r="F1325" s="7">
        <f>IF(SUMIFS('Daily BSE Equity Options'!$K:$K,'Daily BSE Equity Options'!$A:$A,$A1325)=0,"",SUMIFS('Daily BSE Equity Options'!$K:$K,'Daily BSE Equity Options'!$A:$A,$A1325))</f>
        <v>51.578699999999998</v>
      </c>
      <c r="G1325" s="7">
        <f t="shared" si="540"/>
        <v>539.89559999999994</v>
      </c>
      <c r="H1325" s="20">
        <f t="shared" si="541"/>
        <v>-0.41970969852211137</v>
      </c>
      <c r="I1325" s="20">
        <f t="shared" si="542"/>
        <v>6.577970733427362</v>
      </c>
      <c r="J1325" s="20">
        <f t="shared" si="543"/>
        <v>-0.36356399522863625</v>
      </c>
      <c r="K1325" s="20">
        <f t="shared" si="558"/>
        <v>0.22316794794689976</v>
      </c>
      <c r="L1325" s="20">
        <f t="shared" si="559"/>
        <v>-0.84457145026808933</v>
      </c>
      <c r="M1325" s="20">
        <f t="shared" si="560"/>
        <v>-0.26150086024429364</v>
      </c>
      <c r="N1325" s="20">
        <f t="shared" si="544"/>
        <v>0.90446541886987042</v>
      </c>
      <c r="O1325" s="20">
        <f t="shared" si="545"/>
        <v>9.5534581130129609E-2</v>
      </c>
      <c r="P1325" s="21">
        <f>IF(SUMIFS('Daily NSE Equity Options'!$L:$L,'Daily NSE Equity Options'!$A:$A,$A1325)=0,"",SUMIFS('Daily NSE Equity Options'!$L:$L,'Daily NSE Equity Options'!$A:$A,$A1325))</f>
        <v>227656.17600000001</v>
      </c>
      <c r="Q1325" s="8">
        <f>IF(SUMIFS('Daily BSE Equity Options'!$L:$L,'Daily BSE Equity Options'!$A:$A,$A1325)=0,"",SUMIFS('Daily BSE Equity Options'!$L:$L,'Daily BSE Equity Options'!$A:$A,$A1325))</f>
        <v>19485.570199999998</v>
      </c>
      <c r="R1325" s="8">
        <f t="shared" si="546"/>
        <v>247141.74619999999</v>
      </c>
      <c r="S1325" s="23">
        <f t="shared" si="547"/>
        <v>-0.54616077662573814</v>
      </c>
      <c r="T1325" s="23">
        <f t="shared" si="548"/>
        <v>8.5250063082683827</v>
      </c>
      <c r="U1325" s="23">
        <f t="shared" si="549"/>
        <v>-0.50931683730750632</v>
      </c>
      <c r="V1325" s="23">
        <f t="shared" si="561"/>
        <v>0.57112618583139252</v>
      </c>
      <c r="W1325" s="23">
        <f t="shared" si="562"/>
        <v>-0.96572440746407984</v>
      </c>
      <c r="X1325" s="23">
        <f t="shared" si="563"/>
        <v>-0.65357050635545055</v>
      </c>
      <c r="Y1325" s="23">
        <f t="shared" si="550"/>
        <v>0.92115629795610798</v>
      </c>
      <c r="Z1325" s="23">
        <f t="shared" si="551"/>
        <v>7.8843702043892086E-2</v>
      </c>
      <c r="AA1325" s="24">
        <f>IF(SUMIFS('Daily NSE Equity Options'!$M:$M,'Daily NSE Equity Options'!$A:$A,$A1325)=0,"",SUMIFS('Daily NSE Equity Options'!$M:$M,'Daily NSE Equity Options'!$A:$A,$A1325))</f>
        <v>125638601</v>
      </c>
      <c r="AB1325" s="9">
        <f>IF(SUMIFS('Daily BSE Equity Options'!$M:$M,'Daily BSE Equity Options'!$A:$A,$A1325)=0,"",SUMIFS('Daily BSE Equity Options'!$M:$M,'Daily BSE Equity Options'!$A:$A,$A1325))</f>
        <v>11907727</v>
      </c>
      <c r="AC1325" s="9">
        <f t="shared" si="552"/>
        <v>137546328</v>
      </c>
      <c r="AD1325" s="26">
        <f t="shared" si="553"/>
        <v>-0.84321707132432588</v>
      </c>
      <c r="AE1325" s="26">
        <f t="shared" si="554"/>
        <v>3.8122683325439333</v>
      </c>
      <c r="AF1325" s="26">
        <f t="shared" si="555"/>
        <v>-0.8288859319887133</v>
      </c>
      <c r="AG1325" s="26">
        <f t="shared" si="564"/>
        <v>0.53088675799524077</v>
      </c>
      <c r="AH1325" s="26">
        <f t="shared" si="565"/>
        <v>-0.96590745063538774</v>
      </c>
      <c r="AI1325" s="26">
        <f t="shared" si="566"/>
        <v>-0.68112274645277715</v>
      </c>
      <c r="AJ1325" s="26">
        <f t="shared" si="556"/>
        <v>0.91342751803595945</v>
      </c>
      <c r="AK1325" s="26">
        <f t="shared" si="557"/>
        <v>8.6572481964040507E-2</v>
      </c>
      <c r="AL1325" s="29">
        <v>11.525</v>
      </c>
      <c r="AM1325" s="30">
        <v>11.775</v>
      </c>
      <c r="AN1325" s="30">
        <v>10.612500000000001</v>
      </c>
      <c r="AO1325" s="30">
        <v>11.21</v>
      </c>
      <c r="AP1325" s="31">
        <v>-2.7300000000000001E-2</v>
      </c>
    </row>
    <row r="1326" spans="1:42" x14ac:dyDescent="0.2">
      <c r="A1326" s="11">
        <v>45869</v>
      </c>
      <c r="B1326" s="5" t="s">
        <v>243</v>
      </c>
      <c r="C1326" s="10">
        <v>45839</v>
      </c>
      <c r="D1326" s="5" t="s">
        <v>196</v>
      </c>
      <c r="E1326" s="18">
        <f>IF(SUMIFS('Daily NSE Equity Options'!$K:$K,'Daily NSE Equity Options'!$A:$A,$A1326)=0,"",SUMIFS('Daily NSE Equity Options'!$K:$K,'Daily NSE Equity Options'!$A:$A,$A1326))</f>
        <v>902.55470000000003</v>
      </c>
      <c r="F1326" s="7">
        <f>IF(SUMIFS('Daily BSE Equity Options'!$K:$K,'Daily BSE Equity Options'!$A:$A,$A1326)=0,"",SUMIFS('Daily BSE Equity Options'!$K:$K,'Daily BSE Equity Options'!$A:$A,$A1326))</f>
        <v>77.624899999999997</v>
      </c>
      <c r="G1326" s="7">
        <f t="shared" si="540"/>
        <v>980.17960000000005</v>
      </c>
      <c r="H1326" s="20">
        <f t="shared" si="541"/>
        <v>0.30767580182834608</v>
      </c>
      <c r="I1326" s="20">
        <f t="shared" si="542"/>
        <v>9.3050566198043185</v>
      </c>
      <c r="J1326" s="20">
        <f t="shared" si="543"/>
        <v>0.40481157260907286</v>
      </c>
      <c r="K1326" s="20">
        <f t="shared" si="558"/>
        <v>0.84829707921229036</v>
      </c>
      <c r="L1326" s="20">
        <f t="shared" si="559"/>
        <v>0.50497976878052375</v>
      </c>
      <c r="M1326" s="20">
        <f t="shared" si="560"/>
        <v>0.81549840376546912</v>
      </c>
      <c r="N1326" s="20">
        <f t="shared" si="544"/>
        <v>0.92080543198409759</v>
      </c>
      <c r="O1326" s="20">
        <f t="shared" si="545"/>
        <v>7.9194568015902383E-2</v>
      </c>
      <c r="P1326" s="21">
        <f>IF(SUMIFS('Daily NSE Equity Options'!$L:$L,'Daily NSE Equity Options'!$A:$A,$A1326)=0,"",SUMIFS('Daily NSE Equity Options'!$L:$L,'Daily NSE Equity Options'!$A:$A,$A1326))</f>
        <v>755468.86659999995</v>
      </c>
      <c r="Q1326" s="8">
        <f>IF(SUMIFS('Daily BSE Equity Options'!$L:$L,'Daily BSE Equity Options'!$A:$A,$A1326)=0,"",SUMIFS('Daily BSE Equity Options'!$L:$L,'Daily BSE Equity Options'!$A:$A,$A1326))</f>
        <v>30230.529399999999</v>
      </c>
      <c r="R1326" s="8">
        <f t="shared" si="546"/>
        <v>785699.39599999995</v>
      </c>
      <c r="S1326" s="23">
        <f t="shared" si="547"/>
        <v>0.34714349410980905</v>
      </c>
      <c r="T1326" s="23">
        <f t="shared" si="548"/>
        <v>10.152627845871685</v>
      </c>
      <c r="U1326" s="23">
        <f t="shared" si="549"/>
        <v>0.39431076564735745</v>
      </c>
      <c r="V1326" s="23">
        <f t="shared" si="561"/>
        <v>2.3184641852193808</v>
      </c>
      <c r="W1326" s="23">
        <f t="shared" si="562"/>
        <v>0.55143160244805167</v>
      </c>
      <c r="X1326" s="23">
        <f t="shared" si="563"/>
        <v>2.179144794761509</v>
      </c>
      <c r="Y1326" s="23">
        <f t="shared" si="550"/>
        <v>0.9615240516234278</v>
      </c>
      <c r="Z1326" s="23">
        <f t="shared" si="551"/>
        <v>3.8475948376572255E-2</v>
      </c>
      <c r="AA1326" s="24">
        <f>IF(SUMIFS('Daily NSE Equity Options'!$M:$M,'Daily NSE Equity Options'!$A:$A,$A1326)=0,"",SUMIFS('Daily NSE Equity Options'!$M:$M,'Daily NSE Equity Options'!$A:$A,$A1326))</f>
        <v>405503828</v>
      </c>
      <c r="AB1326" s="9">
        <f>IF(SUMIFS('Daily BSE Equity Options'!$M:$M,'Daily BSE Equity Options'!$A:$A,$A1326)=0,"",SUMIFS('Daily BSE Equity Options'!$M:$M,'Daily BSE Equity Options'!$A:$A,$A1326))</f>
        <v>18557788</v>
      </c>
      <c r="AC1326" s="9">
        <f t="shared" si="552"/>
        <v>424061616</v>
      </c>
      <c r="AD1326" s="26">
        <f t="shared" si="553"/>
        <v>-0.45622171243105336</v>
      </c>
      <c r="AE1326" s="26">
        <f t="shared" si="554"/>
        <v>4.6550743124502345</v>
      </c>
      <c r="AF1326" s="26">
        <f t="shared" si="555"/>
        <v>-0.43382734212834062</v>
      </c>
      <c r="AG1326" s="26">
        <f t="shared" si="564"/>
        <v>2.2275417329742475</v>
      </c>
      <c r="AH1326" s="26">
        <f t="shared" si="565"/>
        <v>0.55846602798334222</v>
      </c>
      <c r="AI1326" s="26">
        <f t="shared" si="566"/>
        <v>2.083045706607304</v>
      </c>
      <c r="AJ1326" s="26">
        <f t="shared" si="556"/>
        <v>0.95623799160355982</v>
      </c>
      <c r="AK1326" s="26">
        <f t="shared" si="557"/>
        <v>4.3762008396440198E-2</v>
      </c>
      <c r="AL1326" s="29">
        <v>11.205</v>
      </c>
      <c r="AM1326" s="30">
        <v>12.12</v>
      </c>
      <c r="AN1326" s="30">
        <v>11.205</v>
      </c>
      <c r="AO1326" s="30">
        <v>11.54</v>
      </c>
      <c r="AP1326" s="31">
        <v>2.9899999999999999E-2</v>
      </c>
    </row>
    <row r="1327" spans="1:42" x14ac:dyDescent="0.2">
      <c r="A1327" s="11">
        <v>45870</v>
      </c>
      <c r="B1327" s="5" t="s">
        <v>241</v>
      </c>
      <c r="C1327" s="10">
        <v>45870</v>
      </c>
      <c r="D1327" s="5" t="s">
        <v>196</v>
      </c>
      <c r="E1327" s="18">
        <f>IF(SUMIFS('Daily NSE Equity Options'!$K:$K,'Daily NSE Equity Options'!$A:$A,$A1327)=0,"",SUMIFS('Daily NSE Equity Options'!$K:$K,'Daily NSE Equity Options'!$A:$A,$A1327))</f>
        <v>517.65250000000003</v>
      </c>
      <c r="F1327" s="7">
        <f>IF(SUMIFS('Daily BSE Equity Options'!$K:$K,'Daily BSE Equity Options'!$A:$A,$A1327)=0,"",SUMIFS('Daily BSE Equity Options'!$K:$K,'Daily BSE Equity Options'!$A:$A,$A1327))</f>
        <v>191.79429999999999</v>
      </c>
      <c r="G1327" s="7">
        <f t="shared" si="540"/>
        <v>709.44680000000005</v>
      </c>
      <c r="H1327" s="20">
        <f t="shared" si="541"/>
        <v>-0.17816277997937036</v>
      </c>
      <c r="I1327" s="20">
        <f t="shared" si="542"/>
        <v>6.9661366826990969</v>
      </c>
      <c r="J1327" s="20">
        <f t="shared" si="543"/>
        <v>8.4866468842730081E-2</v>
      </c>
      <c r="K1327" s="20">
        <f t="shared" si="558"/>
        <v>-0.42645858472622211</v>
      </c>
      <c r="L1327" s="20">
        <f t="shared" si="559"/>
        <v>1.4707832151796651</v>
      </c>
      <c r="M1327" s="20">
        <f t="shared" si="560"/>
        <v>-0.27620733996096225</v>
      </c>
      <c r="N1327" s="20">
        <f t="shared" si="544"/>
        <v>0.72965654366190669</v>
      </c>
      <c r="O1327" s="20">
        <f t="shared" si="545"/>
        <v>0.27034345633809326</v>
      </c>
      <c r="P1327" s="21">
        <f>IF(SUMIFS('Daily NSE Equity Options'!$L:$L,'Daily NSE Equity Options'!$A:$A,$A1327)=0,"",SUMIFS('Daily NSE Equity Options'!$L:$L,'Daily NSE Equity Options'!$A:$A,$A1327))</f>
        <v>125524.1783</v>
      </c>
      <c r="Q1327" s="8">
        <f>IF(SUMIFS('Daily BSE Equity Options'!$L:$L,'Daily BSE Equity Options'!$A:$A,$A1327)=0,"",SUMIFS('Daily BSE Equity Options'!$L:$L,'Daily BSE Equity Options'!$A:$A,$A1327))</f>
        <v>89539.569499999998</v>
      </c>
      <c r="R1327" s="8">
        <f t="shared" si="546"/>
        <v>215063.74780000001</v>
      </c>
      <c r="S1327" s="23">
        <f t="shared" si="547"/>
        <v>-0.70805857089650215</v>
      </c>
      <c r="T1327" s="23">
        <f t="shared" si="548"/>
        <v>4.553158970662893</v>
      </c>
      <c r="U1327" s="23">
        <f t="shared" si="549"/>
        <v>-0.51788902927597436</v>
      </c>
      <c r="V1327" s="23">
        <f t="shared" si="561"/>
        <v>-0.83384599438898965</v>
      </c>
      <c r="W1327" s="23">
        <f t="shared" si="562"/>
        <v>1.9618922088741191</v>
      </c>
      <c r="X1327" s="23">
        <f t="shared" si="563"/>
        <v>-0.72627731560582742</v>
      </c>
      <c r="Y1327" s="23">
        <f t="shared" si="550"/>
        <v>0.58366033133920858</v>
      </c>
      <c r="Z1327" s="23">
        <f t="shared" si="551"/>
        <v>0.41633966866079136</v>
      </c>
      <c r="AA1327" s="24">
        <f>IF(SUMIFS('Daily NSE Equity Options'!$M:$M,'Daily NSE Equity Options'!$A:$A,$A1327)=0,"",SUMIFS('Daily NSE Equity Options'!$M:$M,'Daily NSE Equity Options'!$A:$A,$A1327))</f>
        <v>70436535</v>
      </c>
      <c r="AB1327" s="9">
        <f>IF(SUMIFS('Daily BSE Equity Options'!$M:$M,'Daily BSE Equity Options'!$A:$A,$A1327)=0,"",SUMIFS('Daily BSE Equity Options'!$M:$M,'Daily BSE Equity Options'!$A:$A,$A1327))</f>
        <v>55138251</v>
      </c>
      <c r="AC1327" s="9">
        <f t="shared" si="552"/>
        <v>125574786</v>
      </c>
      <c r="AD1327" s="26">
        <f t="shared" si="553"/>
        <v>-0.89538076601815564</v>
      </c>
      <c r="AE1327" s="26">
        <f t="shared" si="554"/>
        <v>1.8134525362033025</v>
      </c>
      <c r="AF1327" s="26">
        <f t="shared" si="555"/>
        <v>-0.81875975842169557</v>
      </c>
      <c r="AG1327" s="26">
        <f t="shared" si="564"/>
        <v>-0.8262987174562505</v>
      </c>
      <c r="AH1327" s="26">
        <f t="shared" si="565"/>
        <v>1.9711650440235657</v>
      </c>
      <c r="AI1327" s="26">
        <f t="shared" si="566"/>
        <v>-0.70387608483763353</v>
      </c>
      <c r="AJ1327" s="26">
        <f t="shared" si="556"/>
        <v>0.56091304029775535</v>
      </c>
      <c r="AK1327" s="26">
        <f t="shared" si="557"/>
        <v>0.43908695970224471</v>
      </c>
      <c r="AL1327" s="29">
        <v>11.5425</v>
      </c>
      <c r="AM1327" s="30">
        <v>12.11</v>
      </c>
      <c r="AN1327" s="30">
        <v>11.4025</v>
      </c>
      <c r="AO1327" s="30">
        <v>11.98</v>
      </c>
      <c r="AP1327" s="31">
        <v>3.7900000000000003E-2</v>
      </c>
    </row>
    <row r="1328" spans="1:42" x14ac:dyDescent="0.2">
      <c r="A1328" s="11">
        <v>45873</v>
      </c>
      <c r="B1328" s="5" t="s">
        <v>244</v>
      </c>
      <c r="C1328" s="10">
        <v>45870</v>
      </c>
      <c r="D1328" s="5" t="s">
        <v>196</v>
      </c>
      <c r="E1328" s="18">
        <f>IF(SUMIFS('Daily NSE Equity Options'!$K:$K,'Daily NSE Equity Options'!$A:$A,$A1328)=0,"",SUMIFS('Daily NSE Equity Options'!$K:$K,'Daily NSE Equity Options'!$A:$A,$A1328))</f>
        <v>423.57389999999998</v>
      </c>
      <c r="F1328" s="7">
        <f>IF(SUMIFS('Daily BSE Equity Options'!$K:$K,'Daily BSE Equity Options'!$A:$A,$A1328)=0,"",SUMIFS('Daily BSE Equity Options'!$K:$K,'Daily BSE Equity Options'!$A:$A,$A1328))</f>
        <v>208.17570000000001</v>
      </c>
      <c r="G1328" s="7">
        <f t="shared" si="540"/>
        <v>631.74959999999999</v>
      </c>
      <c r="H1328" s="20" t="str">
        <f t="shared" si="541"/>
        <v/>
      </c>
      <c r="I1328" s="20" t="str">
        <f t="shared" si="542"/>
        <v/>
      </c>
      <c r="J1328" s="20" t="str">
        <f t="shared" si="543"/>
        <v/>
      </c>
      <c r="K1328" s="20">
        <f t="shared" si="558"/>
        <v>-0.1817408396559469</v>
      </c>
      <c r="L1328" s="20">
        <f t="shared" si="559"/>
        <v>8.5411297416033705E-2</v>
      </c>
      <c r="M1328" s="20">
        <f t="shared" si="560"/>
        <v>-0.10951800755179963</v>
      </c>
      <c r="N1328" s="20">
        <f t="shared" si="544"/>
        <v>0.67047751197626404</v>
      </c>
      <c r="O1328" s="20">
        <f t="shared" si="545"/>
        <v>0.32952248802373602</v>
      </c>
      <c r="P1328" s="21">
        <f>IF(SUMIFS('Daily NSE Equity Options'!$L:$L,'Daily NSE Equity Options'!$A:$A,$A1328)=0,"",SUMIFS('Daily NSE Equity Options'!$L:$L,'Daily NSE Equity Options'!$A:$A,$A1328))</f>
        <v>115029.3021</v>
      </c>
      <c r="Q1328" s="8">
        <f>IF(SUMIFS('Daily BSE Equity Options'!$L:$L,'Daily BSE Equity Options'!$A:$A,$A1328)=0,"",SUMIFS('Daily BSE Equity Options'!$L:$L,'Daily BSE Equity Options'!$A:$A,$A1328))</f>
        <v>134349.31719999999</v>
      </c>
      <c r="R1328" s="8">
        <f t="shared" si="546"/>
        <v>249378.61929999999</v>
      </c>
      <c r="S1328" s="23" t="str">
        <f t="shared" si="547"/>
        <v/>
      </c>
      <c r="T1328" s="23" t="str">
        <f t="shared" si="548"/>
        <v/>
      </c>
      <c r="U1328" s="23" t="str">
        <f t="shared" si="549"/>
        <v/>
      </c>
      <c r="V1328" s="23">
        <f t="shared" si="561"/>
        <v>-8.3608403911774487E-2</v>
      </c>
      <c r="W1328" s="23">
        <f t="shared" si="562"/>
        <v>0.50044631608375112</v>
      </c>
      <c r="X1328" s="23">
        <f t="shared" si="563"/>
        <v>0.15955674469093384</v>
      </c>
      <c r="Y1328" s="23">
        <f t="shared" si="550"/>
        <v>0.46126368981785443</v>
      </c>
      <c r="Z1328" s="23">
        <f t="shared" si="551"/>
        <v>0.53873631018214563</v>
      </c>
      <c r="AA1328" s="24">
        <f>IF(SUMIFS('Daily NSE Equity Options'!$M:$M,'Daily NSE Equity Options'!$A:$A,$A1328)=0,"",SUMIFS('Daily NSE Equity Options'!$M:$M,'Daily NSE Equity Options'!$A:$A,$A1328))</f>
        <v>64845779</v>
      </c>
      <c r="AB1328" s="9">
        <f>IF(SUMIFS('Daily BSE Equity Options'!$M:$M,'Daily BSE Equity Options'!$A:$A,$A1328)=0,"",SUMIFS('Daily BSE Equity Options'!$M:$M,'Daily BSE Equity Options'!$A:$A,$A1328))</f>
        <v>82944459</v>
      </c>
      <c r="AC1328" s="9">
        <f t="shared" si="552"/>
        <v>147790238</v>
      </c>
      <c r="AD1328" s="26" t="str">
        <f t="shared" si="553"/>
        <v/>
      </c>
      <c r="AE1328" s="26" t="str">
        <f t="shared" si="554"/>
        <v/>
      </c>
      <c r="AF1328" s="26" t="str">
        <f t="shared" si="555"/>
        <v/>
      </c>
      <c r="AG1328" s="26">
        <f t="shared" si="564"/>
        <v>-7.9372956094447278E-2</v>
      </c>
      <c r="AH1328" s="26">
        <f t="shared" si="565"/>
        <v>0.50429978274066034</v>
      </c>
      <c r="AI1328" s="26">
        <f t="shared" si="566"/>
        <v>0.17691013226174235</v>
      </c>
      <c r="AJ1328" s="26">
        <f t="shared" si="556"/>
        <v>0.43876902749151808</v>
      </c>
      <c r="AK1328" s="26">
        <f t="shared" si="557"/>
        <v>0.56123097250848197</v>
      </c>
      <c r="AL1328" s="29">
        <v>11.975</v>
      </c>
      <c r="AM1328" s="30">
        <v>12.63</v>
      </c>
      <c r="AN1328" s="30">
        <v>11.8025</v>
      </c>
      <c r="AO1328" s="30">
        <v>11.97</v>
      </c>
      <c r="AP1328" s="31">
        <v>-4.0000000000000002E-4</v>
      </c>
    </row>
    <row r="1329" spans="1:42" x14ac:dyDescent="0.2">
      <c r="A1329" s="11">
        <v>45874</v>
      </c>
      <c r="B1329" s="5" t="s">
        <v>242</v>
      </c>
      <c r="C1329" s="10">
        <v>45870</v>
      </c>
      <c r="D1329" s="5" t="s">
        <v>196</v>
      </c>
      <c r="E1329" s="18">
        <f>IF(SUMIFS('Daily NSE Equity Options'!$K:$K,'Daily NSE Equity Options'!$A:$A,$A1329)=0,"",SUMIFS('Daily NSE Equity Options'!$K:$K,'Daily NSE Equity Options'!$A:$A,$A1329))</f>
        <v>339.553</v>
      </c>
      <c r="F1329" s="7">
        <f>IF(SUMIFS('Daily BSE Equity Options'!$K:$K,'Daily BSE Equity Options'!$A:$A,$A1329)=0,"",SUMIFS('Daily BSE Equity Options'!$K:$K,'Daily BSE Equity Options'!$A:$A,$A1329))</f>
        <v>312.7373</v>
      </c>
      <c r="G1329" s="7">
        <f t="shared" si="540"/>
        <v>652.2903</v>
      </c>
      <c r="H1329" s="20">
        <f t="shared" si="541"/>
        <v>-0.66563727908056036</v>
      </c>
      <c r="I1329" s="20">
        <f t="shared" si="542"/>
        <v>1.1447495564594385</v>
      </c>
      <c r="J1329" s="20">
        <f t="shared" si="543"/>
        <v>-0.43832873145824369</v>
      </c>
      <c r="K1329" s="20">
        <f t="shared" si="558"/>
        <v>-0.19836184429682746</v>
      </c>
      <c r="L1329" s="20">
        <f t="shared" si="559"/>
        <v>0.50227572190222003</v>
      </c>
      <c r="M1329" s="20">
        <f t="shared" si="560"/>
        <v>3.2513989719977765E-2</v>
      </c>
      <c r="N1329" s="20">
        <f t="shared" si="544"/>
        <v>0.52055503508177259</v>
      </c>
      <c r="O1329" s="20">
        <f t="shared" si="545"/>
        <v>0.47944496491822736</v>
      </c>
      <c r="P1329" s="21">
        <f>IF(SUMIFS('Daily NSE Equity Options'!$L:$L,'Daily NSE Equity Options'!$A:$A,$A1329)=0,"",SUMIFS('Daily NSE Equity Options'!$L:$L,'Daily NSE Equity Options'!$A:$A,$A1329))</f>
        <v>108668.6753</v>
      </c>
      <c r="Q1329" s="8">
        <f>IF(SUMIFS('Daily BSE Equity Options'!$L:$L,'Daily BSE Equity Options'!$A:$A,$A1329)=0,"",SUMIFS('Daily BSE Equity Options'!$L:$L,'Daily BSE Equity Options'!$A:$A,$A1329))</f>
        <v>563510.08959999995</v>
      </c>
      <c r="R1329" s="8">
        <f t="shared" si="546"/>
        <v>672178.76489999995</v>
      </c>
      <c r="S1329" s="23">
        <f t="shared" si="547"/>
        <v>-0.63926379324522764</v>
      </c>
      <c r="T1329" s="23">
        <f t="shared" si="548"/>
        <v>2.457804578694486</v>
      </c>
      <c r="U1329" s="23">
        <f t="shared" si="549"/>
        <v>0.44800896486405373</v>
      </c>
      <c r="V1329" s="23">
        <f t="shared" si="561"/>
        <v>-5.5295708866167192E-2</v>
      </c>
      <c r="W1329" s="23">
        <f t="shared" si="562"/>
        <v>3.1943651173241685</v>
      </c>
      <c r="X1329" s="23">
        <f t="shared" si="563"/>
        <v>1.6954145739790771</v>
      </c>
      <c r="Y1329" s="23">
        <f t="shared" si="550"/>
        <v>0.16166633189634702</v>
      </c>
      <c r="Z1329" s="23">
        <f t="shared" si="551"/>
        <v>0.83833366810365295</v>
      </c>
      <c r="AA1329" s="24">
        <f>IF(SUMIFS('Daily NSE Equity Options'!$M:$M,'Daily NSE Equity Options'!$A:$A,$A1329)=0,"",SUMIFS('Daily NSE Equity Options'!$M:$M,'Daily NSE Equity Options'!$A:$A,$A1329))</f>
        <v>61187193</v>
      </c>
      <c r="AB1329" s="9">
        <f>IF(SUMIFS('Daily BSE Equity Options'!$M:$M,'Daily BSE Equity Options'!$A:$A,$A1329)=0,"",SUMIFS('Daily BSE Equity Options'!$M:$M,'Daily BSE Equity Options'!$A:$A,$A1329))</f>
        <v>348736318</v>
      </c>
      <c r="AC1329" s="9">
        <f t="shared" si="552"/>
        <v>409923511</v>
      </c>
      <c r="AD1329" s="26">
        <f t="shared" si="553"/>
        <v>-0.86852184627897033</v>
      </c>
      <c r="AE1329" s="26">
        <f t="shared" si="554"/>
        <v>0.8294913766170362</v>
      </c>
      <c r="AF1329" s="26">
        <f t="shared" si="555"/>
        <v>-0.3751151092683398</v>
      </c>
      <c r="AG1329" s="26">
        <f t="shared" si="564"/>
        <v>-5.641980181932893E-2</v>
      </c>
      <c r="AH1329" s="26">
        <f t="shared" si="565"/>
        <v>3.2044558757083461</v>
      </c>
      <c r="AI1329" s="26">
        <f t="shared" si="566"/>
        <v>1.7736846259087828</v>
      </c>
      <c r="AJ1329" s="26">
        <f t="shared" si="556"/>
        <v>0.14926490273937959</v>
      </c>
      <c r="AK1329" s="26">
        <f t="shared" si="557"/>
        <v>0.85073509726062035</v>
      </c>
      <c r="AL1329" s="29">
        <v>11.967499999999999</v>
      </c>
      <c r="AM1329" s="30">
        <v>12.1775</v>
      </c>
      <c r="AN1329" s="30">
        <v>11.64</v>
      </c>
      <c r="AO1329" s="30">
        <v>11.71</v>
      </c>
      <c r="AP1329" s="31">
        <v>-2.1499999999999998E-2</v>
      </c>
    </row>
    <row r="1330" spans="1:42" x14ac:dyDescent="0.2">
      <c r="A1330" s="11">
        <v>45875</v>
      </c>
      <c r="B1330" s="5" t="s">
        <v>240</v>
      </c>
      <c r="C1330" s="10">
        <v>45870</v>
      </c>
      <c r="D1330" s="5" t="s">
        <v>196</v>
      </c>
      <c r="E1330" s="18">
        <f>IF(SUMIFS('Daily NSE Equity Options'!$K:$K,'Daily NSE Equity Options'!$A:$A,$A1330)=0,"",SUMIFS('Daily NSE Equity Options'!$K:$K,'Daily NSE Equity Options'!$A:$A,$A1330))</f>
        <v>471.15359999999998</v>
      </c>
      <c r="F1330" s="7">
        <f>IF(SUMIFS('Daily BSE Equity Options'!$K:$K,'Daily BSE Equity Options'!$A:$A,$A1330)=0,"",SUMIFS('Daily BSE Equity Options'!$K:$K,'Daily BSE Equity Options'!$A:$A,$A1330))</f>
        <v>61.318300000000001</v>
      </c>
      <c r="G1330" s="7">
        <f t="shared" si="540"/>
        <v>532.47190000000001</v>
      </c>
      <c r="H1330" s="20">
        <f t="shared" si="541"/>
        <v>-0.49059095214705384</v>
      </c>
      <c r="I1330" s="20">
        <f t="shared" si="542"/>
        <v>5.1140991125735367</v>
      </c>
      <c r="J1330" s="20">
        <f t="shared" si="543"/>
        <v>-0.43046949011119851</v>
      </c>
      <c r="K1330" s="20">
        <f t="shared" si="558"/>
        <v>0.38757012896366683</v>
      </c>
      <c r="L1330" s="20">
        <f t="shared" si="559"/>
        <v>-0.80393032746653503</v>
      </c>
      <c r="M1330" s="20">
        <f t="shared" si="560"/>
        <v>-0.18368876556956315</v>
      </c>
      <c r="N1330" s="20">
        <f t="shared" si="544"/>
        <v>0.88484218603836184</v>
      </c>
      <c r="O1330" s="20">
        <f t="shared" si="545"/>
        <v>0.11515781396163817</v>
      </c>
      <c r="P1330" s="21">
        <f>IF(SUMIFS('Daily NSE Equity Options'!$L:$L,'Daily NSE Equity Options'!$A:$A,$A1330)=0,"",SUMIFS('Daily NSE Equity Options'!$L:$L,'Daily NSE Equity Options'!$A:$A,$A1330))</f>
        <v>199232.5839</v>
      </c>
      <c r="Q1330" s="8">
        <f>IF(SUMIFS('Daily BSE Equity Options'!$L:$L,'Daily BSE Equity Options'!$A:$A,$A1330)=0,"",SUMIFS('Daily BSE Equity Options'!$L:$L,'Daily BSE Equity Options'!$A:$A,$A1330))</f>
        <v>22181.6937</v>
      </c>
      <c r="R1330" s="8">
        <f t="shared" si="546"/>
        <v>221414.2776</v>
      </c>
      <c r="S1330" s="23">
        <f t="shared" si="547"/>
        <v>-0.58264499772459533</v>
      </c>
      <c r="T1330" s="23">
        <f t="shared" si="548"/>
        <v>9.0624270580775903</v>
      </c>
      <c r="U1330" s="23">
        <f t="shared" si="549"/>
        <v>-0.5383104979683071</v>
      </c>
      <c r="V1330" s="23">
        <f t="shared" si="561"/>
        <v>0.83339479707451614</v>
      </c>
      <c r="W1330" s="23">
        <f t="shared" si="562"/>
        <v>-0.96063656337414405</v>
      </c>
      <c r="X1330" s="23">
        <f t="shared" si="563"/>
        <v>-0.67060209402339599</v>
      </c>
      <c r="Y1330" s="23">
        <f t="shared" si="550"/>
        <v>0.89981814207992161</v>
      </c>
      <c r="Z1330" s="23">
        <f t="shared" si="551"/>
        <v>0.10018185792007842</v>
      </c>
      <c r="AA1330" s="24">
        <f>IF(SUMIFS('Daily NSE Equity Options'!$M:$M,'Daily NSE Equity Options'!$A:$A,$A1330)=0,"",SUMIFS('Daily NSE Equity Options'!$M:$M,'Daily NSE Equity Options'!$A:$A,$A1330))</f>
        <v>110549610</v>
      </c>
      <c r="AB1330" s="9">
        <f>IF(SUMIFS('Daily BSE Equity Options'!$M:$M,'Daily BSE Equity Options'!$A:$A,$A1330)=0,"",SUMIFS('Daily BSE Equity Options'!$M:$M,'Daily BSE Equity Options'!$A:$A,$A1330))</f>
        <v>13696884</v>
      </c>
      <c r="AC1330" s="9">
        <f t="shared" si="552"/>
        <v>124246494</v>
      </c>
      <c r="AD1330" s="26">
        <f t="shared" si="553"/>
        <v>-0.85899026556432101</v>
      </c>
      <c r="AE1330" s="26">
        <f t="shared" si="554"/>
        <v>3.9920415315714584</v>
      </c>
      <c r="AF1330" s="26">
        <f t="shared" si="555"/>
        <v>-0.84207213680786197</v>
      </c>
      <c r="AG1330" s="26">
        <f t="shared" si="564"/>
        <v>0.806744264277657</v>
      </c>
      <c r="AH1330" s="26">
        <f t="shared" si="565"/>
        <v>-0.96072423979655597</v>
      </c>
      <c r="AI1330" s="26">
        <f t="shared" si="566"/>
        <v>-0.69690322544100192</v>
      </c>
      <c r="AJ1330" s="26">
        <f t="shared" si="556"/>
        <v>0.88976039838999399</v>
      </c>
      <c r="AK1330" s="26">
        <f t="shared" si="557"/>
        <v>0.110239601610006</v>
      </c>
      <c r="AL1330" s="29">
        <v>11.7125</v>
      </c>
      <c r="AM1330" s="30">
        <v>12.047499999999999</v>
      </c>
      <c r="AN1330" s="30">
        <v>10.657500000000001</v>
      </c>
      <c r="AO1330" s="30">
        <v>11.96</v>
      </c>
      <c r="AP1330" s="31">
        <v>2.1100000000000001E-2</v>
      </c>
    </row>
    <row r="1331" spans="1:42" x14ac:dyDescent="0.2">
      <c r="A1331" s="11">
        <v>45876</v>
      </c>
      <c r="B1331" s="5" t="s">
        <v>243</v>
      </c>
      <c r="C1331" s="10">
        <v>45870</v>
      </c>
      <c r="D1331" s="5" t="s">
        <v>196</v>
      </c>
      <c r="E1331" s="18">
        <f>IF(SUMIFS('Daily NSE Equity Options'!$K:$K,'Daily NSE Equity Options'!$A:$A,$A1331)=0,"",SUMIFS('Daily NSE Equity Options'!$K:$K,'Daily NSE Equity Options'!$A:$A,$A1331))</f>
        <v>697.73839999999996</v>
      </c>
      <c r="F1331" s="7">
        <f>IF(SUMIFS('Daily BSE Equity Options'!$K:$K,'Daily BSE Equity Options'!$A:$A,$A1331)=0,"",SUMIFS('Daily BSE Equity Options'!$K:$K,'Daily BSE Equity Options'!$A:$A,$A1331))</f>
        <v>78.153000000000006</v>
      </c>
      <c r="G1331" s="7">
        <f t="shared" si="540"/>
        <v>775.89139999999998</v>
      </c>
      <c r="H1331" s="20">
        <f t="shared" si="541"/>
        <v>-0.15322177317519747</v>
      </c>
      <c r="I1331" s="20">
        <f t="shared" si="542"/>
        <v>6.7051927949600225</v>
      </c>
      <c r="J1331" s="20">
        <f t="shared" si="543"/>
        <v>-6.9824925179958974E-2</v>
      </c>
      <c r="K1331" s="20">
        <f t="shared" si="558"/>
        <v>0.48091492880453424</v>
      </c>
      <c r="L1331" s="20">
        <f t="shared" si="559"/>
        <v>0.27454609798379948</v>
      </c>
      <c r="M1331" s="20">
        <f t="shared" si="560"/>
        <v>0.45714994537739928</v>
      </c>
      <c r="N1331" s="20">
        <f t="shared" si="544"/>
        <v>0.89927327458456163</v>
      </c>
      <c r="O1331" s="20">
        <f t="shared" si="545"/>
        <v>0.10072672541543831</v>
      </c>
      <c r="P1331" s="21">
        <f>IF(SUMIFS('Daily NSE Equity Options'!$L:$L,'Daily NSE Equity Options'!$A:$A,$A1331)=0,"",SUMIFS('Daily NSE Equity Options'!$L:$L,'Daily NSE Equity Options'!$A:$A,$A1331))</f>
        <v>612603.06960000005</v>
      </c>
      <c r="Q1331" s="8">
        <f>IF(SUMIFS('Daily BSE Equity Options'!$L:$L,'Daily BSE Equity Options'!$A:$A,$A1331)=0,"",SUMIFS('Daily BSE Equity Options'!$L:$L,'Daily BSE Equity Options'!$A:$A,$A1331))</f>
        <v>33307.652800000003</v>
      </c>
      <c r="R1331" s="8">
        <f t="shared" si="546"/>
        <v>645910.72240000009</v>
      </c>
      <c r="S1331" s="23">
        <f t="shared" si="547"/>
        <v>1.2139848685761789E-2</v>
      </c>
      <c r="T1331" s="23">
        <f t="shared" si="548"/>
        <v>9.1511304770633064</v>
      </c>
      <c r="U1331" s="23">
        <f t="shared" si="549"/>
        <v>6.1416500536050744E-2</v>
      </c>
      <c r="V1331" s="23">
        <f t="shared" si="561"/>
        <v>2.0748136555187249</v>
      </c>
      <c r="W1331" s="23">
        <f t="shared" si="562"/>
        <v>0.50158293818654642</v>
      </c>
      <c r="X1331" s="23">
        <f t="shared" si="563"/>
        <v>1.9172044793194498</v>
      </c>
      <c r="Y1331" s="23">
        <f t="shared" si="550"/>
        <v>0.94843303935838175</v>
      </c>
      <c r="Z1331" s="23">
        <f t="shared" si="551"/>
        <v>5.1566960641618233E-2</v>
      </c>
      <c r="AA1331" s="24">
        <f>IF(SUMIFS('Daily NSE Equity Options'!$M:$M,'Daily NSE Equity Options'!$A:$A,$A1331)=0,"",SUMIFS('Daily NSE Equity Options'!$M:$M,'Daily NSE Equity Options'!$A:$A,$A1331))</f>
        <v>336280805</v>
      </c>
      <c r="AB1331" s="9">
        <f>IF(SUMIFS('Daily BSE Equity Options'!$M:$M,'Daily BSE Equity Options'!$A:$A,$A1331)=0,"",SUMIFS('Daily BSE Equity Options'!$M:$M,'Daily BSE Equity Options'!$A:$A,$A1331))</f>
        <v>20679200</v>
      </c>
      <c r="AC1331" s="9">
        <f t="shared" si="552"/>
        <v>356960005</v>
      </c>
      <c r="AD1331" s="26">
        <f t="shared" si="553"/>
        <v>-0.59641123677238528</v>
      </c>
      <c r="AE1331" s="26">
        <f t="shared" si="554"/>
        <v>4.0739916217011336</v>
      </c>
      <c r="AF1331" s="26">
        <f t="shared" si="555"/>
        <v>-0.57367826310861003</v>
      </c>
      <c r="AG1331" s="26">
        <f t="shared" si="564"/>
        <v>2.0418995146161079</v>
      </c>
      <c r="AH1331" s="26">
        <f t="shared" si="565"/>
        <v>0.50977404787833502</v>
      </c>
      <c r="AI1331" s="26">
        <f t="shared" si="566"/>
        <v>1.872998613546391</v>
      </c>
      <c r="AJ1331" s="26">
        <f t="shared" si="556"/>
        <v>0.94206857992396098</v>
      </c>
      <c r="AK1331" s="26">
        <f t="shared" si="557"/>
        <v>5.7931420076039054E-2</v>
      </c>
      <c r="AL1331" s="29">
        <v>11.96</v>
      </c>
      <c r="AM1331" s="30">
        <v>12.307499999999999</v>
      </c>
      <c r="AN1331" s="30">
        <v>11.555</v>
      </c>
      <c r="AO1331" s="30">
        <v>11.69</v>
      </c>
      <c r="AP1331" s="31">
        <v>-2.2599999999999999E-2</v>
      </c>
    </row>
    <row r="1332" spans="1:42" x14ac:dyDescent="0.2">
      <c r="A1332" s="11">
        <v>45877</v>
      </c>
      <c r="B1332" s="5" t="s">
        <v>241</v>
      </c>
      <c r="C1332" s="10">
        <v>45870</v>
      </c>
      <c r="D1332" s="5" t="s">
        <v>196</v>
      </c>
      <c r="E1332" s="18">
        <f>IF(SUMIFS('Daily NSE Equity Options'!$K:$K,'Daily NSE Equity Options'!$A:$A,$A1332)=0,"",SUMIFS('Daily NSE Equity Options'!$K:$K,'Daily NSE Equity Options'!$A:$A,$A1332))</f>
        <v>451.13080000000002</v>
      </c>
      <c r="F1332" s="7">
        <f>IF(SUMIFS('Daily BSE Equity Options'!$K:$K,'Daily BSE Equity Options'!$A:$A,$A1332)=0,"",SUMIFS('Daily BSE Equity Options'!$K:$K,'Daily BSE Equity Options'!$A:$A,$A1332))</f>
        <v>176.7105</v>
      </c>
      <c r="G1332" s="7">
        <f t="shared" si="540"/>
        <v>627.84130000000005</v>
      </c>
      <c r="H1332" s="20">
        <f t="shared" si="541"/>
        <v>-0.48773230452263683</v>
      </c>
      <c r="I1332" s="20">
        <f t="shared" si="542"/>
        <v>3.9811421274724523</v>
      </c>
      <c r="J1332" s="20">
        <f t="shared" si="543"/>
        <v>-0.31468121947281946</v>
      </c>
      <c r="K1332" s="20">
        <f t="shared" si="558"/>
        <v>-0.35343848066839945</v>
      </c>
      <c r="L1332" s="20">
        <f t="shared" si="559"/>
        <v>1.2610840274845492</v>
      </c>
      <c r="M1332" s="20">
        <f t="shared" si="560"/>
        <v>-0.19081291531263256</v>
      </c>
      <c r="N1332" s="20">
        <f t="shared" si="544"/>
        <v>0.71854272727837432</v>
      </c>
      <c r="O1332" s="20">
        <f t="shared" si="545"/>
        <v>0.28145727272162563</v>
      </c>
      <c r="P1332" s="21">
        <f>IF(SUMIFS('Daily NSE Equity Options'!$L:$L,'Daily NSE Equity Options'!$A:$A,$A1332)=0,"",SUMIFS('Daily NSE Equity Options'!$L:$L,'Daily NSE Equity Options'!$A:$A,$A1332))</f>
        <v>120900.6094</v>
      </c>
      <c r="Q1332" s="8">
        <f>IF(SUMIFS('Daily BSE Equity Options'!$L:$L,'Daily BSE Equity Options'!$A:$A,$A1332)=0,"",SUMIFS('Daily BSE Equity Options'!$L:$L,'Daily BSE Equity Options'!$A:$A,$A1332))</f>
        <v>90146.063299999994</v>
      </c>
      <c r="R1332" s="8">
        <f t="shared" si="546"/>
        <v>211046.6727</v>
      </c>
      <c r="S1332" s="23">
        <f t="shared" si="547"/>
        <v>-0.75632149157200401</v>
      </c>
      <c r="T1332" s="23">
        <f t="shared" si="548"/>
        <v>4.1867872300888633</v>
      </c>
      <c r="U1332" s="23">
        <f t="shared" si="549"/>
        <v>-0.58902593767834088</v>
      </c>
      <c r="V1332" s="23">
        <f t="shared" si="561"/>
        <v>-0.80264446033719317</v>
      </c>
      <c r="W1332" s="23">
        <f t="shared" si="562"/>
        <v>1.7064670044837258</v>
      </c>
      <c r="X1332" s="23">
        <f t="shared" si="563"/>
        <v>-0.67325720818533985</v>
      </c>
      <c r="Y1332" s="23">
        <f t="shared" si="550"/>
        <v>0.57286195443535182</v>
      </c>
      <c r="Z1332" s="23">
        <f t="shared" si="551"/>
        <v>0.42713804556464818</v>
      </c>
      <c r="AA1332" s="24">
        <f>IF(SUMIFS('Daily NSE Equity Options'!$M:$M,'Daily NSE Equity Options'!$A:$A,$A1332)=0,"",SUMIFS('Daily NSE Equity Options'!$M:$M,'Daily NSE Equity Options'!$A:$A,$A1332))</f>
        <v>68756525</v>
      </c>
      <c r="AB1332" s="9">
        <f>IF(SUMIFS('Daily BSE Equity Options'!$M:$M,'Daily BSE Equity Options'!$A:$A,$A1332)=0,"",SUMIFS('Daily BSE Equity Options'!$M:$M,'Daily BSE Equity Options'!$A:$A,$A1332))</f>
        <v>56099499</v>
      </c>
      <c r="AC1332" s="9">
        <f t="shared" si="552"/>
        <v>124856024</v>
      </c>
      <c r="AD1332" s="26">
        <f t="shared" si="553"/>
        <v>-0.91441253850969129</v>
      </c>
      <c r="AE1332" s="26">
        <f t="shared" si="554"/>
        <v>1.5711282633225507</v>
      </c>
      <c r="AF1332" s="26">
        <f t="shared" si="555"/>
        <v>-0.84869001658300436</v>
      </c>
      <c r="AG1332" s="26">
        <f t="shared" si="564"/>
        <v>-0.79553835967533149</v>
      </c>
      <c r="AH1332" s="26">
        <f t="shared" si="565"/>
        <v>1.7128466768540367</v>
      </c>
      <c r="AI1332" s="26">
        <f t="shared" si="566"/>
        <v>-0.65022405241169801</v>
      </c>
      <c r="AJ1332" s="26">
        <f t="shared" si="556"/>
        <v>0.55068648509902896</v>
      </c>
      <c r="AK1332" s="26">
        <f t="shared" si="557"/>
        <v>0.44931351490097104</v>
      </c>
      <c r="AL1332" s="29">
        <v>11.6875</v>
      </c>
      <c r="AM1332" s="30">
        <v>12.1975</v>
      </c>
      <c r="AN1332" s="30">
        <v>10.897500000000001</v>
      </c>
      <c r="AO1332" s="30">
        <v>12.03</v>
      </c>
      <c r="AP1332" s="31">
        <v>2.93E-2</v>
      </c>
    </row>
    <row r="1333" spans="1:42" x14ac:dyDescent="0.2">
      <c r="A1333" s="11">
        <v>45880</v>
      </c>
      <c r="B1333" s="5" t="s">
        <v>244</v>
      </c>
      <c r="C1333" s="10">
        <v>45870</v>
      </c>
      <c r="D1333" s="5" t="s">
        <v>196</v>
      </c>
      <c r="E1333" s="18">
        <f>IF(SUMIFS('Daily NSE Equity Options'!$K:$K,'Daily NSE Equity Options'!$A:$A,$A1333)=0,"",SUMIFS('Daily NSE Equity Options'!$K:$K,'Daily NSE Equity Options'!$A:$A,$A1333))</f>
        <v>426.03750000000002</v>
      </c>
      <c r="F1333" s="7">
        <f>IF(SUMIFS('Daily BSE Equity Options'!$K:$K,'Daily BSE Equity Options'!$A:$A,$A1333)=0,"",SUMIFS('Daily BSE Equity Options'!$K:$K,'Daily BSE Equity Options'!$A:$A,$A1333))</f>
        <v>211.24180000000001</v>
      </c>
      <c r="G1333" s="7">
        <f t="shared" si="540"/>
        <v>637.27930000000003</v>
      </c>
      <c r="H1333" s="20" t="str">
        <f t="shared" si="541"/>
        <v/>
      </c>
      <c r="I1333" s="20" t="str">
        <f t="shared" si="542"/>
        <v/>
      </c>
      <c r="J1333" s="20" t="str">
        <f t="shared" si="543"/>
        <v/>
      </c>
      <c r="K1333" s="20">
        <f t="shared" si="558"/>
        <v>-5.5623114183292244E-2</v>
      </c>
      <c r="L1333" s="20">
        <f t="shared" si="559"/>
        <v>0.19541170445446099</v>
      </c>
      <c r="M1333" s="20">
        <f t="shared" si="560"/>
        <v>1.5032461228657645E-2</v>
      </c>
      <c r="N1333" s="20">
        <f t="shared" si="544"/>
        <v>0.66852555857376816</v>
      </c>
      <c r="O1333" s="20">
        <f t="shared" si="545"/>
        <v>0.33147444142623178</v>
      </c>
      <c r="P1333" s="21">
        <f>IF(SUMIFS('Daily NSE Equity Options'!$L:$L,'Daily NSE Equity Options'!$A:$A,$A1333)=0,"",SUMIFS('Daily NSE Equity Options'!$L:$L,'Daily NSE Equity Options'!$A:$A,$A1333))</f>
        <v>125213.5285</v>
      </c>
      <c r="Q1333" s="8">
        <f>IF(SUMIFS('Daily BSE Equity Options'!$L:$L,'Daily BSE Equity Options'!$A:$A,$A1333)=0,"",SUMIFS('Daily BSE Equity Options'!$L:$L,'Daily BSE Equity Options'!$A:$A,$A1333))</f>
        <v>143692.117</v>
      </c>
      <c r="R1333" s="8">
        <f t="shared" si="546"/>
        <v>268905.64549999998</v>
      </c>
      <c r="S1333" s="23" t="str">
        <f t="shared" si="547"/>
        <v/>
      </c>
      <c r="T1333" s="23" t="str">
        <f t="shared" si="548"/>
        <v/>
      </c>
      <c r="U1333" s="23" t="str">
        <f t="shared" si="549"/>
        <v/>
      </c>
      <c r="V1333" s="23">
        <f t="shared" si="561"/>
        <v>3.5673261875220907E-2</v>
      </c>
      <c r="W1333" s="23">
        <f t="shared" si="562"/>
        <v>0.59399214718675353</v>
      </c>
      <c r="X1333" s="23">
        <f t="shared" si="563"/>
        <v>0.27415249934902186</v>
      </c>
      <c r="Y1333" s="23">
        <f t="shared" si="550"/>
        <v>0.46564112950168612</v>
      </c>
      <c r="Z1333" s="23">
        <f t="shared" si="551"/>
        <v>0.53435887049831388</v>
      </c>
      <c r="AA1333" s="24">
        <f>IF(SUMIFS('Daily NSE Equity Options'!$M:$M,'Daily NSE Equity Options'!$A:$A,$A1333)=0,"",SUMIFS('Daily NSE Equity Options'!$M:$M,'Daily NSE Equity Options'!$A:$A,$A1333))</f>
        <v>71330482</v>
      </c>
      <c r="AB1333" s="9">
        <f>IF(SUMIFS('Daily BSE Equity Options'!$M:$M,'Daily BSE Equity Options'!$A:$A,$A1333)=0,"",SUMIFS('Daily BSE Equity Options'!$M:$M,'Daily BSE Equity Options'!$A:$A,$A1333))</f>
        <v>89443937</v>
      </c>
      <c r="AC1333" s="9">
        <f t="shared" si="552"/>
        <v>160774419</v>
      </c>
      <c r="AD1333" s="26" t="str">
        <f t="shared" si="553"/>
        <v/>
      </c>
      <c r="AE1333" s="26" t="str">
        <f t="shared" si="554"/>
        <v/>
      </c>
      <c r="AF1333" s="26" t="str">
        <f t="shared" si="555"/>
        <v/>
      </c>
      <c r="AG1333" s="26">
        <f t="shared" si="564"/>
        <v>3.7435821545664272E-2</v>
      </c>
      <c r="AH1333" s="26">
        <f t="shared" si="565"/>
        <v>0.5943803170149522</v>
      </c>
      <c r="AI1333" s="26">
        <f t="shared" si="566"/>
        <v>0.28767851040971792</v>
      </c>
      <c r="AJ1333" s="26">
        <f t="shared" si="556"/>
        <v>0.44366810618049879</v>
      </c>
      <c r="AK1333" s="26">
        <f t="shared" si="557"/>
        <v>0.55633189381950121</v>
      </c>
      <c r="AL1333" s="29">
        <v>12.032500000000001</v>
      </c>
      <c r="AM1333" s="30">
        <v>12.73</v>
      </c>
      <c r="AN1333" s="30">
        <v>12.032500000000001</v>
      </c>
      <c r="AO1333" s="30">
        <v>12.22</v>
      </c>
      <c r="AP1333" s="31">
        <v>1.5599999999999999E-2</v>
      </c>
    </row>
    <row r="1334" spans="1:42" x14ac:dyDescent="0.2">
      <c r="A1334" s="11">
        <v>45881</v>
      </c>
      <c r="B1334" s="5" t="s">
        <v>242</v>
      </c>
      <c r="C1334" s="10">
        <v>45870</v>
      </c>
      <c r="D1334" s="5" t="s">
        <v>196</v>
      </c>
      <c r="E1334" s="18">
        <f>IF(SUMIFS('Daily NSE Equity Options'!$K:$K,'Daily NSE Equity Options'!$A:$A,$A1334)=0,"",SUMIFS('Daily NSE Equity Options'!$K:$K,'Daily NSE Equity Options'!$A:$A,$A1334))</f>
        <v>444.29840000000002</v>
      </c>
      <c r="F1334" s="7">
        <f>IF(SUMIFS('Daily BSE Equity Options'!$K:$K,'Daily BSE Equity Options'!$A:$A,$A1334)=0,"",SUMIFS('Daily BSE Equity Options'!$K:$K,'Daily BSE Equity Options'!$A:$A,$A1334))</f>
        <v>463.66829999999999</v>
      </c>
      <c r="G1334" s="7">
        <f t="shared" si="540"/>
        <v>907.96669999999995</v>
      </c>
      <c r="H1334" s="20">
        <f t="shared" si="541"/>
        <v>-0.37607074537837093</v>
      </c>
      <c r="I1334" s="20">
        <f t="shared" si="542"/>
        <v>3.0582735097494496</v>
      </c>
      <c r="J1334" s="20">
        <f t="shared" si="543"/>
        <v>9.8767713438615568E-2</v>
      </c>
      <c r="K1334" s="20">
        <f t="shared" si="558"/>
        <v>4.2862189361265068E-2</v>
      </c>
      <c r="L1334" s="20">
        <f t="shared" si="559"/>
        <v>1.1949647276249302</v>
      </c>
      <c r="M1334" s="20">
        <f t="shared" si="560"/>
        <v>0.42475473469795721</v>
      </c>
      <c r="N1334" s="20">
        <f t="shared" si="544"/>
        <v>0.48933336431831703</v>
      </c>
      <c r="O1334" s="20">
        <f t="shared" si="545"/>
        <v>0.51066663568168302</v>
      </c>
      <c r="P1334" s="21">
        <f>IF(SUMIFS('Daily NSE Equity Options'!$L:$L,'Daily NSE Equity Options'!$A:$A,$A1334)=0,"",SUMIFS('Daily NSE Equity Options'!$L:$L,'Daily NSE Equity Options'!$A:$A,$A1334))</f>
        <v>167643.6219</v>
      </c>
      <c r="Q1334" s="8">
        <f>IF(SUMIFS('Daily BSE Equity Options'!$L:$L,'Daily BSE Equity Options'!$A:$A,$A1334)=0,"",SUMIFS('Daily BSE Equity Options'!$L:$L,'Daily BSE Equity Options'!$A:$A,$A1334))</f>
        <v>695338.20889999997</v>
      </c>
      <c r="R1334" s="8">
        <f t="shared" si="546"/>
        <v>862981.8308</v>
      </c>
      <c r="S1334" s="23">
        <f t="shared" si="547"/>
        <v>-0.42123693011738228</v>
      </c>
      <c r="T1334" s="23">
        <f t="shared" si="548"/>
        <v>3.194154067879607</v>
      </c>
      <c r="U1334" s="23">
        <f t="shared" si="549"/>
        <v>0.8948062951459208</v>
      </c>
      <c r="V1334" s="23">
        <f t="shared" si="561"/>
        <v>0.33886189382483534</v>
      </c>
      <c r="W1334" s="23">
        <f t="shared" si="562"/>
        <v>3.8390838928206481</v>
      </c>
      <c r="X1334" s="23">
        <f t="shared" si="563"/>
        <v>2.2092365677015882</v>
      </c>
      <c r="Y1334" s="23">
        <f t="shared" si="550"/>
        <v>0.19426089393399079</v>
      </c>
      <c r="Z1334" s="23">
        <f t="shared" si="551"/>
        <v>0.80573910606600918</v>
      </c>
      <c r="AA1334" s="24">
        <f>IF(SUMIFS('Daily NSE Equity Options'!$M:$M,'Daily NSE Equity Options'!$A:$A,$A1334)=0,"",SUMIFS('Daily NSE Equity Options'!$M:$M,'Daily NSE Equity Options'!$A:$A,$A1334))</f>
        <v>93779941</v>
      </c>
      <c r="AB1334" s="9">
        <f>IF(SUMIFS('Daily BSE Equity Options'!$M:$M,'Daily BSE Equity Options'!$A:$A,$A1334)=0,"",SUMIFS('Daily BSE Equity Options'!$M:$M,'Daily BSE Equity Options'!$A:$A,$A1334))</f>
        <v>431415464</v>
      </c>
      <c r="AC1334" s="9">
        <f t="shared" si="552"/>
        <v>525195405</v>
      </c>
      <c r="AD1334" s="26">
        <f t="shared" si="553"/>
        <v>-0.78836323998688496</v>
      </c>
      <c r="AE1334" s="26">
        <f t="shared" si="554"/>
        <v>1.2494445403346899</v>
      </c>
      <c r="AF1334" s="26">
        <f t="shared" si="555"/>
        <v>-0.17279686855073295</v>
      </c>
      <c r="AG1334" s="26">
        <f t="shared" si="564"/>
        <v>0.31472462221690867</v>
      </c>
      <c r="AH1334" s="26">
        <f t="shared" si="565"/>
        <v>3.8233058435252021</v>
      </c>
      <c r="AI1334" s="26">
        <f t="shared" si="566"/>
        <v>2.2666602576868899</v>
      </c>
      <c r="AJ1334" s="26">
        <f t="shared" si="556"/>
        <v>0.17856199827186225</v>
      </c>
      <c r="AK1334" s="26">
        <f t="shared" si="557"/>
        <v>0.82143800172813775</v>
      </c>
      <c r="AL1334" s="29">
        <v>12.217499999999999</v>
      </c>
      <c r="AM1334" s="30">
        <v>12.422499999999999</v>
      </c>
      <c r="AN1334" s="30">
        <v>11.595000000000001</v>
      </c>
      <c r="AO1334" s="30">
        <v>12.23</v>
      </c>
      <c r="AP1334" s="31">
        <v>1E-3</v>
      </c>
    </row>
    <row r="1335" spans="1:42" x14ac:dyDescent="0.2">
      <c r="A1335" s="11">
        <v>45882</v>
      </c>
      <c r="B1335" s="5" t="s">
        <v>240</v>
      </c>
      <c r="C1335" s="10">
        <v>45870</v>
      </c>
      <c r="D1335" s="5" t="s">
        <v>196</v>
      </c>
      <c r="E1335" s="18">
        <f>IF(SUMIFS('Daily NSE Equity Options'!$K:$K,'Daily NSE Equity Options'!$A:$A,$A1335)=0,"",SUMIFS('Daily NSE Equity Options'!$K:$K,'Daily NSE Equity Options'!$A:$A,$A1335))</f>
        <v>518.43079999999998</v>
      </c>
      <c r="F1335" s="7">
        <f>IF(SUMIFS('Daily BSE Equity Options'!$K:$K,'Daily BSE Equity Options'!$A:$A,$A1335)=0,"",SUMIFS('Daily BSE Equity Options'!$K:$K,'Daily BSE Equity Options'!$A:$A,$A1335))</f>
        <v>72.743899999999996</v>
      </c>
      <c r="G1335" s="7">
        <f t="shared" si="540"/>
        <v>591.17470000000003</v>
      </c>
      <c r="H1335" s="20">
        <f t="shared" si="541"/>
        <v>-0.32109722190211398</v>
      </c>
      <c r="I1335" s="20">
        <f t="shared" si="542"/>
        <v>8.5676631900145992</v>
      </c>
      <c r="J1335" s="20">
        <f t="shared" si="543"/>
        <v>-0.23346859284509813</v>
      </c>
      <c r="K1335" s="20">
        <f t="shared" si="558"/>
        <v>0.16685272780635718</v>
      </c>
      <c r="L1335" s="20">
        <f t="shared" si="559"/>
        <v>-0.84311219895774636</v>
      </c>
      <c r="M1335" s="20">
        <f t="shared" si="560"/>
        <v>-0.34890266350076493</v>
      </c>
      <c r="N1335" s="20">
        <f t="shared" si="544"/>
        <v>0.87695024837835578</v>
      </c>
      <c r="O1335" s="20">
        <f t="shared" si="545"/>
        <v>0.12304975162164415</v>
      </c>
      <c r="P1335" s="21">
        <f>IF(SUMIFS('Daily NSE Equity Options'!$L:$L,'Daily NSE Equity Options'!$A:$A,$A1335)=0,"",SUMIFS('Daily NSE Equity Options'!$L:$L,'Daily NSE Equity Options'!$A:$A,$A1335))</f>
        <v>227848.7121</v>
      </c>
      <c r="Q1335" s="8">
        <f>IF(SUMIFS('Daily BSE Equity Options'!$L:$L,'Daily BSE Equity Options'!$A:$A,$A1335)=0,"",SUMIFS('Daily BSE Equity Options'!$L:$L,'Daily BSE Equity Options'!$A:$A,$A1335))</f>
        <v>25870.794999999998</v>
      </c>
      <c r="R1335" s="8">
        <f t="shared" si="546"/>
        <v>253719.50709999999</v>
      </c>
      <c r="S1335" s="23">
        <f t="shared" si="547"/>
        <v>-0.53543443722267425</v>
      </c>
      <c r="T1335" s="23">
        <f t="shared" si="548"/>
        <v>9.6918033005041266</v>
      </c>
      <c r="U1335" s="23">
        <f t="shared" si="549"/>
        <v>-0.48522558922970449</v>
      </c>
      <c r="V1335" s="23">
        <f t="shared" si="561"/>
        <v>0.35912544430656923</v>
      </c>
      <c r="W1335" s="23">
        <f t="shared" si="562"/>
        <v>-0.96279394017347808</v>
      </c>
      <c r="X1335" s="23">
        <f t="shared" si="563"/>
        <v>-0.70599669883571314</v>
      </c>
      <c r="Y1335" s="23">
        <f t="shared" si="550"/>
        <v>0.89803387490500142</v>
      </c>
      <c r="Z1335" s="23">
        <f t="shared" si="551"/>
        <v>0.10196612509499865</v>
      </c>
      <c r="AA1335" s="24">
        <f>IF(SUMIFS('Daily NSE Equity Options'!$M:$M,'Daily NSE Equity Options'!$A:$A,$A1335)=0,"",SUMIFS('Daily NSE Equity Options'!$M:$M,'Daily NSE Equity Options'!$A:$A,$A1335))</f>
        <v>126472482</v>
      </c>
      <c r="AB1335" s="9">
        <f>IF(SUMIFS('Daily BSE Equity Options'!$M:$M,'Daily BSE Equity Options'!$A:$A,$A1335)=0,"",SUMIFS('Daily BSE Equity Options'!$M:$M,'Daily BSE Equity Options'!$A:$A,$A1335))</f>
        <v>16005656</v>
      </c>
      <c r="AC1335" s="9">
        <f t="shared" si="552"/>
        <v>142478138</v>
      </c>
      <c r="AD1335" s="26">
        <f t="shared" si="553"/>
        <v>-0.84267545378312447</v>
      </c>
      <c r="AE1335" s="26">
        <f t="shared" si="554"/>
        <v>4.3233706181275871</v>
      </c>
      <c r="AF1335" s="26">
        <f t="shared" si="555"/>
        <v>-0.8234257430903984</v>
      </c>
      <c r="AG1335" s="26">
        <f t="shared" si="564"/>
        <v>0.3486091018120816</v>
      </c>
      <c r="AH1335" s="26">
        <f t="shared" si="565"/>
        <v>-0.96289967018892031</v>
      </c>
      <c r="AI1335" s="26">
        <f t="shared" si="566"/>
        <v>-0.72871404310934518</v>
      </c>
      <c r="AJ1335" s="26">
        <f t="shared" si="556"/>
        <v>0.88766237245464286</v>
      </c>
      <c r="AK1335" s="26">
        <f t="shared" si="557"/>
        <v>0.11233762754535717</v>
      </c>
      <c r="AL1335" s="29">
        <v>12.2325</v>
      </c>
      <c r="AM1335" s="30">
        <v>12.352499999999999</v>
      </c>
      <c r="AN1335" s="30">
        <v>10.7775</v>
      </c>
      <c r="AO1335" s="30">
        <v>12.14</v>
      </c>
      <c r="AP1335" s="31">
        <v>-7.6E-3</v>
      </c>
    </row>
    <row r="1336" spans="1:42" x14ac:dyDescent="0.2">
      <c r="A1336" s="11">
        <v>45883</v>
      </c>
      <c r="B1336" s="5" t="s">
        <v>243</v>
      </c>
      <c r="C1336" s="10">
        <v>45870</v>
      </c>
      <c r="D1336" s="5" t="s">
        <v>196</v>
      </c>
      <c r="E1336" s="18">
        <f>IF(SUMIFS('Daily NSE Equity Options'!$K:$K,'Daily NSE Equity Options'!$A:$A,$A1336)=0,"",SUMIFS('Daily NSE Equity Options'!$K:$K,'Daily NSE Equity Options'!$A:$A,$A1336))</f>
        <v>519.04499999999996</v>
      </c>
      <c r="F1336" s="7">
        <f>IF(SUMIFS('Daily BSE Equity Options'!$K:$K,'Daily BSE Equity Options'!$A:$A,$A1336)=0,"",SUMIFS('Daily BSE Equity Options'!$K:$K,'Daily BSE Equity Options'!$A:$A,$A1336))</f>
        <v>57.352400000000003</v>
      </c>
      <c r="G1336" s="7">
        <f t="shared" si="540"/>
        <v>576.39739999999995</v>
      </c>
      <c r="H1336" s="20">
        <f t="shared" si="541"/>
        <v>-9.0786630852488059E-2</v>
      </c>
      <c r="I1336" s="20">
        <f t="shared" si="542"/>
        <v>4.3028459418976643</v>
      </c>
      <c r="J1336" s="20">
        <f t="shared" si="543"/>
        <v>-9.0952538130407712E-3</v>
      </c>
      <c r="K1336" s="20">
        <f t="shared" si="558"/>
        <v>1.1847289937247929E-3</v>
      </c>
      <c r="L1336" s="20">
        <f t="shared" si="559"/>
        <v>-0.21158475143620281</v>
      </c>
      <c r="M1336" s="20">
        <f t="shared" si="560"/>
        <v>-2.4996502725844083E-2</v>
      </c>
      <c r="N1336" s="20">
        <f t="shared" si="544"/>
        <v>0.90049851022922722</v>
      </c>
      <c r="O1336" s="20">
        <f t="shared" si="545"/>
        <v>9.950148977077275E-2</v>
      </c>
      <c r="P1336" s="21">
        <f>IF(SUMIFS('Daily NSE Equity Options'!$L:$L,'Daily NSE Equity Options'!$A:$A,$A1336)=0,"",SUMIFS('Daily NSE Equity Options'!$L:$L,'Daily NSE Equity Options'!$A:$A,$A1336))</f>
        <v>464446.57130000001</v>
      </c>
      <c r="Q1336" s="8">
        <f>IF(SUMIFS('Daily BSE Equity Options'!$L:$L,'Daily BSE Equity Options'!$A:$A,$A1336)=0,"",SUMIFS('Daily BSE Equity Options'!$L:$L,'Daily BSE Equity Options'!$A:$A,$A1336))</f>
        <v>24819.721600000001</v>
      </c>
      <c r="R1336" s="8">
        <f t="shared" si="546"/>
        <v>489266.2929</v>
      </c>
      <c r="S1336" s="23">
        <f t="shared" si="547"/>
        <v>-0.19280432054053909</v>
      </c>
      <c r="T1336" s="23">
        <f t="shared" si="548"/>
        <v>3.0190483654661096</v>
      </c>
      <c r="U1336" s="23">
        <f t="shared" si="549"/>
        <v>-0.15869791437111935</v>
      </c>
      <c r="V1336" s="23">
        <f t="shared" si="561"/>
        <v>1.0383989315513888</v>
      </c>
      <c r="W1336" s="23">
        <f t="shared" si="562"/>
        <v>-4.0627796710537845E-2</v>
      </c>
      <c r="X1336" s="23">
        <f t="shared" si="563"/>
        <v>0.92837475719658613</v>
      </c>
      <c r="Y1336" s="23">
        <f t="shared" si="550"/>
        <v>0.94927154811158665</v>
      </c>
      <c r="Z1336" s="23">
        <f t="shared" si="551"/>
        <v>5.0728451888413344E-2</v>
      </c>
      <c r="AA1336" s="24">
        <f>IF(SUMIFS('Daily NSE Equity Options'!$M:$M,'Daily NSE Equity Options'!$A:$A,$A1336)=0,"",SUMIFS('Daily NSE Equity Options'!$M:$M,'Daily NSE Equity Options'!$A:$A,$A1336))</f>
        <v>254227220</v>
      </c>
      <c r="AB1336" s="9">
        <f>IF(SUMIFS('Daily BSE Equity Options'!$M:$M,'Daily BSE Equity Options'!$A:$A,$A1336)=0,"",SUMIFS('Daily BSE Equity Options'!$M:$M,'Daily BSE Equity Options'!$A:$A,$A1336))</f>
        <v>15349958</v>
      </c>
      <c r="AC1336" s="9">
        <f t="shared" si="552"/>
        <v>269577178</v>
      </c>
      <c r="AD1336" s="26">
        <f t="shared" si="553"/>
        <v>-0.69451062295079291</v>
      </c>
      <c r="AE1336" s="26">
        <f t="shared" si="554"/>
        <v>0.98417746635226533</v>
      </c>
      <c r="AF1336" s="26">
        <f t="shared" si="555"/>
        <v>-0.67904910399978569</v>
      </c>
      <c r="AG1336" s="26">
        <f t="shared" si="564"/>
        <v>1.0101386165569202</v>
      </c>
      <c r="AH1336" s="26">
        <f t="shared" si="565"/>
        <v>-4.0966643291596383E-2</v>
      </c>
      <c r="AI1336" s="26">
        <f t="shared" si="566"/>
        <v>0.8920599453650917</v>
      </c>
      <c r="AJ1336" s="26">
        <f t="shared" si="556"/>
        <v>0.94305913388558438</v>
      </c>
      <c r="AK1336" s="26">
        <f t="shared" si="557"/>
        <v>5.6940866114415664E-2</v>
      </c>
      <c r="AL1336" s="29">
        <v>12.14</v>
      </c>
      <c r="AM1336" s="30">
        <v>12.47</v>
      </c>
      <c r="AN1336" s="30">
        <v>11.4725</v>
      </c>
      <c r="AO1336" s="30">
        <v>12.36</v>
      </c>
      <c r="AP1336" s="31">
        <v>1.8100000000000002E-2</v>
      </c>
    </row>
    <row r="1337" spans="1:42" x14ac:dyDescent="0.2">
      <c r="A1337" s="11">
        <v>45887</v>
      </c>
      <c r="B1337" s="5" t="s">
        <v>244</v>
      </c>
      <c r="C1337" s="10">
        <v>45870</v>
      </c>
      <c r="D1337" s="5" t="s">
        <v>196</v>
      </c>
      <c r="E1337" s="18">
        <f>IF(SUMIFS('Daily NSE Equity Options'!$K:$K,'Daily NSE Equity Options'!$A:$A,$A1337)=0,"",SUMIFS('Daily NSE Equity Options'!$K:$K,'Daily NSE Equity Options'!$A:$A,$A1337))</f>
        <v>453.4855</v>
      </c>
      <c r="F1337" s="7">
        <f>IF(SUMIFS('Daily BSE Equity Options'!$K:$K,'Daily BSE Equity Options'!$A:$A,$A1337)=0,"",SUMIFS('Daily BSE Equity Options'!$K:$K,'Daily BSE Equity Options'!$A:$A,$A1337))</f>
        <v>208.16890000000001</v>
      </c>
      <c r="G1337" s="7">
        <f t="shared" si="540"/>
        <v>661.65440000000001</v>
      </c>
      <c r="H1337" s="20" t="str">
        <f t="shared" si="541"/>
        <v/>
      </c>
      <c r="I1337" s="20" t="str">
        <f t="shared" si="542"/>
        <v/>
      </c>
      <c r="J1337" s="20" t="str">
        <f t="shared" si="543"/>
        <v/>
      </c>
      <c r="K1337" s="20">
        <f t="shared" si="558"/>
        <v>-0.12630793091157788</v>
      </c>
      <c r="L1337" s="20">
        <f t="shared" si="559"/>
        <v>2.6296458387094526</v>
      </c>
      <c r="M1337" s="20">
        <f t="shared" si="560"/>
        <v>0.14791357490509172</v>
      </c>
      <c r="N1337" s="20">
        <f t="shared" si="544"/>
        <v>0.68538122016569369</v>
      </c>
      <c r="O1337" s="20">
        <f t="shared" si="545"/>
        <v>0.31461877983430625</v>
      </c>
      <c r="P1337" s="21">
        <f>IF(SUMIFS('Daily NSE Equity Options'!$L:$L,'Daily NSE Equity Options'!$A:$A,$A1337)=0,"",SUMIFS('Daily NSE Equity Options'!$L:$L,'Daily NSE Equity Options'!$A:$A,$A1337))</f>
        <v>126648.28720000001</v>
      </c>
      <c r="Q1337" s="8">
        <f>IF(SUMIFS('Daily BSE Equity Options'!$L:$L,'Daily BSE Equity Options'!$A:$A,$A1337)=0,"",SUMIFS('Daily BSE Equity Options'!$L:$L,'Daily BSE Equity Options'!$A:$A,$A1337))</f>
        <v>135188.24419999999</v>
      </c>
      <c r="R1337" s="8">
        <f t="shared" si="546"/>
        <v>261836.53139999998</v>
      </c>
      <c r="S1337" s="23" t="str">
        <f t="shared" si="547"/>
        <v/>
      </c>
      <c r="T1337" s="23" t="str">
        <f t="shared" si="548"/>
        <v/>
      </c>
      <c r="U1337" s="23" t="str">
        <f t="shared" si="549"/>
        <v/>
      </c>
      <c r="V1337" s="23">
        <f t="shared" si="561"/>
        <v>-0.72731354901488965</v>
      </c>
      <c r="W1337" s="23">
        <f t="shared" si="562"/>
        <v>4.4468074371954271</v>
      </c>
      <c r="X1337" s="23">
        <f t="shared" si="563"/>
        <v>-0.46483840150108979</v>
      </c>
      <c r="Y1337" s="23">
        <f t="shared" si="550"/>
        <v>0.48369219727602919</v>
      </c>
      <c r="Z1337" s="23">
        <f t="shared" si="551"/>
        <v>0.51630780272397081</v>
      </c>
      <c r="AA1337" s="24">
        <f>IF(SUMIFS('Daily NSE Equity Options'!$M:$M,'Daily NSE Equity Options'!$A:$A,$A1337)=0,"",SUMIFS('Daily NSE Equity Options'!$M:$M,'Daily NSE Equity Options'!$A:$A,$A1337))</f>
        <v>72787355</v>
      </c>
      <c r="AB1337" s="9">
        <f>IF(SUMIFS('Daily BSE Equity Options'!$M:$M,'Daily BSE Equity Options'!$A:$A,$A1337)=0,"",SUMIFS('Daily BSE Equity Options'!$M:$M,'Daily BSE Equity Options'!$A:$A,$A1337))</f>
        <v>82806288</v>
      </c>
      <c r="AC1337" s="9">
        <f t="shared" si="552"/>
        <v>155593643</v>
      </c>
      <c r="AD1337" s="26" t="str">
        <f t="shared" si="553"/>
        <v/>
      </c>
      <c r="AE1337" s="26" t="str">
        <f t="shared" si="554"/>
        <v/>
      </c>
      <c r="AF1337" s="26" t="str">
        <f t="shared" si="555"/>
        <v/>
      </c>
      <c r="AG1337" s="26">
        <f t="shared" si="564"/>
        <v>-0.71369173214418191</v>
      </c>
      <c r="AH1337" s="26">
        <f t="shared" si="565"/>
        <v>4.3945612098743201</v>
      </c>
      <c r="AI1337" s="26">
        <f t="shared" si="566"/>
        <v>-0.42282338529413643</v>
      </c>
      <c r="AJ1337" s="26">
        <f t="shared" si="556"/>
        <v>0.46780416986573159</v>
      </c>
      <c r="AK1337" s="26">
        <f t="shared" si="557"/>
        <v>0.53219583013426841</v>
      </c>
      <c r="AL1337" s="29">
        <v>12.355</v>
      </c>
      <c r="AM1337" s="30">
        <v>13.465</v>
      </c>
      <c r="AN1337" s="30">
        <v>11.75</v>
      </c>
      <c r="AO1337" s="30">
        <v>12.34</v>
      </c>
      <c r="AP1337" s="31">
        <v>-1.1999999999999999E-3</v>
      </c>
    </row>
    <row r="1338" spans="1:42" x14ac:dyDescent="0.2">
      <c r="A1338" s="11">
        <v>45888</v>
      </c>
      <c r="B1338" s="5" t="s">
        <v>242</v>
      </c>
      <c r="C1338" s="10">
        <v>45870</v>
      </c>
      <c r="D1338" s="5" t="s">
        <v>196</v>
      </c>
      <c r="E1338" s="18">
        <f>IF(SUMIFS('Daily NSE Equity Options'!$K:$K,'Daily NSE Equity Options'!$A:$A,$A1338)=0,"",SUMIFS('Daily NSE Equity Options'!$K:$K,'Daily NSE Equity Options'!$A:$A,$A1338))</f>
        <v>330.11970000000002</v>
      </c>
      <c r="F1338" s="7">
        <f>IF(SUMIFS('Daily BSE Equity Options'!$K:$K,'Daily BSE Equity Options'!$A:$A,$A1338)=0,"",SUMIFS('Daily BSE Equity Options'!$K:$K,'Daily BSE Equity Options'!$A:$A,$A1338))</f>
        <v>335.22719999999998</v>
      </c>
      <c r="G1338" s="7">
        <f t="shared" si="540"/>
        <v>665.34690000000001</v>
      </c>
      <c r="H1338" s="20">
        <f t="shared" si="541"/>
        <v>-0.46700538839765315</v>
      </c>
      <c r="I1338" s="20">
        <f t="shared" si="542"/>
        <v>2.6056248346301198</v>
      </c>
      <c r="J1338" s="20">
        <f t="shared" si="543"/>
        <v>-6.5971615849258702E-2</v>
      </c>
      <c r="K1338" s="20">
        <f t="shared" si="558"/>
        <v>-0.27203912804268271</v>
      </c>
      <c r="L1338" s="20">
        <f t="shared" si="559"/>
        <v>0.61036158619275005</v>
      </c>
      <c r="M1338" s="20">
        <f t="shared" si="560"/>
        <v>5.5807079949894423E-3</v>
      </c>
      <c r="N1338" s="20">
        <f t="shared" si="544"/>
        <v>0.49616177666116729</v>
      </c>
      <c r="O1338" s="20">
        <f t="shared" si="545"/>
        <v>0.50383822333883266</v>
      </c>
      <c r="P1338" s="21">
        <f>IF(SUMIFS('Daily NSE Equity Options'!$L:$L,'Daily NSE Equity Options'!$A:$A,$A1338)=0,"",SUMIFS('Daily NSE Equity Options'!$L:$L,'Daily NSE Equity Options'!$A:$A,$A1338))</f>
        <v>120509.82150000001</v>
      </c>
      <c r="Q1338" s="8">
        <f>IF(SUMIFS('Daily BSE Equity Options'!$L:$L,'Daily BSE Equity Options'!$A:$A,$A1338)=0,"",SUMIFS('Daily BSE Equity Options'!$L:$L,'Daily BSE Equity Options'!$A:$A,$A1338))</f>
        <v>581871.16780000005</v>
      </c>
      <c r="R1338" s="8">
        <f t="shared" si="546"/>
        <v>702380.98930000002</v>
      </c>
      <c r="S1338" s="23">
        <f t="shared" si="547"/>
        <v>-0.57966728497394848</v>
      </c>
      <c r="T1338" s="23">
        <f t="shared" si="548"/>
        <v>3.3539201169194506</v>
      </c>
      <c r="U1338" s="23">
        <f t="shared" si="549"/>
        <v>0.67096677354909695</v>
      </c>
      <c r="V1338" s="23">
        <f t="shared" si="561"/>
        <v>-4.8468604161272855E-2</v>
      </c>
      <c r="W1338" s="23">
        <f t="shared" si="562"/>
        <v>3.3041550783008109</v>
      </c>
      <c r="X1338" s="23">
        <f t="shared" si="563"/>
        <v>1.6825171626910733</v>
      </c>
      <c r="Y1338" s="23">
        <f t="shared" si="550"/>
        <v>0.17157329616808295</v>
      </c>
      <c r="Z1338" s="23">
        <f t="shared" si="551"/>
        <v>0.82842670383191708</v>
      </c>
      <c r="AA1338" s="24">
        <f>IF(SUMIFS('Daily NSE Equity Options'!$M:$M,'Daily NSE Equity Options'!$A:$A,$A1338)=0,"",SUMIFS('Daily NSE Equity Options'!$M:$M,'Daily NSE Equity Options'!$A:$A,$A1338))</f>
        <v>68794868</v>
      </c>
      <c r="AB1338" s="9">
        <f>IF(SUMIFS('Daily BSE Equity Options'!$M:$M,'Daily BSE Equity Options'!$A:$A,$A1338)=0,"",SUMIFS('Daily BSE Equity Options'!$M:$M,'Daily BSE Equity Options'!$A:$A,$A1338))</f>
        <v>356469432</v>
      </c>
      <c r="AC1338" s="9">
        <f t="shared" si="552"/>
        <v>425264300</v>
      </c>
      <c r="AD1338" s="26">
        <f t="shared" si="553"/>
        <v>-0.84279507156039424</v>
      </c>
      <c r="AE1338" s="26">
        <f t="shared" si="554"/>
        <v>1.3022616173574129</v>
      </c>
      <c r="AF1338" s="26">
        <f t="shared" si="555"/>
        <v>-0.28219028950104152</v>
      </c>
      <c r="AG1338" s="26">
        <f t="shared" si="564"/>
        <v>-5.4851381809381539E-2</v>
      </c>
      <c r="AH1338" s="26">
        <f t="shared" si="565"/>
        <v>3.3048594570499281</v>
      </c>
      <c r="AI1338" s="26">
        <f t="shared" si="566"/>
        <v>1.7331727170884483</v>
      </c>
      <c r="AJ1338" s="26">
        <f t="shared" si="556"/>
        <v>0.16176967594035049</v>
      </c>
      <c r="AK1338" s="26">
        <f t="shared" si="557"/>
        <v>0.83823032405964948</v>
      </c>
      <c r="AL1338" s="29">
        <v>12.34</v>
      </c>
      <c r="AM1338" s="30">
        <v>12.34</v>
      </c>
      <c r="AN1338" s="30">
        <v>11.76</v>
      </c>
      <c r="AO1338" s="30">
        <v>11.79</v>
      </c>
      <c r="AP1338" s="31">
        <v>-4.4600000000000001E-2</v>
      </c>
    </row>
    <row r="1339" spans="1:42" x14ac:dyDescent="0.2">
      <c r="A1339" s="11">
        <v>45889</v>
      </c>
      <c r="B1339" s="5" t="s">
        <v>240</v>
      </c>
      <c r="C1339" s="10">
        <v>45870</v>
      </c>
      <c r="D1339" s="5" t="s">
        <v>196</v>
      </c>
      <c r="E1339" s="18">
        <f>IF(SUMIFS('Daily NSE Equity Options'!$K:$K,'Daily NSE Equity Options'!$A:$A,$A1339)=0,"",SUMIFS('Daily NSE Equity Options'!$K:$K,'Daily NSE Equity Options'!$A:$A,$A1339))</f>
        <v>434.6103</v>
      </c>
      <c r="F1339" s="7">
        <f>IF(SUMIFS('Daily BSE Equity Options'!$K:$K,'Daily BSE Equity Options'!$A:$A,$A1339)=0,"",SUMIFS('Daily BSE Equity Options'!$K:$K,'Daily BSE Equity Options'!$A:$A,$A1339))</f>
        <v>52.134999999999998</v>
      </c>
      <c r="G1339" s="7">
        <f t="shared" si="540"/>
        <v>486.74529999999999</v>
      </c>
      <c r="H1339" s="20">
        <f t="shared" si="541"/>
        <v>-0.34361856352529796</v>
      </c>
      <c r="I1339" s="20">
        <f t="shared" si="542"/>
        <v>7.4283104579918202</v>
      </c>
      <c r="J1339" s="20">
        <f t="shared" si="543"/>
        <v>-0.27168433993240337</v>
      </c>
      <c r="K1339" s="20">
        <f t="shared" si="558"/>
        <v>0.31652337015936927</v>
      </c>
      <c r="L1339" s="20">
        <f t="shared" si="559"/>
        <v>-0.84447861032756288</v>
      </c>
      <c r="M1339" s="20">
        <f t="shared" si="560"/>
        <v>-0.26843380498203273</v>
      </c>
      <c r="N1339" s="20">
        <f t="shared" si="544"/>
        <v>0.8928905939102032</v>
      </c>
      <c r="O1339" s="20">
        <f t="shared" si="545"/>
        <v>0.10710940608979685</v>
      </c>
      <c r="P1339" s="21">
        <f>IF(SUMIFS('Daily NSE Equity Options'!$L:$L,'Daily NSE Equity Options'!$A:$A,$A1339)=0,"",SUMIFS('Daily NSE Equity Options'!$L:$L,'Daily NSE Equity Options'!$A:$A,$A1339))</f>
        <v>193335.6366</v>
      </c>
      <c r="Q1339" s="8">
        <f>IF(SUMIFS('Daily BSE Equity Options'!$L:$L,'Daily BSE Equity Options'!$A:$A,$A1339)=0,"",SUMIFS('Daily BSE Equity Options'!$L:$L,'Daily BSE Equity Options'!$A:$A,$A1339))</f>
        <v>19316.099999999999</v>
      </c>
      <c r="R1339" s="8">
        <f t="shared" si="546"/>
        <v>212651.7366</v>
      </c>
      <c r="S1339" s="23">
        <f t="shared" si="547"/>
        <v>-0.56969938043758739</v>
      </c>
      <c r="T1339" s="23">
        <f t="shared" si="548"/>
        <v>8.4975686330504825</v>
      </c>
      <c r="U1339" s="23">
        <f t="shared" si="549"/>
        <v>-0.52884091066651417</v>
      </c>
      <c r="V1339" s="23">
        <f t="shared" si="561"/>
        <v>0.6043143554071233</v>
      </c>
      <c r="W1339" s="23">
        <f t="shared" si="562"/>
        <v>-0.96680347632100017</v>
      </c>
      <c r="X1339" s="23">
        <f t="shared" si="563"/>
        <v>-0.69724161126295447</v>
      </c>
      <c r="Y1339" s="23">
        <f t="shared" si="550"/>
        <v>0.90916556662627313</v>
      </c>
      <c r="Z1339" s="23">
        <f t="shared" si="551"/>
        <v>9.0834433373726792E-2</v>
      </c>
      <c r="AA1339" s="24">
        <f>IF(SUMIFS('Daily NSE Equity Options'!$M:$M,'Daily NSE Equity Options'!$A:$A,$A1339)=0,"",SUMIFS('Daily NSE Equity Options'!$M:$M,'Daily NSE Equity Options'!$A:$A,$A1339))</f>
        <v>107956039</v>
      </c>
      <c r="AB1339" s="9">
        <f>IF(SUMIFS('Daily BSE Equity Options'!$M:$M,'Daily BSE Equity Options'!$A:$A,$A1339)=0,"",SUMIFS('Daily BSE Equity Options'!$M:$M,'Daily BSE Equity Options'!$A:$A,$A1339))</f>
        <v>11779339</v>
      </c>
      <c r="AC1339" s="9">
        <f t="shared" si="552"/>
        <v>119735378</v>
      </c>
      <c r="AD1339" s="26">
        <f t="shared" si="553"/>
        <v>-0.85148464775927801</v>
      </c>
      <c r="AE1339" s="26">
        <f t="shared" si="554"/>
        <v>3.7295964480263271</v>
      </c>
      <c r="AF1339" s="26">
        <f t="shared" si="555"/>
        <v>-0.83584223445336336</v>
      </c>
      <c r="AG1339" s="26">
        <f t="shared" si="564"/>
        <v>0.56924552860541855</v>
      </c>
      <c r="AH1339" s="26">
        <f t="shared" si="565"/>
        <v>-0.96695554248814242</v>
      </c>
      <c r="AI1339" s="26">
        <f t="shared" si="566"/>
        <v>-0.7184447930381177</v>
      </c>
      <c r="AJ1339" s="26">
        <f t="shared" si="556"/>
        <v>0.9016218999200053</v>
      </c>
      <c r="AK1339" s="26">
        <f t="shared" si="557"/>
        <v>9.8378100079994743E-2</v>
      </c>
      <c r="AL1339" s="29">
        <v>11.79</v>
      </c>
      <c r="AM1339" s="30">
        <v>11.99</v>
      </c>
      <c r="AN1339" s="30">
        <v>10.185</v>
      </c>
      <c r="AO1339" s="30">
        <v>11.79</v>
      </c>
      <c r="AP1339" s="31">
        <v>0</v>
      </c>
    </row>
    <row r="1340" spans="1:42" x14ac:dyDescent="0.2">
      <c r="A1340" s="11">
        <v>45890</v>
      </c>
      <c r="B1340" s="5" t="s">
        <v>243</v>
      </c>
      <c r="C1340" s="10">
        <v>45870</v>
      </c>
      <c r="D1340" s="5" t="s">
        <v>196</v>
      </c>
      <c r="E1340" s="18">
        <f>IF(SUMIFS('Daily NSE Equity Options'!$K:$K,'Daily NSE Equity Options'!$A:$A,$A1340)=0,"",SUMIFS('Daily NSE Equity Options'!$K:$K,'Daily NSE Equity Options'!$A:$A,$A1340))</f>
        <v>534.89480000000003</v>
      </c>
      <c r="F1340" s="7">
        <f>IF(SUMIFS('Daily BSE Equity Options'!$K:$K,'Daily BSE Equity Options'!$A:$A,$A1340)=0,"",SUMIFS('Daily BSE Equity Options'!$K:$K,'Daily BSE Equity Options'!$A:$A,$A1340))</f>
        <v>51.917499999999997</v>
      </c>
      <c r="G1340" s="7">
        <f t="shared" si="540"/>
        <v>586.81230000000005</v>
      </c>
      <c r="H1340" s="20">
        <f t="shared" si="541"/>
        <v>-0.30477633310336616</v>
      </c>
      <c r="I1340" s="20">
        <f t="shared" si="542"/>
        <v>5.7175814507155236</v>
      </c>
      <c r="J1340" s="20">
        <f t="shared" si="543"/>
        <v>-0.24488240975774722</v>
      </c>
      <c r="K1340" s="20">
        <f t="shared" si="558"/>
        <v>0.23074579686675634</v>
      </c>
      <c r="L1340" s="20">
        <f t="shared" si="559"/>
        <v>-4.1718615133787829E-3</v>
      </c>
      <c r="M1340" s="20">
        <f t="shared" si="560"/>
        <v>0.2055839059976543</v>
      </c>
      <c r="N1340" s="20">
        <f t="shared" si="544"/>
        <v>0.9115262239731512</v>
      </c>
      <c r="O1340" s="20">
        <f t="shared" si="545"/>
        <v>8.8473776026848777E-2</v>
      </c>
      <c r="P1340" s="21">
        <f>IF(SUMIFS('Daily NSE Equity Options'!$L:$L,'Daily NSE Equity Options'!$A:$A,$A1340)=0,"",SUMIFS('Daily NSE Equity Options'!$L:$L,'Daily NSE Equity Options'!$A:$A,$A1340))</f>
        <v>492123.29570000002</v>
      </c>
      <c r="Q1340" s="8">
        <f>IF(SUMIFS('Daily BSE Equity Options'!$L:$L,'Daily BSE Equity Options'!$A:$A,$A1340)=0,"",SUMIFS('Daily BSE Equity Options'!$L:$L,'Daily BSE Equity Options'!$A:$A,$A1340))</f>
        <v>23912.458900000001</v>
      </c>
      <c r="R1340" s="8">
        <f t="shared" si="546"/>
        <v>516035.75460000004</v>
      </c>
      <c r="S1340" s="23">
        <f t="shared" si="547"/>
        <v>-0.28262962471203079</v>
      </c>
      <c r="T1340" s="23">
        <f t="shared" si="548"/>
        <v>7.0537246751392164</v>
      </c>
      <c r="U1340" s="23">
        <f t="shared" si="549"/>
        <v>-0.25101400810819652</v>
      </c>
      <c r="V1340" s="23">
        <f t="shared" si="561"/>
        <v>1.5454349976780226</v>
      </c>
      <c r="W1340" s="23">
        <f t="shared" si="562"/>
        <v>0.23795480971831795</v>
      </c>
      <c r="X1340" s="23">
        <f t="shared" si="563"/>
        <v>1.4266707756573291</v>
      </c>
      <c r="Y1340" s="23">
        <f t="shared" si="550"/>
        <v>0.95366123628674615</v>
      </c>
      <c r="Z1340" s="23">
        <f t="shared" si="551"/>
        <v>4.6338763713253753E-2</v>
      </c>
      <c r="AA1340" s="24">
        <f>IF(SUMIFS('Daily NSE Equity Options'!$M:$M,'Daily NSE Equity Options'!$A:$A,$A1340)=0,"",SUMIFS('Daily NSE Equity Options'!$M:$M,'Daily NSE Equity Options'!$A:$A,$A1340))</f>
        <v>265993108</v>
      </c>
      <c r="AB1340" s="9">
        <f>IF(SUMIFS('Daily BSE Equity Options'!$M:$M,'Daily BSE Equity Options'!$A:$A,$A1340)=0,"",SUMIFS('Daily BSE Equity Options'!$M:$M,'Daily BSE Equity Options'!$A:$A,$A1340))</f>
        <v>14543605</v>
      </c>
      <c r="AC1340" s="9">
        <f t="shared" si="552"/>
        <v>280536713</v>
      </c>
      <c r="AD1340" s="26">
        <f t="shared" si="553"/>
        <v>-0.71214727737198236</v>
      </c>
      <c r="AE1340" s="26">
        <f t="shared" si="554"/>
        <v>3.0131526482587541</v>
      </c>
      <c r="AF1340" s="26">
        <f t="shared" si="555"/>
        <v>-0.69759443905984453</v>
      </c>
      <c r="AG1340" s="26">
        <f t="shared" si="564"/>
        <v>1.4639020703603252</v>
      </c>
      <c r="AH1340" s="26">
        <f t="shared" si="565"/>
        <v>0.23467072303462877</v>
      </c>
      <c r="AI1340" s="26">
        <f t="shared" si="566"/>
        <v>1.342972625851651</v>
      </c>
      <c r="AJ1340" s="26">
        <f t="shared" si="556"/>
        <v>0.94815792612498462</v>
      </c>
      <c r="AK1340" s="26">
        <f t="shared" si="557"/>
        <v>5.1842073875015424E-2</v>
      </c>
      <c r="AL1340" s="29">
        <v>11.785</v>
      </c>
      <c r="AM1340" s="30">
        <v>11.8925</v>
      </c>
      <c r="AN1340" s="30">
        <v>10.0875</v>
      </c>
      <c r="AO1340" s="30">
        <v>11.37</v>
      </c>
      <c r="AP1340" s="31">
        <v>-3.5200000000000002E-2</v>
      </c>
    </row>
    <row r="1341" spans="1:42" x14ac:dyDescent="0.2">
      <c r="A1341" s="11">
        <v>45891</v>
      </c>
      <c r="B1341" s="5" t="s">
        <v>241</v>
      </c>
      <c r="C1341" s="10">
        <v>45870</v>
      </c>
      <c r="D1341" s="5" t="s">
        <v>196</v>
      </c>
      <c r="E1341" s="18">
        <f>IF(SUMIFS('Daily NSE Equity Options'!$K:$K,'Daily NSE Equity Options'!$A:$A,$A1341)=0,"",SUMIFS('Daily NSE Equity Options'!$K:$K,'Daily NSE Equity Options'!$A:$A,$A1341))</f>
        <v>384.71339999999998</v>
      </c>
      <c r="F1341" s="7">
        <f>IF(SUMIFS('Daily BSE Equity Options'!$K:$K,'Daily BSE Equity Options'!$A:$A,$A1341)=0,"",SUMIFS('Daily BSE Equity Options'!$K:$K,'Daily BSE Equity Options'!$A:$A,$A1341))</f>
        <v>130.46510000000001</v>
      </c>
      <c r="G1341" s="7">
        <f t="shared" si="540"/>
        <v>515.17849999999999</v>
      </c>
      <c r="H1341" s="20">
        <f t="shared" si="541"/>
        <v>-0.27631896010261736</v>
      </c>
      <c r="I1341" s="20">
        <f t="shared" si="542"/>
        <v>6.7523055166020969</v>
      </c>
      <c r="J1341" s="20">
        <f t="shared" si="543"/>
        <v>-6.0639765296010339E-2</v>
      </c>
      <c r="K1341" s="20">
        <f t="shared" si="558"/>
        <v>-0.28076810617713999</v>
      </c>
      <c r="L1341" s="20">
        <f t="shared" si="559"/>
        <v>1.5129310925988348</v>
      </c>
      <c r="M1341" s="20">
        <f t="shared" si="560"/>
        <v>-0.12207276500509623</v>
      </c>
      <c r="N1341" s="20">
        <f t="shared" si="544"/>
        <v>0.74675748308595946</v>
      </c>
      <c r="O1341" s="20">
        <f t="shared" si="545"/>
        <v>0.25324251691404048</v>
      </c>
      <c r="P1341" s="21">
        <f>IF(SUMIFS('Daily NSE Equity Options'!$L:$L,'Daily NSE Equity Options'!$A:$A,$A1341)=0,"",SUMIFS('Daily NSE Equity Options'!$L:$L,'Daily NSE Equity Options'!$A:$A,$A1341))</f>
        <v>120112.6039</v>
      </c>
      <c r="Q1341" s="8">
        <f>IF(SUMIFS('Daily BSE Equity Options'!$L:$L,'Daily BSE Equity Options'!$A:$A,$A1341)=0,"",SUMIFS('Daily BSE Equity Options'!$L:$L,'Daily BSE Equity Options'!$A:$A,$A1341))</f>
        <v>68141.382599999997</v>
      </c>
      <c r="R1341" s="8">
        <f t="shared" si="546"/>
        <v>188253.9865</v>
      </c>
      <c r="S1341" s="23">
        <f t="shared" si="547"/>
        <v>-0.6938409959578633</v>
      </c>
      <c r="T1341" s="23">
        <f t="shared" si="548"/>
        <v>4.6610663871848086</v>
      </c>
      <c r="U1341" s="23">
        <f t="shared" si="549"/>
        <v>-0.53443715103977918</v>
      </c>
      <c r="V1341" s="23">
        <f t="shared" si="561"/>
        <v>-0.75592985548641645</v>
      </c>
      <c r="W1341" s="23">
        <f t="shared" si="562"/>
        <v>1.8496183886802204</v>
      </c>
      <c r="X1341" s="23">
        <f t="shared" si="563"/>
        <v>-0.6351919710564955</v>
      </c>
      <c r="Y1341" s="23">
        <f t="shared" si="550"/>
        <v>0.63803484926466614</v>
      </c>
      <c r="Z1341" s="23">
        <f t="shared" si="551"/>
        <v>0.36196515073533381</v>
      </c>
      <c r="AA1341" s="24">
        <f>IF(SUMIFS('Daily NSE Equity Options'!$M:$M,'Daily NSE Equity Options'!$A:$A,$A1341)=0,"",SUMIFS('Daily NSE Equity Options'!$M:$M,'Daily NSE Equity Options'!$A:$A,$A1341))</f>
        <v>68417716</v>
      </c>
      <c r="AB1341" s="9">
        <f>IF(SUMIFS('Daily BSE Equity Options'!$M:$M,'Daily BSE Equity Options'!$A:$A,$A1341)=0,"",SUMIFS('Daily BSE Equity Options'!$M:$M,'Daily BSE Equity Options'!$A:$A,$A1341))</f>
        <v>41647892</v>
      </c>
      <c r="AC1341" s="9">
        <f t="shared" si="552"/>
        <v>110065608</v>
      </c>
      <c r="AD1341" s="26">
        <f t="shared" si="553"/>
        <v>-0.88887452157296831</v>
      </c>
      <c r="AE1341" s="26">
        <f t="shared" si="554"/>
        <v>1.8203807984445066</v>
      </c>
      <c r="AF1341" s="26">
        <f t="shared" si="555"/>
        <v>-0.82541644467125719</v>
      </c>
      <c r="AG1341" s="26">
        <f t="shared" si="564"/>
        <v>-0.74278387694165371</v>
      </c>
      <c r="AH1341" s="26">
        <f t="shared" si="565"/>
        <v>1.86365670684813</v>
      </c>
      <c r="AI1341" s="26">
        <f t="shared" si="566"/>
        <v>-0.6076605916459854</v>
      </c>
      <c r="AJ1341" s="26">
        <f t="shared" si="556"/>
        <v>0.62160848645836764</v>
      </c>
      <c r="AK1341" s="26">
        <f t="shared" si="557"/>
        <v>0.37839151354163236</v>
      </c>
      <c r="AL1341" s="29">
        <v>11.3725</v>
      </c>
      <c r="AM1341" s="30">
        <v>11.785</v>
      </c>
      <c r="AN1341" s="30">
        <v>10.695</v>
      </c>
      <c r="AO1341" s="30">
        <v>11.73</v>
      </c>
      <c r="AP1341" s="31">
        <v>3.1399999999999997E-2</v>
      </c>
    </row>
    <row r="1342" spans="1:42" x14ac:dyDescent="0.2">
      <c r="A1342" s="11">
        <v>45894</v>
      </c>
      <c r="B1342" s="5" t="s">
        <v>244</v>
      </c>
      <c r="C1342" s="10">
        <v>45870</v>
      </c>
      <c r="D1342" s="5" t="s">
        <v>196</v>
      </c>
      <c r="E1342" s="18">
        <f>IF(SUMIFS('Daily NSE Equity Options'!$K:$K,'Daily NSE Equity Options'!$A:$A,$A1342)=0,"",SUMIFS('Daily NSE Equity Options'!$K:$K,'Daily NSE Equity Options'!$A:$A,$A1342))</f>
        <v>354.709</v>
      </c>
      <c r="F1342" s="7">
        <f>IF(SUMIFS('Daily BSE Equity Options'!$K:$K,'Daily BSE Equity Options'!$A:$A,$A1342)=0,"",SUMIFS('Daily BSE Equity Options'!$K:$K,'Daily BSE Equity Options'!$A:$A,$A1342))</f>
        <v>156.5258</v>
      </c>
      <c r="G1342" s="7">
        <f t="shared" si="540"/>
        <v>511.23480000000001</v>
      </c>
      <c r="H1342" s="20" t="str">
        <f t="shared" si="541"/>
        <v/>
      </c>
      <c r="I1342" s="20" t="str">
        <f t="shared" si="542"/>
        <v/>
      </c>
      <c r="J1342" s="20" t="str">
        <f t="shared" si="543"/>
        <v/>
      </c>
      <c r="K1342" s="20">
        <f t="shared" si="558"/>
        <v>-7.7991564629669718E-2</v>
      </c>
      <c r="L1342" s="20">
        <f t="shared" si="559"/>
        <v>0.19975227091383063</v>
      </c>
      <c r="M1342" s="20">
        <f t="shared" si="560"/>
        <v>-7.6550166592743718E-3</v>
      </c>
      <c r="N1342" s="20">
        <f t="shared" si="544"/>
        <v>0.69382796319812345</v>
      </c>
      <c r="O1342" s="20">
        <f t="shared" si="545"/>
        <v>0.30617203680187655</v>
      </c>
      <c r="P1342" s="21">
        <f>IF(SUMIFS('Daily NSE Equity Options'!$L:$L,'Daily NSE Equity Options'!$A:$A,$A1342)=0,"",SUMIFS('Daily NSE Equity Options'!$L:$L,'Daily NSE Equity Options'!$A:$A,$A1342))</f>
        <v>135854.48319999999</v>
      </c>
      <c r="Q1342" s="8">
        <f>IF(SUMIFS('Daily BSE Equity Options'!$L:$L,'Daily BSE Equity Options'!$A:$A,$A1342)=0,"",SUMIFS('Daily BSE Equity Options'!$L:$L,'Daily BSE Equity Options'!$A:$A,$A1342))</f>
        <v>121578.07520000001</v>
      </c>
      <c r="R1342" s="8">
        <f t="shared" si="546"/>
        <v>257432.55839999998</v>
      </c>
      <c r="S1342" s="23" t="str">
        <f t="shared" si="547"/>
        <v/>
      </c>
      <c r="T1342" s="23" t="str">
        <f t="shared" si="548"/>
        <v/>
      </c>
      <c r="U1342" s="23" t="str">
        <f t="shared" si="549"/>
        <v/>
      </c>
      <c r="V1342" s="23">
        <f t="shared" si="561"/>
        <v>0.13105934588767987</v>
      </c>
      <c r="W1342" s="23">
        <f t="shared" si="562"/>
        <v>0.78420323393907787</v>
      </c>
      <c r="X1342" s="23">
        <f t="shared" si="563"/>
        <v>0.36747467177806614</v>
      </c>
      <c r="Y1342" s="23">
        <f t="shared" si="550"/>
        <v>0.52772844291477938</v>
      </c>
      <c r="Z1342" s="23">
        <f t="shared" si="551"/>
        <v>0.47227155708522073</v>
      </c>
      <c r="AA1342" s="24">
        <f>IF(SUMIFS('Daily NSE Equity Options'!$M:$M,'Daily NSE Equity Options'!$A:$A,$A1342)=0,"",SUMIFS('Daily NSE Equity Options'!$M:$M,'Daily NSE Equity Options'!$A:$A,$A1342))</f>
        <v>77033601</v>
      </c>
      <c r="AB1342" s="9">
        <f>IF(SUMIFS('Daily BSE Equity Options'!$M:$M,'Daily BSE Equity Options'!$A:$A,$A1342)=0,"",SUMIFS('Daily BSE Equity Options'!$M:$M,'Daily BSE Equity Options'!$A:$A,$A1342))</f>
        <v>74292252</v>
      </c>
      <c r="AC1342" s="9">
        <f t="shared" si="552"/>
        <v>151325853</v>
      </c>
      <c r="AD1342" s="26" t="str">
        <f t="shared" si="553"/>
        <v/>
      </c>
      <c r="AE1342" s="26" t="str">
        <f t="shared" si="554"/>
        <v/>
      </c>
      <c r="AF1342" s="26" t="str">
        <f t="shared" si="555"/>
        <v/>
      </c>
      <c r="AG1342" s="26">
        <f t="shared" si="564"/>
        <v>0.1259306142286305</v>
      </c>
      <c r="AH1342" s="26">
        <f t="shared" si="565"/>
        <v>0.78381782204006867</v>
      </c>
      <c r="AI1342" s="26">
        <f t="shared" si="566"/>
        <v>0.37486955053207893</v>
      </c>
      <c r="AJ1342" s="26">
        <f t="shared" si="556"/>
        <v>0.50905776820567472</v>
      </c>
      <c r="AK1342" s="26">
        <f t="shared" si="557"/>
        <v>0.49094223179432533</v>
      </c>
      <c r="AL1342" s="29">
        <v>11.727499999999999</v>
      </c>
      <c r="AM1342" s="30">
        <v>12.3475</v>
      </c>
      <c r="AN1342" s="30">
        <v>11.545</v>
      </c>
      <c r="AO1342" s="30">
        <v>11.76</v>
      </c>
      <c r="AP1342" s="31">
        <v>2.8E-3</v>
      </c>
    </row>
    <row r="1343" spans="1:42" x14ac:dyDescent="0.2">
      <c r="A1343" s="11">
        <v>45895</v>
      </c>
      <c r="B1343" s="5" t="s">
        <v>242</v>
      </c>
      <c r="C1343" s="10">
        <v>45870</v>
      </c>
      <c r="D1343" s="5" t="s">
        <v>196</v>
      </c>
      <c r="E1343" s="18">
        <f>IF(SUMIFS('Daily NSE Equity Options'!$K:$K,'Daily NSE Equity Options'!$A:$A,$A1343)=0,"",SUMIFS('Daily NSE Equity Options'!$K:$K,'Daily NSE Equity Options'!$A:$A,$A1343))</f>
        <v>398.06880000000001</v>
      </c>
      <c r="F1343" s="7">
        <f>IF(SUMIFS('Daily BSE Equity Options'!$K:$K,'Daily BSE Equity Options'!$A:$A,$A1343)=0,"",SUMIFS('Daily BSE Equity Options'!$K:$K,'Daily BSE Equity Options'!$A:$A,$A1343))</f>
        <v>328.61500000000001</v>
      </c>
      <c r="G1343" s="7">
        <f t="shared" si="540"/>
        <v>726.68380000000002</v>
      </c>
      <c r="H1343" s="20">
        <f t="shared" si="541"/>
        <v>-0.19885250425007739</v>
      </c>
      <c r="I1343" s="20">
        <f t="shared" si="542"/>
        <v>3.2529909353046849</v>
      </c>
      <c r="J1343" s="20">
        <f t="shared" si="543"/>
        <v>0.2656907260092094</v>
      </c>
      <c r="K1343" s="20">
        <f t="shared" si="558"/>
        <v>0.12224048445345348</v>
      </c>
      <c r="L1343" s="20">
        <f t="shared" si="559"/>
        <v>1.0994302536706408</v>
      </c>
      <c r="M1343" s="20">
        <f t="shared" si="560"/>
        <v>0.42142866643663535</v>
      </c>
      <c r="N1343" s="20">
        <f t="shared" si="544"/>
        <v>0.54778818517765226</v>
      </c>
      <c r="O1343" s="20">
        <f t="shared" si="545"/>
        <v>0.45221181482234779</v>
      </c>
      <c r="P1343" s="21">
        <f>IF(SUMIFS('Daily NSE Equity Options'!$L:$L,'Daily NSE Equity Options'!$A:$A,$A1343)=0,"",SUMIFS('Daily NSE Equity Options'!$L:$L,'Daily NSE Equity Options'!$A:$A,$A1343))</f>
        <v>174075.8388</v>
      </c>
      <c r="Q1343" s="8">
        <f>IF(SUMIFS('Daily BSE Equity Options'!$L:$L,'Daily BSE Equity Options'!$A:$A,$A1343)=0,"",SUMIFS('Daily BSE Equity Options'!$L:$L,'Daily BSE Equity Options'!$A:$A,$A1343))</f>
        <v>547108.34620000003</v>
      </c>
      <c r="R1343" s="8">
        <f t="shared" si="546"/>
        <v>721184.18500000006</v>
      </c>
      <c r="S1343" s="23">
        <f t="shared" si="547"/>
        <v>-0.29914853284118614</v>
      </c>
      <c r="T1343" s="23">
        <f t="shared" si="548"/>
        <v>2.8977458358140389</v>
      </c>
      <c r="U1343" s="23">
        <f t="shared" si="549"/>
        <v>0.855169720601473</v>
      </c>
      <c r="V1343" s="23">
        <f t="shared" si="561"/>
        <v>0.28134040702751006</v>
      </c>
      <c r="W1343" s="23">
        <f t="shared" si="562"/>
        <v>3.5000576403269132</v>
      </c>
      <c r="X1343" s="23">
        <f t="shared" si="563"/>
        <v>1.801449006614853</v>
      </c>
      <c r="Y1343" s="23">
        <f t="shared" si="550"/>
        <v>0.24137500852157481</v>
      </c>
      <c r="Z1343" s="23">
        <f t="shared" si="551"/>
        <v>0.7586249914784251</v>
      </c>
      <c r="AA1343" s="24">
        <f>IF(SUMIFS('Daily NSE Equity Options'!$M:$M,'Daily NSE Equity Options'!$A:$A,$A1343)=0,"",SUMIFS('Daily NSE Equity Options'!$M:$M,'Daily NSE Equity Options'!$A:$A,$A1343))</f>
        <v>97992363</v>
      </c>
      <c r="AB1343" s="9">
        <f>IF(SUMIFS('Daily BSE Equity Options'!$M:$M,'Daily BSE Equity Options'!$A:$A,$A1343)=0,"",SUMIFS('Daily BSE Equity Options'!$M:$M,'Daily BSE Equity Options'!$A:$A,$A1343))</f>
        <v>336555850</v>
      </c>
      <c r="AC1343" s="9">
        <f t="shared" si="552"/>
        <v>434548213</v>
      </c>
      <c r="AD1343" s="26">
        <f t="shared" si="553"/>
        <v>-0.73597652760488663</v>
      </c>
      <c r="AE1343" s="26">
        <f t="shared" si="554"/>
        <v>1.0952838989361191</v>
      </c>
      <c r="AF1343" s="26">
        <f t="shared" si="555"/>
        <v>-0.18283538392662391</v>
      </c>
      <c r="AG1343" s="26">
        <f t="shared" si="564"/>
        <v>0.27207298799390145</v>
      </c>
      <c r="AH1343" s="26">
        <f t="shared" si="565"/>
        <v>3.5301608302303178</v>
      </c>
      <c r="AI1343" s="26">
        <f t="shared" si="566"/>
        <v>1.8716059046434057</v>
      </c>
      <c r="AJ1343" s="26">
        <f t="shared" si="556"/>
        <v>0.22550400638743393</v>
      </c>
      <c r="AK1343" s="26">
        <f t="shared" si="557"/>
        <v>0.77449599361256605</v>
      </c>
      <c r="AL1343" s="29">
        <v>11.7575</v>
      </c>
      <c r="AM1343" s="30">
        <v>12.547499999999999</v>
      </c>
      <c r="AN1343" s="30">
        <v>10.9275</v>
      </c>
      <c r="AO1343" s="30">
        <v>12.19</v>
      </c>
      <c r="AP1343" s="31">
        <v>3.6799999999999999E-2</v>
      </c>
    </row>
    <row r="1344" spans="1:42" x14ac:dyDescent="0.2">
      <c r="A1344" s="11">
        <v>45897</v>
      </c>
      <c r="B1344" s="5" t="s">
        <v>243</v>
      </c>
      <c r="C1344" s="10">
        <v>45870</v>
      </c>
      <c r="D1344" s="5" t="s">
        <v>196</v>
      </c>
      <c r="E1344" s="18">
        <f>IF(SUMIFS('Daily NSE Equity Options'!$K:$K,'Daily NSE Equity Options'!$A:$A,$A1344)=0,"",SUMIFS('Daily NSE Equity Options'!$K:$K,'Daily NSE Equity Options'!$A:$A,$A1344))</f>
        <v>780.56140000000005</v>
      </c>
      <c r="F1344" s="7">
        <f>IF(SUMIFS('Daily BSE Equity Options'!$K:$K,'Daily BSE Equity Options'!$A:$A,$A1344)=0,"",SUMIFS('Daily BSE Equity Options'!$K:$K,'Daily BSE Equity Options'!$A:$A,$A1344))</f>
        <v>58.889299999999999</v>
      </c>
      <c r="G1344" s="7">
        <f t="shared" si="540"/>
        <v>839.4507000000001</v>
      </c>
      <c r="H1344" s="20">
        <f t="shared" si="541"/>
        <v>0.34958342561821354</v>
      </c>
      <c r="I1344" s="20">
        <f t="shared" si="542"/>
        <v>6.0594588762751886</v>
      </c>
      <c r="J1344" s="20">
        <f t="shared" si="543"/>
        <v>0.43076643816237548</v>
      </c>
      <c r="K1344" s="20">
        <f t="shared" si="558"/>
        <v>0.96087058317557172</v>
      </c>
      <c r="L1344" s="20">
        <f t="shared" si="559"/>
        <v>-0.82079545973251378</v>
      </c>
      <c r="M1344" s="20">
        <f t="shared" si="560"/>
        <v>0.15518014850475548</v>
      </c>
      <c r="N1344" s="20">
        <f t="shared" si="544"/>
        <v>0.9298478159586977</v>
      </c>
      <c r="O1344" s="20">
        <f t="shared" si="545"/>
        <v>7.0152184041302232E-2</v>
      </c>
      <c r="P1344" s="21">
        <f>IF(SUMIFS('Daily NSE Equity Options'!$L:$L,'Daily NSE Equity Options'!$A:$A,$A1344)=0,"",SUMIFS('Daily NSE Equity Options'!$L:$L,'Daily NSE Equity Options'!$A:$A,$A1344))</f>
        <v>660381.70770000003</v>
      </c>
      <c r="Q1344" s="8">
        <f>IF(SUMIFS('Daily BSE Equity Options'!$L:$L,'Daily BSE Equity Options'!$A:$A,$A1344)=0,"",SUMIFS('Daily BSE Equity Options'!$L:$L,'Daily BSE Equity Options'!$A:$A,$A1344))</f>
        <v>17331.953000000001</v>
      </c>
      <c r="R1344" s="8">
        <f t="shared" si="546"/>
        <v>677713.66070000001</v>
      </c>
      <c r="S1344" s="23">
        <f t="shared" si="547"/>
        <v>0.19765027684282521</v>
      </c>
      <c r="T1344" s="23">
        <f t="shared" si="548"/>
        <v>3.5177569416714869</v>
      </c>
      <c r="U1344" s="23">
        <f t="shared" si="549"/>
        <v>0.22059064990586963</v>
      </c>
      <c r="V1344" s="23">
        <f t="shared" si="561"/>
        <v>2.7936436914644358</v>
      </c>
      <c r="W1344" s="23">
        <f t="shared" si="562"/>
        <v>-0.96832080314551783</v>
      </c>
      <c r="X1344" s="23">
        <f t="shared" si="563"/>
        <v>-6.0276591201178453E-2</v>
      </c>
      <c r="Y1344" s="23">
        <f t="shared" si="550"/>
        <v>0.97442584677709154</v>
      </c>
      <c r="Z1344" s="23">
        <f t="shared" si="551"/>
        <v>2.5574153222908468E-2</v>
      </c>
      <c r="AA1344" s="24">
        <f>IF(SUMIFS('Daily NSE Equity Options'!$M:$M,'Daily NSE Equity Options'!$A:$A,$A1344)=0,"",SUMIFS('Daily NSE Equity Options'!$M:$M,'Daily NSE Equity Options'!$A:$A,$A1344))</f>
        <v>359852735</v>
      </c>
      <c r="AB1344" s="9">
        <f>IF(SUMIFS('Daily BSE Equity Options'!$M:$M,'Daily BSE Equity Options'!$A:$A,$A1344)=0,"",SUMIFS('Daily BSE Equity Options'!$M:$M,'Daily BSE Equity Options'!$A:$A,$A1344))</f>
        <v>10724238</v>
      </c>
      <c r="AC1344" s="9">
        <f t="shared" si="552"/>
        <v>370576973</v>
      </c>
      <c r="AD1344" s="26">
        <f t="shared" si="553"/>
        <v>-0.5156410008616531</v>
      </c>
      <c r="AE1344" s="26">
        <f t="shared" si="554"/>
        <v>1.3050544138963924</v>
      </c>
      <c r="AF1344" s="26">
        <f t="shared" si="555"/>
        <v>-0.50431037339029672</v>
      </c>
      <c r="AG1344" s="26">
        <f t="shared" si="564"/>
        <v>2.672252857092547</v>
      </c>
      <c r="AH1344" s="26">
        <f t="shared" si="565"/>
        <v>-0.96813533920150252</v>
      </c>
      <c r="AI1344" s="26">
        <f t="shared" si="566"/>
        <v>-0.14721321613167004</v>
      </c>
      <c r="AJ1344" s="26">
        <f t="shared" si="556"/>
        <v>0.97106070052550186</v>
      </c>
      <c r="AK1344" s="26">
        <f t="shared" si="557"/>
        <v>2.8939299474498109E-2</v>
      </c>
      <c r="AL1344" s="29">
        <v>12.192500000000001</v>
      </c>
      <c r="AM1344" s="30">
        <v>13.145</v>
      </c>
      <c r="AN1344" s="30">
        <v>11.574999999999999</v>
      </c>
      <c r="AO1344" s="30">
        <v>12.18</v>
      </c>
      <c r="AP1344" s="31">
        <v>-1E-3</v>
      </c>
    </row>
    <row r="1345" spans="1:42" x14ac:dyDescent="0.2">
      <c r="A1345" s="11">
        <v>45898</v>
      </c>
      <c r="B1345" s="5" t="s">
        <v>241</v>
      </c>
      <c r="C1345" s="10">
        <v>45870</v>
      </c>
      <c r="D1345" s="5" t="s">
        <v>196</v>
      </c>
      <c r="E1345" s="18">
        <f>IF(SUMIFS('Daily NSE Equity Options'!$K:$K,'Daily NSE Equity Options'!$A:$A,$A1345)=0,"",SUMIFS('Daily NSE Equity Options'!$K:$K,'Daily NSE Equity Options'!$A:$A,$A1345))</f>
        <v>514.25829999999996</v>
      </c>
      <c r="F1345" s="7">
        <f>IF(SUMIFS('Daily BSE Equity Options'!$K:$K,'Daily BSE Equity Options'!$A:$A,$A1345)=0,"",SUMIFS('Daily BSE Equity Options'!$K:$K,'Daily BSE Equity Options'!$A:$A,$A1345))</f>
        <v>110.29170000000001</v>
      </c>
      <c r="G1345" s="7">
        <f t="shared" si="540"/>
        <v>624.54999999999995</v>
      </c>
      <c r="H1345" s="20">
        <f t="shared" si="541"/>
        <v>-0.3427928317075839</v>
      </c>
      <c r="I1345" s="20">
        <f t="shared" si="542"/>
        <v>2.8073632974316491</v>
      </c>
      <c r="J1345" s="20">
        <f t="shared" si="543"/>
        <v>-0.23033639185939792</v>
      </c>
      <c r="K1345" s="20">
        <f t="shared" si="558"/>
        <v>-0.34116867680108198</v>
      </c>
      <c r="L1345" s="20">
        <f t="shared" si="559"/>
        <v>0.87286484981142598</v>
      </c>
      <c r="M1345" s="20">
        <f t="shared" si="560"/>
        <v>-0.25600157340985019</v>
      </c>
      <c r="N1345" s="20">
        <f t="shared" si="544"/>
        <v>0.823406132415339</v>
      </c>
      <c r="O1345" s="20">
        <f t="shared" si="545"/>
        <v>0.17659386758466097</v>
      </c>
      <c r="P1345" s="21">
        <f>IF(SUMIFS('Daily NSE Equity Options'!$L:$L,'Daily NSE Equity Options'!$A:$A,$A1345)=0,"",SUMIFS('Daily NSE Equity Options'!$L:$L,'Daily NSE Equity Options'!$A:$A,$A1345))</f>
        <v>183544.28969999999</v>
      </c>
      <c r="Q1345" s="8">
        <f>IF(SUMIFS('Daily BSE Equity Options'!$L:$L,'Daily BSE Equity Options'!$A:$A,$A1345)=0,"",SUMIFS('Daily BSE Equity Options'!$L:$L,'Daily BSE Equity Options'!$A:$A,$A1345))</f>
        <v>38632.483999999997</v>
      </c>
      <c r="R1345" s="8">
        <f t="shared" si="546"/>
        <v>222176.77369999999</v>
      </c>
      <c r="S1345" s="23">
        <f t="shared" si="547"/>
        <v>-0.66040989745447842</v>
      </c>
      <c r="T1345" s="23">
        <f t="shared" si="548"/>
        <v>1.0983888484175193</v>
      </c>
      <c r="U1345" s="23">
        <f t="shared" si="549"/>
        <v>-0.60247369468798107</v>
      </c>
      <c r="V1345" s="23">
        <f t="shared" si="561"/>
        <v>-0.72206333464436145</v>
      </c>
      <c r="W1345" s="23">
        <f t="shared" si="562"/>
        <v>1.2289746573856966</v>
      </c>
      <c r="X1345" s="23">
        <f t="shared" si="563"/>
        <v>-0.67216719009246906</v>
      </c>
      <c r="Y1345" s="23">
        <f t="shared" si="550"/>
        <v>0.82611825999343869</v>
      </c>
      <c r="Z1345" s="23">
        <f t="shared" si="551"/>
        <v>0.17388174000656126</v>
      </c>
      <c r="AA1345" s="24">
        <f>IF(SUMIFS('Daily NSE Equity Options'!$M:$M,'Daily NSE Equity Options'!$A:$A,$A1345)=0,"",SUMIFS('Daily NSE Equity Options'!$M:$M,'Daily NSE Equity Options'!$A:$A,$A1345))</f>
        <v>101824247</v>
      </c>
      <c r="AB1345" s="9">
        <f>IF(SUMIFS('Daily BSE Equity Options'!$M:$M,'Daily BSE Equity Options'!$A:$A,$A1345)=0,"",SUMIFS('Daily BSE Equity Options'!$M:$M,'Daily BSE Equity Options'!$A:$A,$A1345))</f>
        <v>23993924</v>
      </c>
      <c r="AC1345" s="9">
        <f t="shared" si="552"/>
        <v>125818171</v>
      </c>
      <c r="AD1345" s="26">
        <f t="shared" si="553"/>
        <v>-0.8795846870035311</v>
      </c>
      <c r="AE1345" s="26">
        <f t="shared" si="554"/>
        <v>7.2474118557262601E-2</v>
      </c>
      <c r="AF1345" s="26">
        <f t="shared" si="555"/>
        <v>-0.85504506487712462</v>
      </c>
      <c r="AG1345" s="26">
        <f t="shared" si="564"/>
        <v>-0.71703911879396998</v>
      </c>
      <c r="AH1345" s="26">
        <f t="shared" si="565"/>
        <v>1.237354672658328</v>
      </c>
      <c r="AI1345" s="26">
        <f t="shared" si="566"/>
        <v>-0.66048033157203212</v>
      </c>
      <c r="AJ1345" s="26">
        <f t="shared" si="556"/>
        <v>0.80929683042364364</v>
      </c>
      <c r="AK1345" s="26">
        <f t="shared" si="557"/>
        <v>0.19070316957635636</v>
      </c>
      <c r="AL1345" s="29">
        <v>12.1775</v>
      </c>
      <c r="AM1345" s="30">
        <v>12.202500000000001</v>
      </c>
      <c r="AN1345" s="30">
        <v>11.592499999999999</v>
      </c>
      <c r="AO1345" s="30">
        <v>11.75</v>
      </c>
      <c r="AP1345" s="31">
        <v>-3.5099999999999999E-2</v>
      </c>
    </row>
    <row r="1346" spans="1:42" x14ac:dyDescent="0.2">
      <c r="A1346" s="11">
        <v>45901</v>
      </c>
      <c r="B1346" s="5" t="s">
        <v>244</v>
      </c>
      <c r="C1346" s="10">
        <v>45901</v>
      </c>
      <c r="D1346" s="5" t="s">
        <v>196</v>
      </c>
      <c r="E1346" s="18">
        <f>IF(SUMIFS('Daily NSE Equity Options'!$K:$K,'Daily NSE Equity Options'!$A:$A,$A1346)=0,"",SUMIFS('Daily NSE Equity Options'!$K:$K,'Daily NSE Equity Options'!$A:$A,$A1346))</f>
        <v>442.22820000000002</v>
      </c>
      <c r="F1346" s="7">
        <f>IF(SUMIFS('Daily BSE Equity Options'!$K:$K,'Daily BSE Equity Options'!$A:$A,$A1346)=0,"",SUMIFS('Daily BSE Equity Options'!$K:$K,'Daily BSE Equity Options'!$A:$A,$A1346))</f>
        <v>77.3399</v>
      </c>
      <c r="G1346" s="7">
        <f t="shared" ref="G1346:G1409" si="567">IF(OR(E1346="",F1346=""),"",E1346+F1346)</f>
        <v>519.56809999999996</v>
      </c>
      <c r="H1346" s="20" t="str">
        <f t="shared" ref="H1346:H1409" si="568">IFERROR(IF(OR(E1346="",INDEX(E:E,MATCH(DATE(YEAR($A1346)-1,MONTH($A1346),DAY($A1346)),$A:$A,0))=""),"",E1346/INDEX(E:E,MATCH(DATE(YEAR($A1346)-1,MONTH($A1346),DAY($A1346)),$A:$A,0))-1),"")</f>
        <v/>
      </c>
      <c r="I1346" s="20" t="str">
        <f t="shared" ref="I1346:I1409" si="569">IFERROR(IF(OR(F1346="",INDEX(F:F,MATCH(DATE(YEAR($A1346)-1,MONTH($A1346),DAY($A1346)),$A:$A,0))=""),"",F1346/INDEX(F:F,MATCH(DATE(YEAR($A1346)-1,MONTH($A1346),DAY($A1346)),$A:$A,0))-1),"")</f>
        <v/>
      </c>
      <c r="J1346" s="20" t="str">
        <f t="shared" ref="J1346:J1409" si="570">IFERROR(IF(OR(G1346="",INDEX(G:G,MATCH(DATE(YEAR($A1346)-1,MONTH($A1346),DAY($A1346)),$A:$A,0))=""),"",G1346/INDEX(G:G,MATCH(DATE(YEAR($A1346)-1,MONTH($A1346),DAY($A1346)),$A:$A,0))-1),"")</f>
        <v/>
      </c>
      <c r="K1346" s="20">
        <f t="shared" si="558"/>
        <v>-0.14006599407340625</v>
      </c>
      <c r="L1346" s="20">
        <f t="shared" si="559"/>
        <v>-0.29876953569488918</v>
      </c>
      <c r="M1346" s="20">
        <f t="shared" si="560"/>
        <v>-0.16809206628772722</v>
      </c>
      <c r="N1346" s="20">
        <f t="shared" ref="N1346:N1409" si="571">IF(G1346="","",E1346/G1346)</f>
        <v>0.85114578820370235</v>
      </c>
      <c r="O1346" s="20">
        <f t="shared" ref="O1346:O1409" si="572">IF(G1346="","",F1346/G1346)</f>
        <v>0.14885421179629774</v>
      </c>
      <c r="P1346" s="21">
        <f>IF(SUMIFS('Daily NSE Equity Options'!$L:$L,'Daily NSE Equity Options'!$A:$A,$A1346)=0,"",SUMIFS('Daily NSE Equity Options'!$L:$L,'Daily NSE Equity Options'!$A:$A,$A1346))</f>
        <v>212229.31580000001</v>
      </c>
      <c r="Q1346" s="8">
        <f>IF(SUMIFS('Daily BSE Equity Options'!$L:$L,'Daily BSE Equity Options'!$A:$A,$A1346)=0,"",SUMIFS('Daily BSE Equity Options'!$L:$L,'Daily BSE Equity Options'!$A:$A,$A1346))</f>
        <v>32894.528599999998</v>
      </c>
      <c r="R1346" s="8">
        <f t="shared" ref="R1346:R1409" si="573">IF(OR(P1346="",Q1346=""),"",P1346+Q1346)</f>
        <v>245123.8444</v>
      </c>
      <c r="S1346" s="23" t="str">
        <f t="shared" ref="S1346:S1409" si="574">IFERROR(IF(OR(P1346="",INDEX(P:P,MATCH(DATE(YEAR($A1346)-1,MONTH($A1346),DAY($A1346)),$A:$A,0))=""),"",P1346/INDEX(P:P,MATCH(DATE(YEAR($A1346)-1,MONTH($A1346),DAY($A1346)),$A:$A,0))-1),"")</f>
        <v/>
      </c>
      <c r="T1346" s="23" t="str">
        <f t="shared" ref="T1346:T1409" si="575">IFERROR(IF(OR(Q1346="",INDEX(Q:Q,MATCH(DATE(YEAR($A1346)-1,MONTH($A1346),DAY($A1346)),$A:$A,0))=""),"",Q1346/INDEX(Q:Q,MATCH(DATE(YEAR($A1346)-1,MONTH($A1346),DAY($A1346)),$A:$A,0))-1),"")</f>
        <v/>
      </c>
      <c r="U1346" s="23" t="str">
        <f t="shared" ref="U1346:U1409" si="576">IFERROR(IF(OR(R1346="",INDEX(R:R,MATCH(DATE(YEAR($A1346)-1,MONTH($A1346),DAY($A1346)),$A:$A,0))=""),"",R1346/INDEX(R:R,MATCH(DATE(YEAR($A1346)-1,MONTH($A1346),DAY($A1346)),$A:$A,0))-1),"")</f>
        <v/>
      </c>
      <c r="V1346" s="23">
        <f t="shared" si="561"/>
        <v>0.15628394730713335</v>
      </c>
      <c r="W1346" s="23">
        <f t="shared" si="562"/>
        <v>-0.1485267010011575</v>
      </c>
      <c r="X1346" s="23">
        <f t="shared" si="563"/>
        <v>0.10328294140675975</v>
      </c>
      <c r="Y1346" s="23">
        <f t="shared" ref="Y1346:Y1409" si="577">IF(R1346="","",P1346/R1346)</f>
        <v>0.86580445211065726</v>
      </c>
      <c r="Z1346" s="23">
        <f t="shared" ref="Z1346:Z1409" si="578">IF(R1346="","",Q1346/R1346)</f>
        <v>0.13419554788934274</v>
      </c>
      <c r="AA1346" s="24">
        <f>IF(SUMIFS('Daily NSE Equity Options'!$M:$M,'Daily NSE Equity Options'!$A:$A,$A1346)=0,"",SUMIFS('Daily NSE Equity Options'!$M:$M,'Daily NSE Equity Options'!$A:$A,$A1346))</f>
        <v>117371799</v>
      </c>
      <c r="AB1346" s="9">
        <f>IF(SUMIFS('Daily BSE Equity Options'!$M:$M,'Daily BSE Equity Options'!$A:$A,$A1346)=0,"",SUMIFS('Daily BSE Equity Options'!$M:$M,'Daily BSE Equity Options'!$A:$A,$A1346))</f>
        <v>20436336</v>
      </c>
      <c r="AC1346" s="9">
        <f t="shared" ref="AC1346:AC1409" si="579">IF(OR(AA1346="",AB1346=""),"",AA1346+AB1346)</f>
        <v>137808135</v>
      </c>
      <c r="AD1346" s="26" t="str">
        <f t="shared" ref="AD1346:AD1409" si="580">IFERROR(IF(OR(AA1346="",INDEX(AA:AA,MATCH(DATE(YEAR($A1346)-1,MONTH($A1346),DAY($A1346)),$A:$A,0))=""),"",AA1346/INDEX(AA:AA,MATCH(DATE(YEAR($A1346)-1,MONTH($A1346),DAY($A1346)),$A:$A,0))-1),"")</f>
        <v/>
      </c>
      <c r="AE1346" s="26" t="str">
        <f t="shared" ref="AE1346:AE1409" si="581">IFERROR(IF(OR(AB1346="",INDEX(AB:AB,MATCH(DATE(YEAR($A1346)-1,MONTH($A1346),DAY($A1346)),$A:$A,0))=""),"",AB1346/INDEX(AB:AB,MATCH(DATE(YEAR($A1346)-1,MONTH($A1346),DAY($A1346)),$A:$A,0))-1),"")</f>
        <v/>
      </c>
      <c r="AF1346" s="26" t="str">
        <f t="shared" ref="AF1346:AF1409" si="582">IFERROR(IF(OR(AC1346="",INDEX(AC:AC,MATCH(DATE(YEAR($A1346)-1,MONTH($A1346),DAY($A1346)),$A:$A,0))=""),"",AC1346/INDEX(AC:AC,MATCH(DATE(YEAR($A1346)-1,MONTH($A1346),DAY($A1346)),$A:$A,0))-1),"")</f>
        <v/>
      </c>
      <c r="AG1346" s="26">
        <f t="shared" si="564"/>
        <v>0.15269007587161432</v>
      </c>
      <c r="AH1346" s="26">
        <f t="shared" si="565"/>
        <v>-0.14827037044878533</v>
      </c>
      <c r="AI1346" s="26">
        <f t="shared" si="566"/>
        <v>9.5295964841199288E-2</v>
      </c>
      <c r="AJ1346" s="26">
        <f t="shared" ref="AJ1346:AJ1409" si="583">IF(AC1346="","",AA1346/AC1346)</f>
        <v>0.85170442949539948</v>
      </c>
      <c r="AK1346" s="26">
        <f t="shared" ref="AK1346:AK1409" si="584">IF(AC1346="","",AB1346/AC1346)</f>
        <v>0.14829557050460046</v>
      </c>
      <c r="AL1346" s="29">
        <v>11.7525</v>
      </c>
      <c r="AM1346" s="30">
        <v>12.195</v>
      </c>
      <c r="AN1346" s="30">
        <v>11.234999999999999</v>
      </c>
      <c r="AO1346" s="30">
        <v>11.29</v>
      </c>
      <c r="AP1346" s="31">
        <v>-3.9399999999999998E-2</v>
      </c>
    </row>
    <row r="1347" spans="1:42" x14ac:dyDescent="0.2">
      <c r="A1347" s="11">
        <v>45902</v>
      </c>
      <c r="B1347" s="5" t="s">
        <v>242</v>
      </c>
      <c r="C1347" s="10">
        <v>45901</v>
      </c>
      <c r="D1347" s="5" t="s">
        <v>196</v>
      </c>
      <c r="E1347" s="18">
        <f>IF(SUMIFS('Daily NSE Equity Options'!$K:$K,'Daily NSE Equity Options'!$A:$A,$A1347)=0,"",SUMIFS('Daily NSE Equity Options'!$K:$K,'Daily NSE Equity Options'!$A:$A,$A1347))</f>
        <v>743.2106</v>
      </c>
      <c r="F1347" s="7">
        <f>IF(SUMIFS('Daily BSE Equity Options'!$K:$K,'Daily BSE Equity Options'!$A:$A,$A1347)=0,"",SUMIFS('Daily BSE Equity Options'!$K:$K,'Daily BSE Equity Options'!$A:$A,$A1347))</f>
        <v>94.013300000000001</v>
      </c>
      <c r="G1347" s="7">
        <f t="shared" si="567"/>
        <v>837.22389999999996</v>
      </c>
      <c r="H1347" s="20">
        <f t="shared" si="568"/>
        <v>0.5069916358290667</v>
      </c>
      <c r="I1347" s="20">
        <f t="shared" si="569"/>
        <v>-0.2045855080752762</v>
      </c>
      <c r="J1347" s="20">
        <f t="shared" si="570"/>
        <v>0.3694246241754775</v>
      </c>
      <c r="K1347" s="20">
        <f t="shared" ref="K1347:K1410" si="585">IF(OR(E1347="",E1346=""),"",E1347/E1346-1)</f>
        <v>0.68060426720864919</v>
      </c>
      <c r="L1347" s="20">
        <f t="shared" ref="L1347:L1410" si="586">IF(OR(F1347="",F1346=""),"",F1347/F1346-1)</f>
        <v>0.2155860041194777</v>
      </c>
      <c r="M1347" s="20">
        <f t="shared" ref="M1347:M1410" si="587">IF(OR(G1347="",G1346=""),"",G1347/G1346-1)</f>
        <v>0.61138434018562737</v>
      </c>
      <c r="N1347" s="20">
        <f t="shared" si="571"/>
        <v>0.88770829404177309</v>
      </c>
      <c r="O1347" s="20">
        <f t="shared" si="572"/>
        <v>0.11229170595822695</v>
      </c>
      <c r="P1347" s="21">
        <f>IF(SUMIFS('Daily NSE Equity Options'!$L:$L,'Daily NSE Equity Options'!$A:$A,$A1347)=0,"",SUMIFS('Daily NSE Equity Options'!$L:$L,'Daily NSE Equity Options'!$A:$A,$A1347))</f>
        <v>671513.02540000004</v>
      </c>
      <c r="Q1347" s="8">
        <f>IF(SUMIFS('Daily BSE Equity Options'!$L:$L,'Daily BSE Equity Options'!$A:$A,$A1347)=0,"",SUMIFS('Daily BSE Equity Options'!$L:$L,'Daily BSE Equity Options'!$A:$A,$A1347))</f>
        <v>51001.908100000001</v>
      </c>
      <c r="R1347" s="8">
        <f t="shared" si="573"/>
        <v>722514.93350000004</v>
      </c>
      <c r="S1347" s="23">
        <f t="shared" si="574"/>
        <v>1.806254937092409</v>
      </c>
      <c r="T1347" s="23">
        <f t="shared" si="575"/>
        <v>-0.73438165302682157</v>
      </c>
      <c r="U1347" s="23">
        <f t="shared" si="576"/>
        <v>0.67518905521638795</v>
      </c>
      <c r="V1347" s="23">
        <f t="shared" ref="V1347:V1410" si="588">IF(OR(P1347="",P1346=""),"",P1347/P1346-1)</f>
        <v>2.1640917413728946</v>
      </c>
      <c r="W1347" s="23">
        <f t="shared" ref="W1347:W1410" si="589">IF(OR(Q1347="",Q1346=""),"",Q1347/Q1346-1)</f>
        <v>0.55046782156957264</v>
      </c>
      <c r="X1347" s="23">
        <f t="shared" ref="X1347:X1410" si="590">IF(OR(R1347="",R1346=""),"",R1347/R1346-1)</f>
        <v>1.9475505953675394</v>
      </c>
      <c r="Y1347" s="23">
        <f t="shared" si="577"/>
        <v>0.92941058276410005</v>
      </c>
      <c r="Z1347" s="23">
        <f t="shared" si="578"/>
        <v>7.058941723589994E-2</v>
      </c>
      <c r="AA1347" s="24">
        <f>IF(SUMIFS('Daily NSE Equity Options'!$M:$M,'Daily NSE Equity Options'!$A:$A,$A1347)=0,"",SUMIFS('Daily NSE Equity Options'!$M:$M,'Daily NSE Equity Options'!$A:$A,$A1347))</f>
        <v>365679588</v>
      </c>
      <c r="AB1347" s="9">
        <f>IF(SUMIFS('Daily BSE Equity Options'!$M:$M,'Daily BSE Equity Options'!$A:$A,$A1347)=0,"",SUMIFS('Daily BSE Equity Options'!$M:$M,'Daily BSE Equity Options'!$A:$A,$A1347))</f>
        <v>31624363</v>
      </c>
      <c r="AC1347" s="9">
        <f t="shared" si="579"/>
        <v>397303951</v>
      </c>
      <c r="AD1347" s="26">
        <f t="shared" si="580"/>
        <v>3.399010771093991E-2</v>
      </c>
      <c r="AE1347" s="26">
        <f t="shared" si="581"/>
        <v>-0.85563290637748513</v>
      </c>
      <c r="AF1347" s="26">
        <f t="shared" si="582"/>
        <v>-0.30627848361576504</v>
      </c>
      <c r="AG1347" s="26">
        <f t="shared" ref="AG1347:AG1410" si="591">IF(OR(AA1347="",AA1346=""),"",AA1347/AA1346-1)</f>
        <v>2.1155660142859358</v>
      </c>
      <c r="AH1347" s="26">
        <f t="shared" ref="AH1347:AH1410" si="592">IF(OR(AB1347="",AB1346=""),"",AB1347/AB1346-1)</f>
        <v>0.54745757752270263</v>
      </c>
      <c r="AI1347" s="26">
        <f t="shared" ref="AI1347:AI1410" si="593">IF(OR(AC1347="",AC1346=""),"",AC1347/AC1346-1)</f>
        <v>1.883022479043055</v>
      </c>
      <c r="AJ1347" s="26">
        <f t="shared" si="583"/>
        <v>0.92040259624802978</v>
      </c>
      <c r="AK1347" s="26">
        <f t="shared" si="584"/>
        <v>7.9597403751970233E-2</v>
      </c>
      <c r="AL1347" s="29">
        <v>11.2925</v>
      </c>
      <c r="AM1347" s="30">
        <v>11.782500000000001</v>
      </c>
      <c r="AN1347" s="30">
        <v>10.78</v>
      </c>
      <c r="AO1347" s="30">
        <v>11.4</v>
      </c>
      <c r="AP1347" s="31">
        <v>9.4999999999999998E-3</v>
      </c>
    </row>
    <row r="1348" spans="1:42" x14ac:dyDescent="0.2">
      <c r="A1348" s="11">
        <v>45903</v>
      </c>
      <c r="B1348" s="5" t="s">
        <v>240</v>
      </c>
      <c r="C1348" s="10">
        <v>45901</v>
      </c>
      <c r="D1348" s="5" t="s">
        <v>196</v>
      </c>
      <c r="E1348" s="18">
        <f>IF(SUMIFS('Daily NSE Equity Options'!$K:$K,'Daily NSE Equity Options'!$A:$A,$A1348)=0,"",SUMIFS('Daily NSE Equity Options'!$K:$K,'Daily NSE Equity Options'!$A:$A,$A1348))</f>
        <v>426.83940000000001</v>
      </c>
      <c r="F1348" s="7">
        <f>IF(SUMIFS('Daily BSE Equity Options'!$K:$K,'Daily BSE Equity Options'!$A:$A,$A1348)=0,"",SUMIFS('Daily BSE Equity Options'!$K:$K,'Daily BSE Equity Options'!$A:$A,$A1348))</f>
        <v>275.5453</v>
      </c>
      <c r="G1348" s="7">
        <f t="shared" si="567"/>
        <v>702.38470000000007</v>
      </c>
      <c r="H1348" s="20">
        <f t="shared" si="568"/>
        <v>-0.32521345584816619</v>
      </c>
      <c r="I1348" s="20">
        <f t="shared" si="569"/>
        <v>56.963166309058018</v>
      </c>
      <c r="J1348" s="20">
        <f t="shared" si="570"/>
        <v>0.10211098706513422</v>
      </c>
      <c r="K1348" s="20">
        <f t="shared" si="585"/>
        <v>-0.42568176503402932</v>
      </c>
      <c r="L1348" s="20">
        <f t="shared" si="586"/>
        <v>1.9309182849660633</v>
      </c>
      <c r="M1348" s="20">
        <f t="shared" si="587"/>
        <v>-0.16105512515827591</v>
      </c>
      <c r="N1348" s="20">
        <f t="shared" si="571"/>
        <v>0.60770031010071823</v>
      </c>
      <c r="O1348" s="20">
        <f t="shared" si="572"/>
        <v>0.39229968989928166</v>
      </c>
      <c r="P1348" s="21">
        <f>IF(SUMIFS('Daily NSE Equity Options'!$L:$L,'Daily NSE Equity Options'!$A:$A,$A1348)=0,"",SUMIFS('Daily NSE Equity Options'!$L:$L,'Daily NSE Equity Options'!$A:$A,$A1348))</f>
        <v>120113.4454</v>
      </c>
      <c r="Q1348" s="8">
        <f>IF(SUMIFS('Daily BSE Equity Options'!$L:$L,'Daily BSE Equity Options'!$A:$A,$A1348)=0,"",SUMIFS('Daily BSE Equity Options'!$L:$L,'Daily BSE Equity Options'!$A:$A,$A1348))</f>
        <v>198766.6067</v>
      </c>
      <c r="R1348" s="8">
        <f t="shared" si="573"/>
        <v>318880.05209999997</v>
      </c>
      <c r="S1348" s="23">
        <f t="shared" si="574"/>
        <v>-0.73250151055032664</v>
      </c>
      <c r="T1348" s="23">
        <f t="shared" si="575"/>
        <v>115.19755423853262</v>
      </c>
      <c r="U1348" s="23">
        <f t="shared" si="576"/>
        <v>-0.29253374581200542</v>
      </c>
      <c r="V1348" s="23">
        <f t="shared" si="588"/>
        <v>-0.82113013321156048</v>
      </c>
      <c r="W1348" s="23">
        <f t="shared" si="589"/>
        <v>2.897238634881584</v>
      </c>
      <c r="X1348" s="23">
        <f t="shared" si="590"/>
        <v>-0.55865264880369425</v>
      </c>
      <c r="Y1348" s="23">
        <f t="shared" si="577"/>
        <v>0.37667281038430317</v>
      </c>
      <c r="Z1348" s="23">
        <f t="shared" si="578"/>
        <v>0.623327189615697</v>
      </c>
      <c r="AA1348" s="24">
        <f>IF(SUMIFS('Daily NSE Equity Options'!$M:$M,'Daily NSE Equity Options'!$A:$A,$A1348)=0,"",SUMIFS('Daily NSE Equity Options'!$M:$M,'Daily NSE Equity Options'!$A:$A,$A1348))</f>
        <v>67322251</v>
      </c>
      <c r="AB1348" s="9">
        <f>IF(SUMIFS('Daily BSE Equity Options'!$M:$M,'Daily BSE Equity Options'!$A:$A,$A1348)=0,"",SUMIFS('Daily BSE Equity Options'!$M:$M,'Daily BSE Equity Options'!$A:$A,$A1348))</f>
        <v>123600102</v>
      </c>
      <c r="AC1348" s="9">
        <f t="shared" si="579"/>
        <v>190922353</v>
      </c>
      <c r="AD1348" s="26">
        <f t="shared" si="580"/>
        <v>-0.90630437529949992</v>
      </c>
      <c r="AE1348" s="26">
        <f t="shared" si="581"/>
        <v>59.474480622005942</v>
      </c>
      <c r="AF1348" s="26">
        <f t="shared" si="582"/>
        <v>-0.73503783756546881</v>
      </c>
      <c r="AG1348" s="26">
        <f t="shared" si="591"/>
        <v>-0.81589825298096763</v>
      </c>
      <c r="AH1348" s="26">
        <f t="shared" si="592"/>
        <v>2.9083823443337025</v>
      </c>
      <c r="AI1348" s="26">
        <f t="shared" si="593"/>
        <v>-0.51945518659088297</v>
      </c>
      <c r="AJ1348" s="26">
        <f t="shared" si="583"/>
        <v>0.35261586682833307</v>
      </c>
      <c r="AK1348" s="26">
        <f t="shared" si="584"/>
        <v>0.64738413317166688</v>
      </c>
      <c r="AL1348" s="29">
        <v>11.4</v>
      </c>
      <c r="AM1348" s="30">
        <v>11.577500000000001</v>
      </c>
      <c r="AN1348" s="30">
        <v>10.85</v>
      </c>
      <c r="AO1348" s="30">
        <v>10.93</v>
      </c>
      <c r="AP1348" s="31">
        <v>-4.1200000000000001E-2</v>
      </c>
    </row>
    <row r="1349" spans="1:42" x14ac:dyDescent="0.2">
      <c r="A1349" s="11">
        <v>45904</v>
      </c>
      <c r="B1349" s="5" t="s">
        <v>243</v>
      </c>
      <c r="C1349" s="10">
        <v>45901</v>
      </c>
      <c r="D1349" s="5" t="s">
        <v>196</v>
      </c>
      <c r="E1349" s="18">
        <f>IF(SUMIFS('Daily NSE Equity Options'!$K:$K,'Daily NSE Equity Options'!$A:$A,$A1349)=0,"",SUMIFS('Daily NSE Equity Options'!$K:$K,'Daily NSE Equity Options'!$A:$A,$A1349))</f>
        <v>449.00900000000001</v>
      </c>
      <c r="F1349" s="7">
        <f>IF(SUMIFS('Daily BSE Equity Options'!$K:$K,'Daily BSE Equity Options'!$A:$A,$A1349)=0,"",SUMIFS('Daily BSE Equity Options'!$K:$K,'Daily BSE Equity Options'!$A:$A,$A1349))</f>
        <v>492.654</v>
      </c>
      <c r="G1349" s="7">
        <f t="shared" si="567"/>
        <v>941.66300000000001</v>
      </c>
      <c r="H1349" s="20">
        <f t="shared" si="568"/>
        <v>-0.21168031099554008</v>
      </c>
      <c r="I1349" s="20">
        <f t="shared" si="569"/>
        <v>54.579196750902518</v>
      </c>
      <c r="J1349" s="20">
        <f t="shared" si="570"/>
        <v>0.62793182298705141</v>
      </c>
      <c r="K1349" s="20">
        <f t="shared" si="585"/>
        <v>5.1938972831467867E-2</v>
      </c>
      <c r="L1349" s="20">
        <f t="shared" si="586"/>
        <v>0.78792380055112532</v>
      </c>
      <c r="M1349" s="20">
        <f t="shared" si="587"/>
        <v>0.34066559251646567</v>
      </c>
      <c r="N1349" s="20">
        <f t="shared" si="571"/>
        <v>0.47682557348010912</v>
      </c>
      <c r="O1349" s="20">
        <f t="shared" si="572"/>
        <v>0.52317442651989088</v>
      </c>
      <c r="P1349" s="21">
        <f>IF(SUMIFS('Daily NSE Equity Options'!$L:$L,'Daily NSE Equity Options'!$A:$A,$A1349)=0,"",SUMIFS('Daily NSE Equity Options'!$L:$L,'Daily NSE Equity Options'!$A:$A,$A1349))</f>
        <v>146025.36420000001</v>
      </c>
      <c r="Q1349" s="8">
        <f>IF(SUMIFS('Daily BSE Equity Options'!$L:$L,'Daily BSE Equity Options'!$A:$A,$A1349)=0,"",SUMIFS('Daily BSE Equity Options'!$L:$L,'Daily BSE Equity Options'!$A:$A,$A1349))</f>
        <v>722904.28879999998</v>
      </c>
      <c r="R1349" s="8">
        <f t="shared" si="573"/>
        <v>868929.65299999993</v>
      </c>
      <c r="S1349" s="23">
        <f t="shared" si="574"/>
        <v>-0.74083904882715701</v>
      </c>
      <c r="T1349" s="23">
        <f t="shared" si="575"/>
        <v>183.89424485356867</v>
      </c>
      <c r="U1349" s="23">
        <f t="shared" si="576"/>
        <v>0.53152013555873245</v>
      </c>
      <c r="V1349" s="23">
        <f t="shared" si="588"/>
        <v>0.21572871141701522</v>
      </c>
      <c r="W1349" s="23">
        <f t="shared" si="589"/>
        <v>2.6369503952496665</v>
      </c>
      <c r="X1349" s="23">
        <f t="shared" si="590"/>
        <v>1.7249420190370071</v>
      </c>
      <c r="Y1349" s="23">
        <f t="shared" si="577"/>
        <v>0.16805199787559791</v>
      </c>
      <c r="Z1349" s="23">
        <f t="shared" si="578"/>
        <v>0.83194800212440212</v>
      </c>
      <c r="AA1349" s="24">
        <f>IF(SUMIFS('Daily NSE Equity Options'!$M:$M,'Daily NSE Equity Options'!$A:$A,$A1349)=0,"",SUMIFS('Daily NSE Equity Options'!$M:$M,'Daily NSE Equity Options'!$A:$A,$A1349))</f>
        <v>81290039</v>
      </c>
      <c r="AB1349" s="9">
        <f>IF(SUMIFS('Daily BSE Equity Options'!$M:$M,'Daily BSE Equity Options'!$A:$A,$A1349)=0,"",SUMIFS('Daily BSE Equity Options'!$M:$M,'Daily BSE Equity Options'!$A:$A,$A1349))</f>
        <v>446503125</v>
      </c>
      <c r="AC1349" s="9">
        <f t="shared" si="579"/>
        <v>527793164</v>
      </c>
      <c r="AD1349" s="26">
        <f t="shared" si="580"/>
        <v>-0.89202869846862576</v>
      </c>
      <c r="AE1349" s="26">
        <f t="shared" si="581"/>
        <v>93.68028293196808</v>
      </c>
      <c r="AF1349" s="26">
        <f t="shared" si="582"/>
        <v>-0.30333670717383676</v>
      </c>
      <c r="AG1349" s="26">
        <f t="shared" si="591"/>
        <v>0.20747654441916974</v>
      </c>
      <c r="AH1349" s="26">
        <f t="shared" si="592"/>
        <v>2.6124818489227462</v>
      </c>
      <c r="AI1349" s="26">
        <f t="shared" si="593"/>
        <v>1.7644388187484785</v>
      </c>
      <c r="AJ1349" s="26">
        <f t="shared" si="583"/>
        <v>0.15401874170541549</v>
      </c>
      <c r="AK1349" s="26">
        <f t="shared" si="584"/>
        <v>0.84598125829458448</v>
      </c>
      <c r="AL1349" s="29">
        <v>10.93</v>
      </c>
      <c r="AM1349" s="30">
        <v>11.237500000000001</v>
      </c>
      <c r="AN1349" s="30">
        <v>10.4925</v>
      </c>
      <c r="AO1349" s="30">
        <v>10.85</v>
      </c>
      <c r="AP1349" s="31">
        <v>-7.3000000000000001E-3</v>
      </c>
    </row>
    <row r="1350" spans="1:42" x14ac:dyDescent="0.2">
      <c r="A1350" s="11">
        <v>45905</v>
      </c>
      <c r="B1350" s="5" t="s">
        <v>241</v>
      </c>
      <c r="C1350" s="10">
        <v>45901</v>
      </c>
      <c r="D1350" s="5" t="s">
        <v>196</v>
      </c>
      <c r="E1350" s="18">
        <f>IF(SUMIFS('Daily NSE Equity Options'!$K:$K,'Daily NSE Equity Options'!$A:$A,$A1350)=0,"",SUMIFS('Daily NSE Equity Options'!$K:$K,'Daily NSE Equity Options'!$A:$A,$A1350))</f>
        <v>584.60350000000005</v>
      </c>
      <c r="F1350" s="7">
        <f>IF(SUMIFS('Daily BSE Equity Options'!$K:$K,'Daily BSE Equity Options'!$A:$A,$A1350)=0,"",SUMIFS('Daily BSE Equity Options'!$K:$K,'Daily BSE Equity Options'!$A:$A,$A1350))</f>
        <v>101.08459999999999</v>
      </c>
      <c r="G1350" s="7">
        <f t="shared" si="567"/>
        <v>685.68810000000008</v>
      </c>
      <c r="H1350" s="20">
        <f t="shared" si="568"/>
        <v>0.2503708206348878</v>
      </c>
      <c r="I1350" s="20">
        <f t="shared" si="569"/>
        <v>5.2740261674818143</v>
      </c>
      <c r="J1350" s="20">
        <f t="shared" si="570"/>
        <v>0.41771946448682407</v>
      </c>
      <c r="K1350" s="20">
        <f t="shared" si="585"/>
        <v>0.30198615172524379</v>
      </c>
      <c r="L1350" s="20">
        <f t="shared" si="586"/>
        <v>-0.79481624020103359</v>
      </c>
      <c r="M1350" s="20">
        <f t="shared" si="587"/>
        <v>-0.27183281067643084</v>
      </c>
      <c r="N1350" s="20">
        <f t="shared" si="571"/>
        <v>0.85257932870644826</v>
      </c>
      <c r="O1350" s="20">
        <f t="shared" si="572"/>
        <v>0.14742067129355166</v>
      </c>
      <c r="P1350" s="21">
        <f>IF(SUMIFS('Daily NSE Equity Options'!$L:$L,'Daily NSE Equity Options'!$A:$A,$A1350)=0,"",SUMIFS('Daily NSE Equity Options'!$L:$L,'Daily NSE Equity Options'!$A:$A,$A1350))</f>
        <v>240962.32800000001</v>
      </c>
      <c r="Q1350" s="8">
        <f>IF(SUMIFS('Daily BSE Equity Options'!$L:$L,'Daily BSE Equity Options'!$A:$A,$A1350)=0,"",SUMIFS('Daily BSE Equity Options'!$L:$L,'Daily BSE Equity Options'!$A:$A,$A1350))</f>
        <v>38586.998699999996</v>
      </c>
      <c r="R1350" s="8">
        <f t="shared" si="573"/>
        <v>279549.32669999998</v>
      </c>
      <c r="S1350" s="23">
        <f t="shared" si="574"/>
        <v>-0.38194026875763032</v>
      </c>
      <c r="T1350" s="23">
        <f t="shared" si="575"/>
        <v>2.1375079859610517</v>
      </c>
      <c r="U1350" s="23">
        <f t="shared" si="576"/>
        <v>-0.30489348543673067</v>
      </c>
      <c r="V1350" s="23">
        <f t="shared" si="588"/>
        <v>0.65014022954239614</v>
      </c>
      <c r="W1350" s="23">
        <f t="shared" si="589"/>
        <v>-0.94662225788692822</v>
      </c>
      <c r="X1350" s="23">
        <f t="shared" si="590"/>
        <v>-0.67828313174162091</v>
      </c>
      <c r="Y1350" s="23">
        <f t="shared" si="577"/>
        <v>0.86196711988002805</v>
      </c>
      <c r="Z1350" s="23">
        <f t="shared" si="578"/>
        <v>0.13803288011997203</v>
      </c>
      <c r="AA1350" s="24">
        <f>IF(SUMIFS('Daily NSE Equity Options'!$M:$M,'Daily NSE Equity Options'!$A:$A,$A1350)=0,"",SUMIFS('Daily NSE Equity Options'!$M:$M,'Daily NSE Equity Options'!$A:$A,$A1350))</f>
        <v>132401109</v>
      </c>
      <c r="AB1350" s="9">
        <f>IF(SUMIFS('Daily BSE Equity Options'!$M:$M,'Daily BSE Equity Options'!$A:$A,$A1350)=0,"",SUMIFS('Daily BSE Equity Options'!$M:$M,'Daily BSE Equity Options'!$A:$A,$A1350))</f>
        <v>23842072</v>
      </c>
      <c r="AC1350" s="9">
        <f t="shared" si="579"/>
        <v>156243181</v>
      </c>
      <c r="AD1350" s="26">
        <f t="shared" si="580"/>
        <v>-0.78227015961672142</v>
      </c>
      <c r="AE1350" s="26">
        <f t="shared" si="581"/>
        <v>0.60251982408227422</v>
      </c>
      <c r="AF1350" s="26">
        <f t="shared" si="582"/>
        <v>-0.74919871350741207</v>
      </c>
      <c r="AG1350" s="26">
        <f t="shared" si="591"/>
        <v>0.62874948307012124</v>
      </c>
      <c r="AH1350" s="26">
        <f t="shared" si="592"/>
        <v>-0.94660267607309578</v>
      </c>
      <c r="AI1350" s="26">
        <f t="shared" si="593"/>
        <v>-0.70396891877894796</v>
      </c>
      <c r="AJ1350" s="26">
        <f t="shared" si="583"/>
        <v>0.84740407966988329</v>
      </c>
      <c r="AK1350" s="26">
        <f t="shared" si="584"/>
        <v>0.15259592033011668</v>
      </c>
      <c r="AL1350" s="29">
        <v>10.852499999999999</v>
      </c>
      <c r="AM1350" s="30">
        <v>11.435</v>
      </c>
      <c r="AN1350" s="30">
        <v>9.9525000000000006</v>
      </c>
      <c r="AO1350" s="30">
        <v>10.78</v>
      </c>
      <c r="AP1350" s="31">
        <v>-6.7000000000000002E-3</v>
      </c>
    </row>
    <row r="1351" spans="1:42" x14ac:dyDescent="0.2">
      <c r="A1351" s="11">
        <v>45908</v>
      </c>
      <c r="B1351" s="5" t="s">
        <v>244</v>
      </c>
      <c r="C1351" s="10">
        <v>45901</v>
      </c>
      <c r="D1351" s="5" t="s">
        <v>196</v>
      </c>
      <c r="E1351" s="18">
        <f>IF(SUMIFS('Daily NSE Equity Options'!$K:$K,'Daily NSE Equity Options'!$A:$A,$A1351)=0,"",SUMIFS('Daily NSE Equity Options'!$K:$K,'Daily NSE Equity Options'!$A:$A,$A1351))</f>
        <v>522.04510000000005</v>
      </c>
      <c r="F1351" s="7">
        <f>IF(SUMIFS('Daily BSE Equity Options'!$K:$K,'Daily BSE Equity Options'!$A:$A,$A1351)=0,"",SUMIFS('Daily BSE Equity Options'!$K:$K,'Daily BSE Equity Options'!$A:$A,$A1351))</f>
        <v>87.451499999999996</v>
      </c>
      <c r="G1351" s="7">
        <f t="shared" si="567"/>
        <v>609.49660000000006</v>
      </c>
      <c r="H1351" s="20" t="str">
        <f t="shared" si="568"/>
        <v/>
      </c>
      <c r="I1351" s="20" t="str">
        <f t="shared" si="569"/>
        <v/>
      </c>
      <c r="J1351" s="20" t="str">
        <f t="shared" si="570"/>
        <v/>
      </c>
      <c r="K1351" s="20">
        <f t="shared" si="585"/>
        <v>-0.10700996487362802</v>
      </c>
      <c r="L1351" s="20">
        <f t="shared" si="586"/>
        <v>-0.1348682192935422</v>
      </c>
      <c r="M1351" s="20">
        <f t="shared" si="587"/>
        <v>-0.11111684744127837</v>
      </c>
      <c r="N1351" s="20">
        <f t="shared" si="571"/>
        <v>0.85651847770766887</v>
      </c>
      <c r="O1351" s="20">
        <f t="shared" si="572"/>
        <v>0.14348152229233105</v>
      </c>
      <c r="P1351" s="21">
        <f>IF(SUMIFS('Daily NSE Equity Options'!$L:$L,'Daily NSE Equity Options'!$A:$A,$A1351)=0,"",SUMIFS('Daily NSE Equity Options'!$L:$L,'Daily NSE Equity Options'!$A:$A,$A1351))</f>
        <v>264001.78159999999</v>
      </c>
      <c r="Q1351" s="8">
        <f>IF(SUMIFS('Daily BSE Equity Options'!$L:$L,'Daily BSE Equity Options'!$A:$A,$A1351)=0,"",SUMIFS('Daily BSE Equity Options'!$L:$L,'Daily BSE Equity Options'!$A:$A,$A1351))</f>
        <v>38788.481299999999</v>
      </c>
      <c r="R1351" s="8">
        <f t="shared" si="573"/>
        <v>302790.26289999997</v>
      </c>
      <c r="S1351" s="23" t="str">
        <f t="shared" si="574"/>
        <v/>
      </c>
      <c r="T1351" s="23" t="str">
        <f t="shared" si="575"/>
        <v/>
      </c>
      <c r="U1351" s="23" t="str">
        <f t="shared" si="576"/>
        <v/>
      </c>
      <c r="V1351" s="23">
        <f t="shared" si="588"/>
        <v>9.5614338520168873E-2</v>
      </c>
      <c r="W1351" s="23">
        <f t="shared" si="589"/>
        <v>5.221515193924775E-3</v>
      </c>
      <c r="X1351" s="23">
        <f t="shared" si="590"/>
        <v>8.3137156774271803E-2</v>
      </c>
      <c r="Y1351" s="23">
        <f t="shared" si="577"/>
        <v>0.87189653680240586</v>
      </c>
      <c r="Z1351" s="23">
        <f t="shared" si="578"/>
        <v>0.12810346319759414</v>
      </c>
      <c r="AA1351" s="24">
        <f>IF(SUMIFS('Daily NSE Equity Options'!$M:$M,'Daily NSE Equity Options'!$A:$A,$A1351)=0,"",SUMIFS('Daily NSE Equity Options'!$M:$M,'Daily NSE Equity Options'!$A:$A,$A1351))</f>
        <v>144457915</v>
      </c>
      <c r="AB1351" s="9">
        <f>IF(SUMIFS('Daily BSE Equity Options'!$M:$M,'Daily BSE Equity Options'!$A:$A,$A1351)=0,"",SUMIFS('Daily BSE Equity Options'!$M:$M,'Daily BSE Equity Options'!$A:$A,$A1351))</f>
        <v>23907318</v>
      </c>
      <c r="AC1351" s="9">
        <f t="shared" si="579"/>
        <v>168365233</v>
      </c>
      <c r="AD1351" s="26" t="str">
        <f t="shared" si="580"/>
        <v/>
      </c>
      <c r="AE1351" s="26" t="str">
        <f t="shared" si="581"/>
        <v/>
      </c>
      <c r="AF1351" s="26" t="str">
        <f t="shared" si="582"/>
        <v/>
      </c>
      <c r="AG1351" s="26">
        <f t="shared" si="591"/>
        <v>9.1062726672478167E-2</v>
      </c>
      <c r="AH1351" s="26">
        <f t="shared" si="592"/>
        <v>2.7365910144050432E-3</v>
      </c>
      <c r="AI1351" s="26">
        <f t="shared" si="593"/>
        <v>7.7584518712531914E-2</v>
      </c>
      <c r="AJ1351" s="26">
        <f t="shared" si="583"/>
        <v>0.85800323752113361</v>
      </c>
      <c r="AK1351" s="26">
        <f t="shared" si="584"/>
        <v>0.14199676247886642</v>
      </c>
      <c r="AL1351" s="29">
        <v>10.78</v>
      </c>
      <c r="AM1351" s="30">
        <v>11.0825</v>
      </c>
      <c r="AN1351" s="30">
        <v>10.42</v>
      </c>
      <c r="AO1351" s="30">
        <v>10.84</v>
      </c>
      <c r="AP1351" s="31">
        <v>5.5999999999999999E-3</v>
      </c>
    </row>
    <row r="1352" spans="1:42" x14ac:dyDescent="0.2">
      <c r="A1352" s="11">
        <v>45909</v>
      </c>
      <c r="B1352" s="5" t="s">
        <v>242</v>
      </c>
      <c r="C1352" s="10">
        <v>45901</v>
      </c>
      <c r="D1352" s="5" t="s">
        <v>196</v>
      </c>
      <c r="E1352" s="18">
        <f>IF(SUMIFS('Daily NSE Equity Options'!$K:$K,'Daily NSE Equity Options'!$A:$A,$A1352)=0,"",SUMIFS('Daily NSE Equity Options'!$K:$K,'Daily NSE Equity Options'!$A:$A,$A1352))</f>
        <v>567.05939999999998</v>
      </c>
      <c r="F1352" s="7">
        <f>IF(SUMIFS('Daily BSE Equity Options'!$K:$K,'Daily BSE Equity Options'!$A:$A,$A1352)=0,"",SUMIFS('Daily BSE Equity Options'!$K:$K,'Daily BSE Equity Options'!$A:$A,$A1352))</f>
        <v>72.642399999999995</v>
      </c>
      <c r="G1352" s="7">
        <f t="shared" si="567"/>
        <v>639.70179999999993</v>
      </c>
      <c r="H1352" s="20">
        <f t="shared" si="568"/>
        <v>-1.6509463413821979E-2</v>
      </c>
      <c r="I1352" s="20">
        <f t="shared" si="569"/>
        <v>-0.57045535313564921</v>
      </c>
      <c r="J1352" s="20">
        <f t="shared" si="570"/>
        <v>-0.14213819542162986</v>
      </c>
      <c r="K1352" s="20">
        <f t="shared" si="585"/>
        <v>8.6226841320797609E-2</v>
      </c>
      <c r="L1352" s="20">
        <f t="shared" si="586"/>
        <v>-0.16934072028495795</v>
      </c>
      <c r="M1352" s="20">
        <f t="shared" si="587"/>
        <v>4.9557618533064618E-2</v>
      </c>
      <c r="N1352" s="20">
        <f t="shared" si="571"/>
        <v>0.88644333969358857</v>
      </c>
      <c r="O1352" s="20">
        <f t="shared" si="572"/>
        <v>0.11355666030641152</v>
      </c>
      <c r="P1352" s="21">
        <f>IF(SUMIFS('Daily NSE Equity Options'!$L:$L,'Daily NSE Equity Options'!$A:$A,$A1352)=0,"",SUMIFS('Daily NSE Equity Options'!$L:$L,'Daily NSE Equity Options'!$A:$A,$A1352))</f>
        <v>510998.31939999998</v>
      </c>
      <c r="Q1352" s="8">
        <f>IF(SUMIFS('Daily BSE Equity Options'!$L:$L,'Daily BSE Equity Options'!$A:$A,$A1352)=0,"",SUMIFS('Daily BSE Equity Options'!$L:$L,'Daily BSE Equity Options'!$A:$A,$A1352))</f>
        <v>38534.725599999998</v>
      </c>
      <c r="R1352" s="8">
        <f t="shared" si="573"/>
        <v>549533.04499999993</v>
      </c>
      <c r="S1352" s="23">
        <f t="shared" si="574"/>
        <v>0.9534991949213405</v>
      </c>
      <c r="T1352" s="23">
        <f t="shared" si="575"/>
        <v>-0.83118263457922681</v>
      </c>
      <c r="U1352" s="23">
        <f t="shared" si="576"/>
        <v>0.1218535605023936</v>
      </c>
      <c r="V1352" s="23">
        <f t="shared" si="588"/>
        <v>0.9355866324199078</v>
      </c>
      <c r="W1352" s="23">
        <f t="shared" si="589"/>
        <v>-6.542037519782995E-3</v>
      </c>
      <c r="X1352" s="23">
        <f t="shared" si="590"/>
        <v>0.81489668702289042</v>
      </c>
      <c r="Y1352" s="23">
        <f t="shared" si="577"/>
        <v>0.92987732775924337</v>
      </c>
      <c r="Z1352" s="23">
        <f t="shared" si="578"/>
        <v>7.0122672240756703E-2</v>
      </c>
      <c r="AA1352" s="24">
        <f>IF(SUMIFS('Daily NSE Equity Options'!$M:$M,'Daily NSE Equity Options'!$A:$A,$A1352)=0,"",SUMIFS('Daily NSE Equity Options'!$M:$M,'Daily NSE Equity Options'!$A:$A,$A1352))</f>
        <v>276741179</v>
      </c>
      <c r="AB1352" s="9">
        <f>IF(SUMIFS('Daily BSE Equity Options'!$M:$M,'Daily BSE Equity Options'!$A:$A,$A1352)=0,"",SUMIFS('Daily BSE Equity Options'!$M:$M,'Daily BSE Equity Options'!$A:$A,$A1352))</f>
        <v>23729650</v>
      </c>
      <c r="AC1352" s="9">
        <f t="shared" si="579"/>
        <v>300470829</v>
      </c>
      <c r="AD1352" s="26">
        <f t="shared" si="580"/>
        <v>-0.28638846409706187</v>
      </c>
      <c r="AE1352" s="26">
        <f t="shared" si="581"/>
        <v>-0.91023415008852071</v>
      </c>
      <c r="AF1352" s="26">
        <f t="shared" si="582"/>
        <v>-0.53926414204895523</v>
      </c>
      <c r="AG1352" s="26">
        <f t="shared" si="591"/>
        <v>0.91572181420450383</v>
      </c>
      <c r="AH1352" s="26">
        <f t="shared" si="592"/>
        <v>-7.4315320522360118E-3</v>
      </c>
      <c r="AI1352" s="26">
        <f t="shared" si="593"/>
        <v>0.78463702776451472</v>
      </c>
      <c r="AJ1352" s="26">
        <f t="shared" si="583"/>
        <v>0.92102511222478767</v>
      </c>
      <c r="AK1352" s="26">
        <f t="shared" si="584"/>
        <v>7.8974887775212277E-2</v>
      </c>
      <c r="AL1352" s="29">
        <v>10.8375</v>
      </c>
      <c r="AM1352" s="30">
        <v>11.45</v>
      </c>
      <c r="AN1352" s="30">
        <v>9.8524999999999991</v>
      </c>
      <c r="AO1352" s="30">
        <v>10.69</v>
      </c>
      <c r="AP1352" s="31">
        <v>-1.3599999999999999E-2</v>
      </c>
    </row>
    <row r="1353" spans="1:42" x14ac:dyDescent="0.2">
      <c r="A1353" s="11">
        <v>45910</v>
      </c>
      <c r="B1353" s="5" t="s">
        <v>240</v>
      </c>
      <c r="C1353" s="10">
        <v>45901</v>
      </c>
      <c r="D1353" s="5" t="s">
        <v>196</v>
      </c>
      <c r="E1353" s="18">
        <f>IF(SUMIFS('Daily NSE Equity Options'!$K:$K,'Daily NSE Equity Options'!$A:$A,$A1353)=0,"",SUMIFS('Daily NSE Equity Options'!$K:$K,'Daily NSE Equity Options'!$A:$A,$A1353))</f>
        <v>392.76830000000001</v>
      </c>
      <c r="F1353" s="7">
        <f>IF(SUMIFS('Daily BSE Equity Options'!$K:$K,'Daily BSE Equity Options'!$A:$A,$A1353)=0,"",SUMIFS('Daily BSE Equity Options'!$K:$K,'Daily BSE Equity Options'!$A:$A,$A1353))</f>
        <v>211.15799999999999</v>
      </c>
      <c r="G1353" s="7">
        <f t="shared" si="567"/>
        <v>603.92629999999997</v>
      </c>
      <c r="H1353" s="20">
        <f t="shared" si="568"/>
        <v>-0.41595765767627846</v>
      </c>
      <c r="I1353" s="20">
        <f t="shared" si="569"/>
        <v>20.208055039421481</v>
      </c>
      <c r="J1353" s="20">
        <f t="shared" si="570"/>
        <v>-0.11506950922271642</v>
      </c>
      <c r="K1353" s="20">
        <f t="shared" si="585"/>
        <v>-0.30735951119053839</v>
      </c>
      <c r="L1353" s="20">
        <f t="shared" si="586"/>
        <v>1.9068147528165369</v>
      </c>
      <c r="M1353" s="20">
        <f t="shared" si="587"/>
        <v>-5.5925276433488214E-2</v>
      </c>
      <c r="N1353" s="20">
        <f t="shared" si="571"/>
        <v>0.65035799898100155</v>
      </c>
      <c r="O1353" s="20">
        <f t="shared" si="572"/>
        <v>0.34964200101899851</v>
      </c>
      <c r="P1353" s="21">
        <f>IF(SUMIFS('Daily NSE Equity Options'!$L:$L,'Daily NSE Equity Options'!$A:$A,$A1353)=0,"",SUMIFS('Daily NSE Equity Options'!$L:$L,'Daily NSE Equity Options'!$A:$A,$A1353))</f>
        <v>106541.88129999999</v>
      </c>
      <c r="Q1353" s="8">
        <f>IF(SUMIFS('Daily BSE Equity Options'!$L:$L,'Daily BSE Equity Options'!$A:$A,$A1353)=0,"",SUMIFS('Daily BSE Equity Options'!$L:$L,'Daily BSE Equity Options'!$A:$A,$A1353))</f>
        <v>157137.73499999999</v>
      </c>
      <c r="R1353" s="8">
        <f t="shared" si="573"/>
        <v>263679.61629999999</v>
      </c>
      <c r="S1353" s="23">
        <f t="shared" si="574"/>
        <v>-0.78672006020795593</v>
      </c>
      <c r="T1353" s="23">
        <f t="shared" si="575"/>
        <v>39.678272731221668</v>
      </c>
      <c r="U1353" s="23">
        <f t="shared" si="576"/>
        <v>-0.47620574753833411</v>
      </c>
      <c r="V1353" s="23">
        <f t="shared" si="588"/>
        <v>-0.79150248199426854</v>
      </c>
      <c r="W1353" s="23">
        <f t="shared" si="589"/>
        <v>3.0778215636236421</v>
      </c>
      <c r="X1353" s="23">
        <f t="shared" si="590"/>
        <v>-0.52017514015012511</v>
      </c>
      <c r="Y1353" s="23">
        <f t="shared" si="577"/>
        <v>0.40405808683665018</v>
      </c>
      <c r="Z1353" s="23">
        <f t="shared" si="578"/>
        <v>0.59594191316334977</v>
      </c>
      <c r="AA1353" s="24">
        <f>IF(SUMIFS('Daily NSE Equity Options'!$M:$M,'Daily NSE Equity Options'!$A:$A,$A1353)=0,"",SUMIFS('Daily NSE Equity Options'!$M:$M,'Daily NSE Equity Options'!$A:$A,$A1353))</f>
        <v>60368133</v>
      </c>
      <c r="AB1353" s="9">
        <f>IF(SUMIFS('Daily BSE Equity Options'!$M:$M,'Daily BSE Equity Options'!$A:$A,$A1353)=0,"",SUMIFS('Daily BSE Equity Options'!$M:$M,'Daily BSE Equity Options'!$A:$A,$A1353))</f>
        <v>96336570</v>
      </c>
      <c r="AC1353" s="9">
        <f t="shared" si="579"/>
        <v>156704703</v>
      </c>
      <c r="AD1353" s="26">
        <f t="shared" si="580"/>
        <v>-0.92425441092552529</v>
      </c>
      <c r="AE1353" s="26">
        <f t="shared" si="581"/>
        <v>19.588687743930354</v>
      </c>
      <c r="AF1353" s="26">
        <f t="shared" si="582"/>
        <v>-0.8045258443257115</v>
      </c>
      <c r="AG1353" s="26">
        <f t="shared" si="591"/>
        <v>-0.78186067856565722</v>
      </c>
      <c r="AH1353" s="26">
        <f t="shared" si="592"/>
        <v>3.0597552007720301</v>
      </c>
      <c r="AI1353" s="26">
        <f t="shared" si="593"/>
        <v>-0.47846949561948993</v>
      </c>
      <c r="AJ1353" s="26">
        <f t="shared" si="583"/>
        <v>0.38523497919523192</v>
      </c>
      <c r="AK1353" s="26">
        <f t="shared" si="584"/>
        <v>0.61476502080476803</v>
      </c>
      <c r="AL1353" s="29">
        <v>10.685</v>
      </c>
      <c r="AM1353" s="30">
        <v>10.84</v>
      </c>
      <c r="AN1353" s="30">
        <v>10.2475</v>
      </c>
      <c r="AO1353" s="30">
        <v>10.54</v>
      </c>
      <c r="AP1353" s="31">
        <v>-1.3599999999999999E-2</v>
      </c>
    </row>
    <row r="1354" spans="1:42" x14ac:dyDescent="0.2">
      <c r="A1354" s="11">
        <v>45911</v>
      </c>
      <c r="B1354" s="5" t="s">
        <v>243</v>
      </c>
      <c r="C1354" s="10">
        <v>45901</v>
      </c>
      <c r="D1354" s="5" t="s">
        <v>196</v>
      </c>
      <c r="E1354" s="18">
        <f>IF(SUMIFS('Daily NSE Equity Options'!$K:$K,'Daily NSE Equity Options'!$A:$A,$A1354)=0,"",SUMIFS('Daily NSE Equity Options'!$K:$K,'Daily NSE Equity Options'!$A:$A,$A1354))</f>
        <v>282.22129999999999</v>
      </c>
      <c r="F1354" s="7">
        <f>IF(SUMIFS('Daily BSE Equity Options'!$K:$K,'Daily BSE Equity Options'!$A:$A,$A1354)=0,"",SUMIFS('Daily BSE Equity Options'!$K:$K,'Daily BSE Equity Options'!$A:$A,$A1354))</f>
        <v>281.15559999999999</v>
      </c>
      <c r="G1354" s="7">
        <f t="shared" si="567"/>
        <v>563.37689999999998</v>
      </c>
      <c r="H1354" s="20">
        <f t="shared" si="568"/>
        <v>-0.60690784342128723</v>
      </c>
      <c r="I1354" s="20">
        <f t="shared" si="569"/>
        <v>19.542098956658972</v>
      </c>
      <c r="J1354" s="20">
        <f t="shared" si="570"/>
        <v>-0.22997946527712854</v>
      </c>
      <c r="K1354" s="20">
        <f t="shared" si="585"/>
        <v>-0.28145601363450157</v>
      </c>
      <c r="L1354" s="20">
        <f t="shared" si="586"/>
        <v>0.33149395239583623</v>
      </c>
      <c r="M1354" s="20">
        <f t="shared" si="587"/>
        <v>-6.7142960987127021E-2</v>
      </c>
      <c r="N1354" s="20">
        <f t="shared" si="571"/>
        <v>0.50094581442725106</v>
      </c>
      <c r="O1354" s="20">
        <f t="shared" si="572"/>
        <v>0.49905418557274889</v>
      </c>
      <c r="P1354" s="21">
        <f>IF(SUMIFS('Daily NSE Equity Options'!$L:$L,'Daily NSE Equity Options'!$A:$A,$A1354)=0,"",SUMIFS('Daily NSE Equity Options'!$L:$L,'Daily NSE Equity Options'!$A:$A,$A1354))</f>
        <v>86476.6774</v>
      </c>
      <c r="Q1354" s="8">
        <f>IF(SUMIFS('Daily BSE Equity Options'!$L:$L,'Daily BSE Equity Options'!$A:$A,$A1354)=0,"",SUMIFS('Daily BSE Equity Options'!$L:$L,'Daily BSE Equity Options'!$A:$A,$A1354))</f>
        <v>520687.56910000002</v>
      </c>
      <c r="R1354" s="8">
        <f t="shared" si="573"/>
        <v>607164.24650000001</v>
      </c>
      <c r="S1354" s="23">
        <f t="shared" si="574"/>
        <v>-0.86723339840150337</v>
      </c>
      <c r="T1354" s="23">
        <f t="shared" si="575"/>
        <v>86.0150477459473</v>
      </c>
      <c r="U1354" s="23">
        <f t="shared" si="576"/>
        <v>-7.631392676082005E-2</v>
      </c>
      <c r="V1354" s="23">
        <f t="shared" si="588"/>
        <v>-0.18833160870794563</v>
      </c>
      <c r="W1354" s="23">
        <f t="shared" si="589"/>
        <v>2.3135743562804953</v>
      </c>
      <c r="X1354" s="23">
        <f t="shared" si="590"/>
        <v>1.3026590186220628</v>
      </c>
      <c r="Y1354" s="23">
        <f t="shared" si="577"/>
        <v>0.14242715689946345</v>
      </c>
      <c r="Z1354" s="23">
        <f t="shared" si="578"/>
        <v>0.85757284310053661</v>
      </c>
      <c r="AA1354" s="24">
        <f>IF(SUMIFS('Daily NSE Equity Options'!$M:$M,'Daily NSE Equity Options'!$A:$A,$A1354)=0,"",SUMIFS('Daily NSE Equity Options'!$M:$M,'Daily NSE Equity Options'!$A:$A,$A1354))</f>
        <v>49630213</v>
      </c>
      <c r="AB1354" s="9">
        <f>IF(SUMIFS('Daily BSE Equity Options'!$M:$M,'Daily BSE Equity Options'!$A:$A,$A1354)=0,"",SUMIFS('Daily BSE Equity Options'!$M:$M,'Daily BSE Equity Options'!$A:$A,$A1354))</f>
        <v>319284749</v>
      </c>
      <c r="AC1354" s="9">
        <f t="shared" si="579"/>
        <v>368914962</v>
      </c>
      <c r="AD1354" s="26">
        <f t="shared" si="580"/>
        <v>-0.94338795732465885</v>
      </c>
      <c r="AE1354" s="26">
        <f t="shared" si="581"/>
        <v>43.11856743913544</v>
      </c>
      <c r="AF1354" s="26">
        <f t="shared" si="582"/>
        <v>-0.58263257339147279</v>
      </c>
      <c r="AG1354" s="26">
        <f t="shared" si="591"/>
        <v>-0.17787397864366616</v>
      </c>
      <c r="AH1354" s="26">
        <f t="shared" si="592"/>
        <v>2.3142632024370391</v>
      </c>
      <c r="AI1354" s="26">
        <f t="shared" si="593"/>
        <v>1.3542047873317498</v>
      </c>
      <c r="AJ1354" s="26">
        <f t="shared" si="583"/>
        <v>0.13453022542360318</v>
      </c>
      <c r="AK1354" s="26">
        <f t="shared" si="584"/>
        <v>0.86546977457639684</v>
      </c>
      <c r="AL1354" s="29">
        <v>10.5375</v>
      </c>
      <c r="AM1354" s="30">
        <v>10.7775</v>
      </c>
      <c r="AN1354" s="30">
        <v>10.182499999999999</v>
      </c>
      <c r="AO1354" s="30">
        <v>10.36</v>
      </c>
      <c r="AP1354" s="31">
        <v>-1.6799999999999999E-2</v>
      </c>
    </row>
    <row r="1355" spans="1:42" x14ac:dyDescent="0.2">
      <c r="A1355" s="11">
        <v>45912</v>
      </c>
      <c r="B1355" s="5" t="s">
        <v>241</v>
      </c>
      <c r="C1355" s="10">
        <v>45901</v>
      </c>
      <c r="D1355" s="5" t="s">
        <v>196</v>
      </c>
      <c r="E1355" s="18">
        <f>IF(SUMIFS('Daily NSE Equity Options'!$K:$K,'Daily NSE Equity Options'!$A:$A,$A1355)=0,"",SUMIFS('Daily NSE Equity Options'!$K:$K,'Daily NSE Equity Options'!$A:$A,$A1355))</f>
        <v>356.16399999999999</v>
      </c>
      <c r="F1355" s="7">
        <f>IF(SUMIFS('Daily BSE Equity Options'!$K:$K,'Daily BSE Equity Options'!$A:$A,$A1355)=0,"",SUMIFS('Daily BSE Equity Options'!$K:$K,'Daily BSE Equity Options'!$A:$A,$A1355))</f>
        <v>54.138300000000001</v>
      </c>
      <c r="G1355" s="7">
        <f t="shared" si="567"/>
        <v>410.3023</v>
      </c>
      <c r="H1355" s="20">
        <f t="shared" si="568"/>
        <v>-0.57693017204955288</v>
      </c>
      <c r="I1355" s="20">
        <f t="shared" si="569"/>
        <v>0.23038235320854894</v>
      </c>
      <c r="J1355" s="20">
        <f t="shared" si="570"/>
        <v>-0.53683035928464795</v>
      </c>
      <c r="K1355" s="20">
        <f t="shared" si="585"/>
        <v>0.26200254906344767</v>
      </c>
      <c r="L1355" s="20">
        <f t="shared" si="586"/>
        <v>-0.80744363619291237</v>
      </c>
      <c r="M1355" s="20">
        <f t="shared" si="587"/>
        <v>-0.27170904593354817</v>
      </c>
      <c r="N1355" s="20">
        <f t="shared" si="571"/>
        <v>0.86805265288544564</v>
      </c>
      <c r="O1355" s="20">
        <f t="shared" si="572"/>
        <v>0.13194734711455433</v>
      </c>
      <c r="P1355" s="21">
        <f>IF(SUMIFS('Daily NSE Equity Options'!$L:$L,'Daily NSE Equity Options'!$A:$A,$A1355)=0,"",SUMIFS('Daily NSE Equity Options'!$L:$L,'Daily NSE Equity Options'!$A:$A,$A1355))</f>
        <v>135139.38680000001</v>
      </c>
      <c r="Q1355" s="8">
        <f>IF(SUMIFS('Daily BSE Equity Options'!$L:$L,'Daily BSE Equity Options'!$A:$A,$A1355)=0,"",SUMIFS('Daily BSE Equity Options'!$L:$L,'Daily BSE Equity Options'!$A:$A,$A1355))</f>
        <v>21514.959299999999</v>
      </c>
      <c r="R1355" s="8">
        <f t="shared" si="573"/>
        <v>156654.3461</v>
      </c>
      <c r="S1355" s="23">
        <f t="shared" si="574"/>
        <v>-0.76841707701319562</v>
      </c>
      <c r="T1355" s="23">
        <f t="shared" si="575"/>
        <v>-0.18503290689179375</v>
      </c>
      <c r="U1355" s="23">
        <f t="shared" si="576"/>
        <v>-0.74316695061902627</v>
      </c>
      <c r="V1355" s="23">
        <f t="shared" si="588"/>
        <v>0.56272640049419853</v>
      </c>
      <c r="W1355" s="23">
        <f t="shared" si="589"/>
        <v>-0.95867971394594986</v>
      </c>
      <c r="X1355" s="23">
        <f t="shared" si="590"/>
        <v>-0.74199016657677985</v>
      </c>
      <c r="Y1355" s="23">
        <f t="shared" si="577"/>
        <v>0.86265967184679349</v>
      </c>
      <c r="Z1355" s="23">
        <f t="shared" si="578"/>
        <v>0.1373403281532066</v>
      </c>
      <c r="AA1355" s="24">
        <f>IF(SUMIFS('Daily NSE Equity Options'!$M:$M,'Daily NSE Equity Options'!$A:$A,$A1355)=0,"",SUMIFS('Daily NSE Equity Options'!$M:$M,'Daily NSE Equity Options'!$A:$A,$A1355))</f>
        <v>75513906</v>
      </c>
      <c r="AB1355" s="9">
        <f>IF(SUMIFS('Daily BSE Equity Options'!$M:$M,'Daily BSE Equity Options'!$A:$A,$A1355)=0,"",SUMIFS('Daily BSE Equity Options'!$M:$M,'Daily BSE Equity Options'!$A:$A,$A1355))</f>
        <v>13104096</v>
      </c>
      <c r="AC1355" s="9">
        <f t="shared" si="579"/>
        <v>88618002</v>
      </c>
      <c r="AD1355" s="26">
        <f t="shared" si="580"/>
        <v>-0.91713209441962085</v>
      </c>
      <c r="AE1355" s="26">
        <f t="shared" si="581"/>
        <v>-0.5909271911925621</v>
      </c>
      <c r="AF1355" s="26">
        <f t="shared" si="582"/>
        <v>-0.90605434079376213</v>
      </c>
      <c r="AG1355" s="26">
        <f t="shared" si="591"/>
        <v>0.52153096743711336</v>
      </c>
      <c r="AH1355" s="26">
        <f t="shared" si="592"/>
        <v>-0.95895796450960458</v>
      </c>
      <c r="AI1355" s="26">
        <f t="shared" si="593"/>
        <v>-0.75978745475766307</v>
      </c>
      <c r="AJ1355" s="26">
        <f t="shared" si="583"/>
        <v>0.8521282842734369</v>
      </c>
      <c r="AK1355" s="26">
        <f t="shared" si="584"/>
        <v>0.1478717157265631</v>
      </c>
      <c r="AL1355" s="29">
        <v>10.36</v>
      </c>
      <c r="AM1355" s="30">
        <v>10.36</v>
      </c>
      <c r="AN1355" s="30">
        <v>9.85</v>
      </c>
      <c r="AO1355" s="30">
        <v>10.119999999999999</v>
      </c>
      <c r="AP1355" s="31">
        <v>-2.3199999999999998E-2</v>
      </c>
    </row>
    <row r="1356" spans="1:42" x14ac:dyDescent="0.2">
      <c r="A1356" s="11">
        <v>45915</v>
      </c>
      <c r="B1356" s="5" t="s">
        <v>244</v>
      </c>
      <c r="C1356" s="10">
        <v>45901</v>
      </c>
      <c r="D1356" s="5" t="s">
        <v>196</v>
      </c>
      <c r="E1356" s="18">
        <f>IF(SUMIFS('Daily NSE Equity Options'!$K:$K,'Daily NSE Equity Options'!$A:$A,$A1356)=0,"",SUMIFS('Daily NSE Equity Options'!$K:$K,'Daily NSE Equity Options'!$A:$A,$A1356))</f>
        <v>352.67200000000003</v>
      </c>
      <c r="F1356" s="7">
        <f>IF(SUMIFS('Daily BSE Equity Options'!$K:$K,'Daily BSE Equity Options'!$A:$A,$A1356)=0,"",SUMIFS('Daily BSE Equity Options'!$K:$K,'Daily BSE Equity Options'!$A:$A,$A1356))</f>
        <v>57.696399999999997</v>
      </c>
      <c r="G1356" s="7">
        <f t="shared" si="567"/>
        <v>410.36840000000001</v>
      </c>
      <c r="H1356" s="20" t="str">
        <f t="shared" si="568"/>
        <v/>
      </c>
      <c r="I1356" s="20" t="str">
        <f t="shared" si="569"/>
        <v/>
      </c>
      <c r="J1356" s="20" t="str">
        <f t="shared" si="570"/>
        <v/>
      </c>
      <c r="K1356" s="20">
        <f t="shared" si="585"/>
        <v>-9.804472097123651E-3</v>
      </c>
      <c r="L1356" s="20">
        <f t="shared" si="586"/>
        <v>6.5722418324919651E-2</v>
      </c>
      <c r="M1356" s="20">
        <f t="shared" si="587"/>
        <v>1.6110072987651769E-4</v>
      </c>
      <c r="N1356" s="20">
        <f t="shared" si="571"/>
        <v>0.85940340435569607</v>
      </c>
      <c r="O1356" s="20">
        <f t="shared" si="572"/>
        <v>0.14059659564430399</v>
      </c>
      <c r="P1356" s="21">
        <f>IF(SUMIFS('Daily NSE Equity Options'!$L:$L,'Daily NSE Equity Options'!$A:$A,$A1356)=0,"",SUMIFS('Daily NSE Equity Options'!$L:$L,'Daily NSE Equity Options'!$A:$A,$A1356))</f>
        <v>180428.0214</v>
      </c>
      <c r="Q1356" s="8">
        <f>IF(SUMIFS('Daily BSE Equity Options'!$L:$L,'Daily BSE Equity Options'!$A:$A,$A1356)=0,"",SUMIFS('Daily BSE Equity Options'!$L:$L,'Daily BSE Equity Options'!$A:$A,$A1356))</f>
        <v>26185.4552</v>
      </c>
      <c r="R1356" s="8">
        <f t="shared" si="573"/>
        <v>206613.47659999999</v>
      </c>
      <c r="S1356" s="23" t="str">
        <f t="shared" si="574"/>
        <v/>
      </c>
      <c r="T1356" s="23" t="str">
        <f t="shared" si="575"/>
        <v/>
      </c>
      <c r="U1356" s="23" t="str">
        <f t="shared" si="576"/>
        <v/>
      </c>
      <c r="V1356" s="23">
        <f t="shared" si="588"/>
        <v>0.33512535221892836</v>
      </c>
      <c r="W1356" s="23">
        <f t="shared" si="589"/>
        <v>0.21708132629374766</v>
      </c>
      <c r="X1356" s="23">
        <f t="shared" si="590"/>
        <v>0.31891314696183848</v>
      </c>
      <c r="Y1356" s="23">
        <f t="shared" si="577"/>
        <v>0.87326356619663015</v>
      </c>
      <c r="Z1356" s="23">
        <f t="shared" si="578"/>
        <v>0.12673643380336982</v>
      </c>
      <c r="AA1356" s="24">
        <f>IF(SUMIFS('Daily NSE Equity Options'!$M:$M,'Daily NSE Equity Options'!$A:$A,$A1356)=0,"",SUMIFS('Daily NSE Equity Options'!$M:$M,'Daily NSE Equity Options'!$A:$A,$A1356))</f>
        <v>99309369</v>
      </c>
      <c r="AB1356" s="9">
        <f>IF(SUMIFS('Daily BSE Equity Options'!$M:$M,'Daily BSE Equity Options'!$A:$A,$A1356)=0,"",SUMIFS('Daily BSE Equity Options'!$M:$M,'Daily BSE Equity Options'!$A:$A,$A1356))</f>
        <v>15954619</v>
      </c>
      <c r="AC1356" s="9">
        <f t="shared" si="579"/>
        <v>115263988</v>
      </c>
      <c r="AD1356" s="26" t="str">
        <f t="shared" si="580"/>
        <v/>
      </c>
      <c r="AE1356" s="26" t="str">
        <f t="shared" si="581"/>
        <v/>
      </c>
      <c r="AF1356" s="26" t="str">
        <f t="shared" si="582"/>
        <v/>
      </c>
      <c r="AG1356" s="26">
        <f t="shared" si="591"/>
        <v>0.31511365601985952</v>
      </c>
      <c r="AH1356" s="26">
        <f t="shared" si="592"/>
        <v>0.2175291603480316</v>
      </c>
      <c r="AI1356" s="26">
        <f t="shared" si="593"/>
        <v>0.30068366921655487</v>
      </c>
      <c r="AJ1356" s="26">
        <f t="shared" si="583"/>
        <v>0.86158192791316568</v>
      </c>
      <c r="AK1356" s="26">
        <f t="shared" si="584"/>
        <v>0.13841807208683427</v>
      </c>
      <c r="AL1356" s="29">
        <v>10.1225</v>
      </c>
      <c r="AM1356" s="30">
        <v>10.682499999999999</v>
      </c>
      <c r="AN1356" s="30">
        <v>9.9024999999999999</v>
      </c>
      <c r="AO1356" s="30">
        <v>10.4</v>
      </c>
      <c r="AP1356" s="31">
        <v>2.7400000000000001E-2</v>
      </c>
    </row>
    <row r="1357" spans="1:42" x14ac:dyDescent="0.2">
      <c r="A1357" s="11">
        <v>45916</v>
      </c>
      <c r="B1357" s="5" t="s">
        <v>242</v>
      </c>
      <c r="C1357" s="10">
        <v>45901</v>
      </c>
      <c r="D1357" s="5" t="s">
        <v>196</v>
      </c>
      <c r="E1357" s="18">
        <f>IF(SUMIFS('Daily NSE Equity Options'!$K:$K,'Daily NSE Equity Options'!$A:$A,$A1357)=0,"",SUMIFS('Daily NSE Equity Options'!$K:$K,'Daily NSE Equity Options'!$A:$A,$A1357))</f>
        <v>499.1703</v>
      </c>
      <c r="F1357" s="7">
        <f>IF(SUMIFS('Daily BSE Equity Options'!$K:$K,'Daily BSE Equity Options'!$A:$A,$A1357)=0,"",SUMIFS('Daily BSE Equity Options'!$K:$K,'Daily BSE Equity Options'!$A:$A,$A1357))</f>
        <v>68.2346</v>
      </c>
      <c r="G1357" s="7">
        <f t="shared" si="567"/>
        <v>567.4049</v>
      </c>
      <c r="H1357" s="20">
        <f t="shared" si="568"/>
        <v>-2.6513629544054895E-3</v>
      </c>
      <c r="I1357" s="20">
        <f t="shared" si="569"/>
        <v>-2.9731747374707629E-2</v>
      </c>
      <c r="J1357" s="20">
        <f t="shared" si="570"/>
        <v>-5.9876725316508894E-3</v>
      </c>
      <c r="K1357" s="20">
        <f t="shared" si="585"/>
        <v>0.41539532483440689</v>
      </c>
      <c r="L1357" s="20">
        <f t="shared" si="586"/>
        <v>0.18264917741834852</v>
      </c>
      <c r="M1357" s="20">
        <f t="shared" si="587"/>
        <v>0.38267200885838193</v>
      </c>
      <c r="N1357" s="20">
        <f t="shared" si="571"/>
        <v>0.87974266700904413</v>
      </c>
      <c r="O1357" s="20">
        <f t="shared" si="572"/>
        <v>0.12025733299095584</v>
      </c>
      <c r="P1357" s="21">
        <f>IF(SUMIFS('Daily NSE Equity Options'!$L:$L,'Daily NSE Equity Options'!$A:$A,$A1357)=0,"",SUMIFS('Daily NSE Equity Options'!$L:$L,'Daily NSE Equity Options'!$A:$A,$A1357))</f>
        <v>470475.82449999999</v>
      </c>
      <c r="Q1357" s="8">
        <f>IF(SUMIFS('Daily BSE Equity Options'!$L:$L,'Daily BSE Equity Options'!$A:$A,$A1357)=0,"",SUMIFS('Daily BSE Equity Options'!$L:$L,'Daily BSE Equity Options'!$A:$A,$A1357))</f>
        <v>38615.106099999997</v>
      </c>
      <c r="R1357" s="8">
        <f t="shared" si="573"/>
        <v>509090.93059999996</v>
      </c>
      <c r="S1357" s="23">
        <f t="shared" si="574"/>
        <v>0.86242090624308654</v>
      </c>
      <c r="T1357" s="23">
        <f t="shared" si="575"/>
        <v>-0.71813732511643358</v>
      </c>
      <c r="U1357" s="23">
        <f t="shared" si="576"/>
        <v>0.30665155462359417</v>
      </c>
      <c r="V1357" s="23">
        <f t="shared" si="588"/>
        <v>1.6075540863853868</v>
      </c>
      <c r="W1357" s="23">
        <f t="shared" si="589"/>
        <v>0.47467767144258</v>
      </c>
      <c r="X1357" s="23">
        <f t="shared" si="590"/>
        <v>1.4639773696155887</v>
      </c>
      <c r="Y1357" s="23">
        <f t="shared" si="577"/>
        <v>0.92414890193685184</v>
      </c>
      <c r="Z1357" s="23">
        <f t="shared" si="578"/>
        <v>7.5851098063148256E-2</v>
      </c>
      <c r="AA1357" s="24">
        <f>IF(SUMIFS('Daily NSE Equity Options'!$M:$M,'Daily NSE Equity Options'!$A:$A,$A1357)=0,"",SUMIFS('Daily NSE Equity Options'!$M:$M,'Daily NSE Equity Options'!$A:$A,$A1357))</f>
        <v>252929752</v>
      </c>
      <c r="AB1357" s="9">
        <f>IF(SUMIFS('Daily BSE Equity Options'!$M:$M,'Daily BSE Equity Options'!$A:$A,$A1357)=0,"",SUMIFS('Daily BSE Equity Options'!$M:$M,'Daily BSE Equity Options'!$A:$A,$A1357))</f>
        <v>23479955</v>
      </c>
      <c r="AC1357" s="9">
        <f t="shared" si="579"/>
        <v>276409707</v>
      </c>
      <c r="AD1357" s="26">
        <f t="shared" si="580"/>
        <v>-0.31654155191756561</v>
      </c>
      <c r="AE1357" s="26">
        <f t="shared" si="581"/>
        <v>-0.84789805330641888</v>
      </c>
      <c r="AF1357" s="26">
        <f t="shared" si="582"/>
        <v>-0.47294633591908142</v>
      </c>
      <c r="AG1357" s="26">
        <f t="shared" si="591"/>
        <v>1.5468871119299932</v>
      </c>
      <c r="AH1357" s="26">
        <f t="shared" si="592"/>
        <v>0.4716713072245724</v>
      </c>
      <c r="AI1357" s="26">
        <f t="shared" si="593"/>
        <v>1.3980578131653747</v>
      </c>
      <c r="AJ1357" s="26">
        <f t="shared" si="583"/>
        <v>0.91505379729663405</v>
      </c>
      <c r="AK1357" s="26">
        <f t="shared" si="584"/>
        <v>8.4946202703365989E-2</v>
      </c>
      <c r="AL1357" s="29">
        <v>10.397500000000001</v>
      </c>
      <c r="AM1357" s="30">
        <v>10.5</v>
      </c>
      <c r="AN1357" s="30">
        <v>9.7550000000000008</v>
      </c>
      <c r="AO1357" s="30">
        <v>10.27</v>
      </c>
      <c r="AP1357" s="31">
        <v>-1.23E-2</v>
      </c>
    </row>
    <row r="1358" spans="1:42" x14ac:dyDescent="0.2">
      <c r="A1358" s="11">
        <v>45917</v>
      </c>
      <c r="B1358" s="5" t="s">
        <v>240</v>
      </c>
      <c r="C1358" s="10">
        <v>45901</v>
      </c>
      <c r="D1358" s="5" t="s">
        <v>196</v>
      </c>
      <c r="E1358" s="18">
        <f>IF(SUMIFS('Daily NSE Equity Options'!$K:$K,'Daily NSE Equity Options'!$A:$A,$A1358)=0,"",SUMIFS('Daily NSE Equity Options'!$K:$K,'Daily NSE Equity Options'!$A:$A,$A1358))</f>
        <v>336.53320000000002</v>
      </c>
      <c r="F1358" s="7">
        <f>IF(SUMIFS('Daily BSE Equity Options'!$K:$K,'Daily BSE Equity Options'!$A:$A,$A1358)=0,"",SUMIFS('Daily BSE Equity Options'!$K:$K,'Daily BSE Equity Options'!$A:$A,$A1358))</f>
        <v>166.25630000000001</v>
      </c>
      <c r="G1358" s="7">
        <f t="shared" si="567"/>
        <v>502.78950000000003</v>
      </c>
      <c r="H1358" s="20">
        <f t="shared" si="568"/>
        <v>-0.29593178680951104</v>
      </c>
      <c r="I1358" s="20">
        <f t="shared" si="569"/>
        <v>31.313521603078655</v>
      </c>
      <c r="J1358" s="20">
        <f t="shared" si="570"/>
        <v>4.069431574058191E-2</v>
      </c>
      <c r="K1358" s="20">
        <f t="shared" si="585"/>
        <v>-0.3258148571739945</v>
      </c>
      <c r="L1358" s="20">
        <f t="shared" si="586"/>
        <v>1.4365395268676009</v>
      </c>
      <c r="M1358" s="20">
        <f t="shared" si="587"/>
        <v>-0.11387881916423348</v>
      </c>
      <c r="N1358" s="20">
        <f t="shared" si="571"/>
        <v>0.66933219568029956</v>
      </c>
      <c r="O1358" s="20">
        <f t="shared" si="572"/>
        <v>0.33066780431970039</v>
      </c>
      <c r="P1358" s="21">
        <f>IF(SUMIFS('Daily NSE Equity Options'!$L:$L,'Daily NSE Equity Options'!$A:$A,$A1358)=0,"",SUMIFS('Daily NSE Equity Options'!$L:$L,'Daily NSE Equity Options'!$A:$A,$A1358))</f>
        <v>92461.429699999993</v>
      </c>
      <c r="Q1358" s="8">
        <f>IF(SUMIFS('Daily BSE Equity Options'!$L:$L,'Daily BSE Equity Options'!$A:$A,$A1358)=0,"",SUMIFS('Daily BSE Equity Options'!$L:$L,'Daily BSE Equity Options'!$A:$A,$A1358))</f>
        <v>124818.277</v>
      </c>
      <c r="R1358" s="8">
        <f t="shared" si="573"/>
        <v>217279.70669999998</v>
      </c>
      <c r="S1358" s="23">
        <f t="shared" si="574"/>
        <v>-0.75372767657078465</v>
      </c>
      <c r="T1358" s="23">
        <f t="shared" si="575"/>
        <v>72.303212747629331</v>
      </c>
      <c r="U1358" s="23">
        <f t="shared" si="576"/>
        <v>-0.42388531148294384</v>
      </c>
      <c r="V1358" s="23">
        <f t="shared" si="588"/>
        <v>-0.8034725167902862</v>
      </c>
      <c r="W1358" s="23">
        <f t="shared" si="589"/>
        <v>2.2323691323484414</v>
      </c>
      <c r="X1358" s="23">
        <f t="shared" si="590"/>
        <v>-0.57320059415727487</v>
      </c>
      <c r="Y1358" s="23">
        <f t="shared" si="577"/>
        <v>0.42554102775765573</v>
      </c>
      <c r="Z1358" s="23">
        <f t="shared" si="578"/>
        <v>0.57445897224234432</v>
      </c>
      <c r="AA1358" s="24">
        <f>IF(SUMIFS('Daily NSE Equity Options'!$M:$M,'Daily NSE Equity Options'!$A:$A,$A1358)=0,"",SUMIFS('Daily NSE Equity Options'!$M:$M,'Daily NSE Equity Options'!$A:$A,$A1358))</f>
        <v>53449181</v>
      </c>
      <c r="AB1358" s="9">
        <f>IF(SUMIFS('Daily BSE Equity Options'!$M:$M,'Daily BSE Equity Options'!$A:$A,$A1358)=0,"",SUMIFS('Daily BSE Equity Options'!$M:$M,'Daily BSE Equity Options'!$A:$A,$A1358))</f>
        <v>75420982</v>
      </c>
      <c r="AC1358" s="9">
        <f t="shared" si="579"/>
        <v>128870163</v>
      </c>
      <c r="AD1358" s="26">
        <f t="shared" si="580"/>
        <v>-0.90966626505706438</v>
      </c>
      <c r="AE1358" s="26">
        <f t="shared" si="581"/>
        <v>36.163902898125812</v>
      </c>
      <c r="AF1358" s="26">
        <f t="shared" si="582"/>
        <v>-0.78294276934678453</v>
      </c>
      <c r="AG1358" s="26">
        <f t="shared" si="591"/>
        <v>-0.78867973981961603</v>
      </c>
      <c r="AH1358" s="26">
        <f t="shared" si="592"/>
        <v>2.2121433793207865</v>
      </c>
      <c r="AI1358" s="26">
        <f t="shared" si="593"/>
        <v>-0.53377121086416834</v>
      </c>
      <c r="AJ1358" s="26">
        <f t="shared" si="583"/>
        <v>0.41475217968025696</v>
      </c>
      <c r="AK1358" s="26">
        <f t="shared" si="584"/>
        <v>0.5852478203197431</v>
      </c>
      <c r="AL1358" s="29">
        <v>10.272500000000001</v>
      </c>
      <c r="AM1358" s="30">
        <v>10.3575</v>
      </c>
      <c r="AN1358" s="30">
        <v>9.6150000000000002</v>
      </c>
      <c r="AO1358" s="30">
        <v>10.25</v>
      </c>
      <c r="AP1358" s="31">
        <v>-2.2000000000000001E-3</v>
      </c>
    </row>
    <row r="1359" spans="1:42" x14ac:dyDescent="0.2">
      <c r="A1359" s="11">
        <v>45918</v>
      </c>
      <c r="B1359" s="5" t="s">
        <v>243</v>
      </c>
      <c r="C1359" s="10">
        <v>45901</v>
      </c>
      <c r="D1359" s="5" t="s">
        <v>196</v>
      </c>
      <c r="E1359" s="18">
        <f>IF(SUMIFS('Daily NSE Equity Options'!$K:$K,'Daily NSE Equity Options'!$A:$A,$A1359)=0,"",SUMIFS('Daily NSE Equity Options'!$K:$K,'Daily NSE Equity Options'!$A:$A,$A1359))</f>
        <v>326.22989999999999</v>
      </c>
      <c r="F1359" s="7">
        <f>IF(SUMIFS('Daily BSE Equity Options'!$K:$K,'Daily BSE Equity Options'!$A:$A,$A1359)=0,"",SUMIFS('Daily BSE Equity Options'!$K:$K,'Daily BSE Equity Options'!$A:$A,$A1359))</f>
        <v>302.0317</v>
      </c>
      <c r="G1359" s="7">
        <f t="shared" si="567"/>
        <v>628.26160000000004</v>
      </c>
      <c r="H1359" s="20">
        <f t="shared" si="568"/>
        <v>-0.59699473584017848</v>
      </c>
      <c r="I1359" s="20">
        <f t="shared" si="569"/>
        <v>27.11820509239864</v>
      </c>
      <c r="J1359" s="20">
        <f t="shared" si="570"/>
        <v>-0.23404626774980408</v>
      </c>
      <c r="K1359" s="20">
        <f t="shared" si="585"/>
        <v>-3.061599865927056E-2</v>
      </c>
      <c r="L1359" s="20">
        <f t="shared" si="586"/>
        <v>0.8166631881017441</v>
      </c>
      <c r="M1359" s="20">
        <f t="shared" si="587"/>
        <v>0.24955194967277561</v>
      </c>
      <c r="N1359" s="20">
        <f t="shared" si="571"/>
        <v>0.51925806065498825</v>
      </c>
      <c r="O1359" s="20">
        <f t="shared" si="572"/>
        <v>0.48074193934501164</v>
      </c>
      <c r="P1359" s="21">
        <f>IF(SUMIFS('Daily NSE Equity Options'!$L:$L,'Daily NSE Equity Options'!$A:$A,$A1359)=0,"",SUMIFS('Daily NSE Equity Options'!$L:$L,'Daily NSE Equity Options'!$A:$A,$A1359))</f>
        <v>113736.6954</v>
      </c>
      <c r="Q1359" s="8">
        <f>IF(SUMIFS('Daily BSE Equity Options'!$L:$L,'Daily BSE Equity Options'!$A:$A,$A1359)=0,"",SUMIFS('Daily BSE Equity Options'!$L:$L,'Daily BSE Equity Options'!$A:$A,$A1359))</f>
        <v>585765.25619999995</v>
      </c>
      <c r="R1359" s="8">
        <f t="shared" si="573"/>
        <v>699501.95159999991</v>
      </c>
      <c r="S1359" s="23">
        <f t="shared" si="574"/>
        <v>-0.8395728831911744</v>
      </c>
      <c r="T1359" s="23">
        <f t="shared" si="575"/>
        <v>165.8590225110388</v>
      </c>
      <c r="U1359" s="23">
        <f t="shared" si="576"/>
        <v>-1.8204742432952004E-2</v>
      </c>
      <c r="V1359" s="23">
        <f t="shared" si="588"/>
        <v>0.23009881816698763</v>
      </c>
      <c r="W1359" s="23">
        <f t="shared" si="589"/>
        <v>3.6929445773394223</v>
      </c>
      <c r="X1359" s="23">
        <f t="shared" si="590"/>
        <v>2.2193616340149451</v>
      </c>
      <c r="Y1359" s="23">
        <f t="shared" si="577"/>
        <v>0.16259668059516535</v>
      </c>
      <c r="Z1359" s="23">
        <f t="shared" si="578"/>
        <v>0.8374033194048347</v>
      </c>
      <c r="AA1359" s="24">
        <f>IF(SUMIFS('Daily NSE Equity Options'!$M:$M,'Daily NSE Equity Options'!$A:$A,$A1359)=0,"",SUMIFS('Daily NSE Equity Options'!$M:$M,'Daily NSE Equity Options'!$A:$A,$A1359))</f>
        <v>63936891</v>
      </c>
      <c r="AB1359" s="9">
        <f>IF(SUMIFS('Daily BSE Equity Options'!$M:$M,'Daily BSE Equity Options'!$A:$A,$A1359)=0,"",SUMIFS('Daily BSE Equity Options'!$M:$M,'Daily BSE Equity Options'!$A:$A,$A1359))</f>
        <v>353094521</v>
      </c>
      <c r="AC1359" s="9">
        <f t="shared" si="579"/>
        <v>417031412</v>
      </c>
      <c r="AD1359" s="26">
        <f t="shared" si="580"/>
        <v>-0.93062789451052008</v>
      </c>
      <c r="AE1359" s="26">
        <f t="shared" si="581"/>
        <v>83.631147957483876</v>
      </c>
      <c r="AF1359" s="26">
        <f t="shared" si="582"/>
        <v>-0.54955622505804846</v>
      </c>
      <c r="AG1359" s="26">
        <f t="shared" si="591"/>
        <v>0.19621834804166594</v>
      </c>
      <c r="AH1359" s="26">
        <f t="shared" si="592"/>
        <v>3.6816484171473665</v>
      </c>
      <c r="AI1359" s="26">
        <f t="shared" si="593"/>
        <v>2.2360586988626685</v>
      </c>
      <c r="AJ1359" s="26">
        <f t="shared" si="583"/>
        <v>0.15331432875372947</v>
      </c>
      <c r="AK1359" s="26">
        <f t="shared" si="584"/>
        <v>0.84668567124627059</v>
      </c>
      <c r="AL1359" s="29">
        <v>10.2475</v>
      </c>
      <c r="AM1359" s="30">
        <v>10.2475</v>
      </c>
      <c r="AN1359" s="30">
        <v>9.4924999999999997</v>
      </c>
      <c r="AO1359" s="30">
        <v>9.89</v>
      </c>
      <c r="AP1359" s="31">
        <v>-3.49E-2</v>
      </c>
    </row>
    <row r="1360" spans="1:42" x14ac:dyDescent="0.2">
      <c r="A1360" s="11">
        <v>45919</v>
      </c>
      <c r="B1360" s="5" t="s">
        <v>241</v>
      </c>
      <c r="C1360" s="10">
        <v>45901</v>
      </c>
      <c r="D1360" s="5" t="s">
        <v>196</v>
      </c>
      <c r="E1360" s="18">
        <f>IF(SUMIFS('Daily NSE Equity Options'!$K:$K,'Daily NSE Equity Options'!$A:$A,$A1360)=0,"",SUMIFS('Daily NSE Equity Options'!$K:$K,'Daily NSE Equity Options'!$A:$A,$A1360))</f>
        <v>452.04579999999999</v>
      </c>
      <c r="F1360" s="7">
        <f>IF(SUMIFS('Daily BSE Equity Options'!$K:$K,'Daily BSE Equity Options'!$A:$A,$A1360)=0,"",SUMIFS('Daily BSE Equity Options'!$K:$K,'Daily BSE Equity Options'!$A:$A,$A1360))</f>
        <v>70.681600000000003</v>
      </c>
      <c r="G1360" s="7">
        <f t="shared" si="567"/>
        <v>522.72739999999999</v>
      </c>
      <c r="H1360" s="20">
        <f t="shared" si="568"/>
        <v>-0.45379521304842863</v>
      </c>
      <c r="I1360" s="20">
        <f t="shared" si="569"/>
        <v>1.2006438636802352</v>
      </c>
      <c r="J1360" s="20">
        <f t="shared" si="570"/>
        <v>-0.39198719041039476</v>
      </c>
      <c r="K1360" s="20">
        <f t="shared" si="585"/>
        <v>0.38566636595848514</v>
      </c>
      <c r="L1360" s="20">
        <f t="shared" si="586"/>
        <v>-0.76597953128760987</v>
      </c>
      <c r="M1360" s="20">
        <f t="shared" si="587"/>
        <v>-0.16797811612232871</v>
      </c>
      <c r="N1360" s="20">
        <f t="shared" si="571"/>
        <v>0.86478305900934216</v>
      </c>
      <c r="O1360" s="20">
        <f t="shared" si="572"/>
        <v>0.13521694099065784</v>
      </c>
      <c r="P1360" s="21">
        <f>IF(SUMIFS('Daily NSE Equity Options'!$L:$L,'Daily NSE Equity Options'!$A:$A,$A1360)=0,"",SUMIFS('Daily NSE Equity Options'!$L:$L,'Daily NSE Equity Options'!$A:$A,$A1360))</f>
        <v>187155.11610000001</v>
      </c>
      <c r="Q1360" s="8">
        <f>IF(SUMIFS('Daily BSE Equity Options'!$L:$L,'Daily BSE Equity Options'!$A:$A,$A1360)=0,"",SUMIFS('Daily BSE Equity Options'!$L:$L,'Daily BSE Equity Options'!$A:$A,$A1360))</f>
        <v>29002.705900000001</v>
      </c>
      <c r="R1360" s="8">
        <f t="shared" si="573"/>
        <v>216157.82200000001</v>
      </c>
      <c r="S1360" s="23">
        <f t="shared" si="574"/>
        <v>-0.66662269169368948</v>
      </c>
      <c r="T1360" s="23">
        <f t="shared" si="575"/>
        <v>0.41069961059568083</v>
      </c>
      <c r="U1360" s="23">
        <f t="shared" si="576"/>
        <v>-0.62856314020647175</v>
      </c>
      <c r="V1360" s="23">
        <f t="shared" si="588"/>
        <v>0.64551216686747548</v>
      </c>
      <c r="W1360" s="23">
        <f t="shared" si="589"/>
        <v>-0.95048749376474195</v>
      </c>
      <c r="X1360" s="23">
        <f t="shared" si="590"/>
        <v>-0.69098324671493305</v>
      </c>
      <c r="Y1360" s="23">
        <f t="shared" si="577"/>
        <v>0.86582624847136003</v>
      </c>
      <c r="Z1360" s="23">
        <f t="shared" si="578"/>
        <v>0.13417375152864003</v>
      </c>
      <c r="AA1360" s="24">
        <f>IF(SUMIFS('Daily NSE Equity Options'!$M:$M,'Daily NSE Equity Options'!$A:$A,$A1360)=0,"",SUMIFS('Daily NSE Equity Options'!$M:$M,'Daily NSE Equity Options'!$A:$A,$A1360))</f>
        <v>103020146</v>
      </c>
      <c r="AB1360" s="9">
        <f>IF(SUMIFS('Daily BSE Equity Options'!$M:$M,'Daily BSE Equity Options'!$A:$A,$A1360)=0,"",SUMIFS('Daily BSE Equity Options'!$M:$M,'Daily BSE Equity Options'!$A:$A,$A1360))</f>
        <v>17475000</v>
      </c>
      <c r="AC1360" s="9">
        <f t="shared" si="579"/>
        <v>120495146</v>
      </c>
      <c r="AD1360" s="26">
        <f t="shared" si="580"/>
        <v>-0.88032695790412729</v>
      </c>
      <c r="AE1360" s="26">
        <f t="shared" si="581"/>
        <v>-0.28738843500142486</v>
      </c>
      <c r="AF1360" s="26">
        <f t="shared" si="582"/>
        <v>-0.8639040681873823</v>
      </c>
      <c r="AG1360" s="26">
        <f t="shared" si="591"/>
        <v>0.61127862785821097</v>
      </c>
      <c r="AH1360" s="26">
        <f t="shared" si="592"/>
        <v>-0.95050900265880933</v>
      </c>
      <c r="AI1360" s="26">
        <f t="shared" si="593"/>
        <v>-0.7110645804302147</v>
      </c>
      <c r="AJ1360" s="26">
        <f t="shared" si="583"/>
        <v>0.85497341112811298</v>
      </c>
      <c r="AK1360" s="26">
        <f t="shared" si="584"/>
        <v>0.14502658887188702</v>
      </c>
      <c r="AL1360" s="29">
        <v>9.8849999999999998</v>
      </c>
      <c r="AM1360" s="30">
        <v>10.255000000000001</v>
      </c>
      <c r="AN1360" s="30">
        <v>9.3975000000000009</v>
      </c>
      <c r="AO1360" s="30">
        <v>9.9700000000000006</v>
      </c>
      <c r="AP1360" s="31">
        <v>8.6E-3</v>
      </c>
    </row>
    <row r="1361" spans="1:42" x14ac:dyDescent="0.2">
      <c r="A1361" s="11">
        <v>45922</v>
      </c>
      <c r="B1361" s="5" t="s">
        <v>244</v>
      </c>
      <c r="C1361" s="10">
        <v>45901</v>
      </c>
      <c r="D1361" s="5" t="s">
        <v>196</v>
      </c>
      <c r="E1361" s="18">
        <f>IF(SUMIFS('Daily NSE Equity Options'!$K:$K,'Daily NSE Equity Options'!$A:$A,$A1361)=0,"",SUMIFS('Daily NSE Equity Options'!$K:$K,'Daily NSE Equity Options'!$A:$A,$A1361))</f>
        <v>486.62700000000001</v>
      </c>
      <c r="F1361" s="7">
        <f>IF(SUMIFS('Daily BSE Equity Options'!$K:$K,'Daily BSE Equity Options'!$A:$A,$A1361)=0,"",SUMIFS('Daily BSE Equity Options'!$K:$K,'Daily BSE Equity Options'!$A:$A,$A1361))</f>
        <v>83.513099999999994</v>
      </c>
      <c r="G1361" s="7">
        <f t="shared" si="567"/>
        <v>570.14009999999996</v>
      </c>
      <c r="H1361" s="20" t="str">
        <f t="shared" si="568"/>
        <v/>
      </c>
      <c r="I1361" s="20" t="str">
        <f t="shared" si="569"/>
        <v/>
      </c>
      <c r="J1361" s="20" t="str">
        <f t="shared" si="570"/>
        <v/>
      </c>
      <c r="K1361" s="20">
        <f t="shared" si="585"/>
        <v>7.6499328165420488E-2</v>
      </c>
      <c r="L1361" s="20">
        <f t="shared" si="586"/>
        <v>0.18153946713147406</v>
      </c>
      <c r="M1361" s="20">
        <f t="shared" si="587"/>
        <v>9.0702534437643756E-2</v>
      </c>
      <c r="N1361" s="20">
        <f t="shared" si="571"/>
        <v>0.85352179227526714</v>
      </c>
      <c r="O1361" s="20">
        <f t="shared" si="572"/>
        <v>0.14647820772473291</v>
      </c>
      <c r="P1361" s="21">
        <f>IF(SUMIFS('Daily NSE Equity Options'!$L:$L,'Daily NSE Equity Options'!$A:$A,$A1361)=0,"",SUMIFS('Daily NSE Equity Options'!$L:$L,'Daily NSE Equity Options'!$A:$A,$A1361))</f>
        <v>259065.9025</v>
      </c>
      <c r="Q1361" s="8">
        <f>IF(SUMIFS('Daily BSE Equity Options'!$L:$L,'Daily BSE Equity Options'!$A:$A,$A1361)=0,"",SUMIFS('Daily BSE Equity Options'!$L:$L,'Daily BSE Equity Options'!$A:$A,$A1361))</f>
        <v>39679.303899999999</v>
      </c>
      <c r="R1361" s="8">
        <f t="shared" si="573"/>
        <v>298745.20640000002</v>
      </c>
      <c r="S1361" s="23" t="str">
        <f t="shared" si="574"/>
        <v/>
      </c>
      <c r="T1361" s="23" t="str">
        <f t="shared" si="575"/>
        <v/>
      </c>
      <c r="U1361" s="23" t="str">
        <f t="shared" si="576"/>
        <v/>
      </c>
      <c r="V1361" s="23">
        <f t="shared" si="588"/>
        <v>0.38423094114924905</v>
      </c>
      <c r="W1361" s="23">
        <f t="shared" si="589"/>
        <v>0.36812420319719186</v>
      </c>
      <c r="X1361" s="23">
        <f t="shared" si="590"/>
        <v>0.38206983969333308</v>
      </c>
      <c r="Y1361" s="23">
        <f t="shared" si="577"/>
        <v>0.86718011519531435</v>
      </c>
      <c r="Z1361" s="23">
        <f t="shared" si="578"/>
        <v>0.13281988480468551</v>
      </c>
      <c r="AA1361" s="24">
        <f>IF(SUMIFS('Daily NSE Equity Options'!$M:$M,'Daily NSE Equity Options'!$A:$A,$A1361)=0,"",SUMIFS('Daily NSE Equity Options'!$M:$M,'Daily NSE Equity Options'!$A:$A,$A1361))</f>
        <v>141922647</v>
      </c>
      <c r="AB1361" s="9">
        <f>IF(SUMIFS('Daily BSE Equity Options'!$M:$M,'Daily BSE Equity Options'!$A:$A,$A1361)=0,"",SUMIFS('Daily BSE Equity Options'!$M:$M,'Daily BSE Equity Options'!$A:$A,$A1361))</f>
        <v>23980245</v>
      </c>
      <c r="AC1361" s="9">
        <f t="shared" si="579"/>
        <v>165902892</v>
      </c>
      <c r="AD1361" s="26" t="str">
        <f t="shared" si="580"/>
        <v/>
      </c>
      <c r="AE1361" s="26" t="str">
        <f t="shared" si="581"/>
        <v/>
      </c>
      <c r="AF1361" s="26" t="str">
        <f t="shared" si="582"/>
        <v/>
      </c>
      <c r="AG1361" s="26">
        <f t="shared" si="591"/>
        <v>0.37762032486344954</v>
      </c>
      <c r="AH1361" s="26">
        <f t="shared" si="592"/>
        <v>0.37226008583690984</v>
      </c>
      <c r="AI1361" s="26">
        <f t="shared" si="593"/>
        <v>0.37684294768189242</v>
      </c>
      <c r="AJ1361" s="26">
        <f t="shared" si="583"/>
        <v>0.85545613635234274</v>
      </c>
      <c r="AK1361" s="26">
        <f t="shared" si="584"/>
        <v>0.1445438636476572</v>
      </c>
      <c r="AL1361" s="29">
        <v>9.9674999999999994</v>
      </c>
      <c r="AM1361" s="30">
        <v>10.7325</v>
      </c>
      <c r="AN1361" s="30">
        <v>9.9674999999999994</v>
      </c>
      <c r="AO1361" s="30">
        <v>10.56</v>
      </c>
      <c r="AP1361" s="31">
        <v>5.9400000000000001E-2</v>
      </c>
    </row>
    <row r="1362" spans="1:42" x14ac:dyDescent="0.2">
      <c r="A1362" s="11">
        <v>45923</v>
      </c>
      <c r="B1362" s="5" t="s">
        <v>242</v>
      </c>
      <c r="C1362" s="10">
        <v>45901</v>
      </c>
      <c r="D1362" s="5" t="s">
        <v>196</v>
      </c>
      <c r="E1362" s="18">
        <f>IF(SUMIFS('Daily NSE Equity Options'!$K:$K,'Daily NSE Equity Options'!$A:$A,$A1362)=0,"",SUMIFS('Daily NSE Equity Options'!$K:$K,'Daily NSE Equity Options'!$A:$A,$A1362))</f>
        <v>693.16520000000003</v>
      </c>
      <c r="F1362" s="7">
        <f>IF(SUMIFS('Daily BSE Equity Options'!$K:$K,'Daily BSE Equity Options'!$A:$A,$A1362)=0,"",SUMIFS('Daily BSE Equity Options'!$K:$K,'Daily BSE Equity Options'!$A:$A,$A1362))</f>
        <v>94.059299999999993</v>
      </c>
      <c r="G1362" s="7">
        <f t="shared" si="567"/>
        <v>787.22450000000003</v>
      </c>
      <c r="H1362" s="20">
        <f t="shared" si="568"/>
        <v>0.13146349549342484</v>
      </c>
      <c r="I1362" s="20">
        <f t="shared" si="569"/>
        <v>-0.17416285250452834</v>
      </c>
      <c r="J1362" s="20">
        <f t="shared" si="570"/>
        <v>8.355099110447739E-2</v>
      </c>
      <c r="K1362" s="20">
        <f t="shared" si="585"/>
        <v>0.42442815544554668</v>
      </c>
      <c r="L1362" s="20">
        <f t="shared" si="586"/>
        <v>0.12628198450303008</v>
      </c>
      <c r="M1362" s="20">
        <f t="shared" si="587"/>
        <v>0.38075623868589514</v>
      </c>
      <c r="N1362" s="20">
        <f t="shared" si="571"/>
        <v>0.88051781924978201</v>
      </c>
      <c r="O1362" s="20">
        <f t="shared" si="572"/>
        <v>0.11948218075021799</v>
      </c>
      <c r="P1362" s="21">
        <f>IF(SUMIFS('Daily NSE Equity Options'!$L:$L,'Daily NSE Equity Options'!$A:$A,$A1362)=0,"",SUMIFS('Daily NSE Equity Options'!$L:$L,'Daily NSE Equity Options'!$A:$A,$A1362))</f>
        <v>625366.19649999996</v>
      </c>
      <c r="Q1362" s="8">
        <f>IF(SUMIFS('Daily BSE Equity Options'!$L:$L,'Daily BSE Equity Options'!$A:$A,$A1362)=0,"",SUMIFS('Daily BSE Equity Options'!$L:$L,'Daily BSE Equity Options'!$A:$A,$A1362))</f>
        <v>50268.018100000001</v>
      </c>
      <c r="R1362" s="8">
        <f t="shared" si="573"/>
        <v>675634.21459999995</v>
      </c>
      <c r="S1362" s="23">
        <f t="shared" si="574"/>
        <v>1.2536422237773475</v>
      </c>
      <c r="T1362" s="23">
        <f t="shared" si="575"/>
        <v>-0.73080613692298113</v>
      </c>
      <c r="U1362" s="23">
        <f t="shared" si="576"/>
        <v>0.45539709214504587</v>
      </c>
      <c r="V1362" s="23">
        <f t="shared" si="588"/>
        <v>1.4139270759493328</v>
      </c>
      <c r="W1362" s="23">
        <f t="shared" si="589"/>
        <v>0.26685735784795361</v>
      </c>
      <c r="X1362" s="23">
        <f t="shared" si="590"/>
        <v>1.2615734081281644</v>
      </c>
      <c r="Y1362" s="23">
        <f t="shared" si="577"/>
        <v>0.92559876777442296</v>
      </c>
      <c r="Z1362" s="23">
        <f t="shared" si="578"/>
        <v>7.440123222557711E-2</v>
      </c>
      <c r="AA1362" s="24">
        <f>IF(SUMIFS('Daily NSE Equity Options'!$M:$M,'Daily NSE Equity Options'!$A:$A,$A1362)=0,"",SUMIFS('Daily NSE Equity Options'!$M:$M,'Daily NSE Equity Options'!$A:$A,$A1362))</f>
        <v>335843878</v>
      </c>
      <c r="AB1362" s="9">
        <f>IF(SUMIFS('Daily BSE Equity Options'!$M:$M,'Daily BSE Equity Options'!$A:$A,$A1362)=0,"",SUMIFS('Daily BSE Equity Options'!$M:$M,'Daily BSE Equity Options'!$A:$A,$A1362))</f>
        <v>30474712</v>
      </c>
      <c r="AC1362" s="9">
        <f t="shared" si="579"/>
        <v>366318590</v>
      </c>
      <c r="AD1362" s="26">
        <f t="shared" si="580"/>
        <v>-0.16634158401709798</v>
      </c>
      <c r="AE1362" s="26">
        <f t="shared" si="581"/>
        <v>-0.85015655112948219</v>
      </c>
      <c r="AF1362" s="26">
        <f t="shared" si="582"/>
        <v>-0.39574571410395465</v>
      </c>
      <c r="AG1362" s="26">
        <f t="shared" si="591"/>
        <v>1.3663867966047731</v>
      </c>
      <c r="AH1362" s="26">
        <f t="shared" si="592"/>
        <v>0.27082571508339459</v>
      </c>
      <c r="AI1362" s="26">
        <f t="shared" si="593"/>
        <v>1.2080301650196672</v>
      </c>
      <c r="AJ1362" s="26">
        <f t="shared" si="583"/>
        <v>0.91680817509152346</v>
      </c>
      <c r="AK1362" s="26">
        <f t="shared" si="584"/>
        <v>8.3191824908476528E-2</v>
      </c>
      <c r="AL1362" s="29">
        <v>10.557499999999999</v>
      </c>
      <c r="AM1362" s="30">
        <v>10.9025</v>
      </c>
      <c r="AN1362" s="30">
        <v>9.9625000000000004</v>
      </c>
      <c r="AO1362" s="30">
        <v>10.63</v>
      </c>
      <c r="AP1362" s="31">
        <v>6.8999999999999999E-3</v>
      </c>
    </row>
    <row r="1363" spans="1:42" x14ac:dyDescent="0.2">
      <c r="A1363" s="11">
        <v>45924</v>
      </c>
      <c r="B1363" s="5" t="s">
        <v>240</v>
      </c>
      <c r="C1363" s="10">
        <v>45901</v>
      </c>
      <c r="D1363" s="5" t="s">
        <v>196</v>
      </c>
      <c r="E1363" s="18">
        <f>IF(SUMIFS('Daily NSE Equity Options'!$K:$K,'Daily NSE Equity Options'!$A:$A,$A1363)=0,"",SUMIFS('Daily NSE Equity Options'!$K:$K,'Daily NSE Equity Options'!$A:$A,$A1363))</f>
        <v>403.50150000000002</v>
      </c>
      <c r="F1363" s="7">
        <f>IF(SUMIFS('Daily BSE Equity Options'!$K:$K,'Daily BSE Equity Options'!$A:$A,$A1363)=0,"",SUMIFS('Daily BSE Equity Options'!$K:$K,'Daily BSE Equity Options'!$A:$A,$A1363))</f>
        <v>234.11779999999999</v>
      </c>
      <c r="G1363" s="7">
        <f t="shared" si="567"/>
        <v>637.61930000000007</v>
      </c>
      <c r="H1363" s="20">
        <f t="shared" si="568"/>
        <v>-0.40560908491096759</v>
      </c>
      <c r="I1363" s="20">
        <f t="shared" si="569"/>
        <v>28.295851842582742</v>
      </c>
      <c r="J1363" s="20">
        <f t="shared" si="570"/>
        <v>-7.1662811815615846E-2</v>
      </c>
      <c r="K1363" s="20">
        <f t="shared" si="585"/>
        <v>-0.41788551993089096</v>
      </c>
      <c r="L1363" s="20">
        <f t="shared" si="586"/>
        <v>1.4890446771345309</v>
      </c>
      <c r="M1363" s="20">
        <f t="shared" si="587"/>
        <v>-0.1900413414470713</v>
      </c>
      <c r="N1363" s="20">
        <f t="shared" si="571"/>
        <v>0.63282510425892058</v>
      </c>
      <c r="O1363" s="20">
        <f t="shared" si="572"/>
        <v>0.36717489574107931</v>
      </c>
      <c r="P1363" s="21">
        <f>IF(SUMIFS('Daily NSE Equity Options'!$L:$L,'Daily NSE Equity Options'!$A:$A,$A1363)=0,"",SUMIFS('Daily NSE Equity Options'!$L:$L,'Daily NSE Equity Options'!$A:$A,$A1363))</f>
        <v>124932.0926</v>
      </c>
      <c r="Q1363" s="8">
        <f>IF(SUMIFS('Daily BSE Equity Options'!$L:$L,'Daily BSE Equity Options'!$A:$A,$A1363)=0,"",SUMIFS('Daily BSE Equity Options'!$L:$L,'Daily BSE Equity Options'!$A:$A,$A1363))</f>
        <v>185170.5582</v>
      </c>
      <c r="R1363" s="8">
        <f t="shared" si="573"/>
        <v>310102.6508</v>
      </c>
      <c r="S1363" s="23">
        <f t="shared" si="574"/>
        <v>-0.73163366922143402</v>
      </c>
      <c r="T1363" s="23">
        <f t="shared" si="575"/>
        <v>72.948028155036795</v>
      </c>
      <c r="U1363" s="23">
        <f t="shared" si="576"/>
        <v>-0.33743316287836467</v>
      </c>
      <c r="V1363" s="23">
        <f t="shared" si="588"/>
        <v>-0.80022570247766822</v>
      </c>
      <c r="W1363" s="23">
        <f t="shared" si="589"/>
        <v>2.6836653840545983</v>
      </c>
      <c r="X1363" s="23">
        <f t="shared" si="590"/>
        <v>-0.54101991269996286</v>
      </c>
      <c r="Y1363" s="23">
        <f t="shared" si="577"/>
        <v>0.40287334622165055</v>
      </c>
      <c r="Z1363" s="23">
        <f t="shared" si="578"/>
        <v>0.59712665377834939</v>
      </c>
      <c r="AA1363" s="24">
        <f>IF(SUMIFS('Daily NSE Equity Options'!$M:$M,'Daily NSE Equity Options'!$A:$A,$A1363)=0,"",SUMIFS('Daily NSE Equity Options'!$M:$M,'Daily NSE Equity Options'!$A:$A,$A1363))</f>
        <v>71342994</v>
      </c>
      <c r="AB1363" s="9">
        <f>IF(SUMIFS('Daily BSE Equity Options'!$M:$M,'Daily BSE Equity Options'!$A:$A,$A1363)=0,"",SUMIFS('Daily BSE Equity Options'!$M:$M,'Daily BSE Equity Options'!$A:$A,$A1363))</f>
        <v>112758673</v>
      </c>
      <c r="AC1363" s="9">
        <f t="shared" si="579"/>
        <v>184101667</v>
      </c>
      <c r="AD1363" s="26">
        <f t="shared" si="580"/>
        <v>-0.89896710392248558</v>
      </c>
      <c r="AE1363" s="26">
        <f t="shared" si="581"/>
        <v>37.642438093749796</v>
      </c>
      <c r="AF1363" s="26">
        <f t="shared" si="582"/>
        <v>-0.74035603426229613</v>
      </c>
      <c r="AG1363" s="26">
        <f t="shared" si="591"/>
        <v>-0.78757095581179537</v>
      </c>
      <c r="AH1363" s="26">
        <f t="shared" si="592"/>
        <v>2.7000734576261132</v>
      </c>
      <c r="AI1363" s="26">
        <f t="shared" si="593"/>
        <v>-0.49742745242604258</v>
      </c>
      <c r="AJ1363" s="26">
        <f t="shared" si="583"/>
        <v>0.38751954375296344</v>
      </c>
      <c r="AK1363" s="26">
        <f t="shared" si="584"/>
        <v>0.61248045624703662</v>
      </c>
      <c r="AL1363" s="29">
        <v>10.625</v>
      </c>
      <c r="AM1363" s="30">
        <v>10.8925</v>
      </c>
      <c r="AN1363" s="30">
        <v>10.112500000000001</v>
      </c>
      <c r="AO1363" s="30">
        <v>10.52</v>
      </c>
      <c r="AP1363" s="31">
        <v>-9.9000000000000008E-3</v>
      </c>
    </row>
    <row r="1364" spans="1:42" x14ac:dyDescent="0.2">
      <c r="A1364" s="11">
        <v>45925</v>
      </c>
      <c r="B1364" s="5" t="s">
        <v>243</v>
      </c>
      <c r="C1364" s="10">
        <v>45901</v>
      </c>
      <c r="D1364" s="5" t="s">
        <v>196</v>
      </c>
      <c r="E1364" s="18">
        <f>IF(SUMIFS('Daily NSE Equity Options'!$K:$K,'Daily NSE Equity Options'!$A:$A,$A1364)=0,"",SUMIFS('Daily NSE Equity Options'!$K:$K,'Daily NSE Equity Options'!$A:$A,$A1364))</f>
        <v>372.62759999999997</v>
      </c>
      <c r="F1364" s="7">
        <f>IF(SUMIFS('Daily BSE Equity Options'!$K:$K,'Daily BSE Equity Options'!$A:$A,$A1364)=0,"",SUMIFS('Daily BSE Equity Options'!$K:$K,'Daily BSE Equity Options'!$A:$A,$A1364))</f>
        <v>367.55040000000002</v>
      </c>
      <c r="G1364" s="7">
        <f t="shared" si="567"/>
        <v>740.178</v>
      </c>
      <c r="H1364" s="20">
        <f t="shared" si="568"/>
        <v>-0.34484625950043224</v>
      </c>
      <c r="I1364" s="20">
        <f t="shared" si="569"/>
        <v>38.782487282173392</v>
      </c>
      <c r="J1364" s="20">
        <f t="shared" si="570"/>
        <v>0.28057901469647351</v>
      </c>
      <c r="K1364" s="20">
        <f t="shared" si="585"/>
        <v>-7.6514957193467792E-2</v>
      </c>
      <c r="L1364" s="20">
        <f t="shared" si="586"/>
        <v>0.56993786888480935</v>
      </c>
      <c r="M1364" s="20">
        <f t="shared" si="587"/>
        <v>0.16084629182334953</v>
      </c>
      <c r="N1364" s="20">
        <f t="shared" si="571"/>
        <v>0.50342971555490701</v>
      </c>
      <c r="O1364" s="20">
        <f t="shared" si="572"/>
        <v>0.49657028444509299</v>
      </c>
      <c r="P1364" s="21">
        <f>IF(SUMIFS('Daily NSE Equity Options'!$L:$L,'Daily NSE Equity Options'!$A:$A,$A1364)=0,"",SUMIFS('Daily NSE Equity Options'!$L:$L,'Daily NSE Equity Options'!$A:$A,$A1364))</f>
        <v>130090.97990000001</v>
      </c>
      <c r="Q1364" s="8">
        <f>IF(SUMIFS('Daily BSE Equity Options'!$L:$L,'Daily BSE Equity Options'!$A:$A,$A1364)=0,"",SUMIFS('Daily BSE Equity Options'!$L:$L,'Daily BSE Equity Options'!$A:$A,$A1364))</f>
        <v>625006.22400000005</v>
      </c>
      <c r="R1364" s="8">
        <f t="shared" si="573"/>
        <v>755097.20390000008</v>
      </c>
      <c r="S1364" s="23">
        <f t="shared" si="574"/>
        <v>-0.77052778804058986</v>
      </c>
      <c r="T1364" s="23">
        <f t="shared" si="575"/>
        <v>164.15853515615453</v>
      </c>
      <c r="U1364" s="23">
        <f t="shared" si="576"/>
        <v>0.32311135459658757</v>
      </c>
      <c r="V1364" s="23">
        <f t="shared" si="588"/>
        <v>4.1293531490882884E-2</v>
      </c>
      <c r="W1364" s="23">
        <f t="shared" si="589"/>
        <v>2.3753002101173126</v>
      </c>
      <c r="X1364" s="23">
        <f t="shared" si="590"/>
        <v>1.4349911293954025</v>
      </c>
      <c r="Y1364" s="23">
        <f t="shared" si="577"/>
        <v>0.17228375264547843</v>
      </c>
      <c r="Z1364" s="23">
        <f t="shared" si="578"/>
        <v>0.82771624735452154</v>
      </c>
      <c r="AA1364" s="24">
        <f>IF(SUMIFS('Daily NSE Equity Options'!$M:$M,'Daily NSE Equity Options'!$A:$A,$A1364)=0,"",SUMIFS('Daily NSE Equity Options'!$M:$M,'Daily NSE Equity Options'!$A:$A,$A1364))</f>
        <v>74436719</v>
      </c>
      <c r="AB1364" s="9">
        <f>IF(SUMIFS('Daily BSE Equity Options'!$M:$M,'Daily BSE Equity Options'!$A:$A,$A1364)=0,"",SUMIFS('Daily BSE Equity Options'!$M:$M,'Daily BSE Equity Options'!$A:$A,$A1364))</f>
        <v>382139053</v>
      </c>
      <c r="AC1364" s="9">
        <f t="shared" si="579"/>
        <v>456575772</v>
      </c>
      <c r="AD1364" s="26">
        <f t="shared" si="580"/>
        <v>-0.89718358594264735</v>
      </c>
      <c r="AE1364" s="26">
        <f t="shared" si="581"/>
        <v>85.37933152258924</v>
      </c>
      <c r="AF1364" s="26">
        <f t="shared" si="582"/>
        <v>-0.37318071424188837</v>
      </c>
      <c r="AG1364" s="26">
        <f t="shared" si="591"/>
        <v>4.3364103838983814E-2</v>
      </c>
      <c r="AH1364" s="26">
        <f t="shared" si="592"/>
        <v>2.3889992036355379</v>
      </c>
      <c r="AI1364" s="26">
        <f t="shared" si="593"/>
        <v>1.4800197599514404</v>
      </c>
      <c r="AJ1364" s="26">
        <f t="shared" si="583"/>
        <v>0.16303256450497772</v>
      </c>
      <c r="AK1364" s="26">
        <f t="shared" si="584"/>
        <v>0.83696743549502228</v>
      </c>
      <c r="AL1364" s="29">
        <v>10.522500000000001</v>
      </c>
      <c r="AM1364" s="30">
        <v>10.897500000000001</v>
      </c>
      <c r="AN1364" s="30">
        <v>10.285</v>
      </c>
      <c r="AO1364" s="30">
        <v>10.78</v>
      </c>
      <c r="AP1364" s="31">
        <v>2.4500000000000001E-2</v>
      </c>
    </row>
    <row r="1365" spans="1:42" x14ac:dyDescent="0.2">
      <c r="A1365" s="11">
        <v>45926</v>
      </c>
      <c r="B1365" s="5" t="s">
        <v>241</v>
      </c>
      <c r="C1365" s="10">
        <v>45901</v>
      </c>
      <c r="D1365" s="5" t="s">
        <v>196</v>
      </c>
      <c r="E1365" s="18">
        <f>IF(SUMIFS('Daily NSE Equity Options'!$K:$K,'Daily NSE Equity Options'!$A:$A,$A1365)=0,"",SUMIFS('Daily NSE Equity Options'!$K:$K,'Daily NSE Equity Options'!$A:$A,$A1365))</f>
        <v>596.14409999999998</v>
      </c>
      <c r="F1365" s="7">
        <f>IF(SUMIFS('Daily BSE Equity Options'!$K:$K,'Daily BSE Equity Options'!$A:$A,$A1365)=0,"",SUMIFS('Daily BSE Equity Options'!$K:$K,'Daily BSE Equity Options'!$A:$A,$A1365))</f>
        <v>85.234700000000004</v>
      </c>
      <c r="G1365" s="7">
        <f t="shared" si="567"/>
        <v>681.37879999999996</v>
      </c>
      <c r="H1365" s="20">
        <f t="shared" si="568"/>
        <v>-0.15310612041198535</v>
      </c>
      <c r="I1365" s="20">
        <f t="shared" si="569"/>
        <v>1.7807495179712709</v>
      </c>
      <c r="J1365" s="20">
        <f t="shared" si="570"/>
        <v>-7.2411342690281488E-2</v>
      </c>
      <c r="K1365" s="20">
        <f t="shared" si="585"/>
        <v>0.59983882031282709</v>
      </c>
      <c r="L1365" s="20">
        <f t="shared" si="586"/>
        <v>-0.76810064687727175</v>
      </c>
      <c r="M1365" s="20">
        <f t="shared" si="587"/>
        <v>-7.9439270013429208E-2</v>
      </c>
      <c r="N1365" s="20">
        <f t="shared" si="571"/>
        <v>0.87490849436466178</v>
      </c>
      <c r="O1365" s="20">
        <f t="shared" si="572"/>
        <v>0.12509150563533825</v>
      </c>
      <c r="P1365" s="21">
        <f>IF(SUMIFS('Daily NSE Equity Options'!$L:$L,'Daily NSE Equity Options'!$A:$A,$A1365)=0,"",SUMIFS('Daily NSE Equity Options'!$L:$L,'Daily NSE Equity Options'!$A:$A,$A1365))</f>
        <v>233460.1954</v>
      </c>
      <c r="Q1365" s="8">
        <f>IF(SUMIFS('Daily BSE Equity Options'!$L:$L,'Daily BSE Equity Options'!$A:$A,$A1365)=0,"",SUMIFS('Daily BSE Equity Options'!$L:$L,'Daily BSE Equity Options'!$A:$A,$A1365))</f>
        <v>31982.6983</v>
      </c>
      <c r="R1365" s="8">
        <f t="shared" si="573"/>
        <v>265442.89370000002</v>
      </c>
      <c r="S1365" s="23">
        <f t="shared" si="574"/>
        <v>-0.45677990101947075</v>
      </c>
      <c r="T1365" s="23">
        <f t="shared" si="575"/>
        <v>0.75967779925684931</v>
      </c>
      <c r="U1365" s="23">
        <f t="shared" si="576"/>
        <v>-0.40742240958024778</v>
      </c>
      <c r="V1365" s="23">
        <f t="shared" si="588"/>
        <v>0.79459172019043267</v>
      </c>
      <c r="W1365" s="23">
        <f t="shared" si="589"/>
        <v>-0.94882819230932969</v>
      </c>
      <c r="X1365" s="23">
        <f t="shared" si="590"/>
        <v>-0.64846526734701904</v>
      </c>
      <c r="Y1365" s="23">
        <f t="shared" si="577"/>
        <v>0.87951194377745734</v>
      </c>
      <c r="Z1365" s="23">
        <f t="shared" si="578"/>
        <v>0.12048805622254259</v>
      </c>
      <c r="AA1365" s="24">
        <f>IF(SUMIFS('Daily NSE Equity Options'!$M:$M,'Daily NSE Equity Options'!$A:$A,$A1365)=0,"",SUMIFS('Daily NSE Equity Options'!$M:$M,'Daily NSE Equity Options'!$A:$A,$A1365))</f>
        <v>131639349</v>
      </c>
      <c r="AB1365" s="9">
        <f>IF(SUMIFS('Daily BSE Equity Options'!$M:$M,'Daily BSE Equity Options'!$A:$A,$A1365)=0,"",SUMIFS('Daily BSE Equity Options'!$M:$M,'Daily BSE Equity Options'!$A:$A,$A1365))</f>
        <v>19709690</v>
      </c>
      <c r="AC1365" s="9">
        <f t="shared" si="579"/>
        <v>151349039</v>
      </c>
      <c r="AD1365" s="26">
        <f t="shared" si="580"/>
        <v>-0.79631228279633759</v>
      </c>
      <c r="AE1365" s="26">
        <f t="shared" si="581"/>
        <v>-6.9605726598375051E-2</v>
      </c>
      <c r="AF1365" s="26">
        <f t="shared" si="582"/>
        <v>-0.77324780209092325</v>
      </c>
      <c r="AG1365" s="26">
        <f t="shared" si="591"/>
        <v>0.76847328534187542</v>
      </c>
      <c r="AH1365" s="26">
        <f t="shared" si="592"/>
        <v>-0.94842272768180014</v>
      </c>
      <c r="AI1365" s="26">
        <f t="shared" si="593"/>
        <v>-0.66851276769017876</v>
      </c>
      <c r="AJ1365" s="26">
        <f t="shared" si="583"/>
        <v>0.86977327289141226</v>
      </c>
      <c r="AK1365" s="26">
        <f t="shared" si="584"/>
        <v>0.13022672710858771</v>
      </c>
      <c r="AL1365" s="29">
        <v>10.782500000000001</v>
      </c>
      <c r="AM1365" s="30">
        <v>11.6775</v>
      </c>
      <c r="AN1365" s="30">
        <v>10.17</v>
      </c>
      <c r="AO1365" s="30">
        <v>11.43</v>
      </c>
      <c r="AP1365" s="31">
        <v>6.0100000000000001E-2</v>
      </c>
    </row>
    <row r="1366" spans="1:42" x14ac:dyDescent="0.2">
      <c r="A1366" s="11">
        <v>45929</v>
      </c>
      <c r="B1366" s="5" t="s">
        <v>244</v>
      </c>
      <c r="C1366" s="10">
        <v>45901</v>
      </c>
      <c r="D1366" s="5" t="s">
        <v>196</v>
      </c>
      <c r="E1366" s="18">
        <f>IF(SUMIFS('Daily NSE Equity Options'!$K:$K,'Daily NSE Equity Options'!$A:$A,$A1366)=0,"",SUMIFS('Daily NSE Equity Options'!$K:$K,'Daily NSE Equity Options'!$A:$A,$A1366))</f>
        <v>681.28719999999998</v>
      </c>
      <c r="F1366" s="7">
        <f>IF(SUMIFS('Daily BSE Equity Options'!$K:$K,'Daily BSE Equity Options'!$A:$A,$A1366)=0,"",SUMIFS('Daily BSE Equity Options'!$K:$K,'Daily BSE Equity Options'!$A:$A,$A1366))</f>
        <v>99.908500000000004</v>
      </c>
      <c r="G1366" s="7">
        <f t="shared" si="567"/>
        <v>781.19569999999999</v>
      </c>
      <c r="H1366" s="20" t="str">
        <f t="shared" si="568"/>
        <v/>
      </c>
      <c r="I1366" s="20" t="str">
        <f t="shared" si="569"/>
        <v/>
      </c>
      <c r="J1366" s="20" t="str">
        <f t="shared" si="570"/>
        <v/>
      </c>
      <c r="K1366" s="20">
        <f t="shared" si="585"/>
        <v>0.14282301879696546</v>
      </c>
      <c r="L1366" s="20">
        <f t="shared" si="586"/>
        <v>0.17215758370710521</v>
      </c>
      <c r="M1366" s="20">
        <f t="shared" si="587"/>
        <v>0.14649252368873245</v>
      </c>
      <c r="N1366" s="20">
        <f t="shared" si="571"/>
        <v>0.87210823101048818</v>
      </c>
      <c r="O1366" s="20">
        <f t="shared" si="572"/>
        <v>0.12789176898951185</v>
      </c>
      <c r="P1366" s="21">
        <f>IF(SUMIFS('Daily NSE Equity Options'!$L:$L,'Daily NSE Equity Options'!$A:$A,$A1366)=0,"",SUMIFS('Daily NSE Equity Options'!$L:$L,'Daily NSE Equity Options'!$A:$A,$A1366))</f>
        <v>346623.1349</v>
      </c>
      <c r="Q1366" s="8">
        <f>IF(SUMIFS('Daily BSE Equity Options'!$L:$L,'Daily BSE Equity Options'!$A:$A,$A1366)=0,"",SUMIFS('Daily BSE Equity Options'!$L:$L,'Daily BSE Equity Options'!$A:$A,$A1366))</f>
        <v>44358.435700000002</v>
      </c>
      <c r="R1366" s="8">
        <f t="shared" si="573"/>
        <v>390981.57059999998</v>
      </c>
      <c r="S1366" s="23" t="str">
        <f t="shared" si="574"/>
        <v/>
      </c>
      <c r="T1366" s="23" t="str">
        <f t="shared" si="575"/>
        <v/>
      </c>
      <c r="U1366" s="23" t="str">
        <f t="shared" si="576"/>
        <v/>
      </c>
      <c r="V1366" s="23">
        <f t="shared" si="588"/>
        <v>0.48472048653138411</v>
      </c>
      <c r="W1366" s="23">
        <f t="shared" si="589"/>
        <v>0.38695100969638951</v>
      </c>
      <c r="X1366" s="23">
        <f t="shared" si="590"/>
        <v>0.47294043230964045</v>
      </c>
      <c r="Y1366" s="23">
        <f t="shared" si="577"/>
        <v>0.88654596780117401</v>
      </c>
      <c r="Z1366" s="23">
        <f t="shared" si="578"/>
        <v>0.1134540321988261</v>
      </c>
      <c r="AA1366" s="24">
        <f>IF(SUMIFS('Daily NSE Equity Options'!$M:$M,'Daily NSE Equity Options'!$A:$A,$A1366)=0,"",SUMIFS('Daily NSE Equity Options'!$M:$M,'Daily NSE Equity Options'!$A:$A,$A1366))</f>
        <v>191359202</v>
      </c>
      <c r="AB1366" s="9">
        <f>IF(SUMIFS('Daily BSE Equity Options'!$M:$M,'Daily BSE Equity Options'!$A:$A,$A1366)=0,"",SUMIFS('Daily BSE Equity Options'!$M:$M,'Daily BSE Equity Options'!$A:$A,$A1366))</f>
        <v>27435666</v>
      </c>
      <c r="AC1366" s="9">
        <f t="shared" si="579"/>
        <v>218794868</v>
      </c>
      <c r="AD1366" s="26" t="str">
        <f t="shared" si="580"/>
        <v/>
      </c>
      <c r="AE1366" s="26" t="str">
        <f t="shared" si="581"/>
        <v/>
      </c>
      <c r="AF1366" s="26" t="str">
        <f t="shared" si="582"/>
        <v/>
      </c>
      <c r="AG1366" s="26">
        <f t="shared" si="591"/>
        <v>0.4536626278818805</v>
      </c>
      <c r="AH1366" s="26">
        <f t="shared" si="592"/>
        <v>0.3919887121512311</v>
      </c>
      <c r="AI1366" s="26">
        <f t="shared" si="593"/>
        <v>0.44563103568830731</v>
      </c>
      <c r="AJ1366" s="26">
        <f t="shared" si="583"/>
        <v>0.87460553233817162</v>
      </c>
      <c r="AK1366" s="26">
        <f t="shared" si="584"/>
        <v>0.12539446766182835</v>
      </c>
      <c r="AL1366" s="29">
        <v>11.425000000000001</v>
      </c>
      <c r="AM1366" s="30">
        <v>11.725</v>
      </c>
      <c r="AN1366" s="30">
        <v>10.615</v>
      </c>
      <c r="AO1366" s="30">
        <v>11.37</v>
      </c>
      <c r="AP1366" s="31">
        <v>-4.7999999999999996E-3</v>
      </c>
    </row>
    <row r="1367" spans="1:42" x14ac:dyDescent="0.2">
      <c r="A1367" s="11">
        <v>45930</v>
      </c>
      <c r="B1367" s="5" t="s">
        <v>242</v>
      </c>
      <c r="C1367" s="10">
        <v>45901</v>
      </c>
      <c r="D1367" s="5" t="s">
        <v>196</v>
      </c>
      <c r="E1367" s="18">
        <f>IF(SUMIFS('Daily NSE Equity Options'!$K:$K,'Daily NSE Equity Options'!$A:$A,$A1367)=0,"",SUMIFS('Daily NSE Equity Options'!$K:$K,'Daily NSE Equity Options'!$A:$A,$A1367))</f>
        <v>739.37940000000003</v>
      </c>
      <c r="F1367" s="7">
        <f>IF(SUMIFS('Daily BSE Equity Options'!$K:$K,'Daily BSE Equity Options'!$A:$A,$A1367)=0,"",SUMIFS('Daily BSE Equity Options'!$K:$K,'Daily BSE Equity Options'!$A:$A,$A1367))</f>
        <v>85.773200000000003</v>
      </c>
      <c r="G1367" s="7">
        <f t="shared" si="567"/>
        <v>825.15260000000001</v>
      </c>
      <c r="H1367" s="20">
        <f t="shared" si="568"/>
        <v>5.418721740287169E-2</v>
      </c>
      <c r="I1367" s="20">
        <f t="shared" si="569"/>
        <v>-0.27446301523511607</v>
      </c>
      <c r="J1367" s="20">
        <f t="shared" si="570"/>
        <v>6.7818927952394414E-3</v>
      </c>
      <c r="K1367" s="20">
        <f t="shared" si="585"/>
        <v>8.5268298010002352E-2</v>
      </c>
      <c r="L1367" s="20">
        <f t="shared" si="586"/>
        <v>-0.14148245644764956</v>
      </c>
      <c r="M1367" s="20">
        <f t="shared" si="587"/>
        <v>5.626874290270667E-2</v>
      </c>
      <c r="N1367" s="20">
        <f t="shared" si="571"/>
        <v>0.89605171213179236</v>
      </c>
      <c r="O1367" s="20">
        <f t="shared" si="572"/>
        <v>0.10394828786820766</v>
      </c>
      <c r="P1367" s="21">
        <f>IF(SUMIFS('Daily NSE Equity Options'!$L:$L,'Daily NSE Equity Options'!$A:$A,$A1367)=0,"",SUMIFS('Daily NSE Equity Options'!$L:$L,'Daily NSE Equity Options'!$A:$A,$A1367))</f>
        <v>654131.64080000005</v>
      </c>
      <c r="Q1367" s="8">
        <f>IF(SUMIFS('Daily BSE Equity Options'!$L:$L,'Daily BSE Equity Options'!$A:$A,$A1367)=0,"",SUMIFS('Daily BSE Equity Options'!$L:$L,'Daily BSE Equity Options'!$A:$A,$A1367))</f>
        <v>50141.900300000001</v>
      </c>
      <c r="R1367" s="8">
        <f t="shared" si="573"/>
        <v>704273.54110000003</v>
      </c>
      <c r="S1367" s="23">
        <f t="shared" si="574"/>
        <v>0.96725130296697004</v>
      </c>
      <c r="T1367" s="23">
        <f t="shared" si="575"/>
        <v>-0.71116372204757705</v>
      </c>
      <c r="U1367" s="23">
        <f t="shared" si="576"/>
        <v>0.39154189998561018</v>
      </c>
      <c r="V1367" s="23">
        <f t="shared" si="588"/>
        <v>0.88715516922641524</v>
      </c>
      <c r="W1367" s="23">
        <f t="shared" si="589"/>
        <v>0.13038026496502453</v>
      </c>
      <c r="X1367" s="23">
        <f t="shared" si="590"/>
        <v>0.80129600487107999</v>
      </c>
      <c r="Y1367" s="23">
        <f t="shared" si="577"/>
        <v>0.92880337344253527</v>
      </c>
      <c r="Z1367" s="23">
        <f t="shared" si="578"/>
        <v>7.119662655746474E-2</v>
      </c>
      <c r="AA1367" s="24">
        <f>IF(SUMIFS('Daily NSE Equity Options'!$M:$M,'Daily NSE Equity Options'!$A:$A,$A1367)=0,"",SUMIFS('Daily NSE Equity Options'!$M:$M,'Daily NSE Equity Options'!$A:$A,$A1367))</f>
        <v>355192044</v>
      </c>
      <c r="AB1367" s="9">
        <f>IF(SUMIFS('Daily BSE Equity Options'!$M:$M,'Daily BSE Equity Options'!$A:$A,$A1367)=0,"",SUMIFS('Daily BSE Equity Options'!$M:$M,'Daily BSE Equity Options'!$A:$A,$A1367))</f>
        <v>31066777</v>
      </c>
      <c r="AC1367" s="9">
        <f t="shared" si="579"/>
        <v>386258821</v>
      </c>
      <c r="AD1367" s="26">
        <f t="shared" si="580"/>
        <v>-0.25399638645145683</v>
      </c>
      <c r="AE1367" s="26">
        <f t="shared" si="581"/>
        <v>-0.83824069152900149</v>
      </c>
      <c r="AF1367" s="26">
        <f t="shared" si="582"/>
        <v>-0.42192574342475497</v>
      </c>
      <c r="AG1367" s="26">
        <f t="shared" si="591"/>
        <v>0.8561534553222061</v>
      </c>
      <c r="AH1367" s="26">
        <f t="shared" si="592"/>
        <v>0.13235002204794299</v>
      </c>
      <c r="AI1367" s="26">
        <f t="shared" si="593"/>
        <v>0.76539250911497603</v>
      </c>
      <c r="AJ1367" s="26">
        <f t="shared" si="583"/>
        <v>0.91957005170892914</v>
      </c>
      <c r="AK1367" s="26">
        <f t="shared" si="584"/>
        <v>8.0429948291070877E-2</v>
      </c>
      <c r="AL1367" s="29">
        <v>11.365</v>
      </c>
      <c r="AM1367" s="30">
        <v>11.7875</v>
      </c>
      <c r="AN1367" s="30">
        <v>10.93</v>
      </c>
      <c r="AO1367" s="30">
        <v>11.07</v>
      </c>
      <c r="AP1367" s="31">
        <v>-2.5999999999999999E-2</v>
      </c>
    </row>
    <row r="1368" spans="1:42" x14ac:dyDescent="0.2">
      <c r="A1368" s="11">
        <v>45931</v>
      </c>
      <c r="B1368" s="5" t="s">
        <v>240</v>
      </c>
      <c r="C1368" s="10">
        <v>45931</v>
      </c>
      <c r="D1368" s="5" t="s">
        <v>197</v>
      </c>
      <c r="E1368" s="18">
        <f>IF(SUMIFS('Daily NSE Equity Options'!$K:$K,'Daily NSE Equity Options'!$A:$A,$A1368)=0,"",SUMIFS('Daily NSE Equity Options'!$K:$K,'Daily NSE Equity Options'!$A:$A,$A1368))</f>
        <v>421.63630000000001</v>
      </c>
      <c r="F1368" s="7">
        <f>IF(SUMIFS('Daily BSE Equity Options'!$K:$K,'Daily BSE Equity Options'!$A:$A,$A1368)=0,"",SUMIFS('Daily BSE Equity Options'!$K:$K,'Daily BSE Equity Options'!$A:$A,$A1368))</f>
        <v>419.5795</v>
      </c>
      <c r="G1368" s="7">
        <f t="shared" si="567"/>
        <v>841.21579999999994</v>
      </c>
      <c r="H1368" s="20">
        <f t="shared" si="568"/>
        <v>-0.37833265952518491</v>
      </c>
      <c r="I1368" s="20">
        <f t="shared" si="569"/>
        <v>34.687025822474737</v>
      </c>
      <c r="J1368" s="20">
        <f t="shared" si="570"/>
        <v>0.21916782199440621</v>
      </c>
      <c r="K1368" s="20">
        <f t="shared" si="585"/>
        <v>-0.42974297092940383</v>
      </c>
      <c r="L1368" s="20">
        <f t="shared" si="586"/>
        <v>3.8917319162628887</v>
      </c>
      <c r="M1368" s="20">
        <f t="shared" si="587"/>
        <v>1.9466944659690677E-2</v>
      </c>
      <c r="N1368" s="20">
        <f t="shared" si="571"/>
        <v>0.50122251626752612</v>
      </c>
      <c r="O1368" s="20">
        <f t="shared" si="572"/>
        <v>0.49877748373247388</v>
      </c>
      <c r="P1368" s="21">
        <f>IF(SUMIFS('Daily NSE Equity Options'!$L:$L,'Daily NSE Equity Options'!$A:$A,$A1368)=0,"",SUMIFS('Daily NSE Equity Options'!$L:$L,'Daily NSE Equity Options'!$A:$A,$A1368))</f>
        <v>122681.4672</v>
      </c>
      <c r="Q1368" s="8">
        <f>IF(SUMIFS('Daily BSE Equity Options'!$L:$L,'Daily BSE Equity Options'!$A:$A,$A1368)=0,"",SUMIFS('Daily BSE Equity Options'!$L:$L,'Daily BSE Equity Options'!$A:$A,$A1368))</f>
        <v>665960.59680000006</v>
      </c>
      <c r="R1368" s="8">
        <f t="shared" si="573"/>
        <v>788642.06400000001</v>
      </c>
      <c r="S1368" s="23">
        <f t="shared" si="574"/>
        <v>-0.8064744021490633</v>
      </c>
      <c r="T1368" s="23">
        <f t="shared" si="575"/>
        <v>148.71606933577053</v>
      </c>
      <c r="U1368" s="23">
        <f t="shared" si="576"/>
        <v>0.2353859980791646</v>
      </c>
      <c r="V1368" s="23">
        <f t="shared" si="588"/>
        <v>-0.81245140955120121</v>
      </c>
      <c r="W1368" s="23">
        <f t="shared" si="589"/>
        <v>12.281518905656634</v>
      </c>
      <c r="X1368" s="23">
        <f t="shared" si="590"/>
        <v>0.11979510513517999</v>
      </c>
      <c r="Y1368" s="23">
        <f t="shared" si="577"/>
        <v>0.15556039019496176</v>
      </c>
      <c r="Z1368" s="23">
        <f t="shared" si="578"/>
        <v>0.84443960980503829</v>
      </c>
      <c r="AA1368" s="24">
        <f>IF(SUMIFS('Daily NSE Equity Options'!$M:$M,'Daily NSE Equity Options'!$A:$A,$A1368)=0,"",SUMIFS('Daily NSE Equity Options'!$M:$M,'Daily NSE Equity Options'!$A:$A,$A1368))</f>
        <v>68891415</v>
      </c>
      <c r="AB1368" s="9">
        <f>IF(SUMIFS('Daily BSE Equity Options'!$M:$M,'Daily BSE Equity Options'!$A:$A,$A1368)=0,"",SUMIFS('Daily BSE Equity Options'!$M:$M,'Daily BSE Equity Options'!$A:$A,$A1368))</f>
        <v>412089049</v>
      </c>
      <c r="AC1368" s="9">
        <f t="shared" si="579"/>
        <v>480980464</v>
      </c>
      <c r="AD1368" s="26">
        <f t="shared" si="580"/>
        <v>-0.92076564604418021</v>
      </c>
      <c r="AE1368" s="26">
        <f t="shared" si="581"/>
        <v>78.019573060531826</v>
      </c>
      <c r="AF1368" s="26">
        <f t="shared" si="582"/>
        <v>-0.45010629802682711</v>
      </c>
      <c r="AG1368" s="26">
        <f t="shared" si="591"/>
        <v>-0.80604459991789679</v>
      </c>
      <c r="AH1368" s="26">
        <f t="shared" si="592"/>
        <v>12.264621849894503</v>
      </c>
      <c r="AI1368" s="26">
        <f t="shared" si="593"/>
        <v>0.24522842677034951</v>
      </c>
      <c r="AJ1368" s="26">
        <f t="shared" si="583"/>
        <v>0.14323121240117562</v>
      </c>
      <c r="AK1368" s="26">
        <f t="shared" si="584"/>
        <v>0.85676878759882436</v>
      </c>
      <c r="AL1368" s="29">
        <v>11.065</v>
      </c>
      <c r="AM1368" s="30">
        <v>11.255000000000001</v>
      </c>
      <c r="AN1368" s="30">
        <v>10.1525</v>
      </c>
      <c r="AO1368" s="30">
        <v>10.29</v>
      </c>
      <c r="AP1368" s="31">
        <v>-7.0000000000000007E-2</v>
      </c>
    </row>
    <row r="1369" spans="1:42" x14ac:dyDescent="0.2">
      <c r="A1369" s="11">
        <v>45933</v>
      </c>
      <c r="B1369" s="5" t="s">
        <v>241</v>
      </c>
      <c r="C1369" s="10">
        <v>45931</v>
      </c>
      <c r="D1369" s="5" t="s">
        <v>197</v>
      </c>
      <c r="E1369" s="18">
        <f>IF(SUMIFS('Daily NSE Equity Options'!$K:$K,'Daily NSE Equity Options'!$A:$A,$A1369)=0,"",SUMIFS('Daily NSE Equity Options'!$K:$K,'Daily NSE Equity Options'!$A:$A,$A1369))</f>
        <v>486.28649999999999</v>
      </c>
      <c r="F1369" s="7">
        <f>IF(SUMIFS('Daily BSE Equity Options'!$K:$K,'Daily BSE Equity Options'!$A:$A,$A1369)=0,"",SUMIFS('Daily BSE Equity Options'!$K:$K,'Daily BSE Equity Options'!$A:$A,$A1369))</f>
        <v>85.513000000000005</v>
      </c>
      <c r="G1369" s="7">
        <f t="shared" si="567"/>
        <v>571.79949999999997</v>
      </c>
      <c r="H1369" s="20">
        <f t="shared" si="568"/>
        <v>-0.44311693231478433</v>
      </c>
      <c r="I1369" s="20">
        <f t="shared" si="569"/>
        <v>1.0805778991060957</v>
      </c>
      <c r="J1369" s="20">
        <f t="shared" si="570"/>
        <v>-0.37462438330505943</v>
      </c>
      <c r="K1369" s="20">
        <f t="shared" si="585"/>
        <v>0.15333167471586284</v>
      </c>
      <c r="L1369" s="20">
        <f t="shared" si="586"/>
        <v>-0.79619356999090751</v>
      </c>
      <c r="M1369" s="20">
        <f t="shared" si="587"/>
        <v>-0.32027013757944156</v>
      </c>
      <c r="N1369" s="20">
        <f t="shared" si="571"/>
        <v>0.85044932708055887</v>
      </c>
      <c r="O1369" s="20">
        <f t="shared" si="572"/>
        <v>0.14955067291944119</v>
      </c>
      <c r="P1369" s="21">
        <f>IF(SUMIFS('Daily NSE Equity Options'!$L:$L,'Daily NSE Equity Options'!$A:$A,$A1369)=0,"",SUMIFS('Daily NSE Equity Options'!$L:$L,'Daily NSE Equity Options'!$A:$A,$A1369))</f>
        <v>193823.5019</v>
      </c>
      <c r="Q1369" s="8">
        <f>IF(SUMIFS('Daily BSE Equity Options'!$L:$L,'Daily BSE Equity Options'!$A:$A,$A1369)=0,"",SUMIFS('Daily BSE Equity Options'!$L:$L,'Daily BSE Equity Options'!$A:$A,$A1369))</f>
        <v>34002.127800000002</v>
      </c>
      <c r="R1369" s="8">
        <f t="shared" si="573"/>
        <v>227825.62969999999</v>
      </c>
      <c r="S1369" s="23">
        <f t="shared" si="574"/>
        <v>-0.64043790468953576</v>
      </c>
      <c r="T1369" s="23">
        <f t="shared" si="575"/>
        <v>0.58358775299881449</v>
      </c>
      <c r="U1369" s="23">
        <f t="shared" si="576"/>
        <v>-0.59355021901119964</v>
      </c>
      <c r="V1369" s="23">
        <f t="shared" si="588"/>
        <v>0.57989227161769707</v>
      </c>
      <c r="W1369" s="23">
        <f t="shared" si="589"/>
        <v>-0.94894273330376711</v>
      </c>
      <c r="X1369" s="23">
        <f t="shared" si="590"/>
        <v>-0.71111656339446783</v>
      </c>
      <c r="Y1369" s="23">
        <f t="shared" si="577"/>
        <v>0.85075371965492264</v>
      </c>
      <c r="Z1369" s="23">
        <f t="shared" si="578"/>
        <v>0.14924628034507745</v>
      </c>
      <c r="AA1369" s="24">
        <f>IF(SUMIFS('Daily NSE Equity Options'!$M:$M,'Daily NSE Equity Options'!$A:$A,$A1369)=0,"",SUMIFS('Daily NSE Equity Options'!$M:$M,'Daily NSE Equity Options'!$A:$A,$A1369))</f>
        <v>106736232</v>
      </c>
      <c r="AB1369" s="9">
        <f>IF(SUMIFS('Daily BSE Equity Options'!$M:$M,'Daily BSE Equity Options'!$A:$A,$A1369)=0,"",SUMIFS('Daily BSE Equity Options'!$M:$M,'Daily BSE Equity Options'!$A:$A,$A1369))</f>
        <v>20915329</v>
      </c>
      <c r="AC1369" s="9">
        <f t="shared" si="579"/>
        <v>127651561</v>
      </c>
      <c r="AD1369" s="26">
        <f t="shared" si="580"/>
        <v>-0.87112026797266318</v>
      </c>
      <c r="AE1369" s="26">
        <f t="shared" si="581"/>
        <v>-0.18470812483752408</v>
      </c>
      <c r="AF1369" s="26">
        <f t="shared" si="582"/>
        <v>-0.85049684374236789</v>
      </c>
      <c r="AG1369" s="26">
        <f t="shared" si="591"/>
        <v>0.54934010282703594</v>
      </c>
      <c r="AH1369" s="26">
        <f t="shared" si="592"/>
        <v>-0.94924560831996285</v>
      </c>
      <c r="AI1369" s="26">
        <f t="shared" si="593"/>
        <v>-0.7346013600253003</v>
      </c>
      <c r="AJ1369" s="26">
        <f t="shared" si="583"/>
        <v>0.83615297113366283</v>
      </c>
      <c r="AK1369" s="26">
        <f t="shared" si="584"/>
        <v>0.16384702886633717</v>
      </c>
      <c r="AL1369" s="29">
        <v>10.2875</v>
      </c>
      <c r="AM1369" s="30">
        <v>10.6225</v>
      </c>
      <c r="AN1369" s="30">
        <v>9.9450000000000003</v>
      </c>
      <c r="AO1369" s="30">
        <v>10.06</v>
      </c>
      <c r="AP1369" s="31">
        <v>-2.2100000000000002E-2</v>
      </c>
    </row>
    <row r="1370" spans="1:42" x14ac:dyDescent="0.2">
      <c r="A1370" s="11">
        <v>45936</v>
      </c>
      <c r="B1370" s="5" t="s">
        <v>244</v>
      </c>
      <c r="C1370" s="10">
        <v>45931</v>
      </c>
      <c r="D1370" s="5" t="s">
        <v>197</v>
      </c>
      <c r="E1370" s="18">
        <f>IF(SUMIFS('Daily NSE Equity Options'!$K:$K,'Daily NSE Equity Options'!$A:$A,$A1370)=0,"",SUMIFS('Daily NSE Equity Options'!$K:$K,'Daily NSE Equity Options'!$A:$A,$A1370))</f>
        <v>520.35159999999996</v>
      </c>
      <c r="F1370" s="7">
        <f>IF(SUMIFS('Daily BSE Equity Options'!$K:$K,'Daily BSE Equity Options'!$A:$A,$A1370)=0,"",SUMIFS('Daily BSE Equity Options'!$K:$K,'Daily BSE Equity Options'!$A:$A,$A1370))</f>
        <v>87.729399999999998</v>
      </c>
      <c r="G1370" s="7">
        <f t="shared" si="567"/>
        <v>608.0809999999999</v>
      </c>
      <c r="H1370" s="20" t="str">
        <f t="shared" si="568"/>
        <v/>
      </c>
      <c r="I1370" s="20" t="str">
        <f t="shared" si="569"/>
        <v/>
      </c>
      <c r="J1370" s="20" t="str">
        <f t="shared" si="570"/>
        <v/>
      </c>
      <c r="K1370" s="20">
        <f t="shared" si="585"/>
        <v>7.0051502560733114E-2</v>
      </c>
      <c r="L1370" s="20">
        <f t="shared" si="586"/>
        <v>2.5918866137312424E-2</v>
      </c>
      <c r="M1370" s="20">
        <f t="shared" si="587"/>
        <v>6.3451437085901619E-2</v>
      </c>
      <c r="N1370" s="20">
        <f t="shared" si="571"/>
        <v>0.85572744420562397</v>
      </c>
      <c r="O1370" s="20">
        <f t="shared" si="572"/>
        <v>0.14427255579437609</v>
      </c>
      <c r="P1370" s="21">
        <f>IF(SUMIFS('Daily NSE Equity Options'!$L:$L,'Daily NSE Equity Options'!$A:$A,$A1370)=0,"",SUMIFS('Daily NSE Equity Options'!$L:$L,'Daily NSE Equity Options'!$A:$A,$A1370))</f>
        <v>283340.54489999998</v>
      </c>
      <c r="Q1370" s="8">
        <f>IF(SUMIFS('Daily BSE Equity Options'!$L:$L,'Daily BSE Equity Options'!$A:$A,$A1370)=0,"",SUMIFS('Daily BSE Equity Options'!$L:$L,'Daily BSE Equity Options'!$A:$A,$A1370))</f>
        <v>43166.083500000001</v>
      </c>
      <c r="R1370" s="8">
        <f t="shared" si="573"/>
        <v>326506.62839999999</v>
      </c>
      <c r="S1370" s="23" t="str">
        <f t="shared" si="574"/>
        <v/>
      </c>
      <c r="T1370" s="23" t="str">
        <f t="shared" si="575"/>
        <v/>
      </c>
      <c r="U1370" s="23" t="str">
        <f t="shared" si="576"/>
        <v/>
      </c>
      <c r="V1370" s="23">
        <f t="shared" si="588"/>
        <v>0.4618482388486862</v>
      </c>
      <c r="W1370" s="23">
        <f t="shared" si="589"/>
        <v>0.26951124217584987</v>
      </c>
      <c r="X1370" s="23">
        <f t="shared" si="590"/>
        <v>0.4331426575225219</v>
      </c>
      <c r="Y1370" s="23">
        <f t="shared" si="577"/>
        <v>0.86779415869279786</v>
      </c>
      <c r="Z1370" s="23">
        <f t="shared" si="578"/>
        <v>0.13220584130720209</v>
      </c>
      <c r="AA1370" s="24">
        <f>IF(SUMIFS('Daily NSE Equity Options'!$M:$M,'Daily NSE Equity Options'!$A:$A,$A1370)=0,"",SUMIFS('Daily NSE Equity Options'!$M:$M,'Daily NSE Equity Options'!$A:$A,$A1370))</f>
        <v>154309777</v>
      </c>
      <c r="AB1370" s="9">
        <f>IF(SUMIFS('Daily BSE Equity Options'!$M:$M,'Daily BSE Equity Options'!$A:$A,$A1370)=0,"",SUMIFS('Daily BSE Equity Options'!$M:$M,'Daily BSE Equity Options'!$A:$A,$A1370))</f>
        <v>26420863</v>
      </c>
      <c r="AC1370" s="9">
        <f t="shared" si="579"/>
        <v>180730640</v>
      </c>
      <c r="AD1370" s="26" t="str">
        <f t="shared" si="580"/>
        <v/>
      </c>
      <c r="AE1370" s="26" t="str">
        <f t="shared" si="581"/>
        <v/>
      </c>
      <c r="AF1370" s="26" t="str">
        <f t="shared" si="582"/>
        <v/>
      </c>
      <c r="AG1370" s="26">
        <f t="shared" si="591"/>
        <v>0.44571130260622271</v>
      </c>
      <c r="AH1370" s="26">
        <f t="shared" si="592"/>
        <v>0.26322961498717046</v>
      </c>
      <c r="AI1370" s="26">
        <f t="shared" si="593"/>
        <v>0.415812220267326</v>
      </c>
      <c r="AJ1370" s="26">
        <f t="shared" si="583"/>
        <v>0.85381082587877744</v>
      </c>
      <c r="AK1370" s="26">
        <f t="shared" si="584"/>
        <v>0.14618917412122262</v>
      </c>
      <c r="AL1370" s="29">
        <v>10.06</v>
      </c>
      <c r="AM1370" s="30">
        <v>10.5375</v>
      </c>
      <c r="AN1370" s="30">
        <v>9.6575000000000006</v>
      </c>
      <c r="AO1370" s="30">
        <v>10.19</v>
      </c>
      <c r="AP1370" s="31">
        <v>1.29E-2</v>
      </c>
    </row>
    <row r="1371" spans="1:42" x14ac:dyDescent="0.2">
      <c r="A1371" s="11">
        <v>45937</v>
      </c>
      <c r="B1371" s="5" t="s">
        <v>242</v>
      </c>
      <c r="C1371" s="10">
        <v>45931</v>
      </c>
      <c r="D1371" s="5" t="s">
        <v>197</v>
      </c>
      <c r="E1371" s="18">
        <f>IF(SUMIFS('Daily NSE Equity Options'!$K:$K,'Daily NSE Equity Options'!$A:$A,$A1371)=0,"",SUMIFS('Daily NSE Equity Options'!$K:$K,'Daily NSE Equity Options'!$A:$A,$A1371))</f>
        <v>711.07989999999995</v>
      </c>
      <c r="F1371" s="7">
        <f>IF(SUMIFS('Daily BSE Equity Options'!$K:$K,'Daily BSE Equity Options'!$A:$A,$A1371)=0,"",SUMIFS('Daily BSE Equity Options'!$K:$K,'Daily BSE Equity Options'!$A:$A,$A1371))</f>
        <v>106.2175</v>
      </c>
      <c r="G1371" s="7">
        <f t="shared" si="567"/>
        <v>817.29739999999993</v>
      </c>
      <c r="H1371" s="20">
        <f t="shared" si="568"/>
        <v>-0.29958565937191417</v>
      </c>
      <c r="I1371" s="20">
        <f t="shared" si="569"/>
        <v>-0.58038293427556487</v>
      </c>
      <c r="J1371" s="20">
        <f t="shared" si="570"/>
        <v>-0.35562516266120958</v>
      </c>
      <c r="K1371" s="20">
        <f t="shared" si="585"/>
        <v>0.36653735666422471</v>
      </c>
      <c r="L1371" s="20">
        <f t="shared" si="586"/>
        <v>0.21074007117340376</v>
      </c>
      <c r="M1371" s="20">
        <f t="shared" si="587"/>
        <v>0.34406008410063804</v>
      </c>
      <c r="N1371" s="20">
        <f t="shared" si="571"/>
        <v>0.87003812810367442</v>
      </c>
      <c r="O1371" s="20">
        <f t="shared" si="572"/>
        <v>0.12996187189632563</v>
      </c>
      <c r="P1371" s="21">
        <f>IF(SUMIFS('Daily NSE Equity Options'!$L:$L,'Daily NSE Equity Options'!$A:$A,$A1371)=0,"",SUMIFS('Daily NSE Equity Options'!$L:$L,'Daily NSE Equity Options'!$A:$A,$A1371))</f>
        <v>661494.75260000001</v>
      </c>
      <c r="Q1371" s="8">
        <f>IF(SUMIFS('Daily BSE Equity Options'!$L:$L,'Daily BSE Equity Options'!$A:$A,$A1371)=0,"",SUMIFS('Daily BSE Equity Options'!$L:$L,'Daily BSE Equity Options'!$A:$A,$A1371))</f>
        <v>63626.95</v>
      </c>
      <c r="R1371" s="8">
        <f t="shared" si="573"/>
        <v>725121.70259999996</v>
      </c>
      <c r="S1371" s="23">
        <f t="shared" si="574"/>
        <v>0.95132567832059656</v>
      </c>
      <c r="T1371" s="23">
        <f t="shared" si="575"/>
        <v>-0.68352799376253559</v>
      </c>
      <c r="U1371" s="23">
        <f t="shared" si="576"/>
        <v>0.34269758325299704</v>
      </c>
      <c r="V1371" s="23">
        <f t="shared" si="588"/>
        <v>1.3346279397940131</v>
      </c>
      <c r="W1371" s="23">
        <f t="shared" si="589"/>
        <v>0.47400331095592674</v>
      </c>
      <c r="X1371" s="23">
        <f t="shared" si="590"/>
        <v>1.2208483366887752</v>
      </c>
      <c r="Y1371" s="23">
        <f t="shared" si="577"/>
        <v>0.91225341929243209</v>
      </c>
      <c r="Z1371" s="23">
        <f t="shared" si="578"/>
        <v>8.7746580707567967E-2</v>
      </c>
      <c r="AA1371" s="24">
        <f>IF(SUMIFS('Daily NSE Equity Options'!$M:$M,'Daily NSE Equity Options'!$A:$A,$A1371)=0,"",SUMIFS('Daily NSE Equity Options'!$M:$M,'Daily NSE Equity Options'!$A:$A,$A1371))</f>
        <v>353740534</v>
      </c>
      <c r="AB1371" s="9">
        <f>IF(SUMIFS('Daily BSE Equity Options'!$M:$M,'Daily BSE Equity Options'!$A:$A,$A1371)=0,"",SUMIFS('Daily BSE Equity Options'!$M:$M,'Daily BSE Equity Options'!$A:$A,$A1371))</f>
        <v>38742695</v>
      </c>
      <c r="AC1371" s="9">
        <f t="shared" si="579"/>
        <v>392483229</v>
      </c>
      <c r="AD1371" s="26">
        <f t="shared" si="580"/>
        <v>-0.30410627648350985</v>
      </c>
      <c r="AE1371" s="26">
        <f t="shared" si="581"/>
        <v>-0.83297637282750314</v>
      </c>
      <c r="AF1371" s="26">
        <f t="shared" si="582"/>
        <v>-0.46982136327055424</v>
      </c>
      <c r="AG1371" s="26">
        <f t="shared" si="591"/>
        <v>1.2924051921868824</v>
      </c>
      <c r="AH1371" s="26">
        <f t="shared" si="592"/>
        <v>0.46636750661778148</v>
      </c>
      <c r="AI1371" s="26">
        <f t="shared" si="593"/>
        <v>1.1716474251405296</v>
      </c>
      <c r="AJ1371" s="26">
        <f t="shared" si="583"/>
        <v>0.90128827899548292</v>
      </c>
      <c r="AK1371" s="26">
        <f t="shared" si="584"/>
        <v>9.8711721004517111E-2</v>
      </c>
      <c r="AL1371" s="29">
        <v>10.192500000000001</v>
      </c>
      <c r="AM1371" s="30">
        <v>10.45</v>
      </c>
      <c r="AN1371" s="30">
        <v>10</v>
      </c>
      <c r="AO1371" s="30">
        <v>10.050000000000001</v>
      </c>
      <c r="AP1371" s="31">
        <v>-1.4E-2</v>
      </c>
    </row>
    <row r="1372" spans="1:42" x14ac:dyDescent="0.2">
      <c r="A1372" s="11">
        <v>45938</v>
      </c>
      <c r="B1372" s="5" t="s">
        <v>240</v>
      </c>
      <c r="C1372" s="10">
        <v>45931</v>
      </c>
      <c r="D1372" s="5" t="s">
        <v>197</v>
      </c>
      <c r="E1372" s="18">
        <f>IF(SUMIFS('Daily NSE Equity Options'!$K:$K,'Daily NSE Equity Options'!$A:$A,$A1372)=0,"",SUMIFS('Daily NSE Equity Options'!$K:$K,'Daily NSE Equity Options'!$A:$A,$A1372))</f>
        <v>488.94639999999998</v>
      </c>
      <c r="F1372" s="7">
        <f>IF(SUMIFS('Daily BSE Equity Options'!$K:$K,'Daily BSE Equity Options'!$A:$A,$A1372)=0,"",SUMIFS('Daily BSE Equity Options'!$K:$K,'Daily BSE Equity Options'!$A:$A,$A1372))</f>
        <v>320.02359999999999</v>
      </c>
      <c r="G1372" s="7">
        <f t="shared" si="567"/>
        <v>808.97</v>
      </c>
      <c r="H1372" s="20">
        <f t="shared" si="568"/>
        <v>-0.41513791399527444</v>
      </c>
      <c r="I1372" s="20">
        <f t="shared" si="569"/>
        <v>21.423492481677151</v>
      </c>
      <c r="J1372" s="20">
        <f t="shared" si="570"/>
        <v>-4.8578065418152461E-2</v>
      </c>
      <c r="K1372" s="20">
        <f t="shared" si="585"/>
        <v>-0.31238894532105321</v>
      </c>
      <c r="L1372" s="20">
        <f t="shared" si="586"/>
        <v>2.0129084190458255</v>
      </c>
      <c r="M1372" s="20">
        <f t="shared" si="587"/>
        <v>-1.0188947132341197E-2</v>
      </c>
      <c r="N1372" s="20">
        <f t="shared" si="571"/>
        <v>0.60440609664140821</v>
      </c>
      <c r="O1372" s="20">
        <f t="shared" si="572"/>
        <v>0.39559390335859174</v>
      </c>
      <c r="P1372" s="21">
        <f>IF(SUMIFS('Daily NSE Equity Options'!$L:$L,'Daily NSE Equity Options'!$A:$A,$A1372)=0,"",SUMIFS('Daily NSE Equity Options'!$L:$L,'Daily NSE Equity Options'!$A:$A,$A1372))</f>
        <v>156557.27789999999</v>
      </c>
      <c r="Q1372" s="8">
        <f>IF(SUMIFS('Daily BSE Equity Options'!$L:$L,'Daily BSE Equity Options'!$A:$A,$A1372)=0,"",SUMIFS('Daily BSE Equity Options'!$L:$L,'Daily BSE Equity Options'!$A:$A,$A1372))</f>
        <v>253636.1562</v>
      </c>
      <c r="R1372" s="8">
        <f t="shared" si="573"/>
        <v>410193.43409999995</v>
      </c>
      <c r="S1372" s="23">
        <f t="shared" si="574"/>
        <v>-0.65425830456206213</v>
      </c>
      <c r="T1372" s="23">
        <f t="shared" si="575"/>
        <v>79.630405619621342</v>
      </c>
      <c r="U1372" s="23">
        <f t="shared" si="576"/>
        <v>-0.10037682927247316</v>
      </c>
      <c r="V1372" s="23">
        <f t="shared" si="588"/>
        <v>-0.76332801237704029</v>
      </c>
      <c r="W1372" s="23">
        <f t="shared" si="589"/>
        <v>2.9863007137698729</v>
      </c>
      <c r="X1372" s="23">
        <f t="shared" si="590"/>
        <v>-0.43431091273477496</v>
      </c>
      <c r="Y1372" s="23">
        <f t="shared" si="577"/>
        <v>0.38166695243062643</v>
      </c>
      <c r="Z1372" s="23">
        <f t="shared" si="578"/>
        <v>0.61833304756937357</v>
      </c>
      <c r="AA1372" s="24">
        <f>IF(SUMIFS('Daily NSE Equity Options'!$M:$M,'Daily NSE Equity Options'!$A:$A,$A1372)=0,"",SUMIFS('Daily NSE Equity Options'!$M:$M,'Daily NSE Equity Options'!$A:$A,$A1372))</f>
        <v>86234723</v>
      </c>
      <c r="AB1372" s="9">
        <f>IF(SUMIFS('Daily BSE Equity Options'!$M:$M,'Daily BSE Equity Options'!$A:$A,$A1372)=0,"",SUMIFS('Daily BSE Equity Options'!$M:$M,'Daily BSE Equity Options'!$A:$A,$A1372))</f>
        <v>154615374</v>
      </c>
      <c r="AC1372" s="9">
        <f t="shared" si="579"/>
        <v>240850097</v>
      </c>
      <c r="AD1372" s="26">
        <f t="shared" si="580"/>
        <v>-0.88091762210357316</v>
      </c>
      <c r="AE1372" s="26">
        <f t="shared" si="581"/>
        <v>39.592255631221633</v>
      </c>
      <c r="AF1372" s="26">
        <f t="shared" si="582"/>
        <v>-0.66914796799156995</v>
      </c>
      <c r="AG1372" s="26">
        <f t="shared" si="591"/>
        <v>-0.75622040814808067</v>
      </c>
      <c r="AH1372" s="26">
        <f t="shared" si="592"/>
        <v>2.9908265029059025</v>
      </c>
      <c r="AI1372" s="26">
        <f t="shared" si="593"/>
        <v>-0.38634295887328218</v>
      </c>
      <c r="AJ1372" s="26">
        <f t="shared" si="583"/>
        <v>0.35804313169946533</v>
      </c>
      <c r="AK1372" s="26">
        <f t="shared" si="584"/>
        <v>0.64195686830053467</v>
      </c>
      <c r="AL1372" s="29">
        <v>10.050000000000001</v>
      </c>
      <c r="AM1372" s="30">
        <v>10.522500000000001</v>
      </c>
      <c r="AN1372" s="30">
        <v>9.6875</v>
      </c>
      <c r="AO1372" s="30">
        <v>10.31</v>
      </c>
      <c r="AP1372" s="31">
        <v>2.5899999999999999E-2</v>
      </c>
    </row>
    <row r="1373" spans="1:42" x14ac:dyDescent="0.2">
      <c r="A1373" s="11">
        <v>45939</v>
      </c>
      <c r="B1373" s="5" t="s">
        <v>243</v>
      </c>
      <c r="C1373" s="10">
        <v>45931</v>
      </c>
      <c r="D1373" s="5" t="s">
        <v>197</v>
      </c>
      <c r="E1373" s="18">
        <f>IF(SUMIFS('Daily NSE Equity Options'!$K:$K,'Daily NSE Equity Options'!$A:$A,$A1373)=0,"",SUMIFS('Daily NSE Equity Options'!$K:$K,'Daily NSE Equity Options'!$A:$A,$A1373))</f>
        <v>405.04539999999997</v>
      </c>
      <c r="F1373" s="7">
        <f>IF(SUMIFS('Daily BSE Equity Options'!$K:$K,'Daily BSE Equity Options'!$A:$A,$A1373)=0,"",SUMIFS('Daily BSE Equity Options'!$K:$K,'Daily BSE Equity Options'!$A:$A,$A1373))</f>
        <v>448.69060000000002</v>
      </c>
      <c r="G1373" s="7">
        <f t="shared" si="567"/>
        <v>853.73599999999999</v>
      </c>
      <c r="H1373" s="20">
        <f t="shared" si="568"/>
        <v>-0.56476654652704372</v>
      </c>
      <c r="I1373" s="20">
        <f t="shared" si="569"/>
        <v>26.595596420554141</v>
      </c>
      <c r="J1373" s="20">
        <f t="shared" si="570"/>
        <v>-9.8387377997798953E-2</v>
      </c>
      <c r="K1373" s="20">
        <f t="shared" si="585"/>
        <v>-0.17159549594802215</v>
      </c>
      <c r="L1373" s="20">
        <f t="shared" si="586"/>
        <v>0.40205472346414473</v>
      </c>
      <c r="M1373" s="20">
        <f t="shared" si="587"/>
        <v>5.5337033511749567E-2</v>
      </c>
      <c r="N1373" s="20">
        <f t="shared" si="571"/>
        <v>0.47443870236232277</v>
      </c>
      <c r="O1373" s="20">
        <f t="shared" si="572"/>
        <v>0.52556129763767723</v>
      </c>
      <c r="P1373" s="21">
        <f>IF(SUMIFS('Daily NSE Equity Options'!$L:$L,'Daily NSE Equity Options'!$A:$A,$A1373)=0,"",SUMIFS('Daily NSE Equity Options'!$L:$L,'Daily NSE Equity Options'!$A:$A,$A1373))</f>
        <v>136732.37969999999</v>
      </c>
      <c r="Q1373" s="8">
        <f>IF(SUMIFS('Daily BSE Equity Options'!$L:$L,'Daily BSE Equity Options'!$A:$A,$A1373)=0,"",SUMIFS('Daily BSE Equity Options'!$L:$L,'Daily BSE Equity Options'!$A:$A,$A1373))</f>
        <v>738227.61049999995</v>
      </c>
      <c r="R1373" s="8">
        <f t="shared" si="573"/>
        <v>874959.99019999988</v>
      </c>
      <c r="S1373" s="23">
        <f t="shared" si="574"/>
        <v>-0.79641937312461109</v>
      </c>
      <c r="T1373" s="23">
        <f t="shared" si="575"/>
        <v>146.82515331330018</v>
      </c>
      <c r="U1373" s="23">
        <f t="shared" si="576"/>
        <v>0.29311170256872887</v>
      </c>
      <c r="V1373" s="23">
        <f t="shared" si="588"/>
        <v>-0.12663032000762708</v>
      </c>
      <c r="W1373" s="23">
        <f t="shared" si="589"/>
        <v>1.9105771888369278</v>
      </c>
      <c r="X1373" s="23">
        <f t="shared" si="590"/>
        <v>1.1330424074674381</v>
      </c>
      <c r="Y1373" s="23">
        <f t="shared" si="577"/>
        <v>0.15627272244613774</v>
      </c>
      <c r="Z1373" s="23">
        <f t="shared" si="578"/>
        <v>0.84372727755386234</v>
      </c>
      <c r="AA1373" s="24">
        <f>IF(SUMIFS('Daily NSE Equity Options'!$M:$M,'Daily NSE Equity Options'!$A:$A,$A1373)=0,"",SUMIFS('Daily NSE Equity Options'!$M:$M,'Daily NSE Equity Options'!$A:$A,$A1373))</f>
        <v>75901974</v>
      </c>
      <c r="AB1373" s="9">
        <f>IF(SUMIFS('Daily BSE Equity Options'!$M:$M,'Daily BSE Equity Options'!$A:$A,$A1373)=0,"",SUMIFS('Daily BSE Equity Options'!$M:$M,'Daily BSE Equity Options'!$A:$A,$A1373))</f>
        <v>449849935</v>
      </c>
      <c r="AC1373" s="9">
        <f t="shared" si="579"/>
        <v>525751909</v>
      </c>
      <c r="AD1373" s="26">
        <f t="shared" si="580"/>
        <v>-0.91568950090498968</v>
      </c>
      <c r="AE1373" s="26">
        <f t="shared" si="581"/>
        <v>73.708106906095793</v>
      </c>
      <c r="AF1373" s="26">
        <f t="shared" si="582"/>
        <v>-0.4198846707548618</v>
      </c>
      <c r="AG1373" s="26">
        <f t="shared" si="591"/>
        <v>-0.11982121169450499</v>
      </c>
      <c r="AH1373" s="26">
        <f t="shared" si="592"/>
        <v>1.9094773912974525</v>
      </c>
      <c r="AI1373" s="26">
        <f t="shared" si="593"/>
        <v>1.1829009643288622</v>
      </c>
      <c r="AJ1373" s="26">
        <f t="shared" si="583"/>
        <v>0.14436842301603511</v>
      </c>
      <c r="AK1373" s="26">
        <f t="shared" si="584"/>
        <v>0.85563157698396486</v>
      </c>
      <c r="AL1373" s="29">
        <v>10.3125</v>
      </c>
      <c r="AM1373" s="30">
        <v>10.565</v>
      </c>
      <c r="AN1373" s="30">
        <v>9.9975000000000005</v>
      </c>
      <c r="AO1373" s="30">
        <v>10.119999999999999</v>
      </c>
      <c r="AP1373" s="31">
        <v>-1.8700000000000001E-2</v>
      </c>
    </row>
    <row r="1374" spans="1:42" x14ac:dyDescent="0.2">
      <c r="A1374" s="11">
        <v>45940</v>
      </c>
      <c r="B1374" s="5" t="s">
        <v>241</v>
      </c>
      <c r="C1374" s="10">
        <v>45931</v>
      </c>
      <c r="D1374" s="5" t="s">
        <v>197</v>
      </c>
      <c r="E1374" s="18">
        <f>IF(SUMIFS('Daily NSE Equity Options'!$K:$K,'Daily NSE Equity Options'!$A:$A,$A1374)=0,"",SUMIFS('Daily NSE Equity Options'!$K:$K,'Daily NSE Equity Options'!$A:$A,$A1374))</f>
        <v>522.9855</v>
      </c>
      <c r="F1374" s="7">
        <f>IF(SUMIFS('Daily BSE Equity Options'!$K:$K,'Daily BSE Equity Options'!$A:$A,$A1374)=0,"",SUMIFS('Daily BSE Equity Options'!$K:$K,'Daily BSE Equity Options'!$A:$A,$A1374))</f>
        <v>91.307100000000005</v>
      </c>
      <c r="G1374" s="7">
        <f t="shared" si="567"/>
        <v>614.29259999999999</v>
      </c>
      <c r="H1374" s="20">
        <f t="shared" si="568"/>
        <v>-0.16161981466314701</v>
      </c>
      <c r="I1374" s="20">
        <f t="shared" si="569"/>
        <v>2.2472713305664325</v>
      </c>
      <c r="J1374" s="20">
        <f t="shared" si="570"/>
        <v>-5.7721865226987079E-2</v>
      </c>
      <c r="K1374" s="20">
        <f t="shared" si="585"/>
        <v>0.29117748282044431</v>
      </c>
      <c r="L1374" s="20">
        <f t="shared" si="586"/>
        <v>-0.7965032028752107</v>
      </c>
      <c r="M1374" s="20">
        <f t="shared" si="587"/>
        <v>-0.28046538976920266</v>
      </c>
      <c r="N1374" s="20">
        <f t="shared" si="571"/>
        <v>0.8513622010097468</v>
      </c>
      <c r="O1374" s="20">
        <f t="shared" si="572"/>
        <v>0.1486377989902532</v>
      </c>
      <c r="P1374" s="21">
        <f>IF(SUMIFS('Daily NSE Equity Options'!$L:$L,'Daily NSE Equity Options'!$A:$A,$A1374)=0,"",SUMIFS('Daily NSE Equity Options'!$L:$L,'Daily NSE Equity Options'!$A:$A,$A1374))</f>
        <v>198268.81779999999</v>
      </c>
      <c r="Q1374" s="8">
        <f>IF(SUMIFS('Daily BSE Equity Options'!$L:$L,'Daily BSE Equity Options'!$A:$A,$A1374)=0,"",SUMIFS('Daily BSE Equity Options'!$L:$L,'Daily BSE Equity Options'!$A:$A,$A1374))</f>
        <v>35648.137600000002</v>
      </c>
      <c r="R1374" s="8">
        <f t="shared" si="573"/>
        <v>233916.95539999998</v>
      </c>
      <c r="S1374" s="23">
        <f t="shared" si="574"/>
        <v>-0.54077045389453071</v>
      </c>
      <c r="T1374" s="23">
        <f t="shared" si="575"/>
        <v>1.4671108362566838</v>
      </c>
      <c r="U1374" s="23">
        <f t="shared" si="576"/>
        <v>-0.47574778541346052</v>
      </c>
      <c r="V1374" s="23">
        <f t="shared" si="588"/>
        <v>0.45005022391195904</v>
      </c>
      <c r="W1374" s="23">
        <f t="shared" si="589"/>
        <v>-0.95171118352528761</v>
      </c>
      <c r="X1374" s="23">
        <f t="shared" si="590"/>
        <v>-0.73265411216513932</v>
      </c>
      <c r="Y1374" s="23">
        <f t="shared" si="577"/>
        <v>0.84760344738994498</v>
      </c>
      <c r="Z1374" s="23">
        <f t="shared" si="578"/>
        <v>0.15239655261005508</v>
      </c>
      <c r="AA1374" s="24">
        <f>IF(SUMIFS('Daily NSE Equity Options'!$M:$M,'Daily NSE Equity Options'!$A:$A,$A1374)=0,"",SUMIFS('Daily NSE Equity Options'!$M:$M,'Daily NSE Equity Options'!$A:$A,$A1374))</f>
        <v>108770549</v>
      </c>
      <c r="AB1374" s="9">
        <f>IF(SUMIFS('Daily BSE Equity Options'!$M:$M,'Daily BSE Equity Options'!$A:$A,$A1374)=0,"",SUMIFS('Daily BSE Equity Options'!$M:$M,'Daily BSE Equity Options'!$A:$A,$A1374))</f>
        <v>21543135</v>
      </c>
      <c r="AC1374" s="9">
        <f t="shared" si="579"/>
        <v>130313684</v>
      </c>
      <c r="AD1374" s="26">
        <f t="shared" si="580"/>
        <v>-0.83852085523359365</v>
      </c>
      <c r="AE1374" s="26">
        <f t="shared" si="581"/>
        <v>0.22873013478417215</v>
      </c>
      <c r="AF1374" s="26">
        <f t="shared" si="582"/>
        <v>-0.81144610598816691</v>
      </c>
      <c r="AG1374" s="26">
        <f t="shared" si="591"/>
        <v>0.43303979156062522</v>
      </c>
      <c r="AH1374" s="26">
        <f t="shared" si="592"/>
        <v>-0.9521103965481289</v>
      </c>
      <c r="AI1374" s="26">
        <f t="shared" si="593"/>
        <v>-0.75213844825050358</v>
      </c>
      <c r="AJ1374" s="26">
        <f t="shared" si="583"/>
        <v>0.83468248046766913</v>
      </c>
      <c r="AK1374" s="26">
        <f t="shared" si="584"/>
        <v>0.16531751953233093</v>
      </c>
      <c r="AL1374" s="29">
        <v>10.119999999999999</v>
      </c>
      <c r="AM1374" s="30">
        <v>10.342499999999999</v>
      </c>
      <c r="AN1374" s="30">
        <v>9.7100000000000009</v>
      </c>
      <c r="AO1374" s="30">
        <v>10.1</v>
      </c>
      <c r="AP1374" s="31">
        <v>-2E-3</v>
      </c>
    </row>
    <row r="1375" spans="1:42" x14ac:dyDescent="0.2">
      <c r="A1375" s="11">
        <v>45943</v>
      </c>
      <c r="B1375" s="5" t="s">
        <v>244</v>
      </c>
      <c r="C1375" s="10">
        <v>45931</v>
      </c>
      <c r="D1375" s="5" t="s">
        <v>197</v>
      </c>
      <c r="E1375" s="18">
        <f>IF(SUMIFS('Daily NSE Equity Options'!$K:$K,'Daily NSE Equity Options'!$A:$A,$A1375)=0,"",SUMIFS('Daily NSE Equity Options'!$K:$K,'Daily NSE Equity Options'!$A:$A,$A1375))</f>
        <v>555.09649999999999</v>
      </c>
      <c r="F1375" s="7">
        <f>IF(SUMIFS('Daily BSE Equity Options'!$K:$K,'Daily BSE Equity Options'!$A:$A,$A1375)=0,"",SUMIFS('Daily BSE Equity Options'!$K:$K,'Daily BSE Equity Options'!$A:$A,$A1375))</f>
        <v>103.1473</v>
      </c>
      <c r="G1375" s="7">
        <f t="shared" si="567"/>
        <v>658.24379999999996</v>
      </c>
      <c r="H1375" s="20" t="str">
        <f t="shared" si="568"/>
        <v/>
      </c>
      <c r="I1375" s="20" t="str">
        <f t="shared" si="569"/>
        <v/>
      </c>
      <c r="J1375" s="20" t="str">
        <f t="shared" si="570"/>
        <v/>
      </c>
      <c r="K1375" s="20">
        <f t="shared" si="585"/>
        <v>6.1399407822970264E-2</v>
      </c>
      <c r="L1375" s="20">
        <f t="shared" si="586"/>
        <v>0.12967447219329054</v>
      </c>
      <c r="M1375" s="20">
        <f t="shared" si="587"/>
        <v>7.1547663116892535E-2</v>
      </c>
      <c r="N1375" s="20">
        <f t="shared" si="571"/>
        <v>0.84329924565943504</v>
      </c>
      <c r="O1375" s="20">
        <f t="shared" si="572"/>
        <v>0.15670075434056502</v>
      </c>
      <c r="P1375" s="21">
        <f>IF(SUMIFS('Daily NSE Equity Options'!$L:$L,'Daily NSE Equity Options'!$A:$A,$A1375)=0,"",SUMIFS('Daily NSE Equity Options'!$L:$L,'Daily NSE Equity Options'!$A:$A,$A1375))</f>
        <v>267164.63059999997</v>
      </c>
      <c r="Q1375" s="8">
        <f>IF(SUMIFS('Daily BSE Equity Options'!$L:$L,'Daily BSE Equity Options'!$A:$A,$A1375)=0,"",SUMIFS('Daily BSE Equity Options'!$L:$L,'Daily BSE Equity Options'!$A:$A,$A1375))</f>
        <v>43417.592199999999</v>
      </c>
      <c r="R1375" s="8">
        <f t="shared" si="573"/>
        <v>310582.22279999999</v>
      </c>
      <c r="S1375" s="23" t="str">
        <f t="shared" si="574"/>
        <v/>
      </c>
      <c r="T1375" s="23" t="str">
        <f t="shared" si="575"/>
        <v/>
      </c>
      <c r="U1375" s="23" t="str">
        <f t="shared" si="576"/>
        <v/>
      </c>
      <c r="V1375" s="23">
        <f t="shared" si="588"/>
        <v>0.34748687950264245</v>
      </c>
      <c r="W1375" s="23">
        <f t="shared" si="589"/>
        <v>0.21794840132125159</v>
      </c>
      <c r="X1375" s="23">
        <f t="shared" si="590"/>
        <v>0.32774566199744593</v>
      </c>
      <c r="Y1375" s="23">
        <f t="shared" si="577"/>
        <v>0.860205803768882</v>
      </c>
      <c r="Z1375" s="23">
        <f t="shared" si="578"/>
        <v>0.13979419623111797</v>
      </c>
      <c r="AA1375" s="24">
        <f>IF(SUMIFS('Daily NSE Equity Options'!$M:$M,'Daily NSE Equity Options'!$A:$A,$A1375)=0,"",SUMIFS('Daily NSE Equity Options'!$M:$M,'Daily NSE Equity Options'!$A:$A,$A1375))</f>
        <v>144589630</v>
      </c>
      <c r="AB1375" s="9">
        <f>IF(SUMIFS('Daily BSE Equity Options'!$M:$M,'Daily BSE Equity Options'!$A:$A,$A1375)=0,"",SUMIFS('Daily BSE Equity Options'!$M:$M,'Daily BSE Equity Options'!$A:$A,$A1375))</f>
        <v>26339301</v>
      </c>
      <c r="AC1375" s="9">
        <f t="shared" si="579"/>
        <v>170928931</v>
      </c>
      <c r="AD1375" s="26" t="str">
        <f t="shared" si="580"/>
        <v/>
      </c>
      <c r="AE1375" s="26" t="str">
        <f t="shared" si="581"/>
        <v/>
      </c>
      <c r="AF1375" s="26" t="str">
        <f t="shared" si="582"/>
        <v/>
      </c>
      <c r="AG1375" s="26">
        <f t="shared" si="591"/>
        <v>0.32930863482172912</v>
      </c>
      <c r="AH1375" s="26">
        <f t="shared" si="592"/>
        <v>0.22263082879998652</v>
      </c>
      <c r="AI1375" s="26">
        <f t="shared" si="593"/>
        <v>0.31167292454106366</v>
      </c>
      <c r="AJ1375" s="26">
        <f t="shared" si="583"/>
        <v>0.84590495683846523</v>
      </c>
      <c r="AK1375" s="26">
        <f t="shared" si="584"/>
        <v>0.15409504316153477</v>
      </c>
      <c r="AL1375" s="29">
        <v>10.102499999999999</v>
      </c>
      <c r="AM1375" s="30">
        <v>11.2575</v>
      </c>
      <c r="AN1375" s="30">
        <v>9.7774999999999999</v>
      </c>
      <c r="AO1375" s="30">
        <v>11.01</v>
      </c>
      <c r="AP1375" s="31">
        <v>8.9800000000000005E-2</v>
      </c>
    </row>
    <row r="1376" spans="1:42" x14ac:dyDescent="0.2">
      <c r="A1376" s="11">
        <v>45944</v>
      </c>
      <c r="B1376" s="5" t="s">
        <v>242</v>
      </c>
      <c r="C1376" s="10">
        <v>45931</v>
      </c>
      <c r="D1376" s="5" t="s">
        <v>197</v>
      </c>
      <c r="E1376" s="18">
        <f>IF(SUMIFS('Daily NSE Equity Options'!$K:$K,'Daily NSE Equity Options'!$A:$A,$A1376)=0,"",SUMIFS('Daily NSE Equity Options'!$K:$K,'Daily NSE Equity Options'!$A:$A,$A1376))</f>
        <v>796.90359999999998</v>
      </c>
      <c r="F1376" s="7">
        <f>IF(SUMIFS('Daily BSE Equity Options'!$K:$K,'Daily BSE Equity Options'!$A:$A,$A1376)=0,"",SUMIFS('Daily BSE Equity Options'!$K:$K,'Daily BSE Equity Options'!$A:$A,$A1376))</f>
        <v>119.2178</v>
      </c>
      <c r="G1376" s="7">
        <f t="shared" si="567"/>
        <v>916.12139999999999</v>
      </c>
      <c r="H1376" s="20">
        <f t="shared" si="568"/>
        <v>0.51741910815994197</v>
      </c>
      <c r="I1376" s="20">
        <f t="shared" si="569"/>
        <v>0.60364424859231258</v>
      </c>
      <c r="J1376" s="20">
        <f t="shared" si="570"/>
        <v>0.52811135453123392</v>
      </c>
      <c r="K1376" s="20">
        <f t="shared" si="585"/>
        <v>0.43561272679615159</v>
      </c>
      <c r="L1376" s="20">
        <f t="shared" si="586"/>
        <v>0.15580146062960432</v>
      </c>
      <c r="M1376" s="20">
        <f t="shared" si="587"/>
        <v>0.3917660903148652</v>
      </c>
      <c r="N1376" s="20">
        <f t="shared" si="571"/>
        <v>0.86986681022842605</v>
      </c>
      <c r="O1376" s="20">
        <f t="shared" si="572"/>
        <v>0.13013318977157393</v>
      </c>
      <c r="P1376" s="21">
        <f>IF(SUMIFS('Daily NSE Equity Options'!$L:$L,'Daily NSE Equity Options'!$A:$A,$A1376)=0,"",SUMIFS('Daily NSE Equity Options'!$L:$L,'Daily NSE Equity Options'!$A:$A,$A1376))</f>
        <v>691098.57579999999</v>
      </c>
      <c r="Q1376" s="8">
        <f>IF(SUMIFS('Daily BSE Equity Options'!$L:$L,'Daily BSE Equity Options'!$A:$A,$A1376)=0,"",SUMIFS('Daily BSE Equity Options'!$L:$L,'Daily BSE Equity Options'!$A:$A,$A1376))</f>
        <v>58426.852899999998</v>
      </c>
      <c r="R1376" s="8">
        <f t="shared" si="573"/>
        <v>749525.42870000005</v>
      </c>
      <c r="S1376" s="23">
        <f t="shared" si="574"/>
        <v>1.8947101683858887</v>
      </c>
      <c r="T1376" s="23">
        <f t="shared" si="575"/>
        <v>-0.49551096841327835</v>
      </c>
      <c r="U1376" s="23">
        <f t="shared" si="576"/>
        <v>1.1139637342558641</v>
      </c>
      <c r="V1376" s="23">
        <f t="shared" si="588"/>
        <v>1.5867891803189913</v>
      </c>
      <c r="W1376" s="23">
        <f t="shared" si="589"/>
        <v>0.34569537230118441</v>
      </c>
      <c r="X1376" s="23">
        <f t="shared" si="590"/>
        <v>1.4132914689797245</v>
      </c>
      <c r="Y1376" s="23">
        <f t="shared" si="577"/>
        <v>0.92204820455346337</v>
      </c>
      <c r="Z1376" s="23">
        <f t="shared" si="578"/>
        <v>7.795179544653652E-2</v>
      </c>
      <c r="AA1376" s="24">
        <f>IF(SUMIFS('Daily NSE Equity Options'!$M:$M,'Daily NSE Equity Options'!$A:$A,$A1376)=0,"",SUMIFS('Daily NSE Equity Options'!$M:$M,'Daily NSE Equity Options'!$A:$A,$A1376))</f>
        <v>369483961</v>
      </c>
      <c r="AB1376" s="9">
        <f>IF(SUMIFS('Daily BSE Equity Options'!$M:$M,'Daily BSE Equity Options'!$A:$A,$A1376)=0,"",SUMIFS('Daily BSE Equity Options'!$M:$M,'Daily BSE Equity Options'!$A:$A,$A1376))</f>
        <v>35482939</v>
      </c>
      <c r="AC1376" s="9">
        <f t="shared" si="579"/>
        <v>404966900</v>
      </c>
      <c r="AD1376" s="26">
        <f t="shared" si="580"/>
        <v>4.2627939987455399E-2</v>
      </c>
      <c r="AE1376" s="26">
        <f t="shared" si="581"/>
        <v>-0.7299769596126553</v>
      </c>
      <c r="AF1376" s="26">
        <f t="shared" si="582"/>
        <v>-0.16636539119656912</v>
      </c>
      <c r="AG1376" s="26">
        <f t="shared" si="591"/>
        <v>1.5553973753166117</v>
      </c>
      <c r="AH1376" s="26">
        <f t="shared" si="592"/>
        <v>0.34714808870592284</v>
      </c>
      <c r="AI1376" s="26">
        <f t="shared" si="593"/>
        <v>1.3692121493464438</v>
      </c>
      <c r="AJ1376" s="26">
        <f t="shared" si="583"/>
        <v>0.91238064394892526</v>
      </c>
      <c r="AK1376" s="26">
        <f t="shared" si="584"/>
        <v>8.7619356051074793E-2</v>
      </c>
      <c r="AL1376" s="29">
        <v>11.0075</v>
      </c>
      <c r="AM1376" s="30">
        <v>11.6675</v>
      </c>
      <c r="AN1376" s="30">
        <v>10.012499999999999</v>
      </c>
      <c r="AO1376" s="30">
        <v>11.16</v>
      </c>
      <c r="AP1376" s="31">
        <v>1.3899999999999999E-2</v>
      </c>
    </row>
    <row r="1377" spans="1:42" x14ac:dyDescent="0.2">
      <c r="A1377" s="11">
        <v>45945</v>
      </c>
      <c r="B1377" s="5" t="s">
        <v>240</v>
      </c>
      <c r="C1377" s="10">
        <v>45931</v>
      </c>
      <c r="D1377" s="5" t="s">
        <v>197</v>
      </c>
      <c r="E1377" s="18">
        <f>IF(SUMIFS('Daily NSE Equity Options'!$K:$K,'Daily NSE Equity Options'!$A:$A,$A1377)=0,"",SUMIFS('Daily NSE Equity Options'!$K:$K,'Daily NSE Equity Options'!$A:$A,$A1377))</f>
        <v>434.34440000000001</v>
      </c>
      <c r="F1377" s="7">
        <f>IF(SUMIFS('Daily BSE Equity Options'!$K:$K,'Daily BSE Equity Options'!$A:$A,$A1377)=0,"",SUMIFS('Daily BSE Equity Options'!$K:$K,'Daily BSE Equity Options'!$A:$A,$A1377))</f>
        <v>246.0412</v>
      </c>
      <c r="G1377" s="7">
        <f t="shared" si="567"/>
        <v>680.38560000000007</v>
      </c>
      <c r="H1377" s="20">
        <f t="shared" si="568"/>
        <v>-0.30983703458883649</v>
      </c>
      <c r="I1377" s="20">
        <f t="shared" si="569"/>
        <v>27.512631530153431</v>
      </c>
      <c r="J1377" s="20">
        <f t="shared" si="570"/>
        <v>6.6493282078709193E-2</v>
      </c>
      <c r="K1377" s="20">
        <f t="shared" si="585"/>
        <v>-0.45495992237957006</v>
      </c>
      <c r="L1377" s="20">
        <f t="shared" si="586"/>
        <v>1.0637958425671337</v>
      </c>
      <c r="M1377" s="20">
        <f t="shared" si="587"/>
        <v>-0.25731939020308869</v>
      </c>
      <c r="N1377" s="20">
        <f t="shared" si="571"/>
        <v>0.63837976582690747</v>
      </c>
      <c r="O1377" s="20">
        <f t="shared" si="572"/>
        <v>0.36162023417309241</v>
      </c>
      <c r="P1377" s="21">
        <f>IF(SUMIFS('Daily NSE Equity Options'!$L:$L,'Daily NSE Equity Options'!$A:$A,$A1377)=0,"",SUMIFS('Daily NSE Equity Options'!$L:$L,'Daily NSE Equity Options'!$A:$A,$A1377))</f>
        <v>128313.501</v>
      </c>
      <c r="Q1377" s="8">
        <f>IF(SUMIFS('Daily BSE Equity Options'!$L:$L,'Daily BSE Equity Options'!$A:$A,$A1377)=0,"",SUMIFS('Daily BSE Equity Options'!$L:$L,'Daily BSE Equity Options'!$A:$A,$A1377))</f>
        <v>185843.89739999999</v>
      </c>
      <c r="R1377" s="8">
        <f t="shared" si="573"/>
        <v>314157.39840000001</v>
      </c>
      <c r="S1377" s="23">
        <f t="shared" si="574"/>
        <v>-0.7045203490274643</v>
      </c>
      <c r="T1377" s="23">
        <f t="shared" si="575"/>
        <v>63.381913302065698</v>
      </c>
      <c r="U1377" s="23">
        <f t="shared" si="576"/>
        <v>-0.28133711159613062</v>
      </c>
      <c r="V1377" s="23">
        <f t="shared" si="588"/>
        <v>-0.81433401038127273</v>
      </c>
      <c r="W1377" s="23">
        <f t="shared" si="589"/>
        <v>2.1807959555528273</v>
      </c>
      <c r="X1377" s="23">
        <f t="shared" si="590"/>
        <v>-0.58085825194098584</v>
      </c>
      <c r="Y1377" s="23">
        <f t="shared" si="577"/>
        <v>0.40843698621614255</v>
      </c>
      <c r="Z1377" s="23">
        <f t="shared" si="578"/>
        <v>0.59156301378385745</v>
      </c>
      <c r="AA1377" s="24">
        <f>IF(SUMIFS('Daily NSE Equity Options'!$M:$M,'Daily NSE Equity Options'!$A:$A,$A1377)=0,"",SUMIFS('Daily NSE Equity Options'!$M:$M,'Daily NSE Equity Options'!$A:$A,$A1377))</f>
        <v>71682802</v>
      </c>
      <c r="AB1377" s="9">
        <f>IF(SUMIFS('Daily BSE Equity Options'!$M:$M,'Daily BSE Equity Options'!$A:$A,$A1377)=0,"",SUMIFS('Daily BSE Equity Options'!$M:$M,'Daily BSE Equity Options'!$A:$A,$A1377))</f>
        <v>112544069</v>
      </c>
      <c r="AC1377" s="9">
        <f t="shared" si="579"/>
        <v>184226871</v>
      </c>
      <c r="AD1377" s="26">
        <f t="shared" si="580"/>
        <v>-0.89535102273193812</v>
      </c>
      <c r="AE1377" s="26">
        <f t="shared" si="581"/>
        <v>31.220727479587929</v>
      </c>
      <c r="AF1377" s="26">
        <f t="shared" si="582"/>
        <v>-0.73241359969081055</v>
      </c>
      <c r="AG1377" s="26">
        <f t="shared" si="591"/>
        <v>-0.80599211449938957</v>
      </c>
      <c r="AH1377" s="26">
        <f t="shared" si="592"/>
        <v>2.171779795354607</v>
      </c>
      <c r="AI1377" s="26">
        <f t="shared" si="593"/>
        <v>-0.54508165729100333</v>
      </c>
      <c r="AJ1377" s="26">
        <f t="shared" si="583"/>
        <v>0.38910068662024877</v>
      </c>
      <c r="AK1377" s="26">
        <f t="shared" si="584"/>
        <v>0.61089931337975123</v>
      </c>
      <c r="AL1377" s="29">
        <v>11.154999999999999</v>
      </c>
      <c r="AM1377" s="30">
        <v>11.154999999999999</v>
      </c>
      <c r="AN1377" s="30">
        <v>10.432499999999999</v>
      </c>
      <c r="AO1377" s="30">
        <v>10.53</v>
      </c>
      <c r="AP1377" s="31">
        <v>-5.6000000000000001E-2</v>
      </c>
    </row>
    <row r="1378" spans="1:42" x14ac:dyDescent="0.2">
      <c r="A1378" s="11">
        <v>45946</v>
      </c>
      <c r="B1378" s="5" t="s">
        <v>243</v>
      </c>
      <c r="C1378" s="10">
        <v>45931</v>
      </c>
      <c r="D1378" s="5" t="s">
        <v>197</v>
      </c>
      <c r="E1378" s="18">
        <f>IF(SUMIFS('Daily NSE Equity Options'!$K:$K,'Daily NSE Equity Options'!$A:$A,$A1378)=0,"",SUMIFS('Daily NSE Equity Options'!$K:$K,'Daily NSE Equity Options'!$A:$A,$A1378))</f>
        <v>436.80349999999999</v>
      </c>
      <c r="F1378" s="7">
        <f>IF(SUMIFS('Daily BSE Equity Options'!$K:$K,'Daily BSE Equity Options'!$A:$A,$A1378)=0,"",SUMIFS('Daily BSE Equity Options'!$K:$K,'Daily BSE Equity Options'!$A:$A,$A1378))</f>
        <v>397.73719999999997</v>
      </c>
      <c r="G1378" s="7">
        <f t="shared" si="567"/>
        <v>834.54070000000002</v>
      </c>
      <c r="H1378" s="20">
        <f t="shared" si="568"/>
        <v>-0.18696386671525989</v>
      </c>
      <c r="I1378" s="20">
        <f t="shared" si="569"/>
        <v>24.287996795585027</v>
      </c>
      <c r="J1378" s="20">
        <f t="shared" si="570"/>
        <v>0.5091749564765764</v>
      </c>
      <c r="K1378" s="20">
        <f t="shared" si="585"/>
        <v>5.6616362499435358E-3</v>
      </c>
      <c r="L1378" s="20">
        <f t="shared" si="586"/>
        <v>0.6165471473883235</v>
      </c>
      <c r="M1378" s="20">
        <f t="shared" si="587"/>
        <v>0.22657019784075372</v>
      </c>
      <c r="N1378" s="20">
        <f t="shared" si="571"/>
        <v>0.52340586864127769</v>
      </c>
      <c r="O1378" s="20">
        <f t="shared" si="572"/>
        <v>0.4765941313587222</v>
      </c>
      <c r="P1378" s="21">
        <f>IF(SUMIFS('Daily NSE Equity Options'!$L:$L,'Daily NSE Equity Options'!$A:$A,$A1378)=0,"",SUMIFS('Daily NSE Equity Options'!$L:$L,'Daily NSE Equity Options'!$A:$A,$A1378))</f>
        <v>142046.4797</v>
      </c>
      <c r="Q1378" s="8">
        <f>IF(SUMIFS('Daily BSE Equity Options'!$L:$L,'Daily BSE Equity Options'!$A:$A,$A1378)=0,"",SUMIFS('Daily BSE Equity Options'!$L:$L,'Daily BSE Equity Options'!$A:$A,$A1378))</f>
        <v>645962.66489999997</v>
      </c>
      <c r="R1378" s="8">
        <f t="shared" si="573"/>
        <v>788009.1446</v>
      </c>
      <c r="S1378" s="23">
        <f t="shared" si="574"/>
        <v>-0.73337290848159831</v>
      </c>
      <c r="T1378" s="23">
        <f t="shared" si="575"/>
        <v>102.43632363304481</v>
      </c>
      <c r="U1378" s="23">
        <f t="shared" si="576"/>
        <v>0.46198793657844672</v>
      </c>
      <c r="V1378" s="23">
        <f t="shared" si="588"/>
        <v>0.10702676330217176</v>
      </c>
      <c r="W1378" s="23">
        <f t="shared" si="589"/>
        <v>2.4758346867299394</v>
      </c>
      <c r="X1378" s="23">
        <f t="shared" si="590"/>
        <v>1.5083259175601831</v>
      </c>
      <c r="Y1378" s="23">
        <f t="shared" si="577"/>
        <v>0.18025993819158528</v>
      </c>
      <c r="Z1378" s="23">
        <f t="shared" si="578"/>
        <v>0.81974006180841463</v>
      </c>
      <c r="AA1378" s="24">
        <f>IF(SUMIFS('Daily NSE Equity Options'!$M:$M,'Daily NSE Equity Options'!$A:$A,$A1378)=0,"",SUMIFS('Daily NSE Equity Options'!$M:$M,'Daily NSE Equity Options'!$A:$A,$A1378))</f>
        <v>78962014</v>
      </c>
      <c r="AB1378" s="9">
        <f>IF(SUMIFS('Daily BSE Equity Options'!$M:$M,'Daily BSE Equity Options'!$A:$A,$A1378)=0,"",SUMIFS('Daily BSE Equity Options'!$M:$M,'Daily BSE Equity Options'!$A:$A,$A1378))</f>
        <v>388077321</v>
      </c>
      <c r="AC1378" s="9">
        <f t="shared" si="579"/>
        <v>467039335</v>
      </c>
      <c r="AD1378" s="26">
        <f t="shared" si="580"/>
        <v>-0.88916463053511552</v>
      </c>
      <c r="AE1378" s="26">
        <f t="shared" si="581"/>
        <v>50.159321493628376</v>
      </c>
      <c r="AF1378" s="26">
        <f t="shared" si="582"/>
        <v>-0.35134488587921719</v>
      </c>
      <c r="AG1378" s="26">
        <f t="shared" si="591"/>
        <v>0.10154753716240061</v>
      </c>
      <c r="AH1378" s="26">
        <f t="shared" si="592"/>
        <v>2.4482254324748114</v>
      </c>
      <c r="AI1378" s="26">
        <f t="shared" si="593"/>
        <v>1.5351314521321919</v>
      </c>
      <c r="AJ1378" s="26">
        <f t="shared" si="583"/>
        <v>0.16906930119708224</v>
      </c>
      <c r="AK1378" s="26">
        <f t="shared" si="584"/>
        <v>0.8309306988029177</v>
      </c>
      <c r="AL1378" s="29">
        <v>10.53</v>
      </c>
      <c r="AM1378" s="30">
        <v>11.057499999999999</v>
      </c>
      <c r="AN1378" s="30">
        <v>10.3825</v>
      </c>
      <c r="AO1378" s="30">
        <v>10.87</v>
      </c>
      <c r="AP1378" s="31">
        <v>3.2300000000000002E-2</v>
      </c>
    </row>
    <row r="1379" spans="1:42" x14ac:dyDescent="0.2">
      <c r="A1379" s="11">
        <v>45947</v>
      </c>
      <c r="B1379" s="5" t="s">
        <v>241</v>
      </c>
      <c r="C1379" s="10">
        <v>45931</v>
      </c>
      <c r="D1379" s="5" t="s">
        <v>197</v>
      </c>
      <c r="E1379" s="18">
        <f>IF(SUMIFS('Daily NSE Equity Options'!$K:$K,'Daily NSE Equity Options'!$A:$A,$A1379)=0,"",SUMIFS('Daily NSE Equity Options'!$K:$K,'Daily NSE Equity Options'!$A:$A,$A1379))</f>
        <v>812.69090000000006</v>
      </c>
      <c r="F1379" s="7">
        <f>IF(SUMIFS('Daily BSE Equity Options'!$K:$K,'Daily BSE Equity Options'!$A:$A,$A1379)=0,"",SUMIFS('Daily BSE Equity Options'!$K:$K,'Daily BSE Equity Options'!$A:$A,$A1379))</f>
        <v>143.3683</v>
      </c>
      <c r="G1379" s="7">
        <f t="shared" si="567"/>
        <v>956.05920000000003</v>
      </c>
      <c r="H1379" s="20">
        <f t="shared" si="568"/>
        <v>0.39822696572920591</v>
      </c>
      <c r="I1379" s="20">
        <f t="shared" si="569"/>
        <v>4.5428817759701223</v>
      </c>
      <c r="J1379" s="20">
        <f t="shared" si="570"/>
        <v>0.57481013264977188</v>
      </c>
      <c r="K1379" s="20">
        <f t="shared" si="585"/>
        <v>0.86054118156104531</v>
      </c>
      <c r="L1379" s="20">
        <f t="shared" si="586"/>
        <v>-0.63954012850696385</v>
      </c>
      <c r="M1379" s="20">
        <f t="shared" si="587"/>
        <v>0.14561123262172826</v>
      </c>
      <c r="N1379" s="20">
        <f t="shared" si="571"/>
        <v>0.8500424450703471</v>
      </c>
      <c r="O1379" s="20">
        <f t="shared" si="572"/>
        <v>0.1499575549296529</v>
      </c>
      <c r="P1379" s="21">
        <f>IF(SUMIFS('Daily NSE Equity Options'!$L:$L,'Daily NSE Equity Options'!$A:$A,$A1379)=0,"",SUMIFS('Daily NSE Equity Options'!$L:$L,'Daily NSE Equity Options'!$A:$A,$A1379))</f>
        <v>321875.91480000003</v>
      </c>
      <c r="Q1379" s="8">
        <f>IF(SUMIFS('Daily BSE Equity Options'!$L:$L,'Daily BSE Equity Options'!$A:$A,$A1379)=0,"",SUMIFS('Daily BSE Equity Options'!$L:$L,'Daily BSE Equity Options'!$A:$A,$A1379))</f>
        <v>51183.8341</v>
      </c>
      <c r="R1379" s="8">
        <f t="shared" si="573"/>
        <v>373059.74890000001</v>
      </c>
      <c r="S1379" s="23">
        <f t="shared" si="574"/>
        <v>-0.25632731814524889</v>
      </c>
      <c r="T1379" s="23">
        <f t="shared" si="575"/>
        <v>2.3092389111172169</v>
      </c>
      <c r="U1379" s="23">
        <f t="shared" si="576"/>
        <v>-0.16780913901362471</v>
      </c>
      <c r="V1379" s="23">
        <f t="shared" si="588"/>
        <v>1.2659900863421401</v>
      </c>
      <c r="W1379" s="23">
        <f t="shared" si="589"/>
        <v>-0.9207634792516628</v>
      </c>
      <c r="X1379" s="23">
        <f t="shared" si="590"/>
        <v>-0.5265794166774953</v>
      </c>
      <c r="Y1379" s="23">
        <f t="shared" si="577"/>
        <v>0.86279990202395174</v>
      </c>
      <c r="Z1379" s="23">
        <f t="shared" si="578"/>
        <v>0.13720009797604835</v>
      </c>
      <c r="AA1379" s="24">
        <f>IF(SUMIFS('Daily NSE Equity Options'!$M:$M,'Daily NSE Equity Options'!$A:$A,$A1379)=0,"",SUMIFS('Daily NSE Equity Options'!$M:$M,'Daily NSE Equity Options'!$A:$A,$A1379))</f>
        <v>172488904</v>
      </c>
      <c r="AB1379" s="9">
        <f>IF(SUMIFS('Daily BSE Equity Options'!$M:$M,'Daily BSE Equity Options'!$A:$A,$A1379)=0,"",SUMIFS('Daily BSE Equity Options'!$M:$M,'Daily BSE Equity Options'!$A:$A,$A1379))</f>
        <v>30435563</v>
      </c>
      <c r="AC1379" s="9">
        <f t="shared" si="579"/>
        <v>202924467</v>
      </c>
      <c r="AD1379" s="26">
        <f t="shared" si="580"/>
        <v>-0.74590497650453136</v>
      </c>
      <c r="AE1379" s="26">
        <f t="shared" si="581"/>
        <v>0.60956767288478364</v>
      </c>
      <c r="AF1379" s="26">
        <f t="shared" si="582"/>
        <v>-0.70917117330233403</v>
      </c>
      <c r="AG1379" s="26">
        <f t="shared" si="591"/>
        <v>1.184454211109661</v>
      </c>
      <c r="AH1379" s="26">
        <f t="shared" si="592"/>
        <v>-0.92157345623399622</v>
      </c>
      <c r="AI1379" s="26">
        <f t="shared" si="593"/>
        <v>-0.56550883021448284</v>
      </c>
      <c r="AJ1379" s="26">
        <f t="shared" si="583"/>
        <v>0.8500153113621336</v>
      </c>
      <c r="AK1379" s="26">
        <f t="shared" si="584"/>
        <v>0.14998468863786643</v>
      </c>
      <c r="AL1379" s="29">
        <v>10.865</v>
      </c>
      <c r="AM1379" s="30">
        <v>11.81</v>
      </c>
      <c r="AN1379" s="30">
        <v>9.7750000000000004</v>
      </c>
      <c r="AO1379" s="30">
        <v>11.63</v>
      </c>
      <c r="AP1379" s="31">
        <v>7.0400000000000004E-2</v>
      </c>
    </row>
    <row r="1380" spans="1:42" x14ac:dyDescent="0.2">
      <c r="A1380" s="11">
        <v>45950</v>
      </c>
      <c r="B1380" s="5" t="s">
        <v>244</v>
      </c>
      <c r="C1380" s="10">
        <v>45931</v>
      </c>
      <c r="D1380" s="5" t="s">
        <v>197</v>
      </c>
      <c r="E1380" s="18">
        <f>IF(SUMIFS('Daily NSE Equity Options'!$K:$K,'Daily NSE Equity Options'!$A:$A,$A1380)=0,"",SUMIFS('Daily NSE Equity Options'!$K:$K,'Daily NSE Equity Options'!$A:$A,$A1380))</f>
        <v>757.6404</v>
      </c>
      <c r="F1380" s="7">
        <f>IF(SUMIFS('Daily BSE Equity Options'!$K:$K,'Daily BSE Equity Options'!$A:$A,$A1380)=0,"",SUMIFS('Daily BSE Equity Options'!$K:$K,'Daily BSE Equity Options'!$A:$A,$A1380))</f>
        <v>103.26479999999999</v>
      </c>
      <c r="G1380" s="7">
        <f t="shared" si="567"/>
        <v>860.90520000000004</v>
      </c>
      <c r="H1380" s="20" t="str">
        <f t="shared" si="568"/>
        <v/>
      </c>
      <c r="I1380" s="20" t="str">
        <f t="shared" si="569"/>
        <v/>
      </c>
      <c r="J1380" s="20" t="str">
        <f t="shared" si="570"/>
        <v/>
      </c>
      <c r="K1380" s="20">
        <f t="shared" si="585"/>
        <v>-6.7738546106520969E-2</v>
      </c>
      <c r="L1380" s="20">
        <f t="shared" si="586"/>
        <v>-0.27972362091201475</v>
      </c>
      <c r="M1380" s="20">
        <f t="shared" si="587"/>
        <v>-9.9527309605932368E-2</v>
      </c>
      <c r="N1380" s="20">
        <f t="shared" si="571"/>
        <v>0.88005090455952639</v>
      </c>
      <c r="O1380" s="20">
        <f t="shared" si="572"/>
        <v>0.11994909544047358</v>
      </c>
      <c r="P1380" s="21">
        <f>IF(SUMIFS('Daily NSE Equity Options'!$L:$L,'Daily NSE Equity Options'!$A:$A,$A1380)=0,"",SUMIFS('Daily NSE Equity Options'!$L:$L,'Daily NSE Equity Options'!$A:$A,$A1380))</f>
        <v>648506.696</v>
      </c>
      <c r="Q1380" s="8">
        <f>IF(SUMIFS('Daily BSE Equity Options'!$L:$L,'Daily BSE Equity Options'!$A:$A,$A1380)=0,"",SUMIFS('Daily BSE Equity Options'!$L:$L,'Daily BSE Equity Options'!$A:$A,$A1380))</f>
        <v>53191.109299999996</v>
      </c>
      <c r="R1380" s="8">
        <f t="shared" si="573"/>
        <v>701697.80530000001</v>
      </c>
      <c r="S1380" s="23" t="str">
        <f t="shared" si="574"/>
        <v/>
      </c>
      <c r="T1380" s="23" t="str">
        <f t="shared" si="575"/>
        <v/>
      </c>
      <c r="U1380" s="23" t="str">
        <f t="shared" si="576"/>
        <v/>
      </c>
      <c r="V1380" s="23">
        <f t="shared" si="588"/>
        <v>1.014772358481542</v>
      </c>
      <c r="W1380" s="23">
        <f t="shared" si="589"/>
        <v>3.9216976127233849E-2</v>
      </c>
      <c r="X1380" s="23">
        <f t="shared" si="590"/>
        <v>0.88092606444147004</v>
      </c>
      <c r="Y1380" s="23">
        <f t="shared" si="577"/>
        <v>0.9241965574094122</v>
      </c>
      <c r="Z1380" s="23">
        <f t="shared" si="578"/>
        <v>7.5803442590587786E-2</v>
      </c>
      <c r="AA1380" s="24">
        <f>IF(SUMIFS('Daily NSE Equity Options'!$M:$M,'Daily NSE Equity Options'!$A:$A,$A1380)=0,"",SUMIFS('Daily NSE Equity Options'!$M:$M,'Daily NSE Equity Options'!$A:$A,$A1380))</f>
        <v>339589184</v>
      </c>
      <c r="AB1380" s="9">
        <f>IF(SUMIFS('Daily BSE Equity Options'!$M:$M,'Daily BSE Equity Options'!$A:$A,$A1380)=0,"",SUMIFS('Daily BSE Equity Options'!$M:$M,'Daily BSE Equity Options'!$A:$A,$A1380))</f>
        <v>31483140</v>
      </c>
      <c r="AC1380" s="9">
        <f t="shared" si="579"/>
        <v>371072324</v>
      </c>
      <c r="AD1380" s="26" t="str">
        <f t="shared" si="580"/>
        <v/>
      </c>
      <c r="AE1380" s="26" t="str">
        <f t="shared" si="581"/>
        <v/>
      </c>
      <c r="AF1380" s="26" t="str">
        <f t="shared" si="582"/>
        <v/>
      </c>
      <c r="AG1380" s="26">
        <f t="shared" si="591"/>
        <v>0.96875959047197613</v>
      </c>
      <c r="AH1380" s="26">
        <f t="shared" si="592"/>
        <v>3.4419504577589022E-2</v>
      </c>
      <c r="AI1380" s="26">
        <f t="shared" si="593"/>
        <v>0.82862288360722913</v>
      </c>
      <c r="AJ1380" s="26">
        <f t="shared" si="583"/>
        <v>0.91515632408090886</v>
      </c>
      <c r="AK1380" s="26">
        <f t="shared" si="584"/>
        <v>8.4843675919091185E-2</v>
      </c>
      <c r="AL1380" s="29">
        <v>11.625</v>
      </c>
      <c r="AM1380" s="30">
        <v>11.8775</v>
      </c>
      <c r="AN1380" s="30">
        <v>10.6675</v>
      </c>
      <c r="AO1380" s="30">
        <v>11.36</v>
      </c>
      <c r="AP1380" s="31">
        <v>-2.2800000000000001E-2</v>
      </c>
    </row>
    <row r="1381" spans="1:42" x14ac:dyDescent="0.2">
      <c r="A1381" s="11">
        <v>45951</v>
      </c>
      <c r="B1381" s="5" t="s">
        <v>242</v>
      </c>
      <c r="C1381" s="10">
        <v>45931</v>
      </c>
      <c r="D1381" s="5" t="s">
        <v>197</v>
      </c>
      <c r="E1381" s="18">
        <f>IF(SUMIFS('Daily NSE Equity Options'!$K:$K,'Daily NSE Equity Options'!$A:$A,$A1381)=0,"",SUMIFS('Daily NSE Equity Options'!$K:$K,'Daily NSE Equity Options'!$A:$A,$A1381))</f>
        <v>77.760199999999998</v>
      </c>
      <c r="F1381" s="7">
        <f>IF(SUMIFS('Daily BSE Equity Options'!$K:$K,'Daily BSE Equity Options'!$A:$A,$A1381)=0,"",SUMIFS('Daily BSE Equity Options'!$K:$K,'Daily BSE Equity Options'!$A:$A,$A1381))</f>
        <v>32.9437</v>
      </c>
      <c r="G1381" s="7">
        <f t="shared" si="567"/>
        <v>110.7039</v>
      </c>
      <c r="H1381" s="20">
        <f t="shared" si="568"/>
        <v>-0.89526106005879158</v>
      </c>
      <c r="I1381" s="20">
        <f t="shared" si="569"/>
        <v>-0.67634318702295704</v>
      </c>
      <c r="J1381" s="20">
        <f t="shared" si="570"/>
        <v>-0.86886610848477464</v>
      </c>
      <c r="K1381" s="20">
        <f t="shared" si="585"/>
        <v>-0.89736529361422646</v>
      </c>
      <c r="L1381" s="20">
        <f t="shared" si="586"/>
        <v>-0.68097841665310921</v>
      </c>
      <c r="M1381" s="20">
        <f t="shared" si="587"/>
        <v>-0.87140988345755144</v>
      </c>
      <c r="N1381" s="20">
        <f t="shared" si="571"/>
        <v>0.70241608470884942</v>
      </c>
      <c r="O1381" s="20">
        <f t="shared" si="572"/>
        <v>0.29758391529115052</v>
      </c>
      <c r="P1381" s="21">
        <f>IF(SUMIFS('Daily NSE Equity Options'!$L:$L,'Daily NSE Equity Options'!$A:$A,$A1381)=0,"",SUMIFS('Daily NSE Equity Options'!$L:$L,'Daily NSE Equity Options'!$A:$A,$A1381))</f>
        <v>27065.375</v>
      </c>
      <c r="Q1381" s="8">
        <f>IF(SUMIFS('Daily BSE Equity Options'!$L:$L,'Daily BSE Equity Options'!$A:$A,$A1381)=0,"",SUMIFS('Daily BSE Equity Options'!$L:$L,'Daily BSE Equity Options'!$A:$A,$A1381))</f>
        <v>27811.1417</v>
      </c>
      <c r="R1381" s="8">
        <f t="shared" si="573"/>
        <v>54876.5167</v>
      </c>
      <c r="S1381" s="23">
        <f t="shared" si="574"/>
        <v>-0.91493682772902118</v>
      </c>
      <c r="T1381" s="23">
        <f t="shared" si="575"/>
        <v>-0.80932168146718064</v>
      </c>
      <c r="U1381" s="23">
        <f t="shared" si="576"/>
        <v>-0.88174016339598471</v>
      </c>
      <c r="V1381" s="23">
        <f t="shared" si="588"/>
        <v>-0.95826508011877176</v>
      </c>
      <c r="W1381" s="23">
        <f t="shared" si="589"/>
        <v>-0.4771468001702307</v>
      </c>
      <c r="X1381" s="23">
        <f t="shared" si="590"/>
        <v>-0.92179465820541018</v>
      </c>
      <c r="Y1381" s="23">
        <f t="shared" si="577"/>
        <v>0.49320504703244039</v>
      </c>
      <c r="Z1381" s="23">
        <f t="shared" si="578"/>
        <v>0.50679495296755961</v>
      </c>
      <c r="AA1381" s="24">
        <f>IF(SUMIFS('Daily NSE Equity Options'!$M:$M,'Daily NSE Equity Options'!$A:$A,$A1381)=0,"",SUMIFS('Daily NSE Equity Options'!$M:$M,'Daily NSE Equity Options'!$A:$A,$A1381))</f>
        <v>14720876</v>
      </c>
      <c r="AB1381" s="9">
        <f>IF(SUMIFS('Daily BSE Equity Options'!$M:$M,'Daily BSE Equity Options'!$A:$A,$A1381)=0,"",SUMIFS('Daily BSE Equity Options'!$M:$M,'Daily BSE Equity Options'!$A:$A,$A1381))</f>
        <v>16451895</v>
      </c>
      <c r="AC1381" s="9">
        <f t="shared" si="579"/>
        <v>31172771</v>
      </c>
      <c r="AD1381" s="26">
        <f t="shared" si="580"/>
        <v>-0.96893886052183675</v>
      </c>
      <c r="AE1381" s="26">
        <f t="shared" si="581"/>
        <v>-0.89987243696268726</v>
      </c>
      <c r="AF1381" s="26">
        <f t="shared" si="582"/>
        <v>-0.95115835372883573</v>
      </c>
      <c r="AG1381" s="26">
        <f t="shared" si="591"/>
        <v>-0.95665092796359497</v>
      </c>
      <c r="AH1381" s="26">
        <f t="shared" si="592"/>
        <v>-0.47743792391737294</v>
      </c>
      <c r="AI1381" s="26">
        <f t="shared" si="593"/>
        <v>-0.91599273515208313</v>
      </c>
      <c r="AJ1381" s="26">
        <f t="shared" si="583"/>
        <v>0.47223507977523077</v>
      </c>
      <c r="AK1381" s="26">
        <f t="shared" si="584"/>
        <v>0.52776492022476929</v>
      </c>
      <c r="AL1381" s="29">
        <v>11.355</v>
      </c>
      <c r="AM1381" s="30">
        <v>11.595000000000001</v>
      </c>
      <c r="AN1381" s="30">
        <v>10.7</v>
      </c>
      <c r="AO1381" s="30">
        <v>11.3</v>
      </c>
      <c r="AP1381" s="31">
        <v>-4.7999999999999996E-3</v>
      </c>
    </row>
    <row r="1382" spans="1:42" x14ac:dyDescent="0.2">
      <c r="A1382" s="11">
        <v>45953</v>
      </c>
      <c r="B1382" s="5" t="s">
        <v>243</v>
      </c>
      <c r="C1382" s="10">
        <v>45931</v>
      </c>
      <c r="D1382" s="5" t="s">
        <v>197</v>
      </c>
      <c r="E1382" s="18">
        <f>IF(SUMIFS('Daily NSE Equity Options'!$K:$K,'Daily NSE Equity Options'!$A:$A,$A1382)=0,"",SUMIFS('Daily NSE Equity Options'!$K:$K,'Daily NSE Equity Options'!$A:$A,$A1382))</f>
        <v>509.74189999999999</v>
      </c>
      <c r="F1382" s="7">
        <f>IF(SUMIFS('Daily BSE Equity Options'!$K:$K,'Daily BSE Equity Options'!$A:$A,$A1382)=0,"",SUMIFS('Daily BSE Equity Options'!$K:$K,'Daily BSE Equity Options'!$A:$A,$A1382))</f>
        <v>474.82209999999998</v>
      </c>
      <c r="G1382" s="7">
        <f t="shared" si="567"/>
        <v>984.56399999999996</v>
      </c>
      <c r="H1382" s="20">
        <f t="shared" si="568"/>
        <v>-0.311402185743482</v>
      </c>
      <c r="I1382" s="20">
        <f t="shared" si="569"/>
        <v>25.217042493042978</v>
      </c>
      <c r="J1382" s="20">
        <f t="shared" si="570"/>
        <v>0.29826012804535584</v>
      </c>
      <c r="K1382" s="20">
        <f t="shared" si="585"/>
        <v>5.5553059277110917</v>
      </c>
      <c r="L1382" s="20">
        <f t="shared" si="586"/>
        <v>13.413138172093602</v>
      </c>
      <c r="M1382" s="20">
        <f t="shared" si="587"/>
        <v>7.8936704126954869</v>
      </c>
      <c r="N1382" s="20">
        <f t="shared" si="571"/>
        <v>0.51773363641165027</v>
      </c>
      <c r="O1382" s="20">
        <f t="shared" si="572"/>
        <v>0.48226636358834979</v>
      </c>
      <c r="P1382" s="21">
        <f>IF(SUMIFS('Daily NSE Equity Options'!$L:$L,'Daily NSE Equity Options'!$A:$A,$A1382)=0,"",SUMIFS('Daily NSE Equity Options'!$L:$L,'Daily NSE Equity Options'!$A:$A,$A1382))</f>
        <v>158200.26860000001</v>
      </c>
      <c r="Q1382" s="8">
        <f>IF(SUMIFS('Daily BSE Equity Options'!$L:$L,'Daily BSE Equity Options'!$A:$A,$A1382)=0,"",SUMIFS('Daily BSE Equity Options'!$L:$L,'Daily BSE Equity Options'!$A:$A,$A1382))</f>
        <v>745605.29810000001</v>
      </c>
      <c r="R1382" s="8">
        <f t="shared" si="573"/>
        <v>903805.56670000008</v>
      </c>
      <c r="S1382" s="23">
        <f t="shared" si="574"/>
        <v>-0.72053155412316428</v>
      </c>
      <c r="T1382" s="23">
        <f t="shared" si="575"/>
        <v>121.78819950220081</v>
      </c>
      <c r="U1382" s="23">
        <f t="shared" si="576"/>
        <v>0.57967124137747472</v>
      </c>
      <c r="V1382" s="23">
        <f t="shared" si="588"/>
        <v>4.8451164485989944</v>
      </c>
      <c r="W1382" s="23">
        <f t="shared" si="589"/>
        <v>25.809589701238334</v>
      </c>
      <c r="X1382" s="23">
        <f t="shared" si="590"/>
        <v>15.469805684660013</v>
      </c>
      <c r="Y1382" s="23">
        <f t="shared" si="577"/>
        <v>0.17503794447474497</v>
      </c>
      <c r="Z1382" s="23">
        <f t="shared" si="578"/>
        <v>0.82496205552525503</v>
      </c>
      <c r="AA1382" s="24">
        <f>IF(SUMIFS('Daily NSE Equity Options'!$M:$M,'Daily NSE Equity Options'!$A:$A,$A1382)=0,"",SUMIFS('Daily NSE Equity Options'!$M:$M,'Daily NSE Equity Options'!$A:$A,$A1382))</f>
        <v>87436766</v>
      </c>
      <c r="AB1382" s="9">
        <f>IF(SUMIFS('Daily BSE Equity Options'!$M:$M,'Daily BSE Equity Options'!$A:$A,$A1382)=0,"",SUMIFS('Daily BSE Equity Options'!$M:$M,'Daily BSE Equity Options'!$A:$A,$A1382))</f>
        <v>438690710</v>
      </c>
      <c r="AC1382" s="9">
        <f t="shared" si="579"/>
        <v>526127476</v>
      </c>
      <c r="AD1382" s="26">
        <f t="shared" si="580"/>
        <v>-0.88575172987542705</v>
      </c>
      <c r="AE1382" s="26">
        <f t="shared" si="581"/>
        <v>57.703317028443948</v>
      </c>
      <c r="AF1382" s="26">
        <f t="shared" si="582"/>
        <v>-0.31918922857445753</v>
      </c>
      <c r="AG1382" s="26">
        <f t="shared" si="591"/>
        <v>4.9396442168251404</v>
      </c>
      <c r="AH1382" s="26">
        <f t="shared" si="592"/>
        <v>25.665056517805397</v>
      </c>
      <c r="AI1382" s="26">
        <f t="shared" si="593"/>
        <v>15.877789786477436</v>
      </c>
      <c r="AJ1382" s="26">
        <f t="shared" si="583"/>
        <v>0.16618931720646349</v>
      </c>
      <c r="AK1382" s="26">
        <f t="shared" si="584"/>
        <v>0.83381068279353654</v>
      </c>
      <c r="AL1382" s="29">
        <v>11.297499999999999</v>
      </c>
      <c r="AM1382" s="30">
        <v>12.05</v>
      </c>
      <c r="AN1382" s="30">
        <v>10.737500000000001</v>
      </c>
      <c r="AO1382" s="30">
        <v>11.73</v>
      </c>
      <c r="AP1382" s="31">
        <v>3.8300000000000001E-2</v>
      </c>
    </row>
    <row r="1383" spans="1:42" x14ac:dyDescent="0.2">
      <c r="A1383" s="11">
        <v>45954</v>
      </c>
      <c r="B1383" s="5" t="s">
        <v>241</v>
      </c>
      <c r="C1383" s="10">
        <v>45931</v>
      </c>
      <c r="D1383" s="5" t="s">
        <v>197</v>
      </c>
      <c r="E1383" s="18">
        <f>IF(SUMIFS('Daily NSE Equity Options'!$K:$K,'Daily NSE Equity Options'!$A:$A,$A1383)=0,"",SUMIFS('Daily NSE Equity Options'!$K:$K,'Daily NSE Equity Options'!$A:$A,$A1383))</f>
        <v>716.43550000000005</v>
      </c>
      <c r="F1383" s="7">
        <f>IF(SUMIFS('Daily BSE Equity Options'!$K:$K,'Daily BSE Equity Options'!$A:$A,$A1383)=0,"",SUMIFS('Daily BSE Equity Options'!$K:$K,'Daily BSE Equity Options'!$A:$A,$A1383))</f>
        <v>105.8884</v>
      </c>
      <c r="G1383" s="7">
        <f t="shared" si="567"/>
        <v>822.32390000000009</v>
      </c>
      <c r="H1383" s="20">
        <f t="shared" si="568"/>
        <v>0.2795689188035515</v>
      </c>
      <c r="I1383" s="20">
        <f t="shared" si="569"/>
        <v>3.9615263870601964</v>
      </c>
      <c r="J1383" s="20">
        <f t="shared" si="570"/>
        <v>0.41476126188976536</v>
      </c>
      <c r="K1383" s="20">
        <f t="shared" si="585"/>
        <v>0.40548677673936573</v>
      </c>
      <c r="L1383" s="20">
        <f t="shared" si="586"/>
        <v>-0.77699353084028733</v>
      </c>
      <c r="M1383" s="20">
        <f t="shared" si="587"/>
        <v>-0.16478370121190689</v>
      </c>
      <c r="N1383" s="20">
        <f t="shared" si="571"/>
        <v>0.87123273444928451</v>
      </c>
      <c r="O1383" s="20">
        <f t="shared" si="572"/>
        <v>0.12876726555071547</v>
      </c>
      <c r="P1383" s="21">
        <f>IF(SUMIFS('Daily NSE Equity Options'!$L:$L,'Daily NSE Equity Options'!$A:$A,$A1383)=0,"",SUMIFS('Daily NSE Equity Options'!$L:$L,'Daily NSE Equity Options'!$A:$A,$A1383))</f>
        <v>274538.74430000002</v>
      </c>
      <c r="Q1383" s="8">
        <f>IF(SUMIFS('Daily BSE Equity Options'!$L:$L,'Daily BSE Equity Options'!$A:$A,$A1383)=0,"",SUMIFS('Daily BSE Equity Options'!$L:$L,'Daily BSE Equity Options'!$A:$A,$A1383))</f>
        <v>36109.877099999998</v>
      </c>
      <c r="R1383" s="8">
        <f t="shared" si="573"/>
        <v>310648.6214</v>
      </c>
      <c r="S1383" s="23">
        <f t="shared" si="574"/>
        <v>-0.28850525724662313</v>
      </c>
      <c r="T1383" s="23">
        <f t="shared" si="575"/>
        <v>1.6900473800827212</v>
      </c>
      <c r="U1383" s="23">
        <f t="shared" si="576"/>
        <v>-0.22198863286262371</v>
      </c>
      <c r="V1383" s="23">
        <f t="shared" si="588"/>
        <v>0.73538734623867774</v>
      </c>
      <c r="W1383" s="23">
        <f t="shared" si="589"/>
        <v>-0.95156971497920206</v>
      </c>
      <c r="X1383" s="23">
        <f t="shared" si="590"/>
        <v>-0.65628821856646802</v>
      </c>
      <c r="Y1383" s="23">
        <f t="shared" si="577"/>
        <v>0.88375973813351039</v>
      </c>
      <c r="Z1383" s="23">
        <f t="shared" si="578"/>
        <v>0.11624026186648964</v>
      </c>
      <c r="AA1383" s="24">
        <f>IF(SUMIFS('Daily NSE Equity Options'!$M:$M,'Daily NSE Equity Options'!$A:$A,$A1383)=0,"",SUMIFS('Daily NSE Equity Options'!$M:$M,'Daily NSE Equity Options'!$A:$A,$A1383))</f>
        <v>146064234</v>
      </c>
      <c r="AB1383" s="9">
        <f>IF(SUMIFS('Daily BSE Equity Options'!$M:$M,'Daily BSE Equity Options'!$A:$A,$A1383)=0,"",SUMIFS('Daily BSE Equity Options'!$M:$M,'Daily BSE Equity Options'!$A:$A,$A1383))</f>
        <v>21319711</v>
      </c>
      <c r="AC1383" s="9">
        <f t="shared" si="579"/>
        <v>167383945</v>
      </c>
      <c r="AD1383" s="26">
        <f t="shared" si="580"/>
        <v>-0.76152998721811005</v>
      </c>
      <c r="AE1383" s="26">
        <f t="shared" si="581"/>
        <v>0.28375864335942746</v>
      </c>
      <c r="AF1383" s="26">
        <f t="shared" si="582"/>
        <v>-0.73393656589385214</v>
      </c>
      <c r="AG1383" s="26">
        <f t="shared" si="591"/>
        <v>0.67051276804999849</v>
      </c>
      <c r="AH1383" s="26">
        <f t="shared" si="592"/>
        <v>-0.95140149879171132</v>
      </c>
      <c r="AI1383" s="26">
        <f t="shared" si="593"/>
        <v>-0.68185667421786578</v>
      </c>
      <c r="AJ1383" s="26">
        <f t="shared" si="583"/>
        <v>0.87262989290878523</v>
      </c>
      <c r="AK1383" s="26">
        <f t="shared" si="584"/>
        <v>0.12737010709121474</v>
      </c>
      <c r="AL1383" s="29">
        <v>11.7325</v>
      </c>
      <c r="AM1383" s="30">
        <v>11.94</v>
      </c>
      <c r="AN1383" s="30">
        <v>11.4375</v>
      </c>
      <c r="AO1383" s="30">
        <v>11.59</v>
      </c>
      <c r="AP1383" s="31">
        <v>-1.21E-2</v>
      </c>
    </row>
    <row r="1384" spans="1:42" x14ac:dyDescent="0.2">
      <c r="A1384" s="11">
        <v>45957</v>
      </c>
      <c r="B1384" s="5" t="s">
        <v>244</v>
      </c>
      <c r="C1384" s="10">
        <v>45931</v>
      </c>
      <c r="D1384" s="5" t="s">
        <v>197</v>
      </c>
      <c r="E1384" s="18">
        <f>IF(SUMIFS('Daily NSE Equity Options'!$K:$K,'Daily NSE Equity Options'!$A:$A,$A1384)=0,"",SUMIFS('Daily NSE Equity Options'!$K:$K,'Daily NSE Equity Options'!$A:$A,$A1384))</f>
        <v>682.59529999999995</v>
      </c>
      <c r="F1384" s="7">
        <f>IF(SUMIFS('Daily BSE Equity Options'!$K:$K,'Daily BSE Equity Options'!$A:$A,$A1384)=0,"",SUMIFS('Daily BSE Equity Options'!$K:$K,'Daily BSE Equity Options'!$A:$A,$A1384))</f>
        <v>97.125</v>
      </c>
      <c r="G1384" s="7">
        <f t="shared" si="567"/>
        <v>779.72029999999995</v>
      </c>
      <c r="H1384" s="20" t="str">
        <f t="shared" si="568"/>
        <v/>
      </c>
      <c r="I1384" s="20" t="str">
        <f t="shared" si="569"/>
        <v/>
      </c>
      <c r="J1384" s="20" t="str">
        <f t="shared" si="570"/>
        <v/>
      </c>
      <c r="K1384" s="20">
        <f t="shared" si="585"/>
        <v>-4.7234119470629388E-2</v>
      </c>
      <c r="L1384" s="20">
        <f t="shared" si="586"/>
        <v>-8.2760717887889523E-2</v>
      </c>
      <c r="M1384" s="20">
        <f t="shared" si="587"/>
        <v>-5.1808782403138354E-2</v>
      </c>
      <c r="N1384" s="20">
        <f t="shared" si="571"/>
        <v>0.87543610189448706</v>
      </c>
      <c r="O1384" s="20">
        <f t="shared" si="572"/>
        <v>0.12456389810551297</v>
      </c>
      <c r="P1384" s="21">
        <f>IF(SUMIFS('Daily NSE Equity Options'!$L:$L,'Daily NSE Equity Options'!$A:$A,$A1384)=0,"",SUMIFS('Daily NSE Equity Options'!$L:$L,'Daily NSE Equity Options'!$A:$A,$A1384))</f>
        <v>304209.68609999999</v>
      </c>
      <c r="Q1384" s="8">
        <f>IF(SUMIFS('Daily BSE Equity Options'!$L:$L,'Daily BSE Equity Options'!$A:$A,$A1384)=0,"",SUMIFS('Daily BSE Equity Options'!$L:$L,'Daily BSE Equity Options'!$A:$A,$A1384))</f>
        <v>34524.558299999997</v>
      </c>
      <c r="R1384" s="8">
        <f t="shared" si="573"/>
        <v>338734.24439999997</v>
      </c>
      <c r="S1384" s="23" t="str">
        <f t="shared" si="574"/>
        <v/>
      </c>
      <c r="T1384" s="23" t="str">
        <f t="shared" si="575"/>
        <v/>
      </c>
      <c r="U1384" s="23" t="str">
        <f t="shared" si="576"/>
        <v/>
      </c>
      <c r="V1384" s="23">
        <f t="shared" si="588"/>
        <v>0.10807560832862739</v>
      </c>
      <c r="W1384" s="23">
        <f t="shared" si="589"/>
        <v>-4.3902636267903583E-2</v>
      </c>
      <c r="X1384" s="23">
        <f t="shared" si="590"/>
        <v>9.0409617378717222E-2</v>
      </c>
      <c r="Y1384" s="23">
        <f t="shared" si="577"/>
        <v>0.89807774421758468</v>
      </c>
      <c r="Z1384" s="23">
        <f t="shared" si="578"/>
        <v>0.10192225578241537</v>
      </c>
      <c r="AA1384" s="24">
        <f>IF(SUMIFS('Daily NSE Equity Options'!$M:$M,'Daily NSE Equity Options'!$A:$A,$A1384)=0,"",SUMIFS('Daily NSE Equity Options'!$M:$M,'Daily NSE Equity Options'!$A:$A,$A1384))</f>
        <v>160968341</v>
      </c>
      <c r="AB1384" s="9">
        <f>IF(SUMIFS('Daily BSE Equity Options'!$M:$M,'Daily BSE Equity Options'!$A:$A,$A1384)=0,"",SUMIFS('Daily BSE Equity Options'!$M:$M,'Daily BSE Equity Options'!$A:$A,$A1384))</f>
        <v>20305834</v>
      </c>
      <c r="AC1384" s="9">
        <f t="shared" si="579"/>
        <v>181274175</v>
      </c>
      <c r="AD1384" s="26" t="str">
        <f t="shared" si="580"/>
        <v/>
      </c>
      <c r="AE1384" s="26" t="str">
        <f t="shared" si="581"/>
        <v/>
      </c>
      <c r="AF1384" s="26" t="str">
        <f t="shared" si="582"/>
        <v/>
      </c>
      <c r="AG1384" s="26">
        <f t="shared" si="591"/>
        <v>0.10203803211674667</v>
      </c>
      <c r="AH1384" s="26">
        <f t="shared" si="592"/>
        <v>-4.7555851015053663E-2</v>
      </c>
      <c r="AI1384" s="26">
        <f t="shared" si="593"/>
        <v>8.2984243202058661E-2</v>
      </c>
      <c r="AJ1384" s="26">
        <f t="shared" si="583"/>
        <v>0.88798275319691844</v>
      </c>
      <c r="AK1384" s="26">
        <f t="shared" si="584"/>
        <v>0.11201724680308157</v>
      </c>
      <c r="AL1384" s="29">
        <v>11.59</v>
      </c>
      <c r="AM1384" s="30">
        <v>12.727499999999999</v>
      </c>
      <c r="AN1384" s="30">
        <v>11.2775</v>
      </c>
      <c r="AO1384" s="30">
        <v>11.86</v>
      </c>
      <c r="AP1384" s="31">
        <v>2.3300000000000001E-2</v>
      </c>
    </row>
    <row r="1385" spans="1:42" x14ac:dyDescent="0.2">
      <c r="A1385" s="11">
        <v>45958</v>
      </c>
      <c r="B1385" s="5" t="s">
        <v>242</v>
      </c>
      <c r="C1385" s="10">
        <v>45931</v>
      </c>
      <c r="D1385" s="5" t="s">
        <v>197</v>
      </c>
      <c r="E1385" s="18">
        <f>IF(SUMIFS('Daily NSE Equity Options'!$K:$K,'Daily NSE Equity Options'!$A:$A,$A1385)=0,"",SUMIFS('Daily NSE Equity Options'!$K:$K,'Daily NSE Equity Options'!$A:$A,$A1385))</f>
        <v>982.51089999999999</v>
      </c>
      <c r="F1385" s="7">
        <f>IF(SUMIFS('Daily BSE Equity Options'!$K:$K,'Daily BSE Equity Options'!$A:$A,$A1385)=0,"",SUMIFS('Daily BSE Equity Options'!$K:$K,'Daily BSE Equity Options'!$A:$A,$A1385))</f>
        <v>108.3322</v>
      </c>
      <c r="G1385" s="7">
        <f t="shared" si="567"/>
        <v>1090.8431</v>
      </c>
      <c r="H1385" s="20">
        <f t="shared" si="568"/>
        <v>0.58571241354533599</v>
      </c>
      <c r="I1385" s="20">
        <f t="shared" si="569"/>
        <v>-0.25902584362500214</v>
      </c>
      <c r="J1385" s="20">
        <f t="shared" si="570"/>
        <v>0.42444051654952197</v>
      </c>
      <c r="K1385" s="20">
        <f t="shared" si="585"/>
        <v>0.43937542494066406</v>
      </c>
      <c r="L1385" s="20">
        <f t="shared" si="586"/>
        <v>0.1153894465894465</v>
      </c>
      <c r="M1385" s="20">
        <f t="shared" si="587"/>
        <v>0.3990184685457081</v>
      </c>
      <c r="N1385" s="20">
        <f t="shared" si="571"/>
        <v>0.90068947587421133</v>
      </c>
      <c r="O1385" s="20">
        <f t="shared" si="572"/>
        <v>9.9310524125788571E-2</v>
      </c>
      <c r="P1385" s="21">
        <f>IF(SUMIFS('Daily NSE Equity Options'!$L:$L,'Daily NSE Equity Options'!$A:$A,$A1385)=0,"",SUMIFS('Daily NSE Equity Options'!$L:$L,'Daily NSE Equity Options'!$A:$A,$A1385))</f>
        <v>806583.15930000006</v>
      </c>
      <c r="Q1385" s="8">
        <f>IF(SUMIFS('Daily BSE Equity Options'!$L:$L,'Daily BSE Equity Options'!$A:$A,$A1385)=0,"",SUMIFS('Daily BSE Equity Options'!$L:$L,'Daily BSE Equity Options'!$A:$A,$A1385))</f>
        <v>44150.1175</v>
      </c>
      <c r="R1385" s="8">
        <f t="shared" si="573"/>
        <v>850733.27680000011</v>
      </c>
      <c r="S1385" s="23">
        <f t="shared" si="574"/>
        <v>2.3035542335832919</v>
      </c>
      <c r="T1385" s="23">
        <f t="shared" si="575"/>
        <v>-0.7358956737065212</v>
      </c>
      <c r="U1385" s="23">
        <f t="shared" si="576"/>
        <v>1.0682731127824785</v>
      </c>
      <c r="V1385" s="23">
        <f t="shared" si="588"/>
        <v>1.6514052515568474</v>
      </c>
      <c r="W1385" s="23">
        <f t="shared" si="589"/>
        <v>0.27880325408826456</v>
      </c>
      <c r="X1385" s="23">
        <f t="shared" si="590"/>
        <v>1.5115065596834008</v>
      </c>
      <c r="Y1385" s="23">
        <f t="shared" si="577"/>
        <v>0.94810345533200602</v>
      </c>
      <c r="Z1385" s="23">
        <f t="shared" si="578"/>
        <v>5.1896544667993871E-2</v>
      </c>
      <c r="AA1385" s="24">
        <f>IF(SUMIFS('Daily NSE Equity Options'!$M:$M,'Daily NSE Equity Options'!$A:$A,$A1385)=0,"",SUMIFS('Daily NSE Equity Options'!$M:$M,'Daily NSE Equity Options'!$A:$A,$A1385))</f>
        <v>415677120</v>
      </c>
      <c r="AB1385" s="9">
        <f>IF(SUMIFS('Daily BSE Equity Options'!$M:$M,'Daily BSE Equity Options'!$A:$A,$A1385)=0,"",SUMIFS('Daily BSE Equity Options'!$M:$M,'Daily BSE Equity Options'!$A:$A,$A1385))</f>
        <v>25981585</v>
      </c>
      <c r="AC1385" s="9">
        <f t="shared" si="579"/>
        <v>441658705</v>
      </c>
      <c r="AD1385" s="26">
        <f t="shared" si="580"/>
        <v>0.12144377605857959</v>
      </c>
      <c r="AE1385" s="26">
        <f t="shared" si="581"/>
        <v>-0.86367356610891921</v>
      </c>
      <c r="AF1385" s="26">
        <f t="shared" si="582"/>
        <v>-0.21307477336038017</v>
      </c>
      <c r="AG1385" s="26">
        <f t="shared" si="591"/>
        <v>1.5823532591418084</v>
      </c>
      <c r="AH1385" s="26">
        <f t="shared" si="592"/>
        <v>0.27951331622232312</v>
      </c>
      <c r="AI1385" s="26">
        <f t="shared" si="593"/>
        <v>1.4364127157108837</v>
      </c>
      <c r="AJ1385" s="26">
        <f t="shared" si="583"/>
        <v>0.94117270936616093</v>
      </c>
      <c r="AK1385" s="26">
        <f t="shared" si="584"/>
        <v>5.882729063383909E-2</v>
      </c>
      <c r="AL1385" s="29">
        <v>11.8575</v>
      </c>
      <c r="AM1385" s="30">
        <v>12.635</v>
      </c>
      <c r="AN1385" s="30">
        <v>10.705</v>
      </c>
      <c r="AO1385" s="30">
        <v>11.95</v>
      </c>
      <c r="AP1385" s="31">
        <v>7.7999999999999996E-3</v>
      </c>
    </row>
    <row r="1386" spans="1:42" x14ac:dyDescent="0.2">
      <c r="A1386" s="11">
        <v>45959</v>
      </c>
      <c r="B1386" s="5" t="s">
        <v>240</v>
      </c>
      <c r="C1386" s="10">
        <v>45931</v>
      </c>
      <c r="D1386" s="5" t="s">
        <v>197</v>
      </c>
      <c r="E1386" s="18">
        <f>IF(SUMIFS('Daily NSE Equity Options'!$K:$K,'Daily NSE Equity Options'!$A:$A,$A1386)=0,"",SUMIFS('Daily NSE Equity Options'!$K:$K,'Daily NSE Equity Options'!$A:$A,$A1386))</f>
        <v>485.27</v>
      </c>
      <c r="F1386" s="7">
        <f>IF(SUMIFS('Daily BSE Equity Options'!$K:$K,'Daily BSE Equity Options'!$A:$A,$A1386)=0,"",SUMIFS('Daily BSE Equity Options'!$K:$K,'Daily BSE Equity Options'!$A:$A,$A1386))</f>
        <v>271.9323</v>
      </c>
      <c r="G1386" s="7">
        <f t="shared" si="567"/>
        <v>757.20229999999992</v>
      </c>
      <c r="H1386" s="20">
        <f t="shared" si="568"/>
        <v>-0.45374893455883647</v>
      </c>
      <c r="I1386" s="20">
        <f t="shared" si="569"/>
        <v>14.862215196518777</v>
      </c>
      <c r="J1386" s="20">
        <f t="shared" si="570"/>
        <v>-0.16378158200293824</v>
      </c>
      <c r="K1386" s="20">
        <f t="shared" si="585"/>
        <v>-0.50609199348322753</v>
      </c>
      <c r="L1386" s="20">
        <f t="shared" si="586"/>
        <v>1.5101705679382493</v>
      </c>
      <c r="M1386" s="20">
        <f t="shared" si="587"/>
        <v>-0.30585590173325583</v>
      </c>
      <c r="N1386" s="20">
        <f t="shared" si="571"/>
        <v>0.64087232698580032</v>
      </c>
      <c r="O1386" s="20">
        <f t="shared" si="572"/>
        <v>0.35912767301419979</v>
      </c>
      <c r="P1386" s="21">
        <f>IF(SUMIFS('Daily NSE Equity Options'!$L:$L,'Daily NSE Equity Options'!$A:$A,$A1386)=0,"",SUMIFS('Daily NSE Equity Options'!$L:$L,'Daily NSE Equity Options'!$A:$A,$A1386))</f>
        <v>109045.948</v>
      </c>
      <c r="Q1386" s="8">
        <f>IF(SUMIFS('Daily BSE Equity Options'!$L:$L,'Daily BSE Equity Options'!$A:$A,$A1386)=0,"",SUMIFS('Daily BSE Equity Options'!$L:$L,'Daily BSE Equity Options'!$A:$A,$A1386))</f>
        <v>164878.56770000001</v>
      </c>
      <c r="R1386" s="8">
        <f t="shared" si="573"/>
        <v>273924.51569999999</v>
      </c>
      <c r="S1386" s="23">
        <f t="shared" si="574"/>
        <v>-0.76524528691018978</v>
      </c>
      <c r="T1386" s="23">
        <f t="shared" si="575"/>
        <v>26.645383856504864</v>
      </c>
      <c r="U1386" s="23">
        <f t="shared" si="576"/>
        <v>-0.41776932560586899</v>
      </c>
      <c r="V1386" s="23">
        <f t="shared" si="588"/>
        <v>-0.86480507714215549</v>
      </c>
      <c r="W1386" s="23">
        <f t="shared" si="589"/>
        <v>2.7344989557502313</v>
      </c>
      <c r="X1386" s="23">
        <f t="shared" si="590"/>
        <v>-0.67801363462546527</v>
      </c>
      <c r="Y1386" s="23">
        <f t="shared" si="577"/>
        <v>0.39808758161473318</v>
      </c>
      <c r="Z1386" s="23">
        <f t="shared" si="578"/>
        <v>0.60191241838526688</v>
      </c>
      <c r="AA1386" s="24">
        <f>IF(SUMIFS('Daily NSE Equity Options'!$M:$M,'Daily NSE Equity Options'!$A:$A,$A1386)=0,"",SUMIFS('Daily NSE Equity Options'!$M:$M,'Daily NSE Equity Options'!$A:$A,$A1386))</f>
        <v>59277130</v>
      </c>
      <c r="AB1386" s="9">
        <f>IF(SUMIFS('Daily BSE Equity Options'!$M:$M,'Daily BSE Equity Options'!$A:$A,$A1386)=0,"",SUMIFS('Daily BSE Equity Options'!$M:$M,'Daily BSE Equity Options'!$A:$A,$A1386))</f>
        <v>96761449</v>
      </c>
      <c r="AC1386" s="9">
        <f t="shared" si="579"/>
        <v>156038579</v>
      </c>
      <c r="AD1386" s="26">
        <f t="shared" si="580"/>
        <v>-0.91834042416511119</v>
      </c>
      <c r="AE1386" s="26">
        <f t="shared" si="581"/>
        <v>12.091221828622562</v>
      </c>
      <c r="AF1386" s="26">
        <f t="shared" si="582"/>
        <v>-0.78720950681305268</v>
      </c>
      <c r="AG1386" s="26">
        <f t="shared" si="591"/>
        <v>-0.8573962165634712</v>
      </c>
      <c r="AH1386" s="26">
        <f t="shared" si="592"/>
        <v>2.7242319512069799</v>
      </c>
      <c r="AI1386" s="26">
        <f t="shared" si="593"/>
        <v>-0.64669873539569434</v>
      </c>
      <c r="AJ1386" s="26">
        <f t="shared" si="583"/>
        <v>0.37988765585977297</v>
      </c>
      <c r="AK1386" s="26">
        <f t="shared" si="584"/>
        <v>0.62011234414022698</v>
      </c>
      <c r="AL1386" s="29">
        <v>11.952500000000001</v>
      </c>
      <c r="AM1386" s="30">
        <v>12.102499999999999</v>
      </c>
      <c r="AN1386" s="30">
        <v>11.227499999999999</v>
      </c>
      <c r="AO1386" s="30">
        <v>11.97</v>
      </c>
      <c r="AP1386" s="31">
        <v>1.5E-3</v>
      </c>
    </row>
    <row r="1387" spans="1:42" x14ac:dyDescent="0.2">
      <c r="A1387" s="11">
        <v>45960</v>
      </c>
      <c r="B1387" s="5" t="s">
        <v>243</v>
      </c>
      <c r="C1387" s="10">
        <v>45931</v>
      </c>
      <c r="D1387" s="5" t="s">
        <v>197</v>
      </c>
      <c r="E1387" s="18">
        <f>IF(SUMIFS('Daily NSE Equity Options'!$K:$K,'Daily NSE Equity Options'!$A:$A,$A1387)=0,"",SUMIFS('Daily NSE Equity Options'!$K:$K,'Daily NSE Equity Options'!$A:$A,$A1387))</f>
        <v>426.81799999999998</v>
      </c>
      <c r="F1387" s="7">
        <f>IF(SUMIFS('Daily BSE Equity Options'!$K:$K,'Daily BSE Equity Options'!$A:$A,$A1387)=0,"",SUMIFS('Daily BSE Equity Options'!$K:$K,'Daily BSE Equity Options'!$A:$A,$A1387))</f>
        <v>441.00839999999999</v>
      </c>
      <c r="G1387" s="7">
        <f t="shared" si="567"/>
        <v>867.82639999999992</v>
      </c>
      <c r="H1387" s="20">
        <f t="shared" si="568"/>
        <v>-0.4307706690683184</v>
      </c>
      <c r="I1387" s="20">
        <f t="shared" si="569"/>
        <v>21.194350362098206</v>
      </c>
      <c r="J1387" s="20">
        <f t="shared" si="570"/>
        <v>0.12750471749837189</v>
      </c>
      <c r="K1387" s="20">
        <f t="shared" si="585"/>
        <v>-0.12045253158035729</v>
      </c>
      <c r="L1387" s="20">
        <f t="shared" si="586"/>
        <v>0.6217580625766046</v>
      </c>
      <c r="M1387" s="20">
        <f t="shared" si="587"/>
        <v>0.14609583198571907</v>
      </c>
      <c r="N1387" s="20">
        <f t="shared" si="571"/>
        <v>0.49182417128587008</v>
      </c>
      <c r="O1387" s="20">
        <f t="shared" si="572"/>
        <v>0.50817582871412992</v>
      </c>
      <c r="P1387" s="21">
        <f>IF(SUMIFS('Daily NSE Equity Options'!$L:$L,'Daily NSE Equity Options'!$A:$A,$A1387)=0,"",SUMIFS('Daily NSE Equity Options'!$L:$L,'Daily NSE Equity Options'!$A:$A,$A1387))</f>
        <v>116143.0671</v>
      </c>
      <c r="Q1387" s="8">
        <f>IF(SUMIFS('Daily BSE Equity Options'!$L:$L,'Daily BSE Equity Options'!$A:$A,$A1387)=0,"",SUMIFS('Daily BSE Equity Options'!$L:$L,'Daily BSE Equity Options'!$A:$A,$A1387))</f>
        <v>681093.55090000003</v>
      </c>
      <c r="R1387" s="8">
        <f t="shared" si="573"/>
        <v>797236.61800000002</v>
      </c>
      <c r="S1387" s="23">
        <f t="shared" si="574"/>
        <v>-0.80047382963723579</v>
      </c>
      <c r="T1387" s="23">
        <f t="shared" si="575"/>
        <v>65.831220036423019</v>
      </c>
      <c r="U1387" s="23">
        <f t="shared" si="576"/>
        <v>0.34603398857687284</v>
      </c>
      <c r="V1387" s="23">
        <f t="shared" si="588"/>
        <v>6.508374891655766E-2</v>
      </c>
      <c r="W1387" s="23">
        <f t="shared" si="589"/>
        <v>3.1308798372100366</v>
      </c>
      <c r="X1387" s="23">
        <f t="shared" si="590"/>
        <v>1.910424486697377</v>
      </c>
      <c r="Y1387" s="23">
        <f t="shared" si="577"/>
        <v>0.1456820528281354</v>
      </c>
      <c r="Z1387" s="23">
        <f t="shared" si="578"/>
        <v>0.8543179471718646</v>
      </c>
      <c r="AA1387" s="24">
        <f>IF(SUMIFS('Daily NSE Equity Options'!$M:$M,'Daily NSE Equity Options'!$A:$A,$A1387)=0,"",SUMIFS('Daily NSE Equity Options'!$M:$M,'Daily NSE Equity Options'!$A:$A,$A1387))</f>
        <v>62386690</v>
      </c>
      <c r="AB1387" s="9">
        <f>IF(SUMIFS('Daily BSE Equity Options'!$M:$M,'Daily BSE Equity Options'!$A:$A,$A1387)=0,"",SUMIFS('Daily BSE Equity Options'!$M:$M,'Daily BSE Equity Options'!$A:$A,$A1387))</f>
        <v>401468759</v>
      </c>
      <c r="AC1387" s="9">
        <f t="shared" si="579"/>
        <v>463855449</v>
      </c>
      <c r="AD1387" s="26">
        <f t="shared" si="580"/>
        <v>-0.91961427877013202</v>
      </c>
      <c r="AE1387" s="26">
        <f t="shared" si="581"/>
        <v>30.918297349509814</v>
      </c>
      <c r="AF1387" s="26">
        <f t="shared" si="582"/>
        <v>-0.41185080522302298</v>
      </c>
      <c r="AG1387" s="26">
        <f t="shared" si="591"/>
        <v>5.2458005304912625E-2</v>
      </c>
      <c r="AH1387" s="26">
        <f t="shared" si="592"/>
        <v>3.1490569141849045</v>
      </c>
      <c r="AI1387" s="26">
        <f t="shared" si="593"/>
        <v>1.9726972135525536</v>
      </c>
      <c r="AJ1387" s="26">
        <f t="shared" si="583"/>
        <v>0.13449597311941894</v>
      </c>
      <c r="AK1387" s="26">
        <f t="shared" si="584"/>
        <v>0.86550402688058103</v>
      </c>
      <c r="AL1387" s="29">
        <v>11.9725</v>
      </c>
      <c r="AM1387" s="30">
        <v>12.272500000000001</v>
      </c>
      <c r="AN1387" s="30">
        <v>11.705</v>
      </c>
      <c r="AO1387" s="30">
        <v>12.07</v>
      </c>
      <c r="AP1387" s="31">
        <v>8.0999999999999996E-3</v>
      </c>
    </row>
    <row r="1388" spans="1:42" x14ac:dyDescent="0.2">
      <c r="A1388" s="11">
        <v>45961</v>
      </c>
      <c r="B1388" s="5" t="s">
        <v>241</v>
      </c>
      <c r="C1388" s="10">
        <v>45931</v>
      </c>
      <c r="D1388" s="5" t="s">
        <v>197</v>
      </c>
      <c r="E1388" s="18">
        <f>IF(SUMIFS('Daily NSE Equity Options'!$K:$K,'Daily NSE Equity Options'!$A:$A,$A1388)=0,"",SUMIFS('Daily NSE Equity Options'!$K:$K,'Daily NSE Equity Options'!$A:$A,$A1388))</f>
        <v>613.95100000000002</v>
      </c>
      <c r="F1388" s="7">
        <f>IF(SUMIFS('Daily BSE Equity Options'!$K:$K,'Daily BSE Equity Options'!$A:$A,$A1388)=0,"",SUMIFS('Daily BSE Equity Options'!$K:$K,'Daily BSE Equity Options'!$A:$A,$A1388))</f>
        <v>100.3837</v>
      </c>
      <c r="G1388" s="7">
        <f t="shared" si="567"/>
        <v>714.3347</v>
      </c>
      <c r="H1388" s="20">
        <f t="shared" si="568"/>
        <v>6.3380639073489453E-2</v>
      </c>
      <c r="I1388" s="20">
        <f t="shared" si="569"/>
        <v>-0.11960803917854157</v>
      </c>
      <c r="J1388" s="20">
        <f t="shared" si="570"/>
        <v>3.3202324686318896E-2</v>
      </c>
      <c r="K1388" s="20">
        <f t="shared" si="585"/>
        <v>0.43843746046324195</v>
      </c>
      <c r="L1388" s="20">
        <f t="shared" si="586"/>
        <v>-0.7723768980364093</v>
      </c>
      <c r="M1388" s="20">
        <f t="shared" si="587"/>
        <v>-0.17686912958628587</v>
      </c>
      <c r="N1388" s="20">
        <f t="shared" si="571"/>
        <v>0.85947245737887301</v>
      </c>
      <c r="O1388" s="20">
        <f t="shared" si="572"/>
        <v>0.14052754262112704</v>
      </c>
      <c r="P1388" s="21">
        <f>IF(SUMIFS('Daily NSE Equity Options'!$L:$L,'Daily NSE Equity Options'!$A:$A,$A1388)=0,"",SUMIFS('Daily NSE Equity Options'!$L:$L,'Daily NSE Equity Options'!$A:$A,$A1388))</f>
        <v>210740.08859999999</v>
      </c>
      <c r="Q1388" s="8">
        <f>IF(SUMIFS('Daily BSE Equity Options'!$L:$L,'Daily BSE Equity Options'!$A:$A,$A1388)=0,"",SUMIFS('Daily BSE Equity Options'!$L:$L,'Daily BSE Equity Options'!$A:$A,$A1388))</f>
        <v>34784.471100000002</v>
      </c>
      <c r="R1388" s="8">
        <f t="shared" si="573"/>
        <v>245524.55969999998</v>
      </c>
      <c r="S1388" s="23">
        <f t="shared" si="574"/>
        <v>-0.40724812335942961</v>
      </c>
      <c r="T1388" s="23">
        <f t="shared" si="575"/>
        <v>-0.85069117945368544</v>
      </c>
      <c r="U1388" s="23">
        <f t="shared" si="576"/>
        <v>-0.58279478804023965</v>
      </c>
      <c r="V1388" s="23">
        <f t="shared" si="588"/>
        <v>0.81448702761182701</v>
      </c>
      <c r="W1388" s="23">
        <f t="shared" si="589"/>
        <v>-0.94892849733485851</v>
      </c>
      <c r="X1388" s="23">
        <f t="shared" si="590"/>
        <v>-0.69203050367162144</v>
      </c>
      <c r="Y1388" s="23">
        <f t="shared" si="577"/>
        <v>0.85832589968798956</v>
      </c>
      <c r="Z1388" s="23">
        <f t="shared" si="578"/>
        <v>0.14167410031201047</v>
      </c>
      <c r="AA1388" s="24">
        <f>IF(SUMIFS('Daily NSE Equity Options'!$M:$M,'Daily NSE Equity Options'!$A:$A,$A1388)=0,"",SUMIFS('Daily NSE Equity Options'!$M:$M,'Daily NSE Equity Options'!$A:$A,$A1388))</f>
        <v>111697422</v>
      </c>
      <c r="AB1388" s="9">
        <f>IF(SUMIFS('Daily BSE Equity Options'!$M:$M,'Daily BSE Equity Options'!$A:$A,$A1388)=0,"",SUMIFS('Daily BSE Equity Options'!$M:$M,'Daily BSE Equity Options'!$A:$A,$A1388))</f>
        <v>20532299</v>
      </c>
      <c r="AC1388" s="9">
        <f t="shared" si="579"/>
        <v>132229721</v>
      </c>
      <c r="AD1388" s="26">
        <f t="shared" si="580"/>
        <v>-0.80357326692716147</v>
      </c>
      <c r="AE1388" s="26">
        <f t="shared" si="581"/>
        <v>-0.92972467708896045</v>
      </c>
      <c r="AF1388" s="26">
        <f t="shared" si="582"/>
        <v>-0.84639028679740935</v>
      </c>
      <c r="AG1388" s="26">
        <f t="shared" si="591"/>
        <v>0.79040468407604259</v>
      </c>
      <c r="AH1388" s="26">
        <f t="shared" si="592"/>
        <v>-0.94885704419157557</v>
      </c>
      <c r="AI1388" s="26">
        <f t="shared" si="593"/>
        <v>-0.7149333455388599</v>
      </c>
      <c r="AJ1388" s="26">
        <f t="shared" si="583"/>
        <v>0.84472251136338705</v>
      </c>
      <c r="AK1388" s="26">
        <f t="shared" si="584"/>
        <v>0.15527748863661295</v>
      </c>
      <c r="AL1388" s="29">
        <v>12.067500000000001</v>
      </c>
      <c r="AM1388" s="30">
        <v>12.2875</v>
      </c>
      <c r="AN1388" s="30">
        <v>11.77</v>
      </c>
      <c r="AO1388" s="30">
        <v>12.15</v>
      </c>
      <c r="AP1388" s="31">
        <v>6.7999999999999996E-3</v>
      </c>
    </row>
    <row r="1389" spans="1:42" x14ac:dyDescent="0.2">
      <c r="A1389" s="11">
        <v>45964</v>
      </c>
      <c r="B1389" s="5" t="s">
        <v>244</v>
      </c>
      <c r="C1389" s="10">
        <v>45962</v>
      </c>
      <c r="D1389" s="5" t="s">
        <v>197</v>
      </c>
      <c r="E1389" s="18">
        <f>IF(SUMIFS('Daily NSE Equity Options'!$K:$K,'Daily NSE Equity Options'!$A:$A,$A1389)=0,"",SUMIFS('Daily NSE Equity Options'!$K:$K,'Daily NSE Equity Options'!$A:$A,$A1389))</f>
        <v>585.88940000000002</v>
      </c>
      <c r="F1389" s="7">
        <f>IF(SUMIFS('Daily BSE Equity Options'!$K:$K,'Daily BSE Equity Options'!$A:$A,$A1389)=0,"",SUMIFS('Daily BSE Equity Options'!$K:$K,'Daily BSE Equity Options'!$A:$A,$A1389))</f>
        <v>101.7547</v>
      </c>
      <c r="G1389" s="7">
        <f t="shared" si="567"/>
        <v>687.64409999999998</v>
      </c>
      <c r="H1389" s="20" t="str">
        <f t="shared" si="568"/>
        <v/>
      </c>
      <c r="I1389" s="20" t="str">
        <f t="shared" si="569"/>
        <v/>
      </c>
      <c r="J1389" s="20" t="str">
        <f t="shared" si="570"/>
        <v/>
      </c>
      <c r="K1389" s="20">
        <f t="shared" si="585"/>
        <v>-4.5706579189544461E-2</v>
      </c>
      <c r="L1389" s="20">
        <f t="shared" si="586"/>
        <v>1.3657595804896561E-2</v>
      </c>
      <c r="M1389" s="20">
        <f t="shared" si="587"/>
        <v>-3.7364277557845105E-2</v>
      </c>
      <c r="N1389" s="20">
        <f t="shared" si="571"/>
        <v>0.85202417936836805</v>
      </c>
      <c r="O1389" s="20">
        <f t="shared" si="572"/>
        <v>0.14797582063163198</v>
      </c>
      <c r="P1389" s="21">
        <f>IF(SUMIFS('Daily NSE Equity Options'!$L:$L,'Daily NSE Equity Options'!$A:$A,$A1389)=0,"",SUMIFS('Daily NSE Equity Options'!$L:$L,'Daily NSE Equity Options'!$A:$A,$A1389))</f>
        <v>258612.1753</v>
      </c>
      <c r="Q1389" s="8">
        <f>IF(SUMIFS('Daily BSE Equity Options'!$L:$L,'Daily BSE Equity Options'!$A:$A,$A1389)=0,"",SUMIFS('Daily BSE Equity Options'!$L:$L,'Daily BSE Equity Options'!$A:$A,$A1389))</f>
        <v>41968.531499999997</v>
      </c>
      <c r="R1389" s="8">
        <f t="shared" si="573"/>
        <v>300580.70679999999</v>
      </c>
      <c r="S1389" s="23" t="str">
        <f t="shared" si="574"/>
        <v/>
      </c>
      <c r="T1389" s="23" t="str">
        <f t="shared" si="575"/>
        <v/>
      </c>
      <c r="U1389" s="23" t="str">
        <f t="shared" si="576"/>
        <v/>
      </c>
      <c r="V1389" s="23">
        <f t="shared" si="588"/>
        <v>0.22716174705072234</v>
      </c>
      <c r="W1389" s="23">
        <f t="shared" si="589"/>
        <v>0.20653067799556091</v>
      </c>
      <c r="X1389" s="23">
        <f t="shared" si="590"/>
        <v>0.22423885890385731</v>
      </c>
      <c r="Y1389" s="23">
        <f t="shared" si="577"/>
        <v>0.86037516530319114</v>
      </c>
      <c r="Z1389" s="23">
        <f t="shared" si="578"/>
        <v>0.13962483469680895</v>
      </c>
      <c r="AA1389" s="24">
        <f>IF(SUMIFS('Daily NSE Equity Options'!$M:$M,'Daily NSE Equity Options'!$A:$A,$A1389)=0,"",SUMIFS('Daily NSE Equity Options'!$M:$M,'Daily NSE Equity Options'!$A:$A,$A1389))</f>
        <v>136731574</v>
      </c>
      <c r="AB1389" s="9">
        <f>IF(SUMIFS('Daily BSE Equity Options'!$M:$M,'Daily BSE Equity Options'!$A:$A,$A1389)=0,"",SUMIFS('Daily BSE Equity Options'!$M:$M,'Daily BSE Equity Options'!$A:$A,$A1389))</f>
        <v>24874307</v>
      </c>
      <c r="AC1389" s="9">
        <f t="shared" si="579"/>
        <v>161605881</v>
      </c>
      <c r="AD1389" s="26" t="str">
        <f t="shared" si="580"/>
        <v/>
      </c>
      <c r="AE1389" s="26" t="str">
        <f t="shared" si="581"/>
        <v/>
      </c>
      <c r="AF1389" s="26" t="str">
        <f t="shared" si="582"/>
        <v/>
      </c>
      <c r="AG1389" s="26">
        <f t="shared" si="591"/>
        <v>0.22412470719333166</v>
      </c>
      <c r="AH1389" s="26">
        <f t="shared" si="592"/>
        <v>0.21147208113421678</v>
      </c>
      <c r="AI1389" s="26">
        <f t="shared" si="593"/>
        <v>0.22216003919421423</v>
      </c>
      <c r="AJ1389" s="26">
        <f t="shared" si="583"/>
        <v>0.8460804344119135</v>
      </c>
      <c r="AK1389" s="26">
        <f t="shared" si="584"/>
        <v>0.15391956558808648</v>
      </c>
      <c r="AL1389" s="29">
        <v>12.1525</v>
      </c>
      <c r="AM1389" s="30">
        <v>12.94</v>
      </c>
      <c r="AN1389" s="30">
        <v>11.7875</v>
      </c>
      <c r="AO1389" s="30">
        <v>12.67</v>
      </c>
      <c r="AP1389" s="31">
        <v>4.2599999999999999E-2</v>
      </c>
    </row>
    <row r="1390" spans="1:42" x14ac:dyDescent="0.2">
      <c r="A1390" s="11">
        <v>45965</v>
      </c>
      <c r="B1390" s="5" t="s">
        <v>242</v>
      </c>
      <c r="C1390" s="10">
        <v>45962</v>
      </c>
      <c r="D1390" s="5" t="s">
        <v>197</v>
      </c>
      <c r="E1390" s="18">
        <f>IF(SUMIFS('Daily NSE Equity Options'!$K:$K,'Daily NSE Equity Options'!$A:$A,$A1390)=0,"",SUMIFS('Daily NSE Equity Options'!$K:$K,'Daily NSE Equity Options'!$A:$A,$A1390))</f>
        <v>630.44200000000001</v>
      </c>
      <c r="F1390" s="7">
        <f>IF(SUMIFS('Daily BSE Equity Options'!$K:$K,'Daily BSE Equity Options'!$A:$A,$A1390)=0,"",SUMIFS('Daily BSE Equity Options'!$K:$K,'Daily BSE Equity Options'!$A:$A,$A1390))</f>
        <v>92.522000000000006</v>
      </c>
      <c r="G1390" s="7">
        <f t="shared" si="567"/>
        <v>722.96400000000006</v>
      </c>
      <c r="H1390" s="20">
        <f t="shared" si="568"/>
        <v>7.4239047589674811E-2</v>
      </c>
      <c r="I1390" s="20">
        <f t="shared" si="569"/>
        <v>4.6052683646000458E-2</v>
      </c>
      <c r="J1390" s="20">
        <f t="shared" si="570"/>
        <v>7.0547404215294041E-2</v>
      </c>
      <c r="K1390" s="20">
        <f t="shared" si="585"/>
        <v>7.6042679727607254E-2</v>
      </c>
      <c r="L1390" s="20">
        <f t="shared" si="586"/>
        <v>-9.0734875145816352E-2</v>
      </c>
      <c r="M1390" s="20">
        <f t="shared" si="587"/>
        <v>5.1363634182275408E-2</v>
      </c>
      <c r="N1390" s="20">
        <f t="shared" si="571"/>
        <v>0.87202405652286974</v>
      </c>
      <c r="O1390" s="20">
        <f t="shared" si="572"/>
        <v>0.12797594347713026</v>
      </c>
      <c r="P1390" s="21">
        <f>IF(SUMIFS('Daily NSE Equity Options'!$L:$L,'Daily NSE Equity Options'!$A:$A,$A1390)=0,"",SUMIFS('Daily NSE Equity Options'!$L:$L,'Daily NSE Equity Options'!$A:$A,$A1390))</f>
        <v>550611.99300000002</v>
      </c>
      <c r="Q1390" s="8">
        <f>IF(SUMIFS('Daily BSE Equity Options'!$L:$L,'Daily BSE Equity Options'!$A:$A,$A1390)=0,"",SUMIFS('Daily BSE Equity Options'!$L:$L,'Daily BSE Equity Options'!$A:$A,$A1390))</f>
        <v>51394.705199999997</v>
      </c>
      <c r="R1390" s="8">
        <f t="shared" si="573"/>
        <v>602006.69819999998</v>
      </c>
      <c r="S1390" s="23">
        <f t="shared" si="574"/>
        <v>1.8467443266455028</v>
      </c>
      <c r="T1390" s="23">
        <f t="shared" si="575"/>
        <v>-0.61357088054656272</v>
      </c>
      <c r="U1390" s="23">
        <f t="shared" si="576"/>
        <v>0.84428614431121285</v>
      </c>
      <c r="V1390" s="23">
        <f t="shared" si="588"/>
        <v>1.129103134302432</v>
      </c>
      <c r="W1390" s="23">
        <f t="shared" si="589"/>
        <v>0.22460098943419071</v>
      </c>
      <c r="X1390" s="23">
        <f t="shared" si="590"/>
        <v>1.0028121718422947</v>
      </c>
      <c r="Y1390" s="23">
        <f t="shared" si="577"/>
        <v>0.91462768544989592</v>
      </c>
      <c r="Z1390" s="23">
        <f t="shared" si="578"/>
        <v>8.537231455010412E-2</v>
      </c>
      <c r="AA1390" s="24">
        <f>IF(SUMIFS('Daily NSE Equity Options'!$M:$M,'Daily NSE Equity Options'!$A:$A,$A1390)=0,"",SUMIFS('Daily NSE Equity Options'!$M:$M,'Daily NSE Equity Options'!$A:$A,$A1390))</f>
        <v>288546441</v>
      </c>
      <c r="AB1390" s="9">
        <f>IF(SUMIFS('Daily BSE Equity Options'!$M:$M,'Daily BSE Equity Options'!$A:$A,$A1390)=0,"",SUMIFS('Daily BSE Equity Options'!$M:$M,'Daily BSE Equity Options'!$A:$A,$A1390))</f>
        <v>30520641</v>
      </c>
      <c r="AC1390" s="9">
        <f t="shared" si="579"/>
        <v>319067082</v>
      </c>
      <c r="AD1390" s="26">
        <f t="shared" si="580"/>
        <v>-4.4316420531583578E-2</v>
      </c>
      <c r="AE1390" s="26">
        <f t="shared" si="581"/>
        <v>-0.79933849233841536</v>
      </c>
      <c r="AF1390" s="26">
        <f t="shared" si="582"/>
        <v>-0.29725068129336008</v>
      </c>
      <c r="AG1390" s="26">
        <f t="shared" si="591"/>
        <v>1.1103131673156925</v>
      </c>
      <c r="AH1390" s="26">
        <f t="shared" si="592"/>
        <v>0.22699462541810722</v>
      </c>
      <c r="AI1390" s="26">
        <f t="shared" si="593"/>
        <v>0.97435316107091419</v>
      </c>
      <c r="AJ1390" s="26">
        <f t="shared" si="583"/>
        <v>0.90434412472547077</v>
      </c>
      <c r="AK1390" s="26">
        <f t="shared" si="584"/>
        <v>9.5655875274529262E-2</v>
      </c>
      <c r="AL1390" s="29">
        <v>12.664999999999999</v>
      </c>
      <c r="AM1390" s="30">
        <v>12.935</v>
      </c>
      <c r="AN1390" s="30">
        <v>10.98</v>
      </c>
      <c r="AO1390" s="30">
        <v>12.65</v>
      </c>
      <c r="AP1390" s="31">
        <v>-1.1999999999999999E-3</v>
      </c>
    </row>
    <row r="1391" spans="1:42" x14ac:dyDescent="0.2">
      <c r="A1391" s="11">
        <v>45967</v>
      </c>
      <c r="B1391" s="5" t="s">
        <v>243</v>
      </c>
      <c r="C1391" s="10">
        <v>45962</v>
      </c>
      <c r="D1391" s="5" t="s">
        <v>197</v>
      </c>
      <c r="E1391" s="18">
        <f>IF(SUMIFS('Daily NSE Equity Options'!$K:$K,'Daily NSE Equity Options'!$A:$A,$A1391)=0,"",SUMIFS('Daily NSE Equity Options'!$K:$K,'Daily NSE Equity Options'!$A:$A,$A1391))</f>
        <v>398.95890000000003</v>
      </c>
      <c r="F1391" s="7">
        <f>IF(SUMIFS('Daily BSE Equity Options'!$K:$K,'Daily BSE Equity Options'!$A:$A,$A1391)=0,"",SUMIFS('Daily BSE Equity Options'!$K:$K,'Daily BSE Equity Options'!$A:$A,$A1391))</f>
        <v>430.94150000000002</v>
      </c>
      <c r="G1391" s="7">
        <f t="shared" si="567"/>
        <v>829.90039999999999</v>
      </c>
      <c r="H1391" s="20">
        <f t="shared" si="568"/>
        <v>-0.40215731056361992</v>
      </c>
      <c r="I1391" s="20">
        <f t="shared" si="569"/>
        <v>21.36612240237497</v>
      </c>
      <c r="J1391" s="20">
        <f t="shared" si="570"/>
        <v>0.2087128066839643</v>
      </c>
      <c r="K1391" s="20">
        <f t="shared" si="585"/>
        <v>-0.36717588612433816</v>
      </c>
      <c r="L1391" s="20">
        <f t="shared" si="586"/>
        <v>3.6577192451525038</v>
      </c>
      <c r="M1391" s="20">
        <f t="shared" si="587"/>
        <v>0.14791386569732379</v>
      </c>
      <c r="N1391" s="20">
        <f t="shared" si="571"/>
        <v>0.48073106122132248</v>
      </c>
      <c r="O1391" s="20">
        <f t="shared" si="572"/>
        <v>0.51926893877867752</v>
      </c>
      <c r="P1391" s="21">
        <f>IF(SUMIFS('Daily NSE Equity Options'!$L:$L,'Daily NSE Equity Options'!$A:$A,$A1391)=0,"",SUMIFS('Daily NSE Equity Options'!$L:$L,'Daily NSE Equity Options'!$A:$A,$A1391))</f>
        <v>119479.4549</v>
      </c>
      <c r="Q1391" s="8">
        <f>IF(SUMIFS('Daily BSE Equity Options'!$L:$L,'Daily BSE Equity Options'!$A:$A,$A1391)=0,"",SUMIFS('Daily BSE Equity Options'!$L:$L,'Daily BSE Equity Options'!$A:$A,$A1391))</f>
        <v>749325.90370000002</v>
      </c>
      <c r="R1391" s="8">
        <f t="shared" si="573"/>
        <v>868805.35860000004</v>
      </c>
      <c r="S1391" s="23">
        <f t="shared" si="574"/>
        <v>-0.79827087922569007</v>
      </c>
      <c r="T1391" s="23">
        <f t="shared" si="575"/>
        <v>113.99268705247363</v>
      </c>
      <c r="U1391" s="23">
        <f t="shared" si="576"/>
        <v>0.4509277703757677</v>
      </c>
      <c r="V1391" s="23">
        <f t="shared" si="588"/>
        <v>-0.78300607974588743</v>
      </c>
      <c r="W1391" s="23">
        <f t="shared" si="589"/>
        <v>13.579826867068013</v>
      </c>
      <c r="X1391" s="23">
        <f t="shared" si="590"/>
        <v>0.44318221242010769</v>
      </c>
      <c r="Y1391" s="23">
        <f t="shared" si="577"/>
        <v>0.13752154463288549</v>
      </c>
      <c r="Z1391" s="23">
        <f t="shared" si="578"/>
        <v>0.86247845536711454</v>
      </c>
      <c r="AA1391" s="24">
        <f>IF(SUMIFS('Daily NSE Equity Options'!$M:$M,'Daily NSE Equity Options'!$A:$A,$A1391)=0,"",SUMIFS('Daily NSE Equity Options'!$M:$M,'Daily NSE Equity Options'!$A:$A,$A1391))</f>
        <v>65675525</v>
      </c>
      <c r="AB1391" s="9">
        <f>IF(SUMIFS('Daily BSE Equity Options'!$M:$M,'Daily BSE Equity Options'!$A:$A,$A1391)=0,"",SUMIFS('Daily BSE Equity Options'!$M:$M,'Daily BSE Equity Options'!$A:$A,$A1391))</f>
        <v>448429783</v>
      </c>
      <c r="AC1391" s="9">
        <f t="shared" si="579"/>
        <v>514105308</v>
      </c>
      <c r="AD1391" s="26">
        <f t="shared" si="580"/>
        <v>-0.91717652708496844</v>
      </c>
      <c r="AE1391" s="26">
        <f t="shared" si="581"/>
        <v>54.582852738029779</v>
      </c>
      <c r="AF1391" s="26">
        <f t="shared" si="582"/>
        <v>-0.35819120078460009</v>
      </c>
      <c r="AG1391" s="26">
        <f t="shared" si="591"/>
        <v>-0.7723918383037689</v>
      </c>
      <c r="AH1391" s="26">
        <f t="shared" si="592"/>
        <v>13.692672509728745</v>
      </c>
      <c r="AI1391" s="26">
        <f t="shared" si="593"/>
        <v>0.61127655280966908</v>
      </c>
      <c r="AJ1391" s="26">
        <f t="shared" si="583"/>
        <v>0.12774722217028733</v>
      </c>
      <c r="AK1391" s="26">
        <f t="shared" si="584"/>
        <v>0.87225277782971267</v>
      </c>
      <c r="AL1391" s="29">
        <v>12.6525</v>
      </c>
      <c r="AM1391" s="30">
        <v>12.865</v>
      </c>
      <c r="AN1391" s="30">
        <v>12.057499999999999</v>
      </c>
      <c r="AO1391" s="30">
        <v>12.41</v>
      </c>
      <c r="AP1391" s="31">
        <v>-1.9199999999999998E-2</v>
      </c>
    </row>
    <row r="1392" spans="1:42" x14ac:dyDescent="0.2">
      <c r="A1392" s="11">
        <v>45968</v>
      </c>
      <c r="B1392" s="5" t="s">
        <v>241</v>
      </c>
      <c r="C1392" s="10">
        <v>45962</v>
      </c>
      <c r="D1392" s="5" t="s">
        <v>197</v>
      </c>
      <c r="E1392" s="18">
        <f>IF(SUMIFS('Daily NSE Equity Options'!$K:$K,'Daily NSE Equity Options'!$A:$A,$A1392)=0,"",SUMIFS('Daily NSE Equity Options'!$K:$K,'Daily NSE Equity Options'!$A:$A,$A1392))</f>
        <v>639.59339999999997</v>
      </c>
      <c r="F1392" s="7">
        <f>IF(SUMIFS('Daily BSE Equity Options'!$K:$K,'Daily BSE Equity Options'!$A:$A,$A1392)=0,"",SUMIFS('Daily BSE Equity Options'!$K:$K,'Daily BSE Equity Options'!$A:$A,$A1392))</f>
        <v>105.40470000000001</v>
      </c>
      <c r="G1392" s="7">
        <f t="shared" si="567"/>
        <v>744.99810000000002</v>
      </c>
      <c r="H1392" s="20">
        <f t="shared" si="568"/>
        <v>8.1443183574338551E-2</v>
      </c>
      <c r="I1392" s="20">
        <f t="shared" si="569"/>
        <v>2.8909798999612395</v>
      </c>
      <c r="J1392" s="20">
        <f t="shared" si="570"/>
        <v>0.20449421380522037</v>
      </c>
      <c r="K1392" s="20">
        <f t="shared" si="585"/>
        <v>0.60315611457721574</v>
      </c>
      <c r="L1392" s="20">
        <f t="shared" si="586"/>
        <v>-0.75540833268552698</v>
      </c>
      <c r="M1392" s="20">
        <f t="shared" si="587"/>
        <v>-0.10230420421534914</v>
      </c>
      <c r="N1392" s="20">
        <f t="shared" si="571"/>
        <v>0.85851682037846799</v>
      </c>
      <c r="O1392" s="20">
        <f t="shared" si="572"/>
        <v>0.14148317962153192</v>
      </c>
      <c r="P1392" s="21">
        <f>IF(SUMIFS('Daily NSE Equity Options'!$L:$L,'Daily NSE Equity Options'!$A:$A,$A1392)=0,"",SUMIFS('Daily NSE Equity Options'!$L:$L,'Daily NSE Equity Options'!$A:$A,$A1392))</f>
        <v>234185.18530000001</v>
      </c>
      <c r="Q1392" s="8">
        <f>IF(SUMIFS('Daily BSE Equity Options'!$L:$L,'Daily BSE Equity Options'!$A:$A,$A1392)=0,"",SUMIFS('Daily BSE Equity Options'!$L:$L,'Daily BSE Equity Options'!$A:$A,$A1392))</f>
        <v>37331.125399999997</v>
      </c>
      <c r="R1392" s="8">
        <f t="shared" si="573"/>
        <v>271516.31070000003</v>
      </c>
      <c r="S1392" s="23">
        <f t="shared" si="574"/>
        <v>-0.46903251477700825</v>
      </c>
      <c r="T1392" s="23">
        <f t="shared" si="575"/>
        <v>1.3179160118114903</v>
      </c>
      <c r="U1392" s="23">
        <f t="shared" si="576"/>
        <v>-0.40607929105644036</v>
      </c>
      <c r="V1392" s="23">
        <f t="shared" si="588"/>
        <v>0.96004564547105264</v>
      </c>
      <c r="W1392" s="23">
        <f t="shared" si="589"/>
        <v>-0.95018038851230491</v>
      </c>
      <c r="X1392" s="23">
        <f t="shared" si="590"/>
        <v>-0.68748315372096269</v>
      </c>
      <c r="Y1392" s="23">
        <f t="shared" si="577"/>
        <v>0.86250871889148717</v>
      </c>
      <c r="Z1392" s="23">
        <f t="shared" si="578"/>
        <v>0.13749128110851278</v>
      </c>
      <c r="AA1392" s="24">
        <f>IF(SUMIFS('Daily NSE Equity Options'!$M:$M,'Daily NSE Equity Options'!$A:$A,$A1392)=0,"",SUMIFS('Daily NSE Equity Options'!$M:$M,'Daily NSE Equity Options'!$A:$A,$A1392))</f>
        <v>126457952</v>
      </c>
      <c r="AB1392" s="9">
        <f>IF(SUMIFS('Daily BSE Equity Options'!$M:$M,'Daily BSE Equity Options'!$A:$A,$A1392)=0,"",SUMIFS('Daily BSE Equity Options'!$M:$M,'Daily BSE Equity Options'!$A:$A,$A1392))</f>
        <v>22382809</v>
      </c>
      <c r="AC1392" s="9">
        <f t="shared" si="579"/>
        <v>148840761</v>
      </c>
      <c r="AD1392" s="26">
        <f t="shared" si="580"/>
        <v>-0.82187908793567732</v>
      </c>
      <c r="AE1392" s="26">
        <f t="shared" si="581"/>
        <v>0.11739987621282322</v>
      </c>
      <c r="AF1392" s="26">
        <f t="shared" si="582"/>
        <v>-0.79610486724577567</v>
      </c>
      <c r="AG1392" s="26">
        <f t="shared" si="591"/>
        <v>0.9254958677528653</v>
      </c>
      <c r="AH1392" s="26">
        <f t="shared" si="592"/>
        <v>-0.95008625687112314</v>
      </c>
      <c r="AI1392" s="26">
        <f t="shared" si="593"/>
        <v>-0.71048585049816293</v>
      </c>
      <c r="AJ1392" s="26">
        <f t="shared" si="583"/>
        <v>0.84961909056619245</v>
      </c>
      <c r="AK1392" s="26">
        <f t="shared" si="584"/>
        <v>0.15038090943380758</v>
      </c>
      <c r="AL1392" s="29">
        <v>12.41</v>
      </c>
      <c r="AM1392" s="30">
        <v>12.6675</v>
      </c>
      <c r="AN1392" s="30">
        <v>11.9575</v>
      </c>
      <c r="AO1392" s="30">
        <v>12.56</v>
      </c>
      <c r="AP1392" s="31">
        <v>1.21E-2</v>
      </c>
    </row>
    <row r="1393" spans="1:42" x14ac:dyDescent="0.2">
      <c r="A1393" s="11">
        <v>45971</v>
      </c>
      <c r="B1393" s="5" t="s">
        <v>244</v>
      </c>
      <c r="C1393" s="10">
        <v>45962</v>
      </c>
      <c r="D1393" s="5" t="s">
        <v>197</v>
      </c>
      <c r="E1393" s="18">
        <f>IF(SUMIFS('Daily NSE Equity Options'!$K:$K,'Daily NSE Equity Options'!$A:$A,$A1393)=0,"",SUMIFS('Daily NSE Equity Options'!$K:$K,'Daily NSE Equity Options'!$A:$A,$A1393))</f>
        <v>515.548</v>
      </c>
      <c r="F1393" s="7">
        <f>IF(SUMIFS('Daily BSE Equity Options'!$K:$K,'Daily BSE Equity Options'!$A:$A,$A1393)=0,"",SUMIFS('Daily BSE Equity Options'!$K:$K,'Daily BSE Equity Options'!$A:$A,$A1393))</f>
        <v>84.209000000000003</v>
      </c>
      <c r="G1393" s="7">
        <f t="shared" si="567"/>
        <v>599.75700000000006</v>
      </c>
      <c r="H1393" s="20" t="str">
        <f t="shared" si="568"/>
        <v/>
      </c>
      <c r="I1393" s="20" t="str">
        <f t="shared" si="569"/>
        <v/>
      </c>
      <c r="J1393" s="20" t="str">
        <f t="shared" si="570"/>
        <v/>
      </c>
      <c r="K1393" s="20">
        <f t="shared" si="585"/>
        <v>-0.19394415264447695</v>
      </c>
      <c r="L1393" s="20">
        <f t="shared" si="586"/>
        <v>-0.20108875600423892</v>
      </c>
      <c r="M1393" s="20">
        <f t="shared" si="587"/>
        <v>-0.19495499384495074</v>
      </c>
      <c r="N1393" s="20">
        <f t="shared" si="571"/>
        <v>0.85959480256170406</v>
      </c>
      <c r="O1393" s="20">
        <f t="shared" si="572"/>
        <v>0.14040519743829583</v>
      </c>
      <c r="P1393" s="21">
        <f>IF(SUMIFS('Daily NSE Equity Options'!$L:$L,'Daily NSE Equity Options'!$A:$A,$A1393)=0,"",SUMIFS('Daily NSE Equity Options'!$L:$L,'Daily NSE Equity Options'!$A:$A,$A1393))</f>
        <v>245359.5104</v>
      </c>
      <c r="Q1393" s="8">
        <f>IF(SUMIFS('Daily BSE Equity Options'!$L:$L,'Daily BSE Equity Options'!$A:$A,$A1393)=0,"",SUMIFS('Daily BSE Equity Options'!$L:$L,'Daily BSE Equity Options'!$A:$A,$A1393))</f>
        <v>33969.968699999998</v>
      </c>
      <c r="R1393" s="8">
        <f t="shared" si="573"/>
        <v>279329.4791</v>
      </c>
      <c r="S1393" s="23" t="str">
        <f t="shared" si="574"/>
        <v/>
      </c>
      <c r="T1393" s="23" t="str">
        <f t="shared" si="575"/>
        <v/>
      </c>
      <c r="U1393" s="23" t="str">
        <f t="shared" si="576"/>
        <v/>
      </c>
      <c r="V1393" s="23">
        <f t="shared" si="588"/>
        <v>4.7715764281524686E-2</v>
      </c>
      <c r="W1393" s="23">
        <f t="shared" si="589"/>
        <v>-9.0036307879429733E-2</v>
      </c>
      <c r="X1393" s="23">
        <f t="shared" si="590"/>
        <v>2.877605540476269E-2</v>
      </c>
      <c r="Y1393" s="23">
        <f t="shared" si="577"/>
        <v>0.87838745552581388</v>
      </c>
      <c r="Z1393" s="23">
        <f t="shared" si="578"/>
        <v>0.12161254447418614</v>
      </c>
      <c r="AA1393" s="24">
        <f>IF(SUMIFS('Daily NSE Equity Options'!$M:$M,'Daily NSE Equity Options'!$A:$A,$A1393)=0,"",SUMIFS('Daily NSE Equity Options'!$M:$M,'Daily NSE Equity Options'!$A:$A,$A1393))</f>
        <v>131609440</v>
      </c>
      <c r="AB1393" s="9">
        <f>IF(SUMIFS('Daily BSE Equity Options'!$M:$M,'Daily BSE Equity Options'!$A:$A,$A1393)=0,"",SUMIFS('Daily BSE Equity Options'!$M:$M,'Daily BSE Equity Options'!$A:$A,$A1393))</f>
        <v>20285388</v>
      </c>
      <c r="AC1393" s="9">
        <f t="shared" si="579"/>
        <v>151894828</v>
      </c>
      <c r="AD1393" s="26" t="str">
        <f t="shared" si="580"/>
        <v/>
      </c>
      <c r="AE1393" s="26" t="str">
        <f t="shared" si="581"/>
        <v/>
      </c>
      <c r="AF1393" s="26" t="str">
        <f t="shared" si="582"/>
        <v/>
      </c>
      <c r="AG1393" s="26">
        <f t="shared" si="591"/>
        <v>4.0736766004244584E-2</v>
      </c>
      <c r="AH1393" s="26">
        <f t="shared" si="592"/>
        <v>-9.3706781843154729E-2</v>
      </c>
      <c r="AI1393" s="26">
        <f t="shared" si="593"/>
        <v>2.0519023011445148E-2</v>
      </c>
      <c r="AJ1393" s="26">
        <f t="shared" si="583"/>
        <v>0.86645109470086767</v>
      </c>
      <c r="AK1393" s="26">
        <f t="shared" si="584"/>
        <v>0.13354890529913238</v>
      </c>
      <c r="AL1393" s="29">
        <v>12.557499999999999</v>
      </c>
      <c r="AM1393" s="30">
        <v>12.9275</v>
      </c>
      <c r="AN1393" s="30">
        <v>11.404999999999999</v>
      </c>
      <c r="AO1393" s="30">
        <v>12.3</v>
      </c>
      <c r="AP1393" s="31">
        <v>-2.0500000000000001E-2</v>
      </c>
    </row>
    <row r="1394" spans="1:42" x14ac:dyDescent="0.2">
      <c r="A1394" s="11">
        <v>45972</v>
      </c>
      <c r="B1394" s="5" t="s">
        <v>242</v>
      </c>
      <c r="C1394" s="10">
        <v>45962</v>
      </c>
      <c r="D1394" s="5" t="s">
        <v>197</v>
      </c>
      <c r="E1394" s="18">
        <f>IF(SUMIFS('Daily NSE Equity Options'!$K:$K,'Daily NSE Equity Options'!$A:$A,$A1394)=0,"",SUMIFS('Daily NSE Equity Options'!$K:$K,'Daily NSE Equity Options'!$A:$A,$A1394))</f>
        <v>775.82399999999996</v>
      </c>
      <c r="F1394" s="7">
        <f>IF(SUMIFS('Daily BSE Equity Options'!$K:$K,'Daily BSE Equity Options'!$A:$A,$A1394)=0,"",SUMIFS('Daily BSE Equity Options'!$K:$K,'Daily BSE Equity Options'!$A:$A,$A1394))</f>
        <v>105.8143</v>
      </c>
      <c r="G1394" s="7">
        <f t="shared" si="567"/>
        <v>881.63829999999996</v>
      </c>
      <c r="H1394" s="20">
        <f t="shared" si="568"/>
        <v>0.39482453046135668</v>
      </c>
      <c r="I1394" s="20">
        <f t="shared" si="569"/>
        <v>-0.19436788505229041</v>
      </c>
      <c r="J1394" s="20">
        <f t="shared" si="570"/>
        <v>0.28227219350066335</v>
      </c>
      <c r="K1394" s="20">
        <f t="shared" si="585"/>
        <v>0.50485308836422593</v>
      </c>
      <c r="L1394" s="20">
        <f t="shared" si="586"/>
        <v>0.25656758778752864</v>
      </c>
      <c r="M1394" s="20">
        <f t="shared" si="587"/>
        <v>0.46999251363468852</v>
      </c>
      <c r="N1394" s="20">
        <f t="shared" si="571"/>
        <v>0.87997991920269347</v>
      </c>
      <c r="O1394" s="20">
        <f t="shared" si="572"/>
        <v>0.12002008079730657</v>
      </c>
      <c r="P1394" s="21">
        <f>IF(SUMIFS('Daily NSE Equity Options'!$L:$L,'Daily NSE Equity Options'!$A:$A,$A1394)=0,"",SUMIFS('Daily NSE Equity Options'!$L:$L,'Daily NSE Equity Options'!$A:$A,$A1394))</f>
        <v>660956.82669999998</v>
      </c>
      <c r="Q1394" s="8">
        <f>IF(SUMIFS('Daily BSE Equity Options'!$L:$L,'Daily BSE Equity Options'!$A:$A,$A1394)=0,"",SUMIFS('Daily BSE Equity Options'!$L:$L,'Daily BSE Equity Options'!$A:$A,$A1394))</f>
        <v>49233.451300000001</v>
      </c>
      <c r="R1394" s="8">
        <f t="shared" si="573"/>
        <v>710190.27799999993</v>
      </c>
      <c r="S1394" s="23">
        <f t="shared" si="574"/>
        <v>1.7770891383058127</v>
      </c>
      <c r="T1394" s="23">
        <f t="shared" si="575"/>
        <v>-0.72175013569141444</v>
      </c>
      <c r="U1394" s="23">
        <f t="shared" si="576"/>
        <v>0.7115362326744159</v>
      </c>
      <c r="V1394" s="23">
        <f t="shared" si="588"/>
        <v>1.6938300684675638</v>
      </c>
      <c r="W1394" s="23">
        <f t="shared" si="589"/>
        <v>0.44932283378877536</v>
      </c>
      <c r="X1394" s="23">
        <f t="shared" si="590"/>
        <v>1.5424823770417433</v>
      </c>
      <c r="Y1394" s="23">
        <f t="shared" si="577"/>
        <v>0.93067568956498736</v>
      </c>
      <c r="Z1394" s="23">
        <f t="shared" si="578"/>
        <v>6.9324310435012748E-2</v>
      </c>
      <c r="AA1394" s="24">
        <f>IF(SUMIFS('Daily NSE Equity Options'!$M:$M,'Daily NSE Equity Options'!$A:$A,$A1394)=0,"",SUMIFS('Daily NSE Equity Options'!$M:$M,'Daily NSE Equity Options'!$A:$A,$A1394))</f>
        <v>348056735</v>
      </c>
      <c r="AB1394" s="9">
        <f>IF(SUMIFS('Daily BSE Equity Options'!$M:$M,'Daily BSE Equity Options'!$A:$A,$A1394)=0,"",SUMIFS('Daily BSE Equity Options'!$M:$M,'Daily BSE Equity Options'!$A:$A,$A1394))</f>
        <v>29415012</v>
      </c>
      <c r="AC1394" s="9">
        <f t="shared" si="579"/>
        <v>377471747</v>
      </c>
      <c r="AD1394" s="26">
        <f t="shared" si="580"/>
        <v>-3.9662085134564373E-2</v>
      </c>
      <c r="AE1394" s="26">
        <f t="shared" si="581"/>
        <v>-0.85267603985242968</v>
      </c>
      <c r="AF1394" s="26">
        <f t="shared" si="582"/>
        <v>-0.32845396771352842</v>
      </c>
      <c r="AG1394" s="26">
        <f t="shared" si="591"/>
        <v>1.6446183115740025</v>
      </c>
      <c r="AH1394" s="26">
        <f t="shared" si="592"/>
        <v>0.45005912630313016</v>
      </c>
      <c r="AI1394" s="26">
        <f t="shared" si="593"/>
        <v>1.4850862400660541</v>
      </c>
      <c r="AJ1394" s="26">
        <f t="shared" si="583"/>
        <v>0.92207360621350032</v>
      </c>
      <c r="AK1394" s="26">
        <f t="shared" si="584"/>
        <v>7.7926393786499737E-2</v>
      </c>
      <c r="AL1394" s="29">
        <v>12.3</v>
      </c>
      <c r="AM1394" s="30">
        <v>13.005000000000001</v>
      </c>
      <c r="AN1394" s="30">
        <v>11.9925</v>
      </c>
      <c r="AO1394" s="30">
        <v>12.49</v>
      </c>
      <c r="AP1394" s="31">
        <v>1.54E-2</v>
      </c>
    </row>
    <row r="1395" spans="1:42" x14ac:dyDescent="0.2">
      <c r="A1395" s="11">
        <v>45973</v>
      </c>
      <c r="B1395" s="5" t="s">
        <v>240</v>
      </c>
      <c r="C1395" s="10">
        <v>45962</v>
      </c>
      <c r="D1395" s="5" t="s">
        <v>197</v>
      </c>
      <c r="E1395" s="18">
        <f>IF(SUMIFS('Daily NSE Equity Options'!$K:$K,'Daily NSE Equity Options'!$A:$A,$A1395)=0,"",SUMIFS('Daily NSE Equity Options'!$K:$K,'Daily NSE Equity Options'!$A:$A,$A1395))</f>
        <v>411.81319999999999</v>
      </c>
      <c r="F1395" s="7">
        <f>IF(SUMIFS('Daily BSE Equity Options'!$K:$K,'Daily BSE Equity Options'!$A:$A,$A1395)=0,"",SUMIFS('Daily BSE Equity Options'!$K:$K,'Daily BSE Equity Options'!$A:$A,$A1395))</f>
        <v>226.87090000000001</v>
      </c>
      <c r="G1395" s="7">
        <f t="shared" si="567"/>
        <v>638.68409999999994</v>
      </c>
      <c r="H1395" s="20">
        <f t="shared" si="568"/>
        <v>-0.47990585056853008</v>
      </c>
      <c r="I1395" s="20">
        <f t="shared" si="569"/>
        <v>13.322024910515319</v>
      </c>
      <c r="J1395" s="20">
        <f t="shared" si="570"/>
        <v>-0.20920272228246595</v>
      </c>
      <c r="K1395" s="20">
        <f t="shared" si="585"/>
        <v>-0.4691924972674214</v>
      </c>
      <c r="L1395" s="20">
        <f t="shared" si="586"/>
        <v>1.1440476381736686</v>
      </c>
      <c r="M1395" s="20">
        <f t="shared" si="587"/>
        <v>-0.27557128586632407</v>
      </c>
      <c r="N1395" s="20">
        <f t="shared" si="571"/>
        <v>0.64478386106684049</v>
      </c>
      <c r="O1395" s="20">
        <f t="shared" si="572"/>
        <v>0.35521613893315962</v>
      </c>
      <c r="P1395" s="21">
        <f>IF(SUMIFS('Daily NSE Equity Options'!$L:$L,'Daily NSE Equity Options'!$A:$A,$A1395)=0,"",SUMIFS('Daily NSE Equity Options'!$L:$L,'Daily NSE Equity Options'!$A:$A,$A1395))</f>
        <v>99473.000100000005</v>
      </c>
      <c r="Q1395" s="8">
        <f>IF(SUMIFS('Daily BSE Equity Options'!$L:$L,'Daily BSE Equity Options'!$A:$A,$A1395)=0,"",SUMIFS('Daily BSE Equity Options'!$L:$L,'Daily BSE Equity Options'!$A:$A,$A1395))</f>
        <v>163424.31299999999</v>
      </c>
      <c r="R1395" s="8">
        <f t="shared" si="573"/>
        <v>262897.31310000003</v>
      </c>
      <c r="S1395" s="23">
        <f t="shared" si="574"/>
        <v>-0.79410099246726507</v>
      </c>
      <c r="T1395" s="23">
        <f t="shared" si="575"/>
        <v>25.702531131189168</v>
      </c>
      <c r="U1395" s="23">
        <f t="shared" si="576"/>
        <v>-0.46263666282968485</v>
      </c>
      <c r="V1395" s="23">
        <f t="shared" si="588"/>
        <v>-0.84950151646568961</v>
      </c>
      <c r="W1395" s="23">
        <f t="shared" si="589"/>
        <v>2.3193755197901389</v>
      </c>
      <c r="X1395" s="23">
        <f t="shared" si="590"/>
        <v>-0.62982130107390732</v>
      </c>
      <c r="Y1395" s="23">
        <f t="shared" si="577"/>
        <v>0.37837206826896241</v>
      </c>
      <c r="Z1395" s="23">
        <f t="shared" si="578"/>
        <v>0.62162793173103748</v>
      </c>
      <c r="AA1395" s="24">
        <f>IF(SUMIFS('Daily NSE Equity Options'!$M:$M,'Daily NSE Equity Options'!$A:$A,$A1395)=0,"",SUMIFS('Daily NSE Equity Options'!$M:$M,'Daily NSE Equity Options'!$A:$A,$A1395))</f>
        <v>56508202</v>
      </c>
      <c r="AB1395" s="9">
        <f>IF(SUMIFS('Daily BSE Equity Options'!$M:$M,'Daily BSE Equity Options'!$A:$A,$A1395)=0,"",SUMIFS('Daily BSE Equity Options'!$M:$M,'Daily BSE Equity Options'!$A:$A,$A1395))</f>
        <v>96768388</v>
      </c>
      <c r="AC1395" s="9">
        <f t="shared" si="579"/>
        <v>153276590</v>
      </c>
      <c r="AD1395" s="26">
        <f t="shared" si="580"/>
        <v>-0.92621730356166654</v>
      </c>
      <c r="AE1395" s="26">
        <f t="shared" si="581"/>
        <v>11.655207782565864</v>
      </c>
      <c r="AF1395" s="26">
        <f t="shared" si="582"/>
        <v>-0.80184531569874617</v>
      </c>
      <c r="AG1395" s="26">
        <f t="shared" si="591"/>
        <v>-0.83764657793505992</v>
      </c>
      <c r="AH1395" s="26">
        <f t="shared" si="592"/>
        <v>2.2897619759597583</v>
      </c>
      <c r="AI1395" s="26">
        <f t="shared" si="593"/>
        <v>-0.59393890743298461</v>
      </c>
      <c r="AJ1395" s="26">
        <f t="shared" si="583"/>
        <v>0.36866818344536501</v>
      </c>
      <c r="AK1395" s="26">
        <f t="shared" si="584"/>
        <v>0.63133181655463499</v>
      </c>
      <c r="AL1395" s="29">
        <v>12.49</v>
      </c>
      <c r="AM1395" s="30">
        <v>12.7125</v>
      </c>
      <c r="AN1395" s="30">
        <v>11.442500000000001</v>
      </c>
      <c r="AO1395" s="30">
        <v>12.11</v>
      </c>
      <c r="AP1395" s="31">
        <v>-3.04E-2</v>
      </c>
    </row>
    <row r="1396" spans="1:42" x14ac:dyDescent="0.2">
      <c r="A1396" s="11">
        <v>45974</v>
      </c>
      <c r="B1396" s="5" t="s">
        <v>243</v>
      </c>
      <c r="C1396" s="10">
        <v>45962</v>
      </c>
      <c r="D1396" s="5" t="s">
        <v>197</v>
      </c>
      <c r="E1396" s="18">
        <f>IF(SUMIFS('Daily NSE Equity Options'!$K:$K,'Daily NSE Equity Options'!$A:$A,$A1396)=0,"",SUMIFS('Daily NSE Equity Options'!$K:$K,'Daily NSE Equity Options'!$A:$A,$A1396))</f>
        <v>438.31270000000001</v>
      </c>
      <c r="F1396" s="7">
        <f>IF(SUMIFS('Daily BSE Equity Options'!$K:$K,'Daily BSE Equity Options'!$A:$A,$A1396)=0,"",SUMIFS('Daily BSE Equity Options'!$K:$K,'Daily BSE Equity Options'!$A:$A,$A1396))</f>
        <v>488.00940000000003</v>
      </c>
      <c r="G1396" s="7">
        <f t="shared" si="567"/>
        <v>926.32210000000009</v>
      </c>
      <c r="H1396" s="20">
        <f t="shared" si="568"/>
        <v>-0.5153032777730473</v>
      </c>
      <c r="I1396" s="20">
        <f t="shared" si="569"/>
        <v>17.513957282142723</v>
      </c>
      <c r="J1396" s="20">
        <f t="shared" si="570"/>
        <v>-4.6632397153852923E-3</v>
      </c>
      <c r="K1396" s="20">
        <f t="shared" si="585"/>
        <v>6.4348350174302293E-2</v>
      </c>
      <c r="L1396" s="20">
        <f t="shared" si="586"/>
        <v>1.151044492704882</v>
      </c>
      <c r="M1396" s="20">
        <f t="shared" si="587"/>
        <v>0.45036035811757347</v>
      </c>
      <c r="N1396" s="20">
        <f t="shared" si="571"/>
        <v>0.47317525944809041</v>
      </c>
      <c r="O1396" s="20">
        <f t="shared" si="572"/>
        <v>0.52682474055190953</v>
      </c>
      <c r="P1396" s="21">
        <f>IF(SUMIFS('Daily NSE Equity Options'!$L:$L,'Daily NSE Equity Options'!$A:$A,$A1396)=0,"",SUMIFS('Daily NSE Equity Options'!$L:$L,'Daily NSE Equity Options'!$A:$A,$A1396))</f>
        <v>119285.45170000001</v>
      </c>
      <c r="Q1396" s="8">
        <f>IF(SUMIFS('Daily BSE Equity Options'!$L:$L,'Daily BSE Equity Options'!$A:$A,$A1396)=0,"",SUMIFS('Daily BSE Equity Options'!$L:$L,'Daily BSE Equity Options'!$A:$A,$A1396))</f>
        <v>821441.1202</v>
      </c>
      <c r="R1396" s="8">
        <f t="shared" si="573"/>
        <v>940726.57189999998</v>
      </c>
      <c r="S1396" s="23">
        <f t="shared" si="574"/>
        <v>-0.8220542180492707</v>
      </c>
      <c r="T1396" s="23">
        <f t="shared" si="575"/>
        <v>64.224793429627383</v>
      </c>
      <c r="U1396" s="23">
        <f t="shared" si="576"/>
        <v>0.37746354877077182</v>
      </c>
      <c r="V1396" s="23">
        <f t="shared" si="588"/>
        <v>0.1991741636432256</v>
      </c>
      <c r="W1396" s="23">
        <f t="shared" si="589"/>
        <v>4.0264315334769067</v>
      </c>
      <c r="X1396" s="23">
        <f t="shared" si="590"/>
        <v>2.578304246655307</v>
      </c>
      <c r="Y1396" s="23">
        <f t="shared" si="577"/>
        <v>0.12680140570397341</v>
      </c>
      <c r="Z1396" s="23">
        <f t="shared" si="578"/>
        <v>0.87319859429602664</v>
      </c>
      <c r="AA1396" s="24">
        <f>IF(SUMIFS('Daily NSE Equity Options'!$M:$M,'Daily NSE Equity Options'!$A:$A,$A1396)=0,"",SUMIFS('Daily NSE Equity Options'!$M:$M,'Daily NSE Equity Options'!$A:$A,$A1396))</f>
        <v>66134741</v>
      </c>
      <c r="AB1396" s="9">
        <f>IF(SUMIFS('Daily BSE Equity Options'!$M:$M,'Daily BSE Equity Options'!$A:$A,$A1396)=0,"",SUMIFS('Daily BSE Equity Options'!$M:$M,'Daily BSE Equity Options'!$A:$A,$A1396))</f>
        <v>485456388</v>
      </c>
      <c r="AC1396" s="9">
        <f t="shared" si="579"/>
        <v>551591129</v>
      </c>
      <c r="AD1396" s="26">
        <f t="shared" si="580"/>
        <v>-0.92813503142206044</v>
      </c>
      <c r="AE1396" s="26">
        <f t="shared" si="581"/>
        <v>29.520066404554015</v>
      </c>
      <c r="AF1396" s="26">
        <f t="shared" si="582"/>
        <v>-0.41080031647752768</v>
      </c>
      <c r="AG1396" s="26">
        <f t="shared" si="591"/>
        <v>0.17035649090374516</v>
      </c>
      <c r="AH1396" s="26">
        <f t="shared" si="592"/>
        <v>4.0166836301954314</v>
      </c>
      <c r="AI1396" s="26">
        <f t="shared" si="593"/>
        <v>2.598665190816158</v>
      </c>
      <c r="AJ1396" s="26">
        <f t="shared" si="583"/>
        <v>0.1198981229446132</v>
      </c>
      <c r="AK1396" s="26">
        <f t="shared" si="584"/>
        <v>0.88010187705538678</v>
      </c>
      <c r="AL1396" s="29">
        <v>12.11</v>
      </c>
      <c r="AM1396" s="30">
        <v>12.272500000000001</v>
      </c>
      <c r="AN1396" s="30">
        <v>11.23</v>
      </c>
      <c r="AO1396" s="30">
        <v>12.16</v>
      </c>
      <c r="AP1396" s="31">
        <v>4.1000000000000003E-3</v>
      </c>
    </row>
    <row r="1397" spans="1:42" x14ac:dyDescent="0.2">
      <c r="A1397" s="11">
        <v>45975</v>
      </c>
      <c r="B1397" s="5" t="s">
        <v>241</v>
      </c>
      <c r="C1397" s="10">
        <v>45962</v>
      </c>
      <c r="D1397" s="5" t="s">
        <v>197</v>
      </c>
      <c r="E1397" s="18">
        <f>IF(SUMIFS('Daily NSE Equity Options'!$K:$K,'Daily NSE Equity Options'!$A:$A,$A1397)=0,"",SUMIFS('Daily NSE Equity Options'!$K:$K,'Daily NSE Equity Options'!$A:$A,$A1397))</f>
        <v>727.02229999999997</v>
      </c>
      <c r="F1397" s="7">
        <f>IF(SUMIFS('Daily BSE Equity Options'!$K:$K,'Daily BSE Equity Options'!$A:$A,$A1397)=0,"",SUMIFS('Daily BSE Equity Options'!$K:$K,'Daily BSE Equity Options'!$A:$A,$A1397))</f>
        <v>112.77330000000001</v>
      </c>
      <c r="G1397" s="7">
        <f t="shared" si="567"/>
        <v>839.79559999999992</v>
      </c>
      <c r="H1397" s="20">
        <f t="shared" si="568"/>
        <v>0.25559547509014702</v>
      </c>
      <c r="I1397" s="20">
        <f t="shared" si="569"/>
        <v>-6.228079365792083E-2</v>
      </c>
      <c r="J1397" s="20">
        <f t="shared" si="570"/>
        <v>0.20092728431566154</v>
      </c>
      <c r="K1397" s="20">
        <f t="shared" si="585"/>
        <v>0.65868408558547342</v>
      </c>
      <c r="L1397" s="20">
        <f t="shared" si="586"/>
        <v>-0.76891162342364716</v>
      </c>
      <c r="M1397" s="20">
        <f t="shared" si="587"/>
        <v>-9.3408653426276023E-2</v>
      </c>
      <c r="N1397" s="20">
        <f t="shared" si="571"/>
        <v>0.86571339502136002</v>
      </c>
      <c r="O1397" s="20">
        <f t="shared" si="572"/>
        <v>0.13428660497864006</v>
      </c>
      <c r="P1397" s="21">
        <f>IF(SUMIFS('Daily NSE Equity Options'!$L:$L,'Daily NSE Equity Options'!$A:$A,$A1397)=0,"",SUMIFS('Daily NSE Equity Options'!$L:$L,'Daily NSE Equity Options'!$A:$A,$A1397))</f>
        <v>247266.65580000001</v>
      </c>
      <c r="Q1397" s="8">
        <f>IF(SUMIFS('Daily BSE Equity Options'!$L:$L,'Daily BSE Equity Options'!$A:$A,$A1397)=0,"",SUMIFS('Daily BSE Equity Options'!$L:$L,'Daily BSE Equity Options'!$A:$A,$A1397))</f>
        <v>37385.949099999998</v>
      </c>
      <c r="R1397" s="8">
        <f t="shared" si="573"/>
        <v>284652.60490000003</v>
      </c>
      <c r="S1397" s="23">
        <f t="shared" si="574"/>
        <v>-0.3651273092465227</v>
      </c>
      <c r="T1397" s="23">
        <f t="shared" si="575"/>
        <v>-0.83057178962799294</v>
      </c>
      <c r="U1397" s="23">
        <f t="shared" si="576"/>
        <v>-0.53345881177435306</v>
      </c>
      <c r="V1397" s="23">
        <f t="shared" si="588"/>
        <v>1.0728986835869105</v>
      </c>
      <c r="W1397" s="23">
        <f t="shared" si="589"/>
        <v>-0.95448736594669448</v>
      </c>
      <c r="X1397" s="23">
        <f t="shared" si="590"/>
        <v>-0.69741196496120783</v>
      </c>
      <c r="Y1397" s="23">
        <f t="shared" si="577"/>
        <v>0.86866113832636838</v>
      </c>
      <c r="Z1397" s="23">
        <f t="shared" si="578"/>
        <v>0.13133886167363154</v>
      </c>
      <c r="AA1397" s="24">
        <f>IF(SUMIFS('Daily NSE Equity Options'!$M:$M,'Daily NSE Equity Options'!$A:$A,$A1397)=0,"",SUMIFS('Daily NSE Equity Options'!$M:$M,'Daily NSE Equity Options'!$A:$A,$A1397))</f>
        <v>131903806</v>
      </c>
      <c r="AB1397" s="9">
        <f>IF(SUMIFS('Daily BSE Equity Options'!$M:$M,'Daily BSE Equity Options'!$A:$A,$A1397)=0,"",SUMIFS('Daily BSE Equity Options'!$M:$M,'Daily BSE Equity Options'!$A:$A,$A1397))</f>
        <v>22075564</v>
      </c>
      <c r="AC1397" s="9">
        <f t="shared" si="579"/>
        <v>153979370</v>
      </c>
      <c r="AD1397" s="26">
        <f t="shared" si="580"/>
        <v>-0.79651326233366027</v>
      </c>
      <c r="AE1397" s="26">
        <f t="shared" si="581"/>
        <v>-0.92214537639163696</v>
      </c>
      <c r="AF1397" s="26">
        <f t="shared" si="582"/>
        <v>-0.83474472111031872</v>
      </c>
      <c r="AG1397" s="26">
        <f t="shared" si="591"/>
        <v>0.99447074269180247</v>
      </c>
      <c r="AH1397" s="26">
        <f t="shared" si="592"/>
        <v>-0.95452616435649829</v>
      </c>
      <c r="AI1397" s="26">
        <f t="shared" si="593"/>
        <v>-0.72084509357655024</v>
      </c>
      <c r="AJ1397" s="26">
        <f t="shared" si="583"/>
        <v>0.85663297622272383</v>
      </c>
      <c r="AK1397" s="26">
        <f t="shared" si="584"/>
        <v>0.14336702377727614</v>
      </c>
      <c r="AL1397" s="29">
        <v>12.1625</v>
      </c>
      <c r="AM1397" s="30">
        <v>12.445</v>
      </c>
      <c r="AN1397" s="30">
        <v>11.8025</v>
      </c>
      <c r="AO1397" s="30">
        <v>11.94</v>
      </c>
      <c r="AP1397" s="31">
        <v>-1.83E-2</v>
      </c>
    </row>
    <row r="1398" spans="1:42" x14ac:dyDescent="0.2">
      <c r="A1398" s="11">
        <v>45978</v>
      </c>
      <c r="B1398" s="5" t="s">
        <v>244</v>
      </c>
      <c r="C1398" s="10">
        <v>45962</v>
      </c>
      <c r="D1398" s="5" t="s">
        <v>197</v>
      </c>
      <c r="E1398" s="18">
        <f>IF(SUMIFS('Daily NSE Equity Options'!$K:$K,'Daily NSE Equity Options'!$A:$A,$A1398)=0,"",SUMIFS('Daily NSE Equity Options'!$K:$K,'Daily NSE Equity Options'!$A:$A,$A1398))</f>
        <v>525.7165</v>
      </c>
      <c r="F1398" s="7">
        <f>IF(SUMIFS('Daily BSE Equity Options'!$K:$K,'Daily BSE Equity Options'!$A:$A,$A1398)=0,"",SUMIFS('Daily BSE Equity Options'!$K:$K,'Daily BSE Equity Options'!$A:$A,$A1398))</f>
        <v>80.825599999999994</v>
      </c>
      <c r="G1398" s="7">
        <f t="shared" si="567"/>
        <v>606.5421</v>
      </c>
      <c r="H1398" s="20" t="str">
        <f t="shared" si="568"/>
        <v/>
      </c>
      <c r="I1398" s="20" t="str">
        <f t="shared" si="569"/>
        <v/>
      </c>
      <c r="J1398" s="20" t="str">
        <f t="shared" si="570"/>
        <v/>
      </c>
      <c r="K1398" s="20">
        <f t="shared" si="585"/>
        <v>-0.27689081889235034</v>
      </c>
      <c r="L1398" s="20">
        <f t="shared" si="586"/>
        <v>-0.28329134644459286</v>
      </c>
      <c r="M1398" s="20">
        <f t="shared" si="587"/>
        <v>-0.27775032400741317</v>
      </c>
      <c r="N1398" s="20">
        <f t="shared" si="571"/>
        <v>0.86674362752395917</v>
      </c>
      <c r="O1398" s="20">
        <f t="shared" si="572"/>
        <v>0.1332563724760408</v>
      </c>
      <c r="P1398" s="21">
        <f>IF(SUMIFS('Daily NSE Equity Options'!$L:$L,'Daily NSE Equity Options'!$A:$A,$A1398)=0,"",SUMIFS('Daily NSE Equity Options'!$L:$L,'Daily NSE Equity Options'!$A:$A,$A1398))</f>
        <v>235118.1323</v>
      </c>
      <c r="Q1398" s="8">
        <f>IF(SUMIFS('Daily BSE Equity Options'!$L:$L,'Daily BSE Equity Options'!$A:$A,$A1398)=0,"",SUMIFS('Daily BSE Equity Options'!$L:$L,'Daily BSE Equity Options'!$A:$A,$A1398))</f>
        <v>31817.183799999999</v>
      </c>
      <c r="R1398" s="8">
        <f t="shared" si="573"/>
        <v>266935.3161</v>
      </c>
      <c r="S1398" s="23" t="str">
        <f t="shared" si="574"/>
        <v/>
      </c>
      <c r="T1398" s="23" t="str">
        <f t="shared" si="575"/>
        <v/>
      </c>
      <c r="U1398" s="23" t="str">
        <f t="shared" si="576"/>
        <v/>
      </c>
      <c r="V1398" s="23">
        <f t="shared" si="588"/>
        <v>-4.9131264628847759E-2</v>
      </c>
      <c r="W1398" s="23">
        <f t="shared" si="589"/>
        <v>-0.14895342860240501</v>
      </c>
      <c r="X1398" s="23">
        <f t="shared" si="590"/>
        <v>-6.224179401493346E-2</v>
      </c>
      <c r="Y1398" s="23">
        <f t="shared" si="577"/>
        <v>0.88080564136339101</v>
      </c>
      <c r="Z1398" s="23">
        <f t="shared" si="578"/>
        <v>0.11919435863660904</v>
      </c>
      <c r="AA1398" s="24">
        <f>IF(SUMIFS('Daily NSE Equity Options'!$M:$M,'Daily NSE Equity Options'!$A:$A,$A1398)=0,"",SUMIFS('Daily NSE Equity Options'!$M:$M,'Daily NSE Equity Options'!$A:$A,$A1398))</f>
        <v>125370275</v>
      </c>
      <c r="AB1398" s="9">
        <f>IF(SUMIFS('Daily BSE Equity Options'!$M:$M,'Daily BSE Equity Options'!$A:$A,$A1398)=0,"",SUMIFS('Daily BSE Equity Options'!$M:$M,'Daily BSE Equity Options'!$A:$A,$A1398))</f>
        <v>18718821</v>
      </c>
      <c r="AC1398" s="9">
        <f t="shared" si="579"/>
        <v>144089096</v>
      </c>
      <c r="AD1398" s="26" t="str">
        <f t="shared" si="580"/>
        <v/>
      </c>
      <c r="AE1398" s="26" t="str">
        <f t="shared" si="581"/>
        <v/>
      </c>
      <c r="AF1398" s="26" t="str">
        <f t="shared" si="582"/>
        <v/>
      </c>
      <c r="AG1398" s="26">
        <f t="shared" si="591"/>
        <v>-4.9532543435479082E-2</v>
      </c>
      <c r="AH1398" s="26">
        <f t="shared" si="592"/>
        <v>-0.15205695310887646</v>
      </c>
      <c r="AI1398" s="26">
        <f t="shared" si="593"/>
        <v>-6.4231162914876183E-2</v>
      </c>
      <c r="AJ1398" s="26">
        <f t="shared" si="583"/>
        <v>0.87008856659077105</v>
      </c>
      <c r="AK1398" s="26">
        <f t="shared" si="584"/>
        <v>0.12991143340922898</v>
      </c>
      <c r="AL1398" s="29">
        <v>11.9375</v>
      </c>
      <c r="AM1398" s="30">
        <v>12.28</v>
      </c>
      <c r="AN1398" s="30">
        <v>10.895</v>
      </c>
      <c r="AO1398" s="30">
        <v>11.79</v>
      </c>
      <c r="AP1398" s="31">
        <v>-1.24E-2</v>
      </c>
    </row>
    <row r="1399" spans="1:42" x14ac:dyDescent="0.2">
      <c r="A1399" s="11">
        <v>45979</v>
      </c>
      <c r="B1399" s="5" t="s">
        <v>242</v>
      </c>
      <c r="C1399" s="10">
        <v>45962</v>
      </c>
      <c r="D1399" s="5" t="s">
        <v>197</v>
      </c>
      <c r="E1399" s="18">
        <f>IF(SUMIFS('Daily NSE Equity Options'!$K:$K,'Daily NSE Equity Options'!$A:$A,$A1399)=0,"",SUMIFS('Daily NSE Equity Options'!$K:$K,'Daily NSE Equity Options'!$A:$A,$A1399))</f>
        <v>673.54579999999999</v>
      </c>
      <c r="F1399" s="7">
        <f>IF(SUMIFS('Daily BSE Equity Options'!$K:$K,'Daily BSE Equity Options'!$A:$A,$A1399)=0,"",SUMIFS('Daily BSE Equity Options'!$K:$K,'Daily BSE Equity Options'!$A:$A,$A1399))</f>
        <v>88.867099999999994</v>
      </c>
      <c r="G1399" s="7">
        <f t="shared" si="567"/>
        <v>762.41290000000004</v>
      </c>
      <c r="H1399" s="20">
        <f t="shared" si="568"/>
        <v>0.26564529991780916</v>
      </c>
      <c r="I1399" s="20">
        <f t="shared" si="569"/>
        <v>-4.3595475145262741E-2</v>
      </c>
      <c r="J1399" s="20">
        <f t="shared" si="570"/>
        <v>0.21967778590633702</v>
      </c>
      <c r="K1399" s="20">
        <f t="shared" si="585"/>
        <v>0.28119585365876865</v>
      </c>
      <c r="L1399" s="20">
        <f t="shared" si="586"/>
        <v>9.9491992635996507E-2</v>
      </c>
      <c r="M1399" s="20">
        <f t="shared" si="587"/>
        <v>0.25698265627398342</v>
      </c>
      <c r="N1399" s="20">
        <f t="shared" si="571"/>
        <v>0.88343966897726933</v>
      </c>
      <c r="O1399" s="20">
        <f t="shared" si="572"/>
        <v>0.11656033102273058</v>
      </c>
      <c r="P1399" s="21">
        <f>IF(SUMIFS('Daily NSE Equity Options'!$L:$L,'Daily NSE Equity Options'!$A:$A,$A1399)=0,"",SUMIFS('Daily NSE Equity Options'!$L:$L,'Daily NSE Equity Options'!$A:$A,$A1399))</f>
        <v>567449.72320000001</v>
      </c>
      <c r="Q1399" s="8">
        <f>IF(SUMIFS('Daily BSE Equity Options'!$L:$L,'Daily BSE Equity Options'!$A:$A,$A1399)=0,"",SUMIFS('Daily BSE Equity Options'!$L:$L,'Daily BSE Equity Options'!$A:$A,$A1399))</f>
        <v>42143.830399999999</v>
      </c>
      <c r="R1399" s="8">
        <f t="shared" si="573"/>
        <v>609593.55359999998</v>
      </c>
      <c r="S1399" s="23">
        <f t="shared" si="574"/>
        <v>1.772717423522185</v>
      </c>
      <c r="T1399" s="23">
        <f t="shared" si="575"/>
        <v>-0.71344741249165922</v>
      </c>
      <c r="U1399" s="23">
        <f t="shared" si="576"/>
        <v>0.73314593813136297</v>
      </c>
      <c r="V1399" s="23">
        <f t="shared" si="588"/>
        <v>1.4134664462031372</v>
      </c>
      <c r="W1399" s="23">
        <f t="shared" si="589"/>
        <v>0.32456193058796101</v>
      </c>
      <c r="X1399" s="23">
        <f t="shared" si="590"/>
        <v>1.2836751708478786</v>
      </c>
      <c r="Y1399" s="23">
        <f t="shared" si="577"/>
        <v>0.93086568886577548</v>
      </c>
      <c r="Z1399" s="23">
        <f t="shared" si="578"/>
        <v>6.9134311134224566E-2</v>
      </c>
      <c r="AA1399" s="24">
        <f>IF(SUMIFS('Daily NSE Equity Options'!$M:$M,'Daily NSE Equity Options'!$A:$A,$A1399)=0,"",SUMIFS('Daily NSE Equity Options'!$M:$M,'Daily NSE Equity Options'!$A:$A,$A1399))</f>
        <v>296035676</v>
      </c>
      <c r="AB1399" s="9">
        <f>IF(SUMIFS('Daily BSE Equity Options'!$M:$M,'Daily BSE Equity Options'!$A:$A,$A1399)=0,"",SUMIFS('Daily BSE Equity Options'!$M:$M,'Daily BSE Equity Options'!$A:$A,$A1399))</f>
        <v>24814165</v>
      </c>
      <c r="AC1399" s="9">
        <f t="shared" si="579"/>
        <v>320849841</v>
      </c>
      <c r="AD1399" s="26">
        <f t="shared" si="580"/>
        <v>-0.11626058539987905</v>
      </c>
      <c r="AE1399" s="26">
        <f t="shared" si="581"/>
        <v>-0.8552174515968185</v>
      </c>
      <c r="AF1399" s="26">
        <f t="shared" si="582"/>
        <v>-0.36637264308650275</v>
      </c>
      <c r="AG1399" s="26">
        <f t="shared" si="591"/>
        <v>1.3612907924147093</v>
      </c>
      <c r="AH1399" s="26">
        <f t="shared" si="592"/>
        <v>0.32562649111287501</v>
      </c>
      <c r="AI1399" s="26">
        <f t="shared" si="593"/>
        <v>1.2267461585018204</v>
      </c>
      <c r="AJ1399" s="26">
        <f t="shared" si="583"/>
        <v>0.92266112732778327</v>
      </c>
      <c r="AK1399" s="26">
        <f t="shared" si="584"/>
        <v>7.7338872672216785E-2</v>
      </c>
      <c r="AL1399" s="29">
        <v>11.7875</v>
      </c>
      <c r="AM1399" s="30">
        <v>12.29</v>
      </c>
      <c r="AN1399" s="30">
        <v>10.94</v>
      </c>
      <c r="AO1399" s="30">
        <v>12.1</v>
      </c>
      <c r="AP1399" s="31">
        <v>2.6499999999999999E-2</v>
      </c>
    </row>
    <row r="1400" spans="1:42" x14ac:dyDescent="0.2">
      <c r="A1400" s="11">
        <v>45980</v>
      </c>
      <c r="B1400" s="5" t="s">
        <v>240</v>
      </c>
      <c r="C1400" s="10">
        <v>45962</v>
      </c>
      <c r="D1400" s="5" t="s">
        <v>197</v>
      </c>
      <c r="E1400" s="18">
        <f>IF(SUMIFS('Daily NSE Equity Options'!$K:$K,'Daily NSE Equity Options'!$A:$A,$A1400)=0,"",SUMIFS('Daily NSE Equity Options'!$K:$K,'Daily NSE Equity Options'!$A:$A,$A1400))</f>
        <v>437.40859999999998</v>
      </c>
      <c r="F1400" s="7">
        <f>IF(SUMIFS('Daily BSE Equity Options'!$K:$K,'Daily BSE Equity Options'!$A:$A,$A1400)=0,"",SUMIFS('Daily BSE Equity Options'!$K:$K,'Daily BSE Equity Options'!$A:$A,$A1400))</f>
        <v>233.4982</v>
      </c>
      <c r="G1400" s="7">
        <f t="shared" si="567"/>
        <v>670.90679999999998</v>
      </c>
      <c r="H1400" s="20">
        <f t="shared" si="568"/>
        <v>-0.31392740760631566</v>
      </c>
      <c r="I1400" s="20">
        <f t="shared" si="569"/>
        <v>7.2908973412112257</v>
      </c>
      <c r="J1400" s="20">
        <f t="shared" si="570"/>
        <v>7.7948968151060338E-3</v>
      </c>
      <c r="K1400" s="20">
        <f t="shared" si="585"/>
        <v>-0.35058818568833772</v>
      </c>
      <c r="L1400" s="20">
        <f t="shared" si="586"/>
        <v>1.6274988156471855</v>
      </c>
      <c r="M1400" s="20">
        <f t="shared" si="587"/>
        <v>-0.12002171002090867</v>
      </c>
      <c r="N1400" s="20">
        <f t="shared" si="571"/>
        <v>0.65196626416664727</v>
      </c>
      <c r="O1400" s="20">
        <f t="shared" si="572"/>
        <v>0.34803373583335273</v>
      </c>
      <c r="P1400" s="21">
        <f>IF(SUMIFS('Daily NSE Equity Options'!$L:$L,'Daily NSE Equity Options'!$A:$A,$A1400)=0,"",SUMIFS('Daily NSE Equity Options'!$L:$L,'Daily NSE Equity Options'!$A:$A,$A1400))</f>
        <v>115136.5089</v>
      </c>
      <c r="Q1400" s="8">
        <f>IF(SUMIFS('Daily BSE Equity Options'!$L:$L,'Daily BSE Equity Options'!$A:$A,$A1400)=0,"",SUMIFS('Daily BSE Equity Options'!$L:$L,'Daily BSE Equity Options'!$A:$A,$A1400))</f>
        <v>158957.62549999999</v>
      </c>
      <c r="R1400" s="8">
        <f t="shared" si="573"/>
        <v>274094.13439999998</v>
      </c>
      <c r="S1400" s="23">
        <f t="shared" si="574"/>
        <v>-0.69767060323074204</v>
      </c>
      <c r="T1400" s="23">
        <f t="shared" si="575"/>
        <v>15.630277852509014</v>
      </c>
      <c r="U1400" s="23">
        <f t="shared" si="576"/>
        <v>-0.29789602842180996</v>
      </c>
      <c r="V1400" s="23">
        <f t="shared" si="588"/>
        <v>-0.79709830810963378</v>
      </c>
      <c r="W1400" s="23">
        <f t="shared" si="589"/>
        <v>2.7717887527375775</v>
      </c>
      <c r="X1400" s="23">
        <f t="shared" si="590"/>
        <v>-0.55036575964211443</v>
      </c>
      <c r="Y1400" s="23">
        <f t="shared" si="577"/>
        <v>0.42006192198179343</v>
      </c>
      <c r="Z1400" s="23">
        <f t="shared" si="578"/>
        <v>0.57993807801820663</v>
      </c>
      <c r="AA1400" s="24">
        <f>IF(SUMIFS('Daily NSE Equity Options'!$M:$M,'Daily NSE Equity Options'!$A:$A,$A1400)=0,"",SUMIFS('Daily NSE Equity Options'!$M:$M,'Daily NSE Equity Options'!$A:$A,$A1400))</f>
        <v>64861760</v>
      </c>
      <c r="AB1400" s="9">
        <f>IF(SUMIFS('Daily BSE Equity Options'!$M:$M,'Daily BSE Equity Options'!$A:$A,$A1400)=0,"",SUMIFS('Daily BSE Equity Options'!$M:$M,'Daily BSE Equity Options'!$A:$A,$A1400))</f>
        <v>93548076</v>
      </c>
      <c r="AC1400" s="9">
        <f t="shared" si="579"/>
        <v>158409836</v>
      </c>
      <c r="AD1400" s="26">
        <f t="shared" si="580"/>
        <v>-0.89795710475366686</v>
      </c>
      <c r="AE1400" s="26">
        <f t="shared" si="581"/>
        <v>6.6840601059461067</v>
      </c>
      <c r="AF1400" s="26">
        <f t="shared" si="582"/>
        <v>-0.7554673945040582</v>
      </c>
      <c r="AG1400" s="26">
        <f t="shared" si="591"/>
        <v>-0.78089884004386012</v>
      </c>
      <c r="AH1400" s="26">
        <f t="shared" si="592"/>
        <v>2.7699465607647888</v>
      </c>
      <c r="AI1400" s="26">
        <f t="shared" si="593"/>
        <v>-0.50628045971199342</v>
      </c>
      <c r="AJ1400" s="26">
        <f t="shared" si="583"/>
        <v>0.40945538255591651</v>
      </c>
      <c r="AK1400" s="26">
        <f t="shared" si="584"/>
        <v>0.59054461744408349</v>
      </c>
      <c r="AL1400" s="29">
        <v>12.095000000000001</v>
      </c>
      <c r="AM1400" s="30">
        <v>12.375</v>
      </c>
      <c r="AN1400" s="30">
        <v>10.765000000000001</v>
      </c>
      <c r="AO1400" s="30">
        <v>11.97</v>
      </c>
      <c r="AP1400" s="31">
        <v>-1.03E-2</v>
      </c>
    </row>
    <row r="1401" spans="1:42" x14ac:dyDescent="0.2">
      <c r="A1401" s="11">
        <v>45981</v>
      </c>
      <c r="B1401" s="5" t="s">
        <v>243</v>
      </c>
      <c r="C1401" s="10">
        <v>45962</v>
      </c>
      <c r="D1401" s="5" t="s">
        <v>197</v>
      </c>
      <c r="E1401" s="18">
        <f>IF(SUMIFS('Daily NSE Equity Options'!$K:$K,'Daily NSE Equity Options'!$A:$A,$A1401)=0,"",SUMIFS('Daily NSE Equity Options'!$K:$K,'Daily NSE Equity Options'!$A:$A,$A1401))</f>
        <v>376.62759999999997</v>
      </c>
      <c r="F1401" s="7">
        <f>IF(SUMIFS('Daily BSE Equity Options'!$K:$K,'Daily BSE Equity Options'!$A:$A,$A1401)=0,"",SUMIFS('Daily BSE Equity Options'!$K:$K,'Daily BSE Equity Options'!$A:$A,$A1401))</f>
        <v>396.91849999999999</v>
      </c>
      <c r="G1401" s="7">
        <f t="shared" si="567"/>
        <v>773.54610000000002</v>
      </c>
      <c r="H1401" s="20" t="str">
        <f t="shared" si="568"/>
        <v/>
      </c>
      <c r="I1401" s="20" t="str">
        <f t="shared" si="569"/>
        <v/>
      </c>
      <c r="J1401" s="20" t="str">
        <f t="shared" si="570"/>
        <v/>
      </c>
      <c r="K1401" s="20">
        <f t="shared" si="585"/>
        <v>-0.1389570301086902</v>
      </c>
      <c r="L1401" s="20">
        <f t="shared" si="586"/>
        <v>0.69987820034586989</v>
      </c>
      <c r="M1401" s="20">
        <f t="shared" si="587"/>
        <v>0.15298592889504192</v>
      </c>
      <c r="N1401" s="20">
        <f t="shared" si="571"/>
        <v>0.4868844920813381</v>
      </c>
      <c r="O1401" s="20">
        <f t="shared" si="572"/>
        <v>0.51311550791866178</v>
      </c>
      <c r="P1401" s="21">
        <f>IF(SUMIFS('Daily NSE Equity Options'!$L:$L,'Daily NSE Equity Options'!$A:$A,$A1401)=0,"",SUMIFS('Daily NSE Equity Options'!$L:$L,'Daily NSE Equity Options'!$A:$A,$A1401))</f>
        <v>116463.0977</v>
      </c>
      <c r="Q1401" s="8">
        <f>IF(SUMIFS('Daily BSE Equity Options'!$L:$L,'Daily BSE Equity Options'!$A:$A,$A1401)=0,"",SUMIFS('Daily BSE Equity Options'!$L:$L,'Daily BSE Equity Options'!$A:$A,$A1401))</f>
        <v>645551.70149999997</v>
      </c>
      <c r="R1401" s="8">
        <f t="shared" si="573"/>
        <v>762014.79920000001</v>
      </c>
      <c r="S1401" s="23" t="str">
        <f t="shared" si="574"/>
        <v/>
      </c>
      <c r="T1401" s="23" t="str">
        <f t="shared" si="575"/>
        <v/>
      </c>
      <c r="U1401" s="23" t="str">
        <f t="shared" si="576"/>
        <v/>
      </c>
      <c r="V1401" s="23">
        <f t="shared" si="588"/>
        <v>1.1521877922772372E-2</v>
      </c>
      <c r="W1401" s="23">
        <f t="shared" si="589"/>
        <v>3.061155917933613</v>
      </c>
      <c r="X1401" s="23">
        <f t="shared" si="590"/>
        <v>1.7801207817455582</v>
      </c>
      <c r="Y1401" s="23">
        <f t="shared" si="577"/>
        <v>0.15283574258960403</v>
      </c>
      <c r="Z1401" s="23">
        <f t="shared" si="578"/>
        <v>0.84716425741039592</v>
      </c>
      <c r="AA1401" s="24">
        <f>IF(SUMIFS('Daily NSE Equity Options'!$M:$M,'Daily NSE Equity Options'!$A:$A,$A1401)=0,"",SUMIFS('Daily NSE Equity Options'!$M:$M,'Daily NSE Equity Options'!$A:$A,$A1401))</f>
        <v>65411567</v>
      </c>
      <c r="AB1401" s="9">
        <f>IF(SUMIFS('Daily BSE Equity Options'!$M:$M,'Daily BSE Equity Options'!$A:$A,$A1401)=0,"",SUMIFS('Daily BSE Equity Options'!$M:$M,'Daily BSE Equity Options'!$A:$A,$A1401))</f>
        <v>377550166</v>
      </c>
      <c r="AC1401" s="9">
        <f t="shared" si="579"/>
        <v>442961733</v>
      </c>
      <c r="AD1401" s="26" t="str">
        <f t="shared" si="580"/>
        <v/>
      </c>
      <c r="AE1401" s="26" t="str">
        <f t="shared" si="581"/>
        <v/>
      </c>
      <c r="AF1401" s="26" t="str">
        <f t="shared" si="582"/>
        <v/>
      </c>
      <c r="AG1401" s="26">
        <f t="shared" si="591"/>
        <v>8.4765969964428756E-3</v>
      </c>
      <c r="AH1401" s="26">
        <f t="shared" si="592"/>
        <v>3.0358945062643512</v>
      </c>
      <c r="AI1401" s="26">
        <f t="shared" si="593"/>
        <v>1.7963019480684266</v>
      </c>
      <c r="AJ1401" s="26">
        <f t="shared" si="583"/>
        <v>0.14766866328834777</v>
      </c>
      <c r="AK1401" s="26">
        <f t="shared" si="584"/>
        <v>0.85233133671165229</v>
      </c>
      <c r="AL1401" s="29">
        <v>11.9725</v>
      </c>
      <c r="AM1401" s="30">
        <v>12.3775</v>
      </c>
      <c r="AN1401" s="30">
        <v>11.055</v>
      </c>
      <c r="AO1401" s="30">
        <v>12.14</v>
      </c>
      <c r="AP1401" s="31">
        <v>1.4E-2</v>
      </c>
    </row>
    <row r="1402" spans="1:42" x14ac:dyDescent="0.2">
      <c r="A1402" s="11">
        <v>45982</v>
      </c>
      <c r="B1402" s="5" t="s">
        <v>241</v>
      </c>
      <c r="C1402" s="10">
        <v>45962</v>
      </c>
      <c r="D1402" s="5" t="s">
        <v>197</v>
      </c>
      <c r="E1402" s="18">
        <f>IF(SUMIFS('Daily NSE Equity Options'!$K:$K,'Daily NSE Equity Options'!$A:$A,$A1402)=0,"",SUMIFS('Daily NSE Equity Options'!$K:$K,'Daily NSE Equity Options'!$A:$A,$A1402))</f>
        <v>603.64170000000001</v>
      </c>
      <c r="F1402" s="7">
        <f>IF(SUMIFS('Daily BSE Equity Options'!$K:$K,'Daily BSE Equity Options'!$A:$A,$A1402)=0,"",SUMIFS('Daily BSE Equity Options'!$K:$K,'Daily BSE Equity Options'!$A:$A,$A1402))</f>
        <v>87.989400000000003</v>
      </c>
      <c r="G1402" s="7">
        <f t="shared" si="567"/>
        <v>691.63110000000006</v>
      </c>
      <c r="H1402" s="20">
        <f t="shared" si="568"/>
        <v>-7.9987685245232032E-2</v>
      </c>
      <c r="I1402" s="20">
        <f t="shared" si="569"/>
        <v>1.7327513114127857</v>
      </c>
      <c r="J1402" s="20">
        <f t="shared" si="570"/>
        <v>4.8080722731933534E-3</v>
      </c>
      <c r="K1402" s="20">
        <f t="shared" si="585"/>
        <v>0.60275481669426267</v>
      </c>
      <c r="L1402" s="20">
        <f t="shared" si="586"/>
        <v>-0.77831872286124226</v>
      </c>
      <c r="M1402" s="20">
        <f t="shared" si="587"/>
        <v>-0.10589543402778445</v>
      </c>
      <c r="N1402" s="20">
        <f t="shared" si="571"/>
        <v>0.87277986776476646</v>
      </c>
      <c r="O1402" s="20">
        <f t="shared" si="572"/>
        <v>0.12722013223523349</v>
      </c>
      <c r="P1402" s="21">
        <f>IF(SUMIFS('Daily NSE Equity Options'!$L:$L,'Daily NSE Equity Options'!$A:$A,$A1402)=0,"",SUMIFS('Daily NSE Equity Options'!$L:$L,'Daily NSE Equity Options'!$A:$A,$A1402))</f>
        <v>210995.09969999999</v>
      </c>
      <c r="Q1402" s="8">
        <f>IF(SUMIFS('Daily BSE Equity Options'!$L:$L,'Daily BSE Equity Options'!$A:$A,$A1402)=0,"",SUMIFS('Daily BSE Equity Options'!$L:$L,'Daily BSE Equity Options'!$A:$A,$A1402))</f>
        <v>28065.8874</v>
      </c>
      <c r="R1402" s="8">
        <f t="shared" si="573"/>
        <v>239060.9871</v>
      </c>
      <c r="S1402" s="23">
        <f t="shared" si="574"/>
        <v>-0.52307425032503585</v>
      </c>
      <c r="T1402" s="23">
        <f t="shared" si="575"/>
        <v>0.64072821967518001</v>
      </c>
      <c r="U1402" s="23">
        <f t="shared" si="576"/>
        <v>-0.4797506823750749</v>
      </c>
      <c r="V1402" s="23">
        <f t="shared" si="588"/>
        <v>0.81169060300548734</v>
      </c>
      <c r="W1402" s="23">
        <f t="shared" si="589"/>
        <v>-0.95652418336937806</v>
      </c>
      <c r="X1402" s="23">
        <f t="shared" si="590"/>
        <v>-0.68627776343585745</v>
      </c>
      <c r="Y1402" s="23">
        <f t="shared" si="577"/>
        <v>0.88259946660280475</v>
      </c>
      <c r="Z1402" s="23">
        <f t="shared" si="578"/>
        <v>0.11740053339719519</v>
      </c>
      <c r="AA1402" s="24">
        <f>IF(SUMIFS('Daily NSE Equity Options'!$M:$M,'Daily NSE Equity Options'!$A:$A,$A1402)=0,"",SUMIFS('Daily NSE Equity Options'!$M:$M,'Daily NSE Equity Options'!$A:$A,$A1402))</f>
        <v>113582222</v>
      </c>
      <c r="AB1402" s="9">
        <f>IF(SUMIFS('Daily BSE Equity Options'!$M:$M,'Daily BSE Equity Options'!$A:$A,$A1402)=0,"",SUMIFS('Daily BSE Equity Options'!$M:$M,'Daily BSE Equity Options'!$A:$A,$A1402))</f>
        <v>16369683</v>
      </c>
      <c r="AC1402" s="9">
        <f t="shared" si="579"/>
        <v>129951905</v>
      </c>
      <c r="AD1402" s="26">
        <f t="shared" si="580"/>
        <v>-0.84566437387448223</v>
      </c>
      <c r="AE1402" s="26">
        <f t="shared" si="581"/>
        <v>-0.25370071542628669</v>
      </c>
      <c r="AF1402" s="26">
        <f t="shared" si="582"/>
        <v>-0.8285317730466254</v>
      </c>
      <c r="AG1402" s="26">
        <f t="shared" si="591"/>
        <v>0.73642410982143258</v>
      </c>
      <c r="AH1402" s="26">
        <f t="shared" si="592"/>
        <v>-0.95664236312373918</v>
      </c>
      <c r="AI1402" s="26">
        <f t="shared" si="593"/>
        <v>-0.706629500205608</v>
      </c>
      <c r="AJ1402" s="26">
        <f t="shared" si="583"/>
        <v>0.87403275850400197</v>
      </c>
      <c r="AK1402" s="26">
        <f t="shared" si="584"/>
        <v>0.12596724149599808</v>
      </c>
      <c r="AL1402" s="29">
        <v>12.135</v>
      </c>
      <c r="AM1402" s="30">
        <v>13.85</v>
      </c>
      <c r="AN1402" s="30">
        <v>12.135</v>
      </c>
      <c r="AO1402" s="30">
        <v>13.63</v>
      </c>
      <c r="AP1402" s="31">
        <v>0.1232</v>
      </c>
    </row>
    <row r="1403" spans="1:42" x14ac:dyDescent="0.2">
      <c r="A1403" s="11">
        <v>45985</v>
      </c>
      <c r="B1403" s="5" t="s">
        <v>244</v>
      </c>
      <c r="C1403" s="10">
        <v>45962</v>
      </c>
      <c r="D1403" s="5" t="s">
        <v>197</v>
      </c>
      <c r="E1403" s="18">
        <f>IF(SUMIFS('Daily NSE Equity Options'!$K:$K,'Daily NSE Equity Options'!$A:$A,$A1403)=0,"",SUMIFS('Daily NSE Equity Options'!$K:$K,'Daily NSE Equity Options'!$A:$A,$A1403))</f>
        <v>592.91279999999995</v>
      </c>
      <c r="F1403" s="7">
        <f>IF(SUMIFS('Daily BSE Equity Options'!$K:$K,'Daily BSE Equity Options'!$A:$A,$A1403)=0,"",SUMIFS('Daily BSE Equity Options'!$K:$K,'Daily BSE Equity Options'!$A:$A,$A1403))</f>
        <v>80.673500000000004</v>
      </c>
      <c r="G1403" s="7">
        <f t="shared" si="567"/>
        <v>673.58629999999994</v>
      </c>
      <c r="H1403" s="20" t="str">
        <f t="shared" si="568"/>
        <v/>
      </c>
      <c r="I1403" s="20" t="str">
        <f t="shared" si="569"/>
        <v/>
      </c>
      <c r="J1403" s="20" t="str">
        <f t="shared" si="570"/>
        <v/>
      </c>
      <c r="K1403" s="20">
        <f t="shared" si="585"/>
        <v>-1.7773622995230554E-2</v>
      </c>
      <c r="L1403" s="20">
        <f t="shared" si="586"/>
        <v>-8.3145242495118676E-2</v>
      </c>
      <c r="M1403" s="20">
        <f t="shared" si="587"/>
        <v>-2.6090209072437753E-2</v>
      </c>
      <c r="N1403" s="20">
        <f t="shared" si="571"/>
        <v>0.88023286696893921</v>
      </c>
      <c r="O1403" s="20">
        <f t="shared" si="572"/>
        <v>0.11976713303106078</v>
      </c>
      <c r="P1403" s="21">
        <f>IF(SUMIFS('Daily NSE Equity Options'!$L:$L,'Daily NSE Equity Options'!$A:$A,$A1403)=0,"",SUMIFS('Daily NSE Equity Options'!$L:$L,'Daily NSE Equity Options'!$A:$A,$A1403))</f>
        <v>274080.7635</v>
      </c>
      <c r="Q1403" s="8">
        <f>IF(SUMIFS('Daily BSE Equity Options'!$L:$L,'Daily BSE Equity Options'!$A:$A,$A1403)=0,"",SUMIFS('Daily BSE Equity Options'!$L:$L,'Daily BSE Equity Options'!$A:$A,$A1403))</f>
        <v>32035.758999999998</v>
      </c>
      <c r="R1403" s="8">
        <f t="shared" si="573"/>
        <v>306116.52250000002</v>
      </c>
      <c r="S1403" s="23" t="str">
        <f t="shared" si="574"/>
        <v/>
      </c>
      <c r="T1403" s="23" t="str">
        <f t="shared" si="575"/>
        <v/>
      </c>
      <c r="U1403" s="23" t="str">
        <f t="shared" si="576"/>
        <v/>
      </c>
      <c r="V1403" s="23">
        <f t="shared" si="588"/>
        <v>0.2989911324466652</v>
      </c>
      <c r="W1403" s="23">
        <f t="shared" si="589"/>
        <v>0.14144828358429162</v>
      </c>
      <c r="X1403" s="23">
        <f t="shared" si="590"/>
        <v>0.28049551795730876</v>
      </c>
      <c r="Y1403" s="23">
        <f t="shared" si="577"/>
        <v>0.89534782788472311</v>
      </c>
      <c r="Z1403" s="23">
        <f t="shared" si="578"/>
        <v>0.10465217211527678</v>
      </c>
      <c r="AA1403" s="24">
        <f>IF(SUMIFS('Daily NSE Equity Options'!$M:$M,'Daily NSE Equity Options'!$A:$A,$A1403)=0,"",SUMIFS('Daily NSE Equity Options'!$M:$M,'Daily NSE Equity Options'!$A:$A,$A1403))</f>
        <v>144575801</v>
      </c>
      <c r="AB1403" s="9">
        <f>IF(SUMIFS('Daily BSE Equity Options'!$M:$M,'Daily BSE Equity Options'!$A:$A,$A1403)=0,"",SUMIFS('Daily BSE Equity Options'!$M:$M,'Daily BSE Equity Options'!$A:$A,$A1403))</f>
        <v>18715451</v>
      </c>
      <c r="AC1403" s="9">
        <f t="shared" si="579"/>
        <v>163291252</v>
      </c>
      <c r="AD1403" s="26" t="str">
        <f t="shared" si="580"/>
        <v/>
      </c>
      <c r="AE1403" s="26" t="str">
        <f t="shared" si="581"/>
        <v/>
      </c>
      <c r="AF1403" s="26" t="str">
        <f t="shared" si="582"/>
        <v/>
      </c>
      <c r="AG1403" s="26">
        <f t="shared" si="591"/>
        <v>0.27287350479901695</v>
      </c>
      <c r="AH1403" s="26">
        <f t="shared" si="592"/>
        <v>0.1432995373215229</v>
      </c>
      <c r="AI1403" s="26">
        <f t="shared" si="593"/>
        <v>0.25655142954618482</v>
      </c>
      <c r="AJ1403" s="26">
        <f t="shared" si="583"/>
        <v>0.88538607689773852</v>
      </c>
      <c r="AK1403" s="26">
        <f t="shared" si="584"/>
        <v>0.11461392310226147</v>
      </c>
      <c r="AL1403" s="29">
        <v>13.63</v>
      </c>
      <c r="AM1403" s="30">
        <v>13.63</v>
      </c>
      <c r="AN1403" s="30">
        <v>11.9375</v>
      </c>
      <c r="AO1403" s="30">
        <v>13.24</v>
      </c>
      <c r="AP1403" s="31">
        <v>-2.86E-2</v>
      </c>
    </row>
    <row r="1404" spans="1:42" x14ac:dyDescent="0.2">
      <c r="A1404" s="11">
        <v>45986</v>
      </c>
      <c r="B1404" s="5" t="s">
        <v>242</v>
      </c>
      <c r="C1404" s="10">
        <v>45962</v>
      </c>
      <c r="D1404" s="5" t="s">
        <v>197</v>
      </c>
      <c r="E1404" s="18">
        <f>IF(SUMIFS('Daily NSE Equity Options'!$K:$K,'Daily NSE Equity Options'!$A:$A,$A1404)=0,"",SUMIFS('Daily NSE Equity Options'!$K:$K,'Daily NSE Equity Options'!$A:$A,$A1404))</f>
        <v>754.19860000000006</v>
      </c>
      <c r="F1404" s="7">
        <f>IF(SUMIFS('Daily BSE Equity Options'!$K:$K,'Daily BSE Equity Options'!$A:$A,$A1404)=0,"",SUMIFS('Daily BSE Equity Options'!$K:$K,'Daily BSE Equity Options'!$A:$A,$A1404))</f>
        <v>87.3095</v>
      </c>
      <c r="G1404" s="7">
        <f t="shared" si="567"/>
        <v>841.50810000000001</v>
      </c>
      <c r="H1404" s="20">
        <f t="shared" si="568"/>
        <v>0.20746986883189811</v>
      </c>
      <c r="I1404" s="20">
        <f t="shared" si="569"/>
        <v>-0.24792253669747288</v>
      </c>
      <c r="J1404" s="20">
        <f t="shared" si="570"/>
        <v>0.13609565954882252</v>
      </c>
      <c r="K1404" s="20">
        <f t="shared" si="585"/>
        <v>0.27202279998003109</v>
      </c>
      <c r="L1404" s="20">
        <f t="shared" si="586"/>
        <v>8.2257494716356572E-2</v>
      </c>
      <c r="M1404" s="20">
        <f t="shared" si="587"/>
        <v>0.24929515341983666</v>
      </c>
      <c r="N1404" s="20">
        <f t="shared" si="571"/>
        <v>0.89624639382556159</v>
      </c>
      <c r="O1404" s="20">
        <f t="shared" si="572"/>
        <v>0.10375360617443849</v>
      </c>
      <c r="P1404" s="21">
        <f>IF(SUMIFS('Daily NSE Equity Options'!$L:$L,'Daily NSE Equity Options'!$A:$A,$A1404)=0,"",SUMIFS('Daily NSE Equity Options'!$L:$L,'Daily NSE Equity Options'!$A:$A,$A1404))</f>
        <v>687898.96770000004</v>
      </c>
      <c r="Q1404" s="8">
        <f>IF(SUMIFS('Daily BSE Equity Options'!$L:$L,'Daily BSE Equity Options'!$A:$A,$A1404)=0,"",SUMIFS('Daily BSE Equity Options'!$L:$L,'Daily BSE Equity Options'!$A:$A,$A1404))</f>
        <v>42717.996099999997</v>
      </c>
      <c r="R1404" s="8">
        <f t="shared" si="573"/>
        <v>730616.96380000003</v>
      </c>
      <c r="S1404" s="23">
        <f t="shared" si="574"/>
        <v>1.9884452938223927</v>
      </c>
      <c r="T1404" s="23">
        <f t="shared" si="575"/>
        <v>-0.73896160904587282</v>
      </c>
      <c r="U1404" s="23">
        <f t="shared" si="576"/>
        <v>0.8551457606043289</v>
      </c>
      <c r="V1404" s="23">
        <f t="shared" si="588"/>
        <v>1.5098403803154907</v>
      </c>
      <c r="W1404" s="23">
        <f t="shared" si="589"/>
        <v>0.33344729244591953</v>
      </c>
      <c r="X1404" s="23">
        <f t="shared" si="590"/>
        <v>1.3867282884085421</v>
      </c>
      <c r="Y1404" s="23">
        <f t="shared" si="577"/>
        <v>0.94153161202578695</v>
      </c>
      <c r="Z1404" s="23">
        <f t="shared" si="578"/>
        <v>5.8468387974213082E-2</v>
      </c>
      <c r="AA1404" s="24">
        <f>IF(SUMIFS('Daily NSE Equity Options'!$M:$M,'Daily NSE Equity Options'!$A:$A,$A1404)=0,"",SUMIFS('Daily NSE Equity Options'!$M:$M,'Daily NSE Equity Options'!$A:$A,$A1404))</f>
        <v>352509755</v>
      </c>
      <c r="AB1404" s="9">
        <f>IF(SUMIFS('Daily BSE Equity Options'!$M:$M,'Daily BSE Equity Options'!$A:$A,$A1404)=0,"",SUMIFS('Daily BSE Equity Options'!$M:$M,'Daily BSE Equity Options'!$A:$A,$A1404))</f>
        <v>25028543</v>
      </c>
      <c r="AC1404" s="9">
        <f t="shared" si="579"/>
        <v>377538298</v>
      </c>
      <c r="AD1404" s="26">
        <f t="shared" si="580"/>
        <v>-3.8353650893503399E-3</v>
      </c>
      <c r="AE1404" s="26">
        <f t="shared" si="581"/>
        <v>-0.86419244686986607</v>
      </c>
      <c r="AF1404" s="26">
        <f t="shared" si="582"/>
        <v>-0.29846609106981359</v>
      </c>
      <c r="AG1404" s="26">
        <f t="shared" si="591"/>
        <v>1.438234839867842</v>
      </c>
      <c r="AH1404" s="26">
        <f t="shared" si="592"/>
        <v>0.3373197899425453</v>
      </c>
      <c r="AI1404" s="26">
        <f t="shared" si="593"/>
        <v>1.3120546469935817</v>
      </c>
      <c r="AJ1404" s="26">
        <f t="shared" si="583"/>
        <v>0.93370594948224295</v>
      </c>
      <c r="AK1404" s="26">
        <f t="shared" si="584"/>
        <v>6.6294050517757011E-2</v>
      </c>
      <c r="AL1404" s="29">
        <v>13.234999999999999</v>
      </c>
      <c r="AM1404" s="30">
        <v>13.234999999999999</v>
      </c>
      <c r="AN1404" s="30">
        <v>10.855</v>
      </c>
      <c r="AO1404" s="30">
        <v>12.24</v>
      </c>
      <c r="AP1404" s="31">
        <v>-7.5200000000000003E-2</v>
      </c>
    </row>
    <row r="1405" spans="1:42" x14ac:dyDescent="0.2">
      <c r="A1405" s="11">
        <v>45987</v>
      </c>
      <c r="B1405" s="5" t="s">
        <v>240</v>
      </c>
      <c r="C1405" s="10">
        <v>45962</v>
      </c>
      <c r="D1405" s="5" t="s">
        <v>197</v>
      </c>
      <c r="E1405" s="18">
        <f>IF(SUMIFS('Daily NSE Equity Options'!$K:$K,'Daily NSE Equity Options'!$A:$A,$A1405)=0,"",SUMIFS('Daily NSE Equity Options'!$K:$K,'Daily NSE Equity Options'!$A:$A,$A1405))</f>
        <v>411.70920000000001</v>
      </c>
      <c r="F1405" s="7">
        <f>IF(SUMIFS('Daily BSE Equity Options'!$K:$K,'Daily BSE Equity Options'!$A:$A,$A1405)=0,"",SUMIFS('Daily BSE Equity Options'!$K:$K,'Daily BSE Equity Options'!$A:$A,$A1405))</f>
        <v>247.6103</v>
      </c>
      <c r="G1405" s="7">
        <f t="shared" si="567"/>
        <v>659.31950000000006</v>
      </c>
      <c r="H1405" s="20">
        <f t="shared" si="568"/>
        <v>-0.24835772480028162</v>
      </c>
      <c r="I1405" s="20">
        <f t="shared" si="569"/>
        <v>12.473264083491584</v>
      </c>
      <c r="J1405" s="20">
        <f t="shared" si="570"/>
        <v>0.16462008948214724</v>
      </c>
      <c r="K1405" s="20">
        <f t="shared" si="585"/>
        <v>-0.45411036297336005</v>
      </c>
      <c r="L1405" s="20">
        <f t="shared" si="586"/>
        <v>1.8360063910571016</v>
      </c>
      <c r="M1405" s="20">
        <f t="shared" si="587"/>
        <v>-0.21650249118220011</v>
      </c>
      <c r="N1405" s="20">
        <f t="shared" si="571"/>
        <v>0.62444565950195619</v>
      </c>
      <c r="O1405" s="20">
        <f t="shared" si="572"/>
        <v>0.37555434049804376</v>
      </c>
      <c r="P1405" s="21">
        <f>IF(SUMIFS('Daily NSE Equity Options'!$L:$L,'Daily NSE Equity Options'!$A:$A,$A1405)=0,"",SUMIFS('Daily NSE Equity Options'!$L:$L,'Daily NSE Equity Options'!$A:$A,$A1405))</f>
        <v>107655.4428</v>
      </c>
      <c r="Q1405" s="8">
        <f>IF(SUMIFS('Daily BSE Equity Options'!$L:$L,'Daily BSE Equity Options'!$A:$A,$A1405)=0,"",SUMIFS('Daily BSE Equity Options'!$L:$L,'Daily BSE Equity Options'!$A:$A,$A1405))</f>
        <v>174999.05429999999</v>
      </c>
      <c r="R1405" s="8">
        <f t="shared" si="573"/>
        <v>282654.49709999998</v>
      </c>
      <c r="S1405" s="23">
        <f t="shared" si="574"/>
        <v>-0.67197440368434647</v>
      </c>
      <c r="T1405" s="23">
        <f t="shared" si="575"/>
        <v>31.664858809397913</v>
      </c>
      <c r="U1405" s="23">
        <f t="shared" si="576"/>
        <v>-0.1525863424590248</v>
      </c>
      <c r="V1405" s="23">
        <f t="shared" si="588"/>
        <v>-0.84350108394558654</v>
      </c>
      <c r="W1405" s="23">
        <f t="shared" si="589"/>
        <v>3.0966119733317736</v>
      </c>
      <c r="X1405" s="23">
        <f t="shared" si="590"/>
        <v>-0.61312902505043099</v>
      </c>
      <c r="Y1405" s="23">
        <f t="shared" si="577"/>
        <v>0.38087291695172543</v>
      </c>
      <c r="Z1405" s="23">
        <f t="shared" si="578"/>
        <v>0.61912708304827468</v>
      </c>
      <c r="AA1405" s="24">
        <f>IF(SUMIFS('Daily NSE Equity Options'!$M:$M,'Daily NSE Equity Options'!$A:$A,$A1405)=0,"",SUMIFS('Daily NSE Equity Options'!$M:$M,'Daily NSE Equity Options'!$A:$A,$A1405))</f>
        <v>57385007</v>
      </c>
      <c r="AB1405" s="9">
        <f>IF(SUMIFS('Daily BSE Equity Options'!$M:$M,'Daily BSE Equity Options'!$A:$A,$A1405)=0,"",SUMIFS('Daily BSE Equity Options'!$M:$M,'Daily BSE Equity Options'!$A:$A,$A1405))</f>
        <v>102336926</v>
      </c>
      <c r="AC1405" s="9">
        <f t="shared" si="579"/>
        <v>159721933</v>
      </c>
      <c r="AD1405" s="26">
        <f t="shared" si="580"/>
        <v>-0.88932525375318927</v>
      </c>
      <c r="AE1405" s="26">
        <f t="shared" si="581"/>
        <v>14.326552844797892</v>
      </c>
      <c r="AF1405" s="26">
        <f t="shared" si="582"/>
        <v>-0.69587113020713831</v>
      </c>
      <c r="AG1405" s="26">
        <f t="shared" si="591"/>
        <v>-0.83721015890751738</v>
      </c>
      <c r="AH1405" s="26">
        <f t="shared" si="592"/>
        <v>3.0888087652565313</v>
      </c>
      <c r="AI1405" s="26">
        <f t="shared" si="593"/>
        <v>-0.57693846201531584</v>
      </c>
      <c r="AJ1405" s="26">
        <f t="shared" si="583"/>
        <v>0.35928069440532001</v>
      </c>
      <c r="AK1405" s="26">
        <f t="shared" si="584"/>
        <v>0.64071930559467993</v>
      </c>
      <c r="AL1405" s="29">
        <v>12.2425</v>
      </c>
      <c r="AM1405" s="30">
        <v>12.5725</v>
      </c>
      <c r="AN1405" s="30">
        <v>11.585000000000001</v>
      </c>
      <c r="AO1405" s="30">
        <v>11.97</v>
      </c>
      <c r="AP1405" s="31">
        <v>-2.23E-2</v>
      </c>
    </row>
    <row r="1406" spans="1:42" x14ac:dyDescent="0.2">
      <c r="A1406" s="11">
        <v>45988</v>
      </c>
      <c r="B1406" s="5" t="s">
        <v>243</v>
      </c>
      <c r="C1406" s="10">
        <v>45962</v>
      </c>
      <c r="D1406" s="5" t="s">
        <v>197</v>
      </c>
      <c r="E1406" s="18">
        <f>IF(SUMIFS('Daily NSE Equity Options'!$K:$K,'Daily NSE Equity Options'!$A:$A,$A1406)=0,"",SUMIFS('Daily NSE Equity Options'!$K:$K,'Daily NSE Equity Options'!$A:$A,$A1406))</f>
        <v>410.75020000000001</v>
      </c>
      <c r="F1406" s="7">
        <f>IF(SUMIFS('Daily BSE Equity Options'!$K:$K,'Daily BSE Equity Options'!$A:$A,$A1406)=0,"",SUMIFS('Daily BSE Equity Options'!$K:$K,'Daily BSE Equity Options'!$A:$A,$A1406))</f>
        <v>496.81450000000001</v>
      </c>
      <c r="G1406" s="7">
        <f t="shared" si="567"/>
        <v>907.56470000000002</v>
      </c>
      <c r="H1406" s="20">
        <f t="shared" si="568"/>
        <v>-0.3034562121331339</v>
      </c>
      <c r="I1406" s="20">
        <f t="shared" si="569"/>
        <v>24.893961900294482</v>
      </c>
      <c r="J1406" s="20">
        <f t="shared" si="570"/>
        <v>0.4905376901778189</v>
      </c>
      <c r="K1406" s="20">
        <f t="shared" si="585"/>
        <v>-2.3293139915260275E-3</v>
      </c>
      <c r="L1406" s="20">
        <f t="shared" si="586"/>
        <v>1.0064371312501943</v>
      </c>
      <c r="M1406" s="20">
        <f t="shared" si="587"/>
        <v>0.37651730306778419</v>
      </c>
      <c r="N1406" s="20">
        <f t="shared" si="571"/>
        <v>0.45258503333150796</v>
      </c>
      <c r="O1406" s="20">
        <f t="shared" si="572"/>
        <v>0.5474149666684921</v>
      </c>
      <c r="P1406" s="21">
        <f>IF(SUMIFS('Daily NSE Equity Options'!$L:$L,'Daily NSE Equity Options'!$A:$A,$A1406)=0,"",SUMIFS('Daily NSE Equity Options'!$L:$L,'Daily NSE Equity Options'!$A:$A,$A1406))</f>
        <v>123982.883</v>
      </c>
      <c r="Q1406" s="8">
        <f>IF(SUMIFS('Daily BSE Equity Options'!$L:$L,'Daily BSE Equity Options'!$A:$A,$A1406)=0,"",SUMIFS('Daily BSE Equity Options'!$L:$L,'Daily BSE Equity Options'!$A:$A,$A1406))</f>
        <v>792186.07290000003</v>
      </c>
      <c r="R1406" s="8">
        <f t="shared" si="573"/>
        <v>916168.95590000006</v>
      </c>
      <c r="S1406" s="23">
        <f t="shared" si="574"/>
        <v>-0.75067676567665975</v>
      </c>
      <c r="T1406" s="23">
        <f t="shared" si="575"/>
        <v>103.60070880968019</v>
      </c>
      <c r="U1406" s="23">
        <f t="shared" si="576"/>
        <v>0.81473094502169463</v>
      </c>
      <c r="V1406" s="23">
        <f t="shared" si="588"/>
        <v>0.15166386181080282</v>
      </c>
      <c r="W1406" s="23">
        <f t="shared" si="589"/>
        <v>3.5268020222667005</v>
      </c>
      <c r="X1406" s="23">
        <f t="shared" si="590"/>
        <v>2.2413033059787821</v>
      </c>
      <c r="Y1406" s="23">
        <f t="shared" si="577"/>
        <v>0.13532753123926275</v>
      </c>
      <c r="Z1406" s="23">
        <f t="shared" si="578"/>
        <v>0.86467246876073722</v>
      </c>
      <c r="AA1406" s="24">
        <f>IF(SUMIFS('Daily NSE Equity Options'!$M:$M,'Daily NSE Equity Options'!$A:$A,$A1406)=0,"",SUMIFS('Daily NSE Equity Options'!$M:$M,'Daily NSE Equity Options'!$A:$A,$A1406))</f>
        <v>65273656</v>
      </c>
      <c r="AB1406" s="9">
        <f>IF(SUMIFS('Daily BSE Equity Options'!$M:$M,'Daily BSE Equity Options'!$A:$A,$A1406)=0,"",SUMIFS('Daily BSE Equity Options'!$M:$M,'Daily BSE Equity Options'!$A:$A,$A1406))</f>
        <v>460844354</v>
      </c>
      <c r="AC1406" s="9">
        <f t="shared" si="579"/>
        <v>526118010</v>
      </c>
      <c r="AD1406" s="26">
        <f t="shared" si="580"/>
        <v>-0.90236746138781321</v>
      </c>
      <c r="AE1406" s="26">
        <f t="shared" si="581"/>
        <v>47.880896844186879</v>
      </c>
      <c r="AF1406" s="26">
        <f t="shared" si="582"/>
        <v>-0.2240061173186686</v>
      </c>
      <c r="AG1406" s="26">
        <f t="shared" si="591"/>
        <v>0.13746881654993959</v>
      </c>
      <c r="AH1406" s="26">
        <f t="shared" si="592"/>
        <v>3.5032069265008019</v>
      </c>
      <c r="AI1406" s="26">
        <f t="shared" si="593"/>
        <v>2.2939622011712069</v>
      </c>
      <c r="AJ1406" s="26">
        <f t="shared" si="583"/>
        <v>0.12406656825908696</v>
      </c>
      <c r="AK1406" s="26">
        <f t="shared" si="584"/>
        <v>0.87593343174091298</v>
      </c>
      <c r="AL1406" s="29">
        <v>11.967499999999999</v>
      </c>
      <c r="AM1406" s="30">
        <v>12.2425</v>
      </c>
      <c r="AN1406" s="30">
        <v>11.5075</v>
      </c>
      <c r="AO1406" s="30">
        <v>11.79</v>
      </c>
      <c r="AP1406" s="31">
        <v>-1.4800000000000001E-2</v>
      </c>
    </row>
    <row r="1407" spans="1:42" x14ac:dyDescent="0.2">
      <c r="A1407" s="11">
        <v>45989</v>
      </c>
      <c r="B1407" s="5" t="s">
        <v>241</v>
      </c>
      <c r="C1407" s="10">
        <v>45962</v>
      </c>
      <c r="D1407" s="5" t="s">
        <v>197</v>
      </c>
      <c r="E1407" s="18">
        <f>IF(SUMIFS('Daily NSE Equity Options'!$K:$K,'Daily NSE Equity Options'!$A:$A,$A1407)=0,"",SUMIFS('Daily NSE Equity Options'!$K:$K,'Daily NSE Equity Options'!$A:$A,$A1407))</f>
        <v>459.1001</v>
      </c>
      <c r="F1407" s="7">
        <f>IF(SUMIFS('Daily BSE Equity Options'!$K:$K,'Daily BSE Equity Options'!$A:$A,$A1407)=0,"",SUMIFS('Daily BSE Equity Options'!$K:$K,'Daily BSE Equity Options'!$A:$A,$A1407))</f>
        <v>82.516199999999998</v>
      </c>
      <c r="G1407" s="7">
        <f t="shared" si="567"/>
        <v>541.61630000000002</v>
      </c>
      <c r="H1407" s="20">
        <f t="shared" si="568"/>
        <v>-0.42319470409681181</v>
      </c>
      <c r="I1407" s="20">
        <f t="shared" si="569"/>
        <v>0.29343035030189801</v>
      </c>
      <c r="J1407" s="20">
        <f t="shared" si="570"/>
        <v>-0.37001757756250664</v>
      </c>
      <c r="K1407" s="20">
        <f t="shared" si="585"/>
        <v>0.11771120257519052</v>
      </c>
      <c r="L1407" s="20">
        <f t="shared" si="586"/>
        <v>-0.83390943702327536</v>
      </c>
      <c r="M1407" s="20">
        <f t="shared" si="587"/>
        <v>-0.40322017813165278</v>
      </c>
      <c r="N1407" s="20">
        <f t="shared" si="571"/>
        <v>0.84764823362960084</v>
      </c>
      <c r="O1407" s="20">
        <f t="shared" si="572"/>
        <v>0.1523517663703991</v>
      </c>
      <c r="P1407" s="21">
        <f>IF(SUMIFS('Daily NSE Equity Options'!$L:$L,'Daily NSE Equity Options'!$A:$A,$A1407)=0,"",SUMIFS('Daily NSE Equity Options'!$L:$L,'Daily NSE Equity Options'!$A:$A,$A1407))</f>
        <v>164209.13459999999</v>
      </c>
      <c r="Q1407" s="8">
        <f>IF(SUMIFS('Daily BSE Equity Options'!$L:$L,'Daily BSE Equity Options'!$A:$A,$A1407)=0,"",SUMIFS('Daily BSE Equity Options'!$L:$L,'Daily BSE Equity Options'!$A:$A,$A1407))</f>
        <v>29945.811000000002</v>
      </c>
      <c r="R1407" s="8">
        <f t="shared" si="573"/>
        <v>194154.94559999998</v>
      </c>
      <c r="S1407" s="23">
        <f t="shared" si="574"/>
        <v>-0.61874347218099501</v>
      </c>
      <c r="T1407" s="23">
        <f t="shared" si="575"/>
        <v>2.8483477768526111E-2</v>
      </c>
      <c r="U1407" s="23">
        <f t="shared" si="576"/>
        <v>-0.57776025937914322</v>
      </c>
      <c r="V1407" s="23">
        <f t="shared" si="588"/>
        <v>0.32445004202717231</v>
      </c>
      <c r="W1407" s="23">
        <f t="shared" si="589"/>
        <v>-0.9621985136770006</v>
      </c>
      <c r="X1407" s="23">
        <f t="shared" si="590"/>
        <v>-0.78807954106099176</v>
      </c>
      <c r="Y1407" s="23">
        <f t="shared" si="577"/>
        <v>0.84576333655855129</v>
      </c>
      <c r="Z1407" s="23">
        <f t="shared" si="578"/>
        <v>0.15423666344144882</v>
      </c>
      <c r="AA1407" s="24">
        <f>IF(SUMIFS('Daily NSE Equity Options'!$M:$M,'Daily NSE Equity Options'!$A:$A,$A1407)=0,"",SUMIFS('Daily NSE Equity Options'!$M:$M,'Daily NSE Equity Options'!$A:$A,$A1407))</f>
        <v>85633864</v>
      </c>
      <c r="AB1407" s="9">
        <f>IF(SUMIFS('Daily BSE Equity Options'!$M:$M,'Daily BSE Equity Options'!$A:$A,$A1407)=0,"",SUMIFS('Daily BSE Equity Options'!$M:$M,'Daily BSE Equity Options'!$A:$A,$A1407))</f>
        <v>17381321</v>
      </c>
      <c r="AC1407" s="9">
        <f t="shared" si="579"/>
        <v>103015185</v>
      </c>
      <c r="AD1407" s="26">
        <f t="shared" si="580"/>
        <v>-0.87881639730383898</v>
      </c>
      <c r="AE1407" s="26">
        <f t="shared" si="581"/>
        <v>-0.52251517361943545</v>
      </c>
      <c r="AF1407" s="26">
        <f t="shared" si="582"/>
        <v>-0.86136123215224214</v>
      </c>
      <c r="AG1407" s="26">
        <f t="shared" si="591"/>
        <v>0.31192075406347697</v>
      </c>
      <c r="AH1407" s="26">
        <f t="shared" si="592"/>
        <v>-0.96228374971042829</v>
      </c>
      <c r="AI1407" s="26">
        <f t="shared" si="593"/>
        <v>-0.80419756966692701</v>
      </c>
      <c r="AJ1407" s="26">
        <f t="shared" si="583"/>
        <v>0.83127418545139731</v>
      </c>
      <c r="AK1407" s="26">
        <f t="shared" si="584"/>
        <v>0.16872581454860272</v>
      </c>
      <c r="AL1407" s="29">
        <v>11.785</v>
      </c>
      <c r="AM1407" s="30">
        <v>11.785</v>
      </c>
      <c r="AN1407" s="30">
        <v>10.817500000000001</v>
      </c>
      <c r="AO1407" s="30">
        <v>11.62</v>
      </c>
      <c r="AP1407" s="31">
        <v>-1.4E-2</v>
      </c>
    </row>
    <row r="1408" spans="1:42" x14ac:dyDescent="0.2">
      <c r="A1408" s="11">
        <v>45992</v>
      </c>
      <c r="B1408" s="5" t="s">
        <v>244</v>
      </c>
      <c r="C1408" s="10">
        <v>45992</v>
      </c>
      <c r="D1408" s="5" t="s">
        <v>197</v>
      </c>
      <c r="E1408" s="18">
        <f>IF(SUMIFS('Daily NSE Equity Options'!$K:$K,'Daily NSE Equity Options'!$A:$A,$A1408)=0,"",SUMIFS('Daily NSE Equity Options'!$K:$K,'Daily NSE Equity Options'!$A:$A,$A1408))</f>
        <v>579.62649999999996</v>
      </c>
      <c r="F1408" s="7">
        <f>IF(SUMIFS('Daily BSE Equity Options'!$K:$K,'Daily BSE Equity Options'!$A:$A,$A1408)=0,"",SUMIFS('Daily BSE Equity Options'!$K:$K,'Daily BSE Equity Options'!$A:$A,$A1408))</f>
        <v>102.2792</v>
      </c>
      <c r="G1408" s="7">
        <f t="shared" si="567"/>
        <v>681.90570000000002</v>
      </c>
      <c r="H1408" s="20" t="str">
        <f t="shared" si="568"/>
        <v/>
      </c>
      <c r="I1408" s="20" t="str">
        <f t="shared" si="569"/>
        <v/>
      </c>
      <c r="J1408" s="20" t="str">
        <f t="shared" si="570"/>
        <v/>
      </c>
      <c r="K1408" s="20">
        <f t="shared" si="585"/>
        <v>0.26252749672674858</v>
      </c>
      <c r="L1408" s="20">
        <f t="shared" si="586"/>
        <v>0.23950448517987999</v>
      </c>
      <c r="M1408" s="20">
        <f t="shared" si="587"/>
        <v>0.25901990025041721</v>
      </c>
      <c r="N1408" s="20">
        <f t="shared" si="571"/>
        <v>0.85000975941394818</v>
      </c>
      <c r="O1408" s="20">
        <f t="shared" si="572"/>
        <v>0.1499902405860517</v>
      </c>
      <c r="P1408" s="21">
        <f>IF(SUMIFS('Daily NSE Equity Options'!$L:$L,'Daily NSE Equity Options'!$A:$A,$A1408)=0,"",SUMIFS('Daily NSE Equity Options'!$L:$L,'Daily NSE Equity Options'!$A:$A,$A1408))</f>
        <v>274975.62420000002</v>
      </c>
      <c r="Q1408" s="8">
        <f>IF(SUMIFS('Daily BSE Equity Options'!$L:$L,'Daily BSE Equity Options'!$A:$A,$A1408)=0,"",SUMIFS('Daily BSE Equity Options'!$L:$L,'Daily BSE Equity Options'!$A:$A,$A1408))</f>
        <v>43431.5553</v>
      </c>
      <c r="R1408" s="8">
        <f t="shared" si="573"/>
        <v>318407.17950000003</v>
      </c>
      <c r="S1408" s="23" t="str">
        <f t="shared" si="574"/>
        <v/>
      </c>
      <c r="T1408" s="23" t="str">
        <f t="shared" si="575"/>
        <v/>
      </c>
      <c r="U1408" s="23" t="str">
        <f t="shared" si="576"/>
        <v/>
      </c>
      <c r="V1408" s="23">
        <f t="shared" si="588"/>
        <v>0.67454523690060308</v>
      </c>
      <c r="W1408" s="23">
        <f t="shared" si="589"/>
        <v>0.45033825599179789</v>
      </c>
      <c r="X1408" s="23">
        <f t="shared" si="590"/>
        <v>0.63996430024494866</v>
      </c>
      <c r="Y1408" s="23">
        <f t="shared" si="577"/>
        <v>0.86359743719283821</v>
      </c>
      <c r="Z1408" s="23">
        <f t="shared" si="578"/>
        <v>0.13640256280716181</v>
      </c>
      <c r="AA1408" s="24">
        <f>IF(SUMIFS('Daily NSE Equity Options'!$M:$M,'Daily NSE Equity Options'!$A:$A,$A1408)=0,"",SUMIFS('Daily NSE Equity Options'!$M:$M,'Daily NSE Equity Options'!$A:$A,$A1408))</f>
        <v>142155411</v>
      </c>
      <c r="AB1408" s="9">
        <f>IF(SUMIFS('Daily BSE Equity Options'!$M:$M,'Daily BSE Equity Options'!$A:$A,$A1408)=0,"",SUMIFS('Daily BSE Equity Options'!$M:$M,'Daily BSE Equity Options'!$A:$A,$A1408))</f>
        <v>25238221</v>
      </c>
      <c r="AC1408" s="9">
        <f t="shared" si="579"/>
        <v>167393632</v>
      </c>
      <c r="AD1408" s="26" t="str">
        <f t="shared" si="580"/>
        <v/>
      </c>
      <c r="AE1408" s="26" t="str">
        <f t="shared" si="581"/>
        <v/>
      </c>
      <c r="AF1408" s="26" t="str">
        <f t="shared" si="582"/>
        <v/>
      </c>
      <c r="AG1408" s="26">
        <f t="shared" si="591"/>
        <v>0.66003733055885472</v>
      </c>
      <c r="AH1408" s="26">
        <f t="shared" si="592"/>
        <v>0.45203123514029797</v>
      </c>
      <c r="AI1408" s="26">
        <f t="shared" si="593"/>
        <v>0.62494133267828422</v>
      </c>
      <c r="AJ1408" s="26">
        <f t="shared" si="583"/>
        <v>0.84922830875669153</v>
      </c>
      <c r="AK1408" s="26">
        <f t="shared" si="584"/>
        <v>0.15077169124330847</v>
      </c>
      <c r="AL1408" s="29">
        <v>11.6175</v>
      </c>
      <c r="AM1408" s="30">
        <v>12.01</v>
      </c>
      <c r="AN1408" s="30">
        <v>10.9</v>
      </c>
      <c r="AO1408" s="30">
        <v>11.63</v>
      </c>
      <c r="AP1408" s="31">
        <v>1.1000000000000001E-3</v>
      </c>
    </row>
    <row r="1409" spans="1:42" x14ac:dyDescent="0.2">
      <c r="A1409" s="11">
        <v>45993</v>
      </c>
      <c r="B1409" s="5" t="s">
        <v>242</v>
      </c>
      <c r="C1409" s="10">
        <v>45992</v>
      </c>
      <c r="D1409" s="5" t="s">
        <v>197</v>
      </c>
      <c r="E1409" s="18">
        <f>IF(SUMIFS('Daily NSE Equity Options'!$K:$K,'Daily NSE Equity Options'!$A:$A,$A1409)=0,"",SUMIFS('Daily NSE Equity Options'!$K:$K,'Daily NSE Equity Options'!$A:$A,$A1409))</f>
        <v>635.64549999999997</v>
      </c>
      <c r="F1409" s="7">
        <f>IF(SUMIFS('Daily BSE Equity Options'!$K:$K,'Daily BSE Equity Options'!$A:$A,$A1409)=0,"",SUMIFS('Daily BSE Equity Options'!$K:$K,'Daily BSE Equity Options'!$A:$A,$A1409))</f>
        <v>83.8262</v>
      </c>
      <c r="G1409" s="7">
        <f t="shared" si="567"/>
        <v>719.47169999999994</v>
      </c>
      <c r="H1409" s="20">
        <f t="shared" si="568"/>
        <v>0.16835173472006049</v>
      </c>
      <c r="I1409" s="20">
        <f t="shared" si="569"/>
        <v>0.87839933313016516</v>
      </c>
      <c r="J1409" s="20">
        <f t="shared" si="570"/>
        <v>0.22217875394357134</v>
      </c>
      <c r="K1409" s="20">
        <f t="shared" si="585"/>
        <v>9.6646719913599632E-2</v>
      </c>
      <c r="L1409" s="20">
        <f t="shared" si="586"/>
        <v>-0.18041791488396475</v>
      </c>
      <c r="M1409" s="20">
        <f t="shared" si="587"/>
        <v>5.508972868242612E-2</v>
      </c>
      <c r="N1409" s="20">
        <f t="shared" si="571"/>
        <v>0.88348923244652988</v>
      </c>
      <c r="O1409" s="20">
        <f t="shared" si="572"/>
        <v>0.11651076755347015</v>
      </c>
      <c r="P1409" s="21">
        <f>IF(SUMIFS('Daily NSE Equity Options'!$L:$L,'Daily NSE Equity Options'!$A:$A,$A1409)=0,"",SUMIFS('Daily NSE Equity Options'!$L:$L,'Daily NSE Equity Options'!$A:$A,$A1409))</f>
        <v>567508.17020000005</v>
      </c>
      <c r="Q1409" s="8">
        <f>IF(SUMIFS('Daily BSE Equity Options'!$L:$L,'Daily BSE Equity Options'!$A:$A,$A1409)=0,"",SUMIFS('Daily BSE Equity Options'!$L:$L,'Daily BSE Equity Options'!$A:$A,$A1409))</f>
        <v>44621.259899999997</v>
      </c>
      <c r="R1409" s="8">
        <f t="shared" si="573"/>
        <v>612129.4301</v>
      </c>
      <c r="S1409" s="23">
        <f t="shared" si="574"/>
        <v>3.3507953097927281</v>
      </c>
      <c r="T1409" s="23">
        <f t="shared" si="575"/>
        <v>2.9712986543551692</v>
      </c>
      <c r="U1409" s="23">
        <f t="shared" si="576"/>
        <v>3.3206979858235828</v>
      </c>
      <c r="V1409" s="23">
        <f t="shared" si="588"/>
        <v>1.0638490115299466</v>
      </c>
      <c r="W1409" s="23">
        <f t="shared" si="589"/>
        <v>2.7392631734742379E-2</v>
      </c>
      <c r="X1409" s="23">
        <f t="shared" si="590"/>
        <v>0.92247370508804738</v>
      </c>
      <c r="Y1409" s="23">
        <f t="shared" si="577"/>
        <v>0.92710486098877742</v>
      </c>
      <c r="Z1409" s="23">
        <f t="shared" si="578"/>
        <v>7.2895139011222645E-2</v>
      </c>
      <c r="AA1409" s="24">
        <f>IF(SUMIFS('Daily NSE Equity Options'!$M:$M,'Daily NSE Equity Options'!$A:$A,$A1409)=0,"",SUMIFS('Daily NSE Equity Options'!$M:$M,'Daily NSE Equity Options'!$A:$A,$A1409))</f>
        <v>291845868</v>
      </c>
      <c r="AB1409" s="9">
        <f>IF(SUMIFS('Daily BSE Equity Options'!$M:$M,'Daily BSE Equity Options'!$A:$A,$A1409)=0,"",SUMIFS('Daily BSE Equity Options'!$M:$M,'Daily BSE Equity Options'!$A:$A,$A1409))</f>
        <v>26032823</v>
      </c>
      <c r="AC1409" s="9">
        <f t="shared" si="579"/>
        <v>317878691</v>
      </c>
      <c r="AD1409" s="26">
        <f t="shared" si="580"/>
        <v>0.39606099341700918</v>
      </c>
      <c r="AE1409" s="26">
        <f t="shared" si="581"/>
        <v>0.86175990106781053</v>
      </c>
      <c r="AF1409" s="26">
        <f t="shared" si="582"/>
        <v>0.42525776364478518</v>
      </c>
      <c r="AG1409" s="26">
        <f t="shared" si="591"/>
        <v>1.0530056924811677</v>
      </c>
      <c r="AH1409" s="26">
        <f t="shared" si="592"/>
        <v>3.1484073302948001E-2</v>
      </c>
      <c r="AI1409" s="26">
        <f t="shared" si="593"/>
        <v>0.89898915031606452</v>
      </c>
      <c r="AJ1409" s="26">
        <f t="shared" si="583"/>
        <v>0.91810453567018113</v>
      </c>
      <c r="AK1409" s="26">
        <f t="shared" si="584"/>
        <v>8.1895464329818826E-2</v>
      </c>
      <c r="AL1409" s="29">
        <v>11.625</v>
      </c>
      <c r="AM1409" s="30">
        <v>11.94</v>
      </c>
      <c r="AN1409" s="30">
        <v>11.03</v>
      </c>
      <c r="AO1409" s="30">
        <v>11.23</v>
      </c>
      <c r="AP1409" s="31">
        <v>-3.4000000000000002E-2</v>
      </c>
    </row>
    <row r="1410" spans="1:42" x14ac:dyDescent="0.2">
      <c r="A1410" s="11">
        <v>45994</v>
      </c>
      <c r="B1410" s="5" t="s">
        <v>240</v>
      </c>
      <c r="C1410" s="10">
        <v>45992</v>
      </c>
      <c r="D1410" s="5" t="s">
        <v>197</v>
      </c>
      <c r="E1410" s="18">
        <f>IF(SUMIFS('Daily NSE Equity Options'!$K:$K,'Daily NSE Equity Options'!$A:$A,$A1410)=0,"",SUMIFS('Daily NSE Equity Options'!$K:$K,'Daily NSE Equity Options'!$A:$A,$A1410))</f>
        <v>389.23270000000002</v>
      </c>
      <c r="F1410" s="7">
        <f>IF(SUMIFS('Daily BSE Equity Options'!$K:$K,'Daily BSE Equity Options'!$A:$A,$A1410)=0,"",SUMIFS('Daily BSE Equity Options'!$K:$K,'Daily BSE Equity Options'!$A:$A,$A1410))</f>
        <v>262.25790000000001</v>
      </c>
      <c r="G1410" s="7">
        <f t="shared" ref="G1410:G1473" si="594">IF(OR(E1410="",F1410=""),"",E1410+F1410)</f>
        <v>651.49060000000009</v>
      </c>
      <c r="H1410" s="20">
        <f t="shared" ref="H1410:H1473" si="595">IFERROR(IF(OR(E1410="",INDEX(E:E,MATCH(DATE(YEAR($A1410)-1,MONTH($A1410),DAY($A1410)),$A:$A,0))=""),"",E1410/INDEX(E:E,MATCH(DATE(YEAR($A1410)-1,MONTH($A1410),DAY($A1410)),$A:$A,0))-1),"")</f>
        <v>-0.25392900270265095</v>
      </c>
      <c r="I1410" s="20">
        <f t="shared" ref="I1410:I1473" si="596">IFERROR(IF(OR(F1410="",INDEX(F:F,MATCH(DATE(YEAR($A1410)-1,MONTH($A1410),DAY($A1410)),$A:$A,0))=""),"",F1410/INDEX(F:F,MATCH(DATE(YEAR($A1410)-1,MONTH($A1410),DAY($A1410)),$A:$A,0))-1),"")</f>
        <v>4.7683978303999162</v>
      </c>
      <c r="J1410" s="20">
        <f t="shared" ref="J1410:J1473" si="597">IFERROR(IF(OR(G1410="",INDEX(G:G,MATCH(DATE(YEAR($A1410)-1,MONTH($A1410),DAY($A1410)),$A:$A,0))=""),"",G1410/INDEX(G:G,MATCH(DATE(YEAR($A1410)-1,MONTH($A1410),DAY($A1410)),$A:$A,0))-1),"")</f>
        <v>0.14865968962643961</v>
      </c>
      <c r="K1410" s="20">
        <f t="shared" si="585"/>
        <v>-0.38765758587137011</v>
      </c>
      <c r="L1410" s="20">
        <f t="shared" si="586"/>
        <v>2.128591061028652</v>
      </c>
      <c r="M1410" s="20">
        <f t="shared" si="587"/>
        <v>-9.4487524665667677E-2</v>
      </c>
      <c r="N1410" s="20">
        <f t="shared" ref="N1410:N1473" si="598">IF(G1410="","",E1410/G1410)</f>
        <v>0.59744944900202701</v>
      </c>
      <c r="O1410" s="20">
        <f t="shared" ref="O1410:O1473" si="599">IF(G1410="","",F1410/G1410)</f>
        <v>0.40255055099797293</v>
      </c>
      <c r="P1410" s="21">
        <f>IF(SUMIFS('Daily NSE Equity Options'!$L:$L,'Daily NSE Equity Options'!$A:$A,$A1410)=0,"",SUMIFS('Daily NSE Equity Options'!$L:$L,'Daily NSE Equity Options'!$A:$A,$A1410))</f>
        <v>106424.03780000001</v>
      </c>
      <c r="Q1410" s="8">
        <f>IF(SUMIFS('Daily BSE Equity Options'!$L:$L,'Daily BSE Equity Options'!$A:$A,$A1410)=0,"",SUMIFS('Daily BSE Equity Options'!$L:$L,'Daily BSE Equity Options'!$A:$A,$A1410))</f>
        <v>199560.6924</v>
      </c>
      <c r="R1410" s="8">
        <f t="shared" ref="R1410:R1473" si="600">IF(OR(P1410="",Q1410=""),"",P1410+Q1410)</f>
        <v>305984.73019999999</v>
      </c>
      <c r="S1410" s="23">
        <f t="shared" ref="S1410:S1473" si="601">IFERROR(IF(OR(P1410="",INDEX(P:P,MATCH(DATE(YEAR($A1410)-1,MONTH($A1410),DAY($A1410)),$A:$A,0))=""),"",P1410/INDEX(P:P,MATCH(DATE(YEAR($A1410)-1,MONTH($A1410),DAY($A1410)),$A:$A,0))-1),"")</f>
        <v>-0.19354190215364464</v>
      </c>
      <c r="T1410" s="23">
        <f t="shared" ref="T1410:T1473" si="602">IFERROR(IF(OR(Q1410="",INDEX(Q:Q,MATCH(DATE(YEAR($A1410)-1,MONTH($A1410),DAY($A1410)),$A:$A,0))=""),"",Q1410/INDEX(Q:Q,MATCH(DATE(YEAR($A1410)-1,MONTH($A1410),DAY($A1410)),$A:$A,0))-1),"")</f>
        <v>15.203989066259087</v>
      </c>
      <c r="U1410" s="23">
        <f t="shared" ref="U1410:U1473" si="603">IFERROR(IF(OR(R1410="",INDEX(R:R,MATCH(DATE(YEAR($A1410)-1,MONTH($A1410),DAY($A1410)),$A:$A,0))=""),"",R1410/INDEX(R:R,MATCH(DATE(YEAR($A1410)-1,MONTH($A1410),DAY($A1410)),$A:$A,0))-1),"")</f>
        <v>1.1207662064163637</v>
      </c>
      <c r="V1410" s="23">
        <f t="shared" si="588"/>
        <v>-0.81247135567670459</v>
      </c>
      <c r="W1410" s="23">
        <f t="shared" si="589"/>
        <v>3.4723231223688513</v>
      </c>
      <c r="X1410" s="23">
        <f t="shared" si="590"/>
        <v>-0.50013066656505467</v>
      </c>
      <c r="Y1410" s="23">
        <f t="shared" ref="Y1410:Y1473" si="604">IF(R1410="","",P1410/R1410)</f>
        <v>0.34780832929289751</v>
      </c>
      <c r="Z1410" s="23">
        <f t="shared" ref="Z1410:Z1473" si="605">IF(R1410="","",Q1410/R1410)</f>
        <v>0.65219167070710249</v>
      </c>
      <c r="AA1410" s="24">
        <f>IF(SUMIFS('Daily NSE Equity Options'!$M:$M,'Daily NSE Equity Options'!$A:$A,$A1410)=0,"",SUMIFS('Daily NSE Equity Options'!$M:$M,'Daily NSE Equity Options'!$A:$A,$A1410))</f>
        <v>57276483</v>
      </c>
      <c r="AB1410" s="9">
        <f>IF(SUMIFS('Daily BSE Equity Options'!$M:$M,'Daily BSE Equity Options'!$A:$A,$A1410)=0,"",SUMIFS('Daily BSE Equity Options'!$M:$M,'Daily BSE Equity Options'!$A:$A,$A1410))</f>
        <v>117144431</v>
      </c>
      <c r="AC1410" s="9">
        <f t="shared" ref="AC1410:AC1473" si="606">IF(OR(AA1410="",AB1410=""),"",AA1410+AB1410)</f>
        <v>174420914</v>
      </c>
      <c r="AD1410" s="26">
        <f t="shared" ref="AD1410:AD1473" si="607">IFERROR(IF(OR(AA1410="",INDEX(AA:AA,MATCH(DATE(YEAR($A1410)-1,MONTH($A1410),DAY($A1410)),$A:$A,0))=""),"",AA1410/INDEX(AA:AA,MATCH(DATE(YEAR($A1410)-1,MONTH($A1410),DAY($A1410)),$A:$A,0))-1),"")</f>
        <v>-0.7282367893369055</v>
      </c>
      <c r="AE1410" s="26">
        <f t="shared" ref="AE1410:AE1473" si="608">IFERROR(IF(OR(AB1410="",INDEX(AB:AB,MATCH(DATE(YEAR($A1410)-1,MONTH($A1410),DAY($A1410)),$A:$A,0))=""),"",AB1410/INDEX(AB:AB,MATCH(DATE(YEAR($A1410)-1,MONTH($A1410),DAY($A1410)),$A:$A,0))-1),"")</f>
        <v>6.6940158859589518</v>
      </c>
      <c r="AF1410" s="26">
        <f t="shared" ref="AF1410:AF1473" si="609">IFERROR(IF(OR(AC1410="",INDEX(AC:AC,MATCH(DATE(YEAR($A1410)-1,MONTH($A1410),DAY($A1410)),$A:$A,0))=""),"",AC1410/INDEX(AC:AC,MATCH(DATE(YEAR($A1410)-1,MONTH($A1410),DAY($A1410)),$A:$A,0))-1),"")</f>
        <v>-0.22817200262729898</v>
      </c>
      <c r="AG1410" s="26">
        <f t="shared" si="591"/>
        <v>-0.80374406739930271</v>
      </c>
      <c r="AH1410" s="26">
        <f t="shared" si="592"/>
        <v>3.4998742933104108</v>
      </c>
      <c r="AI1410" s="26">
        <f t="shared" si="593"/>
        <v>-0.45129724345064703</v>
      </c>
      <c r="AJ1410" s="26">
        <f t="shared" ref="AJ1410:AJ1473" si="610">IF(AC1410="","",AA1410/AC1410)</f>
        <v>0.32838082135035712</v>
      </c>
      <c r="AK1410" s="26">
        <f t="shared" ref="AK1410:AK1473" si="611">IF(AC1410="","",AB1410/AC1410)</f>
        <v>0.67161917864964293</v>
      </c>
      <c r="AL1410" s="29">
        <v>11.227499999999999</v>
      </c>
      <c r="AM1410" s="30">
        <v>11.3725</v>
      </c>
      <c r="AN1410" s="30">
        <v>10.914999999999999</v>
      </c>
      <c r="AO1410" s="30">
        <v>11.21</v>
      </c>
      <c r="AP1410" s="31">
        <v>-1.6000000000000001E-3</v>
      </c>
    </row>
    <row r="1411" spans="1:42" x14ac:dyDescent="0.2">
      <c r="A1411" s="11">
        <v>45995</v>
      </c>
      <c r="B1411" s="5" t="s">
        <v>243</v>
      </c>
      <c r="C1411" s="10">
        <v>45992</v>
      </c>
      <c r="D1411" s="5" t="s">
        <v>197</v>
      </c>
      <c r="E1411" s="18">
        <f>IF(SUMIFS('Daily NSE Equity Options'!$K:$K,'Daily NSE Equity Options'!$A:$A,$A1411)=0,"",SUMIFS('Daily NSE Equity Options'!$K:$K,'Daily NSE Equity Options'!$A:$A,$A1411))</f>
        <v>360.62400000000002</v>
      </c>
      <c r="F1411" s="7">
        <f>IF(SUMIFS('Daily BSE Equity Options'!$K:$K,'Daily BSE Equity Options'!$A:$A,$A1411)=0,"",SUMIFS('Daily BSE Equity Options'!$K:$K,'Daily BSE Equity Options'!$A:$A,$A1411))</f>
        <v>475.05529999999999</v>
      </c>
      <c r="G1411" s="7">
        <f t="shared" si="594"/>
        <v>835.67930000000001</v>
      </c>
      <c r="H1411" s="20">
        <f t="shared" si="595"/>
        <v>-0.43294439828492026</v>
      </c>
      <c r="I1411" s="20">
        <f t="shared" si="596"/>
        <v>7.7400085734102841</v>
      </c>
      <c r="J1411" s="20">
        <f t="shared" si="597"/>
        <v>0.21058044837348389</v>
      </c>
      <c r="K1411" s="20">
        <f t="shared" ref="K1411:K1474" si="612">IF(OR(E1411="",E1410=""),"",E1411/E1410-1)</f>
        <v>-7.350024805212918E-2</v>
      </c>
      <c r="L1411" s="20">
        <f t="shared" ref="L1411:L1474" si="613">IF(OR(F1411="",F1410=""),"",F1411/F1410-1)</f>
        <v>0.81140510924551745</v>
      </c>
      <c r="M1411" s="20">
        <f t="shared" ref="M1411:M1474" si="614">IF(OR(G1411="",G1410=""),"",G1411/G1410-1)</f>
        <v>0.28271889110909654</v>
      </c>
      <c r="N1411" s="20">
        <f t="shared" si="598"/>
        <v>0.43153396284914564</v>
      </c>
      <c r="O1411" s="20">
        <f t="shared" si="599"/>
        <v>0.56846603715085442</v>
      </c>
      <c r="P1411" s="21">
        <f>IF(SUMIFS('Daily NSE Equity Options'!$L:$L,'Daily NSE Equity Options'!$A:$A,$A1411)=0,"",SUMIFS('Daily NSE Equity Options'!$L:$L,'Daily NSE Equity Options'!$A:$A,$A1411))</f>
        <v>111796.0524</v>
      </c>
      <c r="Q1411" s="8">
        <f>IF(SUMIFS('Daily BSE Equity Options'!$L:$L,'Daily BSE Equity Options'!$A:$A,$A1411)=0,"",SUMIFS('Daily BSE Equity Options'!$L:$L,'Daily BSE Equity Options'!$A:$A,$A1411))</f>
        <v>805567.58929999999</v>
      </c>
      <c r="R1411" s="8">
        <f t="shared" si="600"/>
        <v>917363.64170000004</v>
      </c>
      <c r="S1411" s="23">
        <f t="shared" si="601"/>
        <v>-0.43181342888611873</v>
      </c>
      <c r="T1411" s="23">
        <f t="shared" si="602"/>
        <v>44.731317512715037</v>
      </c>
      <c r="U1411" s="23">
        <f t="shared" si="603"/>
        <v>3.2792546061596921</v>
      </c>
      <c r="V1411" s="23">
        <f t="shared" ref="V1411:V1474" si="615">IF(OR(P1411="",P1410=""),"",P1411/P1410-1)</f>
        <v>5.0477455197626364E-2</v>
      </c>
      <c r="W1411" s="23">
        <f t="shared" ref="W1411:W1474" si="616">IF(OR(Q1411="",Q1410=""),"",Q1411/Q1410-1)</f>
        <v>3.0367047218162488</v>
      </c>
      <c r="X1411" s="23">
        <f t="shared" ref="X1411:X1474" si="617">IF(OR(R1411="",R1410=""),"",R1411/R1410-1)</f>
        <v>1.9980700053247298</v>
      </c>
      <c r="Y1411" s="23">
        <f t="shared" si="604"/>
        <v>0.12186667022558978</v>
      </c>
      <c r="Z1411" s="23">
        <f t="shared" si="605"/>
        <v>0.87813332977441017</v>
      </c>
      <c r="AA1411" s="24">
        <f>IF(SUMIFS('Daily NSE Equity Options'!$M:$M,'Daily NSE Equity Options'!$A:$A,$A1411)=0,"",SUMIFS('Daily NSE Equity Options'!$M:$M,'Daily NSE Equity Options'!$A:$A,$A1411))</f>
        <v>59864968</v>
      </c>
      <c r="AB1411" s="9">
        <f>IF(SUMIFS('Daily BSE Equity Options'!$M:$M,'Daily BSE Equity Options'!$A:$A,$A1411)=0,"",SUMIFS('Daily BSE Equity Options'!$M:$M,'Daily BSE Equity Options'!$A:$A,$A1411))</f>
        <v>472514520</v>
      </c>
      <c r="AC1411" s="9">
        <f t="shared" si="606"/>
        <v>532379488</v>
      </c>
      <c r="AD1411" s="26">
        <f t="shared" si="607"/>
        <v>-0.80967374581305862</v>
      </c>
      <c r="AE1411" s="26">
        <f t="shared" si="608"/>
        <v>20.757610992868972</v>
      </c>
      <c r="AF1411" s="26">
        <f t="shared" si="609"/>
        <v>0.58325702686146608</v>
      </c>
      <c r="AG1411" s="26">
        <f t="shared" ref="AG1411:AG1474" si="618">IF(OR(AA1411="",AA1410=""),"",AA1411/AA1410-1)</f>
        <v>4.5192806269197749E-2</v>
      </c>
      <c r="AH1411" s="26">
        <f t="shared" ref="AH1411:AH1474" si="619">IF(OR(AB1411="",AB1410=""),"",AB1411/AB1410-1)</f>
        <v>3.0336063436084295</v>
      </c>
      <c r="AI1411" s="26">
        <f t="shared" ref="AI1411:AI1474" si="620">IF(OR(AC1411="",AC1410=""),"",AC1411/AC1410-1)</f>
        <v>2.0522686516824469</v>
      </c>
      <c r="AJ1411" s="26">
        <f t="shared" si="610"/>
        <v>0.11244792361346574</v>
      </c>
      <c r="AK1411" s="26">
        <f t="shared" si="611"/>
        <v>0.88755207638653422</v>
      </c>
      <c r="AL1411" s="29">
        <v>11.2125</v>
      </c>
      <c r="AM1411" s="30">
        <v>11.27</v>
      </c>
      <c r="AN1411" s="30">
        <v>10.58</v>
      </c>
      <c r="AO1411" s="30">
        <v>10.82</v>
      </c>
      <c r="AP1411" s="31">
        <v>-3.5000000000000003E-2</v>
      </c>
    </row>
    <row r="1412" spans="1:42" x14ac:dyDescent="0.2">
      <c r="A1412" s="11">
        <v>45996</v>
      </c>
      <c r="B1412" s="5" t="s">
        <v>241</v>
      </c>
      <c r="C1412" s="10">
        <v>45992</v>
      </c>
      <c r="D1412" s="5" t="s">
        <v>197</v>
      </c>
      <c r="E1412" s="18">
        <f>IF(SUMIFS('Daily NSE Equity Options'!$K:$K,'Daily NSE Equity Options'!$A:$A,$A1412)=0,"",SUMIFS('Daily NSE Equity Options'!$K:$K,'Daily NSE Equity Options'!$A:$A,$A1412))</f>
        <v>576.86040000000003</v>
      </c>
      <c r="F1412" s="7">
        <f>IF(SUMIFS('Daily BSE Equity Options'!$K:$K,'Daily BSE Equity Options'!$A:$A,$A1412)=0,"",SUMIFS('Daily BSE Equity Options'!$K:$K,'Daily BSE Equity Options'!$A:$A,$A1412))</f>
        <v>103.8176</v>
      </c>
      <c r="G1412" s="7">
        <f t="shared" si="594"/>
        <v>680.678</v>
      </c>
      <c r="H1412" s="20">
        <f t="shared" si="595"/>
        <v>-0.42203528281487435</v>
      </c>
      <c r="I1412" s="20">
        <f t="shared" si="596"/>
        <v>0.28919679767139517</v>
      </c>
      <c r="J1412" s="20">
        <f t="shared" si="597"/>
        <v>-0.36893518021483407</v>
      </c>
      <c r="K1412" s="20">
        <f t="shared" si="612"/>
        <v>0.59961732996140027</v>
      </c>
      <c r="L1412" s="20">
        <f t="shared" si="613"/>
        <v>-0.78146207399433287</v>
      </c>
      <c r="M1412" s="20">
        <f t="shared" si="614"/>
        <v>-0.18547940579597944</v>
      </c>
      <c r="N1412" s="20">
        <f t="shared" si="598"/>
        <v>0.84747913110163697</v>
      </c>
      <c r="O1412" s="20">
        <f t="shared" si="599"/>
        <v>0.15252086889836311</v>
      </c>
      <c r="P1412" s="21">
        <f>IF(SUMIFS('Daily NSE Equity Options'!$L:$L,'Daily NSE Equity Options'!$A:$A,$A1412)=0,"",SUMIFS('Daily NSE Equity Options'!$L:$L,'Daily NSE Equity Options'!$A:$A,$A1412))</f>
        <v>224719.94560000001</v>
      </c>
      <c r="Q1412" s="8">
        <f>IF(SUMIFS('Daily BSE Equity Options'!$L:$L,'Daily BSE Equity Options'!$A:$A,$A1412)=0,"",SUMIFS('Daily BSE Equity Options'!$L:$L,'Daily BSE Equity Options'!$A:$A,$A1412))</f>
        <v>41944.434800000003</v>
      </c>
      <c r="R1412" s="8">
        <f t="shared" si="600"/>
        <v>266664.38040000002</v>
      </c>
      <c r="S1412" s="23">
        <f t="shared" si="601"/>
        <v>-0.56365871489542518</v>
      </c>
      <c r="T1412" s="23">
        <f t="shared" si="602"/>
        <v>0.46867298959129422</v>
      </c>
      <c r="U1412" s="23">
        <f t="shared" si="603"/>
        <v>-0.50941944631004221</v>
      </c>
      <c r="V1412" s="23">
        <f t="shared" si="615"/>
        <v>1.0100883776822873</v>
      </c>
      <c r="W1412" s="23">
        <f t="shared" si="616"/>
        <v>-0.94793182427256328</v>
      </c>
      <c r="X1412" s="23">
        <f t="shared" si="617"/>
        <v>-0.70931442202588868</v>
      </c>
      <c r="Y1412" s="23">
        <f t="shared" si="604"/>
        <v>0.84270702094864403</v>
      </c>
      <c r="Z1412" s="23">
        <f t="shared" si="605"/>
        <v>0.15729297905135589</v>
      </c>
      <c r="AA1412" s="24">
        <f>IF(SUMIFS('Daily NSE Equity Options'!$M:$M,'Daily NSE Equity Options'!$A:$A,$A1412)=0,"",SUMIFS('Daily NSE Equity Options'!$M:$M,'Daily NSE Equity Options'!$A:$A,$A1412))</f>
        <v>118274684</v>
      </c>
      <c r="AB1412" s="9">
        <f>IF(SUMIFS('Daily BSE Equity Options'!$M:$M,'Daily BSE Equity Options'!$A:$A,$A1412)=0,"",SUMIFS('Daily BSE Equity Options'!$M:$M,'Daily BSE Equity Options'!$A:$A,$A1412))</f>
        <v>24429896</v>
      </c>
      <c r="AC1412" s="9">
        <f t="shared" si="606"/>
        <v>142704580</v>
      </c>
      <c r="AD1412" s="26">
        <f t="shared" si="607"/>
        <v>-0.85769017162540173</v>
      </c>
      <c r="AE1412" s="26">
        <f t="shared" si="608"/>
        <v>-0.30345522747672404</v>
      </c>
      <c r="AF1412" s="26">
        <f t="shared" si="609"/>
        <v>-0.83524833563472012</v>
      </c>
      <c r="AG1412" s="26">
        <f t="shared" si="618"/>
        <v>0.97569109199223147</v>
      </c>
      <c r="AH1412" s="26">
        <f t="shared" si="619"/>
        <v>-0.94829810520954994</v>
      </c>
      <c r="AI1412" s="26">
        <f t="shared" si="620"/>
        <v>-0.7319495149294708</v>
      </c>
      <c r="AJ1412" s="26">
        <f t="shared" si="610"/>
        <v>0.82880790511418767</v>
      </c>
      <c r="AK1412" s="26">
        <f t="shared" si="611"/>
        <v>0.17119209488581236</v>
      </c>
      <c r="AL1412" s="29">
        <v>10.817500000000001</v>
      </c>
      <c r="AM1412" s="30">
        <v>10.8675</v>
      </c>
      <c r="AN1412" s="30">
        <v>10.157500000000001</v>
      </c>
      <c r="AO1412" s="30">
        <v>10.32</v>
      </c>
      <c r="AP1412" s="31">
        <v>-4.5999999999999999E-2</v>
      </c>
    </row>
    <row r="1413" spans="1:42" x14ac:dyDescent="0.2">
      <c r="A1413" s="11">
        <v>45999</v>
      </c>
      <c r="B1413" s="5" t="s">
        <v>244</v>
      </c>
      <c r="C1413" s="10">
        <v>45992</v>
      </c>
      <c r="D1413" s="5" t="s">
        <v>197</v>
      </c>
      <c r="E1413" s="18">
        <f>IF(SUMIFS('Daily NSE Equity Options'!$K:$K,'Daily NSE Equity Options'!$A:$A,$A1413)=0,"",SUMIFS('Daily NSE Equity Options'!$K:$K,'Daily NSE Equity Options'!$A:$A,$A1413))</f>
        <v>636.76329999999996</v>
      </c>
      <c r="F1413" s="7">
        <f>IF(SUMIFS('Daily BSE Equity Options'!$K:$K,'Daily BSE Equity Options'!$A:$A,$A1413)=0,"",SUMIFS('Daily BSE Equity Options'!$K:$K,'Daily BSE Equity Options'!$A:$A,$A1413))</f>
        <v>106.8494</v>
      </c>
      <c r="G1413" s="7">
        <f t="shared" si="594"/>
        <v>743.6126999999999</v>
      </c>
      <c r="H1413" s="20" t="str">
        <f t="shared" si="595"/>
        <v/>
      </c>
      <c r="I1413" s="20" t="str">
        <f t="shared" si="596"/>
        <v/>
      </c>
      <c r="J1413" s="20" t="str">
        <f t="shared" si="597"/>
        <v/>
      </c>
      <c r="K1413" s="20">
        <f t="shared" si="612"/>
        <v>0.10384297483411919</v>
      </c>
      <c r="L1413" s="20">
        <f t="shared" si="613"/>
        <v>2.9203140893258928E-2</v>
      </c>
      <c r="M1413" s="20">
        <f t="shared" si="614"/>
        <v>9.2458842507029626E-2</v>
      </c>
      <c r="N1413" s="20">
        <f t="shared" si="598"/>
        <v>0.85631041535465979</v>
      </c>
      <c r="O1413" s="20">
        <f t="shared" si="599"/>
        <v>0.14368958464534026</v>
      </c>
      <c r="P1413" s="21">
        <f>IF(SUMIFS('Daily NSE Equity Options'!$L:$L,'Daily NSE Equity Options'!$A:$A,$A1413)=0,"",SUMIFS('Daily NSE Equity Options'!$L:$L,'Daily NSE Equity Options'!$A:$A,$A1413))</f>
        <v>319526.85550000001</v>
      </c>
      <c r="Q1413" s="8">
        <f>IF(SUMIFS('Daily BSE Equity Options'!$L:$L,'Daily BSE Equity Options'!$A:$A,$A1413)=0,"",SUMIFS('Daily BSE Equity Options'!$L:$L,'Daily BSE Equity Options'!$A:$A,$A1413))</f>
        <v>48458.237399999998</v>
      </c>
      <c r="R1413" s="8">
        <f t="shared" si="600"/>
        <v>367985.09289999999</v>
      </c>
      <c r="S1413" s="23" t="str">
        <f t="shared" si="601"/>
        <v/>
      </c>
      <c r="T1413" s="23" t="str">
        <f t="shared" si="602"/>
        <v/>
      </c>
      <c r="U1413" s="23" t="str">
        <f t="shared" si="603"/>
        <v/>
      </c>
      <c r="V1413" s="23">
        <f t="shared" si="615"/>
        <v>0.42188916362927409</v>
      </c>
      <c r="W1413" s="23">
        <f t="shared" si="616"/>
        <v>0.15529599173428354</v>
      </c>
      <c r="X1413" s="23">
        <f t="shared" si="617"/>
        <v>0.37995592942716083</v>
      </c>
      <c r="Y1413" s="23">
        <f t="shared" si="604"/>
        <v>0.86831467270015605</v>
      </c>
      <c r="Z1413" s="23">
        <f t="shared" si="605"/>
        <v>0.131685327299844</v>
      </c>
      <c r="AA1413" s="24">
        <f>IF(SUMIFS('Daily NSE Equity Options'!$M:$M,'Daily NSE Equity Options'!$A:$A,$A1413)=0,"",SUMIFS('Daily NSE Equity Options'!$M:$M,'Daily NSE Equity Options'!$A:$A,$A1413))</f>
        <v>167114987</v>
      </c>
      <c r="AB1413" s="9">
        <f>IF(SUMIFS('Daily BSE Equity Options'!$M:$M,'Daily BSE Equity Options'!$A:$A,$A1413)=0,"",SUMIFS('Daily BSE Equity Options'!$M:$M,'Daily BSE Equity Options'!$A:$A,$A1413))</f>
        <v>28320393</v>
      </c>
      <c r="AC1413" s="9">
        <f t="shared" si="606"/>
        <v>195435380</v>
      </c>
      <c r="AD1413" s="26" t="str">
        <f t="shared" si="607"/>
        <v/>
      </c>
      <c r="AE1413" s="26" t="str">
        <f t="shared" si="608"/>
        <v/>
      </c>
      <c r="AF1413" s="26" t="str">
        <f t="shared" si="609"/>
        <v/>
      </c>
      <c r="AG1413" s="26">
        <f t="shared" si="618"/>
        <v>0.41293961943707247</v>
      </c>
      <c r="AH1413" s="26">
        <f t="shared" si="619"/>
        <v>0.1592514761421826</v>
      </c>
      <c r="AI1413" s="26">
        <f t="shared" si="620"/>
        <v>0.36951021473872814</v>
      </c>
      <c r="AJ1413" s="26">
        <f t="shared" si="610"/>
        <v>0.8550907568527254</v>
      </c>
      <c r="AK1413" s="26">
        <f t="shared" si="611"/>
        <v>0.14490924314727457</v>
      </c>
      <c r="AL1413" s="29">
        <v>10.315</v>
      </c>
      <c r="AM1413" s="30">
        <v>11.61</v>
      </c>
      <c r="AN1413" s="30">
        <v>10.135</v>
      </c>
      <c r="AO1413" s="30">
        <v>11.13</v>
      </c>
      <c r="AP1413" s="31">
        <v>7.9000000000000001E-2</v>
      </c>
    </row>
    <row r="1414" spans="1:42" x14ac:dyDescent="0.2">
      <c r="A1414" s="11">
        <v>46000</v>
      </c>
      <c r="B1414" s="5" t="s">
        <v>242</v>
      </c>
      <c r="C1414" s="10">
        <v>45992</v>
      </c>
      <c r="D1414" s="5" t="s">
        <v>197</v>
      </c>
      <c r="E1414" s="18">
        <f>IF(SUMIFS('Daily NSE Equity Options'!$K:$K,'Daily NSE Equity Options'!$A:$A,$A1414)=0,"",SUMIFS('Daily NSE Equity Options'!$K:$K,'Daily NSE Equity Options'!$A:$A,$A1414))</f>
        <v>838.2944</v>
      </c>
      <c r="F1414" s="7">
        <f>IF(SUMIFS('Daily BSE Equity Options'!$K:$K,'Daily BSE Equity Options'!$A:$A,$A1414)=0,"",SUMIFS('Daily BSE Equity Options'!$K:$K,'Daily BSE Equity Options'!$A:$A,$A1414))</f>
        <v>114.9392</v>
      </c>
      <c r="G1414" s="7">
        <f t="shared" si="594"/>
        <v>953.23360000000002</v>
      </c>
      <c r="H1414" s="20">
        <f t="shared" si="595"/>
        <v>0.85578158524609482</v>
      </c>
      <c r="I1414" s="20">
        <f t="shared" si="596"/>
        <v>3.0835473888776388</v>
      </c>
      <c r="J1414" s="20">
        <f t="shared" si="597"/>
        <v>0.98645250468202361</v>
      </c>
      <c r="K1414" s="20">
        <f t="shared" si="612"/>
        <v>0.31649295743017869</v>
      </c>
      <c r="L1414" s="20">
        <f t="shared" si="613"/>
        <v>7.5712170587761918E-2</v>
      </c>
      <c r="M1414" s="20">
        <f t="shared" si="614"/>
        <v>0.2818952661782137</v>
      </c>
      <c r="N1414" s="20">
        <f t="shared" si="598"/>
        <v>0.87942179125872189</v>
      </c>
      <c r="O1414" s="20">
        <f t="shared" si="599"/>
        <v>0.1205782087412781</v>
      </c>
      <c r="P1414" s="21">
        <f>IF(SUMIFS('Daily NSE Equity Options'!$L:$L,'Daily NSE Equity Options'!$A:$A,$A1414)=0,"",SUMIFS('Daily NSE Equity Options'!$L:$L,'Daily NSE Equity Options'!$A:$A,$A1414))</f>
        <v>723982.76899999997</v>
      </c>
      <c r="Q1414" s="8">
        <f>IF(SUMIFS('Daily BSE Equity Options'!$L:$L,'Daily BSE Equity Options'!$A:$A,$A1414)=0,"",SUMIFS('Daily BSE Equity Options'!$L:$L,'Daily BSE Equity Options'!$A:$A,$A1414))</f>
        <v>61781.303399999997</v>
      </c>
      <c r="R1414" s="8">
        <f t="shared" si="600"/>
        <v>785764.07239999995</v>
      </c>
      <c r="S1414" s="23">
        <f t="shared" si="601"/>
        <v>6.1122958821106854</v>
      </c>
      <c r="T1414" s="23">
        <f t="shared" si="602"/>
        <v>7.6753836940293514</v>
      </c>
      <c r="U1414" s="23">
        <f t="shared" si="603"/>
        <v>6.2144993858231983</v>
      </c>
      <c r="V1414" s="23">
        <f t="shared" si="615"/>
        <v>1.2657963064390998</v>
      </c>
      <c r="W1414" s="23">
        <f t="shared" si="616"/>
        <v>0.2749391375923218</v>
      </c>
      <c r="X1414" s="23">
        <f t="shared" si="617"/>
        <v>1.1353149558521149</v>
      </c>
      <c r="Y1414" s="23">
        <f t="shared" si="604"/>
        <v>0.92137423232994331</v>
      </c>
      <c r="Z1414" s="23">
        <f t="shared" si="605"/>
        <v>7.862576767005669E-2</v>
      </c>
      <c r="AA1414" s="24">
        <f>IF(SUMIFS('Daily NSE Equity Options'!$M:$M,'Daily NSE Equity Options'!$A:$A,$A1414)=0,"",SUMIFS('Daily NSE Equity Options'!$M:$M,'Daily NSE Equity Options'!$A:$A,$A1414))</f>
        <v>376164789</v>
      </c>
      <c r="AB1414" s="9">
        <f>IF(SUMIFS('Daily BSE Equity Options'!$M:$M,'Daily BSE Equity Options'!$A:$A,$A1414)=0,"",SUMIFS('Daily BSE Equity Options'!$M:$M,'Daily BSE Equity Options'!$A:$A,$A1414))</f>
        <v>36306812</v>
      </c>
      <c r="AC1414" s="9">
        <f t="shared" si="606"/>
        <v>412471601</v>
      </c>
      <c r="AD1414" s="26">
        <f t="shared" si="607"/>
        <v>1.3773677334115346</v>
      </c>
      <c r="AE1414" s="26">
        <f t="shared" si="608"/>
        <v>3.1766292987915357</v>
      </c>
      <c r="AF1414" s="26">
        <f t="shared" si="609"/>
        <v>1.4710694142672813</v>
      </c>
      <c r="AG1414" s="26">
        <f t="shared" si="618"/>
        <v>1.250933897388868</v>
      </c>
      <c r="AH1414" s="26">
        <f t="shared" si="619"/>
        <v>0.28200240724060577</v>
      </c>
      <c r="AI1414" s="26">
        <f t="shared" si="620"/>
        <v>1.1105267684899225</v>
      </c>
      <c r="AJ1414" s="26">
        <f t="shared" si="610"/>
        <v>0.91197742605314547</v>
      </c>
      <c r="AK1414" s="26">
        <f t="shared" si="611"/>
        <v>8.8022573946854588E-2</v>
      </c>
      <c r="AL1414" s="29">
        <v>11.125</v>
      </c>
      <c r="AM1414" s="30">
        <v>11.8825</v>
      </c>
      <c r="AN1414" s="30">
        <v>10.455</v>
      </c>
      <c r="AO1414" s="30">
        <v>10.95</v>
      </c>
      <c r="AP1414" s="31">
        <v>-1.5699999999999999E-2</v>
      </c>
    </row>
    <row r="1415" spans="1:42" x14ac:dyDescent="0.2">
      <c r="A1415" s="11">
        <v>46001</v>
      </c>
      <c r="B1415" s="5" t="s">
        <v>240</v>
      </c>
      <c r="C1415" s="10">
        <v>45992</v>
      </c>
      <c r="D1415" s="5" t="s">
        <v>197</v>
      </c>
      <c r="E1415" s="18">
        <f>IF(SUMIFS('Daily NSE Equity Options'!$K:$K,'Daily NSE Equity Options'!$A:$A,$A1415)=0,"",SUMIFS('Daily NSE Equity Options'!$K:$K,'Daily NSE Equity Options'!$A:$A,$A1415))</f>
        <v>484.11689999999999</v>
      </c>
      <c r="F1415" s="7">
        <f>IF(SUMIFS('Daily BSE Equity Options'!$K:$K,'Daily BSE Equity Options'!$A:$A,$A1415)=0,"",SUMIFS('Daily BSE Equity Options'!$K:$K,'Daily BSE Equity Options'!$A:$A,$A1415))</f>
        <v>338.05439999999999</v>
      </c>
      <c r="G1415" s="7">
        <f t="shared" si="594"/>
        <v>822.17129999999997</v>
      </c>
      <c r="H1415" s="20">
        <f t="shared" si="595"/>
        <v>7.0458757709753739E-2</v>
      </c>
      <c r="I1415" s="20">
        <f t="shared" si="596"/>
        <v>9.1758636051677822</v>
      </c>
      <c r="J1415" s="20">
        <f t="shared" si="597"/>
        <v>0.69354691198068674</v>
      </c>
      <c r="K1415" s="20">
        <f t="shared" si="612"/>
        <v>-0.42249775257952338</v>
      </c>
      <c r="L1415" s="20">
        <f t="shared" si="613"/>
        <v>1.9411584559488841</v>
      </c>
      <c r="M1415" s="20">
        <f t="shared" si="614"/>
        <v>-0.1374923208749671</v>
      </c>
      <c r="N1415" s="20">
        <f t="shared" si="598"/>
        <v>0.58882729183078997</v>
      </c>
      <c r="O1415" s="20">
        <f t="shared" si="599"/>
        <v>0.41117270816920998</v>
      </c>
      <c r="P1415" s="21">
        <f>IF(SUMIFS('Daily NSE Equity Options'!$L:$L,'Daily NSE Equity Options'!$A:$A,$A1415)=0,"",SUMIFS('Daily NSE Equity Options'!$L:$L,'Daily NSE Equity Options'!$A:$A,$A1415))</f>
        <v>136895.6464</v>
      </c>
      <c r="Q1415" s="8">
        <f>IF(SUMIFS('Daily BSE Equity Options'!$L:$L,'Daily BSE Equity Options'!$A:$A,$A1415)=0,"",SUMIFS('Daily BSE Equity Options'!$L:$L,'Daily BSE Equity Options'!$A:$A,$A1415))</f>
        <v>232911.76310000001</v>
      </c>
      <c r="R1415" s="8">
        <f t="shared" si="600"/>
        <v>369807.40950000001</v>
      </c>
      <c r="S1415" s="23">
        <f t="shared" si="601"/>
        <v>7.4990205656139786E-2</v>
      </c>
      <c r="T1415" s="23">
        <f t="shared" si="602"/>
        <v>21.250154546697399</v>
      </c>
      <c r="U1415" s="23">
        <f t="shared" si="603"/>
        <v>1.6833840857061277</v>
      </c>
      <c r="V1415" s="23">
        <f t="shared" si="615"/>
        <v>-0.81091311525399024</v>
      </c>
      <c r="W1415" s="23">
        <f t="shared" si="616"/>
        <v>2.7699392904035109</v>
      </c>
      <c r="X1415" s="23">
        <f t="shared" si="617"/>
        <v>-0.529365845946</v>
      </c>
      <c r="Y1415" s="23">
        <f t="shared" si="604"/>
        <v>0.37018091818411764</v>
      </c>
      <c r="Z1415" s="23">
        <f t="shared" si="605"/>
        <v>0.62981908181588231</v>
      </c>
      <c r="AA1415" s="24">
        <f>IF(SUMIFS('Daily NSE Equity Options'!$M:$M,'Daily NSE Equity Options'!$A:$A,$A1415)=0,"",SUMIFS('Daily NSE Equity Options'!$M:$M,'Daily NSE Equity Options'!$A:$A,$A1415))</f>
        <v>73861069</v>
      </c>
      <c r="AB1415" s="9">
        <f>IF(SUMIFS('Daily BSE Equity Options'!$M:$M,'Daily BSE Equity Options'!$A:$A,$A1415)=0,"",SUMIFS('Daily BSE Equity Options'!$M:$M,'Daily BSE Equity Options'!$A:$A,$A1415))</f>
        <v>137286114</v>
      </c>
      <c r="AC1415" s="9">
        <f t="shared" si="606"/>
        <v>211147183</v>
      </c>
      <c r="AD1415" s="26">
        <f t="shared" si="607"/>
        <v>-0.631271090747479</v>
      </c>
      <c r="AE1415" s="26">
        <f t="shared" si="608"/>
        <v>9.7256611656090062</v>
      </c>
      <c r="AF1415" s="26">
        <f t="shared" si="609"/>
        <v>-9.2216999700092117E-3</v>
      </c>
      <c r="AG1415" s="26">
        <f t="shared" si="618"/>
        <v>-0.8036470420414602</v>
      </c>
      <c r="AH1415" s="26">
        <f t="shared" si="619"/>
        <v>2.7812770231657904</v>
      </c>
      <c r="AI1415" s="26">
        <f t="shared" si="620"/>
        <v>-0.48809279841789643</v>
      </c>
      <c r="AJ1415" s="26">
        <f t="shared" si="610"/>
        <v>0.34980845091359802</v>
      </c>
      <c r="AK1415" s="26">
        <f t="shared" si="611"/>
        <v>0.65019154908640198</v>
      </c>
      <c r="AL1415" s="29">
        <v>10.952500000000001</v>
      </c>
      <c r="AM1415" s="30">
        <v>11.422499999999999</v>
      </c>
      <c r="AN1415" s="30">
        <v>10.49</v>
      </c>
      <c r="AO1415" s="30">
        <v>10.91</v>
      </c>
      <c r="AP1415" s="31">
        <v>-3.8999999999999998E-3</v>
      </c>
    </row>
    <row r="1416" spans="1:42" x14ac:dyDescent="0.2">
      <c r="A1416" s="11">
        <v>46002</v>
      </c>
      <c r="B1416" s="5" t="s">
        <v>243</v>
      </c>
      <c r="C1416" s="10">
        <v>45992</v>
      </c>
      <c r="D1416" s="5" t="s">
        <v>197</v>
      </c>
      <c r="E1416" s="18">
        <f>IF(SUMIFS('Daily NSE Equity Options'!$K:$K,'Daily NSE Equity Options'!$A:$A,$A1416)=0,"",SUMIFS('Daily NSE Equity Options'!$K:$K,'Daily NSE Equity Options'!$A:$A,$A1416))</f>
        <v>451.6386</v>
      </c>
      <c r="F1416" s="7">
        <f>IF(SUMIFS('Daily BSE Equity Options'!$K:$K,'Daily BSE Equity Options'!$A:$A,$A1416)=0,"",SUMIFS('Daily BSE Equity Options'!$K:$K,'Daily BSE Equity Options'!$A:$A,$A1416))</f>
        <v>538.34159999999997</v>
      </c>
      <c r="G1416" s="7">
        <f t="shared" si="594"/>
        <v>989.98019999999997</v>
      </c>
      <c r="H1416" s="20">
        <f t="shared" si="595"/>
        <v>0.11466328248672064</v>
      </c>
      <c r="I1416" s="20">
        <f t="shared" si="596"/>
        <v>16.672098428246908</v>
      </c>
      <c r="J1416" s="20">
        <f t="shared" si="597"/>
        <v>1.2724616669367661</v>
      </c>
      <c r="K1416" s="20">
        <f t="shared" si="612"/>
        <v>-6.7087721994419147E-2</v>
      </c>
      <c r="L1416" s="20">
        <f t="shared" si="613"/>
        <v>0.59247032430283397</v>
      </c>
      <c r="M1416" s="20">
        <f t="shared" si="614"/>
        <v>0.20410454609641571</v>
      </c>
      <c r="N1416" s="20">
        <f t="shared" si="598"/>
        <v>0.45620973025521117</v>
      </c>
      <c r="O1416" s="20">
        <f t="shared" si="599"/>
        <v>0.54379026974478883</v>
      </c>
      <c r="P1416" s="21">
        <f>IF(SUMIFS('Daily NSE Equity Options'!$L:$L,'Daily NSE Equity Options'!$A:$A,$A1416)=0,"",SUMIFS('Daily NSE Equity Options'!$L:$L,'Daily NSE Equity Options'!$A:$A,$A1416))</f>
        <v>142195.39449999999</v>
      </c>
      <c r="Q1416" s="8">
        <f>IF(SUMIFS('Daily BSE Equity Options'!$L:$L,'Daily BSE Equity Options'!$A:$A,$A1416)=0,"",SUMIFS('Daily BSE Equity Options'!$L:$L,'Daily BSE Equity Options'!$A:$A,$A1416))</f>
        <v>802875.60620000004</v>
      </c>
      <c r="R1416" s="8">
        <f t="shared" si="600"/>
        <v>945071.00069999998</v>
      </c>
      <c r="S1416" s="23">
        <f t="shared" si="601"/>
        <v>-6.861473270056162E-2</v>
      </c>
      <c r="T1416" s="23">
        <f t="shared" si="602"/>
        <v>62.108763291778274</v>
      </c>
      <c r="U1416" s="23">
        <f t="shared" si="603"/>
        <v>4.7140945236454073</v>
      </c>
      <c r="V1416" s="23">
        <f t="shared" si="615"/>
        <v>3.8713781185666596E-2</v>
      </c>
      <c r="W1416" s="23">
        <f t="shared" si="616"/>
        <v>2.4471234750616166</v>
      </c>
      <c r="X1416" s="23">
        <f t="shared" si="617"/>
        <v>1.5555761632190874</v>
      </c>
      <c r="Y1416" s="23">
        <f t="shared" si="604"/>
        <v>0.15046001241671578</v>
      </c>
      <c r="Z1416" s="23">
        <f t="shared" si="605"/>
        <v>0.84953998758328431</v>
      </c>
      <c r="AA1416" s="24">
        <f>IF(SUMIFS('Daily NSE Equity Options'!$M:$M,'Daily NSE Equity Options'!$A:$A,$A1416)=0,"",SUMIFS('Daily NSE Equity Options'!$M:$M,'Daily NSE Equity Options'!$A:$A,$A1416))</f>
        <v>76585133</v>
      </c>
      <c r="AB1416" s="9">
        <f>IF(SUMIFS('Daily BSE Equity Options'!$M:$M,'Daily BSE Equity Options'!$A:$A,$A1416)=0,"",SUMIFS('Daily BSE Equity Options'!$M:$M,'Daily BSE Equity Options'!$A:$A,$A1416))</f>
        <v>473931248</v>
      </c>
      <c r="AC1416" s="9">
        <f t="shared" si="606"/>
        <v>550516381</v>
      </c>
      <c r="AD1416" s="26">
        <f t="shared" si="607"/>
        <v>-0.68309094132515424</v>
      </c>
      <c r="AE1416" s="26">
        <f t="shared" si="608"/>
        <v>29.488126400751479</v>
      </c>
      <c r="AF1416" s="26">
        <f t="shared" si="609"/>
        <v>1.1403582341421505</v>
      </c>
      <c r="AG1416" s="26">
        <f t="shared" si="618"/>
        <v>3.6880917604915853E-2</v>
      </c>
      <c r="AH1416" s="26">
        <f t="shared" si="619"/>
        <v>2.4521426398594106</v>
      </c>
      <c r="AI1416" s="26">
        <f t="shared" si="620"/>
        <v>1.6072636782466572</v>
      </c>
      <c r="AJ1416" s="26">
        <f t="shared" si="610"/>
        <v>0.13911508475167428</v>
      </c>
      <c r="AK1416" s="26">
        <f t="shared" si="611"/>
        <v>0.86088491524832578</v>
      </c>
      <c r="AL1416" s="29">
        <v>10.9125</v>
      </c>
      <c r="AM1416" s="30">
        <v>11.192500000000001</v>
      </c>
      <c r="AN1416" s="30">
        <v>10.317500000000001</v>
      </c>
      <c r="AO1416" s="30">
        <v>10.4</v>
      </c>
      <c r="AP1416" s="31">
        <v>-4.7E-2</v>
      </c>
    </row>
    <row r="1417" spans="1:42" x14ac:dyDescent="0.2">
      <c r="A1417" s="11">
        <v>46003</v>
      </c>
      <c r="B1417" s="5" t="s">
        <v>241</v>
      </c>
      <c r="C1417" s="10">
        <v>45992</v>
      </c>
      <c r="D1417" s="5" t="s">
        <v>197</v>
      </c>
      <c r="E1417" s="18">
        <f>IF(SUMIFS('Daily NSE Equity Options'!$K:$K,'Daily NSE Equity Options'!$A:$A,$A1417)=0,"",SUMIFS('Daily NSE Equity Options'!$K:$K,'Daily NSE Equity Options'!$A:$A,$A1417))</f>
        <v>542.50329999999997</v>
      </c>
      <c r="F1417" s="7">
        <f>IF(SUMIFS('Daily BSE Equity Options'!$K:$K,'Daily BSE Equity Options'!$A:$A,$A1417)=0,"",SUMIFS('Daily BSE Equity Options'!$K:$K,'Daily BSE Equity Options'!$A:$A,$A1417))</f>
        <v>99.021100000000004</v>
      </c>
      <c r="G1417" s="7">
        <f t="shared" si="594"/>
        <v>641.52440000000001</v>
      </c>
      <c r="H1417" s="20">
        <f t="shared" si="595"/>
        <v>0.30313841864093938</v>
      </c>
      <c r="I1417" s="20">
        <f t="shared" si="596"/>
        <v>1.9106303552269956</v>
      </c>
      <c r="J1417" s="20">
        <f t="shared" si="597"/>
        <v>0.4245786993724765</v>
      </c>
      <c r="K1417" s="20">
        <f t="shared" si="612"/>
        <v>0.20118895949106208</v>
      </c>
      <c r="L1417" s="20">
        <f t="shared" si="613"/>
        <v>-0.81606270070899223</v>
      </c>
      <c r="M1417" s="20">
        <f t="shared" si="614"/>
        <v>-0.35198259520745967</v>
      </c>
      <c r="N1417" s="20">
        <f t="shared" si="598"/>
        <v>0.84564718037225073</v>
      </c>
      <c r="O1417" s="20">
        <f t="shared" si="599"/>
        <v>0.15435281962774916</v>
      </c>
      <c r="P1417" s="21">
        <f>IF(SUMIFS('Daily NSE Equity Options'!$L:$L,'Daily NSE Equity Options'!$A:$A,$A1417)=0,"",SUMIFS('Daily NSE Equity Options'!$L:$L,'Daily NSE Equity Options'!$A:$A,$A1417))</f>
        <v>203688.40090000001</v>
      </c>
      <c r="Q1417" s="8">
        <f>IF(SUMIFS('Daily BSE Equity Options'!$L:$L,'Daily BSE Equity Options'!$A:$A,$A1417)=0,"",SUMIFS('Daily BSE Equity Options'!$L:$L,'Daily BSE Equity Options'!$A:$A,$A1417))</f>
        <v>38104.118499999997</v>
      </c>
      <c r="R1417" s="8">
        <f t="shared" si="600"/>
        <v>241792.51939999999</v>
      </c>
      <c r="S1417" s="23">
        <f t="shared" si="601"/>
        <v>-0.41482299129878997</v>
      </c>
      <c r="T1417" s="23">
        <f t="shared" si="602"/>
        <v>0.87350281020614129</v>
      </c>
      <c r="U1417" s="23">
        <f t="shared" si="603"/>
        <v>-0.34370132156678157</v>
      </c>
      <c r="V1417" s="23">
        <f t="shared" si="615"/>
        <v>0.4324542761474599</v>
      </c>
      <c r="W1417" s="23">
        <f t="shared" si="616"/>
        <v>-0.95254044561106255</v>
      </c>
      <c r="X1417" s="23">
        <f t="shared" si="617"/>
        <v>-0.74415412257818947</v>
      </c>
      <c r="Y1417" s="23">
        <f t="shared" si="604"/>
        <v>0.84240985372684785</v>
      </c>
      <c r="Z1417" s="23">
        <f t="shared" si="605"/>
        <v>0.15759014627315224</v>
      </c>
      <c r="AA1417" s="24">
        <f>IF(SUMIFS('Daily NSE Equity Options'!$M:$M,'Daily NSE Equity Options'!$A:$A,$A1417)=0,"",SUMIFS('Daily NSE Equity Options'!$M:$M,'Daily NSE Equity Options'!$A:$A,$A1417))</f>
        <v>108259332</v>
      </c>
      <c r="AB1417" s="9">
        <f>IF(SUMIFS('Daily BSE Equity Options'!$M:$M,'Daily BSE Equity Options'!$A:$A,$A1417)=0,"",SUMIFS('Daily BSE Equity Options'!$M:$M,'Daily BSE Equity Options'!$A:$A,$A1417))</f>
        <v>22296612</v>
      </c>
      <c r="AC1417" s="9">
        <f t="shared" si="606"/>
        <v>130555944</v>
      </c>
      <c r="AD1417" s="26">
        <f t="shared" si="607"/>
        <v>-0.80623893363961108</v>
      </c>
      <c r="AE1417" s="26">
        <f t="shared" si="608"/>
        <v>-0.1048433846124569</v>
      </c>
      <c r="AF1417" s="26">
        <f t="shared" si="609"/>
        <v>-0.7763051040411737</v>
      </c>
      <c r="AG1417" s="26">
        <f t="shared" si="618"/>
        <v>0.41358156288636327</v>
      </c>
      <c r="AH1417" s="26">
        <f t="shared" si="619"/>
        <v>-0.95295391031063648</v>
      </c>
      <c r="AI1417" s="26">
        <f t="shared" si="620"/>
        <v>-0.76284821214066656</v>
      </c>
      <c r="AJ1417" s="26">
        <f t="shared" si="610"/>
        <v>0.82921794813110927</v>
      </c>
      <c r="AK1417" s="26">
        <f t="shared" si="611"/>
        <v>0.17078205186889078</v>
      </c>
      <c r="AL1417" s="29">
        <v>10.4</v>
      </c>
      <c r="AM1417" s="30">
        <v>10.4</v>
      </c>
      <c r="AN1417" s="30">
        <v>9.9625000000000004</v>
      </c>
      <c r="AO1417" s="30">
        <v>10.11</v>
      </c>
      <c r="AP1417" s="31">
        <v>-2.7900000000000001E-2</v>
      </c>
    </row>
    <row r="1418" spans="1:42" x14ac:dyDescent="0.2">
      <c r="A1418" s="11">
        <v>46006</v>
      </c>
      <c r="B1418" s="5" t="s">
        <v>244</v>
      </c>
      <c r="C1418" s="10">
        <v>45992</v>
      </c>
      <c r="D1418" s="5" t="s">
        <v>197</v>
      </c>
      <c r="E1418" s="18">
        <f>IF(SUMIFS('Daily NSE Equity Options'!$K:$K,'Daily NSE Equity Options'!$A:$A,$A1418)=0,"",SUMIFS('Daily NSE Equity Options'!$K:$K,'Daily NSE Equity Options'!$A:$A,$A1418))</f>
        <v>536.62959999999998</v>
      </c>
      <c r="F1418" s="7">
        <f>IF(SUMIFS('Daily BSE Equity Options'!$K:$K,'Daily BSE Equity Options'!$A:$A,$A1418)=0,"",SUMIFS('Daily BSE Equity Options'!$K:$K,'Daily BSE Equity Options'!$A:$A,$A1418))</f>
        <v>95.998000000000005</v>
      </c>
      <c r="G1418" s="7">
        <f t="shared" si="594"/>
        <v>632.62760000000003</v>
      </c>
      <c r="H1418" s="20" t="str">
        <f t="shared" si="595"/>
        <v/>
      </c>
      <c r="I1418" s="20" t="str">
        <f t="shared" si="596"/>
        <v/>
      </c>
      <c r="J1418" s="20" t="str">
        <f t="shared" si="597"/>
        <v/>
      </c>
      <c r="K1418" s="20">
        <f t="shared" si="612"/>
        <v>-1.0827030913913349E-2</v>
      </c>
      <c r="L1418" s="20">
        <f t="shared" si="613"/>
        <v>-3.0529856767900987E-2</v>
      </c>
      <c r="M1418" s="20">
        <f t="shared" si="614"/>
        <v>-1.3868217639110836E-2</v>
      </c>
      <c r="N1418" s="20">
        <f t="shared" si="598"/>
        <v>0.84825511880923299</v>
      </c>
      <c r="O1418" s="20">
        <f t="shared" si="599"/>
        <v>0.1517448811907669</v>
      </c>
      <c r="P1418" s="21">
        <f>IF(SUMIFS('Daily NSE Equity Options'!$L:$L,'Daily NSE Equity Options'!$A:$A,$A1418)=0,"",SUMIFS('Daily NSE Equity Options'!$L:$L,'Daily NSE Equity Options'!$A:$A,$A1418))</f>
        <v>268023.78909999999</v>
      </c>
      <c r="Q1418" s="8">
        <f>IF(SUMIFS('Daily BSE Equity Options'!$L:$L,'Daily BSE Equity Options'!$A:$A,$A1418)=0,"",SUMIFS('Daily BSE Equity Options'!$L:$L,'Daily BSE Equity Options'!$A:$A,$A1418))</f>
        <v>42243.939400000003</v>
      </c>
      <c r="R1418" s="8">
        <f t="shared" si="600"/>
        <v>310267.72849999997</v>
      </c>
      <c r="S1418" s="23" t="str">
        <f t="shared" si="601"/>
        <v/>
      </c>
      <c r="T1418" s="23" t="str">
        <f t="shared" si="602"/>
        <v/>
      </c>
      <c r="U1418" s="23" t="str">
        <f t="shared" si="603"/>
        <v/>
      </c>
      <c r="V1418" s="23">
        <f t="shared" si="615"/>
        <v>0.31585199704908673</v>
      </c>
      <c r="W1418" s="23">
        <f t="shared" si="616"/>
        <v>0.10864497232759773</v>
      </c>
      <c r="X1418" s="23">
        <f t="shared" si="617"/>
        <v>0.28319821171440251</v>
      </c>
      <c r="Y1418" s="23">
        <f t="shared" si="604"/>
        <v>0.86384681512244355</v>
      </c>
      <c r="Z1418" s="23">
        <f t="shared" si="605"/>
        <v>0.13615318487755651</v>
      </c>
      <c r="AA1418" s="24">
        <f>IF(SUMIFS('Daily NSE Equity Options'!$M:$M,'Daily NSE Equity Options'!$A:$A,$A1418)=0,"",SUMIFS('Daily NSE Equity Options'!$M:$M,'Daily NSE Equity Options'!$A:$A,$A1418))</f>
        <v>140755032</v>
      </c>
      <c r="AB1418" s="9">
        <f>IF(SUMIFS('Daily BSE Equity Options'!$M:$M,'Daily BSE Equity Options'!$A:$A,$A1418)=0,"",SUMIFS('Daily BSE Equity Options'!$M:$M,'Daily BSE Equity Options'!$A:$A,$A1418))</f>
        <v>24766176</v>
      </c>
      <c r="AC1418" s="9">
        <f t="shared" si="606"/>
        <v>165521208</v>
      </c>
      <c r="AD1418" s="26" t="str">
        <f t="shared" si="607"/>
        <v/>
      </c>
      <c r="AE1418" s="26" t="str">
        <f t="shared" si="608"/>
        <v/>
      </c>
      <c r="AF1418" s="26" t="str">
        <f t="shared" si="609"/>
        <v/>
      </c>
      <c r="AG1418" s="26">
        <f t="shared" si="618"/>
        <v>0.30016534740857259</v>
      </c>
      <c r="AH1418" s="26">
        <f t="shared" si="619"/>
        <v>0.11075960778256366</v>
      </c>
      <c r="AI1418" s="26">
        <f t="shared" si="620"/>
        <v>0.26781824655949782</v>
      </c>
      <c r="AJ1418" s="26">
        <f t="shared" si="610"/>
        <v>0.85037460577257262</v>
      </c>
      <c r="AK1418" s="26">
        <f t="shared" si="611"/>
        <v>0.14962539422742735</v>
      </c>
      <c r="AL1418" s="29">
        <v>10.1075</v>
      </c>
      <c r="AM1418" s="30">
        <v>10.842499999999999</v>
      </c>
      <c r="AN1418" s="30">
        <v>10.047499999999999</v>
      </c>
      <c r="AO1418" s="30">
        <v>10.25</v>
      </c>
      <c r="AP1418" s="31">
        <v>1.41E-2</v>
      </c>
    </row>
    <row r="1419" spans="1:42" x14ac:dyDescent="0.2">
      <c r="A1419" s="11">
        <v>46007</v>
      </c>
      <c r="B1419" s="5" t="s">
        <v>242</v>
      </c>
      <c r="C1419" s="10">
        <v>45992</v>
      </c>
      <c r="D1419" s="5" t="s">
        <v>197</v>
      </c>
      <c r="E1419" s="18">
        <f>IF(SUMIFS('Daily NSE Equity Options'!$K:$K,'Daily NSE Equity Options'!$A:$A,$A1419)=0,"",SUMIFS('Daily NSE Equity Options'!$K:$K,'Daily NSE Equity Options'!$A:$A,$A1419))</f>
        <v>586.12490000000003</v>
      </c>
      <c r="F1419" s="7">
        <f>IF(SUMIFS('Daily BSE Equity Options'!$K:$K,'Daily BSE Equity Options'!$A:$A,$A1419)=0,"",SUMIFS('Daily BSE Equity Options'!$K:$K,'Daily BSE Equity Options'!$A:$A,$A1419))</f>
        <v>86.093299999999999</v>
      </c>
      <c r="G1419" s="7">
        <f t="shared" si="594"/>
        <v>672.21820000000002</v>
      </c>
      <c r="H1419" s="20">
        <f t="shared" si="595"/>
        <v>0.2369316787305118</v>
      </c>
      <c r="I1419" s="20">
        <f t="shared" si="596"/>
        <v>1.1668285832217538</v>
      </c>
      <c r="J1419" s="20">
        <f t="shared" si="597"/>
        <v>0.30887097260966656</v>
      </c>
      <c r="K1419" s="20">
        <f t="shared" si="612"/>
        <v>9.2233637503410293E-2</v>
      </c>
      <c r="L1419" s="20">
        <f t="shared" si="613"/>
        <v>-0.10317610783557996</v>
      </c>
      <c r="M1419" s="20">
        <f t="shared" si="614"/>
        <v>6.2581208913427E-2</v>
      </c>
      <c r="N1419" s="20">
        <f t="shared" si="598"/>
        <v>0.871926555990302</v>
      </c>
      <c r="O1419" s="20">
        <f t="shared" si="599"/>
        <v>0.12807344400969803</v>
      </c>
      <c r="P1419" s="21">
        <f>IF(SUMIFS('Daily NSE Equity Options'!$L:$L,'Daily NSE Equity Options'!$A:$A,$A1419)=0,"",SUMIFS('Daily NSE Equity Options'!$L:$L,'Daily NSE Equity Options'!$A:$A,$A1419))</f>
        <v>525572.36199999996</v>
      </c>
      <c r="Q1419" s="8">
        <f>IF(SUMIFS('Daily BSE Equity Options'!$L:$L,'Daily BSE Equity Options'!$A:$A,$A1419)=0,"",SUMIFS('Daily BSE Equity Options'!$L:$L,'Daily BSE Equity Options'!$A:$A,$A1419))</f>
        <v>46609.1031</v>
      </c>
      <c r="R1419" s="8">
        <f t="shared" si="600"/>
        <v>572181.46509999991</v>
      </c>
      <c r="S1419" s="23">
        <f t="shared" si="601"/>
        <v>3.5037969823482413</v>
      </c>
      <c r="T1419" s="23">
        <f t="shared" si="602"/>
        <v>3.1064498538067786</v>
      </c>
      <c r="U1419" s="23">
        <f t="shared" si="603"/>
        <v>3.4685753402177095</v>
      </c>
      <c r="V1419" s="23">
        <f t="shared" si="615"/>
        <v>0.9609168416162801</v>
      </c>
      <c r="W1419" s="23">
        <f t="shared" si="616"/>
        <v>0.10333230664562487</v>
      </c>
      <c r="X1419" s="23">
        <f t="shared" si="617"/>
        <v>0.84415397587828722</v>
      </c>
      <c r="Y1419" s="23">
        <f t="shared" si="604"/>
        <v>0.91854139649236266</v>
      </c>
      <c r="Z1419" s="23">
        <f t="shared" si="605"/>
        <v>8.1458603507637464E-2</v>
      </c>
      <c r="AA1419" s="24">
        <f>IF(SUMIFS('Daily NSE Equity Options'!$M:$M,'Daily NSE Equity Options'!$A:$A,$A1419)=0,"",SUMIFS('Daily NSE Equity Options'!$M:$M,'Daily NSE Equity Options'!$A:$A,$A1419))</f>
        <v>273603204</v>
      </c>
      <c r="AB1419" s="9">
        <f>IF(SUMIFS('Daily BSE Equity Options'!$M:$M,'Daily BSE Equity Options'!$A:$A,$A1419)=0,"",SUMIFS('Daily BSE Equity Options'!$M:$M,'Daily BSE Equity Options'!$A:$A,$A1419))</f>
        <v>27377836</v>
      </c>
      <c r="AC1419" s="9">
        <f t="shared" si="606"/>
        <v>300981040</v>
      </c>
      <c r="AD1419" s="26">
        <f t="shared" si="607"/>
        <v>0.52145128604418933</v>
      </c>
      <c r="AE1419" s="26">
        <f t="shared" si="608"/>
        <v>0.97720345435646361</v>
      </c>
      <c r="AF1419" s="26">
        <f t="shared" si="609"/>
        <v>0.55403481403903743</v>
      </c>
      <c r="AG1419" s="26">
        <f t="shared" si="618"/>
        <v>0.94382538309536246</v>
      </c>
      <c r="AH1419" s="26">
        <f t="shared" si="619"/>
        <v>0.10545269483669983</v>
      </c>
      <c r="AI1419" s="26">
        <f t="shared" si="620"/>
        <v>0.81838353910515194</v>
      </c>
      <c r="AJ1419" s="26">
        <f t="shared" si="610"/>
        <v>0.90903800452015182</v>
      </c>
      <c r="AK1419" s="26">
        <f t="shared" si="611"/>
        <v>9.0961995479848165E-2</v>
      </c>
      <c r="AL1419" s="29">
        <v>10.25</v>
      </c>
      <c r="AM1419" s="30">
        <v>10.4275</v>
      </c>
      <c r="AN1419" s="30">
        <v>9.6624999999999996</v>
      </c>
      <c r="AO1419" s="30">
        <v>10.06</v>
      </c>
      <c r="AP1419" s="31">
        <v>-1.8499999999999999E-2</v>
      </c>
    </row>
    <row r="1420" spans="1:42" x14ac:dyDescent="0.2">
      <c r="A1420" s="11">
        <v>46008</v>
      </c>
      <c r="B1420" s="5" t="s">
        <v>240</v>
      </c>
      <c r="C1420" s="10">
        <v>45992</v>
      </c>
      <c r="D1420" s="5" t="s">
        <v>197</v>
      </c>
      <c r="E1420" s="18">
        <f>IF(SUMIFS('Daily NSE Equity Options'!$K:$K,'Daily NSE Equity Options'!$A:$A,$A1420)=0,"",SUMIFS('Daily NSE Equity Options'!$K:$K,'Daily NSE Equity Options'!$A:$A,$A1420))</f>
        <v>361.6644</v>
      </c>
      <c r="F1420" s="7">
        <f>IF(SUMIFS('Daily BSE Equity Options'!$K:$K,'Daily BSE Equity Options'!$A:$A,$A1420)=0,"",SUMIFS('Daily BSE Equity Options'!$K:$K,'Daily BSE Equity Options'!$A:$A,$A1420))</f>
        <v>257.4221</v>
      </c>
      <c r="G1420" s="7">
        <f t="shared" si="594"/>
        <v>619.0865</v>
      </c>
      <c r="H1420" s="20">
        <f t="shared" si="595"/>
        <v>-0.42228072221219415</v>
      </c>
      <c r="I1420" s="20">
        <f t="shared" si="596"/>
        <v>4.1703331907295489</v>
      </c>
      <c r="J1420" s="20">
        <f t="shared" si="597"/>
        <v>-8.3933145045503199E-2</v>
      </c>
      <c r="K1420" s="20">
        <f t="shared" si="612"/>
        <v>-0.38295677252408145</v>
      </c>
      <c r="L1420" s="20">
        <f t="shared" si="613"/>
        <v>1.9900363907528229</v>
      </c>
      <c r="M1420" s="20">
        <f t="shared" si="614"/>
        <v>-7.9039365491740621E-2</v>
      </c>
      <c r="N1420" s="20">
        <f t="shared" si="598"/>
        <v>0.58419041604040789</v>
      </c>
      <c r="O1420" s="20">
        <f t="shared" si="599"/>
        <v>0.41580958395959206</v>
      </c>
      <c r="P1420" s="21">
        <f>IF(SUMIFS('Daily NSE Equity Options'!$L:$L,'Daily NSE Equity Options'!$A:$A,$A1420)=0,"",SUMIFS('Daily NSE Equity Options'!$L:$L,'Daily NSE Equity Options'!$A:$A,$A1420))</f>
        <v>102609.48330000001</v>
      </c>
      <c r="Q1420" s="8">
        <f>IF(SUMIFS('Daily BSE Equity Options'!$L:$L,'Daily BSE Equity Options'!$A:$A,$A1420)=0,"",SUMIFS('Daily BSE Equity Options'!$L:$L,'Daily BSE Equity Options'!$A:$A,$A1420))</f>
        <v>188902.07190000001</v>
      </c>
      <c r="R1420" s="8">
        <f t="shared" si="600"/>
        <v>291511.5552</v>
      </c>
      <c r="S1420" s="23">
        <f t="shared" si="601"/>
        <v>-0.42583432447869529</v>
      </c>
      <c r="T1420" s="23">
        <f t="shared" si="602"/>
        <v>11.531395521431852</v>
      </c>
      <c r="U1420" s="23">
        <f t="shared" si="603"/>
        <v>0.5043048875255256</v>
      </c>
      <c r="V1420" s="23">
        <f t="shared" si="615"/>
        <v>-0.80476621162206396</v>
      </c>
      <c r="W1420" s="23">
        <f t="shared" si="616"/>
        <v>3.0529008141330234</v>
      </c>
      <c r="X1420" s="23">
        <f t="shared" si="617"/>
        <v>-0.49052604290659318</v>
      </c>
      <c r="Y1420" s="23">
        <f t="shared" si="604"/>
        <v>0.35199113541005872</v>
      </c>
      <c r="Z1420" s="23">
        <f t="shared" si="605"/>
        <v>0.64800886458994134</v>
      </c>
      <c r="AA1420" s="24">
        <f>IF(SUMIFS('Daily NSE Equity Options'!$M:$M,'Daily NSE Equity Options'!$A:$A,$A1420)=0,"",SUMIFS('Daily NSE Equity Options'!$M:$M,'Daily NSE Equity Options'!$A:$A,$A1420))</f>
        <v>56316776</v>
      </c>
      <c r="AB1420" s="9">
        <f>IF(SUMIFS('Daily BSE Equity Options'!$M:$M,'Daily BSE Equity Options'!$A:$A,$A1420)=0,"",SUMIFS('Daily BSE Equity Options'!$M:$M,'Daily BSE Equity Options'!$A:$A,$A1420))</f>
        <v>111385037</v>
      </c>
      <c r="AC1420" s="9">
        <f t="shared" si="606"/>
        <v>167701813</v>
      </c>
      <c r="AD1420" s="26">
        <f t="shared" si="607"/>
        <v>-0.79803212495859543</v>
      </c>
      <c r="AE1420" s="26">
        <f t="shared" si="608"/>
        <v>5.0131419918374398</v>
      </c>
      <c r="AF1420" s="26">
        <f t="shared" si="609"/>
        <v>-0.43603836183647138</v>
      </c>
      <c r="AG1420" s="26">
        <f t="shared" si="618"/>
        <v>-0.79416624083101017</v>
      </c>
      <c r="AH1420" s="26">
        <f t="shared" si="619"/>
        <v>3.0684383163081259</v>
      </c>
      <c r="AI1420" s="26">
        <f t="shared" si="620"/>
        <v>-0.44281602256407915</v>
      </c>
      <c r="AJ1420" s="26">
        <f t="shared" si="610"/>
        <v>0.33581495031302971</v>
      </c>
      <c r="AK1420" s="26">
        <f t="shared" si="611"/>
        <v>0.66418504968697034</v>
      </c>
      <c r="AL1420" s="29">
        <v>10.0625</v>
      </c>
      <c r="AM1420" s="30">
        <v>10.1775</v>
      </c>
      <c r="AN1420" s="30">
        <v>9.4824999999999999</v>
      </c>
      <c r="AO1420" s="30">
        <v>9.84</v>
      </c>
      <c r="AP1420" s="31">
        <v>-2.2100000000000002E-2</v>
      </c>
    </row>
    <row r="1421" spans="1:42" x14ac:dyDescent="0.2">
      <c r="A1421" s="11">
        <v>46009</v>
      </c>
      <c r="B1421" s="5" t="s">
        <v>243</v>
      </c>
      <c r="C1421" s="10">
        <v>45992</v>
      </c>
      <c r="D1421" s="5" t="s">
        <v>197</v>
      </c>
      <c r="E1421" s="18">
        <f>IF(SUMIFS('Daily NSE Equity Options'!$K:$K,'Daily NSE Equity Options'!$A:$A,$A1421)=0,"",SUMIFS('Daily NSE Equity Options'!$K:$K,'Daily NSE Equity Options'!$A:$A,$A1421))</f>
        <v>373.0247</v>
      </c>
      <c r="F1421" s="7">
        <f>IF(SUMIFS('Daily BSE Equity Options'!$K:$K,'Daily BSE Equity Options'!$A:$A,$A1421)=0,"",SUMIFS('Daily BSE Equity Options'!$K:$K,'Daily BSE Equity Options'!$A:$A,$A1421))</f>
        <v>446.6003</v>
      </c>
      <c r="G1421" s="7">
        <f t="shared" si="594"/>
        <v>819.625</v>
      </c>
      <c r="H1421" s="20">
        <f t="shared" si="595"/>
        <v>-0.363319891112722</v>
      </c>
      <c r="I1421" s="20">
        <f t="shared" si="596"/>
        <v>8.6555963937474321</v>
      </c>
      <c r="J1421" s="20">
        <f t="shared" si="597"/>
        <v>0.29658101256471414</v>
      </c>
      <c r="K1421" s="20">
        <f t="shared" si="612"/>
        <v>3.1411164604533859E-2</v>
      </c>
      <c r="L1421" s="20">
        <f t="shared" si="613"/>
        <v>0.73489494491731677</v>
      </c>
      <c r="M1421" s="20">
        <f t="shared" si="614"/>
        <v>0.32392646261871327</v>
      </c>
      <c r="N1421" s="20">
        <f t="shared" si="598"/>
        <v>0.45511630318743329</v>
      </c>
      <c r="O1421" s="20">
        <f t="shared" si="599"/>
        <v>0.54488369681256676</v>
      </c>
      <c r="P1421" s="21">
        <f>IF(SUMIFS('Daily NSE Equity Options'!$L:$L,'Daily NSE Equity Options'!$A:$A,$A1421)=0,"",SUMIFS('Daily NSE Equity Options'!$L:$L,'Daily NSE Equity Options'!$A:$A,$A1421))</f>
        <v>121258.9206</v>
      </c>
      <c r="Q1421" s="8">
        <f>IF(SUMIFS('Daily BSE Equity Options'!$L:$L,'Daily BSE Equity Options'!$A:$A,$A1421)=0,"",SUMIFS('Daily BSE Equity Options'!$L:$L,'Daily BSE Equity Options'!$A:$A,$A1421))</f>
        <v>741781.86659999995</v>
      </c>
      <c r="R1421" s="8">
        <f t="shared" si="600"/>
        <v>863040.7871999999</v>
      </c>
      <c r="S1421" s="23">
        <f t="shared" si="601"/>
        <v>-0.43256138621921958</v>
      </c>
      <c r="T1421" s="23">
        <f t="shared" si="602"/>
        <v>44.022337075486277</v>
      </c>
      <c r="U1421" s="23">
        <f t="shared" si="603"/>
        <v>2.7495621401581838</v>
      </c>
      <c r="V1421" s="23">
        <f t="shared" si="615"/>
        <v>0.18175159546875896</v>
      </c>
      <c r="W1421" s="23">
        <f t="shared" si="616"/>
        <v>2.9268064089454802</v>
      </c>
      <c r="X1421" s="23">
        <f t="shared" si="617"/>
        <v>1.9605714483869621</v>
      </c>
      <c r="Y1421" s="23">
        <f t="shared" si="604"/>
        <v>0.14050195819064995</v>
      </c>
      <c r="Z1421" s="23">
        <f t="shared" si="605"/>
        <v>0.85949804180935008</v>
      </c>
      <c r="AA1421" s="24">
        <f>IF(SUMIFS('Daily NSE Equity Options'!$M:$M,'Daily NSE Equity Options'!$A:$A,$A1421)=0,"",SUMIFS('Daily NSE Equity Options'!$M:$M,'Daily NSE Equity Options'!$A:$A,$A1421))</f>
        <v>66758431</v>
      </c>
      <c r="AB1421" s="9">
        <f>IF(SUMIFS('Daily BSE Equity Options'!$M:$M,'Daily BSE Equity Options'!$A:$A,$A1421)=0,"",SUMIFS('Daily BSE Equity Options'!$M:$M,'Daily BSE Equity Options'!$A:$A,$A1421))</f>
        <v>438391093</v>
      </c>
      <c r="AC1421" s="9">
        <f t="shared" si="606"/>
        <v>505149524</v>
      </c>
      <c r="AD1421" s="26">
        <f t="shared" si="607"/>
        <v>-0.80141175170246648</v>
      </c>
      <c r="AE1421" s="26">
        <f t="shared" si="608"/>
        <v>20.536930617496097</v>
      </c>
      <c r="AF1421" s="26">
        <f t="shared" si="609"/>
        <v>0.41688820472541743</v>
      </c>
      <c r="AG1421" s="26">
        <f t="shared" si="618"/>
        <v>0.18540931746519007</v>
      </c>
      <c r="AH1421" s="26">
        <f t="shared" si="619"/>
        <v>2.9358167381135765</v>
      </c>
      <c r="AI1421" s="26">
        <f t="shared" si="620"/>
        <v>2.0121888068079503</v>
      </c>
      <c r="AJ1421" s="26">
        <f t="shared" si="610"/>
        <v>0.13215578324488336</v>
      </c>
      <c r="AK1421" s="26">
        <f t="shared" si="611"/>
        <v>0.86784421675511669</v>
      </c>
      <c r="AL1421" s="29">
        <v>9.8375000000000004</v>
      </c>
      <c r="AM1421" s="30">
        <v>9.9474999999999998</v>
      </c>
      <c r="AN1421" s="30">
        <v>9.6125000000000007</v>
      </c>
      <c r="AO1421" s="30">
        <v>9.7100000000000009</v>
      </c>
      <c r="AP1421" s="31">
        <v>-1.2999999999999999E-2</v>
      </c>
    </row>
    <row r="1422" spans="1:42" x14ac:dyDescent="0.2">
      <c r="A1422" s="11">
        <v>46010</v>
      </c>
      <c r="B1422" s="5" t="s">
        <v>241</v>
      </c>
      <c r="C1422" s="10">
        <v>45992</v>
      </c>
      <c r="D1422" s="5" t="s">
        <v>197</v>
      </c>
      <c r="E1422" s="18">
        <f>IF(SUMIFS('Daily NSE Equity Options'!$K:$K,'Daily NSE Equity Options'!$A:$A,$A1422)=0,"",SUMIFS('Daily NSE Equity Options'!$K:$K,'Daily NSE Equity Options'!$A:$A,$A1422))</f>
        <v>462.57</v>
      </c>
      <c r="F1422" s="7">
        <f>IF(SUMIFS('Daily BSE Equity Options'!$K:$K,'Daily BSE Equity Options'!$A:$A,$A1422)=0,"",SUMIFS('Daily BSE Equity Options'!$K:$K,'Daily BSE Equity Options'!$A:$A,$A1422))</f>
        <v>87.095399999999998</v>
      </c>
      <c r="G1422" s="7">
        <f t="shared" si="594"/>
        <v>549.66539999999998</v>
      </c>
      <c r="H1422" s="20">
        <f t="shared" si="595"/>
        <v>-8.1856984294091606E-2</v>
      </c>
      <c r="I1422" s="20">
        <f t="shared" si="596"/>
        <v>0.91922098870442426</v>
      </c>
      <c r="J1422" s="20">
        <f t="shared" si="597"/>
        <v>8.6381604942542545E-4</v>
      </c>
      <c r="K1422" s="20">
        <f t="shared" si="612"/>
        <v>0.24005193221789334</v>
      </c>
      <c r="L1422" s="20">
        <f t="shared" si="613"/>
        <v>-0.80498132222481711</v>
      </c>
      <c r="M1422" s="20">
        <f t="shared" si="614"/>
        <v>-0.32936965075491842</v>
      </c>
      <c r="N1422" s="20">
        <f t="shared" si="598"/>
        <v>0.84154833103921045</v>
      </c>
      <c r="O1422" s="20">
        <f t="shared" si="599"/>
        <v>0.1584516689607896</v>
      </c>
      <c r="P1422" s="21">
        <f>IF(SUMIFS('Daily NSE Equity Options'!$L:$L,'Daily NSE Equity Options'!$A:$A,$A1422)=0,"",SUMIFS('Daily NSE Equity Options'!$L:$L,'Daily NSE Equity Options'!$A:$A,$A1422))</f>
        <v>175822.53330000001</v>
      </c>
      <c r="Q1422" s="8">
        <f>IF(SUMIFS('Daily BSE Equity Options'!$L:$L,'Daily BSE Equity Options'!$A:$A,$A1422)=0,"",SUMIFS('Daily BSE Equity Options'!$L:$L,'Daily BSE Equity Options'!$A:$A,$A1422))</f>
        <v>36393.643900000003</v>
      </c>
      <c r="R1422" s="8">
        <f t="shared" si="600"/>
        <v>212216.17720000001</v>
      </c>
      <c r="S1422" s="23">
        <f t="shared" si="601"/>
        <v>-0.49450210388775329</v>
      </c>
      <c r="T1422" s="23">
        <f t="shared" si="602"/>
        <v>0.57998983680716876</v>
      </c>
      <c r="U1422" s="23">
        <f t="shared" si="603"/>
        <v>-0.4277644808296388</v>
      </c>
      <c r="V1422" s="23">
        <f t="shared" si="615"/>
        <v>0.44997607128625572</v>
      </c>
      <c r="W1422" s="23">
        <f t="shared" si="616"/>
        <v>-0.95093753900076805</v>
      </c>
      <c r="X1422" s="23">
        <f t="shared" si="617"/>
        <v>-0.75410643349950812</v>
      </c>
      <c r="Y1422" s="23">
        <f t="shared" si="604"/>
        <v>0.82850674071985875</v>
      </c>
      <c r="Z1422" s="23">
        <f t="shared" si="605"/>
        <v>0.17149325928014125</v>
      </c>
      <c r="AA1422" s="24">
        <f>IF(SUMIFS('Daily NSE Equity Options'!$M:$M,'Daily NSE Equity Options'!$A:$A,$A1422)=0,"",SUMIFS('Daily NSE Equity Options'!$M:$M,'Daily NSE Equity Options'!$A:$A,$A1422))</f>
        <v>95661934</v>
      </c>
      <c r="AB1422" s="9">
        <f>IF(SUMIFS('Daily BSE Equity Options'!$M:$M,'Daily BSE Equity Options'!$A:$A,$A1422)=0,"",SUMIFS('Daily BSE Equity Options'!$M:$M,'Daily BSE Equity Options'!$A:$A,$A1422))</f>
        <v>21368209</v>
      </c>
      <c r="AC1422" s="9">
        <f t="shared" si="606"/>
        <v>117030143</v>
      </c>
      <c r="AD1422" s="26">
        <f t="shared" si="607"/>
        <v>-0.82979046605107809</v>
      </c>
      <c r="AE1422" s="26">
        <f t="shared" si="608"/>
        <v>-0.25643266621366845</v>
      </c>
      <c r="AF1422" s="26">
        <f t="shared" si="609"/>
        <v>-0.80189966260809853</v>
      </c>
      <c r="AG1422" s="26">
        <f t="shared" si="618"/>
        <v>0.43295659539991282</v>
      </c>
      <c r="AH1422" s="26">
        <f t="shared" si="619"/>
        <v>-0.95125765705280874</v>
      </c>
      <c r="AI1422" s="26">
        <f t="shared" si="620"/>
        <v>-0.76832573834118867</v>
      </c>
      <c r="AJ1422" s="26">
        <f t="shared" si="610"/>
        <v>0.81741277544196456</v>
      </c>
      <c r="AK1422" s="26">
        <f t="shared" si="611"/>
        <v>0.18258722455803544</v>
      </c>
      <c r="AL1422" s="29">
        <v>9.7074999999999996</v>
      </c>
      <c r="AM1422" s="30">
        <v>10.307499999999999</v>
      </c>
      <c r="AN1422" s="30">
        <v>9.4350000000000005</v>
      </c>
      <c r="AO1422" s="30">
        <v>9.52</v>
      </c>
      <c r="AP1422" s="31">
        <v>-1.9300000000000001E-2</v>
      </c>
    </row>
    <row r="1423" spans="1:42" x14ac:dyDescent="0.2">
      <c r="A1423" s="11">
        <v>46013</v>
      </c>
      <c r="B1423" s="5" t="s">
        <v>244</v>
      </c>
      <c r="C1423" s="10">
        <v>45992</v>
      </c>
      <c r="D1423" s="5" t="s">
        <v>197</v>
      </c>
      <c r="E1423" s="18">
        <f>IF(SUMIFS('Daily NSE Equity Options'!$K:$K,'Daily NSE Equity Options'!$A:$A,$A1423)=0,"",SUMIFS('Daily NSE Equity Options'!$K:$K,'Daily NSE Equity Options'!$A:$A,$A1423))</f>
        <v>379.73050000000001</v>
      </c>
      <c r="F1423" s="7">
        <f>IF(SUMIFS('Daily BSE Equity Options'!$K:$K,'Daily BSE Equity Options'!$A:$A,$A1423)=0,"",SUMIFS('Daily BSE Equity Options'!$K:$K,'Daily BSE Equity Options'!$A:$A,$A1423))</f>
        <v>69.063199999999995</v>
      </c>
      <c r="G1423" s="7">
        <f t="shared" si="594"/>
        <v>448.7937</v>
      </c>
      <c r="H1423" s="20" t="str">
        <f t="shared" si="595"/>
        <v/>
      </c>
      <c r="I1423" s="20" t="str">
        <f t="shared" si="596"/>
        <v/>
      </c>
      <c r="J1423" s="20" t="str">
        <f t="shared" si="597"/>
        <v/>
      </c>
      <c r="K1423" s="20">
        <f t="shared" si="612"/>
        <v>-0.17908532762608897</v>
      </c>
      <c r="L1423" s="20">
        <f t="shared" si="613"/>
        <v>-0.20703963699575412</v>
      </c>
      <c r="M1423" s="20">
        <f t="shared" si="614"/>
        <v>-0.18351473460035861</v>
      </c>
      <c r="N1423" s="20">
        <f t="shared" si="598"/>
        <v>0.84611370435904065</v>
      </c>
      <c r="O1423" s="20">
        <f t="shared" si="599"/>
        <v>0.15388629564095929</v>
      </c>
      <c r="P1423" s="21">
        <f>IF(SUMIFS('Daily NSE Equity Options'!$L:$L,'Daily NSE Equity Options'!$A:$A,$A1423)=0,"",SUMIFS('Daily NSE Equity Options'!$L:$L,'Daily NSE Equity Options'!$A:$A,$A1423))</f>
        <v>175542.33989999999</v>
      </c>
      <c r="Q1423" s="8">
        <f>IF(SUMIFS('Daily BSE Equity Options'!$L:$L,'Daily BSE Equity Options'!$A:$A,$A1423)=0,"",SUMIFS('Daily BSE Equity Options'!$L:$L,'Daily BSE Equity Options'!$A:$A,$A1423))</f>
        <v>36963.050000000003</v>
      </c>
      <c r="R1423" s="8">
        <f t="shared" si="600"/>
        <v>212505.38990000001</v>
      </c>
      <c r="S1423" s="23" t="str">
        <f t="shared" si="601"/>
        <v/>
      </c>
      <c r="T1423" s="23" t="str">
        <f t="shared" si="602"/>
        <v/>
      </c>
      <c r="U1423" s="23" t="str">
        <f t="shared" si="603"/>
        <v/>
      </c>
      <c r="V1423" s="23">
        <f t="shared" si="615"/>
        <v>-1.5936148498209013E-3</v>
      </c>
      <c r="W1423" s="23">
        <f t="shared" si="616"/>
        <v>1.5645756758091434E-2</v>
      </c>
      <c r="X1423" s="23">
        <f t="shared" si="617"/>
        <v>1.3628211751615105E-3</v>
      </c>
      <c r="Y1423" s="23">
        <f t="shared" si="604"/>
        <v>0.82606064713279059</v>
      </c>
      <c r="Z1423" s="23">
        <f t="shared" si="605"/>
        <v>0.17393935286720932</v>
      </c>
      <c r="AA1423" s="24">
        <f>IF(SUMIFS('Daily NSE Equity Options'!$M:$M,'Daily NSE Equity Options'!$A:$A,$A1423)=0,"",SUMIFS('Daily NSE Equity Options'!$M:$M,'Daily NSE Equity Options'!$A:$A,$A1423))</f>
        <v>96063617</v>
      </c>
      <c r="AB1423" s="9">
        <f>IF(SUMIFS('Daily BSE Equity Options'!$M:$M,'Daily BSE Equity Options'!$A:$A,$A1423)=0,"",SUMIFS('Daily BSE Equity Options'!$M:$M,'Daily BSE Equity Options'!$A:$A,$A1423))</f>
        <v>21632188</v>
      </c>
      <c r="AC1423" s="9">
        <f t="shared" si="606"/>
        <v>117695805</v>
      </c>
      <c r="AD1423" s="26" t="str">
        <f t="shared" si="607"/>
        <v/>
      </c>
      <c r="AE1423" s="26" t="str">
        <f t="shared" si="608"/>
        <v/>
      </c>
      <c r="AF1423" s="26" t="str">
        <f t="shared" si="609"/>
        <v/>
      </c>
      <c r="AG1423" s="26">
        <f t="shared" si="618"/>
        <v>4.1989847288681492E-3</v>
      </c>
      <c r="AH1423" s="26">
        <f t="shared" si="619"/>
        <v>1.2353819639259411E-2</v>
      </c>
      <c r="AI1423" s="26">
        <f t="shared" si="620"/>
        <v>5.6879534018854372E-3</v>
      </c>
      <c r="AJ1423" s="26">
        <f t="shared" si="610"/>
        <v>0.81620255709198808</v>
      </c>
      <c r="AK1423" s="26">
        <f t="shared" si="611"/>
        <v>0.18379744290801189</v>
      </c>
      <c r="AL1423" s="29">
        <v>9.5225000000000009</v>
      </c>
      <c r="AM1423" s="30">
        <v>9.8975000000000009</v>
      </c>
      <c r="AN1423" s="30">
        <v>8.8625000000000007</v>
      </c>
      <c r="AO1423" s="30">
        <v>9.68</v>
      </c>
      <c r="AP1423" s="31">
        <v>1.6500000000000001E-2</v>
      </c>
    </row>
    <row r="1424" spans="1:42" x14ac:dyDescent="0.2">
      <c r="A1424" s="11">
        <v>46014</v>
      </c>
      <c r="B1424" s="5" t="s">
        <v>242</v>
      </c>
      <c r="C1424" s="10">
        <v>45992</v>
      </c>
      <c r="D1424" s="5" t="s">
        <v>197</v>
      </c>
      <c r="E1424" s="18">
        <f>IF(SUMIFS('Daily NSE Equity Options'!$K:$K,'Daily NSE Equity Options'!$A:$A,$A1424)=0,"",SUMIFS('Daily NSE Equity Options'!$K:$K,'Daily NSE Equity Options'!$A:$A,$A1424))</f>
        <v>519.46950000000004</v>
      </c>
      <c r="F1424" s="7">
        <f>IF(SUMIFS('Daily BSE Equity Options'!$K:$K,'Daily BSE Equity Options'!$A:$A,$A1424)=0,"",SUMIFS('Daily BSE Equity Options'!$K:$K,'Daily BSE Equity Options'!$A:$A,$A1424))</f>
        <v>81.734399999999994</v>
      </c>
      <c r="G1424" s="7">
        <f t="shared" si="594"/>
        <v>601.20389999999998</v>
      </c>
      <c r="H1424" s="20">
        <f t="shared" si="595"/>
        <v>-2.0423529997448675E-2</v>
      </c>
      <c r="I1424" s="20">
        <f t="shared" si="596"/>
        <v>1.1271040879422878</v>
      </c>
      <c r="J1424" s="20">
        <f t="shared" si="597"/>
        <v>5.710771087553157E-2</v>
      </c>
      <c r="K1424" s="20">
        <f t="shared" si="612"/>
        <v>0.36799519659337343</v>
      </c>
      <c r="L1424" s="20">
        <f t="shared" si="613"/>
        <v>0.18347252950920323</v>
      </c>
      <c r="M1424" s="20">
        <f t="shared" si="614"/>
        <v>0.33959968689400055</v>
      </c>
      <c r="N1424" s="20">
        <f t="shared" si="598"/>
        <v>0.86404878611066904</v>
      </c>
      <c r="O1424" s="20">
        <f t="shared" si="599"/>
        <v>0.13595121388933104</v>
      </c>
      <c r="P1424" s="21">
        <f>IF(SUMIFS('Daily NSE Equity Options'!$L:$L,'Daily NSE Equity Options'!$A:$A,$A1424)=0,"",SUMIFS('Daily NSE Equity Options'!$L:$L,'Daily NSE Equity Options'!$A:$A,$A1424))</f>
        <v>500656.66749999998</v>
      </c>
      <c r="Q1424" s="8">
        <f>IF(SUMIFS('Daily BSE Equity Options'!$L:$L,'Daily BSE Equity Options'!$A:$A,$A1424)=0,"",SUMIFS('Daily BSE Equity Options'!$L:$L,'Daily BSE Equity Options'!$A:$A,$A1424))</f>
        <v>62102.263200000001</v>
      </c>
      <c r="R1424" s="8">
        <f t="shared" si="600"/>
        <v>562758.93070000003</v>
      </c>
      <c r="S1424" s="23">
        <f t="shared" si="601"/>
        <v>1.4622407923497773</v>
      </c>
      <c r="T1424" s="23">
        <f t="shared" si="602"/>
        <v>4.8450409063598148</v>
      </c>
      <c r="U1424" s="23">
        <f t="shared" si="603"/>
        <v>1.6302242808695113</v>
      </c>
      <c r="V1424" s="23">
        <f t="shared" si="615"/>
        <v>1.8520564770026744</v>
      </c>
      <c r="W1424" s="23">
        <f t="shared" si="616"/>
        <v>0.68011739290994644</v>
      </c>
      <c r="X1424" s="23">
        <f t="shared" si="617"/>
        <v>1.6482101511157952</v>
      </c>
      <c r="Y1424" s="23">
        <f t="shared" si="604"/>
        <v>0.88964677446743889</v>
      </c>
      <c r="Z1424" s="23">
        <f t="shared" si="605"/>
        <v>0.11035322553256105</v>
      </c>
      <c r="AA1424" s="24">
        <f>IF(SUMIFS('Daily NSE Equity Options'!$M:$M,'Daily NSE Equity Options'!$A:$A,$A1424)=0,"",SUMIFS('Daily NSE Equity Options'!$M:$M,'Daily NSE Equity Options'!$A:$A,$A1424))</f>
        <v>260803880</v>
      </c>
      <c r="AB1424" s="9">
        <f>IF(SUMIFS('Daily BSE Equity Options'!$M:$M,'Daily BSE Equity Options'!$A:$A,$A1424)=0,"",SUMIFS('Daily BSE Equity Options'!$M:$M,'Daily BSE Equity Options'!$A:$A,$A1424))</f>
        <v>36282950</v>
      </c>
      <c r="AC1424" s="9">
        <f t="shared" si="606"/>
        <v>297086830</v>
      </c>
      <c r="AD1424" s="26">
        <f t="shared" si="607"/>
        <v>-0.13744863980766453</v>
      </c>
      <c r="AE1424" s="26">
        <f t="shared" si="608"/>
        <v>1.7050325095658141</v>
      </c>
      <c r="AF1424" s="26">
        <f t="shared" si="609"/>
        <v>-5.9186189935883537E-2</v>
      </c>
      <c r="AG1424" s="26">
        <f t="shared" si="618"/>
        <v>1.7149079760342567</v>
      </c>
      <c r="AH1424" s="26">
        <f t="shared" si="619"/>
        <v>0.67726676561797627</v>
      </c>
      <c r="AI1424" s="26">
        <f t="shared" si="620"/>
        <v>1.5241921749037699</v>
      </c>
      <c r="AJ1424" s="26">
        <f t="shared" si="610"/>
        <v>0.877870890473334</v>
      </c>
      <c r="AK1424" s="26">
        <f t="shared" si="611"/>
        <v>0.12212910952666599</v>
      </c>
      <c r="AL1424" s="29">
        <v>9.6750000000000007</v>
      </c>
      <c r="AM1424" s="30">
        <v>9.7850000000000001</v>
      </c>
      <c r="AN1424" s="30">
        <v>9.3224999999999998</v>
      </c>
      <c r="AO1424" s="30">
        <v>9.3800000000000008</v>
      </c>
      <c r="AP1424" s="31">
        <v>-3.0499999999999999E-2</v>
      </c>
    </row>
    <row r="1425" spans="1:42" x14ac:dyDescent="0.2">
      <c r="A1425" s="11">
        <v>46015</v>
      </c>
      <c r="B1425" s="5" t="s">
        <v>240</v>
      </c>
      <c r="C1425" s="10">
        <v>45992</v>
      </c>
      <c r="D1425" s="5" t="s">
        <v>197</v>
      </c>
      <c r="E1425" s="18">
        <f>IF(SUMIFS('Daily NSE Equity Options'!$K:$K,'Daily NSE Equity Options'!$A:$A,$A1425)=0,"",SUMIFS('Daily NSE Equity Options'!$K:$K,'Daily NSE Equity Options'!$A:$A,$A1425))</f>
        <v>294.1968</v>
      </c>
      <c r="F1425" s="7">
        <f>IF(SUMIFS('Daily BSE Equity Options'!$K:$K,'Daily BSE Equity Options'!$A:$A,$A1425)=0,"",SUMIFS('Daily BSE Equity Options'!$K:$K,'Daily BSE Equity Options'!$A:$A,$A1425))</f>
        <v>325.25349999999997</v>
      </c>
      <c r="G1425" s="7">
        <f t="shared" si="594"/>
        <v>619.45029999999997</v>
      </c>
      <c r="H1425" s="20">
        <f t="shared" si="595"/>
        <v>-0.34876466485254409</v>
      </c>
      <c r="I1425" s="20">
        <f t="shared" si="596"/>
        <v>10.879844111824564</v>
      </c>
      <c r="J1425" s="20">
        <f t="shared" si="597"/>
        <v>0.29286342656123954</v>
      </c>
      <c r="K1425" s="20">
        <f t="shared" si="612"/>
        <v>-0.4336591464946451</v>
      </c>
      <c r="L1425" s="20">
        <f t="shared" si="613"/>
        <v>2.9793954565030147</v>
      </c>
      <c r="M1425" s="20">
        <f t="shared" si="614"/>
        <v>3.034976985345561E-2</v>
      </c>
      <c r="N1425" s="20">
        <f t="shared" si="598"/>
        <v>0.47493204862440136</v>
      </c>
      <c r="O1425" s="20">
        <f t="shared" si="599"/>
        <v>0.52506795137559858</v>
      </c>
      <c r="P1425" s="21">
        <f>IF(SUMIFS('Daily NSE Equity Options'!$L:$L,'Daily NSE Equity Options'!$A:$A,$A1425)=0,"",SUMIFS('Daily NSE Equity Options'!$L:$L,'Daily NSE Equity Options'!$A:$A,$A1425))</f>
        <v>101158.8382</v>
      </c>
      <c r="Q1425" s="8">
        <f>IF(SUMIFS('Daily BSE Equity Options'!$L:$L,'Daily BSE Equity Options'!$A:$A,$A1425)=0,"",SUMIFS('Daily BSE Equity Options'!$L:$L,'Daily BSE Equity Options'!$A:$A,$A1425))</f>
        <v>609962.38489999995</v>
      </c>
      <c r="R1425" s="8">
        <f t="shared" si="600"/>
        <v>711121.22309999994</v>
      </c>
      <c r="S1425" s="23">
        <f t="shared" si="601"/>
        <v>-0.73811218849143634</v>
      </c>
      <c r="T1425" s="23">
        <f t="shared" si="602"/>
        <v>63.275158574487179</v>
      </c>
      <c r="U1425" s="23">
        <f t="shared" si="603"/>
        <v>0.79686011636262832</v>
      </c>
      <c r="V1425" s="23">
        <f t="shared" si="615"/>
        <v>-0.79794768597583898</v>
      </c>
      <c r="W1425" s="23">
        <f t="shared" si="616"/>
        <v>8.8219026726227252</v>
      </c>
      <c r="X1425" s="23">
        <f t="shared" si="617"/>
        <v>0.26363383023607678</v>
      </c>
      <c r="Y1425" s="23">
        <f t="shared" si="604"/>
        <v>0.14225259338909471</v>
      </c>
      <c r="Z1425" s="23">
        <f t="shared" si="605"/>
        <v>0.85774740661090532</v>
      </c>
      <c r="AA1425" s="24">
        <f>IF(SUMIFS('Daily NSE Equity Options'!$M:$M,'Daily NSE Equity Options'!$A:$A,$A1425)=0,"",SUMIFS('Daily NSE Equity Options'!$M:$M,'Daily NSE Equity Options'!$A:$A,$A1425))</f>
        <v>57993036</v>
      </c>
      <c r="AB1425" s="9">
        <f>IF(SUMIFS('Daily BSE Equity Options'!$M:$M,'Daily BSE Equity Options'!$A:$A,$A1425)=0,"",SUMIFS('Daily BSE Equity Options'!$M:$M,'Daily BSE Equity Options'!$A:$A,$A1425))</f>
        <v>355753101</v>
      </c>
      <c r="AC1425" s="9">
        <f t="shared" si="606"/>
        <v>413746137</v>
      </c>
      <c r="AD1425" s="26">
        <f t="shared" si="607"/>
        <v>-0.89096434683194492</v>
      </c>
      <c r="AE1425" s="26">
        <f t="shared" si="608"/>
        <v>28.659797047885878</v>
      </c>
      <c r="AF1425" s="26">
        <f t="shared" si="609"/>
        <v>-0.23925081566634299</v>
      </c>
      <c r="AG1425" s="26">
        <f t="shared" si="618"/>
        <v>-0.77763737257283139</v>
      </c>
      <c r="AH1425" s="26">
        <f t="shared" si="619"/>
        <v>8.8049662720368662</v>
      </c>
      <c r="AI1425" s="26">
        <f t="shared" si="620"/>
        <v>0.39267747749033499</v>
      </c>
      <c r="AJ1425" s="26">
        <f t="shared" si="610"/>
        <v>0.14016574612755842</v>
      </c>
      <c r="AK1425" s="26">
        <f t="shared" si="611"/>
        <v>0.85983425387244161</v>
      </c>
      <c r="AL1425" s="29">
        <v>9.3774999999999995</v>
      </c>
      <c r="AM1425" s="30">
        <v>9.68</v>
      </c>
      <c r="AN1425" s="30">
        <v>8.8825000000000003</v>
      </c>
      <c r="AO1425" s="30">
        <v>9.19</v>
      </c>
      <c r="AP1425" s="31">
        <v>-0.02</v>
      </c>
    </row>
    <row r="1426" spans="1:42" x14ac:dyDescent="0.2">
      <c r="A1426" s="11">
        <v>46017</v>
      </c>
      <c r="B1426" s="5" t="s">
        <v>241</v>
      </c>
      <c r="C1426" s="10">
        <v>45992</v>
      </c>
      <c r="D1426" s="5" t="s">
        <v>197</v>
      </c>
      <c r="E1426" s="18">
        <f>IF(SUMIFS('Daily NSE Equity Options'!$K:$K,'Daily NSE Equity Options'!$A:$A,$A1426)=0,"",SUMIFS('Daily NSE Equity Options'!$K:$K,'Daily NSE Equity Options'!$A:$A,$A1426))</f>
        <v>346.80709999999999</v>
      </c>
      <c r="F1426" s="7">
        <f>IF(SUMIFS('Daily BSE Equity Options'!$K:$K,'Daily BSE Equity Options'!$A:$A,$A1426)=0,"",SUMIFS('Daily BSE Equity Options'!$K:$K,'Daily BSE Equity Options'!$A:$A,$A1426))</f>
        <v>57.2014</v>
      </c>
      <c r="G1426" s="7">
        <f t="shared" si="594"/>
        <v>404.00849999999997</v>
      </c>
      <c r="H1426" s="20">
        <f t="shared" si="595"/>
        <v>-0.26234185501060203</v>
      </c>
      <c r="I1426" s="20">
        <f t="shared" si="596"/>
        <v>0.2339216608351633</v>
      </c>
      <c r="J1426" s="20">
        <f t="shared" si="597"/>
        <v>-0.21780104103844422</v>
      </c>
      <c r="K1426" s="20">
        <f t="shared" si="612"/>
        <v>0.17882689410625807</v>
      </c>
      <c r="L1426" s="20">
        <f t="shared" si="613"/>
        <v>-0.82413286867012958</v>
      </c>
      <c r="M1426" s="20">
        <f t="shared" si="614"/>
        <v>-0.3477951338468962</v>
      </c>
      <c r="N1426" s="20">
        <f t="shared" si="598"/>
        <v>0.85841535512247891</v>
      </c>
      <c r="O1426" s="20">
        <f t="shared" si="599"/>
        <v>0.14158464487752115</v>
      </c>
      <c r="P1426" s="21">
        <f>IF(SUMIFS('Daily NSE Equity Options'!$L:$L,'Daily NSE Equity Options'!$A:$A,$A1426)=0,"",SUMIFS('Daily NSE Equity Options'!$L:$L,'Daily NSE Equity Options'!$A:$A,$A1426))</f>
        <v>147808.21220000001</v>
      </c>
      <c r="Q1426" s="8">
        <f>IF(SUMIFS('Daily BSE Equity Options'!$L:$L,'Daily BSE Equity Options'!$A:$A,$A1426)=0,"",SUMIFS('Daily BSE Equity Options'!$L:$L,'Daily BSE Equity Options'!$A:$A,$A1426))</f>
        <v>26882.8678</v>
      </c>
      <c r="R1426" s="8">
        <f t="shared" si="600"/>
        <v>174691.08000000002</v>
      </c>
      <c r="S1426" s="23">
        <f t="shared" si="601"/>
        <v>-0.55854284839718338</v>
      </c>
      <c r="T1426" s="23">
        <f t="shared" si="602"/>
        <v>0.21472324105352603</v>
      </c>
      <c r="U1426" s="23">
        <f t="shared" si="603"/>
        <v>-0.51060041327840455</v>
      </c>
      <c r="V1426" s="23">
        <f t="shared" si="615"/>
        <v>0.46114976041707845</v>
      </c>
      <c r="W1426" s="23">
        <f t="shared" si="616"/>
        <v>-0.95592700719666945</v>
      </c>
      <c r="X1426" s="23">
        <f t="shared" si="617"/>
        <v>-0.75434416197217835</v>
      </c>
      <c r="Y1426" s="23">
        <f t="shared" si="604"/>
        <v>0.84611196061069627</v>
      </c>
      <c r="Z1426" s="23">
        <f t="shared" si="605"/>
        <v>0.15388803938930368</v>
      </c>
      <c r="AA1426" s="24">
        <f>IF(SUMIFS('Daily NSE Equity Options'!$M:$M,'Daily NSE Equity Options'!$A:$A,$A1426)=0,"",SUMIFS('Daily NSE Equity Options'!$M:$M,'Daily NSE Equity Options'!$A:$A,$A1426))</f>
        <v>82327817</v>
      </c>
      <c r="AB1426" s="9">
        <f>IF(SUMIFS('Daily BSE Equity Options'!$M:$M,'Daily BSE Equity Options'!$A:$A,$A1426)=0,"",SUMIFS('Daily BSE Equity Options'!$M:$M,'Daily BSE Equity Options'!$A:$A,$A1426))</f>
        <v>15720617</v>
      </c>
      <c r="AC1426" s="9">
        <f t="shared" si="606"/>
        <v>98048434</v>
      </c>
      <c r="AD1426" s="26">
        <f t="shared" si="607"/>
        <v>-0.84882740638881948</v>
      </c>
      <c r="AE1426" s="26">
        <f t="shared" si="608"/>
        <v>-0.43844508403150173</v>
      </c>
      <c r="AF1426" s="26">
        <f t="shared" si="609"/>
        <v>-0.82876317625968432</v>
      </c>
      <c r="AG1426" s="26">
        <f t="shared" si="618"/>
        <v>0.41961557246287295</v>
      </c>
      <c r="AH1426" s="26">
        <f t="shared" si="619"/>
        <v>-0.95581031632384839</v>
      </c>
      <c r="AI1426" s="26">
        <f t="shared" si="620"/>
        <v>-0.76302272037889751</v>
      </c>
      <c r="AJ1426" s="26">
        <f t="shared" si="610"/>
        <v>0.83966478240743758</v>
      </c>
      <c r="AK1426" s="26">
        <f t="shared" si="611"/>
        <v>0.16033521759256247</v>
      </c>
      <c r="AL1426" s="29">
        <v>9.19</v>
      </c>
      <c r="AM1426" s="30">
        <v>9.3949999999999996</v>
      </c>
      <c r="AN1426" s="30">
        <v>9.02</v>
      </c>
      <c r="AO1426" s="30">
        <v>9.15</v>
      </c>
      <c r="AP1426" s="31">
        <v>-4.4000000000000003E-3</v>
      </c>
    </row>
    <row r="1427" spans="1:42" x14ac:dyDescent="0.2">
      <c r="A1427" s="11">
        <v>46020</v>
      </c>
      <c r="B1427" s="5" t="s">
        <v>244</v>
      </c>
      <c r="C1427" s="10">
        <v>45992</v>
      </c>
      <c r="D1427" s="5" t="s">
        <v>197</v>
      </c>
      <c r="E1427" s="18">
        <f>IF(SUMIFS('Daily NSE Equity Options'!$K:$K,'Daily NSE Equity Options'!$A:$A,$A1427)=0,"",SUMIFS('Daily NSE Equity Options'!$K:$K,'Daily NSE Equity Options'!$A:$A,$A1427))</f>
        <v>439.98219999999998</v>
      </c>
      <c r="F1427" s="7">
        <f>IF(SUMIFS('Daily BSE Equity Options'!$K:$K,'Daily BSE Equity Options'!$A:$A,$A1427)=0,"",SUMIFS('Daily BSE Equity Options'!$K:$K,'Daily BSE Equity Options'!$A:$A,$A1427))</f>
        <v>70.015699999999995</v>
      </c>
      <c r="G1427" s="7">
        <f t="shared" si="594"/>
        <v>509.99789999999996</v>
      </c>
      <c r="H1427" s="20" t="str">
        <f t="shared" si="595"/>
        <v/>
      </c>
      <c r="I1427" s="20" t="str">
        <f t="shared" si="596"/>
        <v/>
      </c>
      <c r="J1427" s="20" t="str">
        <f t="shared" si="597"/>
        <v/>
      </c>
      <c r="K1427" s="20">
        <f t="shared" si="612"/>
        <v>0.26866549156577246</v>
      </c>
      <c r="L1427" s="20">
        <f t="shared" si="613"/>
        <v>0.22402074075110034</v>
      </c>
      <c r="M1427" s="20">
        <f t="shared" si="614"/>
        <v>0.26234448037603175</v>
      </c>
      <c r="N1427" s="20">
        <f t="shared" si="598"/>
        <v>0.86271374842916027</v>
      </c>
      <c r="O1427" s="20">
        <f t="shared" si="599"/>
        <v>0.13728625157083979</v>
      </c>
      <c r="P1427" s="21">
        <f>IF(SUMIFS('Daily NSE Equity Options'!$L:$L,'Daily NSE Equity Options'!$A:$A,$A1427)=0,"",SUMIFS('Daily NSE Equity Options'!$L:$L,'Daily NSE Equity Options'!$A:$A,$A1427))</f>
        <v>242028.78940000001</v>
      </c>
      <c r="Q1427" s="8">
        <f>IF(SUMIFS('Daily BSE Equity Options'!$L:$L,'Daily BSE Equity Options'!$A:$A,$A1427)=0,"",SUMIFS('Daily BSE Equity Options'!$L:$L,'Daily BSE Equity Options'!$A:$A,$A1427))</f>
        <v>38836.434999999998</v>
      </c>
      <c r="R1427" s="8">
        <f t="shared" si="600"/>
        <v>280865.22440000001</v>
      </c>
      <c r="S1427" s="23" t="str">
        <f t="shared" si="601"/>
        <v/>
      </c>
      <c r="T1427" s="23" t="str">
        <f t="shared" si="602"/>
        <v/>
      </c>
      <c r="U1427" s="23" t="str">
        <f t="shared" si="603"/>
        <v/>
      </c>
      <c r="V1427" s="23">
        <f t="shared" si="615"/>
        <v>0.6374515718552205</v>
      </c>
      <c r="W1427" s="23">
        <f t="shared" si="616"/>
        <v>0.44465372105873313</v>
      </c>
      <c r="X1427" s="23">
        <f t="shared" si="617"/>
        <v>0.60778228859767758</v>
      </c>
      <c r="Y1427" s="23">
        <f t="shared" si="604"/>
        <v>0.86172572598489339</v>
      </c>
      <c r="Z1427" s="23">
        <f t="shared" si="605"/>
        <v>0.13827427401510659</v>
      </c>
      <c r="AA1427" s="24">
        <f>IF(SUMIFS('Daily NSE Equity Options'!$M:$M,'Daily NSE Equity Options'!$A:$A,$A1427)=0,"",SUMIFS('Daily NSE Equity Options'!$M:$M,'Daily NSE Equity Options'!$A:$A,$A1427))</f>
        <v>130665280</v>
      </c>
      <c r="AB1427" s="9">
        <f>IF(SUMIFS('Daily BSE Equity Options'!$M:$M,'Daily BSE Equity Options'!$A:$A,$A1427)=0,"",SUMIFS('Daily BSE Equity Options'!$M:$M,'Daily BSE Equity Options'!$A:$A,$A1427))</f>
        <v>22793035</v>
      </c>
      <c r="AC1427" s="9">
        <f t="shared" si="606"/>
        <v>153458315</v>
      </c>
      <c r="AD1427" s="26" t="str">
        <f t="shared" si="607"/>
        <v/>
      </c>
      <c r="AE1427" s="26" t="str">
        <f t="shared" si="608"/>
        <v/>
      </c>
      <c r="AF1427" s="26" t="str">
        <f t="shared" si="609"/>
        <v/>
      </c>
      <c r="AG1427" s="26">
        <f t="shared" si="618"/>
        <v>0.58713403028772149</v>
      </c>
      <c r="AH1427" s="26">
        <f t="shared" si="619"/>
        <v>0.44988170629689672</v>
      </c>
      <c r="AI1427" s="26">
        <f t="shared" si="620"/>
        <v>0.56512764905556767</v>
      </c>
      <c r="AJ1427" s="26">
        <f t="shared" si="610"/>
        <v>0.85147083753656494</v>
      </c>
      <c r="AK1427" s="26">
        <f t="shared" si="611"/>
        <v>0.14852916246343512</v>
      </c>
      <c r="AL1427" s="29">
        <v>9.15</v>
      </c>
      <c r="AM1427" s="30">
        <v>9.77</v>
      </c>
      <c r="AN1427" s="30">
        <v>9.0474999999999994</v>
      </c>
      <c r="AO1427" s="30">
        <v>9.7200000000000006</v>
      </c>
      <c r="AP1427" s="31">
        <v>6.2300000000000001E-2</v>
      </c>
    </row>
    <row r="1428" spans="1:42" x14ac:dyDescent="0.2">
      <c r="A1428" s="11">
        <v>46021</v>
      </c>
      <c r="B1428" s="5" t="s">
        <v>242</v>
      </c>
      <c r="C1428" s="10">
        <v>45992</v>
      </c>
      <c r="D1428" s="5" t="s">
        <v>197</v>
      </c>
      <c r="E1428" s="18">
        <f>IF(SUMIFS('Daily NSE Equity Options'!$K:$K,'Daily NSE Equity Options'!$A:$A,$A1428)=0,"",SUMIFS('Daily NSE Equity Options'!$K:$K,'Daily NSE Equity Options'!$A:$A,$A1428))</f>
        <v>647.84849999999994</v>
      </c>
      <c r="F1428" s="7">
        <f>IF(SUMIFS('Daily BSE Equity Options'!$K:$K,'Daily BSE Equity Options'!$A:$A,$A1428)=0,"",SUMIFS('Daily BSE Equity Options'!$K:$K,'Daily BSE Equity Options'!$A:$A,$A1428))</f>
        <v>80.523200000000003</v>
      </c>
      <c r="G1428" s="7">
        <f t="shared" si="594"/>
        <v>728.37169999999992</v>
      </c>
      <c r="H1428" s="20">
        <f t="shared" si="595"/>
        <v>8.6676147113998736E-2</v>
      </c>
      <c r="I1428" s="20">
        <f t="shared" si="596"/>
        <v>-0.48315440437388557</v>
      </c>
      <c r="J1428" s="20">
        <f t="shared" si="597"/>
        <v>-3.1384288612950839E-2</v>
      </c>
      <c r="K1428" s="20">
        <f t="shared" si="612"/>
        <v>0.47244252153837119</v>
      </c>
      <c r="L1428" s="20">
        <f t="shared" si="613"/>
        <v>0.15007348351869654</v>
      </c>
      <c r="M1428" s="20">
        <f t="shared" si="614"/>
        <v>0.42818568468615248</v>
      </c>
      <c r="N1428" s="20">
        <f t="shared" si="598"/>
        <v>0.88944765426773176</v>
      </c>
      <c r="O1428" s="20">
        <f t="shared" si="599"/>
        <v>0.11055234573226831</v>
      </c>
      <c r="P1428" s="21">
        <f>IF(SUMIFS('Daily NSE Equity Options'!$L:$L,'Daily NSE Equity Options'!$A:$A,$A1428)=0,"",SUMIFS('Daily NSE Equity Options'!$L:$L,'Daily NSE Equity Options'!$A:$A,$A1428))</f>
        <v>660344.14040000003</v>
      </c>
      <c r="Q1428" s="8">
        <f>IF(SUMIFS('Daily BSE Equity Options'!$L:$L,'Daily BSE Equity Options'!$A:$A,$A1428)=0,"",SUMIFS('Daily BSE Equity Options'!$L:$L,'Daily BSE Equity Options'!$A:$A,$A1428))</f>
        <v>49623.696199999998</v>
      </c>
      <c r="R1428" s="8">
        <f t="shared" si="600"/>
        <v>709967.83660000004</v>
      </c>
      <c r="S1428" s="23">
        <f t="shared" si="601"/>
        <v>2.0911641400768954</v>
      </c>
      <c r="T1428" s="23">
        <f t="shared" si="602"/>
        <v>-0.68141299982772929</v>
      </c>
      <c r="U1428" s="23">
        <f t="shared" si="603"/>
        <v>0.92202691693562544</v>
      </c>
      <c r="V1428" s="23">
        <f t="shared" si="615"/>
        <v>1.7283702159442358</v>
      </c>
      <c r="W1428" s="23">
        <f t="shared" si="616"/>
        <v>0.27776136506865279</v>
      </c>
      <c r="X1428" s="23">
        <f t="shared" si="617"/>
        <v>1.5277883302095265</v>
      </c>
      <c r="Y1428" s="23">
        <f t="shared" si="604"/>
        <v>0.9301043038264305</v>
      </c>
      <c r="Z1428" s="23">
        <f t="shared" si="605"/>
        <v>6.9895696173569444E-2</v>
      </c>
      <c r="AA1428" s="24">
        <f>IF(SUMIFS('Daily NSE Equity Options'!$M:$M,'Daily NSE Equity Options'!$A:$A,$A1428)=0,"",SUMIFS('Daily NSE Equity Options'!$M:$M,'Daily NSE Equity Options'!$A:$A,$A1428))</f>
        <v>341469130</v>
      </c>
      <c r="AB1428" s="9">
        <f>IF(SUMIFS('Daily BSE Equity Options'!$M:$M,'Daily BSE Equity Options'!$A:$A,$A1428)=0,"",SUMIFS('Daily BSE Equity Options'!$M:$M,'Daily BSE Equity Options'!$A:$A,$A1428))</f>
        <v>29190330</v>
      </c>
      <c r="AC1428" s="9">
        <f t="shared" si="606"/>
        <v>370659460</v>
      </c>
      <c r="AD1428" s="26">
        <f t="shared" si="607"/>
        <v>0.3967697023955461</v>
      </c>
      <c r="AE1428" s="26">
        <f t="shared" si="608"/>
        <v>-0.83734107520880829</v>
      </c>
      <c r="AF1428" s="26">
        <f t="shared" si="609"/>
        <v>-0.12565446595890783</v>
      </c>
      <c r="AG1428" s="26">
        <f t="shared" si="618"/>
        <v>1.6133118912690501</v>
      </c>
      <c r="AH1428" s="26">
        <f t="shared" si="619"/>
        <v>0.28066885344580039</v>
      </c>
      <c r="AI1428" s="26">
        <f t="shared" si="620"/>
        <v>1.4153755369984351</v>
      </c>
      <c r="AJ1428" s="26">
        <f t="shared" si="610"/>
        <v>0.92124757857252582</v>
      </c>
      <c r="AK1428" s="26">
        <f t="shared" si="611"/>
        <v>7.8752421427474156E-2</v>
      </c>
      <c r="AL1428" s="29">
        <v>9.7200000000000006</v>
      </c>
      <c r="AM1428" s="30">
        <v>9.9875000000000007</v>
      </c>
      <c r="AN1428" s="30">
        <v>9.5875000000000004</v>
      </c>
      <c r="AO1428" s="30">
        <v>9.68</v>
      </c>
      <c r="AP1428" s="31">
        <v>-4.1000000000000003E-3</v>
      </c>
    </row>
    <row r="1429" spans="1:42" x14ac:dyDescent="0.2">
      <c r="A1429" s="11">
        <v>46022</v>
      </c>
      <c r="B1429" s="5" t="s">
        <v>240</v>
      </c>
      <c r="C1429" s="10">
        <v>45992</v>
      </c>
      <c r="D1429" s="5" t="s">
        <v>197</v>
      </c>
      <c r="E1429" s="18">
        <f>IF(SUMIFS('Daily NSE Equity Options'!$K:$K,'Daily NSE Equity Options'!$A:$A,$A1429)=0,"",SUMIFS('Daily NSE Equity Options'!$K:$K,'Daily NSE Equity Options'!$A:$A,$A1429))</f>
        <v>356.29570000000001</v>
      </c>
      <c r="F1429" s="7">
        <f>IF(SUMIFS('Daily BSE Equity Options'!$K:$K,'Daily BSE Equity Options'!$A:$A,$A1429)=0,"",SUMIFS('Daily BSE Equity Options'!$K:$K,'Daily BSE Equity Options'!$A:$A,$A1429))</f>
        <v>247.5847</v>
      </c>
      <c r="G1429" s="7">
        <f t="shared" si="594"/>
        <v>603.88040000000001</v>
      </c>
      <c r="H1429" s="20">
        <f t="shared" si="595"/>
        <v>-0.2724977131282772</v>
      </c>
      <c r="I1429" s="20">
        <f t="shared" si="596"/>
        <v>5.7229673036139532</v>
      </c>
      <c r="J1429" s="20">
        <f t="shared" si="597"/>
        <v>0.14679989904642921</v>
      </c>
      <c r="K1429" s="20">
        <f t="shared" si="612"/>
        <v>-0.45003237639664206</v>
      </c>
      <c r="L1429" s="20">
        <f t="shared" si="613"/>
        <v>2.0747002106225287</v>
      </c>
      <c r="M1429" s="20">
        <f t="shared" si="614"/>
        <v>-0.17091726655497452</v>
      </c>
      <c r="N1429" s="20">
        <f t="shared" si="598"/>
        <v>0.59001037291490166</v>
      </c>
      <c r="O1429" s="20">
        <f t="shared" si="599"/>
        <v>0.40998962708509828</v>
      </c>
      <c r="P1429" s="21">
        <f>IF(SUMIFS('Daily NSE Equity Options'!$L:$L,'Daily NSE Equity Options'!$A:$A,$A1429)=0,"",SUMIFS('Daily NSE Equity Options'!$L:$L,'Daily NSE Equity Options'!$A:$A,$A1429))</f>
        <v>107910.6686</v>
      </c>
      <c r="Q1429" s="8">
        <f>IF(SUMIFS('Daily BSE Equity Options'!$L:$L,'Daily BSE Equity Options'!$A:$A,$A1429)=0,"",SUMIFS('Daily BSE Equity Options'!$L:$L,'Daily BSE Equity Options'!$A:$A,$A1429))</f>
        <v>214881.67540000001</v>
      </c>
      <c r="R1429" s="8">
        <f t="shared" si="600"/>
        <v>322792.34400000004</v>
      </c>
      <c r="S1429" s="23">
        <f t="shared" si="601"/>
        <v>-0.57134930470976142</v>
      </c>
      <c r="T1429" s="23">
        <f t="shared" si="602"/>
        <v>19.759692692862522</v>
      </c>
      <c r="U1429" s="23">
        <f t="shared" si="603"/>
        <v>0.2315810195749235</v>
      </c>
      <c r="V1429" s="23">
        <f t="shared" si="615"/>
        <v>-0.83658419603052181</v>
      </c>
      <c r="W1429" s="23">
        <f t="shared" si="616"/>
        <v>3.3302230961183419</v>
      </c>
      <c r="X1429" s="23">
        <f t="shared" si="617"/>
        <v>-0.54534229952467106</v>
      </c>
      <c r="Y1429" s="23">
        <f t="shared" si="604"/>
        <v>0.33430368038716551</v>
      </c>
      <c r="Z1429" s="23">
        <f t="shared" si="605"/>
        <v>0.66569631961283438</v>
      </c>
      <c r="AA1429" s="24">
        <f>IF(SUMIFS('Daily NSE Equity Options'!$M:$M,'Daily NSE Equity Options'!$A:$A,$A1429)=0,"",SUMIFS('Daily NSE Equity Options'!$M:$M,'Daily NSE Equity Options'!$A:$A,$A1429))</f>
        <v>66071381</v>
      </c>
      <c r="AB1429" s="9">
        <f>IF(SUMIFS('Daily BSE Equity Options'!$M:$M,'Daily BSE Equity Options'!$A:$A,$A1429)=0,"",SUMIFS('Daily BSE Equity Options'!$M:$M,'Daily BSE Equity Options'!$A:$A,$A1429))</f>
        <v>126160529</v>
      </c>
      <c r="AC1429" s="9">
        <f t="shared" si="606"/>
        <v>192231910</v>
      </c>
      <c r="AD1429" s="26">
        <f t="shared" si="607"/>
        <v>-0.79051945159982073</v>
      </c>
      <c r="AE1429" s="26">
        <f t="shared" si="608"/>
        <v>8.6061011735368869</v>
      </c>
      <c r="AF1429" s="26">
        <f t="shared" si="609"/>
        <v>-0.41488893349036793</v>
      </c>
      <c r="AG1429" s="26">
        <f t="shared" si="618"/>
        <v>-0.80650847999056308</v>
      </c>
      <c r="AH1429" s="26">
        <f t="shared" si="619"/>
        <v>3.3219973532330744</v>
      </c>
      <c r="AI1429" s="26">
        <f t="shared" si="620"/>
        <v>-0.48137864874674996</v>
      </c>
      <c r="AJ1429" s="26">
        <f t="shared" si="610"/>
        <v>0.34370662498229354</v>
      </c>
      <c r="AK1429" s="26">
        <f t="shared" si="611"/>
        <v>0.65629337501770646</v>
      </c>
      <c r="AL1429" s="29">
        <v>9.6775000000000002</v>
      </c>
      <c r="AM1429" s="30">
        <v>9.73</v>
      </c>
      <c r="AN1429" s="30">
        <v>9.3125</v>
      </c>
      <c r="AO1429" s="30">
        <v>9.48</v>
      </c>
      <c r="AP1429" s="31">
        <v>-2.0400000000000001E-2</v>
      </c>
    </row>
    <row r="1430" spans="1:42" x14ac:dyDescent="0.2">
      <c r="A1430" s="11">
        <v>46023</v>
      </c>
      <c r="B1430" s="5" t="s">
        <v>243</v>
      </c>
      <c r="C1430" s="10">
        <v>46023</v>
      </c>
      <c r="D1430" s="5" t="s">
        <v>198</v>
      </c>
      <c r="E1430" s="18">
        <f>IF(SUMIFS('Daily NSE Equity Options'!$K:$K,'Daily NSE Equity Options'!$A:$A,$A1430)=0,"",SUMIFS('Daily NSE Equity Options'!$K:$K,'Daily NSE Equity Options'!$A:$A,$A1430))</f>
        <v>252.6935</v>
      </c>
      <c r="F1430" s="7">
        <f>IF(SUMIFS('Daily BSE Equity Options'!$K:$K,'Daily BSE Equity Options'!$A:$A,$A1430)=0,"",SUMIFS('Daily BSE Equity Options'!$K:$K,'Daily BSE Equity Options'!$A:$A,$A1430))</f>
        <v>367.88560000000001</v>
      </c>
      <c r="G1430" s="7">
        <f t="shared" si="594"/>
        <v>620.57910000000004</v>
      </c>
      <c r="H1430" s="20">
        <f t="shared" si="595"/>
        <v>-0.49595597490047516</v>
      </c>
      <c r="I1430" s="20">
        <f t="shared" si="596"/>
        <v>6.8909678235820264</v>
      </c>
      <c r="J1430" s="20">
        <f t="shared" si="597"/>
        <v>0.13254012705097318</v>
      </c>
      <c r="K1430" s="20">
        <f t="shared" si="612"/>
        <v>-0.29077589204697107</v>
      </c>
      <c r="L1430" s="20">
        <f t="shared" si="613"/>
        <v>0.48589795734550645</v>
      </c>
      <c r="M1430" s="20">
        <f t="shared" si="614"/>
        <v>2.7652329832198674E-2</v>
      </c>
      <c r="N1430" s="20">
        <f t="shared" si="598"/>
        <v>0.40718983285128357</v>
      </c>
      <c r="O1430" s="20">
        <f t="shared" si="599"/>
        <v>0.59281016714871637</v>
      </c>
      <c r="P1430" s="21">
        <f>IF(SUMIFS('Daily NSE Equity Options'!$L:$L,'Daily NSE Equity Options'!$A:$A,$A1430)=0,"",SUMIFS('Daily NSE Equity Options'!$L:$L,'Daily NSE Equity Options'!$A:$A,$A1430))</f>
        <v>88754.945300000007</v>
      </c>
      <c r="Q1430" s="8">
        <f>IF(SUMIFS('Daily BSE Equity Options'!$L:$L,'Daily BSE Equity Options'!$A:$A,$A1430)=0,"",SUMIFS('Daily BSE Equity Options'!$L:$L,'Daily BSE Equity Options'!$A:$A,$A1430))</f>
        <v>720210.85809999995</v>
      </c>
      <c r="R1430" s="8">
        <f t="shared" si="600"/>
        <v>808965.80339999998</v>
      </c>
      <c r="S1430" s="23">
        <f t="shared" si="601"/>
        <v>-0.42405400767033863</v>
      </c>
      <c r="T1430" s="23">
        <f t="shared" si="602"/>
        <v>50.44786136814831</v>
      </c>
      <c r="U1430" s="23">
        <f t="shared" si="603"/>
        <v>3.8123581491526357</v>
      </c>
      <c r="V1430" s="23">
        <f t="shared" si="615"/>
        <v>-0.17751463825143976</v>
      </c>
      <c r="W1430" s="23">
        <f t="shared" si="616"/>
        <v>2.3516625219872047</v>
      </c>
      <c r="X1430" s="23">
        <f t="shared" si="617"/>
        <v>1.5061492889682659</v>
      </c>
      <c r="Y1430" s="23">
        <f t="shared" si="604"/>
        <v>0.10971408794657588</v>
      </c>
      <c r="Z1430" s="23">
        <f t="shared" si="605"/>
        <v>0.89028591205342411</v>
      </c>
      <c r="AA1430" s="24">
        <f>IF(SUMIFS('Daily NSE Equity Options'!$M:$M,'Daily NSE Equity Options'!$A:$A,$A1430)=0,"",SUMIFS('Daily NSE Equity Options'!$M:$M,'Daily NSE Equity Options'!$A:$A,$A1430))</f>
        <v>54765232</v>
      </c>
      <c r="AB1430" s="9">
        <f>IF(SUMIFS('Daily BSE Equity Options'!$M:$M,'Daily BSE Equity Options'!$A:$A,$A1430)=0,"",SUMIFS('Daily BSE Equity Options'!$M:$M,'Daily BSE Equity Options'!$A:$A,$A1430))</f>
        <v>422163554</v>
      </c>
      <c r="AC1430" s="9">
        <f t="shared" si="606"/>
        <v>476928786</v>
      </c>
      <c r="AD1430" s="26">
        <f t="shared" si="607"/>
        <v>-0.4398168535681628</v>
      </c>
      <c r="AE1430" s="26">
        <f t="shared" si="608"/>
        <v>22.910741346815428</v>
      </c>
      <c r="AF1430" s="26">
        <f t="shared" si="609"/>
        <v>3.1321551542132235</v>
      </c>
      <c r="AG1430" s="26">
        <f t="shared" si="618"/>
        <v>-0.17112021617952866</v>
      </c>
      <c r="AH1430" s="26">
        <f t="shared" si="619"/>
        <v>2.3462411528093705</v>
      </c>
      <c r="AI1430" s="26">
        <f t="shared" si="620"/>
        <v>1.4810073728133899</v>
      </c>
      <c r="AJ1430" s="26">
        <f t="shared" si="610"/>
        <v>0.11482895058466863</v>
      </c>
      <c r="AK1430" s="26">
        <f t="shared" si="611"/>
        <v>0.88517104941533142</v>
      </c>
      <c r="AL1430" s="29">
        <v>9.4749999999999996</v>
      </c>
      <c r="AM1430" s="30">
        <v>9.4749999999999996</v>
      </c>
      <c r="AN1430" s="30">
        <v>8.7200000000000006</v>
      </c>
      <c r="AO1430" s="30">
        <v>9.19</v>
      </c>
      <c r="AP1430" s="31">
        <v>-3.0099999999999998E-2</v>
      </c>
    </row>
    <row r="1431" spans="1:42" x14ac:dyDescent="0.2">
      <c r="A1431" s="11">
        <v>46024</v>
      </c>
      <c r="B1431" s="5" t="s">
        <v>241</v>
      </c>
      <c r="C1431" s="10">
        <v>46023</v>
      </c>
      <c r="D1431" s="5" t="s">
        <v>198</v>
      </c>
      <c r="E1431" s="18">
        <f>IF(SUMIFS('Daily NSE Equity Options'!$K:$K,'Daily NSE Equity Options'!$A:$A,$A1431)=0,"",SUMIFS('Daily NSE Equity Options'!$K:$K,'Daily NSE Equity Options'!$A:$A,$A1431))</f>
        <v>402.18939999999998</v>
      </c>
      <c r="F1431" s="7">
        <f>IF(SUMIFS('Daily BSE Equity Options'!$K:$K,'Daily BSE Equity Options'!$A:$A,$A1431)=0,"",SUMIFS('Daily BSE Equity Options'!$K:$K,'Daily BSE Equity Options'!$A:$A,$A1431))</f>
        <v>71.145499999999998</v>
      </c>
      <c r="G1431" s="7">
        <f t="shared" si="594"/>
        <v>473.33489999999995</v>
      </c>
      <c r="H1431" s="20">
        <f t="shared" si="595"/>
        <v>-0.40088335537997688</v>
      </c>
      <c r="I1431" s="20">
        <f t="shared" si="596"/>
        <v>0.1292918582668916</v>
      </c>
      <c r="J1431" s="20">
        <f t="shared" si="597"/>
        <v>-0.35539662654750259</v>
      </c>
      <c r="K1431" s="20">
        <f t="shared" si="612"/>
        <v>0.59160959818911052</v>
      </c>
      <c r="L1431" s="20">
        <f t="shared" si="613"/>
        <v>-0.80660971780357804</v>
      </c>
      <c r="M1431" s="20">
        <f t="shared" si="614"/>
        <v>-0.23726902823507923</v>
      </c>
      <c r="N1431" s="20">
        <f t="shared" si="598"/>
        <v>0.84969310312846147</v>
      </c>
      <c r="O1431" s="20">
        <f t="shared" si="599"/>
        <v>0.15030689687153853</v>
      </c>
      <c r="P1431" s="21">
        <f>IF(SUMIFS('Daily NSE Equity Options'!$L:$L,'Daily NSE Equity Options'!$A:$A,$A1431)=0,"",SUMIFS('Daily NSE Equity Options'!$L:$L,'Daily NSE Equity Options'!$A:$A,$A1431))</f>
        <v>162313.8854</v>
      </c>
      <c r="Q1431" s="8">
        <f>IF(SUMIFS('Daily BSE Equity Options'!$L:$L,'Daily BSE Equity Options'!$A:$A,$A1431)=0,"",SUMIFS('Daily BSE Equity Options'!$L:$L,'Daily BSE Equity Options'!$A:$A,$A1431))</f>
        <v>33087.9905</v>
      </c>
      <c r="R1431" s="8">
        <f t="shared" si="600"/>
        <v>195401.87589999998</v>
      </c>
      <c r="S1431" s="23">
        <f t="shared" si="601"/>
        <v>-0.60471396548501521</v>
      </c>
      <c r="T1431" s="23">
        <f t="shared" si="602"/>
        <v>0.20177085388200888</v>
      </c>
      <c r="U1431" s="23">
        <f t="shared" si="603"/>
        <v>-0.55403641807173198</v>
      </c>
      <c r="V1431" s="23">
        <f t="shared" si="615"/>
        <v>0.82878694647789941</v>
      </c>
      <c r="W1431" s="23">
        <f t="shared" si="616"/>
        <v>-0.95405791216854186</v>
      </c>
      <c r="X1431" s="23">
        <f t="shared" si="617"/>
        <v>-0.75845471455190561</v>
      </c>
      <c r="Y1431" s="23">
        <f t="shared" si="604"/>
        <v>0.83066697621197205</v>
      </c>
      <c r="Z1431" s="23">
        <f t="shared" si="605"/>
        <v>0.16933302378802803</v>
      </c>
      <c r="AA1431" s="24">
        <f>IF(SUMIFS('Daily NSE Equity Options'!$M:$M,'Daily NSE Equity Options'!$A:$A,$A1431)=0,"",SUMIFS('Daily NSE Equity Options'!$M:$M,'Daily NSE Equity Options'!$A:$A,$A1431))</f>
        <v>99019148</v>
      </c>
      <c r="AB1431" s="9">
        <f>IF(SUMIFS('Daily BSE Equity Options'!$M:$M,'Daily BSE Equity Options'!$A:$A,$A1431)=0,"",SUMIFS('Daily BSE Equity Options'!$M:$M,'Daily BSE Equity Options'!$A:$A,$A1431))</f>
        <v>19286797</v>
      </c>
      <c r="AC1431" s="9">
        <f t="shared" si="606"/>
        <v>118305945</v>
      </c>
      <c r="AD1431" s="26">
        <f t="shared" si="607"/>
        <v>-0.59044506484476378</v>
      </c>
      <c r="AE1431" s="26">
        <f t="shared" si="608"/>
        <v>-0.43814086321255952</v>
      </c>
      <c r="AF1431" s="26">
        <f t="shared" si="609"/>
        <v>-0.57150945847149237</v>
      </c>
      <c r="AG1431" s="26">
        <f t="shared" si="618"/>
        <v>0.80806589114787286</v>
      </c>
      <c r="AH1431" s="26">
        <f t="shared" si="619"/>
        <v>-0.95431439588458644</v>
      </c>
      <c r="AI1431" s="26">
        <f t="shared" si="620"/>
        <v>-0.75194211699354208</v>
      </c>
      <c r="AJ1431" s="26">
        <f t="shared" si="610"/>
        <v>0.83697525090560754</v>
      </c>
      <c r="AK1431" s="26">
        <f t="shared" si="611"/>
        <v>0.16302474909439252</v>
      </c>
      <c r="AL1431" s="29">
        <v>9.1850000000000005</v>
      </c>
      <c r="AM1431" s="30">
        <v>9.5549999999999997</v>
      </c>
      <c r="AN1431" s="30">
        <v>8.9674999999999994</v>
      </c>
      <c r="AO1431" s="30">
        <v>9.4499999999999993</v>
      </c>
      <c r="AP1431" s="31">
        <v>2.8899999999999999E-2</v>
      </c>
    </row>
    <row r="1432" spans="1:42" x14ac:dyDescent="0.2">
      <c r="A1432" s="11">
        <v>46027</v>
      </c>
      <c r="B1432" s="5" t="s">
        <v>244</v>
      </c>
      <c r="C1432" s="10">
        <v>46023</v>
      </c>
      <c r="D1432" s="5" t="s">
        <v>198</v>
      </c>
      <c r="E1432" s="18">
        <f>IF(SUMIFS('Daily NSE Equity Options'!$K:$K,'Daily NSE Equity Options'!$A:$A,$A1432)=0,"",SUMIFS('Daily NSE Equity Options'!$K:$K,'Daily NSE Equity Options'!$A:$A,$A1432))</f>
        <v>568.1336</v>
      </c>
      <c r="F1432" s="7">
        <f>IF(SUMIFS('Daily BSE Equity Options'!$K:$K,'Daily BSE Equity Options'!$A:$A,$A1432)=0,"",SUMIFS('Daily BSE Equity Options'!$K:$K,'Daily BSE Equity Options'!$A:$A,$A1432))</f>
        <v>115.90649999999999</v>
      </c>
      <c r="G1432" s="7">
        <f t="shared" si="594"/>
        <v>684.04009999999994</v>
      </c>
      <c r="H1432" s="20" t="str">
        <f t="shared" si="595"/>
        <v/>
      </c>
      <c r="I1432" s="20" t="str">
        <f t="shared" si="596"/>
        <v/>
      </c>
      <c r="J1432" s="20" t="str">
        <f t="shared" si="597"/>
        <v/>
      </c>
      <c r="K1432" s="20">
        <f t="shared" si="612"/>
        <v>0.41260212228368043</v>
      </c>
      <c r="L1432" s="20">
        <f t="shared" si="613"/>
        <v>0.62914731079267128</v>
      </c>
      <c r="M1432" s="20">
        <f t="shared" si="614"/>
        <v>0.44515035760092903</v>
      </c>
      <c r="N1432" s="20">
        <f t="shared" si="598"/>
        <v>0.83055598641073825</v>
      </c>
      <c r="O1432" s="20">
        <f t="shared" si="599"/>
        <v>0.16944401358926181</v>
      </c>
      <c r="P1432" s="21">
        <f>IF(SUMIFS('Daily NSE Equity Options'!$L:$L,'Daily NSE Equity Options'!$A:$A,$A1432)=0,"",SUMIFS('Daily NSE Equity Options'!$L:$L,'Daily NSE Equity Options'!$A:$A,$A1432))</f>
        <v>302624.95370000001</v>
      </c>
      <c r="Q1432" s="8">
        <f>IF(SUMIFS('Daily BSE Equity Options'!$L:$L,'Daily BSE Equity Options'!$A:$A,$A1432)=0,"",SUMIFS('Daily BSE Equity Options'!$L:$L,'Daily BSE Equity Options'!$A:$A,$A1432))</f>
        <v>60736.694799999997</v>
      </c>
      <c r="R1432" s="8">
        <f t="shared" si="600"/>
        <v>363361.64850000001</v>
      </c>
      <c r="S1432" s="23" t="str">
        <f t="shared" si="601"/>
        <v/>
      </c>
      <c r="T1432" s="23" t="str">
        <f t="shared" si="602"/>
        <v/>
      </c>
      <c r="U1432" s="23" t="str">
        <f t="shared" si="603"/>
        <v/>
      </c>
      <c r="V1432" s="23">
        <f t="shared" si="615"/>
        <v>0.86444279215067099</v>
      </c>
      <c r="W1432" s="23">
        <f t="shared" si="616"/>
        <v>0.83561146755043936</v>
      </c>
      <c r="X1432" s="23">
        <f t="shared" si="617"/>
        <v>0.85956069677629965</v>
      </c>
      <c r="Y1432" s="23">
        <f t="shared" si="604"/>
        <v>0.83284781140021713</v>
      </c>
      <c r="Z1432" s="23">
        <f t="shared" si="605"/>
        <v>0.16715218859978284</v>
      </c>
      <c r="AA1432" s="24">
        <f>IF(SUMIFS('Daily NSE Equity Options'!$M:$M,'Daily NSE Equity Options'!$A:$A,$A1432)=0,"",SUMIFS('Daily NSE Equity Options'!$M:$M,'Daily NSE Equity Options'!$A:$A,$A1432))</f>
        <v>180887619</v>
      </c>
      <c r="AB1432" s="9">
        <f>IF(SUMIFS('Daily BSE Equity Options'!$M:$M,'Daily BSE Equity Options'!$A:$A,$A1432)=0,"",SUMIFS('Daily BSE Equity Options'!$M:$M,'Daily BSE Equity Options'!$A:$A,$A1432))</f>
        <v>35409290</v>
      </c>
      <c r="AC1432" s="9">
        <f t="shared" si="606"/>
        <v>216296909</v>
      </c>
      <c r="AD1432" s="26" t="str">
        <f t="shared" si="607"/>
        <v/>
      </c>
      <c r="AE1432" s="26" t="str">
        <f t="shared" si="608"/>
        <v/>
      </c>
      <c r="AF1432" s="26" t="str">
        <f t="shared" si="609"/>
        <v/>
      </c>
      <c r="AG1432" s="26">
        <f t="shared" si="618"/>
        <v>0.82679433880808584</v>
      </c>
      <c r="AH1432" s="26">
        <f t="shared" si="619"/>
        <v>0.83593418855396262</v>
      </c>
      <c r="AI1432" s="26">
        <f t="shared" si="620"/>
        <v>0.82828436051966792</v>
      </c>
      <c r="AJ1432" s="26">
        <f t="shared" si="610"/>
        <v>0.83629312982923854</v>
      </c>
      <c r="AK1432" s="26">
        <f t="shared" si="611"/>
        <v>0.16370687017076144</v>
      </c>
      <c r="AL1432" s="29">
        <v>9.4499999999999993</v>
      </c>
      <c r="AM1432" s="30">
        <v>10.215</v>
      </c>
      <c r="AN1432" s="30">
        <v>9.2925000000000004</v>
      </c>
      <c r="AO1432" s="30">
        <v>10.02</v>
      </c>
      <c r="AP1432" s="31">
        <v>6.0299999999999999E-2</v>
      </c>
    </row>
    <row r="1433" spans="1:42" x14ac:dyDescent="0.2">
      <c r="A1433" s="11">
        <v>46028</v>
      </c>
      <c r="B1433" s="5" t="s">
        <v>242</v>
      </c>
      <c r="C1433" s="10">
        <v>46023</v>
      </c>
      <c r="D1433" s="5" t="s">
        <v>198</v>
      </c>
      <c r="E1433" s="18">
        <f>IF(SUMIFS('Daily NSE Equity Options'!$K:$K,'Daily NSE Equity Options'!$A:$A,$A1433)=0,"",SUMIFS('Daily NSE Equity Options'!$K:$K,'Daily NSE Equity Options'!$A:$A,$A1433))</f>
        <v>636.58000000000004</v>
      </c>
      <c r="F1433" s="7">
        <f>IF(SUMIFS('Daily BSE Equity Options'!$K:$K,'Daily BSE Equity Options'!$A:$A,$A1433)=0,"",SUMIFS('Daily BSE Equity Options'!$K:$K,'Daily BSE Equity Options'!$A:$A,$A1433))</f>
        <v>104.60420000000001</v>
      </c>
      <c r="G1433" s="7">
        <f t="shared" si="594"/>
        <v>741.18420000000003</v>
      </c>
      <c r="H1433" s="20">
        <f t="shared" si="595"/>
        <v>-2.49554009533558E-2</v>
      </c>
      <c r="I1433" s="20">
        <f t="shared" si="596"/>
        <v>-0.34362161995962748</v>
      </c>
      <c r="J1433" s="20">
        <f t="shared" si="597"/>
        <v>-8.7479488780633718E-2</v>
      </c>
      <c r="K1433" s="20">
        <f t="shared" si="612"/>
        <v>0.12047588806576481</v>
      </c>
      <c r="L1433" s="20">
        <f t="shared" si="613"/>
        <v>-9.7512218900579262E-2</v>
      </c>
      <c r="M1433" s="20">
        <f t="shared" si="614"/>
        <v>8.3539108306662335E-2</v>
      </c>
      <c r="N1433" s="20">
        <f t="shared" si="598"/>
        <v>0.85886882100293016</v>
      </c>
      <c r="O1433" s="20">
        <f t="shared" si="599"/>
        <v>0.14113117899706984</v>
      </c>
      <c r="P1433" s="21">
        <f>IF(SUMIFS('Daily NSE Equity Options'!$L:$L,'Daily NSE Equity Options'!$A:$A,$A1433)=0,"",SUMIFS('Daily NSE Equity Options'!$L:$L,'Daily NSE Equity Options'!$A:$A,$A1433))</f>
        <v>582016.46429999999</v>
      </c>
      <c r="Q1433" s="8">
        <f>IF(SUMIFS('Daily BSE Equity Options'!$L:$L,'Daily BSE Equity Options'!$A:$A,$A1433)=0,"",SUMIFS('Daily BSE Equity Options'!$L:$L,'Daily BSE Equity Options'!$A:$A,$A1433))</f>
        <v>66041.419299999994</v>
      </c>
      <c r="R1433" s="8">
        <f t="shared" si="600"/>
        <v>648057.88359999994</v>
      </c>
      <c r="S1433" s="23">
        <f t="shared" si="601"/>
        <v>2.8228101374271026</v>
      </c>
      <c r="T1433" s="23">
        <f t="shared" si="602"/>
        <v>-0.25500654762861952</v>
      </c>
      <c r="U1433" s="23">
        <f t="shared" si="603"/>
        <v>1.6902054732731644</v>
      </c>
      <c r="V1433" s="23">
        <f t="shared" si="615"/>
        <v>0.92322694207486955</v>
      </c>
      <c r="W1433" s="23">
        <f t="shared" si="616"/>
        <v>8.7339696660609256E-2</v>
      </c>
      <c r="X1433" s="23">
        <f t="shared" si="617"/>
        <v>0.78350655958123205</v>
      </c>
      <c r="Y1433" s="23">
        <f t="shared" si="604"/>
        <v>0.89809333244565137</v>
      </c>
      <c r="Z1433" s="23">
        <f t="shared" si="605"/>
        <v>0.10190666755434868</v>
      </c>
      <c r="AA1433" s="24">
        <f>IF(SUMIFS('Daily NSE Equity Options'!$M:$M,'Daily NSE Equity Options'!$A:$A,$A1433)=0,"",SUMIFS('Daily NSE Equity Options'!$M:$M,'Daily NSE Equity Options'!$A:$A,$A1433))</f>
        <v>345888243</v>
      </c>
      <c r="AB1433" s="9">
        <f>IF(SUMIFS('Daily BSE Equity Options'!$M:$M,'Daily BSE Equity Options'!$A:$A,$A1433)=0,"",SUMIFS('Daily BSE Equity Options'!$M:$M,'Daily BSE Equity Options'!$A:$A,$A1433))</f>
        <v>38649081</v>
      </c>
      <c r="AC1433" s="9">
        <f t="shared" si="606"/>
        <v>384537324</v>
      </c>
      <c r="AD1433" s="26">
        <f t="shared" si="607"/>
        <v>2.2846367219293846</v>
      </c>
      <c r="AE1433" s="26">
        <f t="shared" si="608"/>
        <v>-0.31408974794461619</v>
      </c>
      <c r="AF1433" s="26">
        <f t="shared" si="609"/>
        <v>1.3787970468168012</v>
      </c>
      <c r="AG1433" s="26">
        <f t="shared" si="618"/>
        <v>0.91217201548769355</v>
      </c>
      <c r="AH1433" s="26">
        <f t="shared" si="619"/>
        <v>9.1495508664534153E-2</v>
      </c>
      <c r="AI1433" s="26">
        <f t="shared" si="620"/>
        <v>0.77782163313300057</v>
      </c>
      <c r="AJ1433" s="26">
        <f t="shared" si="610"/>
        <v>0.89949199053561835</v>
      </c>
      <c r="AK1433" s="26">
        <f t="shared" si="611"/>
        <v>0.10050800946438167</v>
      </c>
      <c r="AL1433" s="29">
        <v>10.022500000000001</v>
      </c>
      <c r="AM1433" s="30">
        <v>10.285</v>
      </c>
      <c r="AN1433" s="30">
        <v>9.6475000000000009</v>
      </c>
      <c r="AO1433" s="30">
        <v>10.02</v>
      </c>
      <c r="AP1433" s="31">
        <v>-2.0000000000000001E-4</v>
      </c>
    </row>
    <row r="1434" spans="1:42" x14ac:dyDescent="0.2">
      <c r="A1434" s="11">
        <v>46029</v>
      </c>
      <c r="B1434" s="5" t="s">
        <v>240</v>
      </c>
      <c r="C1434" s="10">
        <v>46023</v>
      </c>
      <c r="D1434" s="5" t="s">
        <v>198</v>
      </c>
      <c r="E1434" s="18">
        <f>IF(SUMIFS('Daily NSE Equity Options'!$K:$K,'Daily NSE Equity Options'!$A:$A,$A1434)=0,"",SUMIFS('Daily NSE Equity Options'!$K:$K,'Daily NSE Equity Options'!$A:$A,$A1434))</f>
        <v>411.23509999999999</v>
      </c>
      <c r="F1434" s="7">
        <f>IF(SUMIFS('Daily BSE Equity Options'!$K:$K,'Daily BSE Equity Options'!$A:$A,$A1434)=0,"",SUMIFS('Daily BSE Equity Options'!$K:$K,'Daily BSE Equity Options'!$A:$A,$A1434))</f>
        <v>277.55869999999999</v>
      </c>
      <c r="G1434" s="7">
        <f t="shared" si="594"/>
        <v>688.79379999999992</v>
      </c>
      <c r="H1434" s="20">
        <f t="shared" si="595"/>
        <v>1.6397401190852978E-2</v>
      </c>
      <c r="I1434" s="20">
        <f t="shared" si="596"/>
        <v>0.22016320792415223</v>
      </c>
      <c r="J1434" s="20">
        <f t="shared" si="597"/>
        <v>8.9730150136676068E-2</v>
      </c>
      <c r="K1434" s="20">
        <f t="shared" si="612"/>
        <v>-0.35399305664645453</v>
      </c>
      <c r="L1434" s="20">
        <f t="shared" si="613"/>
        <v>1.6534183139873924</v>
      </c>
      <c r="M1434" s="20">
        <f t="shared" si="614"/>
        <v>-7.0684723176775877E-2</v>
      </c>
      <c r="N1434" s="20">
        <f t="shared" si="598"/>
        <v>0.59703658772770607</v>
      </c>
      <c r="O1434" s="20">
        <f t="shared" si="599"/>
        <v>0.40296341227229399</v>
      </c>
      <c r="P1434" s="21">
        <f>IF(SUMIFS('Daily NSE Equity Options'!$L:$L,'Daily NSE Equity Options'!$A:$A,$A1434)=0,"",SUMIFS('Daily NSE Equity Options'!$L:$L,'Daily NSE Equity Options'!$A:$A,$A1434))</f>
        <v>124175.25410000001</v>
      </c>
      <c r="Q1434" s="8">
        <f>IF(SUMIFS('Daily BSE Equity Options'!$L:$L,'Daily BSE Equity Options'!$A:$A,$A1434)=0,"",SUMIFS('Daily BSE Equity Options'!$L:$L,'Daily BSE Equity Options'!$A:$A,$A1434))</f>
        <v>243365.74429999999</v>
      </c>
      <c r="R1434" s="8">
        <f t="shared" si="600"/>
        <v>367540.99839999998</v>
      </c>
      <c r="S1434" s="23">
        <f t="shared" si="601"/>
        <v>0.1022484460623303</v>
      </c>
      <c r="T1434" s="23">
        <f t="shared" si="602"/>
        <v>-0.37243862367684166</v>
      </c>
      <c r="U1434" s="23">
        <f t="shared" si="603"/>
        <v>-0.26558227698006143</v>
      </c>
      <c r="V1434" s="23">
        <f t="shared" si="615"/>
        <v>-0.78664649246761864</v>
      </c>
      <c r="W1434" s="23">
        <f t="shared" si="616"/>
        <v>2.685047154945079</v>
      </c>
      <c r="X1434" s="23">
        <f t="shared" si="617"/>
        <v>-0.43285776209018867</v>
      </c>
      <c r="Y1434" s="23">
        <f t="shared" si="604"/>
        <v>0.33785415678949193</v>
      </c>
      <c r="Z1434" s="23">
        <f t="shared" si="605"/>
        <v>0.66214584321050807</v>
      </c>
      <c r="AA1434" s="24">
        <f>IF(SUMIFS('Daily NSE Equity Options'!$M:$M,'Daily NSE Equity Options'!$A:$A,$A1434)=0,"",SUMIFS('Daily NSE Equity Options'!$M:$M,'Daily NSE Equity Options'!$A:$A,$A1434))</f>
        <v>77110679</v>
      </c>
      <c r="AB1434" s="9">
        <f>IF(SUMIFS('Daily BSE Equity Options'!$M:$M,'Daily BSE Equity Options'!$A:$A,$A1434)=0,"",SUMIFS('Daily BSE Equity Options'!$M:$M,'Daily BSE Equity Options'!$A:$A,$A1434))</f>
        <v>143007593</v>
      </c>
      <c r="AC1434" s="9">
        <f t="shared" si="606"/>
        <v>220118272</v>
      </c>
      <c r="AD1434" s="26">
        <f t="shared" si="607"/>
        <v>1.9039766398126323E-2</v>
      </c>
      <c r="AE1434" s="26">
        <f t="shared" si="608"/>
        <v>-0.42314403169409187</v>
      </c>
      <c r="AF1434" s="26">
        <f t="shared" si="609"/>
        <v>-0.3197378691964573</v>
      </c>
      <c r="AG1434" s="26">
        <f t="shared" si="618"/>
        <v>-0.77706475845725698</v>
      </c>
      <c r="AH1434" s="26">
        <f t="shared" si="619"/>
        <v>2.7001550696638814</v>
      </c>
      <c r="AI1434" s="26">
        <f t="shared" si="620"/>
        <v>-0.42757631506272198</v>
      </c>
      <c r="AJ1434" s="26">
        <f t="shared" si="610"/>
        <v>0.35031475715019245</v>
      </c>
      <c r="AK1434" s="26">
        <f t="shared" si="611"/>
        <v>0.64968524284980755</v>
      </c>
      <c r="AL1434" s="29">
        <v>10.0175</v>
      </c>
      <c r="AM1434" s="30">
        <v>10.24</v>
      </c>
      <c r="AN1434" s="30">
        <v>9.7449999999999992</v>
      </c>
      <c r="AO1434" s="30">
        <v>9.9499999999999993</v>
      </c>
      <c r="AP1434" s="31">
        <v>-6.7000000000000002E-3</v>
      </c>
    </row>
    <row r="1435" spans="1:42" x14ac:dyDescent="0.2">
      <c r="A1435" s="11">
        <v>46030</v>
      </c>
      <c r="B1435" s="5" t="s">
        <v>243</v>
      </c>
      <c r="C1435" s="10">
        <v>46023</v>
      </c>
      <c r="D1435" s="5" t="s">
        <v>198</v>
      </c>
      <c r="E1435" s="18">
        <f>IF(SUMIFS('Daily NSE Equity Options'!$K:$K,'Daily NSE Equity Options'!$A:$A,$A1435)=0,"",SUMIFS('Daily NSE Equity Options'!$K:$K,'Daily NSE Equity Options'!$A:$A,$A1435))</f>
        <v>424.39780000000002</v>
      </c>
      <c r="F1435" s="7">
        <f>IF(SUMIFS('Daily BSE Equity Options'!$K:$K,'Daily BSE Equity Options'!$A:$A,$A1435)=0,"",SUMIFS('Daily BSE Equity Options'!$K:$K,'Daily BSE Equity Options'!$A:$A,$A1435))</f>
        <v>458.3777</v>
      </c>
      <c r="G1435" s="7">
        <f t="shared" si="594"/>
        <v>882.77549999999997</v>
      </c>
      <c r="H1435" s="20">
        <f t="shared" si="595"/>
        <v>-0.33033190872963591</v>
      </c>
      <c r="I1435" s="20">
        <f t="shared" si="596"/>
        <v>8.1217627509900314</v>
      </c>
      <c r="J1435" s="20">
        <f t="shared" si="597"/>
        <v>0.29061783391533114</v>
      </c>
      <c r="K1435" s="20">
        <f t="shared" si="612"/>
        <v>3.2007725021526712E-2</v>
      </c>
      <c r="L1435" s="20">
        <f t="shared" si="613"/>
        <v>0.65146219520411375</v>
      </c>
      <c r="M1435" s="20">
        <f t="shared" si="614"/>
        <v>0.28162521207362801</v>
      </c>
      <c r="N1435" s="20">
        <f t="shared" si="598"/>
        <v>0.48075394027133744</v>
      </c>
      <c r="O1435" s="20">
        <f t="shared" si="599"/>
        <v>0.51924605972866267</v>
      </c>
      <c r="P1435" s="21">
        <f>IF(SUMIFS('Daily NSE Equity Options'!$L:$L,'Daily NSE Equity Options'!$A:$A,$A1435)=0,"",SUMIFS('Daily NSE Equity Options'!$L:$L,'Daily NSE Equity Options'!$A:$A,$A1435))</f>
        <v>147518.88279999999</v>
      </c>
      <c r="Q1435" s="8">
        <f>IF(SUMIFS('Daily BSE Equity Options'!$L:$L,'Daily BSE Equity Options'!$A:$A,$A1435)=0,"",SUMIFS('Daily BSE Equity Options'!$L:$L,'Daily BSE Equity Options'!$A:$A,$A1435))</f>
        <v>798916.39139999996</v>
      </c>
      <c r="R1435" s="8">
        <f t="shared" si="600"/>
        <v>946435.27419999999</v>
      </c>
      <c r="S1435" s="23">
        <f t="shared" si="601"/>
        <v>-0.40481403689717577</v>
      </c>
      <c r="T1435" s="23">
        <f t="shared" si="602"/>
        <v>56.703672333996238</v>
      </c>
      <c r="U1435" s="23">
        <f t="shared" si="603"/>
        <v>2.6165089143312663</v>
      </c>
      <c r="V1435" s="23">
        <f t="shared" si="615"/>
        <v>0.18798937734567511</v>
      </c>
      <c r="W1435" s="23">
        <f t="shared" si="616"/>
        <v>2.2827807943880787</v>
      </c>
      <c r="X1435" s="23">
        <f t="shared" si="617"/>
        <v>1.5750468065333525</v>
      </c>
      <c r="Y1435" s="23">
        <f t="shared" si="604"/>
        <v>0.15586790435795445</v>
      </c>
      <c r="Z1435" s="23">
        <f t="shared" si="605"/>
        <v>0.8441320956420455</v>
      </c>
      <c r="AA1435" s="24">
        <f>IF(SUMIFS('Daily NSE Equity Options'!$M:$M,'Daily NSE Equity Options'!$A:$A,$A1435)=0,"",SUMIFS('Daily NSE Equity Options'!$M:$M,'Daily NSE Equity Options'!$A:$A,$A1435))</f>
        <v>91255515</v>
      </c>
      <c r="AB1435" s="9">
        <f>IF(SUMIFS('Daily BSE Equity Options'!$M:$M,'Daily BSE Equity Options'!$A:$A,$A1435)=0,"",SUMIFS('Daily BSE Equity Options'!$M:$M,'Daily BSE Equity Options'!$A:$A,$A1435))</f>
        <v>472394202</v>
      </c>
      <c r="AC1435" s="9">
        <f t="shared" si="606"/>
        <v>563649717</v>
      </c>
      <c r="AD1435" s="26">
        <f t="shared" si="607"/>
        <v>-0.41720120721788923</v>
      </c>
      <c r="AE1435" s="26">
        <f t="shared" si="608"/>
        <v>52.515637882739497</v>
      </c>
      <c r="AF1435" s="26">
        <f t="shared" si="609"/>
        <v>2.4076177467491315</v>
      </c>
      <c r="AG1435" s="26">
        <f t="shared" si="618"/>
        <v>0.18343550054850377</v>
      </c>
      <c r="AH1435" s="26">
        <f t="shared" si="619"/>
        <v>2.30328056077414</v>
      </c>
      <c r="AI1435" s="26">
        <f t="shared" si="620"/>
        <v>1.5606675533051613</v>
      </c>
      <c r="AJ1435" s="26">
        <f t="shared" si="610"/>
        <v>0.16190111029542129</v>
      </c>
      <c r="AK1435" s="26">
        <f t="shared" si="611"/>
        <v>0.83809888970457869</v>
      </c>
      <c r="AL1435" s="29">
        <v>9.9499999999999993</v>
      </c>
      <c r="AM1435" s="30">
        <v>10.99</v>
      </c>
      <c r="AN1435" s="30">
        <v>9.4749999999999996</v>
      </c>
      <c r="AO1435" s="30">
        <v>10.6</v>
      </c>
      <c r="AP1435" s="31">
        <v>6.5299999999999997E-2</v>
      </c>
    </row>
    <row r="1436" spans="1:42" x14ac:dyDescent="0.2">
      <c r="A1436" s="11">
        <v>46031</v>
      </c>
      <c r="B1436" s="5" t="s">
        <v>241</v>
      </c>
      <c r="C1436" s="10">
        <v>46023</v>
      </c>
      <c r="D1436" s="5" t="s">
        <v>198</v>
      </c>
      <c r="E1436" s="18">
        <f>IF(SUMIFS('Daily NSE Equity Options'!$K:$K,'Daily NSE Equity Options'!$A:$A,$A1436)=0,"",SUMIFS('Daily NSE Equity Options'!$K:$K,'Daily NSE Equity Options'!$A:$A,$A1436))</f>
        <v>672.62300000000005</v>
      </c>
      <c r="F1436" s="7">
        <f>IF(SUMIFS('Daily BSE Equity Options'!$K:$K,'Daily BSE Equity Options'!$A:$A,$A1436)=0,"",SUMIFS('Daily BSE Equity Options'!$K:$K,'Daily BSE Equity Options'!$A:$A,$A1436))</f>
        <v>130.34280000000001</v>
      </c>
      <c r="G1436" s="7">
        <f t="shared" si="594"/>
        <v>802.96580000000006</v>
      </c>
      <c r="H1436" s="20">
        <f t="shared" si="595"/>
        <v>0.32405346504911692</v>
      </c>
      <c r="I1436" s="20">
        <f t="shared" si="596"/>
        <v>2.6784566279374955</v>
      </c>
      <c r="J1436" s="20">
        <f t="shared" si="597"/>
        <v>0.47756924905738862</v>
      </c>
      <c r="K1436" s="20">
        <f t="shared" si="612"/>
        <v>0.58488804607375444</v>
      </c>
      <c r="L1436" s="20">
        <f t="shared" si="613"/>
        <v>-0.71564323482577796</v>
      </c>
      <c r="M1436" s="20">
        <f t="shared" si="614"/>
        <v>-9.0407697087198202E-2</v>
      </c>
      <c r="N1436" s="20">
        <f t="shared" si="598"/>
        <v>0.83767328571154587</v>
      </c>
      <c r="O1436" s="20">
        <f t="shared" si="599"/>
        <v>0.16232671428845413</v>
      </c>
      <c r="P1436" s="21">
        <f>IF(SUMIFS('Daily NSE Equity Options'!$L:$L,'Daily NSE Equity Options'!$A:$A,$A1436)=0,"",SUMIFS('Daily NSE Equity Options'!$L:$L,'Daily NSE Equity Options'!$A:$A,$A1436))</f>
        <v>255214.253</v>
      </c>
      <c r="Q1436" s="8">
        <f>IF(SUMIFS('Daily BSE Equity Options'!$L:$L,'Daily BSE Equity Options'!$A:$A,$A1436)=0,"",SUMIFS('Daily BSE Equity Options'!$L:$L,'Daily BSE Equity Options'!$A:$A,$A1436))</f>
        <v>51627.181199999999</v>
      </c>
      <c r="R1436" s="8">
        <f t="shared" si="600"/>
        <v>306841.43420000002</v>
      </c>
      <c r="S1436" s="23">
        <f t="shared" si="601"/>
        <v>-0.33540896992025893</v>
      </c>
      <c r="T1436" s="23">
        <f t="shared" si="602"/>
        <v>2.9702813559727144</v>
      </c>
      <c r="U1436" s="23">
        <f t="shared" si="603"/>
        <v>-0.22713938602691763</v>
      </c>
      <c r="V1436" s="23">
        <f t="shared" si="615"/>
        <v>0.73004464347800768</v>
      </c>
      <c r="W1436" s="23">
        <f t="shared" si="616"/>
        <v>-0.93537849297405218</v>
      </c>
      <c r="X1436" s="23">
        <f t="shared" si="617"/>
        <v>-0.67579247882601789</v>
      </c>
      <c r="Y1436" s="23">
        <f t="shared" si="604"/>
        <v>0.83174638283580271</v>
      </c>
      <c r="Z1436" s="23">
        <f t="shared" si="605"/>
        <v>0.16825361716419718</v>
      </c>
      <c r="AA1436" s="24">
        <f>IF(SUMIFS('Daily NSE Equity Options'!$M:$M,'Daily NSE Equity Options'!$A:$A,$A1436)=0,"",SUMIFS('Daily NSE Equity Options'!$M:$M,'Daily NSE Equity Options'!$A:$A,$A1436))</f>
        <v>155918816</v>
      </c>
      <c r="AB1436" s="9">
        <f>IF(SUMIFS('Daily BSE Equity Options'!$M:$M,'Daily BSE Equity Options'!$A:$A,$A1436)=0,"",SUMIFS('Daily BSE Equity Options'!$M:$M,'Daily BSE Equity Options'!$A:$A,$A1436))</f>
        <v>30677832</v>
      </c>
      <c r="AC1436" s="9">
        <f t="shared" si="606"/>
        <v>186596648</v>
      </c>
      <c r="AD1436" s="26">
        <f t="shared" si="607"/>
        <v>-0.32274883186100023</v>
      </c>
      <c r="AE1436" s="26">
        <f t="shared" si="608"/>
        <v>2.6967821864204029</v>
      </c>
      <c r="AF1436" s="26">
        <f t="shared" si="609"/>
        <v>-0.21769481351649589</v>
      </c>
      <c r="AG1436" s="26">
        <f t="shared" si="618"/>
        <v>0.70859608868570856</v>
      </c>
      <c r="AH1436" s="26">
        <f t="shared" si="619"/>
        <v>-0.93505883037912474</v>
      </c>
      <c r="AI1436" s="26">
        <f t="shared" si="620"/>
        <v>-0.66894927403999738</v>
      </c>
      <c r="AJ1436" s="26">
        <f t="shared" si="610"/>
        <v>0.83559280228870991</v>
      </c>
      <c r="AK1436" s="26">
        <f t="shared" si="611"/>
        <v>0.16440719771129009</v>
      </c>
      <c r="AL1436" s="29">
        <v>10.6</v>
      </c>
      <c r="AM1436" s="30">
        <v>11.035</v>
      </c>
      <c r="AN1436" s="30">
        <v>10.217499999999999</v>
      </c>
      <c r="AO1436" s="30">
        <v>10.93</v>
      </c>
      <c r="AP1436" s="31">
        <v>3.1099999999999999E-2</v>
      </c>
    </row>
    <row r="1437" spans="1:42" x14ac:dyDescent="0.2">
      <c r="A1437" s="11">
        <v>46034</v>
      </c>
      <c r="B1437" s="5" t="s">
        <v>244</v>
      </c>
      <c r="C1437" s="10">
        <v>46023</v>
      </c>
      <c r="D1437" s="5" t="s">
        <v>198</v>
      </c>
      <c r="E1437" s="18">
        <f>IF(SUMIFS('Daily NSE Equity Options'!$K:$K,'Daily NSE Equity Options'!$A:$A,$A1437)=0,"",SUMIFS('Daily NSE Equity Options'!$K:$K,'Daily NSE Equity Options'!$A:$A,$A1437))</f>
        <v>850.94169999999997</v>
      </c>
      <c r="F1437" s="7">
        <f>IF(SUMIFS('Daily BSE Equity Options'!$K:$K,'Daily BSE Equity Options'!$A:$A,$A1437)=0,"",SUMIFS('Daily BSE Equity Options'!$K:$K,'Daily BSE Equity Options'!$A:$A,$A1437))</f>
        <v>159.61840000000001</v>
      </c>
      <c r="G1437" s="7">
        <f t="shared" si="594"/>
        <v>1010.5600999999999</v>
      </c>
      <c r="H1437" s="20" t="str">
        <f t="shared" si="595"/>
        <v/>
      </c>
      <c r="I1437" s="20" t="str">
        <f t="shared" si="596"/>
        <v/>
      </c>
      <c r="J1437" s="20" t="str">
        <f t="shared" si="597"/>
        <v/>
      </c>
      <c r="K1437" s="20">
        <f t="shared" si="612"/>
        <v>0.26510942979945651</v>
      </c>
      <c r="L1437" s="20">
        <f t="shared" si="613"/>
        <v>0.22460465787139761</v>
      </c>
      <c r="M1437" s="20">
        <f t="shared" si="614"/>
        <v>0.25853442325937159</v>
      </c>
      <c r="N1437" s="20">
        <f t="shared" si="598"/>
        <v>0.84204957231143407</v>
      </c>
      <c r="O1437" s="20">
        <f t="shared" si="599"/>
        <v>0.15795042768856599</v>
      </c>
      <c r="P1437" s="21">
        <f>IF(SUMIFS('Daily NSE Equity Options'!$L:$L,'Daily NSE Equity Options'!$A:$A,$A1437)=0,"",SUMIFS('Daily NSE Equity Options'!$L:$L,'Daily NSE Equity Options'!$A:$A,$A1437))</f>
        <v>400217.98019999999</v>
      </c>
      <c r="Q1437" s="8">
        <f>IF(SUMIFS('Daily BSE Equity Options'!$L:$L,'Daily BSE Equity Options'!$A:$A,$A1437)=0,"",SUMIFS('Daily BSE Equity Options'!$L:$L,'Daily BSE Equity Options'!$A:$A,$A1437))</f>
        <v>65989.900999999998</v>
      </c>
      <c r="R1437" s="8">
        <f t="shared" si="600"/>
        <v>466207.8812</v>
      </c>
      <c r="S1437" s="23" t="str">
        <f t="shared" si="601"/>
        <v/>
      </c>
      <c r="T1437" s="23" t="str">
        <f t="shared" si="602"/>
        <v/>
      </c>
      <c r="U1437" s="23" t="str">
        <f t="shared" si="603"/>
        <v/>
      </c>
      <c r="V1437" s="23">
        <f t="shared" si="615"/>
        <v>0.56816469102139044</v>
      </c>
      <c r="W1437" s="23">
        <f t="shared" si="616"/>
        <v>0.27820073585578586</v>
      </c>
      <c r="X1437" s="23">
        <f t="shared" si="617"/>
        <v>0.5193772067175404</v>
      </c>
      <c r="Y1437" s="23">
        <f t="shared" si="604"/>
        <v>0.85845391367013202</v>
      </c>
      <c r="Z1437" s="23">
        <f t="shared" si="605"/>
        <v>0.1415460863298679</v>
      </c>
      <c r="AA1437" s="24">
        <f>IF(SUMIFS('Daily NSE Equity Options'!$M:$M,'Daily NSE Equity Options'!$A:$A,$A1437)=0,"",SUMIFS('Daily NSE Equity Options'!$M:$M,'Daily NSE Equity Options'!$A:$A,$A1437))</f>
        <v>243313310</v>
      </c>
      <c r="AB1437" s="9">
        <f>IF(SUMIFS('Daily BSE Equity Options'!$M:$M,'Daily BSE Equity Options'!$A:$A,$A1437)=0,"",SUMIFS('Daily BSE Equity Options'!$M:$M,'Daily BSE Equity Options'!$A:$A,$A1437))</f>
        <v>39411676</v>
      </c>
      <c r="AC1437" s="9">
        <f t="shared" si="606"/>
        <v>282724986</v>
      </c>
      <c r="AD1437" s="26" t="str">
        <f t="shared" si="607"/>
        <v/>
      </c>
      <c r="AE1437" s="26" t="str">
        <f t="shared" si="608"/>
        <v/>
      </c>
      <c r="AF1437" s="26" t="str">
        <f t="shared" si="609"/>
        <v/>
      </c>
      <c r="AG1437" s="26">
        <f t="shared" si="618"/>
        <v>0.56051281200083003</v>
      </c>
      <c r="AH1437" s="26">
        <f t="shared" si="619"/>
        <v>0.28469560691250928</v>
      </c>
      <c r="AI1437" s="26">
        <f t="shared" si="620"/>
        <v>0.51516647823169892</v>
      </c>
      <c r="AJ1437" s="26">
        <f t="shared" si="610"/>
        <v>0.86060066159133175</v>
      </c>
      <c r="AK1437" s="26">
        <f t="shared" si="611"/>
        <v>0.13939933840866828</v>
      </c>
      <c r="AL1437" s="29">
        <v>10.925000000000001</v>
      </c>
      <c r="AM1437" s="30">
        <v>11.945</v>
      </c>
      <c r="AN1437" s="30">
        <v>10.5175</v>
      </c>
      <c r="AO1437" s="30">
        <v>11.37</v>
      </c>
      <c r="AP1437" s="31">
        <v>4.07E-2</v>
      </c>
    </row>
    <row r="1438" spans="1:42" x14ac:dyDescent="0.2">
      <c r="A1438" s="11">
        <v>46035</v>
      </c>
      <c r="B1438" s="5" t="s">
        <v>242</v>
      </c>
      <c r="C1438" s="10">
        <v>46023</v>
      </c>
      <c r="D1438" s="5" t="s">
        <v>198</v>
      </c>
      <c r="E1438" s="18">
        <f>IF(SUMIFS('Daily NSE Equity Options'!$K:$K,'Daily NSE Equity Options'!$A:$A,$A1438)=0,"",SUMIFS('Daily NSE Equity Options'!$K:$K,'Daily NSE Equity Options'!$A:$A,$A1438))</f>
        <v>926.82839999999999</v>
      </c>
      <c r="F1438" s="7">
        <f>IF(SUMIFS('Daily BSE Equity Options'!$K:$K,'Daily BSE Equity Options'!$A:$A,$A1438)=0,"",SUMIFS('Daily BSE Equity Options'!$K:$K,'Daily BSE Equity Options'!$A:$A,$A1438))</f>
        <v>174.44239999999999</v>
      </c>
      <c r="G1438" s="7">
        <f t="shared" si="594"/>
        <v>1101.2708</v>
      </c>
      <c r="H1438" s="20">
        <f t="shared" si="595"/>
        <v>0.67246073185057686</v>
      </c>
      <c r="I1438" s="20">
        <f t="shared" si="596"/>
        <v>0.19509663611370098</v>
      </c>
      <c r="J1438" s="20">
        <f t="shared" si="597"/>
        <v>0.57293929918718622</v>
      </c>
      <c r="K1438" s="20">
        <f t="shared" si="612"/>
        <v>8.9179670005594902E-2</v>
      </c>
      <c r="L1438" s="20">
        <f t="shared" si="613"/>
        <v>9.2871498523979579E-2</v>
      </c>
      <c r="M1438" s="20">
        <f t="shared" si="614"/>
        <v>8.9762795899026804E-2</v>
      </c>
      <c r="N1438" s="20">
        <f t="shared" si="598"/>
        <v>0.84159899635947855</v>
      </c>
      <c r="O1438" s="20">
        <f t="shared" si="599"/>
        <v>0.15840100364052148</v>
      </c>
      <c r="P1438" s="21">
        <f>IF(SUMIFS('Daily NSE Equity Options'!$L:$L,'Daily NSE Equity Options'!$A:$A,$A1438)=0,"",SUMIFS('Daily NSE Equity Options'!$L:$L,'Daily NSE Equity Options'!$A:$A,$A1438))</f>
        <v>803995.34019999998</v>
      </c>
      <c r="Q1438" s="8">
        <f>IF(SUMIFS('Daily BSE Equity Options'!$L:$L,'Daily BSE Equity Options'!$A:$A,$A1438)=0,"",SUMIFS('Daily BSE Equity Options'!$L:$L,'Daily BSE Equity Options'!$A:$A,$A1438))</f>
        <v>106190.401</v>
      </c>
      <c r="R1438" s="8">
        <f t="shared" si="600"/>
        <v>910185.74119999993</v>
      </c>
      <c r="S1438" s="23">
        <f t="shared" si="601"/>
        <v>5.4955149804720618</v>
      </c>
      <c r="T1438" s="23">
        <f t="shared" si="602"/>
        <v>0.14858716427204643</v>
      </c>
      <c r="U1438" s="23">
        <f t="shared" si="603"/>
        <v>3.2093395415093253</v>
      </c>
      <c r="V1438" s="23">
        <f t="shared" si="615"/>
        <v>1.0088936029266384</v>
      </c>
      <c r="W1438" s="23">
        <f t="shared" si="616"/>
        <v>0.60919170040882475</v>
      </c>
      <c r="X1438" s="23">
        <f t="shared" si="617"/>
        <v>0.95231736292663927</v>
      </c>
      <c r="Y1438" s="23">
        <f t="shared" si="604"/>
        <v>0.88333106508568549</v>
      </c>
      <c r="Z1438" s="23">
        <f t="shared" si="605"/>
        <v>0.11666893491431461</v>
      </c>
      <c r="AA1438" s="24">
        <f>IF(SUMIFS('Daily NSE Equity Options'!$M:$M,'Daily NSE Equity Options'!$A:$A,$A1438)=0,"",SUMIFS('Daily NSE Equity Options'!$M:$M,'Daily NSE Equity Options'!$A:$A,$A1438))</f>
        <v>484008447</v>
      </c>
      <c r="AB1438" s="9">
        <f>IF(SUMIFS('Daily BSE Equity Options'!$M:$M,'Daily BSE Equity Options'!$A:$A,$A1438)=0,"",SUMIFS('Daily BSE Equity Options'!$M:$M,'Daily BSE Equity Options'!$A:$A,$A1438))</f>
        <v>63280869</v>
      </c>
      <c r="AC1438" s="9">
        <f t="shared" si="606"/>
        <v>547289316</v>
      </c>
      <c r="AD1438" s="26">
        <f t="shared" si="607"/>
        <v>4.2444868510873448</v>
      </c>
      <c r="AE1438" s="26">
        <f t="shared" si="608"/>
        <v>5.3442512294044731E-2</v>
      </c>
      <c r="AF1438" s="26">
        <f t="shared" si="609"/>
        <v>2.592090703760817</v>
      </c>
      <c r="AG1438" s="26">
        <f t="shared" si="618"/>
        <v>0.98923949947497736</v>
      </c>
      <c r="AH1438" s="26">
        <f t="shared" si="619"/>
        <v>0.60563760343508366</v>
      </c>
      <c r="AI1438" s="26">
        <f t="shared" si="620"/>
        <v>0.93576564895470549</v>
      </c>
      <c r="AJ1438" s="26">
        <f t="shared" si="610"/>
        <v>0.88437400996148807</v>
      </c>
      <c r="AK1438" s="26">
        <f t="shared" si="611"/>
        <v>0.11562599003851191</v>
      </c>
      <c r="AL1438" s="29">
        <v>11.3675</v>
      </c>
      <c r="AM1438" s="30">
        <v>11.68</v>
      </c>
      <c r="AN1438" s="30">
        <v>10.637499999999999</v>
      </c>
      <c r="AO1438" s="30">
        <v>11.2</v>
      </c>
      <c r="AP1438" s="31">
        <v>-1.47E-2</v>
      </c>
    </row>
    <row r="1439" spans="1:42" x14ac:dyDescent="0.2">
      <c r="A1439" s="11">
        <v>46036</v>
      </c>
      <c r="B1439" s="5" t="s">
        <v>240</v>
      </c>
      <c r="C1439" s="10">
        <v>46023</v>
      </c>
      <c r="D1439" s="5" t="s">
        <v>198</v>
      </c>
      <c r="E1439" s="18">
        <f>IF(SUMIFS('Daily NSE Equity Options'!$K:$K,'Daily NSE Equity Options'!$A:$A,$A1439)=0,"",SUMIFS('Daily NSE Equity Options'!$K:$K,'Daily NSE Equity Options'!$A:$A,$A1439))</f>
        <v>473.50189999999998</v>
      </c>
      <c r="F1439" s="7">
        <f>IF(SUMIFS('Daily BSE Equity Options'!$K:$K,'Daily BSE Equity Options'!$A:$A,$A1439)=0,"",SUMIFS('Daily BSE Equity Options'!$K:$K,'Daily BSE Equity Options'!$A:$A,$A1439))</f>
        <v>582.9135</v>
      </c>
      <c r="G1439" s="7">
        <f t="shared" si="594"/>
        <v>1056.4153999999999</v>
      </c>
      <c r="H1439" s="20">
        <f t="shared" si="595"/>
        <v>9.3824593744549656E-2</v>
      </c>
      <c r="I1439" s="20">
        <f t="shared" si="596"/>
        <v>2.3733791054415527</v>
      </c>
      <c r="J1439" s="20">
        <f t="shared" si="597"/>
        <v>0.74416750896423611</v>
      </c>
      <c r="K1439" s="20">
        <f t="shared" si="612"/>
        <v>-0.48911589243488873</v>
      </c>
      <c r="L1439" s="20">
        <f t="shared" si="613"/>
        <v>2.3415815191719447</v>
      </c>
      <c r="M1439" s="20">
        <f t="shared" si="614"/>
        <v>-4.0730581433740087E-2</v>
      </c>
      <c r="N1439" s="20">
        <f t="shared" si="598"/>
        <v>0.44821563562969646</v>
      </c>
      <c r="O1439" s="20">
        <f t="shared" si="599"/>
        <v>0.55178436437030365</v>
      </c>
      <c r="P1439" s="21">
        <f>IF(SUMIFS('Daily NSE Equity Options'!$L:$L,'Daily NSE Equity Options'!$A:$A,$A1439)=0,"",SUMIFS('Daily NSE Equity Options'!$L:$L,'Daily NSE Equity Options'!$A:$A,$A1439))</f>
        <v>124810.2953</v>
      </c>
      <c r="Q1439" s="8">
        <f>IF(SUMIFS('Daily BSE Equity Options'!$L:$L,'Daily BSE Equity Options'!$A:$A,$A1439)=0,"",SUMIFS('Daily BSE Equity Options'!$L:$L,'Daily BSE Equity Options'!$A:$A,$A1439))</f>
        <v>910262.86569999997</v>
      </c>
      <c r="R1439" s="8">
        <f t="shared" si="600"/>
        <v>1035073.161</v>
      </c>
      <c r="S1439" s="23">
        <f t="shared" si="601"/>
        <v>0.11159675995524831</v>
      </c>
      <c r="T1439" s="23">
        <f t="shared" si="602"/>
        <v>1.723941351633195</v>
      </c>
      <c r="U1439" s="23">
        <f t="shared" si="603"/>
        <v>1.3184451568843136</v>
      </c>
      <c r="V1439" s="23">
        <f t="shared" si="615"/>
        <v>-0.84476241458196455</v>
      </c>
      <c r="W1439" s="23">
        <f t="shared" si="616"/>
        <v>7.5719882129459144</v>
      </c>
      <c r="X1439" s="23">
        <f t="shared" si="617"/>
        <v>0.13721091657110218</v>
      </c>
      <c r="Y1439" s="23">
        <f t="shared" si="604"/>
        <v>0.12058113378132505</v>
      </c>
      <c r="Z1439" s="23">
        <f t="shared" si="605"/>
        <v>0.87941886621867493</v>
      </c>
      <c r="AA1439" s="24">
        <f>IF(SUMIFS('Daily NSE Equity Options'!$M:$M,'Daily NSE Equity Options'!$A:$A,$A1439)=0,"",SUMIFS('Daily NSE Equity Options'!$M:$M,'Daily NSE Equity Options'!$A:$A,$A1439))</f>
        <v>78761354</v>
      </c>
      <c r="AB1439" s="9">
        <f>IF(SUMIFS('Daily BSE Equity Options'!$M:$M,'Daily BSE Equity Options'!$A:$A,$A1439)=0,"",SUMIFS('Daily BSE Equity Options'!$M:$M,'Daily BSE Equity Options'!$A:$A,$A1439))</f>
        <v>544600658</v>
      </c>
      <c r="AC1439" s="9">
        <f t="shared" si="606"/>
        <v>623362012</v>
      </c>
      <c r="AD1439" s="26">
        <f t="shared" si="607"/>
        <v>-5.2083630830856653E-2</v>
      </c>
      <c r="AE1439" s="26">
        <f t="shared" si="608"/>
        <v>1.4992896261983244</v>
      </c>
      <c r="AF1439" s="26">
        <f t="shared" si="609"/>
        <v>1.0710313278458421</v>
      </c>
      <c r="AG1439" s="26">
        <f t="shared" si="618"/>
        <v>-0.83727276974568998</v>
      </c>
      <c r="AH1439" s="26">
        <f t="shared" si="619"/>
        <v>7.60608690440076</v>
      </c>
      <c r="AI1439" s="26">
        <f t="shared" si="620"/>
        <v>0.13899905182874051</v>
      </c>
      <c r="AJ1439" s="26">
        <f t="shared" si="610"/>
        <v>0.12634930022011029</v>
      </c>
      <c r="AK1439" s="26">
        <f t="shared" si="611"/>
        <v>0.87365069977988974</v>
      </c>
      <c r="AL1439" s="29">
        <v>11.1975</v>
      </c>
      <c r="AM1439" s="30">
        <v>11.4725</v>
      </c>
      <c r="AN1439" s="30">
        <v>11.012499999999999</v>
      </c>
      <c r="AO1439" s="30">
        <v>11.32</v>
      </c>
      <c r="AP1439" s="31">
        <v>1.09E-2</v>
      </c>
    </row>
    <row r="1440" spans="1:42" x14ac:dyDescent="0.2">
      <c r="A1440" s="11">
        <v>46038</v>
      </c>
      <c r="B1440" s="5" t="s">
        <v>241</v>
      </c>
      <c r="C1440" s="10">
        <v>46023</v>
      </c>
      <c r="D1440" s="5" t="s">
        <v>198</v>
      </c>
      <c r="E1440" s="18">
        <f>IF(SUMIFS('Daily NSE Equity Options'!$K:$K,'Daily NSE Equity Options'!$A:$A,$A1440)=0,"",SUMIFS('Daily NSE Equity Options'!$K:$K,'Daily NSE Equity Options'!$A:$A,$A1440))</f>
        <v>751.63459999999998</v>
      </c>
      <c r="F1440" s="7">
        <f>IF(SUMIFS('Daily BSE Equity Options'!$K:$K,'Daily BSE Equity Options'!$A:$A,$A1440)=0,"",SUMIFS('Daily BSE Equity Options'!$K:$K,'Daily BSE Equity Options'!$A:$A,$A1440))</f>
        <v>140.0651</v>
      </c>
      <c r="G1440" s="7">
        <f t="shared" si="594"/>
        <v>891.69970000000001</v>
      </c>
      <c r="H1440" s="20">
        <f t="shared" si="595"/>
        <v>0.75213307019911757</v>
      </c>
      <c r="I1440" s="20">
        <f t="shared" si="596"/>
        <v>4.0661585983390722</v>
      </c>
      <c r="J1440" s="20">
        <f t="shared" si="597"/>
        <v>0.95278472846056039</v>
      </c>
      <c r="K1440" s="20">
        <f t="shared" si="612"/>
        <v>0.58739510865743094</v>
      </c>
      <c r="L1440" s="20">
        <f t="shared" si="613"/>
        <v>-0.759715463786651</v>
      </c>
      <c r="M1440" s="20">
        <f t="shared" si="614"/>
        <v>-0.15591944229514254</v>
      </c>
      <c r="N1440" s="20">
        <f t="shared" si="598"/>
        <v>0.84292346403166896</v>
      </c>
      <c r="O1440" s="20">
        <f t="shared" si="599"/>
        <v>0.15707653596833104</v>
      </c>
      <c r="P1440" s="21">
        <f>IF(SUMIFS('Daily NSE Equity Options'!$L:$L,'Daily NSE Equity Options'!$A:$A,$A1440)=0,"",SUMIFS('Daily NSE Equity Options'!$L:$L,'Daily NSE Equity Options'!$A:$A,$A1440))</f>
        <v>268448.17680000002</v>
      </c>
      <c r="Q1440" s="8">
        <f>IF(SUMIFS('Daily BSE Equity Options'!$L:$L,'Daily BSE Equity Options'!$A:$A,$A1440)=0,"",SUMIFS('Daily BSE Equity Options'!$L:$L,'Daily BSE Equity Options'!$A:$A,$A1440))</f>
        <v>49045.211199999998</v>
      </c>
      <c r="R1440" s="8">
        <f t="shared" si="600"/>
        <v>317493.38800000004</v>
      </c>
      <c r="S1440" s="23">
        <f t="shared" si="601"/>
        <v>-0.16891239146925963</v>
      </c>
      <c r="T1440" s="23">
        <f t="shared" si="602"/>
        <v>3.8982634904257107</v>
      </c>
      <c r="U1440" s="23">
        <f t="shared" si="603"/>
        <v>-4.6626675637382653E-2</v>
      </c>
      <c r="V1440" s="23">
        <f t="shared" si="615"/>
        <v>1.1508496246623334</v>
      </c>
      <c r="W1440" s="23">
        <f t="shared" si="616"/>
        <v>-0.94611972755552998</v>
      </c>
      <c r="X1440" s="23">
        <f t="shared" si="617"/>
        <v>-0.69326478556040927</v>
      </c>
      <c r="Y1440" s="23">
        <f t="shared" si="604"/>
        <v>0.84552367685842955</v>
      </c>
      <c r="Z1440" s="23">
        <f t="shared" si="605"/>
        <v>0.15447632314157042</v>
      </c>
      <c r="AA1440" s="24">
        <f>IF(SUMIFS('Daily NSE Equity Options'!$M:$M,'Daily NSE Equity Options'!$A:$A,$A1440)=0,"",SUMIFS('Daily NSE Equity Options'!$M:$M,'Daily NSE Equity Options'!$A:$A,$A1440))</f>
        <v>165369768</v>
      </c>
      <c r="AB1440" s="9">
        <f>IF(SUMIFS('Daily BSE Equity Options'!$M:$M,'Daily BSE Equity Options'!$A:$A,$A1440)=0,"",SUMIFS('Daily BSE Equity Options'!$M:$M,'Daily BSE Equity Options'!$A:$A,$A1440))</f>
        <v>29153541</v>
      </c>
      <c r="AC1440" s="9">
        <f t="shared" si="606"/>
        <v>194523309</v>
      </c>
      <c r="AD1440" s="26">
        <f t="shared" si="607"/>
        <v>-0.18076654123200797</v>
      </c>
      <c r="AE1440" s="26">
        <f t="shared" si="608"/>
        <v>3.4892287764187513</v>
      </c>
      <c r="AF1440" s="26">
        <f t="shared" si="609"/>
        <v>-6.6377402490041204E-2</v>
      </c>
      <c r="AG1440" s="26">
        <f t="shared" si="618"/>
        <v>1.0996308417958383</v>
      </c>
      <c r="AH1440" s="26">
        <f t="shared" si="619"/>
        <v>-0.94646803933901968</v>
      </c>
      <c r="AI1440" s="26">
        <f t="shared" si="620"/>
        <v>-0.68794487752647981</v>
      </c>
      <c r="AJ1440" s="26">
        <f t="shared" si="610"/>
        <v>0.85012828976706334</v>
      </c>
      <c r="AK1440" s="26">
        <f t="shared" si="611"/>
        <v>0.14987171023293666</v>
      </c>
      <c r="AL1440" s="29">
        <v>11.32</v>
      </c>
      <c r="AM1440" s="30">
        <v>11.574999999999999</v>
      </c>
      <c r="AN1440" s="30">
        <v>10.875</v>
      </c>
      <c r="AO1440" s="30">
        <v>11.37</v>
      </c>
      <c r="AP1440" s="31">
        <v>4.4000000000000003E-3</v>
      </c>
    </row>
    <row r="1441" spans="1:42" x14ac:dyDescent="0.2">
      <c r="A1441" s="11">
        <v>46041</v>
      </c>
      <c r="B1441" s="5" t="s">
        <v>244</v>
      </c>
      <c r="C1441" s="10">
        <v>46023</v>
      </c>
      <c r="D1441" s="5" t="s">
        <v>198</v>
      </c>
      <c r="E1441" s="18">
        <f>IF(SUMIFS('Daily NSE Equity Options'!$K:$K,'Daily NSE Equity Options'!$A:$A,$A1441)=0,"",SUMIFS('Daily NSE Equity Options'!$K:$K,'Daily NSE Equity Options'!$A:$A,$A1441))</f>
        <v>713.78779999999995</v>
      </c>
      <c r="F1441" s="7">
        <f>IF(SUMIFS('Daily BSE Equity Options'!$K:$K,'Daily BSE Equity Options'!$A:$A,$A1441)=0,"",SUMIFS('Daily BSE Equity Options'!$K:$K,'Daily BSE Equity Options'!$A:$A,$A1441))</f>
        <v>130.53620000000001</v>
      </c>
      <c r="G1441" s="7">
        <f t="shared" si="594"/>
        <v>844.32399999999996</v>
      </c>
      <c r="H1441" s="20" t="str">
        <f t="shared" si="595"/>
        <v/>
      </c>
      <c r="I1441" s="20" t="str">
        <f t="shared" si="596"/>
        <v/>
      </c>
      <c r="J1441" s="20" t="str">
        <f t="shared" si="597"/>
        <v/>
      </c>
      <c r="K1441" s="20">
        <f t="shared" si="612"/>
        <v>-5.0352658060179856E-2</v>
      </c>
      <c r="L1441" s="20">
        <f t="shared" si="613"/>
        <v>-6.8031936578062613E-2</v>
      </c>
      <c r="M1441" s="20">
        <f t="shared" si="614"/>
        <v>-5.3129657888188242E-2</v>
      </c>
      <c r="N1441" s="20">
        <f t="shared" si="598"/>
        <v>0.84539560642596911</v>
      </c>
      <c r="O1441" s="20">
        <f t="shared" si="599"/>
        <v>0.15460439357403083</v>
      </c>
      <c r="P1441" s="21">
        <f>IF(SUMIFS('Daily NSE Equity Options'!$L:$L,'Daily NSE Equity Options'!$A:$A,$A1441)=0,"",SUMIFS('Daily NSE Equity Options'!$L:$L,'Daily NSE Equity Options'!$A:$A,$A1441))</f>
        <v>330287.0001</v>
      </c>
      <c r="Q1441" s="8">
        <f>IF(SUMIFS('Daily BSE Equity Options'!$L:$L,'Daily BSE Equity Options'!$A:$A,$A1441)=0,"",SUMIFS('Daily BSE Equity Options'!$L:$L,'Daily BSE Equity Options'!$A:$A,$A1441))</f>
        <v>51959.589099999997</v>
      </c>
      <c r="R1441" s="8">
        <f t="shared" si="600"/>
        <v>382246.58919999999</v>
      </c>
      <c r="S1441" s="23" t="str">
        <f t="shared" si="601"/>
        <v/>
      </c>
      <c r="T1441" s="23" t="str">
        <f t="shared" si="602"/>
        <v/>
      </c>
      <c r="U1441" s="23" t="str">
        <f t="shared" si="603"/>
        <v/>
      </c>
      <c r="V1441" s="23">
        <f t="shared" si="615"/>
        <v>0.23035665221176505</v>
      </c>
      <c r="W1441" s="23">
        <f t="shared" si="616"/>
        <v>5.9422272403222953E-2</v>
      </c>
      <c r="X1441" s="23">
        <f t="shared" si="617"/>
        <v>0.20395133772045648</v>
      </c>
      <c r="Y1441" s="23">
        <f t="shared" si="604"/>
        <v>0.86406788034722382</v>
      </c>
      <c r="Z1441" s="23">
        <f t="shared" si="605"/>
        <v>0.13593211965277621</v>
      </c>
      <c r="AA1441" s="24">
        <f>IF(SUMIFS('Daily NSE Equity Options'!$M:$M,'Daily NSE Equity Options'!$A:$A,$A1441)=0,"",SUMIFS('Daily NSE Equity Options'!$M:$M,'Daily NSE Equity Options'!$A:$A,$A1441))</f>
        <v>203845503</v>
      </c>
      <c r="AB1441" s="9">
        <f>IF(SUMIFS('Daily BSE Equity Options'!$M:$M,'Daily BSE Equity Options'!$A:$A,$A1441)=0,"",SUMIFS('Daily BSE Equity Options'!$M:$M,'Daily BSE Equity Options'!$A:$A,$A1441))</f>
        <v>31082097</v>
      </c>
      <c r="AC1441" s="9">
        <f t="shared" si="606"/>
        <v>234927600</v>
      </c>
      <c r="AD1441" s="26" t="str">
        <f t="shared" si="607"/>
        <v/>
      </c>
      <c r="AE1441" s="26" t="str">
        <f t="shared" si="608"/>
        <v/>
      </c>
      <c r="AF1441" s="26" t="str">
        <f t="shared" si="609"/>
        <v/>
      </c>
      <c r="AG1441" s="26">
        <f t="shared" si="618"/>
        <v>0.23266486653110618</v>
      </c>
      <c r="AH1441" s="26">
        <f t="shared" si="619"/>
        <v>6.6151689772436129E-2</v>
      </c>
      <c r="AI1441" s="26">
        <f t="shared" si="620"/>
        <v>0.20770925195396517</v>
      </c>
      <c r="AJ1441" s="26">
        <f t="shared" si="610"/>
        <v>0.86769499624565183</v>
      </c>
      <c r="AK1441" s="26">
        <f t="shared" si="611"/>
        <v>0.13230500375434814</v>
      </c>
      <c r="AL1441" s="29">
        <v>11.3725</v>
      </c>
      <c r="AM1441" s="30">
        <v>12.125</v>
      </c>
      <c r="AN1441" s="30">
        <v>10.3925</v>
      </c>
      <c r="AO1441" s="30">
        <v>11.83</v>
      </c>
      <c r="AP1441" s="31">
        <v>4.02E-2</v>
      </c>
    </row>
    <row r="1442" spans="1:42" x14ac:dyDescent="0.2">
      <c r="A1442" s="11">
        <v>46042</v>
      </c>
      <c r="B1442" s="5" t="s">
        <v>242</v>
      </c>
      <c r="C1442" s="10">
        <v>46023</v>
      </c>
      <c r="D1442" s="5" t="s">
        <v>198</v>
      </c>
      <c r="E1442" s="18">
        <f>IF(SUMIFS('Daily NSE Equity Options'!$K:$K,'Daily NSE Equity Options'!$A:$A,$A1442)=0,"",SUMIFS('Daily NSE Equity Options'!$K:$K,'Daily NSE Equity Options'!$A:$A,$A1442))</f>
        <v>827.59339999999997</v>
      </c>
      <c r="F1442" s="7">
        <f>IF(SUMIFS('Daily BSE Equity Options'!$K:$K,'Daily BSE Equity Options'!$A:$A,$A1442)=0,"",SUMIFS('Daily BSE Equity Options'!$K:$K,'Daily BSE Equity Options'!$A:$A,$A1442))</f>
        <v>125.05970000000001</v>
      </c>
      <c r="G1442" s="7">
        <f t="shared" si="594"/>
        <v>952.65309999999999</v>
      </c>
      <c r="H1442" s="20">
        <f t="shared" si="595"/>
        <v>0.81512629001984016</v>
      </c>
      <c r="I1442" s="20">
        <f t="shared" si="596"/>
        <v>1.4474096210598475E-2</v>
      </c>
      <c r="J1442" s="20">
        <f t="shared" si="597"/>
        <v>0.64472288499321473</v>
      </c>
      <c r="K1442" s="20">
        <f t="shared" si="612"/>
        <v>0.15943898172538118</v>
      </c>
      <c r="L1442" s="20">
        <f t="shared" si="613"/>
        <v>-4.1953879460256971E-2</v>
      </c>
      <c r="M1442" s="20">
        <f t="shared" si="614"/>
        <v>0.1283027605516367</v>
      </c>
      <c r="N1442" s="20">
        <f t="shared" si="598"/>
        <v>0.86872482753690716</v>
      </c>
      <c r="O1442" s="20">
        <f t="shared" si="599"/>
        <v>0.13127517246309281</v>
      </c>
      <c r="P1442" s="21">
        <f>IF(SUMIFS('Daily NSE Equity Options'!$L:$L,'Daily NSE Equity Options'!$A:$A,$A1442)=0,"",SUMIFS('Daily NSE Equity Options'!$L:$L,'Daily NSE Equity Options'!$A:$A,$A1442))</f>
        <v>684539.23190000001</v>
      </c>
      <c r="Q1442" s="8">
        <f>IF(SUMIFS('Daily BSE Equity Options'!$L:$L,'Daily BSE Equity Options'!$A:$A,$A1442)=0,"",SUMIFS('Daily BSE Equity Options'!$L:$L,'Daily BSE Equity Options'!$A:$A,$A1442))</f>
        <v>60339.103999999999</v>
      </c>
      <c r="R1442" s="8">
        <f t="shared" si="600"/>
        <v>744878.33590000006</v>
      </c>
      <c r="S1442" s="23">
        <f t="shared" si="601"/>
        <v>5.7145385392016443</v>
      </c>
      <c r="T1442" s="23">
        <f t="shared" si="602"/>
        <v>-0.17937755118651066</v>
      </c>
      <c r="U1442" s="23">
        <f t="shared" si="603"/>
        <v>3.2448707408555366</v>
      </c>
      <c r="V1442" s="23">
        <f t="shared" si="615"/>
        <v>1.0725588100432173</v>
      </c>
      <c r="W1442" s="23">
        <f t="shared" si="616"/>
        <v>0.16126984537681799</v>
      </c>
      <c r="X1442" s="23">
        <f t="shared" si="617"/>
        <v>0.94868536945992998</v>
      </c>
      <c r="Y1442" s="23">
        <f t="shared" si="604"/>
        <v>0.91899468531717299</v>
      </c>
      <c r="Z1442" s="23">
        <f t="shared" si="605"/>
        <v>8.100531468282697E-2</v>
      </c>
      <c r="AA1442" s="24">
        <f>IF(SUMIFS('Daily NSE Equity Options'!$M:$M,'Daily NSE Equity Options'!$A:$A,$A1442)=0,"",SUMIFS('Daily NSE Equity Options'!$M:$M,'Daily NSE Equity Options'!$A:$A,$A1442))</f>
        <v>419426890</v>
      </c>
      <c r="AB1442" s="9">
        <f>IF(SUMIFS('Daily BSE Equity Options'!$M:$M,'Daily BSE Equity Options'!$A:$A,$A1442)=0,"",SUMIFS('Daily BSE Equity Options'!$M:$M,'Daily BSE Equity Options'!$A:$A,$A1442))</f>
        <v>36241072</v>
      </c>
      <c r="AC1442" s="9">
        <f t="shared" si="606"/>
        <v>455667962</v>
      </c>
      <c r="AD1442" s="26">
        <f t="shared" si="607"/>
        <v>4.1843221070661238</v>
      </c>
      <c r="AE1442" s="26">
        <f t="shared" si="608"/>
        <v>-0.24364850497273871</v>
      </c>
      <c r="AF1442" s="26">
        <f t="shared" si="609"/>
        <v>2.5372843015059954</v>
      </c>
      <c r="AG1442" s="26">
        <f t="shared" si="618"/>
        <v>1.0575724449511159</v>
      </c>
      <c r="AH1442" s="26">
        <f t="shared" si="619"/>
        <v>0.16597898783984877</v>
      </c>
      <c r="AI1442" s="26">
        <f t="shared" si="620"/>
        <v>0.93961016926065732</v>
      </c>
      <c r="AJ1442" s="26">
        <f t="shared" si="610"/>
        <v>0.92046605198897002</v>
      </c>
      <c r="AK1442" s="26">
        <f t="shared" si="611"/>
        <v>7.9533948011030017E-2</v>
      </c>
      <c r="AL1442" s="29">
        <v>11.827500000000001</v>
      </c>
      <c r="AM1442" s="30">
        <v>12.9025</v>
      </c>
      <c r="AN1442" s="30">
        <v>10.994999999999999</v>
      </c>
      <c r="AO1442" s="30">
        <v>12.73</v>
      </c>
      <c r="AP1442" s="31">
        <v>7.6300000000000007E-2</v>
      </c>
    </row>
    <row r="1443" spans="1:42" x14ac:dyDescent="0.2">
      <c r="A1443" s="11">
        <v>46043</v>
      </c>
      <c r="B1443" s="5" t="s">
        <v>240</v>
      </c>
      <c r="C1443" s="10">
        <v>46023</v>
      </c>
      <c r="D1443" s="5" t="s">
        <v>198</v>
      </c>
      <c r="E1443" s="18">
        <f>IF(SUMIFS('Daily NSE Equity Options'!$K:$K,'Daily NSE Equity Options'!$A:$A,$A1443)=0,"",SUMIFS('Daily NSE Equity Options'!$K:$K,'Daily NSE Equity Options'!$A:$A,$A1443))</f>
        <v>827.87249999999995</v>
      </c>
      <c r="F1443" s="7">
        <f>IF(SUMIFS('Daily BSE Equity Options'!$K:$K,'Daily BSE Equity Options'!$A:$A,$A1443)=0,"",SUMIFS('Daily BSE Equity Options'!$K:$K,'Daily BSE Equity Options'!$A:$A,$A1443))</f>
        <v>558.13760000000002</v>
      </c>
      <c r="G1443" s="7">
        <f t="shared" si="594"/>
        <v>1386.0101</v>
      </c>
      <c r="H1443" s="20">
        <f t="shared" si="595"/>
        <v>0.28420637396419712</v>
      </c>
      <c r="I1443" s="20">
        <f t="shared" si="596"/>
        <v>0.33791756768062053</v>
      </c>
      <c r="J1443" s="20">
        <f t="shared" si="597"/>
        <v>0.30530836602388067</v>
      </c>
      <c r="K1443" s="20">
        <f t="shared" si="612"/>
        <v>3.3724290213044128E-4</v>
      </c>
      <c r="L1443" s="20">
        <f t="shared" si="613"/>
        <v>3.462969285869069</v>
      </c>
      <c r="M1443" s="20">
        <f t="shared" si="614"/>
        <v>0.45489486151884662</v>
      </c>
      <c r="N1443" s="20">
        <f t="shared" si="598"/>
        <v>0.59730625339598897</v>
      </c>
      <c r="O1443" s="20">
        <f t="shared" si="599"/>
        <v>0.40269374660401108</v>
      </c>
      <c r="P1443" s="21">
        <f>IF(SUMIFS('Daily NSE Equity Options'!$L:$L,'Daily NSE Equity Options'!$A:$A,$A1443)=0,"",SUMIFS('Daily NSE Equity Options'!$L:$L,'Daily NSE Equity Options'!$A:$A,$A1443))</f>
        <v>200910.402</v>
      </c>
      <c r="Q1443" s="8">
        <f>IF(SUMIFS('Daily BSE Equity Options'!$L:$L,'Daily BSE Equity Options'!$A:$A,$A1443)=0,"",SUMIFS('Daily BSE Equity Options'!$L:$L,'Daily BSE Equity Options'!$A:$A,$A1443))</f>
        <v>322713.75439999998</v>
      </c>
      <c r="R1443" s="8">
        <f t="shared" si="600"/>
        <v>523624.15639999998</v>
      </c>
      <c r="S1443" s="23">
        <f t="shared" si="601"/>
        <v>0.24534658484905769</v>
      </c>
      <c r="T1443" s="23">
        <f t="shared" si="602"/>
        <v>-0.11879802383967375</v>
      </c>
      <c r="U1443" s="23">
        <f t="shared" si="603"/>
        <v>-7.4395225491340478E-3</v>
      </c>
      <c r="V1443" s="23">
        <f t="shared" si="615"/>
        <v>-0.70650272089978661</v>
      </c>
      <c r="W1443" s="23">
        <f t="shared" si="616"/>
        <v>4.3483352089550413</v>
      </c>
      <c r="X1443" s="23">
        <f t="shared" si="617"/>
        <v>-0.2970339837212066</v>
      </c>
      <c r="Y1443" s="23">
        <f t="shared" si="604"/>
        <v>0.38369200416820193</v>
      </c>
      <c r="Z1443" s="23">
        <f t="shared" si="605"/>
        <v>0.61630799583179807</v>
      </c>
      <c r="AA1443" s="24">
        <f>IF(SUMIFS('Daily NSE Equity Options'!$M:$M,'Daily NSE Equity Options'!$A:$A,$A1443)=0,"",SUMIFS('Daily NSE Equity Options'!$M:$M,'Daily NSE Equity Options'!$A:$A,$A1443))</f>
        <v>128725760</v>
      </c>
      <c r="AB1443" s="9">
        <f>IF(SUMIFS('Daily BSE Equity Options'!$M:$M,'Daily BSE Equity Options'!$A:$A,$A1443)=0,"",SUMIFS('Daily BSE Equity Options'!$M:$M,'Daily BSE Equity Options'!$A:$A,$A1443))</f>
        <v>196711096</v>
      </c>
      <c r="AC1443" s="9">
        <f t="shared" si="606"/>
        <v>325436856</v>
      </c>
      <c r="AD1443" s="26">
        <f t="shared" si="607"/>
        <v>4.2801049559186843E-2</v>
      </c>
      <c r="AE1443" s="26">
        <f t="shared" si="608"/>
        <v>-0.18141902873601445</v>
      </c>
      <c r="AF1443" s="26">
        <f t="shared" si="609"/>
        <v>-0.10532758651773932</v>
      </c>
      <c r="AG1443" s="26">
        <f t="shared" si="618"/>
        <v>-0.6930913037073041</v>
      </c>
      <c r="AH1443" s="26">
        <f t="shared" si="619"/>
        <v>4.4278498163630484</v>
      </c>
      <c r="AI1443" s="26">
        <f t="shared" si="620"/>
        <v>-0.28580263889608282</v>
      </c>
      <c r="AJ1443" s="26">
        <f t="shared" si="610"/>
        <v>0.39554757743849395</v>
      </c>
      <c r="AK1443" s="26">
        <f t="shared" si="611"/>
        <v>0.60445242256150611</v>
      </c>
      <c r="AL1443" s="29">
        <v>12.73</v>
      </c>
      <c r="AM1443" s="30">
        <v>14.43</v>
      </c>
      <c r="AN1443" s="30">
        <v>12.432499999999999</v>
      </c>
      <c r="AO1443" s="30">
        <v>13.78</v>
      </c>
      <c r="AP1443" s="31">
        <v>8.2500000000000004E-2</v>
      </c>
    </row>
    <row r="1444" spans="1:42" x14ac:dyDescent="0.2">
      <c r="A1444" s="11">
        <v>46044</v>
      </c>
      <c r="B1444" s="5" t="s">
        <v>243</v>
      </c>
      <c r="C1444" s="10">
        <v>46023</v>
      </c>
      <c r="D1444" s="5" t="s">
        <v>198</v>
      </c>
      <c r="E1444" s="18">
        <f>IF(SUMIFS('Daily NSE Equity Options'!$K:$K,'Daily NSE Equity Options'!$A:$A,$A1444)=0,"",SUMIFS('Daily NSE Equity Options'!$K:$K,'Daily NSE Equity Options'!$A:$A,$A1444))</f>
        <v>636.11369999999999</v>
      </c>
      <c r="F1444" s="7">
        <f>IF(SUMIFS('Daily BSE Equity Options'!$K:$K,'Daily BSE Equity Options'!$A:$A,$A1444)=0,"",SUMIFS('Daily BSE Equity Options'!$K:$K,'Daily BSE Equity Options'!$A:$A,$A1444))</f>
        <v>759.13400000000001</v>
      </c>
      <c r="G1444" s="7">
        <f t="shared" si="594"/>
        <v>1395.2476999999999</v>
      </c>
      <c r="H1444" s="20">
        <f t="shared" si="595"/>
        <v>3.0040222682095052E-2</v>
      </c>
      <c r="I1444" s="20">
        <f t="shared" si="596"/>
        <v>18.09641357693943</v>
      </c>
      <c r="J1444" s="20">
        <f t="shared" si="597"/>
        <v>1.1226479493003882</v>
      </c>
      <c r="K1444" s="20">
        <f t="shared" si="612"/>
        <v>-0.23162842104309533</v>
      </c>
      <c r="L1444" s="20">
        <f t="shared" si="613"/>
        <v>0.36011979841530106</v>
      </c>
      <c r="M1444" s="20">
        <f t="shared" si="614"/>
        <v>6.6648864968588128E-3</v>
      </c>
      <c r="N1444" s="20">
        <f t="shared" si="598"/>
        <v>0.45591453044502422</v>
      </c>
      <c r="O1444" s="20">
        <f t="shared" si="599"/>
        <v>0.54408546955497583</v>
      </c>
      <c r="P1444" s="21">
        <f>IF(SUMIFS('Daily NSE Equity Options'!$L:$L,'Daily NSE Equity Options'!$A:$A,$A1444)=0,"",SUMIFS('Daily NSE Equity Options'!$L:$L,'Daily NSE Equity Options'!$A:$A,$A1444))</f>
        <v>178038.19330000001</v>
      </c>
      <c r="Q1444" s="8">
        <f>IF(SUMIFS('Daily BSE Equity Options'!$L:$L,'Daily BSE Equity Options'!$A:$A,$A1444)=0,"",SUMIFS('Daily BSE Equity Options'!$L:$L,'Daily BSE Equity Options'!$A:$A,$A1444))</f>
        <v>929879.18279999995</v>
      </c>
      <c r="R1444" s="8">
        <f t="shared" si="600"/>
        <v>1107917.3761</v>
      </c>
      <c r="S1444" s="23">
        <f t="shared" si="601"/>
        <v>-0.14343775956807914</v>
      </c>
      <c r="T1444" s="23">
        <f t="shared" si="602"/>
        <v>88.792017449029601</v>
      </c>
      <c r="U1444" s="23">
        <f t="shared" si="603"/>
        <v>4.0773466573908541</v>
      </c>
      <c r="V1444" s="23">
        <f t="shared" si="615"/>
        <v>-0.11384282980032057</v>
      </c>
      <c r="W1444" s="23">
        <f t="shared" si="616"/>
        <v>1.8814364746518533</v>
      </c>
      <c r="X1444" s="23">
        <f t="shared" si="617"/>
        <v>1.1158637594512628</v>
      </c>
      <c r="Y1444" s="23">
        <f t="shared" si="604"/>
        <v>0.16069627315234958</v>
      </c>
      <c r="Z1444" s="23">
        <f t="shared" si="605"/>
        <v>0.83930372684765042</v>
      </c>
      <c r="AA1444" s="24">
        <f>IF(SUMIFS('Daily NSE Equity Options'!$M:$M,'Daily NSE Equity Options'!$A:$A,$A1444)=0,"",SUMIFS('Daily NSE Equity Options'!$M:$M,'Daily NSE Equity Options'!$A:$A,$A1444))</f>
        <v>114009721</v>
      </c>
      <c r="AB1444" s="9">
        <f>IF(SUMIFS('Daily BSE Equity Options'!$M:$M,'Daily BSE Equity Options'!$A:$A,$A1444)=0,"",SUMIFS('Daily BSE Equity Options'!$M:$M,'Daily BSE Equity Options'!$A:$A,$A1444))</f>
        <v>565226786</v>
      </c>
      <c r="AC1444" s="9">
        <f t="shared" si="606"/>
        <v>679236507</v>
      </c>
      <c r="AD1444" s="26">
        <f t="shared" si="607"/>
        <v>-0.26520377732458034</v>
      </c>
      <c r="AE1444" s="26">
        <f t="shared" si="608"/>
        <v>40.944769697245391</v>
      </c>
      <c r="AF1444" s="26">
        <f t="shared" si="609"/>
        <v>3.0278791524486035</v>
      </c>
      <c r="AG1444" s="26">
        <f t="shared" si="618"/>
        <v>-0.11432085543717119</v>
      </c>
      <c r="AH1444" s="26">
        <f t="shared" si="619"/>
        <v>1.8733853732379182</v>
      </c>
      <c r="AI1444" s="26">
        <f t="shared" si="620"/>
        <v>1.0871529898260817</v>
      </c>
      <c r="AJ1444" s="26">
        <f t="shared" si="610"/>
        <v>0.16784981346710801</v>
      </c>
      <c r="AK1444" s="26">
        <f t="shared" si="611"/>
        <v>0.83215018653289197</v>
      </c>
      <c r="AL1444" s="29">
        <v>13.78</v>
      </c>
      <c r="AM1444" s="30">
        <v>14.327500000000001</v>
      </c>
      <c r="AN1444" s="30">
        <v>12.907500000000001</v>
      </c>
      <c r="AO1444" s="30">
        <v>13.35</v>
      </c>
      <c r="AP1444" s="31">
        <v>-3.1199999999999999E-2</v>
      </c>
    </row>
    <row r="1445" spans="1:42" x14ac:dyDescent="0.2">
      <c r="A1445" s="11">
        <v>46045</v>
      </c>
      <c r="B1445" s="5" t="s">
        <v>241</v>
      </c>
      <c r="C1445" s="10">
        <v>46023</v>
      </c>
      <c r="D1445" s="5" t="s">
        <v>198</v>
      </c>
      <c r="E1445" s="18">
        <f>IF(SUMIFS('Daily NSE Equity Options'!$K:$K,'Daily NSE Equity Options'!$A:$A,$A1445)=0,"",SUMIFS('Daily NSE Equity Options'!$K:$K,'Daily NSE Equity Options'!$A:$A,$A1445))</f>
        <v>887.75239999999997</v>
      </c>
      <c r="F1445" s="7">
        <f>IF(SUMIFS('Daily BSE Equity Options'!$K:$K,'Daily BSE Equity Options'!$A:$A,$A1445)=0,"",SUMIFS('Daily BSE Equity Options'!$K:$K,'Daily BSE Equity Options'!$A:$A,$A1445))</f>
        <v>145.87370000000001</v>
      </c>
      <c r="G1445" s="7">
        <f t="shared" si="594"/>
        <v>1033.6261</v>
      </c>
      <c r="H1445" s="20">
        <f t="shared" si="595"/>
        <v>0.87727408064041335</v>
      </c>
      <c r="I1445" s="20">
        <f t="shared" si="596"/>
        <v>4.6500336971593681</v>
      </c>
      <c r="J1445" s="20">
        <f t="shared" si="597"/>
        <v>1.0725887013883346</v>
      </c>
      <c r="K1445" s="20">
        <f t="shared" si="612"/>
        <v>0.39558761271766341</v>
      </c>
      <c r="L1445" s="20">
        <f t="shared" si="613"/>
        <v>-0.80784196202514968</v>
      </c>
      <c r="M1445" s="20">
        <f t="shared" si="614"/>
        <v>-0.25918093253262486</v>
      </c>
      <c r="N1445" s="20">
        <f t="shared" si="598"/>
        <v>0.858871888006698</v>
      </c>
      <c r="O1445" s="20">
        <f t="shared" si="599"/>
        <v>0.14112811199330205</v>
      </c>
      <c r="P1445" s="21">
        <f>IF(SUMIFS('Daily NSE Equity Options'!$L:$L,'Daily NSE Equity Options'!$A:$A,$A1445)=0,"",SUMIFS('Daily NSE Equity Options'!$L:$L,'Daily NSE Equity Options'!$A:$A,$A1445))</f>
        <v>294714.52220000001</v>
      </c>
      <c r="Q1445" s="8">
        <f>IF(SUMIFS('Daily BSE Equity Options'!$L:$L,'Daily BSE Equity Options'!$A:$A,$A1445)=0,"",SUMIFS('Daily BSE Equity Options'!$L:$L,'Daily BSE Equity Options'!$A:$A,$A1445))</f>
        <v>44907.557099999998</v>
      </c>
      <c r="R1445" s="8">
        <f t="shared" si="600"/>
        <v>339622.07929999998</v>
      </c>
      <c r="S1445" s="23">
        <f t="shared" si="601"/>
        <v>-0.17877721902304489</v>
      </c>
      <c r="T1445" s="23">
        <f t="shared" si="602"/>
        <v>4.282500597269113</v>
      </c>
      <c r="U1445" s="23">
        <f t="shared" si="603"/>
        <v>-7.5541323063335719E-2</v>
      </c>
      <c r="V1445" s="23">
        <f t="shared" si="615"/>
        <v>0.65534437716628968</v>
      </c>
      <c r="W1445" s="23">
        <f t="shared" si="616"/>
        <v>-0.95170603027720557</v>
      </c>
      <c r="X1445" s="23">
        <f t="shared" si="617"/>
        <v>-0.69345901903307106</v>
      </c>
      <c r="Y1445" s="23">
        <f t="shared" si="604"/>
        <v>0.86777197409379392</v>
      </c>
      <c r="Z1445" s="23">
        <f t="shared" si="605"/>
        <v>0.13222802590620616</v>
      </c>
      <c r="AA1445" s="24">
        <f>IF(SUMIFS('Daily NSE Equity Options'!$M:$M,'Daily NSE Equity Options'!$A:$A,$A1445)=0,"",SUMIFS('Daily NSE Equity Options'!$M:$M,'Daily NSE Equity Options'!$A:$A,$A1445))</f>
        <v>185140055</v>
      </c>
      <c r="AB1445" s="9">
        <f>IF(SUMIFS('Daily BSE Equity Options'!$M:$M,'Daily BSE Equity Options'!$A:$A,$A1445)=0,"",SUMIFS('Daily BSE Equity Options'!$M:$M,'Daily BSE Equity Options'!$A:$A,$A1445))</f>
        <v>27235178</v>
      </c>
      <c r="AC1445" s="9">
        <f t="shared" si="606"/>
        <v>212375233</v>
      </c>
      <c r="AD1445" s="26">
        <f t="shared" si="607"/>
        <v>-0.24331902476218747</v>
      </c>
      <c r="AE1445" s="26">
        <f t="shared" si="608"/>
        <v>1.4681749789139396</v>
      </c>
      <c r="AF1445" s="26">
        <f t="shared" si="609"/>
        <v>-0.16946321603254644</v>
      </c>
      <c r="AG1445" s="26">
        <f t="shared" si="618"/>
        <v>0.62389709733611221</v>
      </c>
      <c r="AH1445" s="26">
        <f t="shared" si="619"/>
        <v>-0.95181548597026322</v>
      </c>
      <c r="AI1445" s="26">
        <f t="shared" si="620"/>
        <v>-0.68733242278451323</v>
      </c>
      <c r="AJ1445" s="26">
        <f t="shared" si="610"/>
        <v>0.87175916129542286</v>
      </c>
      <c r="AK1445" s="26">
        <f t="shared" si="611"/>
        <v>0.1282408387045772</v>
      </c>
      <c r="AL1445" s="29">
        <v>13.35</v>
      </c>
      <c r="AM1445" s="30">
        <v>14.432499999999999</v>
      </c>
      <c r="AN1445" s="30">
        <v>12.282500000000001</v>
      </c>
      <c r="AO1445" s="30">
        <v>14.19</v>
      </c>
      <c r="AP1445" s="31">
        <v>6.2899999999999998E-2</v>
      </c>
    </row>
    <row r="1446" spans="1:42" x14ac:dyDescent="0.2">
      <c r="A1446" s="11">
        <v>46049</v>
      </c>
      <c r="B1446" s="5" t="s">
        <v>242</v>
      </c>
      <c r="C1446" s="10">
        <v>46023</v>
      </c>
      <c r="D1446" s="5" t="s">
        <v>198</v>
      </c>
      <c r="E1446" s="18">
        <f>IF(SUMIFS('Daily NSE Equity Options'!$K:$K,'Daily NSE Equity Options'!$A:$A,$A1446)=0,"",SUMIFS('Daily NSE Equity Options'!$K:$K,'Daily NSE Equity Options'!$A:$A,$A1446))</f>
        <v>1202.4449999999999</v>
      </c>
      <c r="F1446" s="7">
        <f>IF(SUMIFS('Daily BSE Equity Options'!$K:$K,'Daily BSE Equity Options'!$A:$A,$A1446)=0,"",SUMIFS('Daily BSE Equity Options'!$K:$K,'Daily BSE Equity Options'!$A:$A,$A1446))</f>
        <v>163.39680000000001</v>
      </c>
      <c r="G1446" s="7">
        <f t="shared" si="594"/>
        <v>1365.8417999999999</v>
      </c>
      <c r="H1446" s="20">
        <f t="shared" si="595"/>
        <v>1.4262472843451768</v>
      </c>
      <c r="I1446" s="20">
        <f t="shared" si="596"/>
        <v>0.33340949856618973</v>
      </c>
      <c r="J1446" s="20">
        <f t="shared" si="597"/>
        <v>1.2096019457102951</v>
      </c>
      <c r="K1446" s="20">
        <f t="shared" si="612"/>
        <v>0.35448239847056451</v>
      </c>
      <c r="L1446" s="20">
        <f t="shared" si="613"/>
        <v>0.12012514935865748</v>
      </c>
      <c r="M1446" s="20">
        <f t="shared" si="614"/>
        <v>0.32140800237145717</v>
      </c>
      <c r="N1446" s="20">
        <f t="shared" si="598"/>
        <v>0.88036916134796872</v>
      </c>
      <c r="O1446" s="20">
        <f t="shared" si="599"/>
        <v>0.11963083865203131</v>
      </c>
      <c r="P1446" s="21">
        <f>IF(SUMIFS('Daily NSE Equity Options'!$L:$L,'Daily NSE Equity Options'!$A:$A,$A1446)=0,"",SUMIFS('Daily NSE Equity Options'!$L:$L,'Daily NSE Equity Options'!$A:$A,$A1446))</f>
        <v>822142.60569999996</v>
      </c>
      <c r="Q1446" s="8">
        <f>IF(SUMIFS('Daily BSE Equity Options'!$L:$L,'Daily BSE Equity Options'!$A:$A,$A1446)=0,"",SUMIFS('Daily BSE Equity Options'!$L:$L,'Daily BSE Equity Options'!$A:$A,$A1446))</f>
        <v>59578.0429</v>
      </c>
      <c r="R1446" s="8">
        <f t="shared" si="600"/>
        <v>881720.64859999996</v>
      </c>
      <c r="S1446" s="23">
        <f t="shared" si="601"/>
        <v>6.476748330823316</v>
      </c>
      <c r="T1446" s="23">
        <f t="shared" si="602"/>
        <v>-0.11734109913393087</v>
      </c>
      <c r="U1446" s="23">
        <f t="shared" si="603"/>
        <v>3.9686078014628272</v>
      </c>
      <c r="V1446" s="23">
        <f t="shared" si="615"/>
        <v>1.7896236655147764</v>
      </c>
      <c r="W1446" s="23">
        <f t="shared" si="616"/>
        <v>0.32668189381425972</v>
      </c>
      <c r="X1446" s="23">
        <f t="shared" si="617"/>
        <v>1.5961817630270896</v>
      </c>
      <c r="Y1446" s="23">
        <f t="shared" si="604"/>
        <v>0.93242979735747566</v>
      </c>
      <c r="Z1446" s="23">
        <f t="shared" si="605"/>
        <v>6.7570202642524349E-2</v>
      </c>
      <c r="AA1446" s="24">
        <f>IF(SUMIFS('Daily NSE Equity Options'!$M:$M,'Daily NSE Equity Options'!$A:$A,$A1446)=0,"",SUMIFS('Daily NSE Equity Options'!$M:$M,'Daily NSE Equity Options'!$A:$A,$A1446))</f>
        <v>501952377</v>
      </c>
      <c r="AB1446" s="9">
        <f>IF(SUMIFS('Daily BSE Equity Options'!$M:$M,'Daily BSE Equity Options'!$A:$A,$A1446)=0,"",SUMIFS('Daily BSE Equity Options'!$M:$M,'Daily BSE Equity Options'!$A:$A,$A1446))</f>
        <v>36329578</v>
      </c>
      <c r="AC1446" s="9">
        <f t="shared" si="606"/>
        <v>538281955</v>
      </c>
      <c r="AD1446" s="26">
        <f t="shared" si="607"/>
        <v>1.8744000881413618</v>
      </c>
      <c r="AE1446" s="26">
        <f t="shared" si="608"/>
        <v>-0.58989106881307052</v>
      </c>
      <c r="AF1446" s="26">
        <f t="shared" si="609"/>
        <v>1.0450372843538376</v>
      </c>
      <c r="AG1446" s="26">
        <f t="shared" si="618"/>
        <v>1.7112035642422163</v>
      </c>
      <c r="AH1446" s="26">
        <f t="shared" si="619"/>
        <v>0.33392107809980165</v>
      </c>
      <c r="AI1446" s="26">
        <f t="shared" si="620"/>
        <v>1.5345797030861879</v>
      </c>
      <c r="AJ1446" s="26">
        <f t="shared" si="610"/>
        <v>0.9325082744042571</v>
      </c>
      <c r="AK1446" s="26">
        <f t="shared" si="611"/>
        <v>6.7491725595742846E-2</v>
      </c>
      <c r="AL1446" s="29">
        <v>14.192500000000001</v>
      </c>
      <c r="AM1446" s="30">
        <v>16.057500000000001</v>
      </c>
      <c r="AN1446" s="30">
        <v>13.922499999999999</v>
      </c>
      <c r="AO1446" s="30">
        <v>14.45</v>
      </c>
      <c r="AP1446" s="31">
        <v>1.8100000000000002E-2</v>
      </c>
    </row>
    <row r="1447" spans="1:42" x14ac:dyDescent="0.2">
      <c r="A1447" s="11">
        <v>46050</v>
      </c>
      <c r="B1447" s="5" t="s">
        <v>240</v>
      </c>
      <c r="C1447" s="10">
        <v>46023</v>
      </c>
      <c r="D1447" s="5" t="s">
        <v>198</v>
      </c>
      <c r="E1447" s="18">
        <f>IF(SUMIFS('Daily NSE Equity Options'!$K:$K,'Daily NSE Equity Options'!$A:$A,$A1447)=0,"",SUMIFS('Daily NSE Equity Options'!$K:$K,'Daily NSE Equity Options'!$A:$A,$A1447))</f>
        <v>573.27539999999999</v>
      </c>
      <c r="F1447" s="7">
        <f>IF(SUMIFS('Daily BSE Equity Options'!$K:$K,'Daily BSE Equity Options'!$A:$A,$A1447)=0,"",SUMIFS('Daily BSE Equity Options'!$K:$K,'Daily BSE Equity Options'!$A:$A,$A1447))</f>
        <v>467.97890000000001</v>
      </c>
      <c r="G1447" s="7">
        <f t="shared" si="594"/>
        <v>1041.2543000000001</v>
      </c>
      <c r="H1447" s="20">
        <f t="shared" si="595"/>
        <v>6.5245114443972074E-2</v>
      </c>
      <c r="I1447" s="20">
        <f t="shared" si="596"/>
        <v>0.78945398161903158</v>
      </c>
      <c r="J1447" s="20">
        <f t="shared" si="597"/>
        <v>0.30208317441627508</v>
      </c>
      <c r="K1447" s="20">
        <f t="shared" si="612"/>
        <v>-0.52324189463967163</v>
      </c>
      <c r="L1447" s="20">
        <f t="shared" si="613"/>
        <v>1.8640640453179009</v>
      </c>
      <c r="M1447" s="20">
        <f t="shared" si="614"/>
        <v>-0.23764648292357127</v>
      </c>
      <c r="N1447" s="20">
        <f t="shared" si="598"/>
        <v>0.55056233621316131</v>
      </c>
      <c r="O1447" s="20">
        <f t="shared" si="599"/>
        <v>0.44943766378683858</v>
      </c>
      <c r="P1447" s="21">
        <f>IF(SUMIFS('Daily NSE Equity Options'!$L:$L,'Daily NSE Equity Options'!$A:$A,$A1447)=0,"",SUMIFS('Daily NSE Equity Options'!$L:$L,'Daily NSE Equity Options'!$A:$A,$A1447))</f>
        <v>87892.005499999999</v>
      </c>
      <c r="Q1447" s="8">
        <f>IF(SUMIFS('Daily BSE Equity Options'!$L:$L,'Daily BSE Equity Options'!$A:$A,$A1447)=0,"",SUMIFS('Daily BSE Equity Options'!$L:$L,'Daily BSE Equity Options'!$A:$A,$A1447))</f>
        <v>264104.5048</v>
      </c>
      <c r="R1447" s="8">
        <f t="shared" si="600"/>
        <v>351996.51029999997</v>
      </c>
      <c r="S1447" s="23">
        <f t="shared" si="601"/>
        <v>-0.34788511183489179</v>
      </c>
      <c r="T1447" s="23">
        <f t="shared" si="602"/>
        <v>-0.22645681189042466</v>
      </c>
      <c r="U1447" s="23">
        <f t="shared" si="603"/>
        <v>-0.26082480707662226</v>
      </c>
      <c r="V1447" s="23">
        <f t="shared" si="615"/>
        <v>-0.89309396582705292</v>
      </c>
      <c r="W1447" s="23">
        <f t="shared" si="616"/>
        <v>3.4329167583314488</v>
      </c>
      <c r="X1447" s="23">
        <f t="shared" si="617"/>
        <v>-0.60078454456192942</v>
      </c>
      <c r="Y1447" s="23">
        <f t="shared" si="604"/>
        <v>0.24969567290622088</v>
      </c>
      <c r="Z1447" s="23">
        <f t="shared" si="605"/>
        <v>0.75030432709377926</v>
      </c>
      <c r="AA1447" s="24">
        <f>IF(SUMIFS('Daily NSE Equity Options'!$M:$M,'Daily NSE Equity Options'!$A:$A,$A1447)=0,"",SUMIFS('Daily NSE Equity Options'!$M:$M,'Daily NSE Equity Options'!$A:$A,$A1447))</f>
        <v>56373240</v>
      </c>
      <c r="AB1447" s="9">
        <f>IF(SUMIFS('Daily BSE Equity Options'!$M:$M,'Daily BSE Equity Options'!$A:$A,$A1447)=0,"",SUMIFS('Daily BSE Equity Options'!$M:$M,'Daily BSE Equity Options'!$A:$A,$A1447))</f>
        <v>160185200</v>
      </c>
      <c r="AC1447" s="9">
        <f t="shared" si="606"/>
        <v>216558440</v>
      </c>
      <c r="AD1447" s="26">
        <f t="shared" si="607"/>
        <v>-0.73337736649991325</v>
      </c>
      <c r="AE1447" s="26">
        <f t="shared" si="608"/>
        <v>-0.64007011443841666</v>
      </c>
      <c r="AF1447" s="26">
        <f t="shared" si="609"/>
        <v>-0.67012186644552363</v>
      </c>
      <c r="AG1447" s="26">
        <f t="shared" si="618"/>
        <v>-0.88769205489786929</v>
      </c>
      <c r="AH1447" s="26">
        <f t="shared" si="619"/>
        <v>3.4092227000269588</v>
      </c>
      <c r="AI1447" s="26">
        <f t="shared" si="620"/>
        <v>-0.59768586335018425</v>
      </c>
      <c r="AJ1447" s="26">
        <f t="shared" si="610"/>
        <v>0.26031421356747858</v>
      </c>
      <c r="AK1447" s="26">
        <f t="shared" si="611"/>
        <v>0.73968578643252136</v>
      </c>
      <c r="AL1447" s="29">
        <v>14.452500000000001</v>
      </c>
      <c r="AM1447" s="30">
        <v>14.51</v>
      </c>
      <c r="AN1447" s="30">
        <v>13.44</v>
      </c>
      <c r="AO1447" s="30">
        <v>13.53</v>
      </c>
      <c r="AP1447" s="31">
        <v>-6.3799999999999996E-2</v>
      </c>
    </row>
    <row r="1448" spans="1:42" x14ac:dyDescent="0.2">
      <c r="A1448" s="11">
        <v>46051</v>
      </c>
      <c r="B1448" s="5" t="s">
        <v>243</v>
      </c>
      <c r="C1448" s="10">
        <v>46023</v>
      </c>
      <c r="D1448" s="5" t="s">
        <v>198</v>
      </c>
      <c r="E1448" s="18">
        <f>IF(SUMIFS('Daily NSE Equity Options'!$K:$K,'Daily NSE Equity Options'!$A:$A,$A1448)=0,"",SUMIFS('Daily NSE Equity Options'!$K:$K,'Daily NSE Equity Options'!$A:$A,$A1448))</f>
        <v>496.81310000000002</v>
      </c>
      <c r="F1448" s="7">
        <f>IF(SUMIFS('Daily BSE Equity Options'!$K:$K,'Daily BSE Equity Options'!$A:$A,$A1448)=0,"",SUMIFS('Daily BSE Equity Options'!$K:$K,'Daily BSE Equity Options'!$A:$A,$A1448))</f>
        <v>682.78250000000003</v>
      </c>
      <c r="G1448" s="7">
        <f t="shared" si="594"/>
        <v>1179.5956000000001</v>
      </c>
      <c r="H1448" s="20">
        <f t="shared" si="595"/>
        <v>-0.15638191797830425</v>
      </c>
      <c r="I1448" s="20">
        <f t="shared" si="596"/>
        <v>26.628139503829921</v>
      </c>
      <c r="J1448" s="20">
        <f t="shared" si="597"/>
        <v>0.92235238402081832</v>
      </c>
      <c r="K1448" s="20">
        <f t="shared" si="612"/>
        <v>-0.13337795412117803</v>
      </c>
      <c r="L1448" s="20">
        <f t="shared" si="613"/>
        <v>0.45900274563660881</v>
      </c>
      <c r="M1448" s="20">
        <f t="shared" si="614"/>
        <v>0.1328602436503743</v>
      </c>
      <c r="N1448" s="20">
        <f t="shared" si="598"/>
        <v>0.42117239162302739</v>
      </c>
      <c r="O1448" s="20">
        <f t="shared" si="599"/>
        <v>0.57882760837697256</v>
      </c>
      <c r="P1448" s="21">
        <f>IF(SUMIFS('Daily NSE Equity Options'!$L:$L,'Daily NSE Equity Options'!$A:$A,$A1448)=0,"",SUMIFS('Daily NSE Equity Options'!$L:$L,'Daily NSE Equity Options'!$A:$A,$A1448))</f>
        <v>84203.679900000003</v>
      </c>
      <c r="Q1448" s="8">
        <f>IF(SUMIFS('Daily BSE Equity Options'!$L:$L,'Daily BSE Equity Options'!$A:$A,$A1448)=0,"",SUMIFS('Daily BSE Equity Options'!$L:$L,'Daily BSE Equity Options'!$A:$A,$A1448))</f>
        <v>864365.45299999998</v>
      </c>
      <c r="R1448" s="8">
        <f t="shared" si="600"/>
        <v>948569.13289999997</v>
      </c>
      <c r="S1448" s="23">
        <f t="shared" si="601"/>
        <v>-0.47059607637257417</v>
      </c>
      <c r="T1448" s="23">
        <f t="shared" si="602"/>
        <v>216.49235110425562</v>
      </c>
      <c r="U1448" s="23">
        <f t="shared" si="603"/>
        <v>4.8184435848964489</v>
      </c>
      <c r="V1448" s="23">
        <f t="shared" si="615"/>
        <v>-4.1964289914854569E-2</v>
      </c>
      <c r="W1448" s="23">
        <f t="shared" si="616"/>
        <v>2.2728160152155041</v>
      </c>
      <c r="X1448" s="23">
        <f t="shared" si="617"/>
        <v>1.6948253892959122</v>
      </c>
      <c r="Y1448" s="23">
        <f t="shared" si="604"/>
        <v>8.876915448700029E-2</v>
      </c>
      <c r="Z1448" s="23">
        <f t="shared" si="605"/>
        <v>0.91123084551299971</v>
      </c>
      <c r="AA1448" s="24">
        <f>IF(SUMIFS('Daily NSE Equity Options'!$M:$M,'Daily NSE Equity Options'!$A:$A,$A1448)=0,"",SUMIFS('Daily NSE Equity Options'!$M:$M,'Daily NSE Equity Options'!$A:$A,$A1448))</f>
        <v>53861094</v>
      </c>
      <c r="AB1448" s="9">
        <f>IF(SUMIFS('Daily BSE Equity Options'!$M:$M,'Daily BSE Equity Options'!$A:$A,$A1448)=0,"",SUMIFS('Daily BSE Equity Options'!$M:$M,'Daily BSE Equity Options'!$A:$A,$A1448))</f>
        <v>523213423</v>
      </c>
      <c r="AC1448" s="9">
        <f t="shared" si="606"/>
        <v>577074517</v>
      </c>
      <c r="AD1448" s="26">
        <f t="shared" si="607"/>
        <v>-0.78597757699320148</v>
      </c>
      <c r="AE1448" s="26">
        <f t="shared" si="608"/>
        <v>202.17879002989355</v>
      </c>
      <c r="AF1448" s="26">
        <f t="shared" si="609"/>
        <v>1.2698368269648417</v>
      </c>
      <c r="AG1448" s="26">
        <f t="shared" si="618"/>
        <v>-4.4562739342283719E-2</v>
      </c>
      <c r="AH1448" s="26">
        <f t="shared" si="619"/>
        <v>2.2663031478563562</v>
      </c>
      <c r="AI1448" s="26">
        <f t="shared" si="620"/>
        <v>1.6647519117703284</v>
      </c>
      <c r="AJ1448" s="26">
        <f t="shared" si="610"/>
        <v>9.3334729594375762E-2</v>
      </c>
      <c r="AK1448" s="26">
        <f t="shared" si="611"/>
        <v>0.90666527040562428</v>
      </c>
      <c r="AL1448" s="29">
        <v>13.525</v>
      </c>
      <c r="AM1448" s="30">
        <v>14.192500000000001</v>
      </c>
      <c r="AN1448" s="30">
        <v>13.0725</v>
      </c>
      <c r="AO1448" s="30">
        <v>13.37</v>
      </c>
      <c r="AP1448" s="31">
        <v>-1.15E-2</v>
      </c>
    </row>
    <row r="1449" spans="1:42" x14ac:dyDescent="0.2">
      <c r="A1449" s="11">
        <v>46052</v>
      </c>
      <c r="B1449" s="5" t="s">
        <v>241</v>
      </c>
      <c r="C1449" s="10">
        <v>46023</v>
      </c>
      <c r="D1449" s="5" t="s">
        <v>198</v>
      </c>
      <c r="E1449" s="18">
        <f>IF(SUMIFS('Daily NSE Equity Options'!$K:$K,'Daily NSE Equity Options'!$A:$A,$A1449)=0,"",SUMIFS('Daily NSE Equity Options'!$K:$K,'Daily NSE Equity Options'!$A:$A,$A1449))</f>
        <v>756.12649999999996</v>
      </c>
      <c r="F1449" s="7">
        <f>IF(SUMIFS('Daily BSE Equity Options'!$K:$K,'Daily BSE Equity Options'!$A:$A,$A1449)=0,"",SUMIFS('Daily BSE Equity Options'!$K:$K,'Daily BSE Equity Options'!$A:$A,$A1449))</f>
        <v>138.01849999999999</v>
      </c>
      <c r="G1449" s="7">
        <f t="shared" si="594"/>
        <v>894.14499999999998</v>
      </c>
      <c r="H1449" s="20">
        <f t="shared" si="595"/>
        <v>9.7104332256725767E-2</v>
      </c>
      <c r="I1449" s="20">
        <f t="shared" si="596"/>
        <v>4.1964405388513644</v>
      </c>
      <c r="J1449" s="20">
        <f t="shared" si="597"/>
        <v>0.2492207607498691</v>
      </c>
      <c r="K1449" s="20">
        <f t="shared" si="612"/>
        <v>0.52195362803436529</v>
      </c>
      <c r="L1449" s="20">
        <f t="shared" si="613"/>
        <v>-0.79785876175795367</v>
      </c>
      <c r="M1449" s="20">
        <f t="shared" si="614"/>
        <v>-0.24199022105541945</v>
      </c>
      <c r="N1449" s="20">
        <f t="shared" si="598"/>
        <v>0.84564192608581379</v>
      </c>
      <c r="O1449" s="20">
        <f t="shared" si="599"/>
        <v>0.15435807391418616</v>
      </c>
      <c r="P1449" s="21">
        <f>IF(SUMIFS('Daily NSE Equity Options'!$L:$L,'Daily NSE Equity Options'!$A:$A,$A1449)=0,"",SUMIFS('Daily NSE Equity Options'!$L:$L,'Daily NSE Equity Options'!$A:$A,$A1449))</f>
        <v>136177.8523</v>
      </c>
      <c r="Q1449" s="8">
        <f>IF(SUMIFS('Daily BSE Equity Options'!$L:$L,'Daily BSE Equity Options'!$A:$A,$A1449)=0,"",SUMIFS('Daily BSE Equity Options'!$L:$L,'Daily BSE Equity Options'!$A:$A,$A1449))</f>
        <v>28317.865600000001</v>
      </c>
      <c r="R1449" s="8">
        <f t="shared" si="600"/>
        <v>164495.71789999999</v>
      </c>
      <c r="S1449" s="23">
        <f t="shared" si="601"/>
        <v>-0.69090705419137621</v>
      </c>
      <c r="T1449" s="23">
        <f t="shared" si="602"/>
        <v>5.0088814226776499</v>
      </c>
      <c r="U1449" s="23">
        <f t="shared" si="603"/>
        <v>-0.63058343493926983</v>
      </c>
      <c r="V1449" s="23">
        <f t="shared" si="615"/>
        <v>0.61724347987789074</v>
      </c>
      <c r="W1449" s="23">
        <f t="shared" si="616"/>
        <v>-0.96723854996550862</v>
      </c>
      <c r="X1449" s="23">
        <f t="shared" si="617"/>
        <v>-0.82658541987646417</v>
      </c>
      <c r="Y1449" s="23">
        <f t="shared" si="604"/>
        <v>0.82785043913899969</v>
      </c>
      <c r="Z1449" s="23">
        <f t="shared" si="605"/>
        <v>0.17214956086100039</v>
      </c>
      <c r="AA1449" s="24">
        <f>IF(SUMIFS('Daily NSE Equity Options'!$M:$M,'Daily NSE Equity Options'!$A:$A,$A1449)=0,"",SUMIFS('Daily NSE Equity Options'!$M:$M,'Daily NSE Equity Options'!$A:$A,$A1449))</f>
        <v>85605219</v>
      </c>
      <c r="AB1449" s="9">
        <f>IF(SUMIFS('Daily BSE Equity Options'!$M:$M,'Daily BSE Equity Options'!$A:$A,$A1449)=0,"",SUMIFS('Daily BSE Equity Options'!$M:$M,'Daily BSE Equity Options'!$A:$A,$A1449))</f>
        <v>17099038</v>
      </c>
      <c r="AC1449" s="9">
        <f t="shared" si="606"/>
        <v>102704257</v>
      </c>
      <c r="AD1449" s="26">
        <f t="shared" si="607"/>
        <v>-0.87603690741881712</v>
      </c>
      <c r="AE1449" s="26">
        <f t="shared" si="608"/>
        <v>4.6110177711914799</v>
      </c>
      <c r="AF1449" s="26">
        <f t="shared" si="609"/>
        <v>-0.85192957217500886</v>
      </c>
      <c r="AG1449" s="26">
        <f t="shared" si="618"/>
        <v>0.58937022333783262</v>
      </c>
      <c r="AH1449" s="26">
        <f t="shared" si="619"/>
        <v>-0.96731919089162965</v>
      </c>
      <c r="AI1449" s="26">
        <f t="shared" si="620"/>
        <v>-0.82202600535209558</v>
      </c>
      <c r="AJ1449" s="26">
        <f t="shared" si="610"/>
        <v>0.83351188646445296</v>
      </c>
      <c r="AK1449" s="26">
        <f t="shared" si="611"/>
        <v>0.16648811353554702</v>
      </c>
      <c r="AL1449" s="29">
        <v>13.37</v>
      </c>
      <c r="AM1449" s="30">
        <v>14.23</v>
      </c>
      <c r="AN1449" s="30">
        <v>12.8825</v>
      </c>
      <c r="AO1449" s="30">
        <v>13.63</v>
      </c>
      <c r="AP1449" s="31">
        <v>1.9400000000000001E-2</v>
      </c>
    </row>
    <row r="1450" spans="1:42" x14ac:dyDescent="0.2">
      <c r="A1450" s="11">
        <v>46054</v>
      </c>
      <c r="B1450" s="5" t="s">
        <v>246</v>
      </c>
      <c r="C1450" s="10">
        <v>46054</v>
      </c>
      <c r="D1450" s="5" t="s">
        <v>198</v>
      </c>
      <c r="E1450" s="18">
        <f>IF(SUMIFS('Daily NSE Equity Options'!$K:$K,'Daily NSE Equity Options'!$A:$A,$A1450)=0,"",SUMIFS('Daily NSE Equity Options'!$K:$K,'Daily NSE Equity Options'!$A:$A,$A1450))</f>
        <v>1253.0734</v>
      </c>
      <c r="F1450" s="7">
        <f>IF(SUMIFS('Daily BSE Equity Options'!$K:$K,'Daily BSE Equity Options'!$A:$A,$A1450)=0,"",SUMIFS('Daily BSE Equity Options'!$K:$K,'Daily BSE Equity Options'!$A:$A,$A1450))</f>
        <v>247.8492</v>
      </c>
      <c r="G1450" s="7">
        <f t="shared" si="594"/>
        <v>1500.9225999999999</v>
      </c>
      <c r="H1450" s="20">
        <f t="shared" si="595"/>
        <v>0.97107611305795261</v>
      </c>
      <c r="I1450" s="20">
        <f t="shared" si="596"/>
        <v>1.0163587136915955</v>
      </c>
      <c r="J1450" s="20">
        <f t="shared" si="597"/>
        <v>0.97841296471705363</v>
      </c>
      <c r="K1450" s="20">
        <f t="shared" si="612"/>
        <v>0.65722719677196872</v>
      </c>
      <c r="L1450" s="20">
        <f t="shared" si="613"/>
        <v>0.79576795864322558</v>
      </c>
      <c r="M1450" s="20">
        <f t="shared" si="614"/>
        <v>0.6786120819330197</v>
      </c>
      <c r="N1450" s="20">
        <f t="shared" si="598"/>
        <v>0.83486876671721788</v>
      </c>
      <c r="O1450" s="20">
        <f t="shared" si="599"/>
        <v>0.1651312332827822</v>
      </c>
      <c r="P1450" s="21">
        <f>IF(SUMIFS('Daily NSE Equity Options'!$L:$L,'Daily NSE Equity Options'!$A:$A,$A1450)=0,"",SUMIFS('Daily NSE Equity Options'!$L:$L,'Daily NSE Equity Options'!$A:$A,$A1450))</f>
        <v>329595.49129999999</v>
      </c>
      <c r="Q1450" s="8">
        <f>IF(SUMIFS('Daily BSE Equity Options'!$L:$L,'Daily BSE Equity Options'!$A:$A,$A1450)=0,"",SUMIFS('Daily BSE Equity Options'!$L:$L,'Daily BSE Equity Options'!$A:$A,$A1450))</f>
        <v>61650.651400000002</v>
      </c>
      <c r="R1450" s="8">
        <f t="shared" si="600"/>
        <v>391246.14269999997</v>
      </c>
      <c r="S1450" s="23">
        <f t="shared" si="601"/>
        <v>1.3658207029295721</v>
      </c>
      <c r="T1450" s="23">
        <f t="shared" si="602"/>
        <v>0.12424245778505072</v>
      </c>
      <c r="U1450" s="23">
        <f t="shared" si="603"/>
        <v>1.0151433922857493</v>
      </c>
      <c r="V1450" s="23">
        <f t="shared" si="615"/>
        <v>1.4203311018145643</v>
      </c>
      <c r="W1450" s="23">
        <f t="shared" si="616"/>
        <v>1.1770938626108882</v>
      </c>
      <c r="X1450" s="23">
        <f t="shared" si="617"/>
        <v>1.3784579179006093</v>
      </c>
      <c r="Y1450" s="23">
        <f t="shared" si="604"/>
        <v>0.84242489657649477</v>
      </c>
      <c r="Z1450" s="23">
        <f t="shared" si="605"/>
        <v>0.15757510342350528</v>
      </c>
      <c r="AA1450" s="24">
        <f>IF(SUMIFS('Daily NSE Equity Options'!$M:$M,'Daily NSE Equity Options'!$A:$A,$A1450)=0,"",SUMIFS('Daily NSE Equity Options'!$M:$M,'Daily NSE Equity Options'!$A:$A,$A1450))</f>
        <v>204897008</v>
      </c>
      <c r="AB1450" s="9">
        <f>IF(SUMIFS('Daily BSE Equity Options'!$M:$M,'Daily BSE Equity Options'!$A:$A,$A1450)=0,"",SUMIFS('Daily BSE Equity Options'!$M:$M,'Daily BSE Equity Options'!$A:$A,$A1450))</f>
        <v>37385969</v>
      </c>
      <c r="AC1450" s="9">
        <f t="shared" si="606"/>
        <v>242282977</v>
      </c>
      <c r="AD1450" s="26">
        <f t="shared" si="607"/>
        <v>1.3893951659835841</v>
      </c>
      <c r="AE1450" s="26">
        <f t="shared" si="608"/>
        <v>5.9984404442706696E-2</v>
      </c>
      <c r="AF1450" s="26">
        <f t="shared" si="609"/>
        <v>1.0019586447425417</v>
      </c>
      <c r="AG1450" s="26">
        <f t="shared" si="618"/>
        <v>1.3935107040611623</v>
      </c>
      <c r="AH1450" s="26">
        <f t="shared" si="619"/>
        <v>1.1864369796710199</v>
      </c>
      <c r="AI1450" s="26">
        <f t="shared" si="620"/>
        <v>1.3590353903246677</v>
      </c>
      <c r="AJ1450" s="26">
        <f t="shared" si="610"/>
        <v>0.84569296009599548</v>
      </c>
      <c r="AK1450" s="26">
        <f t="shared" si="611"/>
        <v>0.15430703990400449</v>
      </c>
      <c r="AL1450" s="29">
        <v>13.6325</v>
      </c>
      <c r="AM1450" s="30">
        <v>16.112500000000001</v>
      </c>
      <c r="AN1450" s="30">
        <v>13.3475</v>
      </c>
      <c r="AO1450" s="30">
        <v>15.1</v>
      </c>
      <c r="AP1450" s="31">
        <v>0.1076</v>
      </c>
    </row>
    <row r="1451" spans="1:42" x14ac:dyDescent="0.2">
      <c r="A1451" s="11">
        <v>46055</v>
      </c>
      <c r="B1451" s="5" t="s">
        <v>244</v>
      </c>
      <c r="C1451" s="10">
        <v>46054</v>
      </c>
      <c r="D1451" s="5" t="s">
        <v>198</v>
      </c>
      <c r="E1451" s="18">
        <f>IF(SUMIFS('Daily NSE Equity Options'!$K:$K,'Daily NSE Equity Options'!$A:$A,$A1451)=0,"",SUMIFS('Daily NSE Equity Options'!$K:$K,'Daily NSE Equity Options'!$A:$A,$A1451))</f>
        <v>1030.6437000000001</v>
      </c>
      <c r="F1451" s="7">
        <f>IF(SUMIFS('Daily BSE Equity Options'!$K:$K,'Daily BSE Equity Options'!$A:$A,$A1451)=0,"",SUMIFS('Daily BSE Equity Options'!$K:$K,'Daily BSE Equity Options'!$A:$A,$A1451))</f>
        <v>175.43790000000001</v>
      </c>
      <c r="G1451" s="7">
        <f t="shared" si="594"/>
        <v>1206.0816</v>
      </c>
      <c r="H1451" s="20" t="str">
        <f t="shared" si="595"/>
        <v/>
      </c>
      <c r="I1451" s="20" t="str">
        <f t="shared" si="596"/>
        <v/>
      </c>
      <c r="J1451" s="20" t="str">
        <f t="shared" si="597"/>
        <v/>
      </c>
      <c r="K1451" s="20">
        <f t="shared" si="612"/>
        <v>-0.17750731920412632</v>
      </c>
      <c r="L1451" s="20">
        <f t="shared" si="613"/>
        <v>-0.29215869972547814</v>
      </c>
      <c r="M1451" s="20">
        <f t="shared" si="614"/>
        <v>-0.19643984306719076</v>
      </c>
      <c r="N1451" s="20">
        <f t="shared" si="598"/>
        <v>0.85453894661853735</v>
      </c>
      <c r="O1451" s="20">
        <f t="shared" si="599"/>
        <v>0.14546105338146276</v>
      </c>
      <c r="P1451" s="21">
        <f>IF(SUMIFS('Daily NSE Equity Options'!$L:$L,'Daily NSE Equity Options'!$A:$A,$A1451)=0,"",SUMIFS('Daily NSE Equity Options'!$L:$L,'Daily NSE Equity Options'!$A:$A,$A1451))</f>
        <v>366343.11540000001</v>
      </c>
      <c r="Q1451" s="8">
        <f>IF(SUMIFS('Daily BSE Equity Options'!$L:$L,'Daily BSE Equity Options'!$A:$A,$A1451)=0,"",SUMIFS('Daily BSE Equity Options'!$L:$L,'Daily BSE Equity Options'!$A:$A,$A1451))</f>
        <v>51443.782899999998</v>
      </c>
      <c r="R1451" s="8">
        <f t="shared" si="600"/>
        <v>417786.8983</v>
      </c>
      <c r="S1451" s="23" t="str">
        <f t="shared" si="601"/>
        <v/>
      </c>
      <c r="T1451" s="23" t="str">
        <f t="shared" si="602"/>
        <v/>
      </c>
      <c r="U1451" s="23" t="str">
        <f t="shared" si="603"/>
        <v/>
      </c>
      <c r="V1451" s="23">
        <f t="shared" si="615"/>
        <v>0.1114931031218267</v>
      </c>
      <c r="W1451" s="23">
        <f t="shared" si="616"/>
        <v>-0.16555978352566125</v>
      </c>
      <c r="X1451" s="23">
        <f t="shared" si="617"/>
        <v>6.783646585456804E-2</v>
      </c>
      <c r="Y1451" s="23">
        <f t="shared" si="604"/>
        <v>0.87686597375521391</v>
      </c>
      <c r="Z1451" s="23">
        <f t="shared" si="605"/>
        <v>0.12313402624478614</v>
      </c>
      <c r="AA1451" s="24">
        <f>IF(SUMIFS('Daily NSE Equity Options'!$M:$M,'Daily NSE Equity Options'!$A:$A,$A1451)=0,"",SUMIFS('Daily NSE Equity Options'!$M:$M,'Daily NSE Equity Options'!$A:$A,$A1451))</f>
        <v>229372608</v>
      </c>
      <c r="AB1451" s="9">
        <f>IF(SUMIFS('Daily BSE Equity Options'!$M:$M,'Daily BSE Equity Options'!$A:$A,$A1451)=0,"",SUMIFS('Daily BSE Equity Options'!$M:$M,'Daily BSE Equity Options'!$A:$A,$A1451))</f>
        <v>31549059</v>
      </c>
      <c r="AC1451" s="9">
        <f t="shared" si="606"/>
        <v>260921667</v>
      </c>
      <c r="AD1451" s="26" t="str">
        <f t="shared" si="607"/>
        <v/>
      </c>
      <c r="AE1451" s="26" t="str">
        <f t="shared" si="608"/>
        <v/>
      </c>
      <c r="AF1451" s="26" t="str">
        <f t="shared" si="609"/>
        <v/>
      </c>
      <c r="AG1451" s="26">
        <f t="shared" si="618"/>
        <v>0.11945318401135463</v>
      </c>
      <c r="AH1451" s="26">
        <f t="shared" si="619"/>
        <v>-0.15612568447804576</v>
      </c>
      <c r="AI1451" s="26">
        <f t="shared" si="620"/>
        <v>7.6929424554660342E-2</v>
      </c>
      <c r="AJ1451" s="26">
        <f t="shared" si="610"/>
        <v>0.87908608984933401</v>
      </c>
      <c r="AK1451" s="26">
        <f t="shared" si="611"/>
        <v>0.12091391015066602</v>
      </c>
      <c r="AL1451" s="29">
        <v>15.095000000000001</v>
      </c>
      <c r="AM1451" s="30">
        <v>15.5525</v>
      </c>
      <c r="AN1451" s="30">
        <v>13.58</v>
      </c>
      <c r="AO1451" s="30">
        <v>13.87</v>
      </c>
      <c r="AP1451" s="31">
        <v>-8.1199999999999994E-2</v>
      </c>
    </row>
    <row r="1452" spans="1:42" x14ac:dyDescent="0.2">
      <c r="A1452" s="11">
        <v>46056</v>
      </c>
      <c r="B1452" s="5" t="s">
        <v>242</v>
      </c>
      <c r="C1452" s="10">
        <v>46054</v>
      </c>
      <c r="D1452" s="5" t="s">
        <v>198</v>
      </c>
      <c r="E1452" s="18">
        <f>IF(SUMIFS('Daily NSE Equity Options'!$K:$K,'Daily NSE Equity Options'!$A:$A,$A1452)=0,"",SUMIFS('Daily NSE Equity Options'!$K:$K,'Daily NSE Equity Options'!$A:$A,$A1452))</f>
        <v>1307.3345999999999</v>
      </c>
      <c r="F1452" s="7">
        <f>IF(SUMIFS('Daily BSE Equity Options'!$K:$K,'Daily BSE Equity Options'!$A:$A,$A1452)=0,"",SUMIFS('Daily BSE Equity Options'!$K:$K,'Daily BSE Equity Options'!$A:$A,$A1452))</f>
        <v>197.11600000000001</v>
      </c>
      <c r="G1452" s="7">
        <f t="shared" si="594"/>
        <v>1504.4505999999999</v>
      </c>
      <c r="H1452" s="20">
        <f t="shared" si="595"/>
        <v>2.073316150362591</v>
      </c>
      <c r="I1452" s="20">
        <f t="shared" si="596"/>
        <v>0.75431133072091816</v>
      </c>
      <c r="J1452" s="20">
        <f t="shared" si="597"/>
        <v>1.7977114731136585</v>
      </c>
      <c r="K1452" s="20">
        <f t="shared" si="612"/>
        <v>0.2684641646768906</v>
      </c>
      <c r="L1452" s="20">
        <f t="shared" si="613"/>
        <v>0.12356566055567231</v>
      </c>
      <c r="M1452" s="20">
        <f t="shared" si="614"/>
        <v>0.24738707563401996</v>
      </c>
      <c r="N1452" s="20">
        <f t="shared" si="598"/>
        <v>0.86897808409262489</v>
      </c>
      <c r="O1452" s="20">
        <f t="shared" si="599"/>
        <v>0.13102191590737511</v>
      </c>
      <c r="P1452" s="21">
        <f>IF(SUMIFS('Daily NSE Equity Options'!$L:$L,'Daily NSE Equity Options'!$A:$A,$A1452)=0,"",SUMIFS('Daily NSE Equity Options'!$L:$L,'Daily NSE Equity Options'!$A:$A,$A1452))</f>
        <v>706390.50719999999</v>
      </c>
      <c r="Q1452" s="8">
        <f>IF(SUMIFS('Daily BSE Equity Options'!$L:$L,'Daily BSE Equity Options'!$A:$A,$A1452)=0,"",SUMIFS('Daily BSE Equity Options'!$L:$L,'Daily BSE Equity Options'!$A:$A,$A1452))</f>
        <v>63778.406900000002</v>
      </c>
      <c r="R1452" s="8">
        <f t="shared" si="600"/>
        <v>770168.91409999994</v>
      </c>
      <c r="S1452" s="23">
        <f t="shared" si="601"/>
        <v>5.8062287060108622</v>
      </c>
      <c r="T1452" s="23">
        <f t="shared" si="602"/>
        <v>-0.17852975833022089</v>
      </c>
      <c r="U1452" s="23">
        <f t="shared" si="603"/>
        <v>3.2451036965724693</v>
      </c>
      <c r="V1452" s="23">
        <f t="shared" si="615"/>
        <v>0.92822105153719492</v>
      </c>
      <c r="W1452" s="23">
        <f t="shared" si="616"/>
        <v>0.23976899257150097</v>
      </c>
      <c r="X1452" s="23">
        <f t="shared" si="617"/>
        <v>0.84344917764023597</v>
      </c>
      <c r="Y1452" s="23">
        <f t="shared" si="604"/>
        <v>0.91718906627836339</v>
      </c>
      <c r="Z1452" s="23">
        <f t="shared" si="605"/>
        <v>8.2810933721636698E-2</v>
      </c>
      <c r="AA1452" s="24">
        <f>IF(SUMIFS('Daily NSE Equity Options'!$M:$M,'Daily NSE Equity Options'!$A:$A,$A1452)=0,"",SUMIFS('Daily NSE Equity Options'!$M:$M,'Daily NSE Equity Options'!$A:$A,$A1452))</f>
        <v>426546106</v>
      </c>
      <c r="AB1452" s="9">
        <f>IF(SUMIFS('Daily BSE Equity Options'!$M:$M,'Daily BSE Equity Options'!$A:$A,$A1452)=0,"",SUMIFS('Daily BSE Equity Options'!$M:$M,'Daily BSE Equity Options'!$A:$A,$A1452))</f>
        <v>37975029</v>
      </c>
      <c r="AC1452" s="9">
        <f t="shared" si="606"/>
        <v>464521135</v>
      </c>
      <c r="AD1452" s="26">
        <f t="shared" si="607"/>
        <v>5.6215528568826807</v>
      </c>
      <c r="AE1452" s="26">
        <f t="shared" si="608"/>
        <v>-0.24412127338885548</v>
      </c>
      <c r="AF1452" s="26">
        <f t="shared" si="609"/>
        <v>3.051383288206873</v>
      </c>
      <c r="AG1452" s="26">
        <f t="shared" si="618"/>
        <v>0.85962094479912787</v>
      </c>
      <c r="AH1452" s="26">
        <f t="shared" si="619"/>
        <v>0.20368182772107413</v>
      </c>
      <c r="AI1452" s="26">
        <f t="shared" si="620"/>
        <v>0.78030878133244497</v>
      </c>
      <c r="AJ1452" s="26">
        <f t="shared" si="610"/>
        <v>0.91824908246639847</v>
      </c>
      <c r="AK1452" s="26">
        <f t="shared" si="611"/>
        <v>8.1750917533601572E-2</v>
      </c>
      <c r="AL1452" s="29">
        <v>13.865</v>
      </c>
      <c r="AM1452" s="30">
        <v>15.465</v>
      </c>
      <c r="AN1452" s="30">
        <v>11.85</v>
      </c>
      <c r="AO1452" s="30">
        <v>12.9</v>
      </c>
      <c r="AP1452" s="31">
        <v>-6.9599999999999995E-2</v>
      </c>
    </row>
    <row r="1453" spans="1:42" x14ac:dyDescent="0.2">
      <c r="A1453" s="11">
        <v>46057</v>
      </c>
      <c r="B1453" s="5" t="s">
        <v>240</v>
      </c>
      <c r="C1453" s="10">
        <v>46054</v>
      </c>
      <c r="D1453" s="5" t="s">
        <v>198</v>
      </c>
      <c r="E1453" s="18">
        <f>IF(SUMIFS('Daily NSE Equity Options'!$K:$K,'Daily NSE Equity Options'!$A:$A,$A1453)=0,"",SUMIFS('Daily NSE Equity Options'!$K:$K,'Daily NSE Equity Options'!$A:$A,$A1453))</f>
        <v>508.78160000000003</v>
      </c>
      <c r="F1453" s="7">
        <f>IF(SUMIFS('Daily BSE Equity Options'!$K:$K,'Daily BSE Equity Options'!$A:$A,$A1453)=0,"",SUMIFS('Daily BSE Equity Options'!$K:$K,'Daily BSE Equity Options'!$A:$A,$A1453))</f>
        <v>373.94380000000001</v>
      </c>
      <c r="G1453" s="7">
        <f t="shared" si="594"/>
        <v>882.72540000000004</v>
      </c>
      <c r="H1453" s="20">
        <f t="shared" si="595"/>
        <v>-3.4165174738329473E-2</v>
      </c>
      <c r="I1453" s="20">
        <f t="shared" si="596"/>
        <v>8.0959249805600431E-2</v>
      </c>
      <c r="J1453" s="20">
        <f t="shared" si="597"/>
        <v>1.1469136412173508E-2</v>
      </c>
      <c r="K1453" s="20">
        <f t="shared" si="612"/>
        <v>-0.61082526233146428</v>
      </c>
      <c r="L1453" s="20">
        <f t="shared" si="613"/>
        <v>0.89707481888837015</v>
      </c>
      <c r="M1453" s="20">
        <f t="shared" si="614"/>
        <v>-0.41325730469315503</v>
      </c>
      <c r="N1453" s="20">
        <f t="shared" si="598"/>
        <v>0.57637584689417576</v>
      </c>
      <c r="O1453" s="20">
        <f t="shared" si="599"/>
        <v>0.4236241531058243</v>
      </c>
      <c r="P1453" s="21">
        <f>IF(SUMIFS('Daily NSE Equity Options'!$L:$L,'Daily NSE Equity Options'!$A:$A,$A1453)=0,"",SUMIFS('Daily NSE Equity Options'!$L:$L,'Daily NSE Equity Options'!$A:$A,$A1453))</f>
        <v>103139.0748</v>
      </c>
      <c r="Q1453" s="8">
        <f>IF(SUMIFS('Daily BSE Equity Options'!$L:$L,'Daily BSE Equity Options'!$A:$A,$A1453)=0,"",SUMIFS('Daily BSE Equity Options'!$L:$L,'Daily BSE Equity Options'!$A:$A,$A1453))</f>
        <v>218719.745</v>
      </c>
      <c r="R1453" s="8">
        <f t="shared" si="600"/>
        <v>321858.8198</v>
      </c>
      <c r="S1453" s="23">
        <f t="shared" si="601"/>
        <v>-0.23470723429237572</v>
      </c>
      <c r="T1453" s="23">
        <f t="shared" si="602"/>
        <v>-0.37879375116624525</v>
      </c>
      <c r="U1453" s="23">
        <f t="shared" si="603"/>
        <v>-0.3389082269485324</v>
      </c>
      <c r="V1453" s="23">
        <f t="shared" si="615"/>
        <v>-0.8539914201157317</v>
      </c>
      <c r="W1453" s="23">
        <f t="shared" si="616"/>
        <v>2.429369838963475</v>
      </c>
      <c r="X1453" s="23">
        <f t="shared" si="617"/>
        <v>-0.58209320850593382</v>
      </c>
      <c r="Y1453" s="23">
        <f t="shared" si="604"/>
        <v>0.32044818552460247</v>
      </c>
      <c r="Z1453" s="23">
        <f t="shared" si="605"/>
        <v>0.67955181447539748</v>
      </c>
      <c r="AA1453" s="24">
        <f>IF(SUMIFS('Daily NSE Equity Options'!$M:$M,'Daily NSE Equity Options'!$A:$A,$A1453)=0,"",SUMIFS('Daily NSE Equity Options'!$M:$M,'Daily NSE Equity Options'!$A:$A,$A1453))</f>
        <v>66273445</v>
      </c>
      <c r="AB1453" s="9">
        <f>IF(SUMIFS('Daily BSE Equity Options'!$M:$M,'Daily BSE Equity Options'!$A:$A,$A1453)=0,"",SUMIFS('Daily BSE Equity Options'!$M:$M,'Daily BSE Equity Options'!$A:$A,$A1453))</f>
        <v>130487987</v>
      </c>
      <c r="AC1453" s="9">
        <f t="shared" si="606"/>
        <v>196761432</v>
      </c>
      <c r="AD1453" s="26">
        <f t="shared" si="607"/>
        <v>-0.19325738709638507</v>
      </c>
      <c r="AE1453" s="26">
        <f t="shared" si="608"/>
        <v>-0.42138407145057832</v>
      </c>
      <c r="AF1453" s="26">
        <f t="shared" si="609"/>
        <v>-0.36047248713247892</v>
      </c>
      <c r="AG1453" s="26">
        <f t="shared" si="618"/>
        <v>-0.84462771065597297</v>
      </c>
      <c r="AH1453" s="26">
        <f t="shared" si="619"/>
        <v>2.4361523989882929</v>
      </c>
      <c r="AI1453" s="26">
        <f t="shared" si="620"/>
        <v>-0.57642092646656429</v>
      </c>
      <c r="AJ1453" s="26">
        <f t="shared" si="610"/>
        <v>0.33682131872266513</v>
      </c>
      <c r="AK1453" s="26">
        <f t="shared" si="611"/>
        <v>0.66317868127733492</v>
      </c>
      <c r="AL1453" s="29">
        <v>12.895</v>
      </c>
      <c r="AM1453" s="30">
        <v>13.145</v>
      </c>
      <c r="AN1453" s="30">
        <v>12.06</v>
      </c>
      <c r="AO1453" s="30">
        <v>12.25</v>
      </c>
      <c r="AP1453" s="31">
        <v>-0.05</v>
      </c>
    </row>
    <row r="1454" spans="1:42" x14ac:dyDescent="0.2">
      <c r="A1454" s="11">
        <v>46058</v>
      </c>
      <c r="B1454" s="5" t="s">
        <v>243</v>
      </c>
      <c r="C1454" s="10">
        <v>46054</v>
      </c>
      <c r="D1454" s="5" t="s">
        <v>198</v>
      </c>
      <c r="E1454" s="18">
        <f>IF(SUMIFS('Daily NSE Equity Options'!$K:$K,'Daily NSE Equity Options'!$A:$A,$A1454)=0,"",SUMIFS('Daily NSE Equity Options'!$K:$K,'Daily NSE Equity Options'!$A:$A,$A1454))</f>
        <v>404.72280000000001</v>
      </c>
      <c r="F1454" s="7">
        <f>IF(SUMIFS('Daily BSE Equity Options'!$K:$K,'Daily BSE Equity Options'!$A:$A,$A1454)=0,"",SUMIFS('Daily BSE Equity Options'!$K:$K,'Daily BSE Equity Options'!$A:$A,$A1454))</f>
        <v>515.57950000000005</v>
      </c>
      <c r="G1454" s="7">
        <f t="shared" si="594"/>
        <v>920.30230000000006</v>
      </c>
      <c r="H1454" s="20">
        <f t="shared" si="595"/>
        <v>-6.1916077393706082E-2</v>
      </c>
      <c r="I1454" s="20">
        <f t="shared" si="596"/>
        <v>18.333409580092848</v>
      </c>
      <c r="J1454" s="20">
        <f t="shared" si="597"/>
        <v>1.0089401213787106</v>
      </c>
      <c r="K1454" s="20">
        <f t="shared" si="612"/>
        <v>-0.20452547812263655</v>
      </c>
      <c r="L1454" s="20">
        <f t="shared" si="613"/>
        <v>0.37876199578653269</v>
      </c>
      <c r="M1454" s="20">
        <f t="shared" si="614"/>
        <v>4.2569184029370932E-2</v>
      </c>
      <c r="N1454" s="20">
        <f t="shared" si="598"/>
        <v>0.43977158375025249</v>
      </c>
      <c r="O1454" s="20">
        <f t="shared" si="599"/>
        <v>0.56022841624974751</v>
      </c>
      <c r="P1454" s="21">
        <f>IF(SUMIFS('Daily NSE Equity Options'!$L:$L,'Daily NSE Equity Options'!$A:$A,$A1454)=0,"",SUMIFS('Daily NSE Equity Options'!$L:$L,'Daily NSE Equity Options'!$A:$A,$A1454))</f>
        <v>93803.392200000002</v>
      </c>
      <c r="Q1454" s="8">
        <f>IF(SUMIFS('Daily BSE Equity Options'!$L:$L,'Daily BSE Equity Options'!$A:$A,$A1454)=0,"",SUMIFS('Daily BSE Equity Options'!$L:$L,'Daily BSE Equity Options'!$A:$A,$A1454))</f>
        <v>768748.88959999999</v>
      </c>
      <c r="R1454" s="8">
        <f t="shared" si="600"/>
        <v>862552.2818</v>
      </c>
      <c r="S1454" s="23">
        <f t="shared" si="601"/>
        <v>-0.39503447784079049</v>
      </c>
      <c r="T1454" s="23">
        <f t="shared" si="602"/>
        <v>100.57624756887223</v>
      </c>
      <c r="U1454" s="23">
        <f t="shared" si="603"/>
        <v>4.3039679792327767</v>
      </c>
      <c r="V1454" s="23">
        <f t="shared" si="615"/>
        <v>-9.0515477457046134E-2</v>
      </c>
      <c r="W1454" s="23">
        <f t="shared" si="616"/>
        <v>2.5147667605409838</v>
      </c>
      <c r="X1454" s="23">
        <f t="shared" si="617"/>
        <v>1.6799087945950393</v>
      </c>
      <c r="Y1454" s="23">
        <f t="shared" si="604"/>
        <v>0.1087509640624314</v>
      </c>
      <c r="Z1454" s="23">
        <f t="shared" si="605"/>
        <v>0.89124903593756855</v>
      </c>
      <c r="AA1454" s="24">
        <f>IF(SUMIFS('Daily NSE Equity Options'!$M:$M,'Daily NSE Equity Options'!$A:$A,$A1454)=0,"",SUMIFS('Daily NSE Equity Options'!$M:$M,'Daily NSE Equity Options'!$A:$A,$A1454))</f>
        <v>59738153</v>
      </c>
      <c r="AB1454" s="9">
        <f>IF(SUMIFS('Daily BSE Equity Options'!$M:$M,'Daily BSE Equity Options'!$A:$A,$A1454)=0,"",SUMIFS('Daily BSE Equity Options'!$M:$M,'Daily BSE Equity Options'!$A:$A,$A1454))</f>
        <v>460683401</v>
      </c>
      <c r="AC1454" s="9">
        <f t="shared" si="606"/>
        <v>520421554</v>
      </c>
      <c r="AD1454" s="26">
        <f t="shared" si="607"/>
        <v>-0.35443844907114552</v>
      </c>
      <c r="AE1454" s="26">
        <f t="shared" si="608"/>
        <v>94.912705882989783</v>
      </c>
      <c r="AF1454" s="26">
        <f t="shared" si="609"/>
        <v>4.3464371848414034</v>
      </c>
      <c r="AG1454" s="26">
        <f t="shared" si="618"/>
        <v>-9.8611019843619085E-2</v>
      </c>
      <c r="AH1454" s="26">
        <f t="shared" si="619"/>
        <v>2.5304659960767117</v>
      </c>
      <c r="AI1454" s="26">
        <f t="shared" si="620"/>
        <v>1.6449368085509768</v>
      </c>
      <c r="AJ1454" s="26">
        <f t="shared" si="610"/>
        <v>0.11478800703169954</v>
      </c>
      <c r="AK1454" s="26">
        <f t="shared" si="611"/>
        <v>0.88521199296830044</v>
      </c>
      <c r="AL1454" s="29">
        <v>12.2525</v>
      </c>
      <c r="AM1454" s="30">
        <v>12.545</v>
      </c>
      <c r="AN1454" s="30">
        <v>10.935</v>
      </c>
      <c r="AO1454" s="30">
        <v>12.17</v>
      </c>
      <c r="AP1454" s="31">
        <v>-6.7000000000000002E-3</v>
      </c>
    </row>
    <row r="1455" spans="1:42" x14ac:dyDescent="0.2">
      <c r="A1455" s="11">
        <v>46059</v>
      </c>
      <c r="B1455" s="5" t="s">
        <v>241</v>
      </c>
      <c r="C1455" s="10">
        <v>46054</v>
      </c>
      <c r="D1455" s="5" t="s">
        <v>198</v>
      </c>
      <c r="E1455" s="18">
        <f>IF(SUMIFS('Daily NSE Equity Options'!$K:$K,'Daily NSE Equity Options'!$A:$A,$A1455)=0,"",SUMIFS('Daily NSE Equity Options'!$K:$K,'Daily NSE Equity Options'!$A:$A,$A1455))</f>
        <v>693.45889999999997</v>
      </c>
      <c r="F1455" s="7">
        <f>IF(SUMIFS('Daily BSE Equity Options'!$K:$K,'Daily BSE Equity Options'!$A:$A,$A1455)=0,"",SUMIFS('Daily BSE Equity Options'!$K:$K,'Daily BSE Equity Options'!$A:$A,$A1455))</f>
        <v>127.0637</v>
      </c>
      <c r="G1455" s="7">
        <f t="shared" si="594"/>
        <v>820.52260000000001</v>
      </c>
      <c r="H1455" s="20">
        <f t="shared" si="595"/>
        <v>0.57638976029271882</v>
      </c>
      <c r="I1455" s="20">
        <f t="shared" si="596"/>
        <v>3.5573907491894063</v>
      </c>
      <c r="J1455" s="20">
        <f t="shared" si="597"/>
        <v>0.75406298633557345</v>
      </c>
      <c r="K1455" s="20">
        <f t="shared" si="612"/>
        <v>0.71341693623388647</v>
      </c>
      <c r="L1455" s="20">
        <f t="shared" si="613"/>
        <v>-0.7535516831060971</v>
      </c>
      <c r="M1455" s="20">
        <f t="shared" si="614"/>
        <v>-0.10842057006703132</v>
      </c>
      <c r="N1455" s="20">
        <f t="shared" si="598"/>
        <v>0.84514296132732958</v>
      </c>
      <c r="O1455" s="20">
        <f t="shared" si="599"/>
        <v>0.15485703867267031</v>
      </c>
      <c r="P1455" s="21">
        <f>IF(SUMIFS('Daily NSE Equity Options'!$L:$L,'Daily NSE Equity Options'!$A:$A,$A1455)=0,"",SUMIFS('Daily NSE Equity Options'!$L:$L,'Daily NSE Equity Options'!$A:$A,$A1455))</f>
        <v>215414.15049999999</v>
      </c>
      <c r="Q1455" s="8">
        <f>IF(SUMIFS('Daily BSE Equity Options'!$L:$L,'Daily BSE Equity Options'!$A:$A,$A1455)=0,"",SUMIFS('Daily BSE Equity Options'!$L:$L,'Daily BSE Equity Options'!$A:$A,$A1455))</f>
        <v>37825.32</v>
      </c>
      <c r="R1455" s="8">
        <f t="shared" si="600"/>
        <v>253239.4705</v>
      </c>
      <c r="S1455" s="23">
        <f t="shared" si="601"/>
        <v>-0.38356760826474634</v>
      </c>
      <c r="T1455" s="23">
        <f t="shared" si="602"/>
        <v>3.0412858327873771</v>
      </c>
      <c r="U1455" s="23">
        <f t="shared" si="603"/>
        <v>-0.29422940889880156</v>
      </c>
      <c r="V1455" s="23">
        <f t="shared" si="615"/>
        <v>1.2964430757547807</v>
      </c>
      <c r="W1455" s="23">
        <f t="shared" si="616"/>
        <v>-0.95079626063631584</v>
      </c>
      <c r="X1455" s="23">
        <f t="shared" si="617"/>
        <v>-0.70640681632476554</v>
      </c>
      <c r="Y1455" s="23">
        <f t="shared" si="604"/>
        <v>0.85063418461064899</v>
      </c>
      <c r="Z1455" s="23">
        <f t="shared" si="605"/>
        <v>0.14936581538935101</v>
      </c>
      <c r="AA1455" s="24">
        <f>IF(SUMIFS('Daily NSE Equity Options'!$M:$M,'Daily NSE Equity Options'!$A:$A,$A1455)=0,"",SUMIFS('Daily NSE Equity Options'!$M:$M,'Daily NSE Equity Options'!$A:$A,$A1455))</f>
        <v>133343469</v>
      </c>
      <c r="AB1455" s="9">
        <f>IF(SUMIFS('Daily BSE Equity Options'!$M:$M,'Daily BSE Equity Options'!$A:$A,$A1455)=0,"",SUMIFS('Daily BSE Equity Options'!$M:$M,'Daily BSE Equity Options'!$A:$A,$A1455))</f>
        <v>22620480</v>
      </c>
      <c r="AC1455" s="9">
        <f t="shared" si="606"/>
        <v>155963949</v>
      </c>
      <c r="AD1455" s="26">
        <f t="shared" si="607"/>
        <v>-0.33922505365064082</v>
      </c>
      <c r="AE1455" s="26">
        <f t="shared" si="608"/>
        <v>2.7922761925550246</v>
      </c>
      <c r="AF1455" s="26">
        <f t="shared" si="609"/>
        <v>-0.24931977343450284</v>
      </c>
      <c r="AG1455" s="26">
        <f t="shared" si="618"/>
        <v>1.2321324363677597</v>
      </c>
      <c r="AH1455" s="26">
        <f t="shared" si="619"/>
        <v>-0.95089799208979964</v>
      </c>
      <c r="AI1455" s="26">
        <f t="shared" si="620"/>
        <v>-0.70031227991759926</v>
      </c>
      <c r="AJ1455" s="26">
        <f t="shared" si="610"/>
        <v>0.85496340567780826</v>
      </c>
      <c r="AK1455" s="26">
        <f t="shared" si="611"/>
        <v>0.14503659432219174</v>
      </c>
      <c r="AL1455" s="29">
        <v>12.1675</v>
      </c>
      <c r="AM1455" s="30">
        <v>12.345000000000001</v>
      </c>
      <c r="AN1455" s="30">
        <v>11.16</v>
      </c>
      <c r="AO1455" s="30">
        <v>11.94</v>
      </c>
      <c r="AP1455" s="31">
        <v>-1.8700000000000001E-2</v>
      </c>
    </row>
    <row r="1456" spans="1:42" x14ac:dyDescent="0.2">
      <c r="A1456" s="11">
        <v>46062</v>
      </c>
      <c r="B1456" s="5" t="s">
        <v>244</v>
      </c>
      <c r="C1456" s="10">
        <v>46054</v>
      </c>
      <c r="D1456" s="5" t="s">
        <v>198</v>
      </c>
      <c r="E1456" s="18">
        <f>IF(SUMIFS('Daily NSE Equity Options'!$K:$K,'Daily NSE Equity Options'!$A:$A,$A1456)=0,"",SUMIFS('Daily NSE Equity Options'!$K:$K,'Daily NSE Equity Options'!$A:$A,$A1456))</f>
        <v>550.17070000000001</v>
      </c>
      <c r="F1456" s="7">
        <f>IF(SUMIFS('Daily BSE Equity Options'!$K:$K,'Daily BSE Equity Options'!$A:$A,$A1456)=0,"",SUMIFS('Daily BSE Equity Options'!$K:$K,'Daily BSE Equity Options'!$A:$A,$A1456))</f>
        <v>86.382900000000006</v>
      </c>
      <c r="G1456" s="7">
        <f t="shared" si="594"/>
        <v>636.55359999999996</v>
      </c>
      <c r="H1456" s="20" t="str">
        <f t="shared" si="595"/>
        <v/>
      </c>
      <c r="I1456" s="20" t="str">
        <f t="shared" si="596"/>
        <v/>
      </c>
      <c r="J1456" s="20" t="str">
        <f t="shared" si="597"/>
        <v/>
      </c>
      <c r="K1456" s="20">
        <f t="shared" si="612"/>
        <v>-0.20662825150848874</v>
      </c>
      <c r="L1456" s="20">
        <f t="shared" si="613"/>
        <v>-0.3201606753148224</v>
      </c>
      <c r="M1456" s="20">
        <f t="shared" si="614"/>
        <v>-0.22420954645246827</v>
      </c>
      <c r="N1456" s="20">
        <f t="shared" si="598"/>
        <v>0.86429595245396462</v>
      </c>
      <c r="O1456" s="20">
        <f t="shared" si="599"/>
        <v>0.13570404754603541</v>
      </c>
      <c r="P1456" s="21">
        <f>IF(SUMIFS('Daily NSE Equity Options'!$L:$L,'Daily NSE Equity Options'!$A:$A,$A1456)=0,"",SUMIFS('Daily NSE Equity Options'!$L:$L,'Daily NSE Equity Options'!$A:$A,$A1456))</f>
        <v>222235.5024</v>
      </c>
      <c r="Q1456" s="8">
        <f>IF(SUMIFS('Daily BSE Equity Options'!$L:$L,'Daily BSE Equity Options'!$A:$A,$A1456)=0,"",SUMIFS('Daily BSE Equity Options'!$L:$L,'Daily BSE Equity Options'!$A:$A,$A1456))</f>
        <v>33071.031300000002</v>
      </c>
      <c r="R1456" s="8">
        <f t="shared" si="600"/>
        <v>255306.5337</v>
      </c>
      <c r="S1456" s="23" t="str">
        <f t="shared" si="601"/>
        <v/>
      </c>
      <c r="T1456" s="23" t="str">
        <f t="shared" si="602"/>
        <v/>
      </c>
      <c r="U1456" s="23" t="str">
        <f t="shared" si="603"/>
        <v/>
      </c>
      <c r="V1456" s="23">
        <f t="shared" si="615"/>
        <v>3.1666220088916619E-2</v>
      </c>
      <c r="W1456" s="23">
        <f t="shared" si="616"/>
        <v>-0.12569064055505674</v>
      </c>
      <c r="X1456" s="23">
        <f t="shared" si="617"/>
        <v>8.1624842917209506E-3</v>
      </c>
      <c r="Y1456" s="23">
        <f t="shared" si="604"/>
        <v>0.870465393812207</v>
      </c>
      <c r="Z1456" s="23">
        <f t="shared" si="605"/>
        <v>0.129534606187793</v>
      </c>
      <c r="AA1456" s="24">
        <f>IF(SUMIFS('Daily NSE Equity Options'!$M:$M,'Daily NSE Equity Options'!$A:$A,$A1456)=0,"",SUMIFS('Daily NSE Equity Options'!$M:$M,'Daily NSE Equity Options'!$A:$A,$A1456))</f>
        <v>136842020</v>
      </c>
      <c r="AB1456" s="9">
        <f>IF(SUMIFS('Daily BSE Equity Options'!$M:$M,'Daily BSE Equity Options'!$A:$A,$A1456)=0,"",SUMIFS('Daily BSE Equity Options'!$M:$M,'Daily BSE Equity Options'!$A:$A,$A1456))</f>
        <v>19674292</v>
      </c>
      <c r="AC1456" s="9">
        <f t="shared" si="606"/>
        <v>156516312</v>
      </c>
      <c r="AD1456" s="26" t="str">
        <f t="shared" si="607"/>
        <v/>
      </c>
      <c r="AE1456" s="26" t="str">
        <f t="shared" si="608"/>
        <v/>
      </c>
      <c r="AF1456" s="26" t="str">
        <f t="shared" si="609"/>
        <v/>
      </c>
      <c r="AG1456" s="26">
        <f t="shared" si="618"/>
        <v>2.6237138018360584E-2</v>
      </c>
      <c r="AH1456" s="26">
        <f t="shared" si="619"/>
        <v>-0.13024427421522444</v>
      </c>
      <c r="AI1456" s="26">
        <f t="shared" si="620"/>
        <v>3.541606913274542E-3</v>
      </c>
      <c r="AJ1456" s="26">
        <f t="shared" si="610"/>
        <v>0.87429877596400307</v>
      </c>
      <c r="AK1456" s="26">
        <f t="shared" si="611"/>
        <v>0.12570122403599696</v>
      </c>
      <c r="AL1456" s="29">
        <v>11.94</v>
      </c>
      <c r="AM1456" s="30">
        <v>12.28</v>
      </c>
      <c r="AN1456" s="30">
        <v>10.67</v>
      </c>
      <c r="AO1456" s="30">
        <v>12.19</v>
      </c>
      <c r="AP1456" s="31">
        <v>2.0899999999999998E-2</v>
      </c>
    </row>
    <row r="1457" spans="1:42" x14ac:dyDescent="0.2">
      <c r="A1457" s="11">
        <v>46063</v>
      </c>
      <c r="B1457" s="5" t="s">
        <v>242</v>
      </c>
      <c r="C1457" s="10">
        <v>46054</v>
      </c>
      <c r="D1457" s="5" t="s">
        <v>198</v>
      </c>
      <c r="E1457" s="18">
        <f>IF(SUMIFS('Daily NSE Equity Options'!$K:$K,'Daily NSE Equity Options'!$A:$A,$A1457)=0,"",SUMIFS('Daily NSE Equity Options'!$K:$K,'Daily NSE Equity Options'!$A:$A,$A1457))</f>
        <v>664.34479999999996</v>
      </c>
      <c r="F1457" s="7">
        <f>IF(SUMIFS('Daily BSE Equity Options'!$K:$K,'Daily BSE Equity Options'!$A:$A,$A1457)=0,"",SUMIFS('Daily BSE Equity Options'!$K:$K,'Daily BSE Equity Options'!$A:$A,$A1457))</f>
        <v>87.977699999999999</v>
      </c>
      <c r="G1457" s="7">
        <f t="shared" si="594"/>
        <v>752.32249999999999</v>
      </c>
      <c r="H1457" s="20">
        <f t="shared" si="595"/>
        <v>0.81984303234489153</v>
      </c>
      <c r="I1457" s="20">
        <f t="shared" si="596"/>
        <v>-0.21347919840367335</v>
      </c>
      <c r="J1457" s="20">
        <f t="shared" si="597"/>
        <v>0.57748406470028368</v>
      </c>
      <c r="K1457" s="20">
        <f t="shared" si="612"/>
        <v>0.20752486455567332</v>
      </c>
      <c r="L1457" s="20">
        <f t="shared" si="613"/>
        <v>1.8461987268313385E-2</v>
      </c>
      <c r="M1457" s="20">
        <f t="shared" si="614"/>
        <v>0.18186826686707924</v>
      </c>
      <c r="N1457" s="20">
        <f t="shared" si="598"/>
        <v>0.88305852875595237</v>
      </c>
      <c r="O1457" s="20">
        <f t="shared" si="599"/>
        <v>0.11694147124404759</v>
      </c>
      <c r="P1457" s="21">
        <f>IF(SUMIFS('Daily NSE Equity Options'!$L:$L,'Daily NSE Equity Options'!$A:$A,$A1457)=0,"",SUMIFS('Daily NSE Equity Options'!$L:$L,'Daily NSE Equity Options'!$A:$A,$A1457))</f>
        <v>598398.93200000003</v>
      </c>
      <c r="Q1457" s="8">
        <f>IF(SUMIFS('Daily BSE Equity Options'!$L:$L,'Daily BSE Equity Options'!$A:$A,$A1457)=0,"",SUMIFS('Daily BSE Equity Options'!$L:$L,'Daily BSE Equity Options'!$A:$A,$A1457))</f>
        <v>42343.094700000001</v>
      </c>
      <c r="R1457" s="8">
        <f t="shared" si="600"/>
        <v>640742.02670000005</v>
      </c>
      <c r="S1457" s="23">
        <f t="shared" si="601"/>
        <v>5.1190028476840936</v>
      </c>
      <c r="T1457" s="23">
        <f t="shared" si="602"/>
        <v>-0.40501842224961104</v>
      </c>
      <c r="U1457" s="23">
        <f t="shared" si="603"/>
        <v>2.7922569253622513</v>
      </c>
      <c r="V1457" s="23">
        <f t="shared" si="615"/>
        <v>1.6926342800213185</v>
      </c>
      <c r="W1457" s="23">
        <f t="shared" si="616"/>
        <v>0.28036813596435972</v>
      </c>
      <c r="X1457" s="23">
        <f t="shared" si="617"/>
        <v>1.5096969412185475</v>
      </c>
      <c r="Y1457" s="23">
        <f t="shared" si="604"/>
        <v>0.93391553396601945</v>
      </c>
      <c r="Z1457" s="23">
        <f t="shared" si="605"/>
        <v>6.6084466033980535E-2</v>
      </c>
      <c r="AA1457" s="24">
        <f>IF(SUMIFS('Daily NSE Equity Options'!$M:$M,'Daily NSE Equity Options'!$A:$A,$A1457)=0,"",SUMIFS('Daily NSE Equity Options'!$M:$M,'Daily NSE Equity Options'!$A:$A,$A1457))</f>
        <v>359428384</v>
      </c>
      <c r="AB1457" s="9">
        <f>IF(SUMIFS('Daily BSE Equity Options'!$M:$M,'Daily BSE Equity Options'!$A:$A,$A1457)=0,"",SUMIFS('Daily BSE Equity Options'!$M:$M,'Daily BSE Equity Options'!$A:$A,$A1457))</f>
        <v>25136451</v>
      </c>
      <c r="AC1457" s="9">
        <f t="shared" si="606"/>
        <v>384564835</v>
      </c>
      <c r="AD1457" s="26">
        <f t="shared" si="607"/>
        <v>4.9941807671802056</v>
      </c>
      <c r="AE1457" s="26">
        <f t="shared" si="608"/>
        <v>-0.45131182710450857</v>
      </c>
      <c r="AF1457" s="26">
        <f t="shared" si="609"/>
        <v>2.6356945175019155</v>
      </c>
      <c r="AG1457" s="26">
        <f t="shared" si="618"/>
        <v>1.6265936734929811</v>
      </c>
      <c r="AH1457" s="26">
        <f t="shared" si="619"/>
        <v>0.27762925344403744</v>
      </c>
      <c r="AI1457" s="26">
        <f t="shared" si="620"/>
        <v>1.4570271947118201</v>
      </c>
      <c r="AJ1457" s="26">
        <f t="shared" si="610"/>
        <v>0.93463663675853259</v>
      </c>
      <c r="AK1457" s="26">
        <f t="shared" si="611"/>
        <v>6.5363363241467465E-2</v>
      </c>
      <c r="AL1457" s="29">
        <v>12.19</v>
      </c>
      <c r="AM1457" s="30">
        <v>12.19</v>
      </c>
      <c r="AN1457" s="30">
        <v>10.355</v>
      </c>
      <c r="AO1457" s="30">
        <v>11.67</v>
      </c>
      <c r="AP1457" s="31">
        <v>-4.2700000000000002E-2</v>
      </c>
    </row>
    <row r="1458" spans="1:42" x14ac:dyDescent="0.2">
      <c r="A1458" s="11">
        <v>46064</v>
      </c>
      <c r="B1458" s="5" t="s">
        <v>240</v>
      </c>
      <c r="C1458" s="10">
        <v>46054</v>
      </c>
      <c r="D1458" s="5" t="s">
        <v>198</v>
      </c>
      <c r="E1458" s="18">
        <f>IF(SUMIFS('Daily NSE Equity Options'!$K:$K,'Daily NSE Equity Options'!$A:$A,$A1458)=0,"",SUMIFS('Daily NSE Equity Options'!$K:$K,'Daily NSE Equity Options'!$A:$A,$A1458))</f>
        <v>404.55630000000002</v>
      </c>
      <c r="F1458" s="7">
        <f>IF(SUMIFS('Daily BSE Equity Options'!$K:$K,'Daily BSE Equity Options'!$A:$A,$A1458)=0,"",SUMIFS('Daily BSE Equity Options'!$K:$K,'Daily BSE Equity Options'!$A:$A,$A1458))</f>
        <v>259.90809999999999</v>
      </c>
      <c r="G1458" s="7">
        <f t="shared" si="594"/>
        <v>664.46440000000007</v>
      </c>
      <c r="H1458" s="20">
        <f t="shared" si="595"/>
        <v>-7.4847988606091653E-2</v>
      </c>
      <c r="I1458" s="20">
        <f t="shared" si="596"/>
        <v>-4.3003131222679181E-2</v>
      </c>
      <c r="J1458" s="20">
        <f t="shared" si="597"/>
        <v>-6.2647425810105517E-2</v>
      </c>
      <c r="K1458" s="20">
        <f t="shared" si="612"/>
        <v>-0.39104468041294216</v>
      </c>
      <c r="L1458" s="20">
        <f t="shared" si="613"/>
        <v>1.9542497701121988</v>
      </c>
      <c r="M1458" s="20">
        <f t="shared" si="614"/>
        <v>-0.11678249686803188</v>
      </c>
      <c r="N1458" s="20">
        <f t="shared" si="598"/>
        <v>0.60884571092145789</v>
      </c>
      <c r="O1458" s="20">
        <f t="shared" si="599"/>
        <v>0.39115428907854199</v>
      </c>
      <c r="P1458" s="21">
        <f>IF(SUMIFS('Daily NSE Equity Options'!$L:$L,'Daily NSE Equity Options'!$A:$A,$A1458)=0,"",SUMIFS('Daily NSE Equity Options'!$L:$L,'Daily NSE Equity Options'!$A:$A,$A1458))</f>
        <v>97782.293600000005</v>
      </c>
      <c r="Q1458" s="8">
        <f>IF(SUMIFS('Daily BSE Equity Options'!$L:$L,'Daily BSE Equity Options'!$A:$A,$A1458)=0,"",SUMIFS('Daily BSE Equity Options'!$L:$L,'Daily BSE Equity Options'!$A:$A,$A1458))</f>
        <v>182314.72829999999</v>
      </c>
      <c r="R1458" s="8">
        <f t="shared" si="600"/>
        <v>280097.02189999999</v>
      </c>
      <c r="S1458" s="23">
        <f t="shared" si="601"/>
        <v>-0.28715004002345756</v>
      </c>
      <c r="T1458" s="23">
        <f t="shared" si="602"/>
        <v>-0.57482803402549076</v>
      </c>
      <c r="U1458" s="23">
        <f t="shared" si="603"/>
        <v>-0.50510555508328248</v>
      </c>
      <c r="V1458" s="23">
        <f t="shared" si="615"/>
        <v>-0.8365934690538519</v>
      </c>
      <c r="W1458" s="23">
        <f t="shared" si="616"/>
        <v>3.3056543125082447</v>
      </c>
      <c r="X1458" s="23">
        <f t="shared" si="617"/>
        <v>-0.56285523622888034</v>
      </c>
      <c r="Y1458" s="23">
        <f t="shared" si="604"/>
        <v>0.34910151110035781</v>
      </c>
      <c r="Z1458" s="23">
        <f t="shared" si="605"/>
        <v>0.65089848889964219</v>
      </c>
      <c r="AA1458" s="24">
        <f>IF(SUMIFS('Daily NSE Equity Options'!$M:$M,'Daily NSE Equity Options'!$A:$A,$A1458)=0,"",SUMIFS('Daily NSE Equity Options'!$M:$M,'Daily NSE Equity Options'!$A:$A,$A1458))</f>
        <v>62955334</v>
      </c>
      <c r="AB1458" s="9">
        <f>IF(SUMIFS('Daily BSE Equity Options'!$M:$M,'Daily BSE Equity Options'!$A:$A,$A1458)=0,"",SUMIFS('Daily BSE Equity Options'!$M:$M,'Daily BSE Equity Options'!$A:$A,$A1458))</f>
        <v>108137365</v>
      </c>
      <c r="AC1458" s="9">
        <f t="shared" si="606"/>
        <v>171092699</v>
      </c>
      <c r="AD1458" s="26">
        <f t="shared" si="607"/>
        <v>-0.25211039060550622</v>
      </c>
      <c r="AE1458" s="26">
        <f t="shared" si="608"/>
        <v>-0.61298285895318727</v>
      </c>
      <c r="AF1458" s="26">
        <f t="shared" si="609"/>
        <v>-0.52943462515742468</v>
      </c>
      <c r="AG1458" s="26">
        <f t="shared" si="618"/>
        <v>-0.82484595874320266</v>
      </c>
      <c r="AH1458" s="26">
        <f t="shared" si="619"/>
        <v>3.3020140353146914</v>
      </c>
      <c r="AI1458" s="26">
        <f t="shared" si="620"/>
        <v>-0.55510050990491622</v>
      </c>
      <c r="AJ1458" s="26">
        <f t="shared" si="610"/>
        <v>0.36796037684810851</v>
      </c>
      <c r="AK1458" s="26">
        <f t="shared" si="611"/>
        <v>0.63203962315189144</v>
      </c>
      <c r="AL1458" s="29">
        <v>11.664999999999999</v>
      </c>
      <c r="AM1458" s="30">
        <v>11.7125</v>
      </c>
      <c r="AN1458" s="30">
        <v>10.557499999999999</v>
      </c>
      <c r="AO1458" s="30">
        <v>11.55</v>
      </c>
      <c r="AP1458" s="31">
        <v>-9.9000000000000008E-3</v>
      </c>
    </row>
    <row r="1459" spans="1:42" x14ac:dyDescent="0.2">
      <c r="A1459" s="11">
        <v>46065</v>
      </c>
      <c r="B1459" s="5" t="s">
        <v>243</v>
      </c>
      <c r="C1459" s="10">
        <v>46054</v>
      </c>
      <c r="D1459" s="5" t="s">
        <v>198</v>
      </c>
      <c r="E1459" s="18">
        <f>IF(SUMIFS('Daily NSE Equity Options'!$K:$K,'Daily NSE Equity Options'!$A:$A,$A1459)=0,"",SUMIFS('Daily NSE Equity Options'!$K:$K,'Daily NSE Equity Options'!$A:$A,$A1459))</f>
        <v>372.47890000000001</v>
      </c>
      <c r="F1459" s="7">
        <f>IF(SUMIFS('Daily BSE Equity Options'!$K:$K,'Daily BSE Equity Options'!$A:$A,$A1459)=0,"",SUMIFS('Daily BSE Equity Options'!$K:$K,'Daily BSE Equity Options'!$A:$A,$A1459))</f>
        <v>428.13040000000001</v>
      </c>
      <c r="G1459" s="7">
        <f t="shared" si="594"/>
        <v>800.60930000000008</v>
      </c>
      <c r="H1459" s="20">
        <f t="shared" si="595"/>
        <v>-0.485095824602506</v>
      </c>
      <c r="I1459" s="20">
        <f t="shared" si="596"/>
        <v>6.1072435282360482</v>
      </c>
      <c r="J1459" s="20">
        <f t="shared" si="597"/>
        <v>2.1663324116436122E-2</v>
      </c>
      <c r="K1459" s="20">
        <f t="shared" si="612"/>
        <v>-7.9290323744803937E-2</v>
      </c>
      <c r="L1459" s="20">
        <f t="shared" si="613"/>
        <v>0.64723761975867644</v>
      </c>
      <c r="M1459" s="20">
        <f t="shared" si="614"/>
        <v>0.20489419749199511</v>
      </c>
      <c r="N1459" s="20">
        <f t="shared" si="598"/>
        <v>0.46524428332271428</v>
      </c>
      <c r="O1459" s="20">
        <f t="shared" si="599"/>
        <v>0.53475571667728561</v>
      </c>
      <c r="P1459" s="21">
        <f>IF(SUMIFS('Daily NSE Equity Options'!$L:$L,'Daily NSE Equity Options'!$A:$A,$A1459)=0,"",SUMIFS('Daily NSE Equity Options'!$L:$L,'Daily NSE Equity Options'!$A:$A,$A1459))</f>
        <v>97481.893400000001</v>
      </c>
      <c r="Q1459" s="8">
        <f>IF(SUMIFS('Daily BSE Equity Options'!$L:$L,'Daily BSE Equity Options'!$A:$A,$A1459)=0,"",SUMIFS('Daily BSE Equity Options'!$L:$L,'Daily BSE Equity Options'!$A:$A,$A1459))</f>
        <v>761382.79220000003</v>
      </c>
      <c r="R1459" s="8">
        <f t="shared" si="600"/>
        <v>858864.68559999997</v>
      </c>
      <c r="S1459" s="23">
        <f t="shared" si="601"/>
        <v>-0.632273149254995</v>
      </c>
      <c r="T1459" s="23">
        <f t="shared" si="602"/>
        <v>39.700479322855301</v>
      </c>
      <c r="U1459" s="23">
        <f t="shared" si="603"/>
        <v>2.0263006075358168</v>
      </c>
      <c r="V1459" s="23">
        <f t="shared" si="615"/>
        <v>-3.072132887666279E-3</v>
      </c>
      <c r="W1459" s="23">
        <f t="shared" si="616"/>
        <v>3.1762001309468539</v>
      </c>
      <c r="X1459" s="23">
        <f t="shared" si="617"/>
        <v>2.0663113794427672</v>
      </c>
      <c r="Y1459" s="23">
        <f t="shared" si="604"/>
        <v>0.11350087509058482</v>
      </c>
      <c r="Z1459" s="23">
        <f t="shared" si="605"/>
        <v>0.88649912490941529</v>
      </c>
      <c r="AA1459" s="24">
        <f>IF(SUMIFS('Daily NSE Equity Options'!$M:$M,'Daily NSE Equity Options'!$A:$A,$A1459)=0,"",SUMIFS('Daily NSE Equity Options'!$M:$M,'Daily NSE Equity Options'!$A:$A,$A1459))</f>
        <v>63214462</v>
      </c>
      <c r="AB1459" s="9">
        <f>IF(SUMIFS('Daily BSE Equity Options'!$M:$M,'Daily BSE Equity Options'!$A:$A,$A1459)=0,"",SUMIFS('Daily BSE Equity Options'!$M:$M,'Daily BSE Equity Options'!$A:$A,$A1459))</f>
        <v>454044084</v>
      </c>
      <c r="AC1459" s="9">
        <f t="shared" si="606"/>
        <v>517258546</v>
      </c>
      <c r="AD1459" s="26">
        <f t="shared" si="607"/>
        <v>-0.60573607593008394</v>
      </c>
      <c r="AE1459" s="26">
        <f t="shared" si="608"/>
        <v>35.971031449440467</v>
      </c>
      <c r="AF1459" s="26">
        <f t="shared" si="609"/>
        <v>1.9965769778911944</v>
      </c>
      <c r="AG1459" s="26">
        <f t="shared" si="618"/>
        <v>4.1160610791135532E-3</v>
      </c>
      <c r="AH1459" s="26">
        <f t="shared" si="619"/>
        <v>3.198771479219972</v>
      </c>
      <c r="AI1459" s="26">
        <f t="shared" si="620"/>
        <v>2.0232648676610099</v>
      </c>
      <c r="AJ1459" s="26">
        <f t="shared" si="610"/>
        <v>0.12221057049485655</v>
      </c>
      <c r="AK1459" s="26">
        <f t="shared" si="611"/>
        <v>0.87778942950514349</v>
      </c>
      <c r="AL1459" s="29">
        <v>11.547499999999999</v>
      </c>
      <c r="AM1459" s="30">
        <v>12.1075</v>
      </c>
      <c r="AN1459" s="30">
        <v>10.8475</v>
      </c>
      <c r="AO1459" s="30">
        <v>11.73</v>
      </c>
      <c r="AP1459" s="31">
        <v>1.5800000000000002E-2</v>
      </c>
    </row>
    <row r="1460" spans="1:42" x14ac:dyDescent="0.2">
      <c r="A1460" s="11">
        <v>46066</v>
      </c>
      <c r="B1460" s="5" t="s">
        <v>241</v>
      </c>
      <c r="C1460" s="10">
        <v>46054</v>
      </c>
      <c r="D1460" s="5" t="s">
        <v>198</v>
      </c>
      <c r="E1460" s="18">
        <f>IF(SUMIFS('Daily NSE Equity Options'!$K:$K,'Daily NSE Equity Options'!$A:$A,$A1460)=0,"",SUMIFS('Daily NSE Equity Options'!$K:$K,'Daily NSE Equity Options'!$A:$A,$A1460))</f>
        <v>606.29369999999994</v>
      </c>
      <c r="F1460" s="7">
        <f>IF(SUMIFS('Daily BSE Equity Options'!$K:$K,'Daily BSE Equity Options'!$A:$A,$A1460)=0,"",SUMIFS('Daily BSE Equity Options'!$K:$K,'Daily BSE Equity Options'!$A:$A,$A1460))</f>
        <v>104.2961</v>
      </c>
      <c r="G1460" s="7">
        <f t="shared" si="594"/>
        <v>710.58979999999997</v>
      </c>
      <c r="H1460" s="20">
        <f t="shared" si="595"/>
        <v>-1.8895876633653441E-2</v>
      </c>
      <c r="I1460" s="20">
        <f t="shared" si="596"/>
        <v>1.2314815409138076</v>
      </c>
      <c r="J1460" s="20">
        <f t="shared" si="597"/>
        <v>6.9023406171690116E-2</v>
      </c>
      <c r="K1460" s="20">
        <f t="shared" si="612"/>
        <v>0.62772629536867708</v>
      </c>
      <c r="L1460" s="20">
        <f t="shared" si="613"/>
        <v>-0.75639174419756228</v>
      </c>
      <c r="M1460" s="20">
        <f t="shared" si="614"/>
        <v>-0.11243873884552691</v>
      </c>
      <c r="N1460" s="20">
        <f t="shared" si="598"/>
        <v>0.85322601028047396</v>
      </c>
      <c r="O1460" s="20">
        <f t="shared" si="599"/>
        <v>0.14677398971952596</v>
      </c>
      <c r="P1460" s="21">
        <f>IF(SUMIFS('Daily NSE Equity Options'!$L:$L,'Daily NSE Equity Options'!$A:$A,$A1460)=0,"",SUMIFS('Daily NSE Equity Options'!$L:$L,'Daily NSE Equity Options'!$A:$A,$A1460))</f>
        <v>186737.76250000001</v>
      </c>
      <c r="Q1460" s="8">
        <f>IF(SUMIFS('Daily BSE Equity Options'!$L:$L,'Daily BSE Equity Options'!$A:$A,$A1460)=0,"",SUMIFS('Daily BSE Equity Options'!$L:$L,'Daily BSE Equity Options'!$A:$A,$A1460))</f>
        <v>32133.722300000001</v>
      </c>
      <c r="R1460" s="8">
        <f t="shared" si="600"/>
        <v>218871.48480000001</v>
      </c>
      <c r="S1460" s="23">
        <f t="shared" si="601"/>
        <v>-0.58427702945758253</v>
      </c>
      <c r="T1460" s="23">
        <f t="shared" si="602"/>
        <v>1.0696005118669825</v>
      </c>
      <c r="U1460" s="23">
        <f t="shared" si="603"/>
        <v>-0.52901947964003404</v>
      </c>
      <c r="V1460" s="23">
        <f t="shared" si="615"/>
        <v>0.91561484894178324</v>
      </c>
      <c r="W1460" s="23">
        <f t="shared" si="616"/>
        <v>-0.95779557585330988</v>
      </c>
      <c r="X1460" s="23">
        <f t="shared" si="617"/>
        <v>-0.74516185323524264</v>
      </c>
      <c r="Y1460" s="23">
        <f t="shared" si="604"/>
        <v>0.85318451908267956</v>
      </c>
      <c r="Z1460" s="23">
        <f t="shared" si="605"/>
        <v>0.1468154809173205</v>
      </c>
      <c r="AA1460" s="24">
        <f>IF(SUMIFS('Daily NSE Equity Options'!$M:$M,'Daily NSE Equity Options'!$A:$A,$A1460)=0,"",SUMIFS('Daily NSE Equity Options'!$M:$M,'Daily NSE Equity Options'!$A:$A,$A1460))</f>
        <v>118034988</v>
      </c>
      <c r="AB1460" s="9">
        <f>IF(SUMIFS('Daily BSE Equity Options'!$M:$M,'Daily BSE Equity Options'!$A:$A,$A1460)=0,"",SUMIFS('Daily BSE Equity Options'!$M:$M,'Daily BSE Equity Options'!$A:$A,$A1460))</f>
        <v>19302020</v>
      </c>
      <c r="AC1460" s="9">
        <f t="shared" si="606"/>
        <v>137337008</v>
      </c>
      <c r="AD1460" s="26">
        <f t="shared" si="607"/>
        <v>-0.55330648713941488</v>
      </c>
      <c r="AE1460" s="26">
        <f t="shared" si="608"/>
        <v>0.90590965669766299</v>
      </c>
      <c r="AF1460" s="26">
        <f t="shared" si="609"/>
        <v>-0.49944417192419677</v>
      </c>
      <c r="AG1460" s="26">
        <f t="shared" si="618"/>
        <v>0.86721494204917859</v>
      </c>
      <c r="AH1460" s="26">
        <f t="shared" si="619"/>
        <v>-0.95748866535171062</v>
      </c>
      <c r="AI1460" s="26">
        <f t="shared" si="620"/>
        <v>-0.73449059650722526</v>
      </c>
      <c r="AJ1460" s="26">
        <f t="shared" si="610"/>
        <v>0.85945507127984033</v>
      </c>
      <c r="AK1460" s="26">
        <f t="shared" si="611"/>
        <v>0.1405449287201597</v>
      </c>
      <c r="AL1460" s="29">
        <v>11.725</v>
      </c>
      <c r="AM1460" s="30">
        <v>13.5825</v>
      </c>
      <c r="AN1460" s="30">
        <v>10.9625</v>
      </c>
      <c r="AO1460" s="30">
        <v>13.29</v>
      </c>
      <c r="AP1460" s="31">
        <v>0.13350000000000001</v>
      </c>
    </row>
    <row r="1461" spans="1:42" x14ac:dyDescent="0.2">
      <c r="A1461" s="11">
        <v>46069</v>
      </c>
      <c r="B1461" s="5" t="s">
        <v>244</v>
      </c>
      <c r="C1461" s="10">
        <v>46054</v>
      </c>
      <c r="D1461" s="5" t="s">
        <v>198</v>
      </c>
      <c r="E1461" s="18">
        <f>IF(SUMIFS('Daily NSE Equity Options'!$K:$K,'Daily NSE Equity Options'!$A:$A,$A1461)=0,"",SUMIFS('Daily NSE Equity Options'!$K:$K,'Daily NSE Equity Options'!$A:$A,$A1461))</f>
        <v>669.55240000000003</v>
      </c>
      <c r="F1461" s="7">
        <f>IF(SUMIFS('Daily BSE Equity Options'!$K:$K,'Daily BSE Equity Options'!$A:$A,$A1461)=0,"",SUMIFS('Daily BSE Equity Options'!$K:$K,'Daily BSE Equity Options'!$A:$A,$A1461))</f>
        <v>113.91630000000001</v>
      </c>
      <c r="G1461" s="7">
        <f t="shared" si="594"/>
        <v>783.46870000000001</v>
      </c>
      <c r="H1461" s="20" t="str">
        <f t="shared" si="595"/>
        <v/>
      </c>
      <c r="I1461" s="20" t="str">
        <f t="shared" si="596"/>
        <v/>
      </c>
      <c r="J1461" s="20" t="str">
        <f t="shared" si="597"/>
        <v/>
      </c>
      <c r="K1461" s="20">
        <f t="shared" si="612"/>
        <v>0.10433672657327642</v>
      </c>
      <c r="L1461" s="20">
        <f t="shared" si="613"/>
        <v>9.2239307126537051E-2</v>
      </c>
      <c r="M1461" s="20">
        <f t="shared" si="614"/>
        <v>0.10256114005576777</v>
      </c>
      <c r="N1461" s="20">
        <f t="shared" si="598"/>
        <v>0.85460006251685616</v>
      </c>
      <c r="O1461" s="20">
        <f t="shared" si="599"/>
        <v>0.14539993748314387</v>
      </c>
      <c r="P1461" s="21">
        <f>IF(SUMIFS('Daily NSE Equity Options'!$L:$L,'Daily NSE Equity Options'!$A:$A,$A1461)=0,"",SUMIFS('Daily NSE Equity Options'!$L:$L,'Daily NSE Equity Options'!$A:$A,$A1461))</f>
        <v>271591.0809</v>
      </c>
      <c r="Q1461" s="8">
        <f>IF(SUMIFS('Daily BSE Equity Options'!$L:$L,'Daily BSE Equity Options'!$A:$A,$A1461)=0,"",SUMIFS('Daily BSE Equity Options'!$L:$L,'Daily BSE Equity Options'!$A:$A,$A1461))</f>
        <v>37683.8986</v>
      </c>
      <c r="R1461" s="8">
        <f t="shared" si="600"/>
        <v>309274.97950000002</v>
      </c>
      <c r="S1461" s="23" t="str">
        <f t="shared" si="601"/>
        <v/>
      </c>
      <c r="T1461" s="23" t="str">
        <f t="shared" si="602"/>
        <v/>
      </c>
      <c r="U1461" s="23" t="str">
        <f t="shared" si="603"/>
        <v/>
      </c>
      <c r="V1461" s="23">
        <f t="shared" si="615"/>
        <v>0.45439828165446716</v>
      </c>
      <c r="W1461" s="23">
        <f t="shared" si="616"/>
        <v>0.1727212380870049</v>
      </c>
      <c r="X1461" s="23">
        <f t="shared" si="617"/>
        <v>0.41304373103974124</v>
      </c>
      <c r="Y1461" s="23">
        <f t="shared" si="604"/>
        <v>0.87815406645269856</v>
      </c>
      <c r="Z1461" s="23">
        <f t="shared" si="605"/>
        <v>0.12184593354730139</v>
      </c>
      <c r="AA1461" s="24">
        <f>IF(SUMIFS('Daily NSE Equity Options'!$M:$M,'Daily NSE Equity Options'!$A:$A,$A1461)=0,"",SUMIFS('Daily NSE Equity Options'!$M:$M,'Daily NSE Equity Options'!$A:$A,$A1461))</f>
        <v>167949014</v>
      </c>
      <c r="AB1461" s="9">
        <f>IF(SUMIFS('Daily BSE Equity Options'!$M:$M,'Daily BSE Equity Options'!$A:$A,$A1461)=0,"",SUMIFS('Daily BSE Equity Options'!$M:$M,'Daily BSE Equity Options'!$A:$A,$A1461))</f>
        <v>22654257</v>
      </c>
      <c r="AC1461" s="9">
        <f t="shared" si="606"/>
        <v>190603271</v>
      </c>
      <c r="AD1461" s="26" t="str">
        <f t="shared" si="607"/>
        <v/>
      </c>
      <c r="AE1461" s="26" t="str">
        <f t="shared" si="608"/>
        <v/>
      </c>
      <c r="AF1461" s="26" t="str">
        <f t="shared" si="609"/>
        <v/>
      </c>
      <c r="AG1461" s="26">
        <f t="shared" si="618"/>
        <v>0.4228748343669082</v>
      </c>
      <c r="AH1461" s="26">
        <f t="shared" si="619"/>
        <v>0.17367285911008268</v>
      </c>
      <c r="AI1461" s="26">
        <f t="shared" si="620"/>
        <v>0.38785076051751477</v>
      </c>
      <c r="AJ1461" s="26">
        <f t="shared" si="610"/>
        <v>0.8811444479355236</v>
      </c>
      <c r="AK1461" s="26">
        <f t="shared" si="611"/>
        <v>0.11885555206447637</v>
      </c>
      <c r="AL1461" s="29">
        <v>13.2925</v>
      </c>
      <c r="AM1461" s="30">
        <v>13.8325</v>
      </c>
      <c r="AN1461" s="30">
        <v>13.234999999999999</v>
      </c>
      <c r="AO1461" s="30">
        <v>13.33</v>
      </c>
      <c r="AP1461" s="31">
        <v>2.8E-3</v>
      </c>
    </row>
    <row r="1462" spans="1:42" x14ac:dyDescent="0.2">
      <c r="A1462" s="11">
        <v>46070</v>
      </c>
      <c r="B1462" s="5" t="s">
        <v>242</v>
      </c>
      <c r="C1462" s="10">
        <v>46054</v>
      </c>
      <c r="D1462" s="5" t="s">
        <v>198</v>
      </c>
      <c r="E1462" s="18">
        <f>IF(SUMIFS('Daily NSE Equity Options'!$K:$K,'Daily NSE Equity Options'!$A:$A,$A1462)=0,"",SUMIFS('Daily NSE Equity Options'!$K:$K,'Daily NSE Equity Options'!$A:$A,$A1462))</f>
        <v>826.22609999999997</v>
      </c>
      <c r="F1462" s="7">
        <f>IF(SUMIFS('Daily BSE Equity Options'!$K:$K,'Daily BSE Equity Options'!$A:$A,$A1462)=0,"",SUMIFS('Daily BSE Equity Options'!$K:$K,'Daily BSE Equity Options'!$A:$A,$A1462))</f>
        <v>112.2687</v>
      </c>
      <c r="G1462" s="7">
        <f t="shared" si="594"/>
        <v>938.49479999999994</v>
      </c>
      <c r="H1462" s="20">
        <f t="shared" si="595"/>
        <v>0.59481525762633258</v>
      </c>
      <c r="I1462" s="20">
        <f t="shared" si="596"/>
        <v>-0.28711315265111637</v>
      </c>
      <c r="J1462" s="20">
        <f t="shared" si="597"/>
        <v>0.3892210356911141</v>
      </c>
      <c r="K1462" s="20">
        <f t="shared" si="612"/>
        <v>0.23399766769561259</v>
      </c>
      <c r="L1462" s="20">
        <f t="shared" si="613"/>
        <v>-1.4463250649819348E-2</v>
      </c>
      <c r="M1462" s="20">
        <f t="shared" si="614"/>
        <v>0.19787146570118241</v>
      </c>
      <c r="N1462" s="20">
        <f t="shared" si="598"/>
        <v>0.88037365790412481</v>
      </c>
      <c r="O1462" s="20">
        <f t="shared" si="599"/>
        <v>0.11962634209587522</v>
      </c>
      <c r="P1462" s="21">
        <f>IF(SUMIFS('Daily NSE Equity Options'!$L:$L,'Daily NSE Equity Options'!$A:$A,$A1462)=0,"",SUMIFS('Daily NSE Equity Options'!$L:$L,'Daily NSE Equity Options'!$A:$A,$A1462))</f>
        <v>712824.18039999995</v>
      </c>
      <c r="Q1462" s="8">
        <f>IF(SUMIFS('Daily BSE Equity Options'!$L:$L,'Daily BSE Equity Options'!$A:$A,$A1462)=0,"",SUMIFS('Daily BSE Equity Options'!$L:$L,'Daily BSE Equity Options'!$A:$A,$A1462))</f>
        <v>47806.892500000002</v>
      </c>
      <c r="R1462" s="8">
        <f t="shared" si="600"/>
        <v>760631.07289999991</v>
      </c>
      <c r="S1462" s="23">
        <f t="shared" si="601"/>
        <v>4.6768290229767855</v>
      </c>
      <c r="T1462" s="23">
        <f t="shared" si="602"/>
        <v>-0.42660346464196286</v>
      </c>
      <c r="U1462" s="23">
        <f t="shared" si="603"/>
        <v>2.640389207315248</v>
      </c>
      <c r="V1462" s="23">
        <f t="shared" si="615"/>
        <v>1.6246229369456437</v>
      </c>
      <c r="W1462" s="23">
        <f t="shared" si="616"/>
        <v>0.2686291566446366</v>
      </c>
      <c r="X1462" s="23">
        <f t="shared" si="617"/>
        <v>1.4594006089005331</v>
      </c>
      <c r="Y1462" s="23">
        <f t="shared" si="604"/>
        <v>0.93714838348934359</v>
      </c>
      <c r="Z1462" s="23">
        <f t="shared" si="605"/>
        <v>6.2851616510656502E-2</v>
      </c>
      <c r="AA1462" s="24">
        <f>IF(SUMIFS('Daily NSE Equity Options'!$M:$M,'Daily NSE Equity Options'!$A:$A,$A1462)=0,"",SUMIFS('Daily NSE Equity Options'!$M:$M,'Daily NSE Equity Options'!$A:$A,$A1462))</f>
        <v>431738133</v>
      </c>
      <c r="AB1462" s="9">
        <f>IF(SUMIFS('Daily BSE Equity Options'!$M:$M,'Daily BSE Equity Options'!$A:$A,$A1462)=0,"",SUMIFS('Daily BSE Equity Options'!$M:$M,'Daily BSE Equity Options'!$A:$A,$A1462))</f>
        <v>28640189</v>
      </c>
      <c r="AC1462" s="9">
        <f t="shared" si="606"/>
        <v>460378322</v>
      </c>
      <c r="AD1462" s="26">
        <f t="shared" si="607"/>
        <v>4.4437816220849777</v>
      </c>
      <c r="AE1462" s="26">
        <f t="shared" si="608"/>
        <v>-0.47786739334016959</v>
      </c>
      <c r="AF1462" s="26">
        <f t="shared" si="609"/>
        <v>2.4315406560114745</v>
      </c>
      <c r="AG1462" s="26">
        <f t="shared" si="618"/>
        <v>1.5706500009580289</v>
      </c>
      <c r="AH1462" s="26">
        <f t="shared" si="619"/>
        <v>0.26422989727714308</v>
      </c>
      <c r="AI1462" s="26">
        <f t="shared" si="620"/>
        <v>1.4153747183069068</v>
      </c>
      <c r="AJ1462" s="26">
        <f t="shared" si="610"/>
        <v>0.9377898835992543</v>
      </c>
      <c r="AK1462" s="26">
        <f t="shared" si="611"/>
        <v>6.2210116400745731E-2</v>
      </c>
      <c r="AL1462" s="29">
        <v>13.33</v>
      </c>
      <c r="AM1462" s="30">
        <v>13.477499999999999</v>
      </c>
      <c r="AN1462" s="30">
        <v>11.625</v>
      </c>
      <c r="AO1462" s="30">
        <v>12.67</v>
      </c>
      <c r="AP1462" s="31">
        <v>-4.9500000000000002E-2</v>
      </c>
    </row>
    <row r="1463" spans="1:42" x14ac:dyDescent="0.2">
      <c r="A1463" s="11">
        <v>46071</v>
      </c>
      <c r="B1463" s="5" t="s">
        <v>240</v>
      </c>
      <c r="C1463" s="10">
        <v>46054</v>
      </c>
      <c r="D1463" s="5" t="s">
        <v>198</v>
      </c>
      <c r="E1463" s="18">
        <f>IF(SUMIFS('Daily NSE Equity Options'!$K:$K,'Daily NSE Equity Options'!$A:$A,$A1463)=0,"",SUMIFS('Daily NSE Equity Options'!$K:$K,'Daily NSE Equity Options'!$A:$A,$A1463))</f>
        <v>454.2833</v>
      </c>
      <c r="F1463" s="7">
        <f>IF(SUMIFS('Daily BSE Equity Options'!$K:$K,'Daily BSE Equity Options'!$A:$A,$A1463)=0,"",SUMIFS('Daily BSE Equity Options'!$K:$K,'Daily BSE Equity Options'!$A:$A,$A1463))</f>
        <v>313.9194</v>
      </c>
      <c r="G1463" s="7">
        <f t="shared" si="594"/>
        <v>768.20270000000005</v>
      </c>
      <c r="H1463" s="20">
        <f t="shared" si="595"/>
        <v>8.1654203653711344E-2</v>
      </c>
      <c r="I1463" s="20">
        <f t="shared" si="596"/>
        <v>0.13135686679285374</v>
      </c>
      <c r="J1463" s="20">
        <f t="shared" si="597"/>
        <v>0.10142746332769859</v>
      </c>
      <c r="K1463" s="20">
        <f t="shared" si="612"/>
        <v>-0.45017072203359343</v>
      </c>
      <c r="L1463" s="20">
        <f t="shared" si="613"/>
        <v>1.7961435377803432</v>
      </c>
      <c r="M1463" s="20">
        <f t="shared" si="614"/>
        <v>-0.18145236393424868</v>
      </c>
      <c r="N1463" s="20">
        <f t="shared" si="598"/>
        <v>0.59135863490196006</v>
      </c>
      <c r="O1463" s="20">
        <f t="shared" si="599"/>
        <v>0.40864136509803983</v>
      </c>
      <c r="P1463" s="21">
        <f>IF(SUMIFS('Daily NSE Equity Options'!$L:$L,'Daily NSE Equity Options'!$A:$A,$A1463)=0,"",SUMIFS('Daily NSE Equity Options'!$L:$L,'Daily NSE Equity Options'!$A:$A,$A1463))</f>
        <v>116644.16250000001</v>
      </c>
      <c r="Q1463" s="8">
        <f>IF(SUMIFS('Daily BSE Equity Options'!$L:$L,'Daily BSE Equity Options'!$A:$A,$A1463)=0,"",SUMIFS('Daily BSE Equity Options'!$L:$L,'Daily BSE Equity Options'!$A:$A,$A1463))</f>
        <v>202565.08360000001</v>
      </c>
      <c r="R1463" s="8">
        <f t="shared" si="600"/>
        <v>319209.24609999999</v>
      </c>
      <c r="S1463" s="23">
        <f t="shared" si="601"/>
        <v>1.8534050844591254E-2</v>
      </c>
      <c r="T1463" s="23">
        <f t="shared" si="602"/>
        <v>-0.45452466229632138</v>
      </c>
      <c r="U1463" s="23">
        <f t="shared" si="603"/>
        <v>-0.34302427896670751</v>
      </c>
      <c r="V1463" s="23">
        <f t="shared" si="615"/>
        <v>-0.83636334778297594</v>
      </c>
      <c r="W1463" s="23">
        <f t="shared" si="616"/>
        <v>3.2371522809184894</v>
      </c>
      <c r="X1463" s="23">
        <f t="shared" si="617"/>
        <v>-0.58033630563766569</v>
      </c>
      <c r="Y1463" s="23">
        <f t="shared" si="604"/>
        <v>0.36541598943364695</v>
      </c>
      <c r="Z1463" s="23">
        <f t="shared" si="605"/>
        <v>0.63458401056635316</v>
      </c>
      <c r="AA1463" s="24">
        <f>IF(SUMIFS('Daily NSE Equity Options'!$M:$M,'Daily NSE Equity Options'!$A:$A,$A1463)=0,"",SUMIFS('Daily NSE Equity Options'!$M:$M,'Daily NSE Equity Options'!$A:$A,$A1463))</f>
        <v>74946166</v>
      </c>
      <c r="AB1463" s="9">
        <f>IF(SUMIFS('Daily BSE Equity Options'!$M:$M,'Daily BSE Equity Options'!$A:$A,$A1463)=0,"",SUMIFS('Daily BSE Equity Options'!$M:$M,'Daily BSE Equity Options'!$A:$A,$A1463))</f>
        <v>121287587</v>
      </c>
      <c r="AC1463" s="9">
        <f t="shared" si="606"/>
        <v>196233753</v>
      </c>
      <c r="AD1463" s="26">
        <f t="shared" si="607"/>
        <v>3.6657087760243456E-2</v>
      </c>
      <c r="AE1463" s="26">
        <f t="shared" si="608"/>
        <v>-0.50381311193534928</v>
      </c>
      <c r="AF1463" s="26">
        <f t="shared" si="609"/>
        <v>-0.38044879856281777</v>
      </c>
      <c r="AG1463" s="26">
        <f t="shared" si="618"/>
        <v>-0.82640827790859051</v>
      </c>
      <c r="AH1463" s="26">
        <f t="shared" si="619"/>
        <v>3.234873834107729</v>
      </c>
      <c r="AI1463" s="26">
        <f t="shared" si="620"/>
        <v>-0.57375544498378872</v>
      </c>
      <c r="AJ1463" s="26">
        <f t="shared" si="610"/>
        <v>0.38192291007143914</v>
      </c>
      <c r="AK1463" s="26">
        <f t="shared" si="611"/>
        <v>0.61807708992856081</v>
      </c>
      <c r="AL1463" s="29">
        <v>12.672499999999999</v>
      </c>
      <c r="AM1463" s="30">
        <v>12.7675</v>
      </c>
      <c r="AN1463" s="30">
        <v>11.352499999999999</v>
      </c>
      <c r="AO1463" s="30">
        <v>12.22</v>
      </c>
      <c r="AP1463" s="31">
        <v>-3.5700000000000003E-2</v>
      </c>
    </row>
    <row r="1464" spans="1:42" x14ac:dyDescent="0.2">
      <c r="A1464" s="11">
        <v>46072</v>
      </c>
      <c r="B1464" s="5" t="s">
        <v>243</v>
      </c>
      <c r="C1464" s="10">
        <v>46054</v>
      </c>
      <c r="D1464" s="5" t="s">
        <v>198</v>
      </c>
      <c r="E1464" s="18">
        <f>IF(SUMIFS('Daily NSE Equity Options'!$K:$K,'Daily NSE Equity Options'!$A:$A,$A1464)=0,"",SUMIFS('Daily NSE Equity Options'!$K:$K,'Daily NSE Equity Options'!$A:$A,$A1464))</f>
        <v>507.03960000000001</v>
      </c>
      <c r="F1464" s="7">
        <f>IF(SUMIFS('Daily BSE Equity Options'!$K:$K,'Daily BSE Equity Options'!$A:$A,$A1464)=0,"",SUMIFS('Daily BSE Equity Options'!$K:$K,'Daily BSE Equity Options'!$A:$A,$A1464))</f>
        <v>593.10339999999997</v>
      </c>
      <c r="G1464" s="7">
        <f t="shared" si="594"/>
        <v>1100.143</v>
      </c>
      <c r="H1464" s="20">
        <f t="shared" si="595"/>
        <v>-5.1496180652856438E-2</v>
      </c>
      <c r="I1464" s="20">
        <f t="shared" si="596"/>
        <v>13.545832229710507</v>
      </c>
      <c r="J1464" s="20">
        <f t="shared" si="597"/>
        <v>0.91215286335480794</v>
      </c>
      <c r="K1464" s="20">
        <f t="shared" si="612"/>
        <v>0.1161308372991039</v>
      </c>
      <c r="L1464" s="20">
        <f t="shared" si="613"/>
        <v>0.88934930431187098</v>
      </c>
      <c r="M1464" s="20">
        <f t="shared" si="614"/>
        <v>0.43209988717821468</v>
      </c>
      <c r="N1464" s="20">
        <f t="shared" si="598"/>
        <v>0.46088517583623217</v>
      </c>
      <c r="O1464" s="20">
        <f t="shared" si="599"/>
        <v>0.53911482416376777</v>
      </c>
      <c r="P1464" s="21">
        <f>IF(SUMIFS('Daily NSE Equity Options'!$L:$L,'Daily NSE Equity Options'!$A:$A,$A1464)=0,"",SUMIFS('Daily NSE Equity Options'!$L:$L,'Daily NSE Equity Options'!$A:$A,$A1464))</f>
        <v>141955.45509999999</v>
      </c>
      <c r="Q1464" s="8">
        <f>IF(SUMIFS('Daily BSE Equity Options'!$L:$L,'Daily BSE Equity Options'!$A:$A,$A1464)=0,"",SUMIFS('Daily BSE Equity Options'!$L:$L,'Daily BSE Equity Options'!$A:$A,$A1464))</f>
        <v>868524.66260000004</v>
      </c>
      <c r="R1464" s="8">
        <f t="shared" si="600"/>
        <v>1010480.1177000001</v>
      </c>
      <c r="S1464" s="23">
        <f t="shared" si="601"/>
        <v>-0.27343069093373051</v>
      </c>
      <c r="T1464" s="23">
        <f t="shared" si="602"/>
        <v>68.539744402377679</v>
      </c>
      <c r="U1464" s="23">
        <f t="shared" si="603"/>
        <v>3.861177997348217</v>
      </c>
      <c r="V1464" s="23">
        <f t="shared" si="615"/>
        <v>0.21699579351002662</v>
      </c>
      <c r="W1464" s="23">
        <f t="shared" si="616"/>
        <v>3.2876326322608147</v>
      </c>
      <c r="X1464" s="23">
        <f t="shared" si="617"/>
        <v>2.1655728336372899</v>
      </c>
      <c r="Y1464" s="23">
        <f t="shared" si="604"/>
        <v>0.14048317489225942</v>
      </c>
      <c r="Z1464" s="23">
        <f t="shared" si="605"/>
        <v>0.85951682510774052</v>
      </c>
      <c r="AA1464" s="24">
        <f>IF(SUMIFS('Daily NSE Equity Options'!$M:$M,'Daily NSE Equity Options'!$A:$A,$A1464)=0,"",SUMIFS('Daily NSE Equity Options'!$M:$M,'Daily NSE Equity Options'!$A:$A,$A1464))</f>
        <v>90463770</v>
      </c>
      <c r="AB1464" s="9">
        <f>IF(SUMIFS('Daily BSE Equity Options'!$M:$M,'Daily BSE Equity Options'!$A:$A,$A1464)=0,"",SUMIFS('Daily BSE Equity Options'!$M:$M,'Daily BSE Equity Options'!$A:$A,$A1464))</f>
        <v>522288480</v>
      </c>
      <c r="AC1464" s="9">
        <f t="shared" si="606"/>
        <v>612752250</v>
      </c>
      <c r="AD1464" s="26">
        <f t="shared" si="607"/>
        <v>-0.24669069006452571</v>
      </c>
      <c r="AE1464" s="26">
        <f t="shared" si="608"/>
        <v>62.959734970875822</v>
      </c>
      <c r="AF1464" s="26">
        <f t="shared" si="609"/>
        <v>3.7776323419766387</v>
      </c>
      <c r="AG1464" s="26">
        <f t="shared" si="618"/>
        <v>0.20705000439915766</v>
      </c>
      <c r="AH1464" s="26">
        <f t="shared" si="619"/>
        <v>3.3061989517525809</v>
      </c>
      <c r="AI1464" s="26">
        <f t="shared" si="620"/>
        <v>2.1225629670345243</v>
      </c>
      <c r="AJ1464" s="26">
        <f t="shared" si="610"/>
        <v>0.1476351494425357</v>
      </c>
      <c r="AK1464" s="26">
        <f t="shared" si="611"/>
        <v>0.85236485055746425</v>
      </c>
      <c r="AL1464" s="29">
        <v>12.2225</v>
      </c>
      <c r="AM1464" s="30">
        <v>13.68</v>
      </c>
      <c r="AN1464" s="30">
        <v>9.73</v>
      </c>
      <c r="AO1464" s="30">
        <v>13.46</v>
      </c>
      <c r="AP1464" s="31">
        <v>0.1012</v>
      </c>
    </row>
    <row r="1465" spans="1:42" x14ac:dyDescent="0.2">
      <c r="A1465" s="11">
        <v>46073</v>
      </c>
      <c r="B1465" s="5" t="s">
        <v>241</v>
      </c>
      <c r="C1465" s="10">
        <v>46054</v>
      </c>
      <c r="D1465" s="5" t="s">
        <v>198</v>
      </c>
      <c r="E1465" s="18">
        <f>IF(SUMIFS('Daily NSE Equity Options'!$K:$K,'Daily NSE Equity Options'!$A:$A,$A1465)=0,"",SUMIFS('Daily NSE Equity Options'!$K:$K,'Daily NSE Equity Options'!$A:$A,$A1465))</f>
        <v>854.59299999999996</v>
      </c>
      <c r="F1465" s="7">
        <f>IF(SUMIFS('Daily BSE Equity Options'!$K:$K,'Daily BSE Equity Options'!$A:$A,$A1465)=0,"",SUMIFS('Daily BSE Equity Options'!$K:$K,'Daily BSE Equity Options'!$A:$A,$A1465))</f>
        <v>147.4616</v>
      </c>
      <c r="G1465" s="7">
        <f t="shared" si="594"/>
        <v>1002.0545999999999</v>
      </c>
      <c r="H1465" s="20">
        <f t="shared" si="595"/>
        <v>1.0573838077801332</v>
      </c>
      <c r="I1465" s="20">
        <f t="shared" si="596"/>
        <v>4.2837333295113336</v>
      </c>
      <c r="J1465" s="20">
        <f t="shared" si="597"/>
        <v>1.2605092726587355</v>
      </c>
      <c r="K1465" s="20">
        <f t="shared" si="612"/>
        <v>0.68545612610928219</v>
      </c>
      <c r="L1465" s="20">
        <f t="shared" si="613"/>
        <v>-0.75137286348383769</v>
      </c>
      <c r="M1465" s="20">
        <f t="shared" si="614"/>
        <v>-8.91596819686169E-2</v>
      </c>
      <c r="N1465" s="20">
        <f t="shared" si="598"/>
        <v>0.85284075338808885</v>
      </c>
      <c r="O1465" s="20">
        <f t="shared" si="599"/>
        <v>0.14715924661191118</v>
      </c>
      <c r="P1465" s="21">
        <f>IF(SUMIFS('Daily NSE Equity Options'!$L:$L,'Daily NSE Equity Options'!$A:$A,$A1465)=0,"",SUMIFS('Daily NSE Equity Options'!$L:$L,'Daily NSE Equity Options'!$A:$A,$A1465))</f>
        <v>241371.01010000001</v>
      </c>
      <c r="Q1465" s="8">
        <f>IF(SUMIFS('Daily BSE Equity Options'!$L:$L,'Daily BSE Equity Options'!$A:$A,$A1465)=0,"",SUMIFS('Daily BSE Equity Options'!$L:$L,'Daily BSE Equity Options'!$A:$A,$A1465))</f>
        <v>39344.7379</v>
      </c>
      <c r="R1465" s="8">
        <f t="shared" si="600"/>
        <v>280715.74800000002</v>
      </c>
      <c r="S1465" s="23">
        <f t="shared" si="601"/>
        <v>-0.25473467929829807</v>
      </c>
      <c r="T1465" s="23">
        <f t="shared" si="602"/>
        <v>2.7825078310306686</v>
      </c>
      <c r="U1465" s="23">
        <f t="shared" si="603"/>
        <v>-0.16022348808968012</v>
      </c>
      <c r="V1465" s="23">
        <f t="shared" si="615"/>
        <v>0.70032923306798667</v>
      </c>
      <c r="W1465" s="23">
        <f t="shared" si="616"/>
        <v>-0.95469934292686831</v>
      </c>
      <c r="X1465" s="23">
        <f t="shared" si="617"/>
        <v>-0.722195674033696</v>
      </c>
      <c r="Y1465" s="23">
        <f t="shared" si="604"/>
        <v>0.85984135845488796</v>
      </c>
      <c r="Z1465" s="23">
        <f t="shared" si="605"/>
        <v>0.14015864154511201</v>
      </c>
      <c r="AA1465" s="24">
        <f>IF(SUMIFS('Daily NSE Equity Options'!$M:$M,'Daily NSE Equity Options'!$A:$A,$A1465)=0,"",SUMIFS('Daily NSE Equity Options'!$M:$M,'Daily NSE Equity Options'!$A:$A,$A1465))</f>
        <v>150075510</v>
      </c>
      <c r="AB1465" s="9">
        <f>IF(SUMIFS('Daily BSE Equity Options'!$M:$M,'Daily BSE Equity Options'!$A:$A,$A1465)=0,"",SUMIFS('Daily BSE Equity Options'!$M:$M,'Daily BSE Equity Options'!$A:$A,$A1465))</f>
        <v>23651614</v>
      </c>
      <c r="AC1465" s="9">
        <f t="shared" si="606"/>
        <v>173727124</v>
      </c>
      <c r="AD1465" s="26">
        <f t="shared" si="607"/>
        <v>-0.22835103575480331</v>
      </c>
      <c r="AE1465" s="26">
        <f t="shared" si="608"/>
        <v>2.4719841013063166</v>
      </c>
      <c r="AF1465" s="26">
        <f t="shared" si="609"/>
        <v>-0.13696931551974334</v>
      </c>
      <c r="AG1465" s="26">
        <f t="shared" si="618"/>
        <v>0.65895706093168571</v>
      </c>
      <c r="AH1465" s="26">
        <f t="shared" si="619"/>
        <v>-0.95471542087238837</v>
      </c>
      <c r="AI1465" s="26">
        <f t="shared" si="620"/>
        <v>-0.7164806428699364</v>
      </c>
      <c r="AJ1465" s="26">
        <f t="shared" si="610"/>
        <v>0.86385767832085913</v>
      </c>
      <c r="AK1465" s="26">
        <f t="shared" si="611"/>
        <v>0.13614232167914089</v>
      </c>
      <c r="AL1465" s="29">
        <v>13.46</v>
      </c>
      <c r="AM1465" s="30">
        <v>14.782500000000001</v>
      </c>
      <c r="AN1465" s="30">
        <v>13.095000000000001</v>
      </c>
      <c r="AO1465" s="30">
        <v>14.36</v>
      </c>
      <c r="AP1465" s="31">
        <v>6.6900000000000001E-2</v>
      </c>
    </row>
    <row r="1466" spans="1:42" x14ac:dyDescent="0.2">
      <c r="A1466" s="11">
        <v>46076</v>
      </c>
      <c r="B1466" s="5" t="s">
        <v>244</v>
      </c>
      <c r="C1466" s="10">
        <v>46054</v>
      </c>
      <c r="D1466" s="5" t="s">
        <v>198</v>
      </c>
      <c r="E1466" s="18">
        <f>IF(SUMIFS('Daily NSE Equity Options'!$K:$K,'Daily NSE Equity Options'!$A:$A,$A1466)=0,"",SUMIFS('Daily NSE Equity Options'!$K:$K,'Daily NSE Equity Options'!$A:$A,$A1466))</f>
        <v>829.66830000000004</v>
      </c>
      <c r="F1466" s="7">
        <f>IF(SUMIFS('Daily BSE Equity Options'!$K:$K,'Daily BSE Equity Options'!$A:$A,$A1466)=0,"",SUMIFS('Daily BSE Equity Options'!$K:$K,'Daily BSE Equity Options'!$A:$A,$A1466))</f>
        <v>119.66119999999999</v>
      </c>
      <c r="G1466" s="7">
        <f t="shared" si="594"/>
        <v>949.32950000000005</v>
      </c>
      <c r="H1466" s="20" t="str">
        <f t="shared" si="595"/>
        <v/>
      </c>
      <c r="I1466" s="20" t="str">
        <f t="shared" si="596"/>
        <v/>
      </c>
      <c r="J1466" s="20" t="str">
        <f t="shared" si="597"/>
        <v/>
      </c>
      <c r="K1466" s="20">
        <f t="shared" si="612"/>
        <v>-2.9165579404464959E-2</v>
      </c>
      <c r="L1466" s="20">
        <f t="shared" si="613"/>
        <v>-0.18852636889875063</v>
      </c>
      <c r="M1466" s="20">
        <f t="shared" si="614"/>
        <v>-5.2616993125923384E-2</v>
      </c>
      <c r="N1466" s="20">
        <f t="shared" si="598"/>
        <v>0.87395187866804935</v>
      </c>
      <c r="O1466" s="20">
        <f t="shared" si="599"/>
        <v>0.12604812133195059</v>
      </c>
      <c r="P1466" s="21">
        <f>IF(SUMIFS('Daily NSE Equity Options'!$L:$L,'Daily NSE Equity Options'!$A:$A,$A1466)=0,"",SUMIFS('Daily NSE Equity Options'!$L:$L,'Daily NSE Equity Options'!$A:$A,$A1466))</f>
        <v>308493.0784</v>
      </c>
      <c r="Q1466" s="8">
        <f>IF(SUMIFS('Daily BSE Equity Options'!$L:$L,'Daily BSE Equity Options'!$A:$A,$A1466)=0,"",SUMIFS('Daily BSE Equity Options'!$L:$L,'Daily BSE Equity Options'!$A:$A,$A1466))</f>
        <v>36068.715700000001</v>
      </c>
      <c r="R1466" s="8">
        <f t="shared" si="600"/>
        <v>344561.7941</v>
      </c>
      <c r="S1466" s="23" t="str">
        <f t="shared" si="601"/>
        <v/>
      </c>
      <c r="T1466" s="23" t="str">
        <f t="shared" si="602"/>
        <v/>
      </c>
      <c r="U1466" s="23" t="str">
        <f t="shared" si="603"/>
        <v/>
      </c>
      <c r="V1466" s="23">
        <f t="shared" si="615"/>
        <v>0.27808670259196133</v>
      </c>
      <c r="W1466" s="23">
        <f t="shared" si="616"/>
        <v>-8.3264557723740751E-2</v>
      </c>
      <c r="X1466" s="23">
        <f t="shared" si="617"/>
        <v>0.22744020082549832</v>
      </c>
      <c r="Y1466" s="23">
        <f t="shared" si="604"/>
        <v>0.8953200374573973</v>
      </c>
      <c r="Z1466" s="23">
        <f t="shared" si="605"/>
        <v>0.10467996254260274</v>
      </c>
      <c r="AA1466" s="24">
        <f>IF(SUMIFS('Daily NSE Equity Options'!$M:$M,'Daily NSE Equity Options'!$A:$A,$A1466)=0,"",SUMIFS('Daily NSE Equity Options'!$M:$M,'Daily NSE Equity Options'!$A:$A,$A1466))</f>
        <v>189078381</v>
      </c>
      <c r="AB1466" s="9">
        <f>IF(SUMIFS('Daily BSE Equity Options'!$M:$M,'Daily BSE Equity Options'!$A:$A,$A1466)=0,"",SUMIFS('Daily BSE Equity Options'!$M:$M,'Daily BSE Equity Options'!$A:$A,$A1466))</f>
        <v>21618703</v>
      </c>
      <c r="AC1466" s="9">
        <f t="shared" si="606"/>
        <v>210697084</v>
      </c>
      <c r="AD1466" s="26" t="str">
        <f t="shared" si="607"/>
        <v/>
      </c>
      <c r="AE1466" s="26" t="str">
        <f t="shared" si="608"/>
        <v/>
      </c>
      <c r="AF1466" s="26" t="str">
        <f t="shared" si="609"/>
        <v/>
      </c>
      <c r="AG1466" s="26">
        <f t="shared" si="618"/>
        <v>0.25988831222362663</v>
      </c>
      <c r="AH1466" s="26">
        <f t="shared" si="619"/>
        <v>-8.5952315981480121E-2</v>
      </c>
      <c r="AI1466" s="26">
        <f t="shared" si="620"/>
        <v>0.21280476616881083</v>
      </c>
      <c r="AJ1466" s="26">
        <f t="shared" si="610"/>
        <v>0.89739438918860404</v>
      </c>
      <c r="AK1466" s="26">
        <f t="shared" si="611"/>
        <v>0.10260561081139595</v>
      </c>
      <c r="AL1466" s="29">
        <v>14.362500000000001</v>
      </c>
      <c r="AM1466" s="30">
        <v>14.477499999999999</v>
      </c>
      <c r="AN1466" s="30">
        <v>12.772500000000001</v>
      </c>
      <c r="AO1466" s="30">
        <v>14.17</v>
      </c>
      <c r="AP1466" s="31">
        <v>-1.34E-2</v>
      </c>
    </row>
    <row r="1467" spans="1:42" x14ac:dyDescent="0.2">
      <c r="A1467" s="11">
        <v>46077</v>
      </c>
      <c r="B1467" s="5" t="s">
        <v>242</v>
      </c>
      <c r="C1467" s="10">
        <v>46054</v>
      </c>
      <c r="D1467" s="5" t="s">
        <v>198</v>
      </c>
      <c r="E1467" s="18">
        <f>IF(SUMIFS('Daily NSE Equity Options'!$K:$K,'Daily NSE Equity Options'!$A:$A,$A1467)=0,"",SUMIFS('Daily NSE Equity Options'!$K:$K,'Daily NSE Equity Options'!$A:$A,$A1467))</f>
        <v>1020.2101</v>
      </c>
      <c r="F1467" s="7">
        <f>IF(SUMIFS('Daily BSE Equity Options'!$K:$K,'Daily BSE Equity Options'!$A:$A,$A1467)=0,"",SUMIFS('Daily BSE Equity Options'!$K:$K,'Daily BSE Equity Options'!$A:$A,$A1467))</f>
        <v>126.4023</v>
      </c>
      <c r="G1467" s="7">
        <f t="shared" si="594"/>
        <v>1146.6124</v>
      </c>
      <c r="H1467" s="20">
        <f t="shared" si="595"/>
        <v>1.4683633088999564</v>
      </c>
      <c r="I1467" s="20">
        <f t="shared" si="596"/>
        <v>0.38240376391948083</v>
      </c>
      <c r="J1467" s="20">
        <f t="shared" si="597"/>
        <v>1.271639679762893</v>
      </c>
      <c r="K1467" s="20">
        <f t="shared" si="612"/>
        <v>0.22966021481114796</v>
      </c>
      <c r="L1467" s="20">
        <f t="shared" si="613"/>
        <v>5.6334885493376285E-2</v>
      </c>
      <c r="M1467" s="20">
        <f t="shared" si="614"/>
        <v>0.20781288267140119</v>
      </c>
      <c r="N1467" s="20">
        <f t="shared" si="598"/>
        <v>0.88976021888477752</v>
      </c>
      <c r="O1467" s="20">
        <f t="shared" si="599"/>
        <v>0.11023978111522255</v>
      </c>
      <c r="P1467" s="21">
        <f>IF(SUMIFS('Daily NSE Equity Options'!$L:$L,'Daily NSE Equity Options'!$A:$A,$A1467)=0,"",SUMIFS('Daily NSE Equity Options'!$L:$L,'Daily NSE Equity Options'!$A:$A,$A1467))</f>
        <v>786335.21669999999</v>
      </c>
      <c r="Q1467" s="8">
        <f>IF(SUMIFS('Daily BSE Equity Options'!$L:$L,'Daily BSE Equity Options'!$A:$A,$A1467)=0,"",SUMIFS('Daily BSE Equity Options'!$L:$L,'Daily BSE Equity Options'!$A:$A,$A1467))</f>
        <v>47582.151700000002</v>
      </c>
      <c r="R1467" s="8">
        <f t="shared" si="600"/>
        <v>833917.36840000004</v>
      </c>
      <c r="S1467" s="23">
        <f t="shared" si="601"/>
        <v>5.2843419587177332</v>
      </c>
      <c r="T1467" s="23">
        <f t="shared" si="602"/>
        <v>-0.21583670165652835</v>
      </c>
      <c r="U1467" s="23">
        <f t="shared" si="603"/>
        <v>3.4881324004140453</v>
      </c>
      <c r="V1467" s="23">
        <f t="shared" si="615"/>
        <v>1.548955784610563</v>
      </c>
      <c r="W1467" s="23">
        <f t="shared" si="616"/>
        <v>0.31920837148077341</v>
      </c>
      <c r="X1467" s="23">
        <f t="shared" si="617"/>
        <v>1.4202258714672742</v>
      </c>
      <c r="Y1467" s="23">
        <f t="shared" si="604"/>
        <v>0.94294140702298379</v>
      </c>
      <c r="Z1467" s="23">
        <f t="shared" si="605"/>
        <v>5.7058592977016112E-2</v>
      </c>
      <c r="AA1467" s="24">
        <f>IF(SUMIFS('Daily NSE Equity Options'!$M:$M,'Daily NSE Equity Options'!$A:$A,$A1467)=0,"",SUMIFS('Daily NSE Equity Options'!$M:$M,'Daily NSE Equity Options'!$A:$A,$A1467))</f>
        <v>470540426</v>
      </c>
      <c r="AB1467" s="9">
        <f>IF(SUMIFS('Daily BSE Equity Options'!$M:$M,'Daily BSE Equity Options'!$A:$A,$A1467)=0,"",SUMIFS('Daily BSE Equity Options'!$M:$M,'Daily BSE Equity Options'!$A:$A,$A1467))</f>
        <v>28721868</v>
      </c>
      <c r="AC1467" s="9">
        <f t="shared" si="606"/>
        <v>499262294</v>
      </c>
      <c r="AD1467" s="26">
        <f t="shared" si="607"/>
        <v>4.7476515501067746</v>
      </c>
      <c r="AE1467" s="26">
        <f t="shared" si="608"/>
        <v>-0.28796926547675528</v>
      </c>
      <c r="AF1467" s="26">
        <f t="shared" si="609"/>
        <v>3.0854652056022642</v>
      </c>
      <c r="AG1467" s="26">
        <f t="shared" si="618"/>
        <v>1.4885998256987403</v>
      </c>
      <c r="AH1467" s="26">
        <f t="shared" si="619"/>
        <v>0.32856573310619042</v>
      </c>
      <c r="AI1467" s="26">
        <f t="shared" si="620"/>
        <v>1.3695738190662383</v>
      </c>
      <c r="AJ1467" s="26">
        <f t="shared" si="610"/>
        <v>0.94247138559195898</v>
      </c>
      <c r="AK1467" s="26">
        <f t="shared" si="611"/>
        <v>5.7528614408040996E-2</v>
      </c>
      <c r="AL1467" s="29">
        <v>14.1675</v>
      </c>
      <c r="AM1467" s="30">
        <v>14.9475</v>
      </c>
      <c r="AN1467" s="30">
        <v>12.3475</v>
      </c>
      <c r="AO1467" s="30">
        <v>14.15</v>
      </c>
      <c r="AP1467" s="31">
        <v>-1.1999999999999999E-3</v>
      </c>
    </row>
    <row r="1468" spans="1:42" x14ac:dyDescent="0.2">
      <c r="A1468" s="11">
        <v>46078</v>
      </c>
      <c r="B1468" s="5" t="s">
        <v>240</v>
      </c>
      <c r="C1468" s="10">
        <v>46054</v>
      </c>
      <c r="D1468" s="5" t="s">
        <v>198</v>
      </c>
      <c r="E1468" s="18">
        <f>IF(SUMIFS('Daily NSE Equity Options'!$K:$K,'Daily NSE Equity Options'!$A:$A,$A1468)=0,"",SUMIFS('Daily NSE Equity Options'!$K:$K,'Daily NSE Equity Options'!$A:$A,$A1468))</f>
        <v>550.06060000000002</v>
      </c>
      <c r="F1468" s="7">
        <f>IF(SUMIFS('Daily BSE Equity Options'!$K:$K,'Daily BSE Equity Options'!$A:$A,$A1468)=0,"",SUMIFS('Daily BSE Equity Options'!$K:$K,'Daily BSE Equity Options'!$A:$A,$A1468))</f>
        <v>410.1773</v>
      </c>
      <c r="G1468" s="7">
        <f t="shared" si="594"/>
        <v>960.23790000000008</v>
      </c>
      <c r="H1468" s="20">
        <f t="shared" si="595"/>
        <v>0.90688228933785453</v>
      </c>
      <c r="I1468" s="20">
        <f t="shared" si="596"/>
        <v>1.8197003610406108</v>
      </c>
      <c r="J1468" s="20">
        <f t="shared" si="597"/>
        <v>1.2128912303876374</v>
      </c>
      <c r="K1468" s="20">
        <f t="shared" si="612"/>
        <v>-0.46083595918134901</v>
      </c>
      <c r="L1468" s="20">
        <f t="shared" si="613"/>
        <v>2.2450145290077792</v>
      </c>
      <c r="M1468" s="20">
        <f t="shared" si="614"/>
        <v>-0.16254359363286142</v>
      </c>
      <c r="N1468" s="20">
        <f t="shared" si="598"/>
        <v>0.57283783529060872</v>
      </c>
      <c r="O1468" s="20">
        <f t="shared" si="599"/>
        <v>0.42716216470939128</v>
      </c>
      <c r="P1468" s="21">
        <f>IF(SUMIFS('Daily NSE Equity Options'!$L:$L,'Daily NSE Equity Options'!$A:$A,$A1468)=0,"",SUMIFS('Daily NSE Equity Options'!$L:$L,'Daily NSE Equity Options'!$A:$A,$A1468))</f>
        <v>120984.63340000001</v>
      </c>
      <c r="Q1468" s="8">
        <f>IF(SUMIFS('Daily BSE Equity Options'!$L:$L,'Daily BSE Equity Options'!$A:$A,$A1468)=0,"",SUMIFS('Daily BSE Equity Options'!$L:$L,'Daily BSE Equity Options'!$A:$A,$A1468))</f>
        <v>234459.44070000001</v>
      </c>
      <c r="R1468" s="8">
        <f t="shared" si="600"/>
        <v>355444.07410000003</v>
      </c>
      <c r="S1468" s="23">
        <f t="shared" si="601"/>
        <v>-3.0375125294579419E-4</v>
      </c>
      <c r="T1468" s="23">
        <f t="shared" si="602"/>
        <v>-0.20485858871577001</v>
      </c>
      <c r="U1468" s="23">
        <f t="shared" si="603"/>
        <v>-0.14533390413300618</v>
      </c>
      <c r="V1468" s="23">
        <f t="shared" si="615"/>
        <v>-0.8461411484179302</v>
      </c>
      <c r="W1468" s="23">
        <f t="shared" si="616"/>
        <v>3.9274661259171264</v>
      </c>
      <c r="X1468" s="23">
        <f t="shared" si="617"/>
        <v>-0.57376583391952285</v>
      </c>
      <c r="Y1468" s="23">
        <f t="shared" si="604"/>
        <v>0.34037600347210289</v>
      </c>
      <c r="Z1468" s="23">
        <f t="shared" si="605"/>
        <v>0.65962399652789705</v>
      </c>
      <c r="AA1468" s="24">
        <f>IF(SUMIFS('Daily NSE Equity Options'!$M:$M,'Daily NSE Equity Options'!$A:$A,$A1468)=0,"",SUMIFS('Daily NSE Equity Options'!$M:$M,'Daily NSE Equity Options'!$A:$A,$A1468))</f>
        <v>75446085</v>
      </c>
      <c r="AB1468" s="9">
        <f>IF(SUMIFS('Daily BSE Equity Options'!$M:$M,'Daily BSE Equity Options'!$A:$A,$A1468)=0,"",SUMIFS('Daily BSE Equity Options'!$M:$M,'Daily BSE Equity Options'!$A:$A,$A1468))</f>
        <v>141678828</v>
      </c>
      <c r="AC1468" s="9">
        <f t="shared" si="606"/>
        <v>217124913</v>
      </c>
      <c r="AD1468" s="26">
        <f t="shared" si="607"/>
        <v>-4.4539049625797689E-2</v>
      </c>
      <c r="AE1468" s="26">
        <f t="shared" si="608"/>
        <v>-0.27717929846425859</v>
      </c>
      <c r="AF1468" s="26">
        <f t="shared" si="609"/>
        <v>-0.21037240459761031</v>
      </c>
      <c r="AG1468" s="26">
        <f t="shared" si="618"/>
        <v>-0.83966077975200371</v>
      </c>
      <c r="AH1468" s="26">
        <f t="shared" si="619"/>
        <v>3.9327859873180948</v>
      </c>
      <c r="AI1468" s="26">
        <f t="shared" si="620"/>
        <v>-0.5651085299063261</v>
      </c>
      <c r="AJ1468" s="26">
        <f t="shared" si="610"/>
        <v>0.34747779035379511</v>
      </c>
      <c r="AK1468" s="26">
        <f t="shared" si="611"/>
        <v>0.65252220964620489</v>
      </c>
      <c r="AL1468" s="29">
        <v>14.15</v>
      </c>
      <c r="AM1468" s="30">
        <v>14.15</v>
      </c>
      <c r="AN1468" s="30">
        <v>12.8375</v>
      </c>
      <c r="AO1468" s="30">
        <v>13.49</v>
      </c>
      <c r="AP1468" s="31">
        <v>-4.6600000000000003E-2</v>
      </c>
    </row>
    <row r="1469" spans="1:42" x14ac:dyDescent="0.2">
      <c r="A1469" s="11">
        <v>46079</v>
      </c>
      <c r="B1469" s="5" t="s">
        <v>243</v>
      </c>
      <c r="C1469" s="10">
        <v>46054</v>
      </c>
      <c r="D1469" s="5" t="s">
        <v>198</v>
      </c>
      <c r="E1469" s="18">
        <f>IF(SUMIFS('Daily NSE Equity Options'!$K:$K,'Daily NSE Equity Options'!$A:$A,$A1469)=0,"",SUMIFS('Daily NSE Equity Options'!$K:$K,'Daily NSE Equity Options'!$A:$A,$A1469))</f>
        <v>473.27080000000001</v>
      </c>
      <c r="F1469" s="7">
        <f>IF(SUMIFS('Daily BSE Equity Options'!$K:$K,'Daily BSE Equity Options'!$A:$A,$A1469)=0,"",SUMIFS('Daily BSE Equity Options'!$K:$K,'Daily BSE Equity Options'!$A:$A,$A1469))</f>
        <v>657.20749999999998</v>
      </c>
      <c r="G1469" s="7">
        <f t="shared" si="594"/>
        <v>1130.4783</v>
      </c>
      <c r="H1469" s="20" t="str">
        <f t="shared" si="595"/>
        <v/>
      </c>
      <c r="I1469" s="20" t="str">
        <f t="shared" si="596"/>
        <v/>
      </c>
      <c r="J1469" s="20" t="str">
        <f t="shared" si="597"/>
        <v/>
      </c>
      <c r="K1469" s="20">
        <f t="shared" si="612"/>
        <v>-0.13960243653153859</v>
      </c>
      <c r="L1469" s="20">
        <f t="shared" si="613"/>
        <v>0.60225224555332524</v>
      </c>
      <c r="M1469" s="20">
        <f t="shared" si="614"/>
        <v>0.177289815367629</v>
      </c>
      <c r="N1469" s="20">
        <f t="shared" si="598"/>
        <v>0.41864651448860185</v>
      </c>
      <c r="O1469" s="20">
        <f t="shared" si="599"/>
        <v>0.58135348551139809</v>
      </c>
      <c r="P1469" s="21">
        <f>IF(SUMIFS('Daily NSE Equity Options'!$L:$L,'Daily NSE Equity Options'!$A:$A,$A1469)=0,"",SUMIFS('Daily NSE Equity Options'!$L:$L,'Daily NSE Equity Options'!$A:$A,$A1469))</f>
        <v>122450.0021</v>
      </c>
      <c r="Q1469" s="8">
        <f>IF(SUMIFS('Daily BSE Equity Options'!$L:$L,'Daily BSE Equity Options'!$A:$A,$A1469)=0,"",SUMIFS('Daily BSE Equity Options'!$L:$L,'Daily BSE Equity Options'!$A:$A,$A1469))</f>
        <v>892217.97250000003</v>
      </c>
      <c r="R1469" s="8">
        <f t="shared" si="600"/>
        <v>1014667.9746000001</v>
      </c>
      <c r="S1469" s="23" t="str">
        <f t="shared" si="601"/>
        <v/>
      </c>
      <c r="T1469" s="23" t="str">
        <f t="shared" si="602"/>
        <v/>
      </c>
      <c r="U1469" s="23" t="str">
        <f t="shared" si="603"/>
        <v/>
      </c>
      <c r="V1469" s="23">
        <f t="shared" si="615"/>
        <v>1.2112023310887565E-2</v>
      </c>
      <c r="W1469" s="23">
        <f t="shared" si="616"/>
        <v>2.8054256626911762</v>
      </c>
      <c r="X1469" s="23">
        <f t="shared" si="617"/>
        <v>1.8546487296747984</v>
      </c>
      <c r="Y1469" s="23">
        <f t="shared" si="604"/>
        <v>0.1206798727911679</v>
      </c>
      <c r="Z1469" s="23">
        <f t="shared" si="605"/>
        <v>0.87932012720883201</v>
      </c>
      <c r="AA1469" s="24">
        <f>IF(SUMIFS('Daily NSE Equity Options'!$M:$M,'Daily NSE Equity Options'!$A:$A,$A1469)=0,"",SUMIFS('Daily NSE Equity Options'!$M:$M,'Daily NSE Equity Options'!$A:$A,$A1469))</f>
        <v>75968370</v>
      </c>
      <c r="AB1469" s="9">
        <f>IF(SUMIFS('Daily BSE Equity Options'!$M:$M,'Daily BSE Equity Options'!$A:$A,$A1469)=0,"",SUMIFS('Daily BSE Equity Options'!$M:$M,'Daily BSE Equity Options'!$A:$A,$A1469))</f>
        <v>540360360</v>
      </c>
      <c r="AC1469" s="9">
        <f t="shared" si="606"/>
        <v>616328730</v>
      </c>
      <c r="AD1469" s="26" t="str">
        <f t="shared" si="607"/>
        <v/>
      </c>
      <c r="AE1469" s="26" t="str">
        <f t="shared" si="608"/>
        <v/>
      </c>
      <c r="AF1469" s="26" t="str">
        <f t="shared" si="609"/>
        <v/>
      </c>
      <c r="AG1469" s="26">
        <f t="shared" si="618"/>
        <v>6.9226256074121917E-3</v>
      </c>
      <c r="AH1469" s="26">
        <f t="shared" si="619"/>
        <v>2.813981013451071</v>
      </c>
      <c r="AI1469" s="26">
        <f t="shared" si="620"/>
        <v>1.8385905674490703</v>
      </c>
      <c r="AJ1469" s="26">
        <f t="shared" si="610"/>
        <v>0.12325949822264493</v>
      </c>
      <c r="AK1469" s="26">
        <f t="shared" si="611"/>
        <v>0.87674050177735507</v>
      </c>
      <c r="AL1469" s="29">
        <v>13.487500000000001</v>
      </c>
      <c r="AM1469" s="30">
        <v>13.605</v>
      </c>
      <c r="AN1469" s="30">
        <v>11.8125</v>
      </c>
      <c r="AO1469" s="30">
        <v>13.06</v>
      </c>
      <c r="AP1469" s="31">
        <v>-3.1699999999999999E-2</v>
      </c>
    </row>
    <row r="1470" spans="1:42" x14ac:dyDescent="0.2">
      <c r="A1470" s="11">
        <v>46080</v>
      </c>
      <c r="B1470" s="5" t="s">
        <v>241</v>
      </c>
      <c r="C1470" s="10">
        <v>46054</v>
      </c>
      <c r="D1470" s="5" t="s">
        <v>198</v>
      </c>
      <c r="E1470" s="18">
        <f>IF(SUMIFS('Daily NSE Equity Options'!$K:$K,'Daily NSE Equity Options'!$A:$A,$A1470)=0,"",SUMIFS('Daily NSE Equity Options'!$K:$K,'Daily NSE Equity Options'!$A:$A,$A1470))</f>
        <v>731.07</v>
      </c>
      <c r="F1470" s="7">
        <f>IF(SUMIFS('Daily BSE Equity Options'!$K:$K,'Daily BSE Equity Options'!$A:$A,$A1470)=0,"",SUMIFS('Daily BSE Equity Options'!$K:$K,'Daily BSE Equity Options'!$A:$A,$A1470))</f>
        <v>122.83450000000001</v>
      </c>
      <c r="G1470" s="7">
        <f t="shared" si="594"/>
        <v>853.9045000000001</v>
      </c>
      <c r="H1470" s="20">
        <f t="shared" si="595"/>
        <v>0.88392426885741027</v>
      </c>
      <c r="I1470" s="20">
        <f t="shared" si="596"/>
        <v>6.7605334815928639</v>
      </c>
      <c r="J1470" s="20">
        <f t="shared" si="597"/>
        <v>1.1142262985190592</v>
      </c>
      <c r="K1470" s="20">
        <f t="shared" si="612"/>
        <v>0.54471816135709195</v>
      </c>
      <c r="L1470" s="20">
        <f t="shared" si="613"/>
        <v>-0.81309632041630686</v>
      </c>
      <c r="M1470" s="20">
        <f t="shared" si="614"/>
        <v>-0.2446520202997261</v>
      </c>
      <c r="N1470" s="20">
        <f t="shared" si="598"/>
        <v>0.85614960455179701</v>
      </c>
      <c r="O1470" s="20">
        <f t="shared" si="599"/>
        <v>0.14385039544820291</v>
      </c>
      <c r="P1470" s="21">
        <f>IF(SUMIFS('Daily NSE Equity Options'!$L:$L,'Daily NSE Equity Options'!$A:$A,$A1470)=0,"",SUMIFS('Daily NSE Equity Options'!$L:$L,'Daily NSE Equity Options'!$A:$A,$A1470))</f>
        <v>233159.2475</v>
      </c>
      <c r="Q1470" s="8">
        <f>IF(SUMIFS('Daily BSE Equity Options'!$L:$L,'Daily BSE Equity Options'!$A:$A,$A1470)=0,"",SUMIFS('Daily BSE Equity Options'!$L:$L,'Daily BSE Equity Options'!$A:$A,$A1470))</f>
        <v>33741.209499999997</v>
      </c>
      <c r="R1470" s="8">
        <f t="shared" si="600"/>
        <v>266900.45699999999</v>
      </c>
      <c r="S1470" s="23">
        <f t="shared" si="601"/>
        <v>-0.34877934803971333</v>
      </c>
      <c r="T1470" s="23">
        <f t="shared" si="602"/>
        <v>3.5533405875587949</v>
      </c>
      <c r="U1470" s="23">
        <f t="shared" si="603"/>
        <v>-0.26965505679678492</v>
      </c>
      <c r="V1470" s="23">
        <f t="shared" si="615"/>
        <v>0.9041179542780915</v>
      </c>
      <c r="W1470" s="23">
        <f t="shared" si="616"/>
        <v>-0.96218277311153355</v>
      </c>
      <c r="X1470" s="23">
        <f t="shared" si="617"/>
        <v>-0.73695783874008947</v>
      </c>
      <c r="Y1470" s="23">
        <f t="shared" si="604"/>
        <v>0.87358129738983548</v>
      </c>
      <c r="Z1470" s="23">
        <f t="shared" si="605"/>
        <v>0.1264187026101645</v>
      </c>
      <c r="AA1470" s="24">
        <f>IF(SUMIFS('Daily NSE Equity Options'!$M:$M,'Daily NSE Equity Options'!$A:$A,$A1470)=0,"",SUMIFS('Daily NSE Equity Options'!$M:$M,'Daily NSE Equity Options'!$A:$A,$A1470))</f>
        <v>143275193</v>
      </c>
      <c r="AB1470" s="9">
        <f>IF(SUMIFS('Daily BSE Equity Options'!$M:$M,'Daily BSE Equity Options'!$A:$A,$A1470)=0,"",SUMIFS('Daily BSE Equity Options'!$M:$M,'Daily BSE Equity Options'!$A:$A,$A1470))</f>
        <v>20579862</v>
      </c>
      <c r="AC1470" s="9">
        <f t="shared" si="606"/>
        <v>163855055</v>
      </c>
      <c r="AD1470" s="26">
        <f t="shared" si="607"/>
        <v>-0.38255960582261861</v>
      </c>
      <c r="AE1470" s="26">
        <f t="shared" si="608"/>
        <v>3.1587887941513051</v>
      </c>
      <c r="AF1470" s="26">
        <f t="shared" si="609"/>
        <v>-0.30861540820817013</v>
      </c>
      <c r="AG1470" s="26">
        <f t="shared" si="618"/>
        <v>0.88598482500019426</v>
      </c>
      <c r="AH1470" s="26">
        <f t="shared" si="619"/>
        <v>-0.96191456012798571</v>
      </c>
      <c r="AI1470" s="26">
        <f t="shared" si="620"/>
        <v>-0.73414340915115217</v>
      </c>
      <c r="AJ1470" s="26">
        <f t="shared" si="610"/>
        <v>0.87440203172248787</v>
      </c>
      <c r="AK1470" s="26">
        <f t="shared" si="611"/>
        <v>0.1255979682775121</v>
      </c>
      <c r="AL1470" s="29">
        <v>13.0625</v>
      </c>
      <c r="AM1470" s="30">
        <v>14.035</v>
      </c>
      <c r="AN1470" s="30">
        <v>11.2</v>
      </c>
      <c r="AO1470" s="30">
        <v>13.7</v>
      </c>
      <c r="AP1470" s="31">
        <v>4.8800000000000003E-2</v>
      </c>
    </row>
    <row r="1471" spans="1:42" x14ac:dyDescent="0.2">
      <c r="A1471" s="11">
        <v>46083</v>
      </c>
      <c r="B1471" s="5" t="s">
        <v>244</v>
      </c>
      <c r="C1471" s="10">
        <v>46082</v>
      </c>
      <c r="D1471" s="5" t="s">
        <v>198</v>
      </c>
      <c r="E1471" s="18">
        <f>IF(SUMIFS('Daily NSE Equity Options'!$K:$K,'Daily NSE Equity Options'!$A:$A,$A1471)=0,"",SUMIFS('Daily NSE Equity Options'!$K:$K,'Daily NSE Equity Options'!$A:$A,$A1471))</f>
        <v>1242.6432</v>
      </c>
      <c r="F1471" s="7">
        <f>IF(SUMIFS('Daily BSE Equity Options'!$K:$K,'Daily BSE Equity Options'!$A:$A,$A1471)=0,"",SUMIFS('Daily BSE Equity Options'!$K:$K,'Daily BSE Equity Options'!$A:$A,$A1471))</f>
        <v>179.49090000000001</v>
      </c>
      <c r="G1471" s="7">
        <f t="shared" si="594"/>
        <v>1422.1341</v>
      </c>
      <c r="H1471" s="20" t="str">
        <f t="shared" si="595"/>
        <v/>
      </c>
      <c r="I1471" s="20" t="str">
        <f t="shared" si="596"/>
        <v/>
      </c>
      <c r="J1471" s="20" t="str">
        <f t="shared" si="597"/>
        <v/>
      </c>
      <c r="K1471" s="20">
        <f t="shared" si="612"/>
        <v>0.69975953055110995</v>
      </c>
      <c r="L1471" s="20">
        <f t="shared" si="613"/>
        <v>0.46124175211361629</v>
      </c>
      <c r="M1471" s="20">
        <f t="shared" si="614"/>
        <v>0.66544865380144946</v>
      </c>
      <c r="N1471" s="20">
        <f t="shared" si="598"/>
        <v>0.87378764070139381</v>
      </c>
      <c r="O1471" s="20">
        <f t="shared" si="599"/>
        <v>0.12621235929860625</v>
      </c>
      <c r="P1471" s="21">
        <f>IF(SUMIFS('Daily NSE Equity Options'!$L:$L,'Daily NSE Equity Options'!$A:$A,$A1471)=0,"",SUMIFS('Daily NSE Equity Options'!$L:$L,'Daily NSE Equity Options'!$A:$A,$A1471))</f>
        <v>768645.84620000003</v>
      </c>
      <c r="Q1471" s="8">
        <f>IF(SUMIFS('Daily BSE Equity Options'!$L:$L,'Daily BSE Equity Options'!$A:$A,$A1471)=0,"",SUMIFS('Daily BSE Equity Options'!$L:$L,'Daily BSE Equity Options'!$A:$A,$A1471))</f>
        <v>50254.302100000001</v>
      </c>
      <c r="R1471" s="8">
        <f t="shared" si="600"/>
        <v>818900.1483</v>
      </c>
      <c r="S1471" s="23" t="str">
        <f t="shared" si="601"/>
        <v/>
      </c>
      <c r="T1471" s="23" t="str">
        <f t="shared" si="602"/>
        <v/>
      </c>
      <c r="U1471" s="23" t="str">
        <f t="shared" si="603"/>
        <v/>
      </c>
      <c r="V1471" s="23">
        <f t="shared" si="615"/>
        <v>2.2966560599317427</v>
      </c>
      <c r="W1471" s="23">
        <f t="shared" si="616"/>
        <v>0.48940428765601918</v>
      </c>
      <c r="X1471" s="23">
        <f t="shared" si="617"/>
        <v>2.0681856355907251</v>
      </c>
      <c r="Y1471" s="23">
        <f t="shared" si="604"/>
        <v>0.93863195384159392</v>
      </c>
      <c r="Z1471" s="23">
        <f t="shared" si="605"/>
        <v>6.1368046158406103E-2</v>
      </c>
      <c r="AA1471" s="24">
        <f>IF(SUMIFS('Daily NSE Equity Options'!$M:$M,'Daily NSE Equity Options'!$A:$A,$A1471)=0,"",SUMIFS('Daily NSE Equity Options'!$M:$M,'Daily NSE Equity Options'!$A:$A,$A1471))</f>
        <v>478615122</v>
      </c>
      <c r="AB1471" s="9">
        <f>IF(SUMIFS('Daily BSE Equity Options'!$M:$M,'Daily BSE Equity Options'!$A:$A,$A1471)=0,"",SUMIFS('Daily BSE Equity Options'!$M:$M,'Daily BSE Equity Options'!$A:$A,$A1471))</f>
        <v>31235660</v>
      </c>
      <c r="AC1471" s="9">
        <f t="shared" si="606"/>
        <v>509850782</v>
      </c>
      <c r="AD1471" s="26" t="str">
        <f t="shared" si="607"/>
        <v/>
      </c>
      <c r="AE1471" s="26" t="str">
        <f t="shared" si="608"/>
        <v/>
      </c>
      <c r="AF1471" s="26" t="str">
        <f t="shared" si="609"/>
        <v/>
      </c>
      <c r="AG1471" s="26">
        <f t="shared" si="618"/>
        <v>2.3405302898457796</v>
      </c>
      <c r="AH1471" s="26">
        <f t="shared" si="619"/>
        <v>0.51777791318522937</v>
      </c>
      <c r="AI1471" s="26">
        <f t="shared" si="620"/>
        <v>2.1115962946642077</v>
      </c>
      <c r="AJ1471" s="26">
        <f t="shared" si="610"/>
        <v>0.93873568286495246</v>
      </c>
      <c r="AK1471" s="26">
        <f t="shared" si="611"/>
        <v>6.1264317135047562E-2</v>
      </c>
      <c r="AL1471" s="29">
        <v>13.702500000000001</v>
      </c>
      <c r="AM1471" s="30">
        <v>17.8125</v>
      </c>
      <c r="AN1471" s="30">
        <v>12.824999999999999</v>
      </c>
      <c r="AO1471" s="30">
        <v>17.13</v>
      </c>
      <c r="AP1471" s="31">
        <v>0.25009999999999999</v>
      </c>
    </row>
    <row r="1472" spans="1:42" x14ac:dyDescent="0.2">
      <c r="A1472" s="11">
        <v>46085</v>
      </c>
      <c r="B1472" s="5" t="s">
        <v>240</v>
      </c>
      <c r="C1472" s="10">
        <v>46082</v>
      </c>
      <c r="D1472" s="5" t="s">
        <v>198</v>
      </c>
      <c r="E1472" s="18">
        <f>IF(SUMIFS('Daily NSE Equity Options'!$K:$K,'Daily NSE Equity Options'!$A:$A,$A1472)=0,"",SUMIFS('Daily NSE Equity Options'!$K:$K,'Daily NSE Equity Options'!$A:$A,$A1472))</f>
        <v>797.69039999999995</v>
      </c>
      <c r="F1472" s="7">
        <f>IF(SUMIFS('Daily BSE Equity Options'!$K:$K,'Daily BSE Equity Options'!$A:$A,$A1472)=0,"",SUMIFS('Daily BSE Equity Options'!$K:$K,'Daily BSE Equity Options'!$A:$A,$A1472))</f>
        <v>528.28219999999999</v>
      </c>
      <c r="G1472" s="7">
        <f t="shared" si="594"/>
        <v>1325.9726000000001</v>
      </c>
      <c r="H1472" s="20">
        <f t="shared" si="595"/>
        <v>1.3267757739386306</v>
      </c>
      <c r="I1472" s="20">
        <f t="shared" si="596"/>
        <v>1.9262345796975735</v>
      </c>
      <c r="J1472" s="20">
        <f t="shared" si="597"/>
        <v>1.5335576259654133</v>
      </c>
      <c r="K1472" s="20">
        <f t="shared" si="612"/>
        <v>-0.35806963736654251</v>
      </c>
      <c r="L1472" s="20">
        <f t="shared" si="613"/>
        <v>1.9432255339964306</v>
      </c>
      <c r="M1472" s="20">
        <f t="shared" si="614"/>
        <v>-6.7617744346331277E-2</v>
      </c>
      <c r="N1472" s="20">
        <f t="shared" si="598"/>
        <v>0.60158890161078737</v>
      </c>
      <c r="O1472" s="20">
        <f t="shared" si="599"/>
        <v>0.39841109838921251</v>
      </c>
      <c r="P1472" s="21">
        <f>IF(SUMIFS('Daily NSE Equity Options'!$L:$L,'Daily NSE Equity Options'!$A:$A,$A1472)=0,"",SUMIFS('Daily NSE Equity Options'!$L:$L,'Daily NSE Equity Options'!$A:$A,$A1472))</f>
        <v>94526.744099999996</v>
      </c>
      <c r="Q1472" s="8">
        <f>IF(SUMIFS('Daily BSE Equity Options'!$L:$L,'Daily BSE Equity Options'!$A:$A,$A1472)=0,"",SUMIFS('Daily BSE Equity Options'!$L:$L,'Daily BSE Equity Options'!$A:$A,$A1472))</f>
        <v>176566.86189999999</v>
      </c>
      <c r="R1472" s="8">
        <f t="shared" si="600"/>
        <v>271093.60599999997</v>
      </c>
      <c r="S1472" s="23">
        <f t="shared" si="601"/>
        <v>-3.0197768989407403E-2</v>
      </c>
      <c r="T1472" s="23">
        <f t="shared" si="602"/>
        <v>-0.51759486440807001</v>
      </c>
      <c r="U1472" s="23">
        <f t="shared" si="603"/>
        <v>-0.41509579391223617</v>
      </c>
      <c r="V1472" s="23">
        <f t="shared" si="615"/>
        <v>-0.87702171999326162</v>
      </c>
      <c r="W1472" s="23">
        <f t="shared" si="616"/>
        <v>2.5134675942500051</v>
      </c>
      <c r="X1472" s="23">
        <f t="shared" si="617"/>
        <v>-0.66895401525719822</v>
      </c>
      <c r="Y1472" s="23">
        <f t="shared" si="604"/>
        <v>0.34868673405746059</v>
      </c>
      <c r="Z1472" s="23">
        <f t="shared" si="605"/>
        <v>0.65131326594253947</v>
      </c>
      <c r="AA1472" s="24">
        <f>IF(SUMIFS('Daily NSE Equity Options'!$M:$M,'Daily NSE Equity Options'!$A:$A,$A1472)=0,"",SUMIFS('Daily NSE Equity Options'!$M:$M,'Daily NSE Equity Options'!$A:$A,$A1472))</f>
        <v>61733101</v>
      </c>
      <c r="AB1472" s="9">
        <f>IF(SUMIFS('Daily BSE Equity Options'!$M:$M,'Daily BSE Equity Options'!$A:$A,$A1472)=0,"",SUMIFS('Daily BSE Equity Options'!$M:$M,'Daily BSE Equity Options'!$A:$A,$A1472))</f>
        <v>111483972</v>
      </c>
      <c r="AC1472" s="9">
        <f t="shared" si="606"/>
        <v>173217073</v>
      </c>
      <c r="AD1472" s="26">
        <f t="shared" si="607"/>
        <v>-8.2686607738646778E-3</v>
      </c>
      <c r="AE1472" s="26">
        <f t="shared" si="608"/>
        <v>-0.55532729907758271</v>
      </c>
      <c r="AF1472" s="26">
        <f t="shared" si="609"/>
        <v>-0.44651652521344043</v>
      </c>
      <c r="AG1472" s="26">
        <f t="shared" si="618"/>
        <v>-0.87101723668480324</v>
      </c>
      <c r="AH1472" s="26">
        <f t="shared" si="619"/>
        <v>2.5691249040359638</v>
      </c>
      <c r="AI1472" s="26">
        <f t="shared" si="620"/>
        <v>-0.66025927758604475</v>
      </c>
      <c r="AJ1472" s="26">
        <f t="shared" si="610"/>
        <v>0.35639154923256322</v>
      </c>
      <c r="AK1472" s="26">
        <f t="shared" si="611"/>
        <v>0.64360845076743678</v>
      </c>
      <c r="AL1472" s="29">
        <v>17.13</v>
      </c>
      <c r="AM1472" s="30">
        <v>21.3675</v>
      </c>
      <c r="AN1472" s="30">
        <v>16.967500000000001</v>
      </c>
      <c r="AO1472" s="30">
        <v>21.14</v>
      </c>
      <c r="AP1472" s="31">
        <v>0.2341</v>
      </c>
    </row>
    <row r="1473" spans="1:42" x14ac:dyDescent="0.2">
      <c r="A1473" s="11">
        <v>46086</v>
      </c>
      <c r="B1473" s="5" t="s">
        <v>243</v>
      </c>
      <c r="C1473" s="10">
        <v>46082</v>
      </c>
      <c r="D1473" s="5" t="s">
        <v>198</v>
      </c>
      <c r="E1473" s="18">
        <f>IF(SUMIFS('Daily NSE Equity Options'!$K:$K,'Daily NSE Equity Options'!$A:$A,$A1473)=0,"",SUMIFS('Daily NSE Equity Options'!$K:$K,'Daily NSE Equity Options'!$A:$A,$A1473))</f>
        <v>675.6893</v>
      </c>
      <c r="F1473" s="7">
        <f>IF(SUMIFS('Daily BSE Equity Options'!$K:$K,'Daily BSE Equity Options'!$A:$A,$A1473)=0,"",SUMIFS('Daily BSE Equity Options'!$K:$K,'Daily BSE Equity Options'!$A:$A,$A1473))</f>
        <v>828.16909999999996</v>
      </c>
      <c r="G1473" s="7">
        <f t="shared" si="594"/>
        <v>1503.8584000000001</v>
      </c>
      <c r="H1473" s="20">
        <f t="shared" si="595"/>
        <v>0.25885619450148534</v>
      </c>
      <c r="I1473" s="20">
        <f t="shared" si="596"/>
        <v>16.676884295544969</v>
      </c>
      <c r="J1473" s="20">
        <f t="shared" si="597"/>
        <v>1.5768693914828504</v>
      </c>
      <c r="K1473" s="20">
        <f t="shared" si="612"/>
        <v>-0.15294292121354347</v>
      </c>
      <c r="L1473" s="20">
        <f t="shared" si="613"/>
        <v>0.56766421431575775</v>
      </c>
      <c r="M1473" s="20">
        <f t="shared" si="614"/>
        <v>0.13415495915978948</v>
      </c>
      <c r="N1473" s="20">
        <f t="shared" si="598"/>
        <v>0.44930380413475096</v>
      </c>
      <c r="O1473" s="20">
        <f t="shared" si="599"/>
        <v>0.55069619586524898</v>
      </c>
      <c r="P1473" s="21">
        <f>IF(SUMIFS('Daily NSE Equity Options'!$L:$L,'Daily NSE Equity Options'!$A:$A,$A1473)=0,"",SUMIFS('Daily NSE Equity Options'!$L:$L,'Daily NSE Equity Options'!$A:$A,$A1473))</f>
        <v>107956.04790000001</v>
      </c>
      <c r="Q1473" s="8">
        <f>IF(SUMIFS('Daily BSE Equity Options'!$L:$L,'Daily BSE Equity Options'!$A:$A,$A1473)=0,"",SUMIFS('Daily BSE Equity Options'!$L:$L,'Daily BSE Equity Options'!$A:$A,$A1473))</f>
        <v>996489.86109999998</v>
      </c>
      <c r="R1473" s="8">
        <f t="shared" si="600"/>
        <v>1104445.909</v>
      </c>
      <c r="S1473" s="23">
        <f t="shared" si="601"/>
        <v>-0.45115177631748871</v>
      </c>
      <c r="T1473" s="23">
        <f t="shared" si="602"/>
        <v>61.310849932580098</v>
      </c>
      <c r="U1473" s="23">
        <f t="shared" si="603"/>
        <v>4.192801633992211</v>
      </c>
      <c r="V1473" s="23">
        <f t="shared" si="615"/>
        <v>0.14206882854013392</v>
      </c>
      <c r="W1473" s="23">
        <f t="shared" si="616"/>
        <v>4.6436969563652877</v>
      </c>
      <c r="X1473" s="23">
        <f t="shared" si="617"/>
        <v>3.0740389465327338</v>
      </c>
      <c r="Y1473" s="23">
        <f t="shared" si="604"/>
        <v>9.7746795040190612E-2</v>
      </c>
      <c r="Z1473" s="23">
        <f t="shared" si="605"/>
        <v>0.90225320495980943</v>
      </c>
      <c r="AA1473" s="24">
        <f>IF(SUMIFS('Daily NSE Equity Options'!$M:$M,'Daily NSE Equity Options'!$A:$A,$A1473)=0,"",SUMIFS('Daily NSE Equity Options'!$M:$M,'Daily NSE Equity Options'!$A:$A,$A1473))</f>
        <v>69939498</v>
      </c>
      <c r="AB1473" s="9">
        <f>IF(SUMIFS('Daily BSE Equity Options'!$M:$M,'Daily BSE Equity Options'!$A:$A,$A1473)=0,"",SUMIFS('Daily BSE Equity Options'!$M:$M,'Daily BSE Equity Options'!$A:$A,$A1473))</f>
        <v>625900111</v>
      </c>
      <c r="AC1473" s="9">
        <f t="shared" si="606"/>
        <v>695839609</v>
      </c>
      <c r="AD1473" s="26">
        <f t="shared" si="607"/>
        <v>-0.42818509625948364</v>
      </c>
      <c r="AE1473" s="26">
        <f t="shared" si="608"/>
        <v>56.878140135907728</v>
      </c>
      <c r="AF1473" s="26">
        <f t="shared" si="609"/>
        <v>4.2269433501827685</v>
      </c>
      <c r="AG1473" s="26">
        <f t="shared" si="618"/>
        <v>0.13293349705533175</v>
      </c>
      <c r="AH1473" s="26">
        <f t="shared" si="619"/>
        <v>4.6142609540320292</v>
      </c>
      <c r="AI1473" s="26">
        <f t="shared" si="620"/>
        <v>3.0171537190216808</v>
      </c>
      <c r="AJ1473" s="26">
        <f t="shared" si="610"/>
        <v>0.10051094691276766</v>
      </c>
      <c r="AK1473" s="26">
        <f t="shared" si="611"/>
        <v>0.89948905308723237</v>
      </c>
      <c r="AL1473" s="29">
        <v>21.14</v>
      </c>
      <c r="AM1473" s="30">
        <v>21.14</v>
      </c>
      <c r="AN1473" s="30">
        <v>17.302499999999998</v>
      </c>
      <c r="AO1473" s="30">
        <v>17.86</v>
      </c>
      <c r="AP1473" s="31">
        <v>-0.1552</v>
      </c>
    </row>
    <row r="1474" spans="1:42" x14ac:dyDescent="0.2">
      <c r="A1474" s="11">
        <v>46087</v>
      </c>
      <c r="B1474" s="5" t="s">
        <v>241</v>
      </c>
      <c r="C1474" s="10">
        <v>46082</v>
      </c>
      <c r="D1474" s="5" t="s">
        <v>198</v>
      </c>
      <c r="E1474" s="18">
        <f>IF(SUMIFS('Daily NSE Equity Options'!$K:$K,'Daily NSE Equity Options'!$A:$A,$A1474)=0,"",SUMIFS('Daily NSE Equity Options'!$K:$K,'Daily NSE Equity Options'!$A:$A,$A1474))</f>
        <v>850.46730000000002</v>
      </c>
      <c r="F1474" s="7">
        <f>IF(SUMIFS('Daily BSE Equity Options'!$K:$K,'Daily BSE Equity Options'!$A:$A,$A1474)=0,"",SUMIFS('Daily BSE Equity Options'!$K:$K,'Daily BSE Equity Options'!$A:$A,$A1474))</f>
        <v>135.21960000000001</v>
      </c>
      <c r="G1474" s="7">
        <f t="shared" ref="G1474:G1537" si="621">IF(OR(E1474="",F1474=""),"",E1474+F1474)</f>
        <v>985.68690000000004</v>
      </c>
      <c r="H1474" s="20">
        <f t="shared" ref="H1474:H1537" si="622">IFERROR(IF(OR(E1474="",INDEX(E:E,MATCH(DATE(YEAR($A1474)-1,MONTH($A1474),DAY($A1474)),$A:$A,0))=""),"",E1474/INDEX(E:E,MATCH(DATE(YEAR($A1474)-1,MONTH($A1474),DAY($A1474)),$A:$A,0))-1),"")</f>
        <v>0.30720056194109469</v>
      </c>
      <c r="I1474" s="20">
        <f t="shared" ref="I1474:I1537" si="623">IFERROR(IF(OR(F1474="",INDEX(F:F,MATCH(DATE(YEAR($A1474)-1,MONTH($A1474),DAY($A1474)),$A:$A,0))=""),"",F1474/INDEX(F:F,MATCH(DATE(YEAR($A1474)-1,MONTH($A1474),DAY($A1474)),$A:$A,0))-1),"")</f>
        <v>1.2576937461598057</v>
      </c>
      <c r="J1474" s="20">
        <f t="shared" ref="J1474:J1537" si="624">IFERROR(IF(OR(G1474="",INDEX(G:G,MATCH(DATE(YEAR($A1474)-1,MONTH($A1474),DAY($A1474)),$A:$A,0))=""),"",G1474/INDEX(G:G,MATCH(DATE(YEAR($A1474)-1,MONTH($A1474),DAY($A1474)),$A:$A,0))-1),"")</f>
        <v>0.38732457999692627</v>
      </c>
      <c r="K1474" s="20">
        <f t="shared" si="612"/>
        <v>0.25866622425425412</v>
      </c>
      <c r="L1474" s="20">
        <f t="shared" si="613"/>
        <v>-0.8367246495914904</v>
      </c>
      <c r="M1474" s="20">
        <f t="shared" si="614"/>
        <v>-0.34456136295810835</v>
      </c>
      <c r="N1474" s="20">
        <f t="shared" ref="N1474:N1537" si="625">IF(G1474="","",E1474/G1474)</f>
        <v>0.86281688434735204</v>
      </c>
      <c r="O1474" s="20">
        <f t="shared" ref="O1474:O1537" si="626">IF(G1474="","",F1474/G1474)</f>
        <v>0.13718311565264793</v>
      </c>
      <c r="P1474" s="21">
        <f>IF(SUMIFS('Daily NSE Equity Options'!$L:$L,'Daily NSE Equity Options'!$A:$A,$A1474)=0,"",SUMIFS('Daily NSE Equity Options'!$L:$L,'Daily NSE Equity Options'!$A:$A,$A1474))</f>
        <v>151993.74280000001</v>
      </c>
      <c r="Q1474" s="8">
        <f>IF(SUMIFS('Daily BSE Equity Options'!$L:$L,'Daily BSE Equity Options'!$A:$A,$A1474)=0,"",SUMIFS('Daily BSE Equity Options'!$L:$L,'Daily BSE Equity Options'!$A:$A,$A1474))</f>
        <v>23537.717100000002</v>
      </c>
      <c r="R1474" s="8">
        <f t="shared" ref="R1474:R1537" si="627">IF(OR(P1474="",Q1474=""),"",P1474+Q1474)</f>
        <v>175531.45990000002</v>
      </c>
      <c r="S1474" s="23">
        <f t="shared" ref="S1474:S1537" si="628">IFERROR(IF(OR(P1474="",INDEX(P:P,MATCH(DATE(YEAR($A1474)-1,MONTH($A1474),DAY($A1474)),$A:$A,0))=""),"",P1474/INDEX(P:P,MATCH(DATE(YEAR($A1474)-1,MONTH($A1474),DAY($A1474)),$A:$A,0))-1),"")</f>
        <v>-0.68419467201696826</v>
      </c>
      <c r="T1474" s="23">
        <f t="shared" ref="T1474:T1537" si="629">IFERROR(IF(OR(Q1474="",INDEX(Q:Q,MATCH(DATE(YEAR($A1474)-1,MONTH($A1474),DAY($A1474)),$A:$A,0))=""),"",Q1474/INDEX(Q:Q,MATCH(DATE(YEAR($A1474)-1,MONTH($A1474),DAY($A1474)),$A:$A,0))-1),"")</f>
        <v>1.3363217503136404E-2</v>
      </c>
      <c r="U1474" s="23">
        <f t="shared" ref="U1474:U1537" si="630">IFERROR(IF(OR(R1474="",INDEX(R:R,MATCH(DATE(YEAR($A1474)-1,MONTH($A1474),DAY($A1474)),$A:$A,0))=""),"",R1474/INDEX(R:R,MATCH(DATE(YEAR($A1474)-1,MONTH($A1474),DAY($A1474)),$A:$A,0))-1),"")</f>
        <v>-0.65207996772897192</v>
      </c>
      <c r="V1474" s="23">
        <f t="shared" si="615"/>
        <v>0.4079224439634197</v>
      </c>
      <c r="W1474" s="23">
        <f t="shared" si="616"/>
        <v>-0.97637937121204899</v>
      </c>
      <c r="X1474" s="23">
        <f t="shared" si="617"/>
        <v>-0.84106830541032862</v>
      </c>
      <c r="Y1474" s="23">
        <f t="shared" ref="Y1474:Y1537" si="631">IF(R1474="","",P1474/R1474)</f>
        <v>0.86590599136240642</v>
      </c>
      <c r="Z1474" s="23">
        <f t="shared" ref="Z1474:Z1537" si="632">IF(R1474="","",Q1474/R1474)</f>
        <v>0.13409400863759352</v>
      </c>
      <c r="AA1474" s="24">
        <f>IF(SUMIFS('Daily NSE Equity Options'!$M:$M,'Daily NSE Equity Options'!$A:$A,$A1474)=0,"",SUMIFS('Daily NSE Equity Options'!$M:$M,'Daily NSE Equity Options'!$A:$A,$A1474))</f>
        <v>97599445</v>
      </c>
      <c r="AB1474" s="9">
        <f>IF(SUMIFS('Daily BSE Equity Options'!$M:$M,'Daily BSE Equity Options'!$A:$A,$A1474)=0,"",SUMIFS('Daily BSE Equity Options'!$M:$M,'Daily BSE Equity Options'!$A:$A,$A1474))</f>
        <v>14703920</v>
      </c>
      <c r="AC1474" s="9">
        <f t="shared" ref="AC1474:AC1537" si="633">IF(OR(AA1474="",AB1474=""),"",AA1474+AB1474)</f>
        <v>112303365</v>
      </c>
      <c r="AD1474" s="26">
        <f t="shared" ref="AD1474:AD1537" si="634">IFERROR(IF(OR(AA1474="",INDEX(AA:AA,MATCH(DATE(YEAR($A1474)-1,MONTH($A1474),DAY($A1474)),$A:$A,0))=""),"",AA1474/INDEX(AA:AA,MATCH(DATE(YEAR($A1474)-1,MONTH($A1474),DAY($A1474)),$A:$A,0))-1),"")</f>
        <v>-0.66397814140591516</v>
      </c>
      <c r="AE1474" s="26">
        <f t="shared" ref="AE1474:AE1537" si="635">IFERROR(IF(OR(AB1474="",INDEX(AB:AB,MATCH(DATE(YEAR($A1474)-1,MONTH($A1474),DAY($A1474)),$A:$A,0))=""),"",AB1474/INDEX(AB:AB,MATCH(DATE(YEAR($A1474)-1,MONTH($A1474),DAY($A1474)),$A:$A,0))-1),"")</f>
        <v>-6.3150164516670437E-2</v>
      </c>
      <c r="AF1474" s="26">
        <f t="shared" ref="AF1474:AF1537" si="636">IFERROR(IF(OR(AC1474="",INDEX(AC:AC,MATCH(DATE(YEAR($A1474)-1,MONTH($A1474),DAY($A1474)),$A:$A,0))=""),"",AC1474/INDEX(AC:AC,MATCH(DATE(YEAR($A1474)-1,MONTH($A1474),DAY($A1474)),$A:$A,0))-1),"")</f>
        <v>-0.63317620472993907</v>
      </c>
      <c r="AG1474" s="26">
        <f t="shared" si="618"/>
        <v>0.39548392240390395</v>
      </c>
      <c r="AH1474" s="26">
        <f t="shared" si="619"/>
        <v>-0.97650756128400817</v>
      </c>
      <c r="AI1474" s="26">
        <f t="shared" si="620"/>
        <v>-0.83860739810228302</v>
      </c>
      <c r="AJ1474" s="26">
        <f t="shared" ref="AJ1474:AJ1537" si="637">IF(AC1474="","",AA1474/AC1474)</f>
        <v>0.86906964007712506</v>
      </c>
      <c r="AK1474" s="26">
        <f t="shared" ref="AK1474:AK1537" si="638">IF(AC1474="","",AB1474/AC1474)</f>
        <v>0.13093035992287497</v>
      </c>
      <c r="AL1474" s="29">
        <v>17.857500000000002</v>
      </c>
      <c r="AM1474" s="30">
        <v>20.142499999999998</v>
      </c>
      <c r="AN1474" s="30">
        <v>17.197500000000002</v>
      </c>
      <c r="AO1474" s="30">
        <v>19.88</v>
      </c>
      <c r="AP1474" s="31">
        <v>0.1133</v>
      </c>
    </row>
    <row r="1475" spans="1:42" x14ac:dyDescent="0.2">
      <c r="A1475" s="11">
        <v>46090</v>
      </c>
      <c r="B1475" s="5" t="s">
        <v>244</v>
      </c>
      <c r="C1475" s="10">
        <v>46082</v>
      </c>
      <c r="D1475" s="5" t="s">
        <v>198</v>
      </c>
      <c r="E1475" s="18">
        <f>IF(SUMIFS('Daily NSE Equity Options'!$K:$K,'Daily NSE Equity Options'!$A:$A,$A1475)=0,"",SUMIFS('Daily NSE Equity Options'!$K:$K,'Daily NSE Equity Options'!$A:$A,$A1475))</f>
        <v>1130.6374000000001</v>
      </c>
      <c r="F1475" s="7">
        <f>IF(SUMIFS('Daily BSE Equity Options'!$K:$K,'Daily BSE Equity Options'!$A:$A,$A1475)=0,"",SUMIFS('Daily BSE Equity Options'!$K:$K,'Daily BSE Equity Options'!$A:$A,$A1475))</f>
        <v>164.19630000000001</v>
      </c>
      <c r="G1475" s="7">
        <f t="shared" si="621"/>
        <v>1294.8337000000001</v>
      </c>
      <c r="H1475" s="20" t="str">
        <f t="shared" si="622"/>
        <v/>
      </c>
      <c r="I1475" s="20" t="str">
        <f t="shared" si="623"/>
        <v/>
      </c>
      <c r="J1475" s="20" t="str">
        <f t="shared" si="624"/>
        <v/>
      </c>
      <c r="K1475" s="20">
        <f t="shared" ref="K1475:K1538" si="639">IF(OR(E1475="",E1474=""),"",E1475/E1474-1)</f>
        <v>0.32943077294094669</v>
      </c>
      <c r="L1475" s="20">
        <f t="shared" ref="L1475:L1538" si="640">IF(OR(F1475="",F1474=""),"",F1475/F1474-1)</f>
        <v>0.21429363790456413</v>
      </c>
      <c r="M1475" s="20">
        <f t="shared" ref="M1475:M1538" si="641">IF(OR(G1475="",G1474=""),"",G1475/G1474-1)</f>
        <v>0.31363590202933622</v>
      </c>
      <c r="N1475" s="20">
        <f t="shared" si="625"/>
        <v>0.87319120594405286</v>
      </c>
      <c r="O1475" s="20">
        <f t="shared" si="626"/>
        <v>0.12680879405594711</v>
      </c>
      <c r="P1475" s="21">
        <f>IF(SUMIFS('Daily NSE Equity Options'!$L:$L,'Daily NSE Equity Options'!$A:$A,$A1475)=0,"",SUMIFS('Daily NSE Equity Options'!$L:$L,'Daily NSE Equity Options'!$A:$A,$A1475))</f>
        <v>203775.68789999999</v>
      </c>
      <c r="Q1475" s="8">
        <f>IF(SUMIFS('Daily BSE Equity Options'!$L:$L,'Daily BSE Equity Options'!$A:$A,$A1475)=0,"",SUMIFS('Daily BSE Equity Options'!$L:$L,'Daily BSE Equity Options'!$A:$A,$A1475))</f>
        <v>24612.2068</v>
      </c>
      <c r="R1475" s="8">
        <f t="shared" si="627"/>
        <v>228387.8947</v>
      </c>
      <c r="S1475" s="23" t="str">
        <f t="shared" si="628"/>
        <v/>
      </c>
      <c r="T1475" s="23" t="str">
        <f t="shared" si="629"/>
        <v/>
      </c>
      <c r="U1475" s="23" t="str">
        <f t="shared" si="630"/>
        <v/>
      </c>
      <c r="V1475" s="23">
        <f t="shared" ref="V1475:V1538" si="642">IF(OR(P1475="",P1474=""),"",P1475/P1474-1)</f>
        <v>0.34068471600266426</v>
      </c>
      <c r="W1475" s="23">
        <f t="shared" ref="W1475:W1538" si="643">IF(OR(Q1475="",Q1474=""),"",Q1475/Q1474-1)</f>
        <v>4.5649698967619834E-2</v>
      </c>
      <c r="X1475" s="23">
        <f t="shared" ref="X1475:X1538" si="644">IF(OR(R1475="",R1474=""),"",R1475/R1474-1)</f>
        <v>0.30112228787997442</v>
      </c>
      <c r="Y1475" s="23">
        <f t="shared" si="631"/>
        <v>0.89223506424309618</v>
      </c>
      <c r="Z1475" s="23">
        <f t="shared" si="632"/>
        <v>0.10776493575690375</v>
      </c>
      <c r="AA1475" s="24">
        <f>IF(SUMIFS('Daily NSE Equity Options'!$M:$M,'Daily NSE Equity Options'!$A:$A,$A1475)=0,"",SUMIFS('Daily NSE Equity Options'!$M:$M,'Daily NSE Equity Options'!$A:$A,$A1475))</f>
        <v>133206853</v>
      </c>
      <c r="AB1475" s="9">
        <f>IF(SUMIFS('Daily BSE Equity Options'!$M:$M,'Daily BSE Equity Options'!$A:$A,$A1475)=0,"",SUMIFS('Daily BSE Equity Options'!$M:$M,'Daily BSE Equity Options'!$A:$A,$A1475))</f>
        <v>15691657</v>
      </c>
      <c r="AC1475" s="9">
        <f t="shared" si="633"/>
        <v>148898510</v>
      </c>
      <c r="AD1475" s="26" t="str">
        <f t="shared" si="634"/>
        <v/>
      </c>
      <c r="AE1475" s="26" t="str">
        <f t="shared" si="635"/>
        <v/>
      </c>
      <c r="AF1475" s="26" t="str">
        <f t="shared" si="636"/>
        <v/>
      </c>
      <c r="AG1475" s="26">
        <f t="shared" ref="AG1475:AG1538" si="645">IF(OR(AA1475="",AA1474=""),"",AA1475/AA1474-1)</f>
        <v>0.36483207460862088</v>
      </c>
      <c r="AH1475" s="26">
        <f t="shared" ref="AH1475:AH1538" si="646">IF(OR(AB1475="",AB1474=""),"",AB1475/AB1474-1)</f>
        <v>6.7175079842654251E-2</v>
      </c>
      <c r="AI1475" s="26">
        <f t="shared" ref="AI1475:AI1538" si="647">IF(OR(AC1475="",AC1474=""),"",AC1475/AC1474-1)</f>
        <v>0.32585973715035155</v>
      </c>
      <c r="AJ1475" s="26">
        <f t="shared" si="637"/>
        <v>0.8946150837909661</v>
      </c>
      <c r="AK1475" s="26">
        <f t="shared" si="638"/>
        <v>0.10538491620903392</v>
      </c>
      <c r="AL1475" s="29">
        <v>19.88</v>
      </c>
      <c r="AM1475" s="30">
        <v>24.4925</v>
      </c>
      <c r="AN1475" s="30">
        <v>19.217500000000001</v>
      </c>
      <c r="AO1475" s="30">
        <v>23.36</v>
      </c>
      <c r="AP1475" s="31">
        <v>0.17510000000000001</v>
      </c>
    </row>
    <row r="1476" spans="1:42" x14ac:dyDescent="0.2">
      <c r="A1476" s="11">
        <v>46091</v>
      </c>
      <c r="B1476" s="5" t="s">
        <v>242</v>
      </c>
      <c r="C1476" s="10">
        <v>46082</v>
      </c>
      <c r="D1476" s="5" t="s">
        <v>198</v>
      </c>
      <c r="E1476" s="18">
        <f>IF(SUMIFS('Daily NSE Equity Options'!$K:$K,'Daily NSE Equity Options'!$A:$A,$A1476)=0,"",SUMIFS('Daily NSE Equity Options'!$K:$K,'Daily NSE Equity Options'!$A:$A,$A1476))</f>
        <v>1045.3860999999999</v>
      </c>
      <c r="F1476" s="7">
        <f>IF(SUMIFS('Daily BSE Equity Options'!$K:$K,'Daily BSE Equity Options'!$A:$A,$A1476)=0,"",SUMIFS('Daily BSE Equity Options'!$K:$K,'Daily BSE Equity Options'!$A:$A,$A1476))</f>
        <v>127.0607</v>
      </c>
      <c r="G1476" s="7">
        <f t="shared" si="621"/>
        <v>1172.4467999999999</v>
      </c>
      <c r="H1476" s="20">
        <f t="shared" si="622"/>
        <v>1.3317169016258443</v>
      </c>
      <c r="I1476" s="20">
        <f t="shared" si="623"/>
        <v>1.4404639710829947E-4</v>
      </c>
      <c r="J1476" s="20">
        <f t="shared" si="624"/>
        <v>1.0377068474923163</v>
      </c>
      <c r="K1476" s="20">
        <f t="shared" si="639"/>
        <v>-7.5401096761879782E-2</v>
      </c>
      <c r="L1476" s="20">
        <f t="shared" si="640"/>
        <v>-0.22616587584494907</v>
      </c>
      <c r="M1476" s="20">
        <f t="shared" si="641"/>
        <v>-9.4519396583515047E-2</v>
      </c>
      <c r="N1476" s="20">
        <f t="shared" si="625"/>
        <v>0.89162774805645761</v>
      </c>
      <c r="O1476" s="20">
        <f t="shared" si="626"/>
        <v>0.10837225194354234</v>
      </c>
      <c r="P1476" s="21">
        <f>IF(SUMIFS('Daily NSE Equity Options'!$L:$L,'Daily NSE Equity Options'!$A:$A,$A1476)=0,"",SUMIFS('Daily NSE Equity Options'!$L:$L,'Daily NSE Equity Options'!$A:$A,$A1476))</f>
        <v>695772.41020000004</v>
      </c>
      <c r="Q1476" s="8">
        <f>IF(SUMIFS('Daily BSE Equity Options'!$L:$L,'Daily BSE Equity Options'!$A:$A,$A1476)=0,"",SUMIFS('Daily BSE Equity Options'!$L:$L,'Daily BSE Equity Options'!$A:$A,$A1476))</f>
        <v>35588.865299999998</v>
      </c>
      <c r="R1476" s="8">
        <f t="shared" si="627"/>
        <v>731361.27549999999</v>
      </c>
      <c r="S1476" s="23">
        <f t="shared" si="628"/>
        <v>4.3367146491518866</v>
      </c>
      <c r="T1476" s="23">
        <f t="shared" si="629"/>
        <v>-0.6375469400589423</v>
      </c>
      <c r="U1476" s="23">
        <f t="shared" si="630"/>
        <v>2.1998156723705695</v>
      </c>
      <c r="V1476" s="23">
        <f t="shared" si="642"/>
        <v>2.4144034421880614</v>
      </c>
      <c r="W1476" s="23">
        <f t="shared" si="643"/>
        <v>0.44598432758171036</v>
      </c>
      <c r="X1476" s="23">
        <f t="shared" si="644"/>
        <v>2.202276882759846</v>
      </c>
      <c r="Y1476" s="23">
        <f t="shared" si="631"/>
        <v>0.9513388710994175</v>
      </c>
      <c r="Z1476" s="23">
        <f t="shared" si="632"/>
        <v>4.8661128900582593E-2</v>
      </c>
      <c r="AA1476" s="24">
        <f>IF(SUMIFS('Daily NSE Equity Options'!$M:$M,'Daily NSE Equity Options'!$A:$A,$A1476)=0,"",SUMIFS('Daily NSE Equity Options'!$M:$M,'Daily NSE Equity Options'!$A:$A,$A1476))</f>
        <v>444585469</v>
      </c>
      <c r="AB1476" s="9">
        <f>IF(SUMIFS('Daily BSE Equity Options'!$M:$M,'Daily BSE Equity Options'!$A:$A,$A1476)=0,"",SUMIFS('Daily BSE Equity Options'!$M:$M,'Daily BSE Equity Options'!$A:$A,$A1476))</f>
        <v>22710555</v>
      </c>
      <c r="AC1476" s="9">
        <f t="shared" si="633"/>
        <v>467296024</v>
      </c>
      <c r="AD1476" s="26">
        <f t="shared" si="634"/>
        <v>4.4407502210055778</v>
      </c>
      <c r="AE1476" s="26">
        <f t="shared" si="635"/>
        <v>-0.65555393422642327</v>
      </c>
      <c r="AF1476" s="26">
        <f t="shared" si="636"/>
        <v>2.1649424074464894</v>
      </c>
      <c r="AG1476" s="26">
        <f t="shared" si="645"/>
        <v>2.3375570324448698</v>
      </c>
      <c r="AH1476" s="26">
        <f t="shared" si="646"/>
        <v>0.44730126334013032</v>
      </c>
      <c r="AI1476" s="26">
        <f t="shared" si="647"/>
        <v>2.1383525866041238</v>
      </c>
      <c r="AJ1476" s="26">
        <f t="shared" si="637"/>
        <v>0.95140006797917887</v>
      </c>
      <c r="AK1476" s="26">
        <f t="shared" si="638"/>
        <v>4.8599932020821135E-2</v>
      </c>
      <c r="AL1476" s="29">
        <v>23.362500000000001</v>
      </c>
      <c r="AM1476" s="30">
        <v>23.362500000000001</v>
      </c>
      <c r="AN1476" s="30">
        <v>18.7775</v>
      </c>
      <c r="AO1476" s="30">
        <v>18.91</v>
      </c>
      <c r="AP1476" s="31">
        <v>-0.19059999999999999</v>
      </c>
    </row>
    <row r="1477" spans="1:42" x14ac:dyDescent="0.2">
      <c r="A1477" s="11">
        <v>46092</v>
      </c>
      <c r="B1477" s="5" t="s">
        <v>240</v>
      </c>
      <c r="C1477" s="10">
        <v>46082</v>
      </c>
      <c r="D1477" s="5" t="s">
        <v>198</v>
      </c>
      <c r="E1477" s="18">
        <f>IF(SUMIFS('Daily NSE Equity Options'!$K:$K,'Daily NSE Equity Options'!$A:$A,$A1477)=0,"",SUMIFS('Daily NSE Equity Options'!$K:$K,'Daily NSE Equity Options'!$A:$A,$A1477))</f>
        <v>646.61559999999997</v>
      </c>
      <c r="F1477" s="7">
        <f>IF(SUMIFS('Daily BSE Equity Options'!$K:$K,'Daily BSE Equity Options'!$A:$A,$A1477)=0,"",SUMIFS('Daily BSE Equity Options'!$K:$K,'Daily BSE Equity Options'!$A:$A,$A1477))</f>
        <v>480.35789999999997</v>
      </c>
      <c r="G1477" s="7">
        <f t="shared" si="621"/>
        <v>1126.9735000000001</v>
      </c>
      <c r="H1477" s="20">
        <f t="shared" si="622"/>
        <v>0.54521607530799021</v>
      </c>
      <c r="I1477" s="20">
        <f t="shared" si="623"/>
        <v>1.3631333644247401</v>
      </c>
      <c r="J1477" s="20">
        <f t="shared" si="624"/>
        <v>0.81262821992345602</v>
      </c>
      <c r="K1477" s="20">
        <f t="shared" si="639"/>
        <v>-0.3814576260388387</v>
      </c>
      <c r="L1477" s="20">
        <f t="shared" si="640"/>
        <v>2.7805387503767882</v>
      </c>
      <c r="M1477" s="20">
        <f t="shared" si="641"/>
        <v>-3.8784958089356225E-2</v>
      </c>
      <c r="N1477" s="20">
        <f t="shared" si="625"/>
        <v>0.57376291456720141</v>
      </c>
      <c r="O1477" s="20">
        <f t="shared" si="626"/>
        <v>0.42623708543279848</v>
      </c>
      <c r="P1477" s="21">
        <f>IF(SUMIFS('Daily NSE Equity Options'!$L:$L,'Daily NSE Equity Options'!$A:$A,$A1477)=0,"",SUMIFS('Daily NSE Equity Options'!$L:$L,'Daily NSE Equity Options'!$A:$A,$A1477))</f>
        <v>86519.8171</v>
      </c>
      <c r="Q1477" s="8">
        <f>IF(SUMIFS('Daily BSE Equity Options'!$L:$L,'Daily BSE Equity Options'!$A:$A,$A1477)=0,"",SUMIFS('Daily BSE Equity Options'!$L:$L,'Daily BSE Equity Options'!$A:$A,$A1477))</f>
        <v>180492.74280000001</v>
      </c>
      <c r="R1477" s="8">
        <f t="shared" si="627"/>
        <v>267012.55989999999</v>
      </c>
      <c r="S1477" s="23">
        <f t="shared" si="628"/>
        <v>-0.31528590707331927</v>
      </c>
      <c r="T1477" s="23">
        <f t="shared" si="629"/>
        <v>-0.55200299063753278</v>
      </c>
      <c r="U1477" s="23">
        <f t="shared" si="630"/>
        <v>-0.49548623003557091</v>
      </c>
      <c r="V1477" s="23">
        <f t="shared" si="642"/>
        <v>-0.87564925565943341</v>
      </c>
      <c r="W1477" s="23">
        <f t="shared" si="643"/>
        <v>4.0716071242653529</v>
      </c>
      <c r="X1477" s="23">
        <f t="shared" si="644"/>
        <v>-0.63491017525168381</v>
      </c>
      <c r="Y1477" s="23">
        <f t="shared" si="631"/>
        <v>0.32402901620958546</v>
      </c>
      <c r="Z1477" s="23">
        <f t="shared" si="632"/>
        <v>0.67597098379041465</v>
      </c>
      <c r="AA1477" s="24">
        <f>IF(SUMIFS('Daily NSE Equity Options'!$M:$M,'Daily NSE Equity Options'!$A:$A,$A1477)=0,"",SUMIFS('Daily NSE Equity Options'!$M:$M,'Daily NSE Equity Options'!$A:$A,$A1477))</f>
        <v>58201056</v>
      </c>
      <c r="AB1477" s="9">
        <f>IF(SUMIFS('Daily BSE Equity Options'!$M:$M,'Daily BSE Equity Options'!$A:$A,$A1477)=0,"",SUMIFS('Daily BSE Equity Options'!$M:$M,'Daily BSE Equity Options'!$A:$A,$A1477))</f>
        <v>116367487</v>
      </c>
      <c r="AC1477" s="9">
        <f t="shared" si="633"/>
        <v>174568543</v>
      </c>
      <c r="AD1477" s="26">
        <f t="shared" si="634"/>
        <v>-0.27179936039119335</v>
      </c>
      <c r="AE1477" s="26">
        <f t="shared" si="635"/>
        <v>-0.572264257591651</v>
      </c>
      <c r="AF1477" s="26">
        <f t="shared" si="636"/>
        <v>-0.50403719563999227</v>
      </c>
      <c r="AG1477" s="26">
        <f t="shared" si="645"/>
        <v>-0.86908916269595848</v>
      </c>
      <c r="AH1477" s="26">
        <f t="shared" si="646"/>
        <v>4.1239384946779154</v>
      </c>
      <c r="AI1477" s="26">
        <f t="shared" si="647"/>
        <v>-0.62642835796950846</v>
      </c>
      <c r="AJ1477" s="26">
        <f t="shared" si="637"/>
        <v>0.33339944871969285</v>
      </c>
      <c r="AK1477" s="26">
        <f t="shared" si="638"/>
        <v>0.66660055128030715</v>
      </c>
      <c r="AL1477" s="29">
        <v>18.905000000000001</v>
      </c>
      <c r="AM1477" s="30">
        <v>21.385000000000002</v>
      </c>
      <c r="AN1477" s="30">
        <v>17.239999999999998</v>
      </c>
      <c r="AO1477" s="30">
        <v>21.06</v>
      </c>
      <c r="AP1477" s="31">
        <v>0.114</v>
      </c>
    </row>
    <row r="1478" spans="1:42" x14ac:dyDescent="0.2">
      <c r="A1478" s="11">
        <v>46093</v>
      </c>
      <c r="B1478" s="5" t="s">
        <v>243</v>
      </c>
      <c r="C1478" s="10">
        <v>46082</v>
      </c>
      <c r="D1478" s="5" t="s">
        <v>198</v>
      </c>
      <c r="E1478" s="18">
        <f>IF(SUMIFS('Daily NSE Equity Options'!$K:$K,'Daily NSE Equity Options'!$A:$A,$A1478)=0,"",SUMIFS('Daily NSE Equity Options'!$K:$K,'Daily NSE Equity Options'!$A:$A,$A1478))</f>
        <v>605.96389999999997</v>
      </c>
      <c r="F1478" s="7">
        <f>IF(SUMIFS('Daily BSE Equity Options'!$K:$K,'Daily BSE Equity Options'!$A:$A,$A1478)=0,"",SUMIFS('Daily BSE Equity Options'!$K:$K,'Daily BSE Equity Options'!$A:$A,$A1478))</f>
        <v>778.91189999999995</v>
      </c>
      <c r="G1478" s="7">
        <f t="shared" si="621"/>
        <v>1384.8757999999998</v>
      </c>
      <c r="H1478" s="20">
        <f t="shared" si="622"/>
        <v>0.11541947608976155</v>
      </c>
      <c r="I1478" s="20">
        <f t="shared" si="623"/>
        <v>14.889254262942844</v>
      </c>
      <c r="J1478" s="20">
        <f t="shared" si="624"/>
        <v>1.3382022390336497</v>
      </c>
      <c r="K1478" s="20">
        <f t="shared" si="639"/>
        <v>-6.2868418268906656E-2</v>
      </c>
      <c r="L1478" s="20">
        <f t="shared" si="640"/>
        <v>0.62152407611074989</v>
      </c>
      <c r="M1478" s="20">
        <f t="shared" si="641"/>
        <v>0.22884504382756088</v>
      </c>
      <c r="N1478" s="20">
        <f t="shared" si="625"/>
        <v>0.43755829945183539</v>
      </c>
      <c r="O1478" s="20">
        <f t="shared" si="626"/>
        <v>0.56244170054816467</v>
      </c>
      <c r="P1478" s="21">
        <f>IF(SUMIFS('Daily NSE Equity Options'!$L:$L,'Daily NSE Equity Options'!$A:$A,$A1478)=0,"",SUMIFS('Daily NSE Equity Options'!$L:$L,'Daily NSE Equity Options'!$A:$A,$A1478))</f>
        <v>85805.243300000002</v>
      </c>
      <c r="Q1478" s="8">
        <f>IF(SUMIFS('Daily BSE Equity Options'!$L:$L,'Daily BSE Equity Options'!$A:$A,$A1478)=0,"",SUMIFS('Daily BSE Equity Options'!$L:$L,'Daily BSE Equity Options'!$A:$A,$A1478))</f>
        <v>860528.59459999995</v>
      </c>
      <c r="R1478" s="8">
        <f t="shared" si="627"/>
        <v>946333.83789999993</v>
      </c>
      <c r="S1478" s="23">
        <f t="shared" si="628"/>
        <v>-0.62225709666965634</v>
      </c>
      <c r="T1478" s="23">
        <f t="shared" si="629"/>
        <v>45.266970669005687</v>
      </c>
      <c r="U1478" s="23">
        <f t="shared" si="630"/>
        <v>2.8507723752834222</v>
      </c>
      <c r="V1478" s="23">
        <f t="shared" si="642"/>
        <v>-8.2590766364437629E-3</v>
      </c>
      <c r="W1478" s="23">
        <f t="shared" si="643"/>
        <v>3.7676631273398762</v>
      </c>
      <c r="X1478" s="23">
        <f t="shared" si="644"/>
        <v>2.5441547703014997</v>
      </c>
      <c r="Y1478" s="23">
        <f t="shared" si="631"/>
        <v>9.0671219672763231E-2</v>
      </c>
      <c r="Z1478" s="23">
        <f t="shared" si="632"/>
        <v>0.90932878032723685</v>
      </c>
      <c r="AA1478" s="24">
        <f>IF(SUMIFS('Daily NSE Equity Options'!$M:$M,'Daily NSE Equity Options'!$A:$A,$A1478)=0,"",SUMIFS('Daily NSE Equity Options'!$M:$M,'Daily NSE Equity Options'!$A:$A,$A1478))</f>
        <v>58497698</v>
      </c>
      <c r="AB1478" s="9">
        <f>IF(SUMIFS('Daily BSE Equity Options'!$M:$M,'Daily BSE Equity Options'!$A:$A,$A1478)=0,"",SUMIFS('Daily BSE Equity Options'!$M:$M,'Daily BSE Equity Options'!$A:$A,$A1478))</f>
        <v>562728559</v>
      </c>
      <c r="AC1478" s="9">
        <f t="shared" si="633"/>
        <v>621226257</v>
      </c>
      <c r="AD1478" s="26">
        <f t="shared" si="634"/>
        <v>-0.58179883748227024</v>
      </c>
      <c r="AE1478" s="26">
        <f t="shared" si="635"/>
        <v>43.915654246672524</v>
      </c>
      <c r="AF1478" s="26">
        <f t="shared" si="636"/>
        <v>3.0760767236126902</v>
      </c>
      <c r="AG1478" s="26">
        <f t="shared" si="645"/>
        <v>5.0968491018443807E-3</v>
      </c>
      <c r="AH1478" s="26">
        <f t="shared" si="646"/>
        <v>3.8357885308634359</v>
      </c>
      <c r="AI1478" s="26">
        <f t="shared" si="647"/>
        <v>2.5586380359490084</v>
      </c>
      <c r="AJ1478" s="26">
        <f t="shared" si="637"/>
        <v>9.416488331078382E-2</v>
      </c>
      <c r="AK1478" s="26">
        <f t="shared" si="638"/>
        <v>0.90583511668921624</v>
      </c>
      <c r="AL1478" s="29">
        <v>21.0625</v>
      </c>
      <c r="AM1478" s="30">
        <v>22.355</v>
      </c>
      <c r="AN1478" s="30">
        <v>20.822500000000002</v>
      </c>
      <c r="AO1478" s="30">
        <v>21.52</v>
      </c>
      <c r="AP1478" s="31">
        <v>2.1700000000000001E-2</v>
      </c>
    </row>
    <row r="1479" spans="1:42" x14ac:dyDescent="0.2">
      <c r="A1479" s="11">
        <v>46094</v>
      </c>
      <c r="B1479" s="5" t="s">
        <v>241</v>
      </c>
      <c r="C1479" s="10">
        <v>46082</v>
      </c>
      <c r="D1479" s="5" t="s">
        <v>198</v>
      </c>
      <c r="E1479" s="18">
        <f>IF(SUMIFS('Daily NSE Equity Options'!$K:$K,'Daily NSE Equity Options'!$A:$A,$A1479)=0,"",SUMIFS('Daily NSE Equity Options'!$K:$K,'Daily NSE Equity Options'!$A:$A,$A1479))</f>
        <v>1019.1864</v>
      </c>
      <c r="F1479" s="7">
        <f>IF(SUMIFS('Daily BSE Equity Options'!$K:$K,'Daily BSE Equity Options'!$A:$A,$A1479)=0,"",SUMIFS('Daily BSE Equity Options'!$K:$K,'Daily BSE Equity Options'!$A:$A,$A1479))</f>
        <v>132.0479</v>
      </c>
      <c r="G1479" s="7">
        <f t="shared" si="621"/>
        <v>1151.2343000000001</v>
      </c>
      <c r="H1479" s="20">
        <f t="shared" si="622"/>
        <v>1.0396565598387628</v>
      </c>
      <c r="I1479" s="20">
        <f t="shared" si="623"/>
        <v>2.0018732168634981</v>
      </c>
      <c r="J1479" s="20">
        <f t="shared" si="624"/>
        <v>1.1175092491122434</v>
      </c>
      <c r="K1479" s="20">
        <f t="shared" si="639"/>
        <v>0.68192593651205979</v>
      </c>
      <c r="L1479" s="20">
        <f t="shared" si="640"/>
        <v>-0.83047132801540202</v>
      </c>
      <c r="M1479" s="20">
        <f t="shared" si="641"/>
        <v>-0.16870935285315825</v>
      </c>
      <c r="N1479" s="20">
        <f t="shared" si="625"/>
        <v>0.88529884837517436</v>
      </c>
      <c r="O1479" s="20">
        <f t="shared" si="626"/>
        <v>0.11470115162482562</v>
      </c>
      <c r="P1479" s="21">
        <f>IF(SUMIFS('Daily NSE Equity Options'!$L:$L,'Daily NSE Equity Options'!$A:$A,$A1479)=0,"",SUMIFS('Daily NSE Equity Options'!$L:$L,'Daily NSE Equity Options'!$A:$A,$A1479))</f>
        <v>152370.95619999999</v>
      </c>
      <c r="Q1479" s="8">
        <f>IF(SUMIFS('Daily BSE Equity Options'!$L:$L,'Daily BSE Equity Options'!$A:$A,$A1479)=0,"",SUMIFS('Daily BSE Equity Options'!$L:$L,'Daily BSE Equity Options'!$A:$A,$A1479))</f>
        <v>18970.3819</v>
      </c>
      <c r="R1479" s="8">
        <f t="shared" si="627"/>
        <v>171341.33809999999</v>
      </c>
      <c r="S1479" s="23">
        <f t="shared" si="628"/>
        <v>-0.64523202539900548</v>
      </c>
      <c r="T1479" s="23">
        <f t="shared" si="629"/>
        <v>-0.10361666619493692</v>
      </c>
      <c r="U1479" s="23">
        <f t="shared" si="630"/>
        <v>-0.61979734634764028</v>
      </c>
      <c r="V1479" s="23">
        <f t="shared" si="642"/>
        <v>0.77577675139579716</v>
      </c>
      <c r="W1479" s="23">
        <f t="shared" si="643"/>
        <v>-0.97795496626254697</v>
      </c>
      <c r="X1479" s="23">
        <f t="shared" si="644"/>
        <v>-0.81894197244365485</v>
      </c>
      <c r="Y1479" s="23">
        <f t="shared" si="631"/>
        <v>0.88928309939468131</v>
      </c>
      <c r="Z1479" s="23">
        <f t="shared" si="632"/>
        <v>0.11071690060531868</v>
      </c>
      <c r="AA1479" s="24">
        <f>IF(SUMIFS('Daily NSE Equity Options'!$M:$M,'Daily NSE Equity Options'!$A:$A,$A1479)=0,"",SUMIFS('Daily NSE Equity Options'!$M:$M,'Daily NSE Equity Options'!$A:$A,$A1479))</f>
        <v>103327446</v>
      </c>
      <c r="AB1479" s="9">
        <f>IF(SUMIFS('Daily BSE Equity Options'!$M:$M,'Daily BSE Equity Options'!$A:$A,$A1479)=0,"",SUMIFS('Daily BSE Equity Options'!$M:$M,'Daily BSE Equity Options'!$A:$A,$A1479))</f>
        <v>12486349</v>
      </c>
      <c r="AC1479" s="9">
        <f t="shared" si="633"/>
        <v>115813795</v>
      </c>
      <c r="AD1479" s="26">
        <f t="shared" si="634"/>
        <v>-0.60086907393256339</v>
      </c>
      <c r="AE1479" s="26">
        <f t="shared" si="635"/>
        <v>-0.12465985650599443</v>
      </c>
      <c r="AF1479" s="26">
        <f t="shared" si="636"/>
        <v>-0.57599985575461299</v>
      </c>
      <c r="AG1479" s="26">
        <f t="shared" si="645"/>
        <v>0.76635063485746047</v>
      </c>
      <c r="AH1479" s="26">
        <f t="shared" si="646"/>
        <v>-0.97781106218922154</v>
      </c>
      <c r="AI1479" s="26">
        <f t="shared" si="647"/>
        <v>-0.81357227951168198</v>
      </c>
      <c r="AJ1479" s="26">
        <f t="shared" si="637"/>
        <v>0.89218599563204015</v>
      </c>
      <c r="AK1479" s="26">
        <f t="shared" si="638"/>
        <v>0.10781400436795979</v>
      </c>
      <c r="AL1479" s="29">
        <v>21.517499999999998</v>
      </c>
      <c r="AM1479" s="30">
        <v>22.8825</v>
      </c>
      <c r="AN1479" s="30">
        <v>21.247499999999999</v>
      </c>
      <c r="AO1479" s="30">
        <v>22.65</v>
      </c>
      <c r="AP1479" s="31">
        <v>5.2600000000000001E-2</v>
      </c>
    </row>
    <row r="1480" spans="1:42" x14ac:dyDescent="0.2">
      <c r="A1480" s="11">
        <v>46097</v>
      </c>
      <c r="B1480" s="5" t="s">
        <v>244</v>
      </c>
      <c r="C1480" s="10">
        <v>46082</v>
      </c>
      <c r="D1480" s="5" t="s">
        <v>198</v>
      </c>
      <c r="E1480" s="18">
        <f>IF(SUMIFS('Daily NSE Equity Options'!$K:$K,'Daily NSE Equity Options'!$A:$A,$A1480)=0,"",SUMIFS('Daily NSE Equity Options'!$K:$K,'Daily NSE Equity Options'!$A:$A,$A1480))</f>
        <v>1180.7772</v>
      </c>
      <c r="F1480" s="7">
        <f>IF(SUMIFS('Daily BSE Equity Options'!$K:$K,'Daily BSE Equity Options'!$A:$A,$A1480)=0,"",SUMIFS('Daily BSE Equity Options'!$K:$K,'Daily BSE Equity Options'!$A:$A,$A1480))</f>
        <v>179.71379999999999</v>
      </c>
      <c r="G1480" s="7">
        <f t="shared" si="621"/>
        <v>1360.491</v>
      </c>
      <c r="H1480" s="20" t="str">
        <f t="shared" si="622"/>
        <v/>
      </c>
      <c r="I1480" s="20" t="str">
        <f t="shared" si="623"/>
        <v/>
      </c>
      <c r="J1480" s="20" t="str">
        <f t="shared" si="624"/>
        <v/>
      </c>
      <c r="K1480" s="20">
        <f t="shared" si="639"/>
        <v>0.15854881894028416</v>
      </c>
      <c r="L1480" s="20">
        <f t="shared" si="640"/>
        <v>0.36097431310910655</v>
      </c>
      <c r="M1480" s="20">
        <f t="shared" si="641"/>
        <v>0.18176725623967238</v>
      </c>
      <c r="N1480" s="20">
        <f t="shared" si="625"/>
        <v>0.86790519011151124</v>
      </c>
      <c r="O1480" s="20">
        <f t="shared" si="626"/>
        <v>0.13209480988848879</v>
      </c>
      <c r="P1480" s="21">
        <f>IF(SUMIFS('Daily NSE Equity Options'!$L:$L,'Daily NSE Equity Options'!$A:$A,$A1480)=0,"",SUMIFS('Daily NSE Equity Options'!$L:$L,'Daily NSE Equity Options'!$A:$A,$A1480))</f>
        <v>273878.06180000002</v>
      </c>
      <c r="Q1480" s="8">
        <f>IF(SUMIFS('Daily BSE Equity Options'!$L:$L,'Daily BSE Equity Options'!$A:$A,$A1480)=0,"",SUMIFS('Daily BSE Equity Options'!$L:$L,'Daily BSE Equity Options'!$A:$A,$A1480))</f>
        <v>33164.910400000001</v>
      </c>
      <c r="R1480" s="8">
        <f t="shared" si="627"/>
        <v>307042.97220000002</v>
      </c>
      <c r="S1480" s="23" t="str">
        <f t="shared" si="628"/>
        <v/>
      </c>
      <c r="T1480" s="23" t="str">
        <f t="shared" si="629"/>
        <v/>
      </c>
      <c r="U1480" s="23" t="str">
        <f t="shared" si="630"/>
        <v/>
      </c>
      <c r="V1480" s="23">
        <f t="shared" si="642"/>
        <v>0.7974426926908007</v>
      </c>
      <c r="W1480" s="23">
        <f t="shared" si="643"/>
        <v>0.74824685000147517</v>
      </c>
      <c r="X1480" s="23">
        <f t="shared" si="644"/>
        <v>0.79199588146557165</v>
      </c>
      <c r="Y1480" s="23">
        <f t="shared" si="631"/>
        <v>0.89198609509812454</v>
      </c>
      <c r="Z1480" s="23">
        <f t="shared" si="632"/>
        <v>0.10801390490187548</v>
      </c>
      <c r="AA1480" s="24">
        <f>IF(SUMIFS('Daily NSE Equity Options'!$M:$M,'Daily NSE Equity Options'!$A:$A,$A1480)=0,"",SUMIFS('Daily NSE Equity Options'!$M:$M,'Daily NSE Equity Options'!$A:$A,$A1480))</f>
        <v>183850067</v>
      </c>
      <c r="AB1480" s="9">
        <f>IF(SUMIFS('Daily BSE Equity Options'!$M:$M,'Daily BSE Equity Options'!$A:$A,$A1480)=0,"",SUMIFS('Daily BSE Equity Options'!$M:$M,'Daily BSE Equity Options'!$A:$A,$A1480))</f>
        <v>21943553</v>
      </c>
      <c r="AC1480" s="9">
        <f t="shared" si="633"/>
        <v>205793620</v>
      </c>
      <c r="AD1480" s="26" t="str">
        <f t="shared" si="634"/>
        <v/>
      </c>
      <c r="AE1480" s="26" t="str">
        <f t="shared" si="635"/>
        <v/>
      </c>
      <c r="AF1480" s="26" t="str">
        <f t="shared" si="636"/>
        <v/>
      </c>
      <c r="AG1480" s="26">
        <f t="shared" si="645"/>
        <v>0.77929557070441868</v>
      </c>
      <c r="AH1480" s="26">
        <f t="shared" si="646"/>
        <v>0.75740346517624957</v>
      </c>
      <c r="AI1480" s="26">
        <f t="shared" si="647"/>
        <v>0.77693529514338078</v>
      </c>
      <c r="AJ1480" s="26">
        <f t="shared" si="637"/>
        <v>0.89337107243655078</v>
      </c>
      <c r="AK1480" s="26">
        <f t="shared" si="638"/>
        <v>0.10662892756344924</v>
      </c>
      <c r="AL1480" s="29">
        <v>22.645</v>
      </c>
      <c r="AM1480" s="30">
        <v>22.875</v>
      </c>
      <c r="AN1480" s="30">
        <v>19.82</v>
      </c>
      <c r="AO1480" s="30">
        <v>21.6</v>
      </c>
      <c r="AP1480" s="31">
        <v>-4.6100000000000002E-2</v>
      </c>
    </row>
    <row r="1481" spans="1:42" x14ac:dyDescent="0.2">
      <c r="A1481" s="11">
        <v>46098</v>
      </c>
      <c r="B1481" s="5" t="s">
        <v>242</v>
      </c>
      <c r="C1481" s="10">
        <v>46082</v>
      </c>
      <c r="D1481" s="5" t="s">
        <v>198</v>
      </c>
      <c r="E1481" s="18">
        <f>IF(SUMIFS('Daily NSE Equity Options'!$K:$K,'Daily NSE Equity Options'!$A:$A,$A1481)=0,"",SUMIFS('Daily NSE Equity Options'!$K:$K,'Daily NSE Equity Options'!$A:$A,$A1481))</f>
        <v>1174.143</v>
      </c>
      <c r="F1481" s="7">
        <f>IF(SUMIFS('Daily BSE Equity Options'!$K:$K,'Daily BSE Equity Options'!$A:$A,$A1481)=0,"",SUMIFS('Daily BSE Equity Options'!$K:$K,'Daily BSE Equity Options'!$A:$A,$A1481))</f>
        <v>154.73089999999999</v>
      </c>
      <c r="G1481" s="7">
        <f t="shared" si="621"/>
        <v>1328.8739</v>
      </c>
      <c r="H1481" s="20">
        <f t="shared" si="622"/>
        <v>2.0533313535038431</v>
      </c>
      <c r="I1481" s="20">
        <f t="shared" si="623"/>
        <v>0.13363860488458901</v>
      </c>
      <c r="J1481" s="20">
        <f t="shared" si="624"/>
        <v>1.5504483956368418</v>
      </c>
      <c r="K1481" s="20">
        <f t="shared" si="639"/>
        <v>-5.6185027962938339E-3</v>
      </c>
      <c r="L1481" s="20">
        <f t="shared" si="640"/>
        <v>-0.13901492261584814</v>
      </c>
      <c r="M1481" s="20">
        <f t="shared" si="641"/>
        <v>-2.3239477512162821E-2</v>
      </c>
      <c r="N1481" s="20">
        <f t="shared" si="625"/>
        <v>0.88356239068281794</v>
      </c>
      <c r="O1481" s="20">
        <f t="shared" si="626"/>
        <v>0.116437609317182</v>
      </c>
      <c r="P1481" s="21">
        <f>IF(SUMIFS('Daily NSE Equity Options'!$L:$L,'Daily NSE Equity Options'!$A:$A,$A1481)=0,"",SUMIFS('Daily NSE Equity Options'!$L:$L,'Daily NSE Equity Options'!$A:$A,$A1481))</f>
        <v>773621.54969999997</v>
      </c>
      <c r="Q1481" s="8">
        <f>IF(SUMIFS('Daily BSE Equity Options'!$L:$L,'Daily BSE Equity Options'!$A:$A,$A1481)=0,"",SUMIFS('Daily BSE Equity Options'!$L:$L,'Daily BSE Equity Options'!$A:$A,$A1481))</f>
        <v>45050.853900000002</v>
      </c>
      <c r="R1481" s="8">
        <f t="shared" si="627"/>
        <v>818672.40359999996</v>
      </c>
      <c r="S1481" s="23">
        <f t="shared" si="628"/>
        <v>5.8396662575965852</v>
      </c>
      <c r="T1481" s="23">
        <f t="shared" si="629"/>
        <v>-0.53304402381230087</v>
      </c>
      <c r="U1481" s="23">
        <f t="shared" si="630"/>
        <v>2.906144097706489</v>
      </c>
      <c r="V1481" s="23">
        <f t="shared" si="642"/>
        <v>1.8246933858650518</v>
      </c>
      <c r="W1481" s="23">
        <f t="shared" si="643"/>
        <v>0.35838913347403478</v>
      </c>
      <c r="X1481" s="23">
        <f t="shared" si="644"/>
        <v>1.6663121377900727</v>
      </c>
      <c r="Y1481" s="23">
        <f t="shared" si="631"/>
        <v>0.94497084095922246</v>
      </c>
      <c r="Z1481" s="23">
        <f t="shared" si="632"/>
        <v>5.5029159040777521E-2</v>
      </c>
      <c r="AA1481" s="24">
        <f>IF(SUMIFS('Daily NSE Equity Options'!$M:$M,'Daily NSE Equity Options'!$A:$A,$A1481)=0,"",SUMIFS('Daily NSE Equity Options'!$M:$M,'Daily NSE Equity Options'!$A:$A,$A1481))</f>
        <v>509496180</v>
      </c>
      <c r="AB1481" s="9">
        <f>IF(SUMIFS('Daily BSE Equity Options'!$M:$M,'Daily BSE Equity Options'!$A:$A,$A1481)=0,"",SUMIFS('Daily BSE Equity Options'!$M:$M,'Daily BSE Equity Options'!$A:$A,$A1481))</f>
        <v>29776519</v>
      </c>
      <c r="AC1481" s="9">
        <f t="shared" si="633"/>
        <v>539272699</v>
      </c>
      <c r="AD1481" s="26">
        <f t="shared" si="634"/>
        <v>6.1114937745349245</v>
      </c>
      <c r="AE1481" s="26">
        <f t="shared" si="635"/>
        <v>-0.54199926296020973</v>
      </c>
      <c r="AF1481" s="26">
        <f t="shared" si="636"/>
        <v>2.9461430166628744</v>
      </c>
      <c r="AG1481" s="26">
        <f t="shared" si="645"/>
        <v>1.7712591478141806</v>
      </c>
      <c r="AH1481" s="26">
        <f t="shared" si="646"/>
        <v>0.35695978677655349</v>
      </c>
      <c r="AI1481" s="26">
        <f t="shared" si="647"/>
        <v>1.6204539236930668</v>
      </c>
      <c r="AJ1481" s="26">
        <f t="shared" si="637"/>
        <v>0.94478393018000717</v>
      </c>
      <c r="AK1481" s="26">
        <f t="shared" si="638"/>
        <v>5.5216069819992872E-2</v>
      </c>
      <c r="AL1481" s="29">
        <v>21.602499999999999</v>
      </c>
      <c r="AM1481" s="30">
        <v>21.602499999999999</v>
      </c>
      <c r="AN1481" s="30">
        <v>19.627500000000001</v>
      </c>
      <c r="AO1481" s="30">
        <v>19.79</v>
      </c>
      <c r="AP1481" s="31">
        <v>-8.3900000000000002E-2</v>
      </c>
    </row>
    <row r="1482" spans="1:42" x14ac:dyDescent="0.2">
      <c r="A1482" s="11">
        <v>46099</v>
      </c>
      <c r="B1482" s="5" t="s">
        <v>240</v>
      </c>
      <c r="C1482" s="10">
        <v>46082</v>
      </c>
      <c r="D1482" s="5" t="s">
        <v>198</v>
      </c>
      <c r="E1482" s="18">
        <f>IF(SUMIFS('Daily NSE Equity Options'!$K:$K,'Daily NSE Equity Options'!$A:$A,$A1482)=0,"",SUMIFS('Daily NSE Equity Options'!$K:$K,'Daily NSE Equity Options'!$A:$A,$A1482))</f>
        <v>592.72370000000001</v>
      </c>
      <c r="F1482" s="7">
        <f>IF(SUMIFS('Daily BSE Equity Options'!$K:$K,'Daily BSE Equity Options'!$A:$A,$A1482)=0,"",SUMIFS('Daily BSE Equity Options'!$K:$K,'Daily BSE Equity Options'!$A:$A,$A1482))</f>
        <v>423.67329999999998</v>
      </c>
      <c r="G1482" s="7">
        <f t="shared" si="621"/>
        <v>1016.3969999999999</v>
      </c>
      <c r="H1482" s="20">
        <f t="shared" si="622"/>
        <v>0.43952710013311513</v>
      </c>
      <c r="I1482" s="20">
        <f t="shared" si="623"/>
        <v>0.60985389949653257</v>
      </c>
      <c r="J1482" s="20">
        <f t="shared" si="624"/>
        <v>0.50594311447557261</v>
      </c>
      <c r="K1482" s="20">
        <f t="shared" si="639"/>
        <v>-0.4951861059513194</v>
      </c>
      <c r="L1482" s="20">
        <f t="shared" si="640"/>
        <v>1.7381298758037342</v>
      </c>
      <c r="M1482" s="20">
        <f t="shared" si="641"/>
        <v>-0.2351441321859058</v>
      </c>
      <c r="N1482" s="20">
        <f t="shared" si="625"/>
        <v>0.5831615992569833</v>
      </c>
      <c r="O1482" s="20">
        <f t="shared" si="626"/>
        <v>0.41683840074301676</v>
      </c>
      <c r="P1482" s="21">
        <f>IF(SUMIFS('Daily NSE Equity Options'!$L:$L,'Daily NSE Equity Options'!$A:$A,$A1482)=0,"",SUMIFS('Daily NSE Equity Options'!$L:$L,'Daily NSE Equity Options'!$A:$A,$A1482))</f>
        <v>92613.617400000003</v>
      </c>
      <c r="Q1482" s="8">
        <f>IF(SUMIFS('Daily BSE Equity Options'!$L:$L,'Daily BSE Equity Options'!$A:$A,$A1482)=0,"",SUMIFS('Daily BSE Equity Options'!$L:$L,'Daily BSE Equity Options'!$A:$A,$A1482))</f>
        <v>179592.25279999999</v>
      </c>
      <c r="R1482" s="8">
        <f t="shared" si="627"/>
        <v>272205.8702</v>
      </c>
      <c r="S1482" s="23">
        <f t="shared" si="628"/>
        <v>-0.30341628526819564</v>
      </c>
      <c r="T1482" s="23">
        <f t="shared" si="629"/>
        <v>-0.57151716448533929</v>
      </c>
      <c r="U1482" s="23">
        <f t="shared" si="630"/>
        <v>-0.50695315949664321</v>
      </c>
      <c r="V1482" s="23">
        <f t="shared" si="642"/>
        <v>-0.88028562876006455</v>
      </c>
      <c r="W1482" s="23">
        <f t="shared" si="643"/>
        <v>2.9864339352733107</v>
      </c>
      <c r="X1482" s="23">
        <f t="shared" si="644"/>
        <v>-0.66750330290478588</v>
      </c>
      <c r="Y1482" s="23">
        <f t="shared" si="631"/>
        <v>0.34023372578979749</v>
      </c>
      <c r="Z1482" s="23">
        <f t="shared" si="632"/>
        <v>0.65976627421020251</v>
      </c>
      <c r="AA1482" s="24">
        <f>IF(SUMIFS('Daily NSE Equity Options'!$M:$M,'Daily NSE Equity Options'!$A:$A,$A1482)=0,"",SUMIFS('Daily NSE Equity Options'!$M:$M,'Daily NSE Equity Options'!$A:$A,$A1482))</f>
        <v>63942057</v>
      </c>
      <c r="AB1482" s="9">
        <f>IF(SUMIFS('Daily BSE Equity Options'!$M:$M,'Daily BSE Equity Options'!$A:$A,$A1482)=0,"",SUMIFS('Daily BSE Equity Options'!$M:$M,'Daily BSE Equity Options'!$A:$A,$A1482))</f>
        <v>117192147</v>
      </c>
      <c r="AC1482" s="9">
        <f t="shared" si="633"/>
        <v>181134204</v>
      </c>
      <c r="AD1482" s="26">
        <f t="shared" si="634"/>
        <v>-0.23840030093297371</v>
      </c>
      <c r="AE1482" s="26">
        <f t="shared" si="635"/>
        <v>-0.58064940240342566</v>
      </c>
      <c r="AF1482" s="26">
        <f t="shared" si="636"/>
        <v>-0.50158244657099804</v>
      </c>
      <c r="AG1482" s="26">
        <f t="shared" si="645"/>
        <v>-0.87449943785643303</v>
      </c>
      <c r="AH1482" s="26">
        <f t="shared" si="646"/>
        <v>2.9357235478062429</v>
      </c>
      <c r="AI1482" s="26">
        <f t="shared" si="647"/>
        <v>-0.66411389945034105</v>
      </c>
      <c r="AJ1482" s="26">
        <f t="shared" si="637"/>
        <v>0.35300929138706461</v>
      </c>
      <c r="AK1482" s="26">
        <f t="shared" si="638"/>
        <v>0.64699070861293539</v>
      </c>
      <c r="AL1482" s="29">
        <v>19.79</v>
      </c>
      <c r="AM1482" s="30">
        <v>19.79</v>
      </c>
      <c r="AN1482" s="30">
        <v>18.592500000000001</v>
      </c>
      <c r="AO1482" s="30">
        <v>18.72</v>
      </c>
      <c r="AP1482" s="31">
        <v>-5.4100000000000002E-2</v>
      </c>
    </row>
    <row r="1483" spans="1:42" x14ac:dyDescent="0.2">
      <c r="A1483" s="11">
        <v>46100</v>
      </c>
      <c r="B1483" s="5" t="s">
        <v>243</v>
      </c>
      <c r="C1483" s="10">
        <v>46082</v>
      </c>
      <c r="D1483" s="5" t="s">
        <v>198</v>
      </c>
      <c r="E1483" s="18">
        <f>IF(SUMIFS('Daily NSE Equity Options'!$K:$K,'Daily NSE Equity Options'!$A:$A,$A1483)=0,"",SUMIFS('Daily NSE Equity Options'!$K:$K,'Daily NSE Equity Options'!$A:$A,$A1483))</f>
        <v>624.53229999999996</v>
      </c>
      <c r="F1483" s="7">
        <f>IF(SUMIFS('Daily BSE Equity Options'!$K:$K,'Daily BSE Equity Options'!$A:$A,$A1483)=0,"",SUMIFS('Daily BSE Equity Options'!$K:$K,'Daily BSE Equity Options'!$A:$A,$A1483))</f>
        <v>693.7346</v>
      </c>
      <c r="G1483" s="7">
        <f t="shared" si="621"/>
        <v>1318.2669000000001</v>
      </c>
      <c r="H1483" s="20">
        <f t="shared" si="622"/>
        <v>0.2653750310755576</v>
      </c>
      <c r="I1483" s="20">
        <f t="shared" si="623"/>
        <v>17.948854029810793</v>
      </c>
      <c r="J1483" s="20">
        <f t="shared" si="624"/>
        <v>1.4865172417695596</v>
      </c>
      <c r="K1483" s="20">
        <f t="shared" si="639"/>
        <v>5.3665139423309638E-2</v>
      </c>
      <c r="L1483" s="20">
        <f t="shared" si="640"/>
        <v>0.63742817874055313</v>
      </c>
      <c r="M1483" s="20">
        <f t="shared" si="641"/>
        <v>0.29699999114519238</v>
      </c>
      <c r="N1483" s="20">
        <f t="shared" si="625"/>
        <v>0.47375254586153981</v>
      </c>
      <c r="O1483" s="20">
        <f t="shared" si="626"/>
        <v>0.52624745413846008</v>
      </c>
      <c r="P1483" s="21">
        <f>IF(SUMIFS('Daily NSE Equity Options'!$L:$L,'Daily NSE Equity Options'!$A:$A,$A1483)=0,"",SUMIFS('Daily NSE Equity Options'!$L:$L,'Daily NSE Equity Options'!$A:$A,$A1483))</f>
        <v>94607.372399999993</v>
      </c>
      <c r="Q1483" s="8">
        <f>IF(SUMIFS('Daily BSE Equity Options'!$L:$L,'Daily BSE Equity Options'!$A:$A,$A1483)=0,"",SUMIFS('Daily BSE Equity Options'!$L:$L,'Daily BSE Equity Options'!$A:$A,$A1483))</f>
        <v>765408.74679999996</v>
      </c>
      <c r="R1483" s="8">
        <f t="shared" si="627"/>
        <v>860016.11919999996</v>
      </c>
      <c r="S1483" s="23">
        <f t="shared" si="628"/>
        <v>-0.48196426144058624</v>
      </c>
      <c r="T1483" s="23">
        <f t="shared" si="629"/>
        <v>58.998377130642154</v>
      </c>
      <c r="U1483" s="23">
        <f t="shared" si="630"/>
        <v>3.4016650275676614</v>
      </c>
      <c r="V1483" s="23">
        <f t="shared" si="642"/>
        <v>2.1527665757713921E-2</v>
      </c>
      <c r="W1483" s="23">
        <f t="shared" si="643"/>
        <v>3.2619251936907601</v>
      </c>
      <c r="X1483" s="23">
        <f t="shared" si="644"/>
        <v>2.1594326697220505</v>
      </c>
      <c r="Y1483" s="23">
        <f t="shared" si="631"/>
        <v>0.1100065106779687</v>
      </c>
      <c r="Z1483" s="23">
        <f t="shared" si="632"/>
        <v>0.88999348932203126</v>
      </c>
      <c r="AA1483" s="24">
        <f>IF(SUMIFS('Daily NSE Equity Options'!$M:$M,'Daily NSE Equity Options'!$A:$A,$A1483)=0,"",SUMIFS('Daily NSE Equity Options'!$M:$M,'Daily NSE Equity Options'!$A:$A,$A1483))</f>
        <v>66215379</v>
      </c>
      <c r="AB1483" s="9">
        <f>IF(SUMIFS('Daily BSE Equity Options'!$M:$M,'Daily BSE Equity Options'!$A:$A,$A1483)=0,"",SUMIFS('Daily BSE Equity Options'!$M:$M,'Daily BSE Equity Options'!$A:$A,$A1483))</f>
        <v>511237980</v>
      </c>
      <c r="AC1483" s="9">
        <f t="shared" si="633"/>
        <v>577453359</v>
      </c>
      <c r="AD1483" s="26">
        <f t="shared" si="634"/>
        <v>-0.41742824411537494</v>
      </c>
      <c r="AE1483" s="26">
        <f t="shared" si="635"/>
        <v>59.644513609482615</v>
      </c>
      <c r="AF1483" s="26">
        <f t="shared" si="636"/>
        <v>3.729713914706271</v>
      </c>
      <c r="AG1483" s="26">
        <f t="shared" si="645"/>
        <v>3.5552844350940971E-2</v>
      </c>
      <c r="AH1483" s="26">
        <f t="shared" si="646"/>
        <v>3.3623911079980466</v>
      </c>
      <c r="AI1483" s="26">
        <f t="shared" si="647"/>
        <v>2.1879862899886096</v>
      </c>
      <c r="AJ1483" s="26">
        <f t="shared" si="637"/>
        <v>0.11466792593373762</v>
      </c>
      <c r="AK1483" s="26">
        <f t="shared" si="638"/>
        <v>0.88533207406626235</v>
      </c>
      <c r="AL1483" s="29">
        <v>18.7225</v>
      </c>
      <c r="AM1483" s="30">
        <v>23.195</v>
      </c>
      <c r="AN1483" s="30">
        <v>18.7225</v>
      </c>
      <c r="AO1483" s="30">
        <v>22.8</v>
      </c>
      <c r="AP1483" s="31">
        <v>0.21779999999999999</v>
      </c>
    </row>
    <row r="1484" spans="1:42" x14ac:dyDescent="0.2">
      <c r="A1484" s="11">
        <v>46101</v>
      </c>
      <c r="B1484" s="5" t="s">
        <v>241</v>
      </c>
      <c r="C1484" s="10">
        <v>46082</v>
      </c>
      <c r="D1484" s="5" t="s">
        <v>198</v>
      </c>
      <c r="E1484" s="18">
        <f>IF(SUMIFS('Daily NSE Equity Options'!$K:$K,'Daily NSE Equity Options'!$A:$A,$A1484)=0,"",SUMIFS('Daily NSE Equity Options'!$K:$K,'Daily NSE Equity Options'!$A:$A,$A1484))</f>
        <v>1000.1183</v>
      </c>
      <c r="F1484" s="7">
        <f>IF(SUMIFS('Daily BSE Equity Options'!$K:$K,'Daily BSE Equity Options'!$A:$A,$A1484)=0,"",SUMIFS('Daily BSE Equity Options'!$K:$K,'Daily BSE Equity Options'!$A:$A,$A1484))</f>
        <v>150.01509999999999</v>
      </c>
      <c r="G1484" s="7">
        <f t="shared" si="621"/>
        <v>1150.1333999999999</v>
      </c>
      <c r="H1484" s="20">
        <f t="shared" si="622"/>
        <v>0.6862790886672181</v>
      </c>
      <c r="I1484" s="20">
        <f t="shared" si="623"/>
        <v>2.3829013803103383</v>
      </c>
      <c r="J1484" s="20">
        <f t="shared" si="624"/>
        <v>0.80430941478285911</v>
      </c>
      <c r="K1484" s="20">
        <f t="shared" si="639"/>
        <v>0.60138763039157461</v>
      </c>
      <c r="L1484" s="20">
        <f t="shared" si="640"/>
        <v>-0.78375721781788021</v>
      </c>
      <c r="M1484" s="20">
        <f t="shared" si="641"/>
        <v>-0.12754131959165482</v>
      </c>
      <c r="N1484" s="20">
        <f t="shared" si="625"/>
        <v>0.86956721715933127</v>
      </c>
      <c r="O1484" s="20">
        <f t="shared" si="626"/>
        <v>0.13043278284066875</v>
      </c>
      <c r="P1484" s="21">
        <f>IF(SUMIFS('Daily NSE Equity Options'!$L:$L,'Daily NSE Equity Options'!$A:$A,$A1484)=0,"",SUMIFS('Daily NSE Equity Options'!$L:$L,'Daily NSE Equity Options'!$A:$A,$A1484))</f>
        <v>153123.93859999999</v>
      </c>
      <c r="Q1484" s="8">
        <f>IF(SUMIFS('Daily BSE Equity Options'!$L:$L,'Daily BSE Equity Options'!$A:$A,$A1484)=0,"",SUMIFS('Daily BSE Equity Options'!$L:$L,'Daily BSE Equity Options'!$A:$A,$A1484))</f>
        <v>24066.6001</v>
      </c>
      <c r="R1484" s="8">
        <f t="shared" si="627"/>
        <v>177190.5387</v>
      </c>
      <c r="S1484" s="23">
        <f t="shared" si="628"/>
        <v>-0.6583790188199613</v>
      </c>
      <c r="T1484" s="23">
        <f t="shared" si="629"/>
        <v>0.24534184888715949</v>
      </c>
      <c r="U1484" s="23">
        <f t="shared" si="630"/>
        <v>-0.62102565171907065</v>
      </c>
      <c r="V1484" s="23">
        <f t="shared" si="642"/>
        <v>0.61852015033872787</v>
      </c>
      <c r="W1484" s="23">
        <f t="shared" si="643"/>
        <v>-0.96855719221838399</v>
      </c>
      <c r="X1484" s="23">
        <f t="shared" si="644"/>
        <v>-0.79396835158761292</v>
      </c>
      <c r="Y1484" s="23">
        <f t="shared" si="631"/>
        <v>0.86417672028895975</v>
      </c>
      <c r="Z1484" s="23">
        <f t="shared" si="632"/>
        <v>0.13582327971104025</v>
      </c>
      <c r="AA1484" s="24">
        <f>IF(SUMIFS('Daily NSE Equity Options'!$M:$M,'Daily NSE Equity Options'!$A:$A,$A1484)=0,"",SUMIFS('Daily NSE Equity Options'!$M:$M,'Daily NSE Equity Options'!$A:$A,$A1484))</f>
        <v>105724832</v>
      </c>
      <c r="AB1484" s="9">
        <f>IF(SUMIFS('Daily BSE Equity Options'!$M:$M,'Daily BSE Equity Options'!$A:$A,$A1484)=0,"",SUMIFS('Daily BSE Equity Options'!$M:$M,'Daily BSE Equity Options'!$A:$A,$A1484))</f>
        <v>15924025</v>
      </c>
      <c r="AC1484" s="9">
        <f t="shared" si="633"/>
        <v>121648857</v>
      </c>
      <c r="AD1484" s="26">
        <f t="shared" si="634"/>
        <v>-0.60416509660017503</v>
      </c>
      <c r="AE1484" s="26">
        <f t="shared" si="635"/>
        <v>0.25506124088665327</v>
      </c>
      <c r="AF1484" s="26">
        <f t="shared" si="636"/>
        <v>-0.56519987590298271</v>
      </c>
      <c r="AG1484" s="26">
        <f t="shared" si="645"/>
        <v>0.59668091607540297</v>
      </c>
      <c r="AH1484" s="26">
        <f t="shared" si="646"/>
        <v>-0.96885203051619917</v>
      </c>
      <c r="AI1484" s="26">
        <f t="shared" si="647"/>
        <v>-0.78933561454960732</v>
      </c>
      <c r="AJ1484" s="26">
        <f t="shared" si="637"/>
        <v>0.86909844126196767</v>
      </c>
      <c r="AK1484" s="26">
        <f t="shared" si="638"/>
        <v>0.13090155873803236</v>
      </c>
      <c r="AL1484" s="29">
        <v>22.802499999999998</v>
      </c>
      <c r="AM1484" s="30">
        <v>23.137499999999999</v>
      </c>
      <c r="AN1484" s="30">
        <v>21.684999999999999</v>
      </c>
      <c r="AO1484" s="30">
        <v>22.81</v>
      </c>
      <c r="AP1484" s="31">
        <v>2.9999999999999997E-4</v>
      </c>
    </row>
    <row r="1485" spans="1:42" x14ac:dyDescent="0.2">
      <c r="A1485" s="11">
        <v>46104</v>
      </c>
      <c r="B1485" s="5" t="s">
        <v>244</v>
      </c>
      <c r="C1485" s="10">
        <v>46082</v>
      </c>
      <c r="D1485" s="5" t="s">
        <v>198</v>
      </c>
      <c r="E1485" s="18">
        <f>IF(SUMIFS('Daily NSE Equity Options'!$K:$K,'Daily NSE Equity Options'!$A:$A,$A1485)=0,"",SUMIFS('Daily NSE Equity Options'!$K:$K,'Daily NSE Equity Options'!$A:$A,$A1485))</f>
        <v>1121.6711</v>
      </c>
      <c r="F1485" s="7">
        <f>IF(SUMIFS('Daily BSE Equity Options'!$K:$K,'Daily BSE Equity Options'!$A:$A,$A1485)=0,"",SUMIFS('Daily BSE Equity Options'!$K:$K,'Daily BSE Equity Options'!$A:$A,$A1485))</f>
        <v>156.18100000000001</v>
      </c>
      <c r="G1485" s="7">
        <f t="shared" si="621"/>
        <v>1277.8521000000001</v>
      </c>
      <c r="H1485" s="20" t="str">
        <f t="shared" si="622"/>
        <v/>
      </c>
      <c r="I1485" s="20" t="str">
        <f t="shared" si="623"/>
        <v/>
      </c>
      <c r="J1485" s="20" t="str">
        <f t="shared" si="624"/>
        <v/>
      </c>
      <c r="K1485" s="20">
        <f t="shared" si="639"/>
        <v>0.1215384220046769</v>
      </c>
      <c r="L1485" s="20">
        <f t="shared" si="640"/>
        <v>4.1101862412517232E-2</v>
      </c>
      <c r="M1485" s="20">
        <f t="shared" si="641"/>
        <v>0.11104685769494238</v>
      </c>
      <c r="N1485" s="20">
        <f t="shared" si="625"/>
        <v>0.87777850034444516</v>
      </c>
      <c r="O1485" s="20">
        <f t="shared" si="626"/>
        <v>0.12222149965555482</v>
      </c>
      <c r="P1485" s="21">
        <f>IF(SUMIFS('Daily NSE Equity Options'!$L:$L,'Daily NSE Equity Options'!$A:$A,$A1485)=0,"",SUMIFS('Daily NSE Equity Options'!$L:$L,'Daily NSE Equity Options'!$A:$A,$A1485))</f>
        <v>186080.4466</v>
      </c>
      <c r="Q1485" s="8">
        <f>IF(SUMIFS('Daily BSE Equity Options'!$L:$L,'Daily BSE Equity Options'!$A:$A,$A1485)=0,"",SUMIFS('Daily BSE Equity Options'!$L:$L,'Daily BSE Equity Options'!$A:$A,$A1485))</f>
        <v>25076.1554</v>
      </c>
      <c r="R1485" s="8">
        <f t="shared" si="627"/>
        <v>211156.60199999998</v>
      </c>
      <c r="S1485" s="23" t="str">
        <f t="shared" si="628"/>
        <v/>
      </c>
      <c r="T1485" s="23" t="str">
        <f t="shared" si="629"/>
        <v/>
      </c>
      <c r="U1485" s="23" t="str">
        <f t="shared" si="630"/>
        <v/>
      </c>
      <c r="V1485" s="23">
        <f t="shared" si="642"/>
        <v>0.2152276665642141</v>
      </c>
      <c r="W1485" s="23">
        <f t="shared" si="643"/>
        <v>4.1948397189680353E-2</v>
      </c>
      <c r="X1485" s="23">
        <f t="shared" si="644"/>
        <v>0.191692307891832</v>
      </c>
      <c r="Y1485" s="23">
        <f t="shared" si="631"/>
        <v>0.88124380122388979</v>
      </c>
      <c r="Z1485" s="23">
        <f t="shared" si="632"/>
        <v>0.11875619877611027</v>
      </c>
      <c r="AA1485" s="24">
        <f>IF(SUMIFS('Daily NSE Equity Options'!$M:$M,'Daily NSE Equity Options'!$A:$A,$A1485)=0,"",SUMIFS('Daily NSE Equity Options'!$M:$M,'Daily NSE Equity Options'!$A:$A,$A1485))</f>
        <v>130344003</v>
      </c>
      <c r="AB1485" s="9">
        <f>IF(SUMIFS('Daily BSE Equity Options'!$M:$M,'Daily BSE Equity Options'!$A:$A,$A1485)=0,"",SUMIFS('Daily BSE Equity Options'!$M:$M,'Daily BSE Equity Options'!$A:$A,$A1485))</f>
        <v>17031963</v>
      </c>
      <c r="AC1485" s="9">
        <f t="shared" si="633"/>
        <v>147375966</v>
      </c>
      <c r="AD1485" s="26" t="str">
        <f t="shared" si="634"/>
        <v/>
      </c>
      <c r="AE1485" s="26" t="str">
        <f t="shared" si="635"/>
        <v/>
      </c>
      <c r="AF1485" s="26" t="str">
        <f t="shared" si="636"/>
        <v/>
      </c>
      <c r="AG1485" s="26">
        <f t="shared" si="645"/>
        <v>0.23286081930118363</v>
      </c>
      <c r="AH1485" s="26">
        <f t="shared" si="646"/>
        <v>6.9576504683960261E-2</v>
      </c>
      <c r="AI1485" s="26">
        <f t="shared" si="647"/>
        <v>0.21148664800031791</v>
      </c>
      <c r="AJ1485" s="26">
        <f t="shared" si="637"/>
        <v>0.88443188219712843</v>
      </c>
      <c r="AK1485" s="26">
        <f t="shared" si="638"/>
        <v>0.1155681178028716</v>
      </c>
      <c r="AL1485" s="29">
        <v>22.8125</v>
      </c>
      <c r="AM1485" s="30">
        <v>27.172499999999999</v>
      </c>
      <c r="AN1485" s="30">
        <v>22.8125</v>
      </c>
      <c r="AO1485" s="30">
        <v>26.73</v>
      </c>
      <c r="AP1485" s="31">
        <v>0.17169999999999999</v>
      </c>
    </row>
    <row r="1486" spans="1:42" x14ac:dyDescent="0.2">
      <c r="A1486" s="11">
        <v>46105</v>
      </c>
      <c r="B1486" s="5" t="s">
        <v>242</v>
      </c>
      <c r="C1486" s="10">
        <v>46082</v>
      </c>
      <c r="D1486" s="5" t="s">
        <v>198</v>
      </c>
      <c r="E1486" s="18">
        <f>IF(SUMIFS('Daily NSE Equity Options'!$K:$K,'Daily NSE Equity Options'!$A:$A,$A1486)=0,"",SUMIFS('Daily NSE Equity Options'!$K:$K,'Daily NSE Equity Options'!$A:$A,$A1486))</f>
        <v>1330.5057999999999</v>
      </c>
      <c r="F1486" s="7">
        <f>IF(SUMIFS('Daily BSE Equity Options'!$K:$K,'Daily BSE Equity Options'!$A:$A,$A1486)=0,"",SUMIFS('Daily BSE Equity Options'!$K:$K,'Daily BSE Equity Options'!$A:$A,$A1486))</f>
        <v>215.87610000000001</v>
      </c>
      <c r="G1486" s="7">
        <f t="shared" si="621"/>
        <v>1546.3818999999999</v>
      </c>
      <c r="H1486" s="20">
        <f t="shared" si="622"/>
        <v>1.2338791608441388</v>
      </c>
      <c r="I1486" s="20">
        <f t="shared" si="623"/>
        <v>0.28408633298932595</v>
      </c>
      <c r="J1486" s="20">
        <f t="shared" si="624"/>
        <v>1.0248026828687693</v>
      </c>
      <c r="K1486" s="20">
        <f t="shared" si="639"/>
        <v>0.18618176041087264</v>
      </c>
      <c r="L1486" s="20">
        <f t="shared" si="640"/>
        <v>0.3822174272158585</v>
      </c>
      <c r="M1486" s="20">
        <f t="shared" si="641"/>
        <v>0.21014153359375465</v>
      </c>
      <c r="N1486" s="20">
        <f t="shared" si="625"/>
        <v>0.86039923255697703</v>
      </c>
      <c r="O1486" s="20">
        <f t="shared" si="626"/>
        <v>0.13960076744302299</v>
      </c>
      <c r="P1486" s="21">
        <f>IF(SUMIFS('Daily NSE Equity Options'!$L:$L,'Daily NSE Equity Options'!$A:$A,$A1486)=0,"",SUMIFS('Daily NSE Equity Options'!$L:$L,'Daily NSE Equity Options'!$A:$A,$A1486))</f>
        <v>705076.11100000003</v>
      </c>
      <c r="Q1486" s="8">
        <f>IF(SUMIFS('Daily BSE Equity Options'!$L:$L,'Daily BSE Equity Options'!$A:$A,$A1486)=0,"",SUMIFS('Daily BSE Equity Options'!$L:$L,'Daily BSE Equity Options'!$A:$A,$A1486))</f>
        <v>61906.092100000002</v>
      </c>
      <c r="R1486" s="8">
        <f t="shared" si="627"/>
        <v>766982.20310000004</v>
      </c>
      <c r="S1486" s="23">
        <f t="shared" si="628"/>
        <v>3.0738288271628544</v>
      </c>
      <c r="T1486" s="23">
        <f t="shared" si="629"/>
        <v>-0.41051436667174124</v>
      </c>
      <c r="U1486" s="23">
        <f t="shared" si="630"/>
        <v>1.7580191428194407</v>
      </c>
      <c r="V1486" s="23">
        <f t="shared" si="642"/>
        <v>2.7890929642684985</v>
      </c>
      <c r="W1486" s="23">
        <f t="shared" si="643"/>
        <v>1.4687234192207952</v>
      </c>
      <c r="X1486" s="23">
        <f t="shared" si="644"/>
        <v>2.6322908961188913</v>
      </c>
      <c r="Y1486" s="23">
        <f t="shared" si="631"/>
        <v>0.91928614269042086</v>
      </c>
      <c r="Z1486" s="23">
        <f t="shared" si="632"/>
        <v>8.0713857309579071E-2</v>
      </c>
      <c r="AA1486" s="24">
        <f>IF(SUMIFS('Daily NSE Equity Options'!$M:$M,'Daily NSE Equity Options'!$A:$A,$A1486)=0,"",SUMIFS('Daily NSE Equity Options'!$M:$M,'Daily NSE Equity Options'!$A:$A,$A1486))</f>
        <v>478151807</v>
      </c>
      <c r="AB1486" s="9">
        <f>IF(SUMIFS('Daily BSE Equity Options'!$M:$M,'Daily BSE Equity Options'!$A:$A,$A1486)=0,"",SUMIFS('Daily BSE Equity Options'!$M:$M,'Daily BSE Equity Options'!$A:$A,$A1486))</f>
        <v>41800283</v>
      </c>
      <c r="AC1486" s="9">
        <f t="shared" si="633"/>
        <v>519952090</v>
      </c>
      <c r="AD1486" s="26">
        <f t="shared" si="634"/>
        <v>3.3885447748824085</v>
      </c>
      <c r="AE1486" s="26">
        <f t="shared" si="635"/>
        <v>-0.37830289410388096</v>
      </c>
      <c r="AF1486" s="26">
        <f t="shared" si="636"/>
        <v>1.951082498057938</v>
      </c>
      <c r="AG1486" s="26">
        <f t="shared" si="645"/>
        <v>2.6683836309676634</v>
      </c>
      <c r="AH1486" s="26">
        <f t="shared" si="646"/>
        <v>1.4542257988700422</v>
      </c>
      <c r="AI1486" s="26">
        <f t="shared" si="647"/>
        <v>2.5280656955965264</v>
      </c>
      <c r="AJ1486" s="26">
        <f t="shared" si="637"/>
        <v>0.91960743344641616</v>
      </c>
      <c r="AK1486" s="26">
        <f t="shared" si="638"/>
        <v>8.0392566553583816E-2</v>
      </c>
      <c r="AL1486" s="29">
        <v>26.73</v>
      </c>
      <c r="AM1486" s="30">
        <v>26.73</v>
      </c>
      <c r="AN1486" s="30">
        <v>24.63</v>
      </c>
      <c r="AO1486" s="30">
        <v>24.74</v>
      </c>
      <c r="AP1486" s="31">
        <v>-7.4399999999999994E-2</v>
      </c>
    </row>
    <row r="1487" spans="1:42" x14ac:dyDescent="0.2">
      <c r="A1487" s="11">
        <v>46106</v>
      </c>
      <c r="B1487" s="5" t="s">
        <v>240</v>
      </c>
      <c r="C1487" s="10">
        <v>46082</v>
      </c>
      <c r="D1487" s="5" t="s">
        <v>198</v>
      </c>
      <c r="E1487" s="18">
        <f>IF(SUMIFS('Daily NSE Equity Options'!$K:$K,'Daily NSE Equity Options'!$A:$A,$A1487)=0,"",SUMIFS('Daily NSE Equity Options'!$K:$K,'Daily NSE Equity Options'!$A:$A,$A1487))</f>
        <v>607.68889999999999</v>
      </c>
      <c r="F1487" s="7">
        <f>IF(SUMIFS('Daily BSE Equity Options'!$K:$K,'Daily BSE Equity Options'!$A:$A,$A1487)=0,"",SUMIFS('Daily BSE Equity Options'!$K:$K,'Daily BSE Equity Options'!$A:$A,$A1487))</f>
        <v>721.96190000000001</v>
      </c>
      <c r="G1487" s="7">
        <f t="shared" si="621"/>
        <v>1329.6507999999999</v>
      </c>
      <c r="H1487" s="20">
        <f t="shared" si="622"/>
        <v>8.5605399078477973E-2</v>
      </c>
      <c r="I1487" s="20">
        <f t="shared" si="623"/>
        <v>1.0791863328618923</v>
      </c>
      <c r="J1487" s="20">
        <f t="shared" si="624"/>
        <v>0.46598361085002526</v>
      </c>
      <c r="K1487" s="20">
        <f t="shared" si="639"/>
        <v>-0.54326474939079561</v>
      </c>
      <c r="L1487" s="20">
        <f t="shared" si="640"/>
        <v>2.3443345511615226</v>
      </c>
      <c r="M1487" s="20">
        <f t="shared" si="641"/>
        <v>-0.14015367096575559</v>
      </c>
      <c r="N1487" s="20">
        <f t="shared" si="625"/>
        <v>0.45702894323832999</v>
      </c>
      <c r="O1487" s="20">
        <f t="shared" si="626"/>
        <v>0.54297105676167012</v>
      </c>
      <c r="P1487" s="21">
        <f>IF(SUMIFS('Daily NSE Equity Options'!$L:$L,'Daily NSE Equity Options'!$A:$A,$A1487)=0,"",SUMIFS('Daily NSE Equity Options'!$L:$L,'Daily NSE Equity Options'!$A:$A,$A1487))</f>
        <v>77779.172500000001</v>
      </c>
      <c r="Q1487" s="8">
        <f>IF(SUMIFS('Daily BSE Equity Options'!$L:$L,'Daily BSE Equity Options'!$A:$A,$A1487)=0,"",SUMIFS('Daily BSE Equity Options'!$L:$L,'Daily BSE Equity Options'!$A:$A,$A1487))</f>
        <v>736574.15170000005</v>
      </c>
      <c r="R1487" s="8">
        <f t="shared" si="627"/>
        <v>814353.32420000003</v>
      </c>
      <c r="S1487" s="23">
        <f t="shared" si="628"/>
        <v>-0.54432169817279963</v>
      </c>
      <c r="T1487" s="23">
        <f t="shared" si="629"/>
        <v>0.49277244128019504</v>
      </c>
      <c r="U1487" s="23">
        <f t="shared" si="630"/>
        <v>0.22622201330903513</v>
      </c>
      <c r="V1487" s="23">
        <f t="shared" si="642"/>
        <v>-0.88968684190748304</v>
      </c>
      <c r="W1487" s="23">
        <f t="shared" si="643"/>
        <v>10.898249860614284</v>
      </c>
      <c r="X1487" s="23">
        <f t="shared" si="644"/>
        <v>6.1762999074208791E-2</v>
      </c>
      <c r="Y1487" s="23">
        <f t="shared" si="631"/>
        <v>9.5510351819842174E-2</v>
      </c>
      <c r="Z1487" s="23">
        <f t="shared" si="632"/>
        <v>0.90448964818015787</v>
      </c>
      <c r="AA1487" s="24">
        <f>IF(SUMIFS('Daily NSE Equity Options'!$M:$M,'Daily NSE Equity Options'!$A:$A,$A1487)=0,"",SUMIFS('Daily NSE Equity Options'!$M:$M,'Daily NSE Equity Options'!$A:$A,$A1487))</f>
        <v>56224964</v>
      </c>
      <c r="AB1487" s="9">
        <f>IF(SUMIFS('Daily BSE Equity Options'!$M:$M,'Daily BSE Equity Options'!$A:$A,$A1487)=0,"",SUMIFS('Daily BSE Equity Options'!$M:$M,'Daily BSE Equity Options'!$A:$A,$A1487))</f>
        <v>487542044</v>
      </c>
      <c r="AC1487" s="9">
        <f t="shared" si="633"/>
        <v>543767008</v>
      </c>
      <c r="AD1487" s="26">
        <f t="shared" si="634"/>
        <v>-0.46999217746601929</v>
      </c>
      <c r="AE1487" s="26">
        <f t="shared" si="635"/>
        <v>0.55445963397650755</v>
      </c>
      <c r="AF1487" s="26">
        <f t="shared" si="636"/>
        <v>0.29553432101510557</v>
      </c>
      <c r="AG1487" s="26">
        <f t="shared" si="645"/>
        <v>-0.88241189685601251</v>
      </c>
      <c r="AH1487" s="26">
        <f t="shared" si="646"/>
        <v>10.663606296636795</v>
      </c>
      <c r="AI1487" s="26">
        <f t="shared" si="647"/>
        <v>4.5802139193247493E-2</v>
      </c>
      <c r="AJ1487" s="26">
        <f t="shared" si="637"/>
        <v>0.10339899841808718</v>
      </c>
      <c r="AK1487" s="26">
        <f t="shared" si="638"/>
        <v>0.8966010015819128</v>
      </c>
      <c r="AL1487" s="29">
        <v>24.74</v>
      </c>
      <c r="AM1487" s="30">
        <v>25.23</v>
      </c>
      <c r="AN1487" s="30">
        <v>24.135000000000002</v>
      </c>
      <c r="AO1487" s="30">
        <v>24.64</v>
      </c>
      <c r="AP1487" s="31">
        <v>-4.0000000000000001E-3</v>
      </c>
    </row>
    <row r="1488" spans="1:42" x14ac:dyDescent="0.2">
      <c r="A1488" s="11">
        <v>46108</v>
      </c>
      <c r="B1488" s="5" t="s">
        <v>241</v>
      </c>
      <c r="C1488" s="10">
        <v>46082</v>
      </c>
      <c r="D1488" s="5" t="s">
        <v>198</v>
      </c>
      <c r="E1488" s="18">
        <f>IF(SUMIFS('Daily NSE Equity Options'!$K:$K,'Daily NSE Equity Options'!$A:$A,$A1488)=0,"",SUMIFS('Daily NSE Equity Options'!$K:$K,'Daily NSE Equity Options'!$A:$A,$A1488))</f>
        <v>908.17840000000001</v>
      </c>
      <c r="F1488" s="7">
        <f>IF(SUMIFS('Daily BSE Equity Options'!$K:$K,'Daily BSE Equity Options'!$A:$A,$A1488)=0,"",SUMIFS('Daily BSE Equity Options'!$K:$K,'Daily BSE Equity Options'!$A:$A,$A1488))</f>
        <v>100.5294</v>
      </c>
      <c r="G1488" s="7">
        <f t="shared" si="621"/>
        <v>1008.7078</v>
      </c>
      <c r="H1488" s="20">
        <f t="shared" si="622"/>
        <v>0.58859959393714978</v>
      </c>
      <c r="I1488" s="20">
        <f t="shared" si="623"/>
        <v>1.6077733016168652</v>
      </c>
      <c r="J1488" s="20">
        <f t="shared" si="624"/>
        <v>0.65298308126642413</v>
      </c>
      <c r="K1488" s="20">
        <f t="shared" si="639"/>
        <v>0.49447916524392665</v>
      </c>
      <c r="L1488" s="20">
        <f t="shared" si="640"/>
        <v>-0.86075525592139979</v>
      </c>
      <c r="M1488" s="20">
        <f t="shared" si="641"/>
        <v>-0.24137390057600083</v>
      </c>
      <c r="N1488" s="20">
        <f t="shared" si="625"/>
        <v>0.90033843299318195</v>
      </c>
      <c r="O1488" s="20">
        <f t="shared" si="626"/>
        <v>9.9661567006818025E-2</v>
      </c>
      <c r="P1488" s="21">
        <f>IF(SUMIFS('Daily NSE Equity Options'!$L:$L,'Daily NSE Equity Options'!$A:$A,$A1488)=0,"",SUMIFS('Daily NSE Equity Options'!$L:$L,'Daily NSE Equity Options'!$A:$A,$A1488))</f>
        <v>145198.6421</v>
      </c>
      <c r="Q1488" s="8">
        <f>IF(SUMIFS('Daily BSE Equity Options'!$L:$L,'Daily BSE Equity Options'!$A:$A,$A1488)=0,"",SUMIFS('Daily BSE Equity Options'!$L:$L,'Daily BSE Equity Options'!$A:$A,$A1488))</f>
        <v>12975.2318</v>
      </c>
      <c r="R1488" s="8">
        <f t="shared" si="627"/>
        <v>158173.87390000001</v>
      </c>
      <c r="S1488" s="23">
        <f t="shared" si="628"/>
        <v>-0.73264266432617364</v>
      </c>
      <c r="T1488" s="23">
        <f t="shared" si="629"/>
        <v>-0.14672946292435762</v>
      </c>
      <c r="U1488" s="23">
        <f t="shared" si="630"/>
        <v>-0.71668394279712022</v>
      </c>
      <c r="V1488" s="23">
        <f t="shared" si="642"/>
        <v>0.8668062083072432</v>
      </c>
      <c r="W1488" s="23">
        <f t="shared" si="643"/>
        <v>-0.98238435088978704</v>
      </c>
      <c r="X1488" s="23">
        <f t="shared" si="644"/>
        <v>-0.80576750999894797</v>
      </c>
      <c r="Y1488" s="23">
        <f t="shared" si="631"/>
        <v>0.91796855270673117</v>
      </c>
      <c r="Z1488" s="23">
        <f t="shared" si="632"/>
        <v>8.2031447293268819E-2</v>
      </c>
      <c r="AA1488" s="24">
        <f>IF(SUMIFS('Daily NSE Equity Options'!$M:$M,'Daily NSE Equity Options'!$A:$A,$A1488)=0,"",SUMIFS('Daily NSE Equity Options'!$M:$M,'Daily NSE Equity Options'!$A:$A,$A1488))</f>
        <v>101971152</v>
      </c>
      <c r="AB1488" s="9">
        <f>IF(SUMIFS('Daily BSE Equity Options'!$M:$M,'Daily BSE Equity Options'!$A:$A,$A1488)=0,"",SUMIFS('Daily BSE Equity Options'!$M:$M,'Daily BSE Equity Options'!$A:$A,$A1488))</f>
        <v>8673449</v>
      </c>
      <c r="AC1488" s="9">
        <f t="shared" si="633"/>
        <v>110644601</v>
      </c>
      <c r="AD1488" s="26">
        <f t="shared" si="634"/>
        <v>-0.69031702523006699</v>
      </c>
      <c r="AE1488" s="26">
        <f t="shared" si="635"/>
        <v>-0.11176087337661278</v>
      </c>
      <c r="AF1488" s="26">
        <f t="shared" si="636"/>
        <v>-0.67365393287023179</v>
      </c>
      <c r="AG1488" s="26">
        <f t="shared" si="645"/>
        <v>0.81362769747616026</v>
      </c>
      <c r="AH1488" s="26">
        <f t="shared" si="646"/>
        <v>-0.98220984403962497</v>
      </c>
      <c r="AI1488" s="26">
        <f t="shared" si="647"/>
        <v>-0.79652204092529277</v>
      </c>
      <c r="AJ1488" s="26">
        <f t="shared" si="637"/>
        <v>0.92160983074086011</v>
      </c>
      <c r="AK1488" s="26">
        <f t="shared" si="638"/>
        <v>7.83901692591399E-2</v>
      </c>
      <c r="AL1488" s="29">
        <v>24.64</v>
      </c>
      <c r="AM1488" s="30">
        <v>27.087499999999999</v>
      </c>
      <c r="AN1488" s="30">
        <v>23.385000000000002</v>
      </c>
      <c r="AO1488" s="30">
        <v>26.8</v>
      </c>
      <c r="AP1488" s="31">
        <v>8.77E-2</v>
      </c>
    </row>
    <row r="1489" spans="1:42" x14ac:dyDescent="0.2">
      <c r="A1489" s="11">
        <v>46111</v>
      </c>
      <c r="B1489" s="5" t="s">
        <v>244</v>
      </c>
      <c r="C1489" s="10">
        <v>46082</v>
      </c>
      <c r="D1489" s="5" t="s">
        <v>198</v>
      </c>
      <c r="E1489" s="18">
        <f>IF(SUMIFS('Daily NSE Equity Options'!$K:$K,'Daily NSE Equity Options'!$A:$A,$A1489)=0,"",SUMIFS('Daily NSE Equity Options'!$K:$K,'Daily NSE Equity Options'!$A:$A,$A1489))</f>
        <v>1265.9463000000001</v>
      </c>
      <c r="F1489" s="7">
        <f>IF(SUMIFS('Daily BSE Equity Options'!$K:$K,'Daily BSE Equity Options'!$A:$A,$A1489)=0,"",SUMIFS('Daily BSE Equity Options'!$K:$K,'Daily BSE Equity Options'!$A:$A,$A1489))</f>
        <v>127.8776</v>
      </c>
      <c r="G1489" s="7">
        <f t="shared" si="621"/>
        <v>1393.8239000000001</v>
      </c>
      <c r="H1489" s="20" t="str">
        <f t="shared" si="622"/>
        <v/>
      </c>
      <c r="I1489" s="20" t="str">
        <f t="shared" si="623"/>
        <v/>
      </c>
      <c r="J1489" s="20" t="str">
        <f t="shared" si="624"/>
        <v/>
      </c>
      <c r="K1489" s="20">
        <f t="shared" si="639"/>
        <v>0.3939401113261447</v>
      </c>
      <c r="L1489" s="20">
        <f t="shared" si="640"/>
        <v>0.27204181065439559</v>
      </c>
      <c r="M1489" s="20">
        <f t="shared" si="641"/>
        <v>0.38179153566572999</v>
      </c>
      <c r="N1489" s="20">
        <f t="shared" si="625"/>
        <v>0.90825412019409335</v>
      </c>
      <c r="O1489" s="20">
        <f t="shared" si="626"/>
        <v>9.1745879805906608E-2</v>
      </c>
      <c r="P1489" s="21">
        <f>IF(SUMIFS('Daily NSE Equity Options'!$L:$L,'Daily NSE Equity Options'!$A:$A,$A1489)=0,"",SUMIFS('Daily NSE Equity Options'!$L:$L,'Daily NSE Equity Options'!$A:$A,$A1489))</f>
        <v>652631.95090000005</v>
      </c>
      <c r="Q1489" s="8">
        <f>IF(SUMIFS('Daily BSE Equity Options'!$L:$L,'Daily BSE Equity Options'!$A:$A,$A1489)=0,"",SUMIFS('Daily BSE Equity Options'!$L:$L,'Daily BSE Equity Options'!$A:$A,$A1489))</f>
        <v>23758.652999999998</v>
      </c>
      <c r="R1489" s="8">
        <f t="shared" si="627"/>
        <v>676390.6039000001</v>
      </c>
      <c r="S1489" s="23" t="str">
        <f t="shared" si="628"/>
        <v/>
      </c>
      <c r="T1489" s="23" t="str">
        <f t="shared" si="629"/>
        <v/>
      </c>
      <c r="U1489" s="23" t="str">
        <f t="shared" si="630"/>
        <v/>
      </c>
      <c r="V1489" s="23">
        <f t="shared" si="642"/>
        <v>3.4947524402502665</v>
      </c>
      <c r="W1489" s="23">
        <f t="shared" si="643"/>
        <v>0.83107734537736722</v>
      </c>
      <c r="X1489" s="23">
        <f t="shared" si="644"/>
        <v>3.2762473170988073</v>
      </c>
      <c r="Y1489" s="23">
        <f t="shared" si="631"/>
        <v>0.96487435978115299</v>
      </c>
      <c r="Z1489" s="23">
        <f t="shared" si="632"/>
        <v>3.5125640218846919E-2</v>
      </c>
      <c r="AA1489" s="24">
        <f>IF(SUMIFS('Daily NSE Equity Options'!$M:$M,'Daily NSE Equity Options'!$A:$A,$A1489)=0,"",SUMIFS('Daily NSE Equity Options'!$M:$M,'Daily NSE Equity Options'!$A:$A,$A1489))</f>
        <v>445505355</v>
      </c>
      <c r="AB1489" s="9">
        <f>IF(SUMIFS('Daily BSE Equity Options'!$M:$M,'Daily BSE Equity Options'!$A:$A,$A1489)=0,"",SUMIFS('Daily BSE Equity Options'!$M:$M,'Daily BSE Equity Options'!$A:$A,$A1489))</f>
        <v>16217500</v>
      </c>
      <c r="AC1489" s="9">
        <f t="shared" si="633"/>
        <v>461722855</v>
      </c>
      <c r="AD1489" s="26" t="str">
        <f t="shared" si="634"/>
        <v/>
      </c>
      <c r="AE1489" s="26" t="str">
        <f t="shared" si="635"/>
        <v/>
      </c>
      <c r="AF1489" s="26" t="str">
        <f t="shared" si="636"/>
        <v/>
      </c>
      <c r="AG1489" s="26">
        <f t="shared" si="645"/>
        <v>3.3689351964955732</v>
      </c>
      <c r="AH1489" s="26">
        <f t="shared" si="646"/>
        <v>0.86978674803990885</v>
      </c>
      <c r="AI1489" s="26">
        <f t="shared" si="647"/>
        <v>3.1730265266174174</v>
      </c>
      <c r="AJ1489" s="26">
        <f t="shared" si="637"/>
        <v>0.96487611599819978</v>
      </c>
      <c r="AK1489" s="26">
        <f t="shared" si="638"/>
        <v>3.5123884001800172E-2</v>
      </c>
      <c r="AL1489" s="29">
        <v>26.802499999999998</v>
      </c>
      <c r="AM1489" s="30">
        <v>28.907499999999999</v>
      </c>
      <c r="AN1489" s="30">
        <v>26.802499999999998</v>
      </c>
      <c r="AO1489" s="30">
        <v>27.89</v>
      </c>
      <c r="AP1489" s="31">
        <v>4.0599999999999997E-2</v>
      </c>
    </row>
    <row r="1490" spans="1:42" x14ac:dyDescent="0.2">
      <c r="A1490" s="11">
        <v>46113</v>
      </c>
      <c r="B1490" s="5" t="s">
        <v>240</v>
      </c>
      <c r="C1490" s="10">
        <v>46113</v>
      </c>
      <c r="D1490" s="5" t="s">
        <v>199</v>
      </c>
      <c r="E1490" s="18">
        <f>IF(SUMIFS('Daily NSE Equity Options'!$K:$K,'Daily NSE Equity Options'!$A:$A,$A1490)=0,"",SUMIFS('Daily NSE Equity Options'!$K:$K,'Daily NSE Equity Options'!$A:$A,$A1490))</f>
        <v>606.47829999999999</v>
      </c>
      <c r="F1490" s="7">
        <f>IF(SUMIFS('Daily BSE Equity Options'!$K:$K,'Daily BSE Equity Options'!$A:$A,$A1490)=0,"",SUMIFS('Daily BSE Equity Options'!$K:$K,'Daily BSE Equity Options'!$A:$A,$A1490))</f>
        <v>434.56729999999999</v>
      </c>
      <c r="G1490" s="7">
        <f t="shared" si="621"/>
        <v>1041.0455999999999</v>
      </c>
      <c r="H1490" s="20">
        <f t="shared" si="622"/>
        <v>0.35368728370082114</v>
      </c>
      <c r="I1490" s="20">
        <f t="shared" si="623"/>
        <v>0.4399606217678389</v>
      </c>
      <c r="J1490" s="20">
        <f t="shared" si="624"/>
        <v>0.3884114201639719</v>
      </c>
      <c r="K1490" s="20">
        <f t="shared" si="639"/>
        <v>-0.52092888932176673</v>
      </c>
      <c r="L1490" s="20">
        <f t="shared" si="640"/>
        <v>2.3983066619955333</v>
      </c>
      <c r="M1490" s="20">
        <f t="shared" si="641"/>
        <v>-0.25310105530548022</v>
      </c>
      <c r="N1490" s="20">
        <f t="shared" si="625"/>
        <v>0.58256650813374555</v>
      </c>
      <c r="O1490" s="20">
        <f t="shared" si="626"/>
        <v>0.4174334918662545</v>
      </c>
      <c r="P1490" s="21">
        <f>IF(SUMIFS('Daily NSE Equity Options'!$L:$L,'Daily NSE Equity Options'!$A:$A,$A1490)=0,"",SUMIFS('Daily NSE Equity Options'!$L:$L,'Daily NSE Equity Options'!$A:$A,$A1490))</f>
        <v>70115.093399999998</v>
      </c>
      <c r="Q1490" s="8">
        <f>IF(SUMIFS('Daily BSE Equity Options'!$L:$L,'Daily BSE Equity Options'!$A:$A,$A1490)=0,"",SUMIFS('Daily BSE Equity Options'!$L:$L,'Daily BSE Equity Options'!$A:$A,$A1490))</f>
        <v>153862.65150000001</v>
      </c>
      <c r="R1490" s="8">
        <f t="shared" si="627"/>
        <v>223977.74489999999</v>
      </c>
      <c r="S1490" s="23">
        <f t="shared" si="628"/>
        <v>-0.48088570708821621</v>
      </c>
      <c r="T1490" s="23">
        <f t="shared" si="629"/>
        <v>-0.6356488353598152</v>
      </c>
      <c r="U1490" s="23">
        <f t="shared" si="630"/>
        <v>-0.59814453757157882</v>
      </c>
      <c r="V1490" s="23">
        <f t="shared" si="642"/>
        <v>-0.89256564392333371</v>
      </c>
      <c r="W1490" s="23">
        <f t="shared" si="643"/>
        <v>5.4760679614286225</v>
      </c>
      <c r="X1490" s="23">
        <f t="shared" si="644"/>
        <v>-0.66886331121608311</v>
      </c>
      <c r="Y1490" s="23">
        <f t="shared" si="631"/>
        <v>0.31304491181168242</v>
      </c>
      <c r="Z1490" s="23">
        <f t="shared" si="632"/>
        <v>0.68695508818831763</v>
      </c>
      <c r="AA1490" s="24">
        <f>IF(SUMIFS('Daily NSE Equity Options'!$M:$M,'Daily NSE Equity Options'!$A:$A,$A1490)=0,"",SUMIFS('Daily NSE Equity Options'!$M:$M,'Daily NSE Equity Options'!$A:$A,$A1490))</f>
        <v>49135891</v>
      </c>
      <c r="AB1490" s="9">
        <f>IF(SUMIFS('Daily BSE Equity Options'!$M:$M,'Daily BSE Equity Options'!$A:$A,$A1490)=0,"",SUMIFS('Daily BSE Equity Options'!$M:$M,'Daily BSE Equity Options'!$A:$A,$A1490))</f>
        <v>104505129</v>
      </c>
      <c r="AC1490" s="9">
        <f t="shared" si="633"/>
        <v>153641020</v>
      </c>
      <c r="AD1490" s="26">
        <f t="shared" si="634"/>
        <v>-0.39304448885310317</v>
      </c>
      <c r="AE1490" s="26">
        <f t="shared" si="635"/>
        <v>-0.62129591085646152</v>
      </c>
      <c r="AF1490" s="26">
        <f t="shared" si="636"/>
        <v>-0.56952358866468877</v>
      </c>
      <c r="AG1490" s="26">
        <f t="shared" si="645"/>
        <v>-0.88970751877943199</v>
      </c>
      <c r="AH1490" s="26">
        <f t="shared" si="646"/>
        <v>5.4439728071527673</v>
      </c>
      <c r="AI1490" s="26">
        <f t="shared" si="647"/>
        <v>-0.66724406570690542</v>
      </c>
      <c r="AJ1490" s="26">
        <f t="shared" si="637"/>
        <v>0.31980971618126464</v>
      </c>
      <c r="AK1490" s="26">
        <f t="shared" si="638"/>
        <v>0.68019028381873536</v>
      </c>
      <c r="AL1490" s="29">
        <v>27.887499999999999</v>
      </c>
      <c r="AM1490" s="30">
        <v>27.887499999999999</v>
      </c>
      <c r="AN1490" s="30">
        <v>23.647500000000001</v>
      </c>
      <c r="AO1490" s="30">
        <v>25.01</v>
      </c>
      <c r="AP1490" s="31">
        <v>-0.1032</v>
      </c>
    </row>
    <row r="1491" spans="1:42" x14ac:dyDescent="0.2">
      <c r="A1491" s="11">
        <v>46114</v>
      </c>
      <c r="B1491" s="5" t="s">
        <v>243</v>
      </c>
      <c r="C1491" s="10">
        <v>46113</v>
      </c>
      <c r="D1491" s="5" t="s">
        <v>199</v>
      </c>
      <c r="E1491" s="18">
        <f>IF(SUMIFS('Daily NSE Equity Options'!$K:$K,'Daily NSE Equity Options'!$A:$A,$A1491)=0,"",SUMIFS('Daily NSE Equity Options'!$K:$K,'Daily NSE Equity Options'!$A:$A,$A1491))</f>
        <v>599.23590000000002</v>
      </c>
      <c r="F1491" s="7">
        <f>IF(SUMIFS('Daily BSE Equity Options'!$K:$K,'Daily BSE Equity Options'!$A:$A,$A1491)=0,"",SUMIFS('Daily BSE Equity Options'!$K:$K,'Daily BSE Equity Options'!$A:$A,$A1491))</f>
        <v>852.11360000000002</v>
      </c>
      <c r="G1491" s="7">
        <f t="shared" si="621"/>
        <v>1451.3495</v>
      </c>
      <c r="H1491" s="20">
        <f t="shared" si="622"/>
        <v>0.20333979078966058</v>
      </c>
      <c r="I1491" s="20">
        <f t="shared" si="623"/>
        <v>15.116629501226555</v>
      </c>
      <c r="J1491" s="20">
        <f t="shared" si="624"/>
        <v>1.6347501765456594</v>
      </c>
      <c r="K1491" s="20">
        <f t="shared" si="639"/>
        <v>-1.1941729819517022E-2</v>
      </c>
      <c r="L1491" s="20">
        <f t="shared" si="640"/>
        <v>0.96083230376514761</v>
      </c>
      <c r="M1491" s="20">
        <f t="shared" si="641"/>
        <v>0.39412673181655067</v>
      </c>
      <c r="N1491" s="20">
        <f t="shared" si="625"/>
        <v>0.41288187304298518</v>
      </c>
      <c r="O1491" s="20">
        <f t="shared" si="626"/>
        <v>0.58711812695701482</v>
      </c>
      <c r="P1491" s="21">
        <f>IF(SUMIFS('Daily NSE Equity Options'!$L:$L,'Daily NSE Equity Options'!$A:$A,$A1491)=0,"",SUMIFS('Daily NSE Equity Options'!$L:$L,'Daily NSE Equity Options'!$A:$A,$A1491))</f>
        <v>74573.312600000005</v>
      </c>
      <c r="Q1491" s="8">
        <f>IF(SUMIFS('Daily BSE Equity Options'!$L:$L,'Daily BSE Equity Options'!$A:$A,$A1491)=0,"",SUMIFS('Daily BSE Equity Options'!$L:$L,'Daily BSE Equity Options'!$A:$A,$A1491))</f>
        <v>872889.18189999997</v>
      </c>
      <c r="R1491" s="8">
        <f t="shared" si="627"/>
        <v>947462.49450000003</v>
      </c>
      <c r="S1491" s="23">
        <f t="shared" si="628"/>
        <v>-0.6071285734475258</v>
      </c>
      <c r="T1491" s="23">
        <f t="shared" si="629"/>
        <v>52.461047794156599</v>
      </c>
      <c r="U1491" s="23">
        <f t="shared" si="630"/>
        <v>3.5961274906991498</v>
      </c>
      <c r="V1491" s="23">
        <f t="shared" si="642"/>
        <v>6.3584300951669448E-2</v>
      </c>
      <c r="W1491" s="23">
        <f t="shared" si="643"/>
        <v>4.673171321241659</v>
      </c>
      <c r="X1491" s="23">
        <f t="shared" si="644"/>
        <v>3.2301635589867042</v>
      </c>
      <c r="Y1491" s="23">
        <f t="shared" si="631"/>
        <v>7.8708458680841226E-2</v>
      </c>
      <c r="Z1491" s="23">
        <f t="shared" si="632"/>
        <v>0.92129154131915869</v>
      </c>
      <c r="AA1491" s="24">
        <f>IF(SUMIFS('Daily NSE Equity Options'!$M:$M,'Daily NSE Equity Options'!$A:$A,$A1491)=0,"",SUMIFS('Daily NSE Equity Options'!$M:$M,'Daily NSE Equity Options'!$A:$A,$A1491))</f>
        <v>52714619</v>
      </c>
      <c r="AB1491" s="9">
        <f>IF(SUMIFS('Daily BSE Equity Options'!$M:$M,'Daily BSE Equity Options'!$A:$A,$A1491)=0,"",SUMIFS('Daily BSE Equity Options'!$M:$M,'Daily BSE Equity Options'!$A:$A,$A1491))</f>
        <v>601067982</v>
      </c>
      <c r="AC1491" s="9">
        <f t="shared" si="633"/>
        <v>653782601</v>
      </c>
      <c r="AD1491" s="26">
        <f t="shared" si="634"/>
        <v>-0.53152096623461498</v>
      </c>
      <c r="AE1491" s="26">
        <f t="shared" si="635"/>
        <v>55.462064648985177</v>
      </c>
      <c r="AF1491" s="26">
        <f t="shared" si="636"/>
        <v>4.3080376578353068</v>
      </c>
      <c r="AG1491" s="26">
        <f t="shared" si="645"/>
        <v>7.2833277817227371E-2</v>
      </c>
      <c r="AH1491" s="26">
        <f t="shared" si="646"/>
        <v>4.7515644232160126</v>
      </c>
      <c r="AI1491" s="26">
        <f t="shared" si="647"/>
        <v>3.2552607435175842</v>
      </c>
      <c r="AJ1491" s="26">
        <f t="shared" si="637"/>
        <v>8.0630195602284002E-2</v>
      </c>
      <c r="AK1491" s="26">
        <f t="shared" si="638"/>
        <v>0.91936980439771598</v>
      </c>
      <c r="AL1491" s="29">
        <v>25.01</v>
      </c>
      <c r="AM1491" s="30">
        <v>26.594999999999999</v>
      </c>
      <c r="AN1491" s="30">
        <v>25.01</v>
      </c>
      <c r="AO1491" s="30">
        <v>25.52</v>
      </c>
      <c r="AP1491" s="31">
        <v>2.0400000000000001E-2</v>
      </c>
    </row>
    <row r="1492" spans="1:42" x14ac:dyDescent="0.2">
      <c r="A1492" s="11">
        <v>46118</v>
      </c>
      <c r="B1492" s="5" t="s">
        <v>244</v>
      </c>
      <c r="C1492" s="10">
        <v>46113</v>
      </c>
      <c r="D1492" s="5" t="s">
        <v>199</v>
      </c>
      <c r="E1492" s="18">
        <f>IF(SUMIFS('Daily NSE Equity Options'!$K:$K,'Daily NSE Equity Options'!$A:$A,$A1492)=0,"",SUMIFS('Daily NSE Equity Options'!$K:$K,'Daily NSE Equity Options'!$A:$A,$A1492))</f>
        <v>1018.8515</v>
      </c>
      <c r="F1492" s="7">
        <f>IF(SUMIFS('Daily BSE Equity Options'!$K:$K,'Daily BSE Equity Options'!$A:$A,$A1492)=0,"",SUMIFS('Daily BSE Equity Options'!$K:$K,'Daily BSE Equity Options'!$A:$A,$A1492))</f>
        <v>163.37039999999999</v>
      </c>
      <c r="G1492" s="7">
        <f t="shared" si="621"/>
        <v>1182.2219</v>
      </c>
      <c r="H1492" s="20" t="str">
        <f t="shared" si="622"/>
        <v/>
      </c>
      <c r="I1492" s="20" t="str">
        <f t="shared" si="623"/>
        <v/>
      </c>
      <c r="J1492" s="20" t="str">
        <f t="shared" si="624"/>
        <v/>
      </c>
      <c r="K1492" s="20">
        <f t="shared" si="639"/>
        <v>0.70025110311314775</v>
      </c>
      <c r="L1492" s="20">
        <f t="shared" si="640"/>
        <v>-0.80827626738970015</v>
      </c>
      <c r="M1492" s="20">
        <f t="shared" si="641"/>
        <v>-0.185432661119875</v>
      </c>
      <c r="N1492" s="20">
        <f t="shared" si="625"/>
        <v>0.86181071421532618</v>
      </c>
      <c r="O1492" s="20">
        <f t="shared" si="626"/>
        <v>0.13818928578467374</v>
      </c>
      <c r="P1492" s="21">
        <f>IF(SUMIFS('Daily NSE Equity Options'!$L:$L,'Daily NSE Equity Options'!$A:$A,$A1492)=0,"",SUMIFS('Daily NSE Equity Options'!$L:$L,'Daily NSE Equity Options'!$A:$A,$A1492))</f>
        <v>196343.0478</v>
      </c>
      <c r="Q1492" s="8">
        <f>IF(SUMIFS('Daily BSE Equity Options'!$L:$L,'Daily BSE Equity Options'!$A:$A,$A1492)=0,"",SUMIFS('Daily BSE Equity Options'!$L:$L,'Daily BSE Equity Options'!$A:$A,$A1492))</f>
        <v>30924.5429</v>
      </c>
      <c r="R1492" s="8">
        <f t="shared" si="627"/>
        <v>227267.5907</v>
      </c>
      <c r="S1492" s="23" t="str">
        <f t="shared" si="628"/>
        <v/>
      </c>
      <c r="T1492" s="23" t="str">
        <f t="shared" si="629"/>
        <v/>
      </c>
      <c r="U1492" s="23" t="str">
        <f t="shared" si="630"/>
        <v/>
      </c>
      <c r="V1492" s="23">
        <f t="shared" si="642"/>
        <v>1.6328862290609845</v>
      </c>
      <c r="W1492" s="23">
        <f t="shared" si="643"/>
        <v>-0.96457220052528636</v>
      </c>
      <c r="X1492" s="23">
        <f t="shared" si="644"/>
        <v>-0.76013025104499266</v>
      </c>
      <c r="Y1492" s="23">
        <f t="shared" si="631"/>
        <v>0.86392893590876618</v>
      </c>
      <c r="Z1492" s="23">
        <f t="shared" si="632"/>
        <v>0.13607106409123385</v>
      </c>
      <c r="AA1492" s="24">
        <f>IF(SUMIFS('Daily NSE Equity Options'!$M:$M,'Daily NSE Equity Options'!$A:$A,$A1492)=0,"",SUMIFS('Daily NSE Equity Options'!$M:$M,'Daily NSE Equity Options'!$A:$A,$A1492))</f>
        <v>134613712</v>
      </c>
      <c r="AB1492" s="9">
        <f>IF(SUMIFS('Daily BSE Equity Options'!$M:$M,'Daily BSE Equity Options'!$A:$A,$A1492)=0,"",SUMIFS('Daily BSE Equity Options'!$M:$M,'Daily BSE Equity Options'!$A:$A,$A1492))</f>
        <v>20858331</v>
      </c>
      <c r="AC1492" s="9">
        <f t="shared" si="633"/>
        <v>155472043</v>
      </c>
      <c r="AD1492" s="26" t="str">
        <f t="shared" si="634"/>
        <v/>
      </c>
      <c r="AE1492" s="26" t="str">
        <f t="shared" si="635"/>
        <v/>
      </c>
      <c r="AF1492" s="26" t="str">
        <f t="shared" si="636"/>
        <v/>
      </c>
      <c r="AG1492" s="26">
        <f t="shared" si="645"/>
        <v>1.5536315077986242</v>
      </c>
      <c r="AH1492" s="26">
        <f t="shared" si="646"/>
        <v>-0.96529788372590442</v>
      </c>
      <c r="AI1492" s="26">
        <f t="shared" si="647"/>
        <v>-0.7621961141789394</v>
      </c>
      <c r="AJ1492" s="26">
        <f t="shared" si="637"/>
        <v>0.86583870258912077</v>
      </c>
      <c r="AK1492" s="26">
        <f t="shared" si="638"/>
        <v>0.1341612974108792</v>
      </c>
      <c r="AL1492" s="29">
        <v>25.52</v>
      </c>
      <c r="AM1492" s="30">
        <v>26.56</v>
      </c>
      <c r="AN1492" s="30">
        <v>25.0825</v>
      </c>
      <c r="AO1492" s="30">
        <v>25.47</v>
      </c>
      <c r="AP1492" s="31">
        <v>-2E-3</v>
      </c>
    </row>
    <row r="1493" spans="1:42" x14ac:dyDescent="0.2">
      <c r="A1493" s="11">
        <v>46119</v>
      </c>
      <c r="B1493" s="5" t="s">
        <v>242</v>
      </c>
      <c r="C1493" s="10">
        <v>46113</v>
      </c>
      <c r="D1493" s="5" t="s">
        <v>199</v>
      </c>
      <c r="E1493" s="18">
        <f>IF(SUMIFS('Daily NSE Equity Options'!$K:$K,'Daily NSE Equity Options'!$A:$A,$A1493)=0,"",SUMIFS('Daily NSE Equity Options'!$K:$K,'Daily NSE Equity Options'!$A:$A,$A1493))</f>
        <v>1066.6511</v>
      </c>
      <c r="F1493" s="7">
        <f>IF(SUMIFS('Daily BSE Equity Options'!$K:$K,'Daily BSE Equity Options'!$A:$A,$A1493)=0,"",SUMIFS('Daily BSE Equity Options'!$K:$K,'Daily BSE Equity Options'!$A:$A,$A1493))</f>
        <v>142.0635</v>
      </c>
      <c r="G1493" s="7">
        <f t="shared" si="621"/>
        <v>1208.7146</v>
      </c>
      <c r="H1493" s="20">
        <f t="shared" si="622"/>
        <v>1.3501846944038443E-2</v>
      </c>
      <c r="I1493" s="20">
        <f t="shared" si="623"/>
        <v>-0.54571341957509301</v>
      </c>
      <c r="J1493" s="20">
        <f t="shared" si="624"/>
        <v>-0.11459793328103174</v>
      </c>
      <c r="K1493" s="20">
        <f t="shared" si="639"/>
        <v>4.691517851227589E-2</v>
      </c>
      <c r="L1493" s="20">
        <f t="shared" si="640"/>
        <v>-0.13042081062420108</v>
      </c>
      <c r="M1493" s="20">
        <f t="shared" si="641"/>
        <v>2.2409244829587394E-2</v>
      </c>
      <c r="N1493" s="20">
        <f t="shared" si="625"/>
        <v>0.88246729211345676</v>
      </c>
      <c r="O1493" s="20">
        <f t="shared" si="626"/>
        <v>0.11753270788654328</v>
      </c>
      <c r="P1493" s="21">
        <f>IF(SUMIFS('Daily NSE Equity Options'!$L:$L,'Daily NSE Equity Options'!$A:$A,$A1493)=0,"",SUMIFS('Daily NSE Equity Options'!$L:$L,'Daily NSE Equity Options'!$A:$A,$A1493))</f>
        <v>646184.8138</v>
      </c>
      <c r="Q1493" s="8">
        <f>IF(SUMIFS('Daily BSE Equity Options'!$L:$L,'Daily BSE Equity Options'!$A:$A,$A1493)=0,"",SUMIFS('Daily BSE Equity Options'!$L:$L,'Daily BSE Equity Options'!$A:$A,$A1493))</f>
        <v>31202.256300000001</v>
      </c>
      <c r="R1493" s="8">
        <f t="shared" si="627"/>
        <v>677387.07010000001</v>
      </c>
      <c r="S1493" s="23">
        <f t="shared" si="628"/>
        <v>3.490803225212221</v>
      </c>
      <c r="T1493" s="23">
        <f t="shared" si="629"/>
        <v>-0.626635236014353</v>
      </c>
      <c r="U1493" s="23">
        <f t="shared" si="630"/>
        <v>1.9780343332252919</v>
      </c>
      <c r="V1493" s="23">
        <f t="shared" si="642"/>
        <v>2.2911010654078274</v>
      </c>
      <c r="W1493" s="23">
        <f t="shared" si="643"/>
        <v>8.9803558583885223E-3</v>
      </c>
      <c r="X1493" s="23">
        <f t="shared" si="644"/>
        <v>1.9805704720747936</v>
      </c>
      <c r="Y1493" s="23">
        <f t="shared" si="631"/>
        <v>0.95393733114009138</v>
      </c>
      <c r="Z1493" s="23">
        <f t="shared" si="632"/>
        <v>4.6062668859908611E-2</v>
      </c>
      <c r="AA1493" s="24">
        <f>IF(SUMIFS('Daily NSE Equity Options'!$M:$M,'Daily NSE Equity Options'!$A:$A,$A1493)=0,"",SUMIFS('Daily NSE Equity Options'!$M:$M,'Daily NSE Equity Options'!$A:$A,$A1493))</f>
        <v>434570606</v>
      </c>
      <c r="AB1493" s="9">
        <f>IF(SUMIFS('Daily BSE Equity Options'!$M:$M,'Daily BSE Equity Options'!$A:$A,$A1493)=0,"",SUMIFS('Daily BSE Equity Options'!$M:$M,'Daily BSE Equity Options'!$A:$A,$A1493))</f>
        <v>21078840</v>
      </c>
      <c r="AC1493" s="9">
        <f t="shared" si="633"/>
        <v>455649446</v>
      </c>
      <c r="AD1493" s="26">
        <f t="shared" si="634"/>
        <v>3.7427298397647757</v>
      </c>
      <c r="AE1493" s="26">
        <f t="shared" si="635"/>
        <v>-0.62876750828248007</v>
      </c>
      <c r="AF1493" s="26">
        <f t="shared" si="636"/>
        <v>2.0702177199045693</v>
      </c>
      <c r="AG1493" s="26">
        <f t="shared" si="645"/>
        <v>2.2282788992550775</v>
      </c>
      <c r="AH1493" s="26">
        <f t="shared" si="646"/>
        <v>1.0571747087530614E-2</v>
      </c>
      <c r="AI1493" s="26">
        <f t="shared" si="647"/>
        <v>1.9307484304428932</v>
      </c>
      <c r="AJ1493" s="26">
        <f t="shared" si="637"/>
        <v>0.95373891006552436</v>
      </c>
      <c r="AK1493" s="26">
        <f t="shared" si="638"/>
        <v>4.6261089934475634E-2</v>
      </c>
      <c r="AL1493" s="29">
        <v>25.467500000000001</v>
      </c>
      <c r="AM1493" s="30">
        <v>26.254999999999999</v>
      </c>
      <c r="AN1493" s="30">
        <v>24.545000000000002</v>
      </c>
      <c r="AO1493" s="30">
        <v>24.7</v>
      </c>
      <c r="AP1493" s="31">
        <v>-3.0099999999999998E-2</v>
      </c>
    </row>
    <row r="1494" spans="1:42" x14ac:dyDescent="0.2">
      <c r="A1494" s="11">
        <v>46120</v>
      </c>
      <c r="B1494" s="5" t="s">
        <v>240</v>
      </c>
      <c r="C1494" s="10">
        <v>46113</v>
      </c>
      <c r="D1494" s="5" t="s">
        <v>199</v>
      </c>
      <c r="E1494" s="18">
        <f>IF(SUMIFS('Daily NSE Equity Options'!$K:$K,'Daily NSE Equity Options'!$A:$A,$A1494)=0,"",SUMIFS('Daily NSE Equity Options'!$K:$K,'Daily NSE Equity Options'!$A:$A,$A1494))</f>
        <v>579.07209999999998</v>
      </c>
      <c r="F1494" s="7">
        <f>IF(SUMIFS('Daily BSE Equity Options'!$K:$K,'Daily BSE Equity Options'!$A:$A,$A1494)=0,"",SUMIFS('Daily BSE Equity Options'!$K:$K,'Daily BSE Equity Options'!$A:$A,$A1494))</f>
        <v>418.01029999999997</v>
      </c>
      <c r="G1494" s="7">
        <f t="shared" si="621"/>
        <v>997.08240000000001</v>
      </c>
      <c r="H1494" s="20">
        <f t="shared" si="622"/>
        <v>-0.24752891455201842</v>
      </c>
      <c r="I1494" s="20">
        <f t="shared" si="623"/>
        <v>-0.21789183635781584</v>
      </c>
      <c r="J1494" s="20">
        <f t="shared" si="624"/>
        <v>-0.23538191357584926</v>
      </c>
      <c r="K1494" s="20">
        <f t="shared" si="639"/>
        <v>-0.45711198347800897</v>
      </c>
      <c r="L1494" s="20">
        <f t="shared" si="640"/>
        <v>1.9424187071274464</v>
      </c>
      <c r="M1494" s="20">
        <f t="shared" si="641"/>
        <v>-0.17508864375428246</v>
      </c>
      <c r="N1494" s="20">
        <f t="shared" si="625"/>
        <v>0.58076654447014608</v>
      </c>
      <c r="O1494" s="20">
        <f t="shared" si="626"/>
        <v>0.41923345552985386</v>
      </c>
      <c r="P1494" s="21">
        <f>IF(SUMIFS('Daily NSE Equity Options'!$L:$L,'Daily NSE Equity Options'!$A:$A,$A1494)=0,"",SUMIFS('Daily NSE Equity Options'!$L:$L,'Daily NSE Equity Options'!$A:$A,$A1494))</f>
        <v>83776.337400000004</v>
      </c>
      <c r="Q1494" s="8">
        <f>IF(SUMIFS('Daily BSE Equity Options'!$L:$L,'Daily BSE Equity Options'!$A:$A,$A1494)=0,"",SUMIFS('Daily BSE Equity Options'!$L:$L,'Daily BSE Equity Options'!$A:$A,$A1494))</f>
        <v>165115.22810000001</v>
      </c>
      <c r="R1494" s="8">
        <f t="shared" si="627"/>
        <v>248891.56550000003</v>
      </c>
      <c r="S1494" s="23">
        <f t="shared" si="628"/>
        <v>-0.49004621654250435</v>
      </c>
      <c r="T1494" s="23">
        <f t="shared" si="629"/>
        <v>-0.64491138827602845</v>
      </c>
      <c r="U1494" s="23">
        <f t="shared" si="630"/>
        <v>-0.60448166681478843</v>
      </c>
      <c r="V1494" s="23">
        <f t="shared" si="642"/>
        <v>-0.87035235800832433</v>
      </c>
      <c r="W1494" s="23">
        <f t="shared" si="643"/>
        <v>4.291772060086565</v>
      </c>
      <c r="X1494" s="23">
        <f t="shared" si="644"/>
        <v>-0.63257113032397094</v>
      </c>
      <c r="Y1494" s="23">
        <f t="shared" si="631"/>
        <v>0.33659773577180541</v>
      </c>
      <c r="Z1494" s="23">
        <f t="shared" si="632"/>
        <v>0.66340226422819459</v>
      </c>
      <c r="AA1494" s="24">
        <f>IF(SUMIFS('Daily NSE Equity Options'!$M:$M,'Daily NSE Equity Options'!$A:$A,$A1494)=0,"",SUMIFS('Daily NSE Equity Options'!$M:$M,'Daily NSE Equity Options'!$A:$A,$A1494))</f>
        <v>57842132</v>
      </c>
      <c r="AB1494" s="9">
        <f>IF(SUMIFS('Daily BSE Equity Options'!$M:$M,'Daily BSE Equity Options'!$A:$A,$A1494)=0,"",SUMIFS('Daily BSE Equity Options'!$M:$M,'Daily BSE Equity Options'!$A:$A,$A1494))</f>
        <v>106923052</v>
      </c>
      <c r="AC1494" s="9">
        <f t="shared" si="633"/>
        <v>164765184</v>
      </c>
      <c r="AD1494" s="26">
        <f t="shared" si="634"/>
        <v>-0.43054611518928476</v>
      </c>
      <c r="AE1494" s="26">
        <f t="shared" si="635"/>
        <v>-0.65881027744391218</v>
      </c>
      <c r="AF1494" s="26">
        <f t="shared" si="636"/>
        <v>-0.60293501032152141</v>
      </c>
      <c r="AG1494" s="26">
        <f t="shared" si="645"/>
        <v>-0.86689819513471655</v>
      </c>
      <c r="AH1494" s="26">
        <f t="shared" si="646"/>
        <v>4.0725301771824256</v>
      </c>
      <c r="AI1494" s="26">
        <f t="shared" si="647"/>
        <v>-0.63839485497805259</v>
      </c>
      <c r="AJ1494" s="26">
        <f t="shared" si="637"/>
        <v>0.35105797593744076</v>
      </c>
      <c r="AK1494" s="26">
        <f t="shared" si="638"/>
        <v>0.64894202406255919</v>
      </c>
      <c r="AL1494" s="29">
        <v>24.695</v>
      </c>
      <c r="AM1494" s="30">
        <v>24.695</v>
      </c>
      <c r="AN1494" s="30">
        <v>19.305</v>
      </c>
      <c r="AO1494" s="30">
        <v>19.7</v>
      </c>
      <c r="AP1494" s="31">
        <v>-0.20230000000000001</v>
      </c>
    </row>
    <row r="1495" spans="1:42" x14ac:dyDescent="0.2">
      <c r="A1495" s="11">
        <v>46121</v>
      </c>
      <c r="B1495" s="5" t="s">
        <v>243</v>
      </c>
      <c r="C1495" s="10">
        <v>46113</v>
      </c>
      <c r="D1495" s="5" t="s">
        <v>199</v>
      </c>
      <c r="E1495" s="18">
        <f>IF(SUMIFS('Daily NSE Equity Options'!$K:$K,'Daily NSE Equity Options'!$A:$A,$A1495)=0,"",SUMIFS('Daily NSE Equity Options'!$K:$K,'Daily NSE Equity Options'!$A:$A,$A1495))</f>
        <v>501.20780000000002</v>
      </c>
      <c r="F1495" s="7">
        <f>IF(SUMIFS('Daily BSE Equity Options'!$K:$K,'Daily BSE Equity Options'!$A:$A,$A1495)=0,"",SUMIFS('Daily BSE Equity Options'!$K:$K,'Daily BSE Equity Options'!$A:$A,$A1495))</f>
        <v>777.64390000000003</v>
      </c>
      <c r="G1495" s="7">
        <f t="shared" si="621"/>
        <v>1278.8517000000002</v>
      </c>
      <c r="H1495" s="20">
        <f t="shared" si="622"/>
        <v>-0.11744009488956098</v>
      </c>
      <c r="I1495" s="20">
        <f t="shared" si="623"/>
        <v>13.077041019514139</v>
      </c>
      <c r="J1495" s="20">
        <f t="shared" si="624"/>
        <v>1.0522561146752047</v>
      </c>
      <c r="K1495" s="20">
        <f t="shared" si="639"/>
        <v>-0.13446391217950227</v>
      </c>
      <c r="L1495" s="20">
        <f t="shared" si="640"/>
        <v>0.86034626419492555</v>
      </c>
      <c r="M1495" s="20">
        <f t="shared" si="641"/>
        <v>0.28259379565821252</v>
      </c>
      <c r="N1495" s="20">
        <f t="shared" si="625"/>
        <v>0.39192018902582682</v>
      </c>
      <c r="O1495" s="20">
        <f t="shared" si="626"/>
        <v>0.60807981097417307</v>
      </c>
      <c r="P1495" s="21">
        <f>IF(SUMIFS('Daily NSE Equity Options'!$L:$L,'Daily NSE Equity Options'!$A:$A,$A1495)=0,"",SUMIFS('Daily NSE Equity Options'!$L:$L,'Daily NSE Equity Options'!$A:$A,$A1495))</f>
        <v>82835.450700000001</v>
      </c>
      <c r="Q1495" s="8">
        <f>IF(SUMIFS('Daily BSE Equity Options'!$L:$L,'Daily BSE Equity Options'!$A:$A,$A1495)=0,"",SUMIFS('Daily BSE Equity Options'!$L:$L,'Daily BSE Equity Options'!$A:$A,$A1495))</f>
        <v>858874.96900000004</v>
      </c>
      <c r="R1495" s="8">
        <f t="shared" si="627"/>
        <v>941710.41970000009</v>
      </c>
      <c r="S1495" s="23">
        <f t="shared" si="628"/>
        <v>-0.77513421657544557</v>
      </c>
      <c r="T1495" s="23">
        <f t="shared" si="629"/>
        <v>59.225641390920345</v>
      </c>
      <c r="U1495" s="23">
        <f t="shared" si="630"/>
        <v>1.4610984640541989</v>
      </c>
      <c r="V1495" s="23">
        <f t="shared" si="642"/>
        <v>-1.1230936195117058E-2</v>
      </c>
      <c r="W1495" s="23">
        <f t="shared" si="643"/>
        <v>4.2016702449748182</v>
      </c>
      <c r="X1495" s="23">
        <f t="shared" si="644"/>
        <v>2.7836172463626534</v>
      </c>
      <c r="Y1495" s="23">
        <f t="shared" si="631"/>
        <v>8.7962763251986556E-2</v>
      </c>
      <c r="Z1495" s="23">
        <f t="shared" si="632"/>
        <v>0.9120372367480134</v>
      </c>
      <c r="AA1495" s="24">
        <f>IF(SUMIFS('Daily NSE Equity Options'!$M:$M,'Daily NSE Equity Options'!$A:$A,$A1495)=0,"",SUMIFS('Daily NSE Equity Options'!$M:$M,'Daily NSE Equity Options'!$A:$A,$A1495))</f>
        <v>56047299</v>
      </c>
      <c r="AB1495" s="9">
        <f>IF(SUMIFS('Daily BSE Equity Options'!$M:$M,'Daily BSE Equity Options'!$A:$A,$A1495)=0,"",SUMIFS('Daily BSE Equity Options'!$M:$M,'Daily BSE Equity Options'!$A:$A,$A1495))</f>
        <v>558800402</v>
      </c>
      <c r="AC1495" s="9">
        <f t="shared" si="633"/>
        <v>614847701</v>
      </c>
      <c r="AD1495" s="26">
        <f t="shared" si="634"/>
        <v>-0.74849908530699749</v>
      </c>
      <c r="AE1495" s="26">
        <f t="shared" si="635"/>
        <v>57.006476416356655</v>
      </c>
      <c r="AF1495" s="26">
        <f t="shared" si="636"/>
        <v>1.6446804257692893</v>
      </c>
      <c r="AG1495" s="26">
        <f t="shared" si="645"/>
        <v>-3.102985553851989E-2</v>
      </c>
      <c r="AH1495" s="26">
        <f t="shared" si="646"/>
        <v>4.2261920282634655</v>
      </c>
      <c r="AI1495" s="26">
        <f t="shared" si="647"/>
        <v>2.7316603306193619</v>
      </c>
      <c r="AJ1495" s="26">
        <f t="shared" si="637"/>
        <v>9.115639354078027E-2</v>
      </c>
      <c r="AK1495" s="26">
        <f t="shared" si="638"/>
        <v>0.90884360645921969</v>
      </c>
      <c r="AL1495" s="29">
        <v>19.697500000000002</v>
      </c>
      <c r="AM1495" s="30">
        <v>20.942499999999999</v>
      </c>
      <c r="AN1495" s="30">
        <v>19.172499999999999</v>
      </c>
      <c r="AO1495" s="30">
        <v>20.43</v>
      </c>
      <c r="AP1495" s="31">
        <v>3.7199999999999997E-2</v>
      </c>
    </row>
    <row r="1496" spans="1:42" x14ac:dyDescent="0.2">
      <c r="A1496" s="11">
        <v>46122</v>
      </c>
      <c r="B1496" s="5" t="s">
        <v>241</v>
      </c>
      <c r="C1496" s="10">
        <v>46113</v>
      </c>
      <c r="D1496" s="5" t="s">
        <v>199</v>
      </c>
      <c r="E1496" s="18">
        <f>IF(SUMIFS('Daily NSE Equity Options'!$K:$K,'Daily NSE Equity Options'!$A:$A,$A1496)=0,"",SUMIFS('Daily NSE Equity Options'!$K:$K,'Daily NSE Equity Options'!$A:$A,$A1496))</f>
        <v>683.50440000000003</v>
      </c>
      <c r="F1496" s="7">
        <f>IF(SUMIFS('Daily BSE Equity Options'!$K:$K,'Daily BSE Equity Options'!$A:$A,$A1496)=0,"",SUMIFS('Daily BSE Equity Options'!$K:$K,'Daily BSE Equity Options'!$A:$A,$A1496))</f>
        <v>100.6454</v>
      </c>
      <c r="G1496" s="7">
        <f t="shared" si="621"/>
        <v>784.14980000000003</v>
      </c>
      <c r="H1496" s="20" t="str">
        <f t="shared" si="622"/>
        <v/>
      </c>
      <c r="I1496" s="20" t="str">
        <f t="shared" si="623"/>
        <v/>
      </c>
      <c r="J1496" s="20" t="str">
        <f t="shared" si="624"/>
        <v/>
      </c>
      <c r="K1496" s="20">
        <f t="shared" si="639"/>
        <v>0.36371461098570301</v>
      </c>
      <c r="L1496" s="20">
        <f t="shared" si="640"/>
        <v>-0.87057649394536496</v>
      </c>
      <c r="M1496" s="20">
        <f t="shared" si="641"/>
        <v>-0.38683289078788419</v>
      </c>
      <c r="N1496" s="20">
        <f t="shared" si="625"/>
        <v>0.87165028926870858</v>
      </c>
      <c r="O1496" s="20">
        <f t="shared" si="626"/>
        <v>0.12834971073129139</v>
      </c>
      <c r="P1496" s="21">
        <f>IF(SUMIFS('Daily NSE Equity Options'!$L:$L,'Daily NSE Equity Options'!$A:$A,$A1496)=0,"",SUMIFS('Daily NSE Equity Options'!$L:$L,'Daily NSE Equity Options'!$A:$A,$A1496))</f>
        <v>153415.31520000001</v>
      </c>
      <c r="Q1496" s="8">
        <f>IF(SUMIFS('Daily BSE Equity Options'!$L:$L,'Daily BSE Equity Options'!$A:$A,$A1496)=0,"",SUMIFS('Daily BSE Equity Options'!$L:$L,'Daily BSE Equity Options'!$A:$A,$A1496))</f>
        <v>19818.6204</v>
      </c>
      <c r="R1496" s="8">
        <f t="shared" si="627"/>
        <v>173233.93560000003</v>
      </c>
      <c r="S1496" s="23" t="str">
        <f t="shared" si="628"/>
        <v/>
      </c>
      <c r="T1496" s="23" t="str">
        <f t="shared" si="629"/>
        <v/>
      </c>
      <c r="U1496" s="23" t="str">
        <f t="shared" si="630"/>
        <v/>
      </c>
      <c r="V1496" s="23">
        <f t="shared" si="642"/>
        <v>0.85204901891117513</v>
      </c>
      <c r="W1496" s="23">
        <f t="shared" si="643"/>
        <v>-0.97692490628400186</v>
      </c>
      <c r="X1496" s="23">
        <f t="shared" si="644"/>
        <v>-0.81604330590800189</v>
      </c>
      <c r="Y1496" s="23">
        <f t="shared" si="631"/>
        <v>0.88559620070191369</v>
      </c>
      <c r="Z1496" s="23">
        <f t="shared" si="632"/>
        <v>0.11440379929808624</v>
      </c>
      <c r="AA1496" s="24">
        <f>IF(SUMIFS('Daily NSE Equity Options'!$M:$M,'Daily NSE Equity Options'!$A:$A,$A1496)=0,"",SUMIFS('Daily NSE Equity Options'!$M:$M,'Daily NSE Equity Options'!$A:$A,$A1496))</f>
        <v>101756294</v>
      </c>
      <c r="AB1496" s="9">
        <f>IF(SUMIFS('Daily BSE Equity Options'!$M:$M,'Daily BSE Equity Options'!$A:$A,$A1496)=0,"",SUMIFS('Daily BSE Equity Options'!$M:$M,'Daily BSE Equity Options'!$A:$A,$A1496))</f>
        <v>12791421</v>
      </c>
      <c r="AC1496" s="9">
        <f t="shared" si="633"/>
        <v>114547715</v>
      </c>
      <c r="AD1496" s="26" t="str">
        <f t="shared" si="634"/>
        <v/>
      </c>
      <c r="AE1496" s="26" t="str">
        <f t="shared" si="635"/>
        <v/>
      </c>
      <c r="AF1496" s="26" t="str">
        <f t="shared" si="636"/>
        <v/>
      </c>
      <c r="AG1496" s="26">
        <f t="shared" si="645"/>
        <v>0.81554322537469637</v>
      </c>
      <c r="AH1496" s="26">
        <f t="shared" si="646"/>
        <v>-0.97710914137817673</v>
      </c>
      <c r="AI1496" s="26">
        <f t="shared" si="647"/>
        <v>-0.81369741675264073</v>
      </c>
      <c r="AJ1496" s="26">
        <f t="shared" si="637"/>
        <v>0.88833106797459904</v>
      </c>
      <c r="AK1496" s="26">
        <f t="shared" si="638"/>
        <v>0.11166893202540094</v>
      </c>
      <c r="AL1496" s="29">
        <v>20.427499999999998</v>
      </c>
      <c r="AM1496" s="30">
        <v>20.427499999999998</v>
      </c>
      <c r="AN1496" s="30">
        <v>18.37</v>
      </c>
      <c r="AO1496" s="30">
        <v>18.850000000000001</v>
      </c>
      <c r="AP1496" s="31">
        <v>-7.7200000000000005E-2</v>
      </c>
    </row>
    <row r="1497" spans="1:42" x14ac:dyDescent="0.2">
      <c r="A1497" s="11">
        <v>46125</v>
      </c>
      <c r="B1497" s="5" t="s">
        <v>244</v>
      </c>
      <c r="C1497" s="10">
        <v>46113</v>
      </c>
      <c r="D1497" s="5" t="s">
        <v>199</v>
      </c>
      <c r="E1497" s="18">
        <f>IF(SUMIFS('Daily NSE Equity Options'!$K:$K,'Daily NSE Equity Options'!$A:$A,$A1497)=0,"",SUMIFS('Daily NSE Equity Options'!$K:$K,'Daily NSE Equity Options'!$A:$A,$A1497))</f>
        <v>898.24519999999995</v>
      </c>
      <c r="F1497" s="7">
        <f>IF(SUMIFS('Daily BSE Equity Options'!$K:$K,'Daily BSE Equity Options'!$A:$A,$A1497)=0,"",SUMIFS('Daily BSE Equity Options'!$K:$K,'Daily BSE Equity Options'!$A:$A,$A1497))</f>
        <v>119.14660000000001</v>
      </c>
      <c r="G1497" s="7">
        <f t="shared" si="621"/>
        <v>1017.3918</v>
      </c>
      <c r="H1497" s="20" t="str">
        <f t="shared" si="622"/>
        <v/>
      </c>
      <c r="I1497" s="20" t="str">
        <f t="shared" si="623"/>
        <v/>
      </c>
      <c r="J1497" s="20" t="str">
        <f t="shared" si="624"/>
        <v/>
      </c>
      <c r="K1497" s="20">
        <f t="shared" si="639"/>
        <v>0.3141761779441361</v>
      </c>
      <c r="L1497" s="20">
        <f t="shared" si="640"/>
        <v>0.18382558964443496</v>
      </c>
      <c r="M1497" s="20">
        <f t="shared" si="641"/>
        <v>0.29744571764221583</v>
      </c>
      <c r="N1497" s="20">
        <f t="shared" si="625"/>
        <v>0.88289015107061009</v>
      </c>
      <c r="O1497" s="20">
        <f t="shared" si="626"/>
        <v>0.11710984892938985</v>
      </c>
      <c r="P1497" s="21">
        <f>IF(SUMIFS('Daily NSE Equity Options'!$L:$L,'Daily NSE Equity Options'!$A:$A,$A1497)=0,"",SUMIFS('Daily NSE Equity Options'!$L:$L,'Daily NSE Equity Options'!$A:$A,$A1497))</f>
        <v>588867.13170000003</v>
      </c>
      <c r="Q1497" s="8">
        <f>IF(SUMIFS('Daily BSE Equity Options'!$L:$L,'Daily BSE Equity Options'!$A:$A,$A1497)=0,"",SUMIFS('Daily BSE Equity Options'!$L:$L,'Daily BSE Equity Options'!$A:$A,$A1497))</f>
        <v>29860.194899999999</v>
      </c>
      <c r="R1497" s="8">
        <f t="shared" si="627"/>
        <v>618727.32660000003</v>
      </c>
      <c r="S1497" s="23" t="str">
        <f t="shared" si="628"/>
        <v/>
      </c>
      <c r="T1497" s="23" t="str">
        <f t="shared" si="629"/>
        <v/>
      </c>
      <c r="U1497" s="23" t="str">
        <f t="shared" si="630"/>
        <v/>
      </c>
      <c r="V1497" s="23">
        <f t="shared" si="642"/>
        <v>2.8383855675186203</v>
      </c>
      <c r="W1497" s="23">
        <f t="shared" si="643"/>
        <v>0.50667373900556667</v>
      </c>
      <c r="X1497" s="23">
        <f t="shared" si="644"/>
        <v>2.5716288754684387</v>
      </c>
      <c r="Y1497" s="23">
        <f t="shared" si="631"/>
        <v>0.95173933069339889</v>
      </c>
      <c r="Z1497" s="23">
        <f t="shared" si="632"/>
        <v>4.8260669306601139E-2</v>
      </c>
      <c r="AA1497" s="24">
        <f>IF(SUMIFS('Daily NSE Equity Options'!$M:$M,'Daily NSE Equity Options'!$A:$A,$A1497)=0,"",SUMIFS('Daily NSE Equity Options'!$M:$M,'Daily NSE Equity Options'!$A:$A,$A1497))</f>
        <v>383506143</v>
      </c>
      <c r="AB1497" s="9">
        <f>IF(SUMIFS('Daily BSE Equity Options'!$M:$M,'Daily BSE Equity Options'!$A:$A,$A1497)=0,"",SUMIFS('Daily BSE Equity Options'!$M:$M,'Daily BSE Equity Options'!$A:$A,$A1497))</f>
        <v>19453478</v>
      </c>
      <c r="AC1497" s="9">
        <f t="shared" si="633"/>
        <v>402959621</v>
      </c>
      <c r="AD1497" s="26" t="str">
        <f t="shared" si="634"/>
        <v/>
      </c>
      <c r="AE1497" s="26" t="str">
        <f t="shared" si="635"/>
        <v/>
      </c>
      <c r="AF1497" s="26" t="str">
        <f t="shared" si="636"/>
        <v/>
      </c>
      <c r="AG1497" s="26">
        <f t="shared" si="645"/>
        <v>2.7688690097145243</v>
      </c>
      <c r="AH1497" s="26">
        <f t="shared" si="646"/>
        <v>0.52082227611771992</v>
      </c>
      <c r="AI1497" s="26">
        <f t="shared" si="647"/>
        <v>2.517832031830578</v>
      </c>
      <c r="AJ1497" s="26">
        <f t="shared" si="637"/>
        <v>0.95172350531866323</v>
      </c>
      <c r="AK1497" s="26">
        <f t="shared" si="638"/>
        <v>4.8276494681336816E-2</v>
      </c>
      <c r="AL1497" s="29">
        <v>18.850000000000001</v>
      </c>
      <c r="AM1497" s="30">
        <v>21.5075</v>
      </c>
      <c r="AN1497" s="30">
        <v>18.182500000000001</v>
      </c>
      <c r="AO1497" s="30">
        <v>20.5</v>
      </c>
      <c r="AP1497" s="31">
        <v>8.7499999999999994E-2</v>
      </c>
    </row>
    <row r="1498" spans="1:42" x14ac:dyDescent="0.2">
      <c r="A1498" s="11">
        <v>46127</v>
      </c>
      <c r="B1498" s="5" t="s">
        <v>240</v>
      </c>
      <c r="C1498" s="10">
        <v>46113</v>
      </c>
      <c r="D1498" s="5" t="s">
        <v>199</v>
      </c>
      <c r="E1498" s="18">
        <f>IF(SUMIFS('Daily NSE Equity Options'!$K:$K,'Daily NSE Equity Options'!$A:$A,$A1498)=0,"",SUMIFS('Daily NSE Equity Options'!$K:$K,'Daily NSE Equity Options'!$A:$A,$A1498))</f>
        <v>455.44869999999997</v>
      </c>
      <c r="F1498" s="7">
        <f>IF(SUMIFS('Daily BSE Equity Options'!$K:$K,'Daily BSE Equity Options'!$A:$A,$A1498)=0,"",SUMIFS('Daily BSE Equity Options'!$K:$K,'Daily BSE Equity Options'!$A:$A,$A1498))</f>
        <v>347.5609</v>
      </c>
      <c r="G1498" s="7">
        <f t="shared" si="621"/>
        <v>803.00959999999998</v>
      </c>
      <c r="H1498" s="20">
        <f t="shared" si="622"/>
        <v>0.28727061108573637</v>
      </c>
      <c r="I1498" s="20">
        <f t="shared" si="623"/>
        <v>1.3389260322277816</v>
      </c>
      <c r="J1498" s="20">
        <f t="shared" si="624"/>
        <v>0.59832136464360341</v>
      </c>
      <c r="K1498" s="20">
        <f t="shared" si="639"/>
        <v>-0.49295726823811581</v>
      </c>
      <c r="L1498" s="20">
        <f t="shared" si="640"/>
        <v>1.9170861778682733</v>
      </c>
      <c r="M1498" s="20">
        <f t="shared" si="641"/>
        <v>-0.21071744435133055</v>
      </c>
      <c r="N1498" s="20">
        <f t="shared" si="625"/>
        <v>0.56717715454460316</v>
      </c>
      <c r="O1498" s="20">
        <f t="shared" si="626"/>
        <v>0.43282284545539679</v>
      </c>
      <c r="P1498" s="21">
        <f>IF(SUMIFS('Daily NSE Equity Options'!$L:$L,'Daily NSE Equity Options'!$A:$A,$A1498)=0,"",SUMIFS('Daily NSE Equity Options'!$L:$L,'Daily NSE Equity Options'!$A:$A,$A1498))</f>
        <v>68152.326000000001</v>
      </c>
      <c r="Q1498" s="8">
        <f>IF(SUMIFS('Daily BSE Equity Options'!$L:$L,'Daily BSE Equity Options'!$A:$A,$A1498)=0,"",SUMIFS('Daily BSE Equity Options'!$L:$L,'Daily BSE Equity Options'!$A:$A,$A1498))</f>
        <v>155402.32089999999</v>
      </c>
      <c r="R1498" s="8">
        <f t="shared" si="627"/>
        <v>223554.64689999999</v>
      </c>
      <c r="S1498" s="23">
        <f t="shared" si="628"/>
        <v>-0.28408492657193751</v>
      </c>
      <c r="T1498" s="23">
        <f t="shared" si="629"/>
        <v>-0.50283727282751201</v>
      </c>
      <c r="U1498" s="23">
        <f t="shared" si="630"/>
        <v>-0.45176892043042738</v>
      </c>
      <c r="V1498" s="23">
        <f t="shared" si="642"/>
        <v>-0.88426535914264548</v>
      </c>
      <c r="W1498" s="23">
        <f t="shared" si="643"/>
        <v>4.2043304278633489</v>
      </c>
      <c r="X1498" s="23">
        <f t="shared" si="644"/>
        <v>-0.6386863206309854</v>
      </c>
      <c r="Y1498" s="23">
        <f t="shared" si="631"/>
        <v>0.30485756813852211</v>
      </c>
      <c r="Z1498" s="23">
        <f t="shared" si="632"/>
        <v>0.69514243186147784</v>
      </c>
      <c r="AA1498" s="24">
        <f>IF(SUMIFS('Daily NSE Equity Options'!$M:$M,'Daily NSE Equity Options'!$A:$A,$A1498)=0,"",SUMIFS('Daily NSE Equity Options'!$M:$M,'Daily NSE Equity Options'!$A:$A,$A1498))</f>
        <v>47109496</v>
      </c>
      <c r="AB1498" s="9">
        <f>IF(SUMIFS('Daily BSE Equity Options'!$M:$M,'Daily BSE Equity Options'!$A:$A,$A1498)=0,"",SUMIFS('Daily BSE Equity Options'!$M:$M,'Daily BSE Equity Options'!$A:$A,$A1498))</f>
        <v>99616646</v>
      </c>
      <c r="AC1498" s="9">
        <f t="shared" si="633"/>
        <v>146726142</v>
      </c>
      <c r="AD1498" s="26">
        <f t="shared" si="634"/>
        <v>-0.22357542283206455</v>
      </c>
      <c r="AE1498" s="26">
        <f t="shared" si="635"/>
        <v>-0.51174748298014849</v>
      </c>
      <c r="AF1498" s="26">
        <f t="shared" si="636"/>
        <v>-0.44569271990592674</v>
      </c>
      <c r="AG1498" s="26">
        <f t="shared" si="645"/>
        <v>-0.87716103937349443</v>
      </c>
      <c r="AH1498" s="26">
        <f t="shared" si="646"/>
        <v>4.1207627756846357</v>
      </c>
      <c r="AI1498" s="26">
        <f t="shared" si="647"/>
        <v>-0.635878796898114</v>
      </c>
      <c r="AJ1498" s="26">
        <f t="shared" si="637"/>
        <v>0.32107091045847846</v>
      </c>
      <c r="AK1498" s="26">
        <f t="shared" si="638"/>
        <v>0.67892908954152154</v>
      </c>
      <c r="AL1498" s="29">
        <v>20.5</v>
      </c>
      <c r="AM1498" s="30">
        <v>20.5</v>
      </c>
      <c r="AN1498" s="30">
        <v>17.337499999999999</v>
      </c>
      <c r="AO1498" s="30">
        <v>18.670000000000002</v>
      </c>
      <c r="AP1498" s="31">
        <v>-8.9300000000000004E-2</v>
      </c>
    </row>
    <row r="1499" spans="1:42" x14ac:dyDescent="0.2">
      <c r="A1499" s="11">
        <v>46128</v>
      </c>
      <c r="B1499" s="5" t="s">
        <v>243</v>
      </c>
      <c r="C1499" s="10">
        <v>46113</v>
      </c>
      <c r="D1499" s="5" t="s">
        <v>199</v>
      </c>
      <c r="E1499" s="18">
        <f>IF(SUMIFS('Daily NSE Equity Options'!$K:$K,'Daily NSE Equity Options'!$A:$A,$A1499)=0,"",SUMIFS('Daily NSE Equity Options'!$K:$K,'Daily NSE Equity Options'!$A:$A,$A1499))</f>
        <v>450.15309999999999</v>
      </c>
      <c r="F1499" s="7">
        <f>IF(SUMIFS('Daily BSE Equity Options'!$K:$K,'Daily BSE Equity Options'!$A:$A,$A1499)=0,"",SUMIFS('Daily BSE Equity Options'!$K:$K,'Daily BSE Equity Options'!$A:$A,$A1499))</f>
        <v>697.35180000000003</v>
      </c>
      <c r="G1499" s="7">
        <f t="shared" si="621"/>
        <v>1147.5048999999999</v>
      </c>
      <c r="H1499" s="20">
        <f t="shared" si="622"/>
        <v>-0.15619245315274244</v>
      </c>
      <c r="I1499" s="20">
        <f t="shared" si="623"/>
        <v>12.900968191413655</v>
      </c>
      <c r="J1499" s="20">
        <f t="shared" si="624"/>
        <v>0.96610382937135819</v>
      </c>
      <c r="K1499" s="20">
        <f t="shared" si="639"/>
        <v>-1.1627215095794452E-2</v>
      </c>
      <c r="L1499" s="20">
        <f t="shared" si="640"/>
        <v>1.0064161417466693</v>
      </c>
      <c r="M1499" s="20">
        <f t="shared" si="641"/>
        <v>0.42900520740972459</v>
      </c>
      <c r="N1499" s="20">
        <f t="shared" si="625"/>
        <v>0.39228860809221822</v>
      </c>
      <c r="O1499" s="20">
        <f t="shared" si="626"/>
        <v>0.60771139190778189</v>
      </c>
      <c r="P1499" s="21">
        <f>IF(SUMIFS('Daily NSE Equity Options'!$L:$L,'Daily NSE Equity Options'!$A:$A,$A1499)=0,"",SUMIFS('Daily NSE Equity Options'!$L:$L,'Daily NSE Equity Options'!$A:$A,$A1499))</f>
        <v>79734.025999999998</v>
      </c>
      <c r="Q1499" s="8">
        <f>IF(SUMIFS('Daily BSE Equity Options'!$L:$L,'Daily BSE Equity Options'!$A:$A,$A1499)=0,"",SUMIFS('Daily BSE Equity Options'!$L:$L,'Daily BSE Equity Options'!$A:$A,$A1499))</f>
        <v>849704.35880000005</v>
      </c>
      <c r="R1499" s="8">
        <f t="shared" si="627"/>
        <v>929438.3848</v>
      </c>
      <c r="S1499" s="23">
        <f t="shared" si="628"/>
        <v>-0.60035277189252922</v>
      </c>
      <c r="T1499" s="23">
        <f t="shared" si="629"/>
        <v>54.875812924134834</v>
      </c>
      <c r="U1499" s="23">
        <f t="shared" si="630"/>
        <v>3.328646093940856</v>
      </c>
      <c r="V1499" s="23">
        <f t="shared" si="642"/>
        <v>0.16993844054566809</v>
      </c>
      <c r="W1499" s="23">
        <f t="shared" si="643"/>
        <v>4.4677713555306378</v>
      </c>
      <c r="X1499" s="23">
        <f t="shared" si="644"/>
        <v>3.1575444648026236</v>
      </c>
      <c r="Y1499" s="23">
        <f t="shared" si="631"/>
        <v>8.5787317700632151E-2</v>
      </c>
      <c r="Z1499" s="23">
        <f t="shared" si="632"/>
        <v>0.91421268229936792</v>
      </c>
      <c r="AA1499" s="24">
        <f>IF(SUMIFS('Daily NSE Equity Options'!$M:$M,'Daily NSE Equity Options'!$A:$A,$A1499)=0,"",SUMIFS('Daily NSE Equity Options'!$M:$M,'Daily NSE Equity Options'!$A:$A,$A1499))</f>
        <v>54346937</v>
      </c>
      <c r="AB1499" s="9">
        <f>IF(SUMIFS('Daily BSE Equity Options'!$M:$M,'Daily BSE Equity Options'!$A:$A,$A1499)=0,"",SUMIFS('Daily BSE Equity Options'!$M:$M,'Daily BSE Equity Options'!$A:$A,$A1499))</f>
        <v>543725766</v>
      </c>
      <c r="AC1499" s="9">
        <f t="shared" si="633"/>
        <v>598072703</v>
      </c>
      <c r="AD1499" s="26">
        <f t="shared" si="634"/>
        <v>-0.54898551083049729</v>
      </c>
      <c r="AE1499" s="26">
        <f t="shared" si="635"/>
        <v>53.978522384460327</v>
      </c>
      <c r="AF1499" s="26">
        <f t="shared" si="636"/>
        <v>3.5868305172748336</v>
      </c>
      <c r="AG1499" s="26">
        <f t="shared" si="645"/>
        <v>0.15363019379362486</v>
      </c>
      <c r="AH1499" s="26">
        <f t="shared" si="646"/>
        <v>4.4581818183278328</v>
      </c>
      <c r="AI1499" s="26">
        <f t="shared" si="647"/>
        <v>3.0761155091231114</v>
      </c>
      <c r="AJ1499" s="26">
        <f t="shared" si="637"/>
        <v>9.0870117842512532E-2</v>
      </c>
      <c r="AK1499" s="26">
        <f t="shared" si="638"/>
        <v>0.90912988215748747</v>
      </c>
      <c r="AL1499" s="29">
        <v>18.6675</v>
      </c>
      <c r="AM1499" s="30">
        <v>18.6675</v>
      </c>
      <c r="AN1499" s="30">
        <v>16.8325</v>
      </c>
      <c r="AO1499" s="30">
        <v>18.09</v>
      </c>
      <c r="AP1499" s="31">
        <v>-3.09E-2</v>
      </c>
    </row>
    <row r="1500" spans="1:42" x14ac:dyDescent="0.2">
      <c r="A1500" s="11">
        <v>46129</v>
      </c>
      <c r="B1500" s="5" t="s">
        <v>241</v>
      </c>
      <c r="C1500" s="10">
        <v>46113</v>
      </c>
      <c r="D1500" s="5" t="s">
        <v>199</v>
      </c>
      <c r="E1500" s="18">
        <f>IF(SUMIFS('Daily NSE Equity Options'!$K:$K,'Daily NSE Equity Options'!$A:$A,$A1500)=0,"",SUMIFS('Daily NSE Equity Options'!$K:$K,'Daily NSE Equity Options'!$A:$A,$A1500))</f>
        <v>579.38940000000002</v>
      </c>
      <c r="F1500" s="7">
        <f>IF(SUMIFS('Daily BSE Equity Options'!$K:$K,'Daily BSE Equity Options'!$A:$A,$A1500)=0,"",SUMIFS('Daily BSE Equity Options'!$K:$K,'Daily BSE Equity Options'!$A:$A,$A1500))</f>
        <v>90.918000000000006</v>
      </c>
      <c r="G1500" s="7">
        <f t="shared" si="621"/>
        <v>670.30740000000003</v>
      </c>
      <c r="H1500" s="20">
        <f t="shared" si="622"/>
        <v>-0.33066054753985519</v>
      </c>
      <c r="I1500" s="20">
        <f t="shared" si="623"/>
        <v>0.11029290542397119</v>
      </c>
      <c r="J1500" s="20">
        <f t="shared" si="624"/>
        <v>-0.29255170605768732</v>
      </c>
      <c r="K1500" s="20">
        <f t="shared" si="639"/>
        <v>0.28709410198441376</v>
      </c>
      <c r="L1500" s="20">
        <f t="shared" si="640"/>
        <v>-0.86962391148915086</v>
      </c>
      <c r="M1500" s="20">
        <f t="shared" si="641"/>
        <v>-0.4158566120284104</v>
      </c>
      <c r="N1500" s="20">
        <f t="shared" si="625"/>
        <v>0.86436372327084554</v>
      </c>
      <c r="O1500" s="20">
        <f t="shared" si="626"/>
        <v>0.13563627672915443</v>
      </c>
      <c r="P1500" s="21">
        <f>IF(SUMIFS('Daily NSE Equity Options'!$L:$L,'Daily NSE Equity Options'!$A:$A,$A1500)=0,"",SUMIFS('Daily NSE Equity Options'!$L:$L,'Daily NSE Equity Options'!$A:$A,$A1500))</f>
        <v>120514.3567</v>
      </c>
      <c r="Q1500" s="8">
        <f>IF(SUMIFS('Daily BSE Equity Options'!$L:$L,'Daily BSE Equity Options'!$A:$A,$A1500)=0,"",SUMIFS('Daily BSE Equity Options'!$L:$L,'Daily BSE Equity Options'!$A:$A,$A1500))</f>
        <v>19467.516100000001</v>
      </c>
      <c r="R1500" s="8">
        <f t="shared" si="627"/>
        <v>139981.87280000001</v>
      </c>
      <c r="S1500" s="23">
        <f t="shared" si="628"/>
        <v>-0.78106938112769964</v>
      </c>
      <c r="T1500" s="23">
        <f t="shared" si="629"/>
        <v>-0.27319966226464654</v>
      </c>
      <c r="U1500" s="23">
        <f t="shared" si="630"/>
        <v>-0.75750363620147665</v>
      </c>
      <c r="V1500" s="23">
        <f t="shared" si="642"/>
        <v>0.51145455391905092</v>
      </c>
      <c r="W1500" s="23">
        <f t="shared" si="643"/>
        <v>-0.97708907115941701</v>
      </c>
      <c r="X1500" s="23">
        <f t="shared" si="644"/>
        <v>-0.84939090628355984</v>
      </c>
      <c r="Y1500" s="23">
        <f t="shared" si="631"/>
        <v>0.86092830656856301</v>
      </c>
      <c r="Z1500" s="23">
        <f t="shared" si="632"/>
        <v>0.13907169343143694</v>
      </c>
      <c r="AA1500" s="24">
        <f>IF(SUMIFS('Daily NSE Equity Options'!$M:$M,'Daily NSE Equity Options'!$A:$A,$A1500)=0,"",SUMIFS('Daily NSE Equity Options'!$M:$M,'Daily NSE Equity Options'!$A:$A,$A1500))</f>
        <v>80751667</v>
      </c>
      <c r="AB1500" s="9">
        <f>IF(SUMIFS('Daily BSE Equity Options'!$M:$M,'Daily BSE Equity Options'!$A:$A,$A1500)=0,"",SUMIFS('Daily BSE Equity Options'!$M:$M,'Daily BSE Equity Options'!$A:$A,$A1500))</f>
        <v>12372665</v>
      </c>
      <c r="AC1500" s="9">
        <f t="shared" si="633"/>
        <v>93124332</v>
      </c>
      <c r="AD1500" s="26">
        <f t="shared" si="634"/>
        <v>-0.74667992783723613</v>
      </c>
      <c r="AE1500" s="26">
        <f t="shared" si="635"/>
        <v>-0.28253164574578693</v>
      </c>
      <c r="AF1500" s="26">
        <f t="shared" si="636"/>
        <v>-0.72285922879882447</v>
      </c>
      <c r="AG1500" s="26">
        <f t="shared" si="645"/>
        <v>0.48585498019879214</v>
      </c>
      <c r="AH1500" s="26">
        <f t="shared" si="646"/>
        <v>-0.97724465939692107</v>
      </c>
      <c r="AI1500" s="26">
        <f t="shared" si="647"/>
        <v>-0.84429262273152095</v>
      </c>
      <c r="AJ1500" s="26">
        <f t="shared" si="637"/>
        <v>0.86713821474714037</v>
      </c>
      <c r="AK1500" s="26">
        <f t="shared" si="638"/>
        <v>0.13286178525285958</v>
      </c>
      <c r="AL1500" s="29">
        <v>18.085000000000001</v>
      </c>
      <c r="AM1500" s="30">
        <v>18.47</v>
      </c>
      <c r="AN1500" s="30">
        <v>16.592500000000001</v>
      </c>
      <c r="AO1500" s="30">
        <v>17.21</v>
      </c>
      <c r="AP1500" s="31">
        <v>-4.8399999999999999E-2</v>
      </c>
    </row>
    <row r="1501" spans="1:42" x14ac:dyDescent="0.2">
      <c r="A1501" s="11">
        <v>46132</v>
      </c>
      <c r="B1501" s="5" t="s">
        <v>244</v>
      </c>
      <c r="C1501" s="10">
        <v>46113</v>
      </c>
      <c r="D1501" s="5" t="s">
        <v>199</v>
      </c>
      <c r="E1501" s="18">
        <f>IF(SUMIFS('Daily NSE Equity Options'!$K:$K,'Daily NSE Equity Options'!$A:$A,$A1501)=0,"",SUMIFS('Daily NSE Equity Options'!$K:$K,'Daily NSE Equity Options'!$A:$A,$A1501))</f>
        <v>708.19029999999998</v>
      </c>
      <c r="F1501" s="7">
        <f>IF(SUMIFS('Daily BSE Equity Options'!$K:$K,'Daily BSE Equity Options'!$A:$A,$A1501)=0,"",SUMIFS('Daily BSE Equity Options'!$K:$K,'Daily BSE Equity Options'!$A:$A,$A1501))</f>
        <v>118.9799</v>
      </c>
      <c r="G1501" s="7">
        <f t="shared" si="621"/>
        <v>827.17020000000002</v>
      </c>
      <c r="H1501" s="20" t="str">
        <f t="shared" si="622"/>
        <v/>
      </c>
      <c r="I1501" s="20" t="str">
        <f t="shared" si="623"/>
        <v/>
      </c>
      <c r="J1501" s="20" t="str">
        <f t="shared" si="624"/>
        <v/>
      </c>
      <c r="K1501" s="20">
        <f t="shared" si="639"/>
        <v>0.22230455027309781</v>
      </c>
      <c r="L1501" s="20">
        <f t="shared" si="640"/>
        <v>0.30865065223608079</v>
      </c>
      <c r="M1501" s="20">
        <f t="shared" si="641"/>
        <v>0.23401621405343276</v>
      </c>
      <c r="N1501" s="20">
        <f t="shared" si="625"/>
        <v>0.85616031622028932</v>
      </c>
      <c r="O1501" s="20">
        <f t="shared" si="626"/>
        <v>0.14383968377971063</v>
      </c>
      <c r="P1501" s="21">
        <f>IF(SUMIFS('Daily NSE Equity Options'!$L:$L,'Daily NSE Equity Options'!$A:$A,$A1501)=0,"",SUMIFS('Daily NSE Equity Options'!$L:$L,'Daily NSE Equity Options'!$A:$A,$A1501))</f>
        <v>199838.69440000001</v>
      </c>
      <c r="Q1501" s="8">
        <f>IF(SUMIFS('Daily BSE Equity Options'!$L:$L,'Daily BSE Equity Options'!$A:$A,$A1501)=0,"",SUMIFS('Daily BSE Equity Options'!$L:$L,'Daily BSE Equity Options'!$A:$A,$A1501))</f>
        <v>28202.6711</v>
      </c>
      <c r="R1501" s="8">
        <f t="shared" si="627"/>
        <v>228041.36550000001</v>
      </c>
      <c r="S1501" s="23" t="str">
        <f t="shared" si="628"/>
        <v/>
      </c>
      <c r="T1501" s="23" t="str">
        <f t="shared" si="629"/>
        <v/>
      </c>
      <c r="U1501" s="23" t="str">
        <f t="shared" si="630"/>
        <v/>
      </c>
      <c r="V1501" s="23">
        <f t="shared" si="642"/>
        <v>0.65821483740285358</v>
      </c>
      <c r="W1501" s="23">
        <f t="shared" si="643"/>
        <v>0.44870413642549911</v>
      </c>
      <c r="X1501" s="23">
        <f t="shared" si="644"/>
        <v>0.62907782942592538</v>
      </c>
      <c r="Y1501" s="23">
        <f t="shared" si="631"/>
        <v>0.8763265119108401</v>
      </c>
      <c r="Z1501" s="23">
        <f t="shared" si="632"/>
        <v>0.12367348808915984</v>
      </c>
      <c r="AA1501" s="24">
        <f>IF(SUMIFS('Daily NSE Equity Options'!$M:$M,'Daily NSE Equity Options'!$A:$A,$A1501)=0,"",SUMIFS('Daily NSE Equity Options'!$M:$M,'Daily NSE Equity Options'!$A:$A,$A1501))</f>
        <v>129676358</v>
      </c>
      <c r="AB1501" s="9">
        <f>IF(SUMIFS('Daily BSE Equity Options'!$M:$M,'Daily BSE Equity Options'!$A:$A,$A1501)=0,"",SUMIFS('Daily BSE Equity Options'!$M:$M,'Daily BSE Equity Options'!$A:$A,$A1501))</f>
        <v>17896226</v>
      </c>
      <c r="AC1501" s="9">
        <f t="shared" si="633"/>
        <v>147572584</v>
      </c>
      <c r="AD1501" s="26" t="str">
        <f t="shared" si="634"/>
        <v/>
      </c>
      <c r="AE1501" s="26" t="str">
        <f t="shared" si="635"/>
        <v/>
      </c>
      <c r="AF1501" s="26" t="str">
        <f t="shared" si="636"/>
        <v/>
      </c>
      <c r="AG1501" s="26">
        <f t="shared" si="645"/>
        <v>0.60586601884020541</v>
      </c>
      <c r="AH1501" s="26">
        <f t="shared" si="646"/>
        <v>0.44643259960566306</v>
      </c>
      <c r="AI1501" s="26">
        <f t="shared" si="647"/>
        <v>0.58468341013173664</v>
      </c>
      <c r="AJ1501" s="26">
        <f t="shared" si="637"/>
        <v>0.87872933091691341</v>
      </c>
      <c r="AK1501" s="26">
        <f t="shared" si="638"/>
        <v>0.1212706690830866</v>
      </c>
      <c r="AL1501" s="29">
        <v>17.204999999999998</v>
      </c>
      <c r="AM1501" s="30">
        <v>19.010000000000002</v>
      </c>
      <c r="AN1501" s="30">
        <v>16.48</v>
      </c>
      <c r="AO1501" s="30">
        <v>18.79</v>
      </c>
      <c r="AP1501" s="31">
        <v>9.2100000000000001E-2</v>
      </c>
    </row>
    <row r="1502" spans="1:42" x14ac:dyDescent="0.2">
      <c r="A1502" s="11">
        <v>46133</v>
      </c>
      <c r="B1502" s="5" t="s">
        <v>242</v>
      </c>
      <c r="C1502" s="10">
        <v>46113</v>
      </c>
      <c r="D1502" s="5" t="s">
        <v>199</v>
      </c>
      <c r="E1502" s="18">
        <f>IF(SUMIFS('Daily NSE Equity Options'!$K:$K,'Daily NSE Equity Options'!$A:$A,$A1502)=0,"",SUMIFS('Daily NSE Equity Options'!$K:$K,'Daily NSE Equity Options'!$A:$A,$A1502))</f>
        <v>727.82119999999998</v>
      </c>
      <c r="F1502" s="7">
        <f>IF(SUMIFS('Daily BSE Equity Options'!$K:$K,'Daily BSE Equity Options'!$A:$A,$A1502)=0,"",SUMIFS('Daily BSE Equity Options'!$K:$K,'Daily BSE Equity Options'!$A:$A,$A1502))</f>
        <v>89.945599999999999</v>
      </c>
      <c r="G1502" s="7">
        <f t="shared" si="621"/>
        <v>817.76679999999999</v>
      </c>
      <c r="H1502" s="20">
        <f t="shared" si="622"/>
        <v>0.24043742296491022</v>
      </c>
      <c r="I1502" s="20">
        <f t="shared" si="623"/>
        <v>-0.46197898534860316</v>
      </c>
      <c r="J1502" s="20">
        <f t="shared" si="624"/>
        <v>8.4680396252037049E-2</v>
      </c>
      <c r="K1502" s="20">
        <f t="shared" si="639"/>
        <v>2.77198092094737E-2</v>
      </c>
      <c r="L1502" s="20">
        <f t="shared" si="640"/>
        <v>-0.24402693228015826</v>
      </c>
      <c r="M1502" s="20">
        <f t="shared" si="641"/>
        <v>-1.1368156154561659E-2</v>
      </c>
      <c r="N1502" s="20">
        <f t="shared" si="625"/>
        <v>0.89001069742620997</v>
      </c>
      <c r="O1502" s="20">
        <f t="shared" si="626"/>
        <v>0.10998930257378998</v>
      </c>
      <c r="P1502" s="21">
        <f>IF(SUMIFS('Daily NSE Equity Options'!$L:$L,'Daily NSE Equity Options'!$A:$A,$A1502)=0,"",SUMIFS('Daily NSE Equity Options'!$L:$L,'Daily NSE Equity Options'!$A:$A,$A1502))</f>
        <v>557426.62250000006</v>
      </c>
      <c r="Q1502" s="8">
        <f>IF(SUMIFS('Daily BSE Equity Options'!$L:$L,'Daily BSE Equity Options'!$A:$A,$A1502)=0,"",SUMIFS('Daily BSE Equity Options'!$L:$L,'Daily BSE Equity Options'!$A:$A,$A1502))</f>
        <v>28700.227900000002</v>
      </c>
      <c r="R1502" s="8">
        <f t="shared" si="627"/>
        <v>586126.85040000011</v>
      </c>
      <c r="S1502" s="23">
        <f t="shared" si="628"/>
        <v>2.8685559699580798</v>
      </c>
      <c r="T1502" s="23">
        <f t="shared" si="629"/>
        <v>-0.70293633262384048</v>
      </c>
      <c r="U1502" s="23">
        <f t="shared" si="630"/>
        <v>1.4350452505507461</v>
      </c>
      <c r="V1502" s="23">
        <f t="shared" si="642"/>
        <v>1.789382827853383</v>
      </c>
      <c r="W1502" s="23">
        <f t="shared" si="643"/>
        <v>1.7642187090569639E-2</v>
      </c>
      <c r="X1502" s="23">
        <f t="shared" si="644"/>
        <v>1.5702654828209228</v>
      </c>
      <c r="Y1502" s="23">
        <f t="shared" si="631"/>
        <v>0.95103410143996359</v>
      </c>
      <c r="Z1502" s="23">
        <f t="shared" si="632"/>
        <v>4.8965898560036344E-2</v>
      </c>
      <c r="AA1502" s="24">
        <f>IF(SUMIFS('Daily NSE Equity Options'!$M:$M,'Daily NSE Equity Options'!$A:$A,$A1502)=0,"",SUMIFS('Daily NSE Equity Options'!$M:$M,'Daily NSE Equity Options'!$A:$A,$A1502))</f>
        <v>353957780</v>
      </c>
      <c r="AB1502" s="9">
        <f>IF(SUMIFS('Daily BSE Equity Options'!$M:$M,'Daily BSE Equity Options'!$A:$A,$A1502)=0,"",SUMIFS('Daily BSE Equity Options'!$M:$M,'Daily BSE Equity Options'!$A:$A,$A1502))</f>
        <v>18211744</v>
      </c>
      <c r="AC1502" s="9">
        <f t="shared" si="633"/>
        <v>372169524</v>
      </c>
      <c r="AD1502" s="26">
        <f t="shared" si="634"/>
        <v>2.9344379974211905</v>
      </c>
      <c r="AE1502" s="26">
        <f t="shared" si="635"/>
        <v>-0.70142223350621147</v>
      </c>
      <c r="AF1502" s="26">
        <f t="shared" si="636"/>
        <v>1.46536861468</v>
      </c>
      <c r="AG1502" s="26">
        <f t="shared" si="645"/>
        <v>1.7295475093463066</v>
      </c>
      <c r="AH1502" s="26">
        <f t="shared" si="646"/>
        <v>1.7630421073135727E-2</v>
      </c>
      <c r="AI1502" s="26">
        <f t="shared" si="647"/>
        <v>1.5219421786366496</v>
      </c>
      <c r="AJ1502" s="26">
        <f t="shared" si="637"/>
        <v>0.95106599862271368</v>
      </c>
      <c r="AK1502" s="26">
        <f t="shared" si="638"/>
        <v>4.8934001377286339E-2</v>
      </c>
      <c r="AL1502" s="29">
        <v>18.79</v>
      </c>
      <c r="AM1502" s="30">
        <v>18.79</v>
      </c>
      <c r="AN1502" s="30">
        <v>17.452500000000001</v>
      </c>
      <c r="AO1502" s="30">
        <v>17.53</v>
      </c>
      <c r="AP1502" s="31">
        <v>-6.7100000000000007E-2</v>
      </c>
    </row>
    <row r="1503" spans="1:42" x14ac:dyDescent="0.2">
      <c r="A1503" s="11">
        <v>46134</v>
      </c>
      <c r="B1503" s="5" t="s">
        <v>240</v>
      </c>
      <c r="C1503" s="10">
        <v>46113</v>
      </c>
      <c r="D1503" s="5" t="s">
        <v>199</v>
      </c>
      <c r="E1503" s="18">
        <f>IF(SUMIFS('Daily NSE Equity Options'!$K:$K,'Daily NSE Equity Options'!$A:$A,$A1503)=0,"",SUMIFS('Daily NSE Equity Options'!$K:$K,'Daily NSE Equity Options'!$A:$A,$A1503))</f>
        <v>446.73759999999999</v>
      </c>
      <c r="F1503" s="7">
        <f>IF(SUMIFS('Daily BSE Equity Options'!$K:$K,'Daily BSE Equity Options'!$A:$A,$A1503)=0,"",SUMIFS('Daily BSE Equity Options'!$K:$K,'Daily BSE Equity Options'!$A:$A,$A1503))</f>
        <v>332.70030000000003</v>
      </c>
      <c r="G1503" s="7">
        <f t="shared" si="621"/>
        <v>779.43790000000001</v>
      </c>
      <c r="H1503" s="20">
        <f t="shared" si="622"/>
        <v>3.3200878679007229E-3</v>
      </c>
      <c r="I1503" s="20">
        <f t="shared" si="623"/>
        <v>0.69990322771836122</v>
      </c>
      <c r="J1503" s="20">
        <f t="shared" si="624"/>
        <v>0.21601634381291679</v>
      </c>
      <c r="K1503" s="20">
        <f t="shared" si="639"/>
        <v>-0.38619869825171349</v>
      </c>
      <c r="L1503" s="20">
        <f t="shared" si="640"/>
        <v>2.6989057830510892</v>
      </c>
      <c r="M1503" s="20">
        <f t="shared" si="641"/>
        <v>-4.6870207985944101E-2</v>
      </c>
      <c r="N1503" s="20">
        <f t="shared" si="625"/>
        <v>0.57315355078319896</v>
      </c>
      <c r="O1503" s="20">
        <f t="shared" si="626"/>
        <v>0.42684644921680098</v>
      </c>
      <c r="P1503" s="21">
        <f>IF(SUMIFS('Daily NSE Equity Options'!$L:$L,'Daily NSE Equity Options'!$A:$A,$A1503)=0,"",SUMIFS('Daily NSE Equity Options'!$L:$L,'Daily NSE Equity Options'!$A:$A,$A1503))</f>
        <v>69512.264800000004</v>
      </c>
      <c r="Q1503" s="8">
        <f>IF(SUMIFS('Daily BSE Equity Options'!$L:$L,'Daily BSE Equity Options'!$A:$A,$A1503)=0,"",SUMIFS('Daily BSE Equity Options'!$L:$L,'Daily BSE Equity Options'!$A:$A,$A1503))</f>
        <v>144037.95490000001</v>
      </c>
      <c r="R1503" s="8">
        <f t="shared" si="627"/>
        <v>213550.21970000002</v>
      </c>
      <c r="S1503" s="23">
        <f t="shared" si="628"/>
        <v>-0.48351267156620992</v>
      </c>
      <c r="T1503" s="23">
        <f t="shared" si="629"/>
        <v>-0.64537719791459525</v>
      </c>
      <c r="U1503" s="23">
        <f t="shared" si="630"/>
        <v>-0.60509160168540554</v>
      </c>
      <c r="V1503" s="23">
        <f t="shared" si="642"/>
        <v>-0.87529791008501756</v>
      </c>
      <c r="W1503" s="23">
        <f t="shared" si="643"/>
        <v>4.0187042208121282</v>
      </c>
      <c r="X1503" s="23">
        <f t="shared" si="644"/>
        <v>-0.63565869819090626</v>
      </c>
      <c r="Y1503" s="23">
        <f t="shared" si="631"/>
        <v>0.32550781215609303</v>
      </c>
      <c r="Z1503" s="23">
        <f t="shared" si="632"/>
        <v>0.67449218784390697</v>
      </c>
      <c r="AA1503" s="24">
        <f>IF(SUMIFS('Daily NSE Equity Options'!$M:$M,'Daily NSE Equity Options'!$A:$A,$A1503)=0,"",SUMIFS('Daily NSE Equity Options'!$M:$M,'Daily NSE Equity Options'!$A:$A,$A1503))</f>
        <v>49551218</v>
      </c>
      <c r="AB1503" s="9">
        <f>IF(SUMIFS('Daily BSE Equity Options'!$M:$M,'Daily BSE Equity Options'!$A:$A,$A1503)=0,"",SUMIFS('Daily BSE Equity Options'!$M:$M,'Daily BSE Equity Options'!$A:$A,$A1503))</f>
        <v>91347211</v>
      </c>
      <c r="AC1503" s="9">
        <f t="shared" si="633"/>
        <v>140898429</v>
      </c>
      <c r="AD1503" s="26">
        <f t="shared" si="634"/>
        <v>-0.4054537163934675</v>
      </c>
      <c r="AE1503" s="26">
        <f t="shared" si="635"/>
        <v>-0.64203493618406837</v>
      </c>
      <c r="AF1503" s="26">
        <f t="shared" si="636"/>
        <v>-0.58379044940619484</v>
      </c>
      <c r="AG1503" s="26">
        <f t="shared" si="645"/>
        <v>-0.86000811170190983</v>
      </c>
      <c r="AH1503" s="26">
        <f t="shared" si="646"/>
        <v>4.0158409320930497</v>
      </c>
      <c r="AI1503" s="26">
        <f t="shared" si="647"/>
        <v>-0.6214133078774069</v>
      </c>
      <c r="AJ1503" s="26">
        <f t="shared" si="637"/>
        <v>0.35168041511662279</v>
      </c>
      <c r="AK1503" s="26">
        <f t="shared" si="638"/>
        <v>0.64831958488337726</v>
      </c>
      <c r="AL1503" s="29">
        <v>17.532499999999999</v>
      </c>
      <c r="AM1503" s="30">
        <v>18.73</v>
      </c>
      <c r="AN1503" s="30">
        <v>17.245000000000001</v>
      </c>
      <c r="AO1503" s="30">
        <v>18.3</v>
      </c>
      <c r="AP1503" s="31">
        <v>4.3799999999999999E-2</v>
      </c>
    </row>
    <row r="1504" spans="1:42" x14ac:dyDescent="0.2">
      <c r="A1504" s="11">
        <v>46135</v>
      </c>
      <c r="B1504" s="5" t="s">
        <v>243</v>
      </c>
      <c r="C1504" s="10">
        <v>46113</v>
      </c>
      <c r="D1504" s="5" t="s">
        <v>199</v>
      </c>
      <c r="E1504" s="18">
        <f>IF(SUMIFS('Daily NSE Equity Options'!$K:$K,'Daily NSE Equity Options'!$A:$A,$A1504)=0,"",SUMIFS('Daily NSE Equity Options'!$K:$K,'Daily NSE Equity Options'!$A:$A,$A1504))</f>
        <v>402.23989999999998</v>
      </c>
      <c r="F1504" s="7">
        <f>IF(SUMIFS('Daily BSE Equity Options'!$K:$K,'Daily BSE Equity Options'!$A:$A,$A1504)=0,"",SUMIFS('Daily BSE Equity Options'!$K:$K,'Daily BSE Equity Options'!$A:$A,$A1504))</f>
        <v>570.47839999999997</v>
      </c>
      <c r="G1504" s="7">
        <f t="shared" si="621"/>
        <v>972.7183</v>
      </c>
      <c r="H1504" s="20">
        <f t="shared" si="622"/>
        <v>-0.40322366714874847</v>
      </c>
      <c r="I1504" s="20">
        <f t="shared" si="623"/>
        <v>10.908038491243451</v>
      </c>
      <c r="J1504" s="20">
        <f t="shared" si="624"/>
        <v>0.34738925560741341</v>
      </c>
      <c r="K1504" s="20">
        <f t="shared" si="639"/>
        <v>-9.9605898406581406E-2</v>
      </c>
      <c r="L1504" s="20">
        <f t="shared" si="640"/>
        <v>0.71469157076203405</v>
      </c>
      <c r="M1504" s="20">
        <f t="shared" si="641"/>
        <v>0.24797408491426953</v>
      </c>
      <c r="N1504" s="20">
        <f t="shared" si="625"/>
        <v>0.41352146865130429</v>
      </c>
      <c r="O1504" s="20">
        <f t="shared" si="626"/>
        <v>0.58647853134869565</v>
      </c>
      <c r="P1504" s="21">
        <f>IF(SUMIFS('Daily NSE Equity Options'!$L:$L,'Daily NSE Equity Options'!$A:$A,$A1504)=0,"",SUMIFS('Daily NSE Equity Options'!$L:$L,'Daily NSE Equity Options'!$A:$A,$A1504))</f>
        <v>75255.654800000004</v>
      </c>
      <c r="Q1504" s="8">
        <f>IF(SUMIFS('Daily BSE Equity Options'!$L:$L,'Daily BSE Equity Options'!$A:$A,$A1504)=0,"",SUMIFS('Daily BSE Equity Options'!$L:$L,'Daily BSE Equity Options'!$A:$A,$A1504))</f>
        <v>782249.74750000006</v>
      </c>
      <c r="R1504" s="8">
        <f t="shared" si="627"/>
        <v>857505.40230000007</v>
      </c>
      <c r="S1504" s="23">
        <f t="shared" si="628"/>
        <v>-0.72180900133667691</v>
      </c>
      <c r="T1504" s="23">
        <f t="shared" si="629"/>
        <v>57.518516225792759</v>
      </c>
      <c r="U1504" s="23">
        <f t="shared" si="630"/>
        <v>2.0206030797298689</v>
      </c>
      <c r="V1504" s="23">
        <f t="shared" si="642"/>
        <v>8.262412419628129E-2</v>
      </c>
      <c r="W1504" s="23">
        <f t="shared" si="643"/>
        <v>4.4308584709015468</v>
      </c>
      <c r="X1504" s="23">
        <f t="shared" si="644"/>
        <v>3.0154742219635375</v>
      </c>
      <c r="Y1504" s="23">
        <f t="shared" si="631"/>
        <v>8.7761143659444443E-2</v>
      </c>
      <c r="Z1504" s="23">
        <f t="shared" si="632"/>
        <v>0.91223885634055557</v>
      </c>
      <c r="AA1504" s="24">
        <f>IF(SUMIFS('Daily NSE Equity Options'!$M:$M,'Daily NSE Equity Options'!$A:$A,$A1504)=0,"",SUMIFS('Daily NSE Equity Options'!$M:$M,'Daily NSE Equity Options'!$A:$A,$A1504))</f>
        <v>53185358</v>
      </c>
      <c r="AB1504" s="9">
        <f>IF(SUMIFS('Daily BSE Equity Options'!$M:$M,'Daily BSE Equity Options'!$A:$A,$A1504)=0,"",SUMIFS('Daily BSE Equity Options'!$M:$M,'Daily BSE Equity Options'!$A:$A,$A1504))</f>
        <v>501768647</v>
      </c>
      <c r="AC1504" s="9">
        <f t="shared" si="633"/>
        <v>554954005</v>
      </c>
      <c r="AD1504" s="26">
        <f t="shared" si="634"/>
        <v>-0.66847003375754588</v>
      </c>
      <c r="AE1504" s="26">
        <f t="shared" si="635"/>
        <v>59.244924126033823</v>
      </c>
      <c r="AF1504" s="26">
        <f t="shared" si="636"/>
        <v>2.2885618381102262</v>
      </c>
      <c r="AG1504" s="26">
        <f t="shared" si="645"/>
        <v>7.3341083159651044E-2</v>
      </c>
      <c r="AH1504" s="26">
        <f t="shared" si="646"/>
        <v>4.4929826702645581</v>
      </c>
      <c r="AI1504" s="26">
        <f t="shared" si="647"/>
        <v>2.938681282244815</v>
      </c>
      <c r="AJ1504" s="26">
        <f t="shared" si="637"/>
        <v>9.5837416291824046E-2</v>
      </c>
      <c r="AK1504" s="26">
        <f t="shared" si="638"/>
        <v>0.90416258370817593</v>
      </c>
      <c r="AL1504" s="29">
        <v>18.3</v>
      </c>
      <c r="AM1504" s="30">
        <v>19.12</v>
      </c>
      <c r="AN1504" s="30">
        <v>17.489999999999998</v>
      </c>
      <c r="AO1504" s="30">
        <v>18.59</v>
      </c>
      <c r="AP1504" s="31">
        <v>1.5800000000000002E-2</v>
      </c>
    </row>
    <row r="1505" spans="1:42" x14ac:dyDescent="0.2">
      <c r="A1505" s="11">
        <v>46136</v>
      </c>
      <c r="B1505" s="5" t="s">
        <v>241</v>
      </c>
      <c r="C1505" s="10">
        <v>46113</v>
      </c>
      <c r="D1505" s="5" t="s">
        <v>199</v>
      </c>
      <c r="E1505" s="18">
        <f>IF(SUMIFS('Daily NSE Equity Options'!$K:$K,'Daily NSE Equity Options'!$A:$A,$A1505)=0,"",SUMIFS('Daily NSE Equity Options'!$K:$K,'Daily NSE Equity Options'!$A:$A,$A1505))</f>
        <v>654.87580000000003</v>
      </c>
      <c r="F1505" s="7">
        <f>IF(SUMIFS('Daily BSE Equity Options'!$K:$K,'Daily BSE Equity Options'!$A:$A,$A1505)=0,"",SUMIFS('Daily BSE Equity Options'!$K:$K,'Daily BSE Equity Options'!$A:$A,$A1505))</f>
        <v>93.316800000000001</v>
      </c>
      <c r="G1505" s="7">
        <f t="shared" si="621"/>
        <v>748.19260000000008</v>
      </c>
      <c r="H1505" s="20">
        <f t="shared" si="622"/>
        <v>0.30660946555722801</v>
      </c>
      <c r="I1505" s="20">
        <f t="shared" si="623"/>
        <v>1.6993109752217204</v>
      </c>
      <c r="J1505" s="20">
        <f t="shared" si="624"/>
        <v>0.39647313321126676</v>
      </c>
      <c r="K1505" s="20">
        <f t="shared" si="639"/>
        <v>0.62807269989874226</v>
      </c>
      <c r="L1505" s="20">
        <f t="shared" si="640"/>
        <v>-0.83642360517067782</v>
      </c>
      <c r="M1505" s="20">
        <f t="shared" si="641"/>
        <v>-0.23082294226396272</v>
      </c>
      <c r="N1505" s="20">
        <f t="shared" si="625"/>
        <v>0.87527703428234915</v>
      </c>
      <c r="O1505" s="20">
        <f t="shared" si="626"/>
        <v>0.12472296571765076</v>
      </c>
      <c r="P1505" s="21">
        <f>IF(SUMIFS('Daily NSE Equity Options'!$L:$L,'Daily NSE Equity Options'!$A:$A,$A1505)=0,"",SUMIFS('Daily NSE Equity Options'!$L:$L,'Daily NSE Equity Options'!$A:$A,$A1505))</f>
        <v>140553.23379999999</v>
      </c>
      <c r="Q1505" s="8">
        <f>IF(SUMIFS('Daily BSE Equity Options'!$L:$L,'Daily BSE Equity Options'!$A:$A,$A1505)=0,"",SUMIFS('Daily BSE Equity Options'!$L:$L,'Daily BSE Equity Options'!$A:$A,$A1505))</f>
        <v>19908.325799999999</v>
      </c>
      <c r="R1505" s="8">
        <f t="shared" si="627"/>
        <v>160461.55959999998</v>
      </c>
      <c r="S1505" s="23">
        <f t="shared" si="628"/>
        <v>-0.70896472577816694</v>
      </c>
      <c r="T1505" s="23">
        <f t="shared" si="629"/>
        <v>0.70907560611097997</v>
      </c>
      <c r="U1505" s="23">
        <f t="shared" si="630"/>
        <v>-0.67556707148847284</v>
      </c>
      <c r="V1505" s="23">
        <f t="shared" si="642"/>
        <v>0.86767671045498607</v>
      </c>
      <c r="W1505" s="23">
        <f t="shared" si="643"/>
        <v>-0.9745499108646245</v>
      </c>
      <c r="X1505" s="23">
        <f t="shared" si="644"/>
        <v>-0.81287399569774121</v>
      </c>
      <c r="Y1505" s="23">
        <f t="shared" si="631"/>
        <v>0.87593087185723706</v>
      </c>
      <c r="Z1505" s="23">
        <f t="shared" si="632"/>
        <v>0.124069128142763</v>
      </c>
      <c r="AA1505" s="24">
        <f>IF(SUMIFS('Daily NSE Equity Options'!$M:$M,'Daily NSE Equity Options'!$A:$A,$A1505)=0,"",SUMIFS('Daily NSE Equity Options'!$M:$M,'Daily NSE Equity Options'!$A:$A,$A1505))</f>
        <v>95861608</v>
      </c>
      <c r="AB1505" s="9">
        <f>IF(SUMIFS('Daily BSE Equity Options'!$M:$M,'Daily BSE Equity Options'!$A:$A,$A1505)=0,"",SUMIFS('Daily BSE Equity Options'!$M:$M,'Daily BSE Equity Options'!$A:$A,$A1505))</f>
        <v>12881515</v>
      </c>
      <c r="AC1505" s="9">
        <f t="shared" si="633"/>
        <v>108743123</v>
      </c>
      <c r="AD1505" s="26">
        <f t="shared" si="634"/>
        <v>-0.65940463272776162</v>
      </c>
      <c r="AE1505" s="26">
        <f t="shared" si="635"/>
        <v>0.77829345597329347</v>
      </c>
      <c r="AF1505" s="26">
        <f t="shared" si="636"/>
        <v>-0.62333105447199089</v>
      </c>
      <c r="AG1505" s="26">
        <f t="shared" si="645"/>
        <v>0.80240599301785287</v>
      </c>
      <c r="AH1505" s="26">
        <f t="shared" si="646"/>
        <v>-0.97432778018910371</v>
      </c>
      <c r="AI1505" s="26">
        <f t="shared" si="647"/>
        <v>-0.80405020592652543</v>
      </c>
      <c r="AJ1505" s="26">
        <f t="shared" si="637"/>
        <v>0.88154179644077357</v>
      </c>
      <c r="AK1505" s="26">
        <f t="shared" si="638"/>
        <v>0.11845820355922645</v>
      </c>
      <c r="AL1505" s="29">
        <v>18.59</v>
      </c>
      <c r="AM1505" s="30">
        <v>19.895</v>
      </c>
      <c r="AN1505" s="30">
        <v>18.0625</v>
      </c>
      <c r="AO1505" s="30">
        <v>19.71</v>
      </c>
      <c r="AP1505" s="31">
        <v>6.0199999999999997E-2</v>
      </c>
    </row>
    <row r="1506" spans="1:42" x14ac:dyDescent="0.2">
      <c r="A1506" s="11">
        <v>46139</v>
      </c>
      <c r="B1506" s="5" t="s">
        <v>244</v>
      </c>
      <c r="C1506" s="10">
        <v>46113</v>
      </c>
      <c r="D1506" s="5" t="s">
        <v>199</v>
      </c>
      <c r="E1506" s="18">
        <f>IF(SUMIFS('Daily NSE Equity Options'!$K:$K,'Daily NSE Equity Options'!$A:$A,$A1506)=0,"",SUMIFS('Daily NSE Equity Options'!$K:$K,'Daily NSE Equity Options'!$A:$A,$A1506))</f>
        <v>698.71799999999996</v>
      </c>
      <c r="F1506" s="7">
        <f>IF(SUMIFS('Daily BSE Equity Options'!$K:$K,'Daily BSE Equity Options'!$A:$A,$A1506)=0,"",SUMIFS('Daily BSE Equity Options'!$K:$K,'Daily BSE Equity Options'!$A:$A,$A1506))</f>
        <v>88.922700000000006</v>
      </c>
      <c r="G1506" s="7">
        <f t="shared" si="621"/>
        <v>787.64069999999992</v>
      </c>
      <c r="H1506" s="20" t="str">
        <f t="shared" si="622"/>
        <v/>
      </c>
      <c r="I1506" s="20" t="str">
        <f t="shared" si="623"/>
        <v/>
      </c>
      <c r="J1506" s="20" t="str">
        <f t="shared" si="624"/>
        <v/>
      </c>
      <c r="K1506" s="20">
        <f t="shared" si="639"/>
        <v>6.6947350932802685E-2</v>
      </c>
      <c r="L1506" s="20">
        <f t="shared" si="640"/>
        <v>-4.7087984157193508E-2</v>
      </c>
      <c r="M1506" s="20">
        <f t="shared" si="641"/>
        <v>5.2724525743772066E-2</v>
      </c>
      <c r="N1506" s="20">
        <f t="shared" si="625"/>
        <v>0.88710245674201449</v>
      </c>
      <c r="O1506" s="20">
        <f t="shared" si="626"/>
        <v>0.11289754325798554</v>
      </c>
      <c r="P1506" s="21">
        <f>IF(SUMIFS('Daily NSE Equity Options'!$L:$L,'Daily NSE Equity Options'!$A:$A,$A1506)=0,"",SUMIFS('Daily NSE Equity Options'!$L:$L,'Daily NSE Equity Options'!$A:$A,$A1506))</f>
        <v>228756.94099999999</v>
      </c>
      <c r="Q1506" s="8">
        <f>IF(SUMIFS('Daily BSE Equity Options'!$L:$L,'Daily BSE Equity Options'!$A:$A,$A1506)=0,"",SUMIFS('Daily BSE Equity Options'!$L:$L,'Daily BSE Equity Options'!$A:$A,$A1506))</f>
        <v>23513.930899999999</v>
      </c>
      <c r="R1506" s="8">
        <f t="shared" si="627"/>
        <v>252270.8719</v>
      </c>
      <c r="S1506" s="23" t="str">
        <f t="shared" si="628"/>
        <v/>
      </c>
      <c r="T1506" s="23" t="str">
        <f t="shared" si="629"/>
        <v/>
      </c>
      <c r="U1506" s="23" t="str">
        <f t="shared" si="630"/>
        <v/>
      </c>
      <c r="V1506" s="23">
        <f t="shared" si="642"/>
        <v>0.62754662283693396</v>
      </c>
      <c r="W1506" s="23">
        <f t="shared" si="643"/>
        <v>0.18111041260938188</v>
      </c>
      <c r="X1506" s="23">
        <f t="shared" si="644"/>
        <v>0.57215767146264263</v>
      </c>
      <c r="Y1506" s="23">
        <f t="shared" si="631"/>
        <v>0.90679093974305158</v>
      </c>
      <c r="Z1506" s="23">
        <f t="shared" si="632"/>
        <v>9.3209060256948362E-2</v>
      </c>
      <c r="AA1506" s="24">
        <f>IF(SUMIFS('Daily NSE Equity Options'!$M:$M,'Daily NSE Equity Options'!$A:$A,$A1506)=0,"",SUMIFS('Daily NSE Equity Options'!$M:$M,'Daily NSE Equity Options'!$A:$A,$A1506))</f>
        <v>151004710</v>
      </c>
      <c r="AB1506" s="9">
        <f>IF(SUMIFS('Daily BSE Equity Options'!$M:$M,'Daily BSE Equity Options'!$A:$A,$A1506)=0,"",SUMIFS('Daily BSE Equity Options'!$M:$M,'Daily BSE Equity Options'!$A:$A,$A1506))</f>
        <v>15183668</v>
      </c>
      <c r="AC1506" s="9">
        <f t="shared" si="633"/>
        <v>166188378</v>
      </c>
      <c r="AD1506" s="26" t="str">
        <f t="shared" si="634"/>
        <v/>
      </c>
      <c r="AE1506" s="26" t="str">
        <f t="shared" si="635"/>
        <v/>
      </c>
      <c r="AF1506" s="26" t="str">
        <f t="shared" si="636"/>
        <v/>
      </c>
      <c r="AG1506" s="26">
        <f t="shared" si="645"/>
        <v>0.57523656394330458</v>
      </c>
      <c r="AH1506" s="26">
        <f t="shared" si="646"/>
        <v>0.17871756544164263</v>
      </c>
      <c r="AI1506" s="26">
        <f t="shared" si="647"/>
        <v>0.52826563570369411</v>
      </c>
      <c r="AJ1506" s="26">
        <f t="shared" si="637"/>
        <v>0.9086358012351502</v>
      </c>
      <c r="AK1506" s="26">
        <f t="shared" si="638"/>
        <v>9.1364198764849844E-2</v>
      </c>
      <c r="AL1506" s="29">
        <v>19.712499999999999</v>
      </c>
      <c r="AM1506" s="30">
        <v>19.712499999999999</v>
      </c>
      <c r="AN1506" s="30">
        <v>18.27</v>
      </c>
      <c r="AO1506" s="30">
        <v>18.38</v>
      </c>
      <c r="AP1506" s="31">
        <v>-6.7599999999999993E-2</v>
      </c>
    </row>
    <row r="1507" spans="1:42" x14ac:dyDescent="0.2">
      <c r="A1507" s="11">
        <v>46140</v>
      </c>
      <c r="B1507" s="5" t="s">
        <v>242</v>
      </c>
      <c r="C1507" s="10">
        <v>46113</v>
      </c>
      <c r="D1507" s="5" t="s">
        <v>199</v>
      </c>
      <c r="E1507" s="18">
        <f>IF(SUMIFS('Daily NSE Equity Options'!$K:$K,'Daily NSE Equity Options'!$A:$A,$A1507)=0,"",SUMIFS('Daily NSE Equity Options'!$K:$K,'Daily NSE Equity Options'!$A:$A,$A1507))</f>
        <v>875.37909999999999</v>
      </c>
      <c r="F1507" s="7">
        <f>IF(SUMIFS('Daily BSE Equity Options'!$K:$K,'Daily BSE Equity Options'!$A:$A,$A1507)=0,"",SUMIFS('Daily BSE Equity Options'!$K:$K,'Daily BSE Equity Options'!$A:$A,$A1507))</f>
        <v>93.008799999999994</v>
      </c>
      <c r="G1507" s="7">
        <f t="shared" si="621"/>
        <v>968.38789999999995</v>
      </c>
      <c r="H1507" s="20">
        <f t="shared" si="622"/>
        <v>0.66797620723946394</v>
      </c>
      <c r="I1507" s="20">
        <f t="shared" si="623"/>
        <v>-0.41886425578550257</v>
      </c>
      <c r="J1507" s="20">
        <f t="shared" si="624"/>
        <v>0.41399044507818128</v>
      </c>
      <c r="K1507" s="20">
        <f t="shared" si="639"/>
        <v>0.25283605116799635</v>
      </c>
      <c r="L1507" s="20">
        <f t="shared" si="640"/>
        <v>4.5951146332713577E-2</v>
      </c>
      <c r="M1507" s="20">
        <f t="shared" si="641"/>
        <v>0.22947925367493083</v>
      </c>
      <c r="N1507" s="20">
        <f t="shared" si="625"/>
        <v>0.90395501637308773</v>
      </c>
      <c r="O1507" s="20">
        <f t="shared" si="626"/>
        <v>9.6044983626912314E-2</v>
      </c>
      <c r="P1507" s="21">
        <f>IF(SUMIFS('Daily NSE Equity Options'!$L:$L,'Daily NSE Equity Options'!$A:$A,$A1507)=0,"",SUMIFS('Daily NSE Equity Options'!$L:$L,'Daily NSE Equity Options'!$A:$A,$A1507))</f>
        <v>706225.51789999998</v>
      </c>
      <c r="Q1507" s="8">
        <f>IF(SUMIFS('Daily BSE Equity Options'!$L:$L,'Daily BSE Equity Options'!$A:$A,$A1507)=0,"",SUMIFS('Daily BSE Equity Options'!$L:$L,'Daily BSE Equity Options'!$A:$A,$A1507))</f>
        <v>35003.494500000001</v>
      </c>
      <c r="R1507" s="8">
        <f t="shared" si="627"/>
        <v>741229.01240000001</v>
      </c>
      <c r="S1507" s="23">
        <f t="shared" si="628"/>
        <v>4.2367876809423102</v>
      </c>
      <c r="T1507" s="23">
        <f t="shared" si="629"/>
        <v>-0.61757823781169263</v>
      </c>
      <c r="U1507" s="23">
        <f t="shared" si="630"/>
        <v>2.2741292476051833</v>
      </c>
      <c r="V1507" s="23">
        <f t="shared" si="642"/>
        <v>2.0872309920423353</v>
      </c>
      <c r="W1507" s="23">
        <f t="shared" si="643"/>
        <v>0.48862793927832815</v>
      </c>
      <c r="X1507" s="23">
        <f t="shared" si="644"/>
        <v>1.9382267037703134</v>
      </c>
      <c r="Y1507" s="23">
        <f t="shared" si="631"/>
        <v>0.95277641064444651</v>
      </c>
      <c r="Z1507" s="23">
        <f t="shared" si="632"/>
        <v>4.7223589355553403E-2</v>
      </c>
      <c r="AA1507" s="24">
        <f>IF(SUMIFS('Daily NSE Equity Options'!$M:$M,'Daily NSE Equity Options'!$A:$A,$A1507)=0,"",SUMIFS('Daily NSE Equity Options'!$M:$M,'Daily NSE Equity Options'!$A:$A,$A1507))</f>
        <v>448989376</v>
      </c>
      <c r="AB1507" s="9">
        <f>IF(SUMIFS('Daily BSE Equity Options'!$M:$M,'Daily BSE Equity Options'!$A:$A,$A1507)=0,"",SUMIFS('Daily BSE Equity Options'!$M:$M,'Daily BSE Equity Options'!$A:$A,$A1507))</f>
        <v>22661174</v>
      </c>
      <c r="AC1507" s="9">
        <f t="shared" si="633"/>
        <v>471650550</v>
      </c>
      <c r="AD1507" s="26">
        <f t="shared" si="634"/>
        <v>4.756756954625053</v>
      </c>
      <c r="AE1507" s="26">
        <f t="shared" si="635"/>
        <v>-0.60338710170012277</v>
      </c>
      <c r="AF1507" s="26">
        <f t="shared" si="636"/>
        <v>2.4903412273193206</v>
      </c>
      <c r="AG1507" s="26">
        <f t="shared" si="645"/>
        <v>1.9733468313670479</v>
      </c>
      <c r="AH1507" s="26">
        <f t="shared" si="646"/>
        <v>0.49247033062103318</v>
      </c>
      <c r="AI1507" s="26">
        <f t="shared" si="647"/>
        <v>1.8380477364066938</v>
      </c>
      <c r="AJ1507" s="26">
        <f t="shared" si="637"/>
        <v>0.95195346639583056</v>
      </c>
      <c r="AK1507" s="26">
        <f t="shared" si="638"/>
        <v>4.8046533604169446E-2</v>
      </c>
      <c r="AL1507" s="29">
        <v>18.377500000000001</v>
      </c>
      <c r="AM1507" s="30">
        <v>18.407499999999999</v>
      </c>
      <c r="AN1507" s="30">
        <v>17.267499999999998</v>
      </c>
      <c r="AO1507" s="30">
        <v>18.05</v>
      </c>
      <c r="AP1507" s="31">
        <v>-1.78E-2</v>
      </c>
    </row>
    <row r="1508" spans="1:42" x14ac:dyDescent="0.2">
      <c r="A1508" s="11">
        <v>46141</v>
      </c>
      <c r="B1508" s="5" t="s">
        <v>240</v>
      </c>
      <c r="C1508" s="10">
        <v>46113</v>
      </c>
      <c r="D1508" s="5" t="s">
        <v>199</v>
      </c>
      <c r="E1508" s="18">
        <f>IF(SUMIFS('Daily NSE Equity Options'!$K:$K,'Daily NSE Equity Options'!$A:$A,$A1508)=0,"",SUMIFS('Daily NSE Equity Options'!$K:$K,'Daily NSE Equity Options'!$A:$A,$A1508))</f>
        <v>480.33330000000001</v>
      </c>
      <c r="F1508" s="7">
        <f>IF(SUMIFS('Daily BSE Equity Options'!$K:$K,'Daily BSE Equity Options'!$A:$A,$A1508)=0,"",SUMIFS('Daily BSE Equity Options'!$K:$K,'Daily BSE Equity Options'!$A:$A,$A1508))</f>
        <v>370.8261</v>
      </c>
      <c r="G1508" s="7">
        <f t="shared" si="621"/>
        <v>851.15940000000001</v>
      </c>
      <c r="H1508" s="20">
        <f t="shared" si="622"/>
        <v>0.12418044431421316</v>
      </c>
      <c r="I1508" s="20">
        <f t="shared" si="623"/>
        <v>0.57822853336794866</v>
      </c>
      <c r="J1508" s="20">
        <f t="shared" si="624"/>
        <v>0.28527777865862958</v>
      </c>
      <c r="K1508" s="20">
        <f t="shared" si="639"/>
        <v>-0.45128539166630777</v>
      </c>
      <c r="L1508" s="20">
        <f t="shared" si="640"/>
        <v>2.9870001548240599</v>
      </c>
      <c r="M1508" s="20">
        <f t="shared" si="641"/>
        <v>-0.12105531264899116</v>
      </c>
      <c r="N1508" s="20">
        <f t="shared" si="625"/>
        <v>0.5643282562584635</v>
      </c>
      <c r="O1508" s="20">
        <f t="shared" si="626"/>
        <v>0.43567174374153655</v>
      </c>
      <c r="P1508" s="21">
        <f>IF(SUMIFS('Daily NSE Equity Options'!$L:$L,'Daily NSE Equity Options'!$A:$A,$A1508)=0,"",SUMIFS('Daily NSE Equity Options'!$L:$L,'Daily NSE Equity Options'!$A:$A,$A1508))</f>
        <v>79496.832899999994</v>
      </c>
      <c r="Q1508" s="8">
        <f>IF(SUMIFS('Daily BSE Equity Options'!$L:$L,'Daily BSE Equity Options'!$A:$A,$A1508)=0,"",SUMIFS('Daily BSE Equity Options'!$L:$L,'Daily BSE Equity Options'!$A:$A,$A1508))</f>
        <v>180258.2905</v>
      </c>
      <c r="R1508" s="8">
        <f t="shared" si="627"/>
        <v>259755.12339999998</v>
      </c>
      <c r="S1508" s="23">
        <f t="shared" si="628"/>
        <v>-0.44763477515386974</v>
      </c>
      <c r="T1508" s="23">
        <f t="shared" si="629"/>
        <v>-0.59541087867104259</v>
      </c>
      <c r="U1508" s="23">
        <f t="shared" si="630"/>
        <v>-0.55933000297776769</v>
      </c>
      <c r="V1508" s="23">
        <f t="shared" si="642"/>
        <v>-0.88743421062384131</v>
      </c>
      <c r="W1508" s="23">
        <f t="shared" si="643"/>
        <v>4.1497227083998709</v>
      </c>
      <c r="X1508" s="23">
        <f t="shared" si="644"/>
        <v>-0.64956158076038095</v>
      </c>
      <c r="Y1508" s="23">
        <f t="shared" si="631"/>
        <v>0.30604529319555279</v>
      </c>
      <c r="Z1508" s="23">
        <f t="shared" si="632"/>
        <v>0.69395470680444726</v>
      </c>
      <c r="AA1508" s="24">
        <f>IF(SUMIFS('Daily NSE Equity Options'!$M:$M,'Daily NSE Equity Options'!$A:$A,$A1508)=0,"",SUMIFS('Daily NSE Equity Options'!$M:$M,'Daily NSE Equity Options'!$A:$A,$A1508))</f>
        <v>53191323</v>
      </c>
      <c r="AB1508" s="9">
        <f>IF(SUMIFS('Daily BSE Equity Options'!$M:$M,'Daily BSE Equity Options'!$A:$A,$A1508)=0,"",SUMIFS('Daily BSE Equity Options'!$M:$M,'Daily BSE Equity Options'!$A:$A,$A1508))</f>
        <v>115741736</v>
      </c>
      <c r="AC1508" s="9">
        <f t="shared" si="633"/>
        <v>168933059</v>
      </c>
      <c r="AD1508" s="26">
        <f t="shared" si="634"/>
        <v>-0.35464988971205746</v>
      </c>
      <c r="AE1508" s="26">
        <f t="shared" si="635"/>
        <v>-0.5797485909616229</v>
      </c>
      <c r="AF1508" s="26">
        <f t="shared" si="636"/>
        <v>-0.52789989421074601</v>
      </c>
      <c r="AG1508" s="26">
        <f t="shared" si="645"/>
        <v>-0.88153099863102324</v>
      </c>
      <c r="AH1508" s="26">
        <f t="shared" si="646"/>
        <v>4.1074907240022078</v>
      </c>
      <c r="AI1508" s="26">
        <f t="shared" si="647"/>
        <v>-0.64182579878259438</v>
      </c>
      <c r="AJ1508" s="26">
        <f t="shared" si="637"/>
        <v>0.31486627493082925</v>
      </c>
      <c r="AK1508" s="26">
        <f t="shared" si="638"/>
        <v>0.6851337250691707</v>
      </c>
      <c r="AL1508" s="29">
        <v>18.047499999999999</v>
      </c>
      <c r="AM1508" s="30">
        <v>18.047499999999999</v>
      </c>
      <c r="AN1508" s="30">
        <v>16.75</v>
      </c>
      <c r="AO1508" s="30">
        <v>17.440000000000001</v>
      </c>
      <c r="AP1508" s="31">
        <v>-3.3700000000000001E-2</v>
      </c>
    </row>
    <row r="1509" spans="1:42" x14ac:dyDescent="0.2">
      <c r="A1509" s="11">
        <v>46142</v>
      </c>
      <c r="B1509" s="5" t="s">
        <v>243</v>
      </c>
      <c r="C1509" s="10">
        <v>46113</v>
      </c>
      <c r="D1509" s="5" t="s">
        <v>199</v>
      </c>
      <c r="E1509" s="18">
        <f>IF(SUMIFS('Daily NSE Equity Options'!$K:$K,'Daily NSE Equity Options'!$A:$A,$A1509)=0,"",SUMIFS('Daily NSE Equity Options'!$K:$K,'Daily NSE Equity Options'!$A:$A,$A1509))</f>
        <v>464.98309999999998</v>
      </c>
      <c r="F1509" s="7">
        <f>IF(SUMIFS('Daily BSE Equity Options'!$K:$K,'Daily BSE Equity Options'!$A:$A,$A1509)=0,"",SUMIFS('Daily BSE Equity Options'!$K:$K,'Daily BSE Equity Options'!$A:$A,$A1509))</f>
        <v>727.41920000000005</v>
      </c>
      <c r="G1509" s="7">
        <f t="shared" si="621"/>
        <v>1192.4023</v>
      </c>
      <c r="H1509" s="20">
        <f t="shared" si="622"/>
        <v>-6.3558682868563032E-2</v>
      </c>
      <c r="I1509" s="20">
        <f t="shared" si="623"/>
        <v>16.603209826949094</v>
      </c>
      <c r="J1509" s="20">
        <f t="shared" si="624"/>
        <v>1.2169141447550671</v>
      </c>
      <c r="K1509" s="20">
        <f t="shared" si="639"/>
        <v>-3.1957392918625538E-2</v>
      </c>
      <c r="L1509" s="20">
        <f t="shared" si="640"/>
        <v>0.961618127742357</v>
      </c>
      <c r="M1509" s="20">
        <f t="shared" si="641"/>
        <v>0.40091538670664972</v>
      </c>
      <c r="N1509" s="20">
        <f t="shared" si="625"/>
        <v>0.38995488351540414</v>
      </c>
      <c r="O1509" s="20">
        <f t="shared" si="626"/>
        <v>0.61004511648459592</v>
      </c>
      <c r="P1509" s="21">
        <f>IF(SUMIFS('Daily NSE Equity Options'!$L:$L,'Daily NSE Equity Options'!$A:$A,$A1509)=0,"",SUMIFS('Daily NSE Equity Options'!$L:$L,'Daily NSE Equity Options'!$A:$A,$A1509))</f>
        <v>85168.354099999997</v>
      </c>
      <c r="Q1509" s="8">
        <f>IF(SUMIFS('Daily BSE Equity Options'!$L:$L,'Daily BSE Equity Options'!$A:$A,$A1509)=0,"",SUMIFS('Daily BSE Equity Options'!$L:$L,'Daily BSE Equity Options'!$A:$A,$A1509))</f>
        <v>948636.02029999997</v>
      </c>
      <c r="R1509" s="8">
        <f t="shared" si="627"/>
        <v>1033804.3744</v>
      </c>
      <c r="S1509" s="23">
        <f t="shared" si="628"/>
        <v>-0.79844206745754631</v>
      </c>
      <c r="T1509" s="23">
        <f t="shared" si="629"/>
        <v>74.887084234304908</v>
      </c>
      <c r="U1509" s="23">
        <f t="shared" si="630"/>
        <v>1.3762838801122355</v>
      </c>
      <c r="V1509" s="23">
        <f t="shared" si="642"/>
        <v>7.1342731441065954E-2</v>
      </c>
      <c r="W1509" s="23">
        <f t="shared" si="643"/>
        <v>4.2626484899455983</v>
      </c>
      <c r="X1509" s="23">
        <f t="shared" si="644"/>
        <v>2.9799190902118702</v>
      </c>
      <c r="Y1509" s="23">
        <f t="shared" si="631"/>
        <v>8.2383433664062464E-2</v>
      </c>
      <c r="Z1509" s="23">
        <f t="shared" si="632"/>
        <v>0.91761656633593758</v>
      </c>
      <c r="AA1509" s="24">
        <f>IF(SUMIFS('Daily NSE Equity Options'!$M:$M,'Daily NSE Equity Options'!$A:$A,$A1509)=0,"",SUMIFS('Daily NSE Equity Options'!$M:$M,'Daily NSE Equity Options'!$A:$A,$A1509))</f>
        <v>57207101</v>
      </c>
      <c r="AB1509" s="9">
        <f>IF(SUMIFS('Daily BSE Equity Options'!$M:$M,'Daily BSE Equity Options'!$A:$A,$A1509)=0,"",SUMIFS('Daily BSE Equity Options'!$M:$M,'Daily BSE Equity Options'!$A:$A,$A1509))</f>
        <v>615092051</v>
      </c>
      <c r="AC1509" s="9">
        <f t="shared" si="633"/>
        <v>672299152</v>
      </c>
      <c r="AD1509" s="26">
        <f t="shared" si="634"/>
        <v>-0.75685375942114574</v>
      </c>
      <c r="AE1509" s="26">
        <f t="shared" si="635"/>
        <v>78.275850789346862</v>
      </c>
      <c r="AF1509" s="26">
        <f t="shared" si="636"/>
        <v>1.7662367666798096</v>
      </c>
      <c r="AG1509" s="26">
        <f t="shared" si="645"/>
        <v>7.5496862523987129E-2</v>
      </c>
      <c r="AH1509" s="26">
        <f t="shared" si="646"/>
        <v>4.3143496223350235</v>
      </c>
      <c r="AI1509" s="26">
        <f t="shared" si="647"/>
        <v>2.9796778438730573</v>
      </c>
      <c r="AJ1509" s="26">
        <f t="shared" si="637"/>
        <v>8.5091734579489695E-2</v>
      </c>
      <c r="AK1509" s="26">
        <f t="shared" si="638"/>
        <v>0.91490826542051029</v>
      </c>
      <c r="AL1509" s="29">
        <v>17.4375</v>
      </c>
      <c r="AM1509" s="30">
        <v>19.48</v>
      </c>
      <c r="AN1509" s="30">
        <v>17.184999999999999</v>
      </c>
      <c r="AO1509" s="30">
        <v>18.46</v>
      </c>
      <c r="AP1509" s="31">
        <v>5.8599999999999999E-2</v>
      </c>
    </row>
    <row r="1510" spans="1:42" x14ac:dyDescent="0.2">
      <c r="A1510" s="11">
        <v>46146</v>
      </c>
      <c r="B1510" s="5" t="s">
        <v>244</v>
      </c>
      <c r="C1510" s="10">
        <v>46143</v>
      </c>
      <c r="D1510" s="5" t="s">
        <v>199</v>
      </c>
      <c r="E1510" s="18">
        <f>IF(SUMIFS('Daily NSE Equity Options'!$K:$K,'Daily NSE Equity Options'!$A:$A,$A1510)=0,"",SUMIFS('Daily NSE Equity Options'!$K:$K,'Daily NSE Equity Options'!$A:$A,$A1510))</f>
        <v>887.43640000000005</v>
      </c>
      <c r="F1510" s="7">
        <f>IF(SUMIFS('Daily BSE Equity Options'!$K:$K,'Daily BSE Equity Options'!$A:$A,$A1510)=0,"",SUMIFS('Daily BSE Equity Options'!$K:$K,'Daily BSE Equity Options'!$A:$A,$A1510))</f>
        <v>149.88399999999999</v>
      </c>
      <c r="G1510" s="7">
        <f t="shared" si="621"/>
        <v>1037.3204000000001</v>
      </c>
      <c r="H1510" s="20" t="str">
        <f t="shared" si="622"/>
        <v/>
      </c>
      <c r="I1510" s="20" t="str">
        <f t="shared" si="623"/>
        <v/>
      </c>
      <c r="J1510" s="20" t="str">
        <f t="shared" si="624"/>
        <v/>
      </c>
      <c r="K1510" s="20">
        <f t="shared" si="639"/>
        <v>0.90853474029486248</v>
      </c>
      <c r="L1510" s="20">
        <f t="shared" si="640"/>
        <v>-0.79395099826894866</v>
      </c>
      <c r="M1510" s="20">
        <f t="shared" si="641"/>
        <v>-0.13005837040066082</v>
      </c>
      <c r="N1510" s="20">
        <f t="shared" si="625"/>
        <v>0.85550848127540924</v>
      </c>
      <c r="O1510" s="20">
        <f t="shared" si="626"/>
        <v>0.14449151872459076</v>
      </c>
      <c r="P1510" s="21">
        <f>IF(SUMIFS('Daily NSE Equity Options'!$L:$L,'Daily NSE Equity Options'!$A:$A,$A1510)=0,"",SUMIFS('Daily NSE Equity Options'!$L:$L,'Daily NSE Equity Options'!$A:$A,$A1510))</f>
        <v>280591.50079999998</v>
      </c>
      <c r="Q1510" s="8">
        <f>IF(SUMIFS('Daily BSE Equity Options'!$L:$L,'Daily BSE Equity Options'!$A:$A,$A1510)=0,"",SUMIFS('Daily BSE Equity Options'!$L:$L,'Daily BSE Equity Options'!$A:$A,$A1510))</f>
        <v>37363.248500000002</v>
      </c>
      <c r="R1510" s="8">
        <f t="shared" si="627"/>
        <v>317954.74929999997</v>
      </c>
      <c r="S1510" s="23" t="str">
        <f t="shared" si="628"/>
        <v/>
      </c>
      <c r="T1510" s="23" t="str">
        <f t="shared" si="629"/>
        <v/>
      </c>
      <c r="U1510" s="23" t="str">
        <f t="shared" si="630"/>
        <v/>
      </c>
      <c r="V1510" s="23">
        <f t="shared" si="642"/>
        <v>2.2945511717949238</v>
      </c>
      <c r="W1510" s="23">
        <f t="shared" si="643"/>
        <v>-0.96061371516529159</v>
      </c>
      <c r="X1510" s="23">
        <f t="shared" si="644"/>
        <v>-0.69244205463481934</v>
      </c>
      <c r="Y1510" s="23">
        <f t="shared" si="631"/>
        <v>0.88248878627459459</v>
      </c>
      <c r="Z1510" s="23">
        <f t="shared" si="632"/>
        <v>0.11751121372540543</v>
      </c>
      <c r="AA1510" s="24">
        <f>IF(SUMIFS('Daily NSE Equity Options'!$M:$M,'Daily NSE Equity Options'!$A:$A,$A1510)=0,"",SUMIFS('Daily NSE Equity Options'!$M:$M,'Daily NSE Equity Options'!$A:$A,$A1510))</f>
        <v>181469790</v>
      </c>
      <c r="AB1510" s="9">
        <f>IF(SUMIFS('Daily BSE Equity Options'!$M:$M,'Daily BSE Equity Options'!$A:$A,$A1510)=0,"",SUMIFS('Daily BSE Equity Options'!$M:$M,'Daily BSE Equity Options'!$A:$A,$A1510))</f>
        <v>24022522</v>
      </c>
      <c r="AC1510" s="9">
        <f t="shared" si="633"/>
        <v>205492312</v>
      </c>
      <c r="AD1510" s="26" t="str">
        <f t="shared" si="634"/>
        <v/>
      </c>
      <c r="AE1510" s="26" t="str">
        <f t="shared" si="635"/>
        <v/>
      </c>
      <c r="AF1510" s="26" t="str">
        <f t="shared" si="636"/>
        <v/>
      </c>
      <c r="AG1510" s="26">
        <f t="shared" si="645"/>
        <v>2.1721549742574791</v>
      </c>
      <c r="AH1510" s="26">
        <f t="shared" si="646"/>
        <v>-0.96094483425538524</v>
      </c>
      <c r="AI1510" s="26">
        <f t="shared" si="647"/>
        <v>-0.69434393693835861</v>
      </c>
      <c r="AJ1510" s="26">
        <f t="shared" si="637"/>
        <v>0.88309770927099207</v>
      </c>
      <c r="AK1510" s="26">
        <f t="shared" si="638"/>
        <v>0.1169022907290079</v>
      </c>
      <c r="AL1510" s="29">
        <v>18.46</v>
      </c>
      <c r="AM1510" s="30">
        <v>18.875</v>
      </c>
      <c r="AN1510" s="30">
        <v>16.747499999999999</v>
      </c>
      <c r="AO1510" s="30">
        <v>18.3</v>
      </c>
      <c r="AP1510" s="31">
        <v>-8.6999999999999994E-3</v>
      </c>
    </row>
    <row r="1511" spans="1:42" x14ac:dyDescent="0.2">
      <c r="A1511" s="11">
        <v>46147</v>
      </c>
      <c r="B1511" s="5" t="s">
        <v>242</v>
      </c>
      <c r="C1511" s="10">
        <v>46143</v>
      </c>
      <c r="D1511" s="5" t="s">
        <v>199</v>
      </c>
      <c r="E1511" s="18">
        <f>IF(SUMIFS('Daily NSE Equity Options'!$K:$K,'Daily NSE Equity Options'!$A:$A,$A1511)=0,"",SUMIFS('Daily NSE Equity Options'!$K:$K,'Daily NSE Equity Options'!$A:$A,$A1511))</f>
        <v>925.90840000000003</v>
      </c>
      <c r="F1511" s="7">
        <f>IF(SUMIFS('Daily BSE Equity Options'!$K:$K,'Daily BSE Equity Options'!$A:$A,$A1511)=0,"",SUMIFS('Daily BSE Equity Options'!$K:$K,'Daily BSE Equity Options'!$A:$A,$A1511))</f>
        <v>119.7786</v>
      </c>
      <c r="G1511" s="7">
        <f t="shared" si="621"/>
        <v>1045.6870000000001</v>
      </c>
      <c r="H1511" s="20">
        <f t="shared" si="622"/>
        <v>0.98532898290282533</v>
      </c>
      <c r="I1511" s="20">
        <f t="shared" si="623"/>
        <v>-0.18616836958633931</v>
      </c>
      <c r="J1511" s="20">
        <f t="shared" si="624"/>
        <v>0.7043115527421473</v>
      </c>
      <c r="K1511" s="20">
        <f t="shared" si="639"/>
        <v>4.3351839072636622E-2</v>
      </c>
      <c r="L1511" s="20">
        <f t="shared" si="640"/>
        <v>-0.200857996850898</v>
      </c>
      <c r="M1511" s="20">
        <f t="shared" si="641"/>
        <v>8.065588992562045E-3</v>
      </c>
      <c r="N1511" s="20">
        <f t="shared" si="625"/>
        <v>0.88545463413048064</v>
      </c>
      <c r="O1511" s="20">
        <f t="shared" si="626"/>
        <v>0.11454536586951926</v>
      </c>
      <c r="P1511" s="21">
        <f>IF(SUMIFS('Daily NSE Equity Options'!$L:$L,'Daily NSE Equity Options'!$A:$A,$A1511)=0,"",SUMIFS('Daily NSE Equity Options'!$L:$L,'Daily NSE Equity Options'!$A:$A,$A1511))</f>
        <v>699382.75260000001</v>
      </c>
      <c r="Q1511" s="8">
        <f>IF(SUMIFS('Daily BSE Equity Options'!$L:$L,'Daily BSE Equity Options'!$A:$A,$A1511)=0,"",SUMIFS('Daily BSE Equity Options'!$L:$L,'Daily BSE Equity Options'!$A:$A,$A1511))</f>
        <v>41283.458899999998</v>
      </c>
      <c r="R1511" s="8">
        <f t="shared" si="627"/>
        <v>740666.21149999998</v>
      </c>
      <c r="S1511" s="23">
        <f t="shared" si="628"/>
        <v>4.8371743247857566</v>
      </c>
      <c r="T1511" s="23">
        <f t="shared" si="629"/>
        <v>-0.54215306752643055</v>
      </c>
      <c r="U1511" s="23">
        <f t="shared" si="630"/>
        <v>2.5272509577597084</v>
      </c>
      <c r="V1511" s="23">
        <f t="shared" si="642"/>
        <v>1.4925300681096041</v>
      </c>
      <c r="W1511" s="23">
        <f t="shared" si="643"/>
        <v>0.10492156216020665</v>
      </c>
      <c r="X1511" s="23">
        <f t="shared" si="644"/>
        <v>1.329470508399794</v>
      </c>
      <c r="Y1511" s="23">
        <f t="shared" si="631"/>
        <v>0.94426172240746264</v>
      </c>
      <c r="Z1511" s="23">
        <f t="shared" si="632"/>
        <v>5.5738277592537376E-2</v>
      </c>
      <c r="AA1511" s="24">
        <f>IF(SUMIFS('Daily NSE Equity Options'!$M:$M,'Daily NSE Equity Options'!$A:$A,$A1511)=0,"",SUMIFS('Daily NSE Equity Options'!$M:$M,'Daily NSE Equity Options'!$A:$A,$A1511))</f>
        <v>449827913</v>
      </c>
      <c r="AB1511" s="9">
        <f>IF(SUMIFS('Daily BSE Equity Options'!$M:$M,'Daily BSE Equity Options'!$A:$A,$A1511)=0,"",SUMIFS('Daily BSE Equity Options'!$M:$M,'Daily BSE Equity Options'!$A:$A,$A1511))</f>
        <v>26683553</v>
      </c>
      <c r="AC1511" s="9">
        <f t="shared" si="633"/>
        <v>476511466</v>
      </c>
      <c r="AD1511" s="26">
        <f t="shared" si="634"/>
        <v>5.4842353198338722</v>
      </c>
      <c r="AE1511" s="26">
        <f t="shared" si="635"/>
        <v>-0.52211387738534021</v>
      </c>
      <c r="AF1511" s="26">
        <f t="shared" si="636"/>
        <v>2.8057230483761408</v>
      </c>
      <c r="AG1511" s="26">
        <f t="shared" si="645"/>
        <v>1.4788032928235602</v>
      </c>
      <c r="AH1511" s="26">
        <f t="shared" si="646"/>
        <v>0.11077234105561429</v>
      </c>
      <c r="AI1511" s="26">
        <f t="shared" si="647"/>
        <v>1.3188773407737027</v>
      </c>
      <c r="AJ1511" s="26">
        <f t="shared" si="637"/>
        <v>0.94400228556095223</v>
      </c>
      <c r="AK1511" s="26">
        <f t="shared" si="638"/>
        <v>5.5997714439047726E-2</v>
      </c>
      <c r="AL1511" s="29">
        <v>18.3</v>
      </c>
      <c r="AM1511" s="30">
        <v>18.842500000000001</v>
      </c>
      <c r="AN1511" s="30">
        <v>17.712499999999999</v>
      </c>
      <c r="AO1511" s="30">
        <v>17.91</v>
      </c>
      <c r="AP1511" s="31">
        <v>-2.1299999999999999E-2</v>
      </c>
    </row>
    <row r="1512" spans="1:42" x14ac:dyDescent="0.2">
      <c r="A1512" s="11">
        <v>46148</v>
      </c>
      <c r="B1512" s="5" t="s">
        <v>240</v>
      </c>
      <c r="C1512" s="10">
        <v>46143</v>
      </c>
      <c r="D1512" s="5" t="s">
        <v>199</v>
      </c>
      <c r="E1512" s="18">
        <f>IF(SUMIFS('Daily NSE Equity Options'!$K:$K,'Daily NSE Equity Options'!$A:$A,$A1512)=0,"",SUMIFS('Daily NSE Equity Options'!$K:$K,'Daily NSE Equity Options'!$A:$A,$A1512))</f>
        <v>602.95219999999995</v>
      </c>
      <c r="F1512" s="7">
        <f>IF(SUMIFS('Daily BSE Equity Options'!$K:$K,'Daily BSE Equity Options'!$A:$A,$A1512)=0,"",SUMIFS('Daily BSE Equity Options'!$K:$K,'Daily BSE Equity Options'!$A:$A,$A1512))</f>
        <v>511.18169999999998</v>
      </c>
      <c r="G1512" s="7">
        <f t="shared" si="621"/>
        <v>1114.1338999999998</v>
      </c>
      <c r="H1512" s="20">
        <f t="shared" si="622"/>
        <v>0.68698115271635274</v>
      </c>
      <c r="I1512" s="20">
        <f t="shared" si="623"/>
        <v>1.9802898540585163</v>
      </c>
      <c r="J1512" s="20">
        <f t="shared" si="624"/>
        <v>1.1063692618970506</v>
      </c>
      <c r="K1512" s="20">
        <f t="shared" si="639"/>
        <v>-0.34879929807311405</v>
      </c>
      <c r="L1512" s="20">
        <f t="shared" si="640"/>
        <v>3.2677214460679957</v>
      </c>
      <c r="M1512" s="20">
        <f t="shared" si="641"/>
        <v>6.5456393739235175E-2</v>
      </c>
      <c r="N1512" s="20">
        <f t="shared" si="625"/>
        <v>0.54118468166169265</v>
      </c>
      <c r="O1512" s="20">
        <f t="shared" si="626"/>
        <v>0.45881531833830752</v>
      </c>
      <c r="P1512" s="21">
        <f>IF(SUMIFS('Daily NSE Equity Options'!$L:$L,'Daily NSE Equity Options'!$A:$A,$A1512)=0,"",SUMIFS('Daily NSE Equity Options'!$L:$L,'Daily NSE Equity Options'!$A:$A,$A1512))</f>
        <v>106046.0209</v>
      </c>
      <c r="Q1512" s="8">
        <f>IF(SUMIFS('Daily BSE Equity Options'!$L:$L,'Daily BSE Equity Options'!$A:$A,$A1512)=0,"",SUMIFS('Daily BSE Equity Options'!$L:$L,'Daily BSE Equity Options'!$A:$A,$A1512))</f>
        <v>241551.90890000001</v>
      </c>
      <c r="R1512" s="8">
        <f t="shared" si="627"/>
        <v>347597.92980000004</v>
      </c>
      <c r="S1512" s="23">
        <f t="shared" si="628"/>
        <v>-2.2060963517533394E-2</v>
      </c>
      <c r="T1512" s="23">
        <f t="shared" si="629"/>
        <v>-0.39347521257615581</v>
      </c>
      <c r="U1512" s="23">
        <f t="shared" si="630"/>
        <v>-0.31398832706333446</v>
      </c>
      <c r="V1512" s="23">
        <f t="shared" si="642"/>
        <v>-0.84837198157122529</v>
      </c>
      <c r="W1512" s="23">
        <f t="shared" si="643"/>
        <v>4.8510579136575211</v>
      </c>
      <c r="X1512" s="23">
        <f t="shared" si="644"/>
        <v>-0.53069557595175909</v>
      </c>
      <c r="Y1512" s="23">
        <f t="shared" si="631"/>
        <v>0.30508242946388225</v>
      </c>
      <c r="Z1512" s="23">
        <f t="shared" si="632"/>
        <v>0.69491757053611769</v>
      </c>
      <c r="AA1512" s="24">
        <f>IF(SUMIFS('Daily NSE Equity Options'!$M:$M,'Daily NSE Equity Options'!$A:$A,$A1512)=0,"",SUMIFS('Daily NSE Equity Options'!$M:$M,'Daily NSE Equity Options'!$A:$A,$A1512))</f>
        <v>71608607</v>
      </c>
      <c r="AB1512" s="9">
        <f>IF(SUMIFS('Daily BSE Equity Options'!$M:$M,'Daily BSE Equity Options'!$A:$A,$A1512)=0,"",SUMIFS('Daily BSE Equity Options'!$M:$M,'Daily BSE Equity Options'!$A:$A,$A1512))</f>
        <v>155515551</v>
      </c>
      <c r="AC1512" s="9">
        <f t="shared" si="633"/>
        <v>227124158</v>
      </c>
      <c r="AD1512" s="26">
        <f t="shared" si="634"/>
        <v>0.12683146326970962</v>
      </c>
      <c r="AE1512" s="26">
        <f t="shared" si="635"/>
        <v>-0.37053316868019714</v>
      </c>
      <c r="AF1512" s="26">
        <f t="shared" si="636"/>
        <v>-0.26877511485086403</v>
      </c>
      <c r="AG1512" s="26">
        <f t="shared" si="645"/>
        <v>-0.84080888506356433</v>
      </c>
      <c r="AH1512" s="26">
        <f t="shared" si="646"/>
        <v>4.8281425640730831</v>
      </c>
      <c r="AI1512" s="26">
        <f t="shared" si="647"/>
        <v>-0.52336056064598457</v>
      </c>
      <c r="AJ1512" s="26">
        <f t="shared" si="637"/>
        <v>0.31528397344680525</v>
      </c>
      <c r="AK1512" s="26">
        <f t="shared" si="638"/>
        <v>0.68471602655319475</v>
      </c>
      <c r="AL1512" s="29">
        <v>17.907499999999999</v>
      </c>
      <c r="AM1512" s="30">
        <v>18.077500000000001</v>
      </c>
      <c r="AN1512" s="30">
        <v>16.577500000000001</v>
      </c>
      <c r="AO1512" s="30">
        <v>16.68</v>
      </c>
      <c r="AP1512" s="31">
        <v>-6.8500000000000005E-2</v>
      </c>
    </row>
    <row r="1513" spans="1:42" x14ac:dyDescent="0.2">
      <c r="A1513" s="11">
        <v>46149</v>
      </c>
      <c r="B1513" s="5" t="s">
        <v>243</v>
      </c>
      <c r="C1513" s="10">
        <v>46143</v>
      </c>
      <c r="D1513" s="5" t="s">
        <v>199</v>
      </c>
      <c r="E1513" s="18">
        <f>IF(SUMIFS('Daily NSE Equity Options'!$K:$K,'Daily NSE Equity Options'!$A:$A,$A1513)=0,"",SUMIFS('Daily NSE Equity Options'!$K:$K,'Daily NSE Equity Options'!$A:$A,$A1513))</f>
        <v>482.40609999999998</v>
      </c>
      <c r="F1513" s="7">
        <f>IF(SUMIFS('Daily BSE Equity Options'!$K:$K,'Daily BSE Equity Options'!$A:$A,$A1513)=0,"",SUMIFS('Daily BSE Equity Options'!$K:$K,'Daily BSE Equity Options'!$A:$A,$A1513))</f>
        <v>762.81899999999996</v>
      </c>
      <c r="G1513" s="7">
        <f t="shared" si="621"/>
        <v>1245.2250999999999</v>
      </c>
      <c r="H1513" s="20">
        <f t="shared" si="622"/>
        <v>-0.16181158304754095</v>
      </c>
      <c r="I1513" s="20">
        <f t="shared" si="623"/>
        <v>13.553365143383706</v>
      </c>
      <c r="J1513" s="20">
        <f t="shared" si="624"/>
        <v>0.98300197706981174</v>
      </c>
      <c r="K1513" s="20">
        <f t="shared" si="639"/>
        <v>-0.19992646183229779</v>
      </c>
      <c r="L1513" s="20">
        <f t="shared" si="640"/>
        <v>0.49226586163002306</v>
      </c>
      <c r="M1513" s="20">
        <f t="shared" si="641"/>
        <v>0.11766197940839973</v>
      </c>
      <c r="N1513" s="20">
        <f t="shared" si="625"/>
        <v>0.38740473509568674</v>
      </c>
      <c r="O1513" s="20">
        <f t="shared" si="626"/>
        <v>0.61259526490431326</v>
      </c>
      <c r="P1513" s="21">
        <f>IF(SUMIFS('Daily NSE Equity Options'!$L:$L,'Daily NSE Equity Options'!$A:$A,$A1513)=0,"",SUMIFS('Daily NSE Equity Options'!$L:$L,'Daily NSE Equity Options'!$A:$A,$A1513))</f>
        <v>89090.857199999999</v>
      </c>
      <c r="Q1513" s="8">
        <f>IF(SUMIFS('Daily BSE Equity Options'!$L:$L,'Daily BSE Equity Options'!$A:$A,$A1513)=0,"",SUMIFS('Daily BSE Equity Options'!$L:$L,'Daily BSE Equity Options'!$A:$A,$A1513))</f>
        <v>908779.51569999999</v>
      </c>
      <c r="R1513" s="8">
        <f t="shared" si="627"/>
        <v>997870.37289999996</v>
      </c>
      <c r="S1513" s="23">
        <f t="shared" si="628"/>
        <v>-0.58010139954509654</v>
      </c>
      <c r="T1513" s="23">
        <f t="shared" si="629"/>
        <v>62.963791321281917</v>
      </c>
      <c r="U1513" s="23">
        <f t="shared" si="630"/>
        <v>3.4079434433012965</v>
      </c>
      <c r="V1513" s="23">
        <f t="shared" si="642"/>
        <v>-0.15988495896501864</v>
      </c>
      <c r="W1513" s="23">
        <f t="shared" si="643"/>
        <v>2.7622535041783722</v>
      </c>
      <c r="X1513" s="23">
        <f t="shared" si="644"/>
        <v>1.8707604026127309</v>
      </c>
      <c r="Y1513" s="23">
        <f t="shared" si="631"/>
        <v>8.9280992420974606E-2</v>
      </c>
      <c r="Z1513" s="23">
        <f t="shared" si="632"/>
        <v>0.91071900757902546</v>
      </c>
      <c r="AA1513" s="24">
        <f>IF(SUMIFS('Daily NSE Equity Options'!$M:$M,'Daily NSE Equity Options'!$A:$A,$A1513)=0,"",SUMIFS('Daily NSE Equity Options'!$M:$M,'Daily NSE Equity Options'!$A:$A,$A1513))</f>
        <v>59441192</v>
      </c>
      <c r="AB1513" s="9">
        <f>IF(SUMIFS('Daily BSE Equity Options'!$M:$M,'Daily BSE Equity Options'!$A:$A,$A1513)=0,"",SUMIFS('Daily BSE Equity Options'!$M:$M,'Daily BSE Equity Options'!$A:$A,$A1513))</f>
        <v>581757229</v>
      </c>
      <c r="AC1513" s="9">
        <f t="shared" si="633"/>
        <v>641198421</v>
      </c>
      <c r="AD1513" s="26">
        <f t="shared" si="634"/>
        <v>-0.50678104791077128</v>
      </c>
      <c r="AE1513" s="26">
        <f t="shared" si="635"/>
        <v>64.851439075186747</v>
      </c>
      <c r="AF1513" s="26">
        <f t="shared" si="636"/>
        <v>3.9570336607689418</v>
      </c>
      <c r="AG1513" s="26">
        <f t="shared" si="645"/>
        <v>-0.16991553822573313</v>
      </c>
      <c r="AH1513" s="26">
        <f t="shared" si="646"/>
        <v>2.7408299379654966</v>
      </c>
      <c r="AI1513" s="26">
        <f t="shared" si="647"/>
        <v>1.8231185385396125</v>
      </c>
      <c r="AJ1513" s="26">
        <f t="shared" si="637"/>
        <v>9.2703272580267324E-2</v>
      </c>
      <c r="AK1513" s="26">
        <f t="shared" si="638"/>
        <v>0.90729672741973266</v>
      </c>
      <c r="AL1513" s="29">
        <v>16.677499999999998</v>
      </c>
      <c r="AM1513" s="30">
        <v>17.195</v>
      </c>
      <c r="AN1513" s="30">
        <v>15.1675</v>
      </c>
      <c r="AO1513" s="30">
        <v>16.62</v>
      </c>
      <c r="AP1513" s="31">
        <v>-3.3999999999999998E-3</v>
      </c>
    </row>
    <row r="1514" spans="1:42" x14ac:dyDescent="0.2">
      <c r="A1514" s="11">
        <v>46150</v>
      </c>
      <c r="B1514" s="5" t="s">
        <v>241</v>
      </c>
      <c r="C1514" s="10">
        <v>46143</v>
      </c>
      <c r="D1514" s="5" t="s">
        <v>199</v>
      </c>
      <c r="E1514" s="18">
        <f>IF(SUMIFS('Daily NSE Equity Options'!$K:$K,'Daily NSE Equity Options'!$A:$A,$A1514)=0,"",SUMIFS('Daily NSE Equity Options'!$K:$K,'Daily NSE Equity Options'!$A:$A,$A1514))</f>
        <v>656.25720000000001</v>
      </c>
      <c r="F1514" s="7">
        <f>IF(SUMIFS('Daily BSE Equity Options'!$K:$K,'Daily BSE Equity Options'!$A:$A,$A1514)=0,"",SUMIFS('Daily BSE Equity Options'!$K:$K,'Daily BSE Equity Options'!$A:$A,$A1514))</f>
        <v>109.7337</v>
      </c>
      <c r="G1514" s="7">
        <f t="shared" si="621"/>
        <v>765.99090000000001</v>
      </c>
      <c r="H1514" s="20">
        <f t="shared" si="622"/>
        <v>0.21634054270156433</v>
      </c>
      <c r="I1514" s="20">
        <f t="shared" si="623"/>
        <v>1.1416384650514657</v>
      </c>
      <c r="J1514" s="20">
        <f t="shared" si="624"/>
        <v>0.29659244348457103</v>
      </c>
      <c r="K1514" s="20">
        <f t="shared" si="639"/>
        <v>0.36038329531902691</v>
      </c>
      <c r="L1514" s="20">
        <f t="shared" si="640"/>
        <v>-0.85614713319935665</v>
      </c>
      <c r="M1514" s="20">
        <f t="shared" si="641"/>
        <v>-0.38485748480334991</v>
      </c>
      <c r="N1514" s="20">
        <f t="shared" si="625"/>
        <v>0.85674281509088424</v>
      </c>
      <c r="O1514" s="20">
        <f t="shared" si="626"/>
        <v>0.14325718490911576</v>
      </c>
      <c r="P1514" s="21">
        <f>IF(SUMIFS('Daily NSE Equity Options'!$L:$L,'Daily NSE Equity Options'!$A:$A,$A1514)=0,"",SUMIFS('Daily NSE Equity Options'!$L:$L,'Daily NSE Equity Options'!$A:$A,$A1514))</f>
        <v>138864.20970000001</v>
      </c>
      <c r="Q1514" s="8">
        <f>IF(SUMIFS('Daily BSE Equity Options'!$L:$L,'Daily BSE Equity Options'!$A:$A,$A1514)=0,"",SUMIFS('Daily BSE Equity Options'!$L:$L,'Daily BSE Equity Options'!$A:$A,$A1514))</f>
        <v>23792.003000000001</v>
      </c>
      <c r="R1514" s="8">
        <f t="shared" si="627"/>
        <v>162656.2127</v>
      </c>
      <c r="S1514" s="23">
        <f t="shared" si="628"/>
        <v>-0.70361417577525143</v>
      </c>
      <c r="T1514" s="23">
        <f t="shared" si="629"/>
        <v>0.45633389168028349</v>
      </c>
      <c r="U1514" s="23">
        <f t="shared" si="630"/>
        <v>-0.66453095035320775</v>
      </c>
      <c r="V1514" s="23">
        <f t="shared" si="642"/>
        <v>0.55868081264796721</v>
      </c>
      <c r="W1514" s="23">
        <f t="shared" si="643"/>
        <v>-0.97381982913460163</v>
      </c>
      <c r="X1514" s="23">
        <f t="shared" si="644"/>
        <v>-0.83699665095047338</v>
      </c>
      <c r="Y1514" s="23">
        <f t="shared" si="631"/>
        <v>0.85372828614987173</v>
      </c>
      <c r="Z1514" s="23">
        <f t="shared" si="632"/>
        <v>0.14627171385012827</v>
      </c>
      <c r="AA1514" s="24">
        <f>IF(SUMIFS('Daily NSE Equity Options'!$M:$M,'Daily NSE Equity Options'!$A:$A,$A1514)=0,"",SUMIFS('Daily NSE Equity Options'!$M:$M,'Daily NSE Equity Options'!$A:$A,$A1514))</f>
        <v>91630987</v>
      </c>
      <c r="AB1514" s="9">
        <f>IF(SUMIFS('Daily BSE Equity Options'!$M:$M,'Daily BSE Equity Options'!$A:$A,$A1514)=0,"",SUMIFS('Daily BSE Equity Options'!$M:$M,'Daily BSE Equity Options'!$A:$A,$A1514))</f>
        <v>15293142</v>
      </c>
      <c r="AC1514" s="9">
        <f t="shared" si="633"/>
        <v>106924129</v>
      </c>
      <c r="AD1514" s="26">
        <f t="shared" si="634"/>
        <v>-0.64989119998114631</v>
      </c>
      <c r="AE1514" s="26">
        <f t="shared" si="635"/>
        <v>0.49986377483559319</v>
      </c>
      <c r="AF1514" s="26">
        <f t="shared" si="636"/>
        <v>-0.60677777361965868</v>
      </c>
      <c r="AG1514" s="26">
        <f t="shared" si="645"/>
        <v>0.54154019993407942</v>
      </c>
      <c r="AH1514" s="26">
        <f t="shared" si="646"/>
        <v>-0.97371215820336632</v>
      </c>
      <c r="AI1514" s="26">
        <f t="shared" si="647"/>
        <v>-0.83324330581905781</v>
      </c>
      <c r="AJ1514" s="26">
        <f t="shared" si="637"/>
        <v>0.85697202172205678</v>
      </c>
      <c r="AK1514" s="26">
        <f t="shared" si="638"/>
        <v>0.14302797827794322</v>
      </c>
      <c r="AL1514" s="29">
        <v>16.62</v>
      </c>
      <c r="AM1514" s="30">
        <v>17.425000000000001</v>
      </c>
      <c r="AN1514" s="30">
        <v>16.162500000000001</v>
      </c>
      <c r="AO1514" s="30">
        <v>16.84</v>
      </c>
      <c r="AP1514" s="31">
        <v>1.32E-2</v>
      </c>
    </row>
    <row r="1515" spans="1:42" x14ac:dyDescent="0.2">
      <c r="A1515" s="11">
        <v>46153</v>
      </c>
      <c r="B1515" s="5" t="s">
        <v>244</v>
      </c>
      <c r="C1515" s="10">
        <v>46143</v>
      </c>
      <c r="D1515" s="5" t="s">
        <v>199</v>
      </c>
      <c r="E1515" s="18">
        <f>IF(SUMIFS('Daily NSE Equity Options'!$K:$K,'Daily NSE Equity Options'!$A:$A,$A1515)=0,"",SUMIFS('Daily NSE Equity Options'!$K:$K,'Daily NSE Equity Options'!$A:$A,$A1515))</f>
        <v>737.63319999999999</v>
      </c>
      <c r="F1515" s="7">
        <f>IF(SUMIFS('Daily BSE Equity Options'!$K:$K,'Daily BSE Equity Options'!$A:$A,$A1515)=0,"",SUMIFS('Daily BSE Equity Options'!$K:$K,'Daily BSE Equity Options'!$A:$A,$A1515))</f>
        <v>117.1296</v>
      </c>
      <c r="G1515" s="7">
        <f t="shared" si="621"/>
        <v>854.76279999999997</v>
      </c>
      <c r="H1515" s="20" t="str">
        <f t="shared" si="622"/>
        <v/>
      </c>
      <c r="I1515" s="20" t="str">
        <f t="shared" si="623"/>
        <v/>
      </c>
      <c r="J1515" s="20" t="str">
        <f t="shared" si="624"/>
        <v/>
      </c>
      <c r="K1515" s="20">
        <f t="shared" si="639"/>
        <v>0.12400016335058872</v>
      </c>
      <c r="L1515" s="20">
        <f t="shared" si="640"/>
        <v>6.7398620478485549E-2</v>
      </c>
      <c r="M1515" s="20">
        <f t="shared" si="641"/>
        <v>0.11589158565721869</v>
      </c>
      <c r="N1515" s="20">
        <f t="shared" si="625"/>
        <v>0.86296829950952481</v>
      </c>
      <c r="O1515" s="20">
        <f t="shared" si="626"/>
        <v>0.13703170049047525</v>
      </c>
      <c r="P1515" s="21">
        <f>IF(SUMIFS('Daily NSE Equity Options'!$L:$L,'Daily NSE Equity Options'!$A:$A,$A1515)=0,"",SUMIFS('Daily NSE Equity Options'!$L:$L,'Daily NSE Equity Options'!$A:$A,$A1515))</f>
        <v>225595.63389999999</v>
      </c>
      <c r="Q1515" s="8">
        <f>IF(SUMIFS('Daily BSE Equity Options'!$L:$L,'Daily BSE Equity Options'!$A:$A,$A1515)=0,"",SUMIFS('Daily BSE Equity Options'!$L:$L,'Daily BSE Equity Options'!$A:$A,$A1515))</f>
        <v>30438.093099999998</v>
      </c>
      <c r="R1515" s="8">
        <f t="shared" si="627"/>
        <v>256033.72699999998</v>
      </c>
      <c r="S1515" s="23" t="str">
        <f t="shared" si="628"/>
        <v/>
      </c>
      <c r="T1515" s="23" t="str">
        <f t="shared" si="629"/>
        <v/>
      </c>
      <c r="U1515" s="23" t="str">
        <f t="shared" si="630"/>
        <v/>
      </c>
      <c r="V1515" s="23">
        <f t="shared" si="642"/>
        <v>0.62457723546890276</v>
      </c>
      <c r="W1515" s="23">
        <f t="shared" si="643"/>
        <v>0.27934134423234558</v>
      </c>
      <c r="X1515" s="23">
        <f t="shared" si="644"/>
        <v>0.57407898997515505</v>
      </c>
      <c r="Y1515" s="23">
        <f t="shared" si="631"/>
        <v>0.8811168612172724</v>
      </c>
      <c r="Z1515" s="23">
        <f t="shared" si="632"/>
        <v>0.11888313878272763</v>
      </c>
      <c r="AA1515" s="24">
        <f>IF(SUMIFS('Daily NSE Equity Options'!$M:$M,'Daily NSE Equity Options'!$A:$A,$A1515)=0,"",SUMIFS('Daily NSE Equity Options'!$M:$M,'Daily NSE Equity Options'!$A:$A,$A1515))</f>
        <v>148009963</v>
      </c>
      <c r="AB1515" s="9">
        <f>IF(SUMIFS('Daily BSE Equity Options'!$M:$M,'Daily BSE Equity Options'!$A:$A,$A1515)=0,"",SUMIFS('Daily BSE Equity Options'!$M:$M,'Daily BSE Equity Options'!$A:$A,$A1515))</f>
        <v>19779230</v>
      </c>
      <c r="AC1515" s="9">
        <f t="shared" si="633"/>
        <v>167789193</v>
      </c>
      <c r="AD1515" s="26" t="str">
        <f t="shared" si="634"/>
        <v/>
      </c>
      <c r="AE1515" s="26" t="str">
        <f t="shared" si="635"/>
        <v/>
      </c>
      <c r="AF1515" s="26" t="str">
        <f t="shared" si="636"/>
        <v/>
      </c>
      <c r="AG1515" s="26">
        <f t="shared" si="645"/>
        <v>0.61528286277217559</v>
      </c>
      <c r="AH1515" s="26">
        <f t="shared" si="646"/>
        <v>0.29333985128759021</v>
      </c>
      <c r="AI1515" s="26">
        <f t="shared" si="647"/>
        <v>0.56923600471882274</v>
      </c>
      <c r="AJ1515" s="26">
        <f t="shared" si="637"/>
        <v>0.88211857005593919</v>
      </c>
      <c r="AK1515" s="26">
        <f t="shared" si="638"/>
        <v>0.11788142994406083</v>
      </c>
      <c r="AL1515" s="29">
        <v>16.84</v>
      </c>
      <c r="AM1515" s="30">
        <v>18.967500000000001</v>
      </c>
      <c r="AN1515" s="30">
        <v>16.84</v>
      </c>
      <c r="AO1515" s="30">
        <v>18.55</v>
      </c>
      <c r="AP1515" s="31">
        <v>0.10150000000000001</v>
      </c>
    </row>
    <row r="1516" spans="1:42" x14ac:dyDescent="0.2">
      <c r="A1516" s="11">
        <v>46154</v>
      </c>
      <c r="B1516" s="5" t="s">
        <v>242</v>
      </c>
      <c r="C1516" s="10">
        <v>46143</v>
      </c>
      <c r="D1516" s="5" t="s">
        <v>199</v>
      </c>
      <c r="E1516" s="18">
        <f>IF(SUMIFS('Daily NSE Equity Options'!$K:$K,'Daily NSE Equity Options'!$A:$A,$A1516)=0,"",SUMIFS('Daily NSE Equity Options'!$K:$K,'Daily NSE Equity Options'!$A:$A,$A1516))</f>
        <v>892.10130000000004</v>
      </c>
      <c r="F1516" s="7">
        <f>IF(SUMIFS('Daily BSE Equity Options'!$K:$K,'Daily BSE Equity Options'!$A:$A,$A1516)=0,"",SUMIFS('Daily BSE Equity Options'!$K:$K,'Daily BSE Equity Options'!$A:$A,$A1516))</f>
        <v>120.7882</v>
      </c>
      <c r="G1516" s="7">
        <f t="shared" si="621"/>
        <v>1012.8895</v>
      </c>
      <c r="H1516" s="20">
        <f t="shared" si="622"/>
        <v>0.34552143819305536</v>
      </c>
      <c r="I1516" s="20">
        <f t="shared" si="623"/>
        <v>-0.43562744221274341</v>
      </c>
      <c r="J1516" s="20">
        <f t="shared" si="624"/>
        <v>0.15489886748273207</v>
      </c>
      <c r="K1516" s="20">
        <f t="shared" si="639"/>
        <v>0.20941044952965782</v>
      </c>
      <c r="L1516" s="20">
        <f t="shared" si="640"/>
        <v>3.1235486162336512E-2</v>
      </c>
      <c r="M1516" s="20">
        <f t="shared" si="641"/>
        <v>0.1849948313146057</v>
      </c>
      <c r="N1516" s="20">
        <f t="shared" si="625"/>
        <v>0.88074888721820099</v>
      </c>
      <c r="O1516" s="20">
        <f t="shared" si="626"/>
        <v>0.11925111278179901</v>
      </c>
      <c r="P1516" s="21">
        <f>IF(SUMIFS('Daily NSE Equity Options'!$L:$L,'Daily NSE Equity Options'!$A:$A,$A1516)=0,"",SUMIFS('Daily NSE Equity Options'!$L:$L,'Daily NSE Equity Options'!$A:$A,$A1516))</f>
        <v>636727.21719999996</v>
      </c>
      <c r="Q1516" s="8">
        <f>IF(SUMIFS('Daily BSE Equity Options'!$L:$L,'Daily BSE Equity Options'!$A:$A,$A1516)=0,"",SUMIFS('Daily BSE Equity Options'!$L:$L,'Daily BSE Equity Options'!$A:$A,$A1516))</f>
        <v>41438.304100000001</v>
      </c>
      <c r="R1516" s="8">
        <f t="shared" si="627"/>
        <v>678165.52129999991</v>
      </c>
      <c r="S1516" s="23">
        <f t="shared" si="628"/>
        <v>3.4470253478025636</v>
      </c>
      <c r="T1516" s="23">
        <f t="shared" si="629"/>
        <v>-0.63490663708845352</v>
      </c>
      <c r="U1516" s="23">
        <f t="shared" si="630"/>
        <v>1.6420553067045187</v>
      </c>
      <c r="V1516" s="23">
        <f t="shared" si="642"/>
        <v>1.8224270398878497</v>
      </c>
      <c r="W1516" s="23">
        <f t="shared" si="643"/>
        <v>0.36139619403424472</v>
      </c>
      <c r="X1516" s="23">
        <f t="shared" si="644"/>
        <v>1.6487351070743892</v>
      </c>
      <c r="Y1516" s="23">
        <f t="shared" si="631"/>
        <v>0.9388964746828099</v>
      </c>
      <c r="Z1516" s="23">
        <f t="shared" si="632"/>
        <v>6.1103525317190155E-2</v>
      </c>
      <c r="AA1516" s="24">
        <f>IF(SUMIFS('Daily NSE Equity Options'!$M:$M,'Daily NSE Equity Options'!$A:$A,$A1516)=0,"",SUMIFS('Daily NSE Equity Options'!$M:$M,'Daily NSE Equity Options'!$A:$A,$A1516))</f>
        <v>418089895</v>
      </c>
      <c r="AB1516" s="9">
        <f>IF(SUMIFS('Daily BSE Equity Options'!$M:$M,'Daily BSE Equity Options'!$A:$A,$A1516)=0,"",SUMIFS('Daily BSE Equity Options'!$M:$M,'Daily BSE Equity Options'!$A:$A,$A1516))</f>
        <v>27319061</v>
      </c>
      <c r="AC1516" s="9">
        <f t="shared" si="633"/>
        <v>445408956</v>
      </c>
      <c r="AD1516" s="26">
        <f t="shared" si="634"/>
        <v>4.0102215303637969</v>
      </c>
      <c r="AE1516" s="26">
        <f t="shared" si="635"/>
        <v>-0.60572885561002898</v>
      </c>
      <c r="AF1516" s="26">
        <f t="shared" si="636"/>
        <v>1.9161743931763784</v>
      </c>
      <c r="AG1516" s="26">
        <f t="shared" si="645"/>
        <v>1.8247415682415919</v>
      </c>
      <c r="AH1516" s="26">
        <f t="shared" si="646"/>
        <v>0.38119941979541161</v>
      </c>
      <c r="AI1516" s="26">
        <f t="shared" si="647"/>
        <v>1.6545747555982344</v>
      </c>
      <c r="AJ1516" s="26">
        <f t="shared" si="637"/>
        <v>0.93866521848743423</v>
      </c>
      <c r="AK1516" s="26">
        <f t="shared" si="638"/>
        <v>6.1334781512565724E-2</v>
      </c>
      <c r="AL1516" s="29">
        <v>18.552499999999998</v>
      </c>
      <c r="AM1516" s="30">
        <v>19.46</v>
      </c>
      <c r="AN1516" s="30">
        <v>17.63</v>
      </c>
      <c r="AO1516" s="30">
        <v>19.28</v>
      </c>
      <c r="AP1516" s="31">
        <v>3.9199999999999999E-2</v>
      </c>
    </row>
    <row r="1517" spans="1:42" x14ac:dyDescent="0.2">
      <c r="A1517" s="11">
        <v>46155</v>
      </c>
      <c r="B1517" s="5" t="s">
        <v>240</v>
      </c>
      <c r="C1517" s="10">
        <v>46143</v>
      </c>
      <c r="D1517" s="5" t="s">
        <v>199</v>
      </c>
      <c r="E1517" s="18">
        <f>IF(SUMIFS('Daily NSE Equity Options'!$K:$K,'Daily NSE Equity Options'!$A:$A,$A1517)=0,"",SUMIFS('Daily NSE Equity Options'!$K:$K,'Daily NSE Equity Options'!$A:$A,$A1517))</f>
        <v>586.07119999999998</v>
      </c>
      <c r="F1517" s="7">
        <f>IF(SUMIFS('Daily BSE Equity Options'!$K:$K,'Daily BSE Equity Options'!$A:$A,$A1517)=0,"",SUMIFS('Daily BSE Equity Options'!$K:$K,'Daily BSE Equity Options'!$A:$A,$A1517))</f>
        <v>532.87940000000003</v>
      </c>
      <c r="G1517" s="7">
        <f t="shared" si="621"/>
        <v>1118.9506000000001</v>
      </c>
      <c r="H1517" s="20">
        <f t="shared" si="622"/>
        <v>-0.12710619622711428</v>
      </c>
      <c r="I1517" s="20">
        <f t="shared" si="623"/>
        <v>0.17749091270674278</v>
      </c>
      <c r="J1517" s="20">
        <f t="shared" si="624"/>
        <v>-4.4629432114896561E-3</v>
      </c>
      <c r="K1517" s="20">
        <f t="shared" si="639"/>
        <v>-0.34304411393638823</v>
      </c>
      <c r="L1517" s="20">
        <f t="shared" si="640"/>
        <v>3.4116842539254666</v>
      </c>
      <c r="M1517" s="20">
        <f t="shared" si="641"/>
        <v>0.104711422124526</v>
      </c>
      <c r="N1517" s="20">
        <f t="shared" si="625"/>
        <v>0.52376860962405303</v>
      </c>
      <c r="O1517" s="20">
        <f t="shared" si="626"/>
        <v>0.47623139037594686</v>
      </c>
      <c r="P1517" s="21">
        <f>IF(SUMIFS('Daily NSE Equity Options'!$L:$L,'Daily NSE Equity Options'!$A:$A,$A1517)=0,"",SUMIFS('Daily NSE Equity Options'!$L:$L,'Daily NSE Equity Options'!$A:$A,$A1517))</f>
        <v>88619.6734</v>
      </c>
      <c r="Q1517" s="8">
        <f>IF(SUMIFS('Daily BSE Equity Options'!$L:$L,'Daily BSE Equity Options'!$A:$A,$A1517)=0,"",SUMIFS('Daily BSE Equity Options'!$L:$L,'Daily BSE Equity Options'!$A:$A,$A1517))</f>
        <v>221268.76190000001</v>
      </c>
      <c r="R1517" s="8">
        <f t="shared" si="627"/>
        <v>309888.43530000001</v>
      </c>
      <c r="S1517" s="23">
        <f t="shared" si="628"/>
        <v>-0.42232694081742217</v>
      </c>
      <c r="T1517" s="23">
        <f t="shared" si="629"/>
        <v>-0.56759943742806729</v>
      </c>
      <c r="U1517" s="23">
        <f t="shared" si="630"/>
        <v>-0.53409324573519457</v>
      </c>
      <c r="V1517" s="23">
        <f t="shared" si="642"/>
        <v>-0.86082003249412842</v>
      </c>
      <c r="W1517" s="23">
        <f t="shared" si="643"/>
        <v>4.3397156738371443</v>
      </c>
      <c r="X1517" s="23">
        <f t="shared" si="644"/>
        <v>-0.54304896729936414</v>
      </c>
      <c r="Y1517" s="23">
        <f t="shared" si="631"/>
        <v>0.2859728318490109</v>
      </c>
      <c r="Z1517" s="23">
        <f t="shared" si="632"/>
        <v>0.7140271681509891</v>
      </c>
      <c r="AA1517" s="24">
        <f>IF(SUMIFS('Daily NSE Equity Options'!$M:$M,'Daily NSE Equity Options'!$A:$A,$A1517)=0,"",SUMIFS('Daily NSE Equity Options'!$M:$M,'Daily NSE Equity Options'!$A:$A,$A1517))</f>
        <v>62055168</v>
      </c>
      <c r="AB1517" s="9">
        <f>IF(SUMIFS('Daily BSE Equity Options'!$M:$M,'Daily BSE Equity Options'!$A:$A,$A1517)=0,"",SUMIFS('Daily BSE Equity Options'!$M:$M,'Daily BSE Equity Options'!$A:$A,$A1517))</f>
        <v>147641701</v>
      </c>
      <c r="AC1517" s="9">
        <f t="shared" si="633"/>
        <v>209696869</v>
      </c>
      <c r="AD1517" s="26">
        <f t="shared" si="634"/>
        <v>-0.28935242791790816</v>
      </c>
      <c r="AE1517" s="26">
        <f t="shared" si="635"/>
        <v>-0.52928066123687134</v>
      </c>
      <c r="AF1517" s="26">
        <f t="shared" si="636"/>
        <v>-0.47703025733632887</v>
      </c>
      <c r="AG1517" s="26">
        <f t="shared" si="645"/>
        <v>-0.85157458062936442</v>
      </c>
      <c r="AH1517" s="26">
        <f t="shared" si="646"/>
        <v>4.4043475725611509</v>
      </c>
      <c r="AI1517" s="26">
        <f t="shared" si="647"/>
        <v>-0.52920374371637013</v>
      </c>
      <c r="AJ1517" s="26">
        <f t="shared" si="637"/>
        <v>0.29592796638275032</v>
      </c>
      <c r="AK1517" s="26">
        <f t="shared" si="638"/>
        <v>0.70407203361724968</v>
      </c>
      <c r="AL1517" s="29">
        <v>19.28</v>
      </c>
      <c r="AM1517" s="30">
        <v>20.125</v>
      </c>
      <c r="AN1517" s="30">
        <v>18.357500000000002</v>
      </c>
      <c r="AO1517" s="30">
        <v>19.43</v>
      </c>
      <c r="AP1517" s="31">
        <v>7.7999999999999996E-3</v>
      </c>
    </row>
    <row r="1518" spans="1:42" x14ac:dyDescent="0.2">
      <c r="A1518" s="11">
        <v>46156</v>
      </c>
      <c r="B1518" s="5" t="s">
        <v>243</v>
      </c>
      <c r="C1518" s="10">
        <v>46143</v>
      </c>
      <c r="D1518" s="5" t="s">
        <v>199</v>
      </c>
      <c r="E1518" s="18">
        <f>IF(SUMIFS('Daily NSE Equity Options'!$K:$K,'Daily NSE Equity Options'!$A:$A,$A1518)=0,"",SUMIFS('Daily NSE Equity Options'!$K:$K,'Daily NSE Equity Options'!$A:$A,$A1518))</f>
        <v>510.79149999999998</v>
      </c>
      <c r="F1518" s="7">
        <f>IF(SUMIFS('Daily BSE Equity Options'!$K:$K,'Daily BSE Equity Options'!$A:$A,$A1518)=0,"",SUMIFS('Daily BSE Equity Options'!$K:$K,'Daily BSE Equity Options'!$A:$A,$A1518))</f>
        <v>787.86</v>
      </c>
      <c r="G1518" s="7">
        <f t="shared" si="621"/>
        <v>1298.6514999999999</v>
      </c>
      <c r="H1518" s="20">
        <f t="shared" si="622"/>
        <v>-0.24749712760984588</v>
      </c>
      <c r="I1518" s="20">
        <f t="shared" si="623"/>
        <v>10.818886877054233</v>
      </c>
      <c r="J1518" s="20">
        <f t="shared" si="624"/>
        <v>0.74210129382044032</v>
      </c>
      <c r="K1518" s="20">
        <f t="shared" si="639"/>
        <v>-0.12844804522044417</v>
      </c>
      <c r="L1518" s="20">
        <f t="shared" si="640"/>
        <v>0.47849588480995875</v>
      </c>
      <c r="M1518" s="20">
        <f t="shared" si="641"/>
        <v>0.16059770645817584</v>
      </c>
      <c r="N1518" s="20">
        <f t="shared" si="625"/>
        <v>0.39332453702937242</v>
      </c>
      <c r="O1518" s="20">
        <f t="shared" si="626"/>
        <v>0.60667546297062769</v>
      </c>
      <c r="P1518" s="21">
        <f>IF(SUMIFS('Daily NSE Equity Options'!$L:$L,'Daily NSE Equity Options'!$A:$A,$A1518)=0,"",SUMIFS('Daily NSE Equity Options'!$L:$L,'Daily NSE Equity Options'!$A:$A,$A1518))</f>
        <v>89712.021099999998</v>
      </c>
      <c r="Q1518" s="8">
        <f>IF(SUMIFS('Daily BSE Equity Options'!$L:$L,'Daily BSE Equity Options'!$A:$A,$A1518)=0,"",SUMIFS('Daily BSE Equity Options'!$L:$L,'Daily BSE Equity Options'!$A:$A,$A1518))</f>
        <v>889443.8075</v>
      </c>
      <c r="R1518" s="8">
        <f t="shared" si="627"/>
        <v>979155.82860000001</v>
      </c>
      <c r="S1518" s="23">
        <f t="shared" si="628"/>
        <v>-0.62317875513202037</v>
      </c>
      <c r="T1518" s="23">
        <f t="shared" si="629"/>
        <v>48.665264701789873</v>
      </c>
      <c r="U1518" s="23">
        <f t="shared" si="630"/>
        <v>2.8250579331391807</v>
      </c>
      <c r="V1518" s="23">
        <f t="shared" si="642"/>
        <v>1.232624380220293E-2</v>
      </c>
      <c r="W1518" s="23">
        <f t="shared" si="643"/>
        <v>3.0197441331640587</v>
      </c>
      <c r="X1518" s="23">
        <f t="shared" si="644"/>
        <v>2.1597043227898731</v>
      </c>
      <c r="Y1518" s="23">
        <f t="shared" si="631"/>
        <v>9.1621801637304781E-2</v>
      </c>
      <c r="Z1518" s="23">
        <f t="shared" si="632"/>
        <v>0.90837819836269518</v>
      </c>
      <c r="AA1518" s="24">
        <f>IF(SUMIFS('Daily NSE Equity Options'!$M:$M,'Daily NSE Equity Options'!$A:$A,$A1518)=0,"",SUMIFS('Daily NSE Equity Options'!$M:$M,'Daily NSE Equity Options'!$A:$A,$A1518))</f>
        <v>63266315</v>
      </c>
      <c r="AB1518" s="9">
        <f>IF(SUMIFS('Daily BSE Equity Options'!$M:$M,'Daily BSE Equity Options'!$A:$A,$A1518)=0,"",SUMIFS('Daily BSE Equity Options'!$M:$M,'Daily BSE Equity Options'!$A:$A,$A1518))</f>
        <v>590768221</v>
      </c>
      <c r="AC1518" s="9">
        <f t="shared" si="633"/>
        <v>654034536</v>
      </c>
      <c r="AD1518" s="26">
        <f t="shared" si="634"/>
        <v>-0.52744944066197319</v>
      </c>
      <c r="AE1518" s="26">
        <f t="shared" si="635"/>
        <v>53.218338476459827</v>
      </c>
      <c r="AF1518" s="26">
        <f t="shared" si="636"/>
        <v>3.5174765826967143</v>
      </c>
      <c r="AG1518" s="26">
        <f t="shared" si="645"/>
        <v>1.9517262446215655E-2</v>
      </c>
      <c r="AH1518" s="26">
        <f t="shared" si="646"/>
        <v>3.0013642283896473</v>
      </c>
      <c r="AI1518" s="26">
        <f t="shared" si="647"/>
        <v>2.1189523196934332</v>
      </c>
      <c r="AJ1518" s="26">
        <f t="shared" si="637"/>
        <v>9.673237653003694E-2</v>
      </c>
      <c r="AK1518" s="26">
        <f t="shared" si="638"/>
        <v>0.90326762346996303</v>
      </c>
      <c r="AL1518" s="29">
        <v>19.425000000000001</v>
      </c>
      <c r="AM1518" s="30">
        <v>19.425000000000001</v>
      </c>
      <c r="AN1518" s="30">
        <v>18.387499999999999</v>
      </c>
      <c r="AO1518" s="30">
        <v>18.61</v>
      </c>
      <c r="AP1518" s="31">
        <v>-4.2000000000000003E-2</v>
      </c>
    </row>
    <row r="1519" spans="1:42" x14ac:dyDescent="0.2">
      <c r="A1519" s="11">
        <v>46157</v>
      </c>
      <c r="B1519" s="5" t="s">
        <v>241</v>
      </c>
      <c r="C1519" s="10">
        <v>46143</v>
      </c>
      <c r="D1519" s="5" t="s">
        <v>199</v>
      </c>
      <c r="E1519" s="18">
        <f>IF(SUMIFS('Daily NSE Equity Options'!$K:$K,'Daily NSE Equity Options'!$A:$A,$A1519)=0,"",SUMIFS('Daily NSE Equity Options'!$K:$K,'Daily NSE Equity Options'!$A:$A,$A1519))</f>
        <v>751.78269999999998</v>
      </c>
      <c r="F1519" s="7">
        <f>IF(SUMIFS('Daily BSE Equity Options'!$K:$K,'Daily BSE Equity Options'!$A:$A,$A1519)=0,"",SUMIFS('Daily BSE Equity Options'!$K:$K,'Daily BSE Equity Options'!$A:$A,$A1519))</f>
        <v>128.9425</v>
      </c>
      <c r="G1519" s="7">
        <f t="shared" si="621"/>
        <v>880.72519999999997</v>
      </c>
      <c r="H1519" s="20">
        <f t="shared" si="622"/>
        <v>-0.27845674489547745</v>
      </c>
      <c r="I1519" s="20">
        <f t="shared" si="623"/>
        <v>0.28252118844261331</v>
      </c>
      <c r="J1519" s="20">
        <f t="shared" si="624"/>
        <v>-0.22908926159158094</v>
      </c>
      <c r="K1519" s="20">
        <f t="shared" si="639"/>
        <v>0.47179955030575105</v>
      </c>
      <c r="L1519" s="20">
        <f t="shared" si="640"/>
        <v>-0.83633830883659532</v>
      </c>
      <c r="M1519" s="20">
        <f t="shared" si="641"/>
        <v>-0.32181559101883761</v>
      </c>
      <c r="N1519" s="20">
        <f t="shared" si="625"/>
        <v>0.85359508277950946</v>
      </c>
      <c r="O1519" s="20">
        <f t="shared" si="626"/>
        <v>0.14640491722049057</v>
      </c>
      <c r="P1519" s="21">
        <f>IF(SUMIFS('Daily NSE Equity Options'!$L:$L,'Daily NSE Equity Options'!$A:$A,$A1519)=0,"",SUMIFS('Daily NSE Equity Options'!$L:$L,'Daily NSE Equity Options'!$A:$A,$A1519))</f>
        <v>161591.9687</v>
      </c>
      <c r="Q1519" s="8">
        <f>IF(SUMIFS('Daily BSE Equity Options'!$L:$L,'Daily BSE Equity Options'!$A:$A,$A1519)=0,"",SUMIFS('Daily BSE Equity Options'!$L:$L,'Daily BSE Equity Options'!$A:$A,$A1519))</f>
        <v>24908.675599999999</v>
      </c>
      <c r="R1519" s="8">
        <f t="shared" si="627"/>
        <v>186500.64429999999</v>
      </c>
      <c r="S1519" s="23">
        <f t="shared" si="628"/>
        <v>-0.73833481868224959</v>
      </c>
      <c r="T1519" s="23">
        <f t="shared" si="629"/>
        <v>-0.15253200140072709</v>
      </c>
      <c r="U1519" s="23">
        <f t="shared" si="630"/>
        <v>-0.71172071228733957</v>
      </c>
      <c r="V1519" s="23">
        <f t="shared" si="642"/>
        <v>0.80122983206316367</v>
      </c>
      <c r="W1519" s="23">
        <f t="shared" si="643"/>
        <v>-0.97199522286853401</v>
      </c>
      <c r="X1519" s="23">
        <f t="shared" si="644"/>
        <v>-0.8095291486272832</v>
      </c>
      <c r="Y1519" s="23">
        <f t="shared" si="631"/>
        <v>0.86644187909650028</v>
      </c>
      <c r="Z1519" s="23">
        <f t="shared" si="632"/>
        <v>0.13355812090349975</v>
      </c>
      <c r="AA1519" s="24">
        <f>IF(SUMIFS('Daily NSE Equity Options'!$M:$M,'Daily NSE Equity Options'!$A:$A,$A1519)=0,"",SUMIFS('Daily NSE Equity Options'!$M:$M,'Daily NSE Equity Options'!$A:$A,$A1519))</f>
        <v>109148318</v>
      </c>
      <c r="AB1519" s="9">
        <f>IF(SUMIFS('Daily BSE Equity Options'!$M:$M,'Daily BSE Equity Options'!$A:$A,$A1519)=0,"",SUMIFS('Daily BSE Equity Options'!$M:$M,'Daily BSE Equity Options'!$A:$A,$A1519))</f>
        <v>16405476</v>
      </c>
      <c r="AC1519" s="9">
        <f t="shared" si="633"/>
        <v>125553794</v>
      </c>
      <c r="AD1519" s="26">
        <f t="shared" si="634"/>
        <v>-0.67647027813506644</v>
      </c>
      <c r="AE1519" s="26">
        <f t="shared" si="635"/>
        <v>-8.5764300324038478E-2</v>
      </c>
      <c r="AF1519" s="26">
        <f t="shared" si="636"/>
        <v>-0.64663757911518793</v>
      </c>
      <c r="AG1519" s="26">
        <f t="shared" si="645"/>
        <v>0.72522009540147869</v>
      </c>
      <c r="AH1519" s="26">
        <f t="shared" si="646"/>
        <v>-0.97223026659722778</v>
      </c>
      <c r="AI1519" s="26">
        <f t="shared" si="647"/>
        <v>-0.8080318590393214</v>
      </c>
      <c r="AJ1519" s="26">
        <f t="shared" si="637"/>
        <v>0.86933508357381861</v>
      </c>
      <c r="AK1519" s="26">
        <f t="shared" si="638"/>
        <v>0.13066491642618144</v>
      </c>
      <c r="AL1519" s="29">
        <v>18.612500000000001</v>
      </c>
      <c r="AM1519" s="30">
        <v>19.012499999999999</v>
      </c>
      <c r="AN1519" s="30">
        <v>17.422499999999999</v>
      </c>
      <c r="AO1519" s="30">
        <v>18.79</v>
      </c>
      <c r="AP1519" s="31">
        <v>9.4999999999999998E-3</v>
      </c>
    </row>
    <row r="1520" spans="1:42" x14ac:dyDescent="0.2">
      <c r="A1520" s="11">
        <v>46160</v>
      </c>
      <c r="B1520" s="5" t="s">
        <v>244</v>
      </c>
      <c r="C1520" s="10">
        <v>46143</v>
      </c>
      <c r="D1520" s="5" t="s">
        <v>199</v>
      </c>
      <c r="E1520" s="18">
        <f>IF(SUMIFS('Daily NSE Equity Options'!$K:$K,'Daily NSE Equity Options'!$A:$A,$A1520)=0,"",SUMIFS('Daily NSE Equity Options'!$K:$K,'Daily NSE Equity Options'!$A:$A,$A1520))</f>
        <v>890.28589999999997</v>
      </c>
      <c r="F1520" s="7">
        <f>IF(SUMIFS('Daily BSE Equity Options'!$K:$K,'Daily BSE Equity Options'!$A:$A,$A1520)=0,"",SUMIFS('Daily BSE Equity Options'!$K:$K,'Daily BSE Equity Options'!$A:$A,$A1520))</f>
        <v>157.73939999999999</v>
      </c>
      <c r="G1520" s="7">
        <f t="shared" si="621"/>
        <v>1048.0253</v>
      </c>
      <c r="H1520" s="20" t="str">
        <f t="shared" si="622"/>
        <v/>
      </c>
      <c r="I1520" s="20" t="str">
        <f t="shared" si="623"/>
        <v/>
      </c>
      <c r="J1520" s="20" t="str">
        <f t="shared" si="624"/>
        <v/>
      </c>
      <c r="K1520" s="20">
        <f t="shared" si="639"/>
        <v>0.18423302371815686</v>
      </c>
      <c r="L1520" s="20">
        <f t="shared" si="640"/>
        <v>0.22333132985633131</v>
      </c>
      <c r="M1520" s="20">
        <f t="shared" si="641"/>
        <v>0.18995720799177773</v>
      </c>
      <c r="N1520" s="20">
        <f t="shared" si="625"/>
        <v>0.8494889388643575</v>
      </c>
      <c r="O1520" s="20">
        <f t="shared" si="626"/>
        <v>0.15051106113564242</v>
      </c>
      <c r="P1520" s="21">
        <f>IF(SUMIFS('Daily NSE Equity Options'!$L:$L,'Daily NSE Equity Options'!$A:$A,$A1520)=0,"",SUMIFS('Daily NSE Equity Options'!$L:$L,'Daily NSE Equity Options'!$A:$A,$A1520))</f>
        <v>264668.5748</v>
      </c>
      <c r="Q1520" s="8">
        <f>IF(SUMIFS('Daily BSE Equity Options'!$L:$L,'Daily BSE Equity Options'!$A:$A,$A1520)=0,"",SUMIFS('Daily BSE Equity Options'!$L:$L,'Daily BSE Equity Options'!$A:$A,$A1520))</f>
        <v>35776.519899999999</v>
      </c>
      <c r="R1520" s="8">
        <f t="shared" si="627"/>
        <v>300445.09470000002</v>
      </c>
      <c r="S1520" s="23" t="str">
        <f t="shared" si="628"/>
        <v/>
      </c>
      <c r="T1520" s="23" t="str">
        <f t="shared" si="629"/>
        <v/>
      </c>
      <c r="U1520" s="23" t="str">
        <f t="shared" si="630"/>
        <v/>
      </c>
      <c r="V1520" s="23">
        <f t="shared" si="642"/>
        <v>0.63788198713863431</v>
      </c>
      <c r="W1520" s="23">
        <f t="shared" si="643"/>
        <v>0.43630759316645484</v>
      </c>
      <c r="X1520" s="23">
        <f t="shared" si="644"/>
        <v>0.61096008985744854</v>
      </c>
      <c r="Y1520" s="23">
        <f t="shared" si="631"/>
        <v>0.88092160420950283</v>
      </c>
      <c r="Z1520" s="23">
        <f t="shared" si="632"/>
        <v>0.11907839579049714</v>
      </c>
      <c r="AA1520" s="24">
        <f>IF(SUMIFS('Daily NSE Equity Options'!$M:$M,'Daily NSE Equity Options'!$A:$A,$A1520)=0,"",SUMIFS('Daily NSE Equity Options'!$M:$M,'Daily NSE Equity Options'!$A:$A,$A1520))</f>
        <v>177171802</v>
      </c>
      <c r="AB1520" s="9">
        <f>IF(SUMIFS('Daily BSE Equity Options'!$M:$M,'Daily BSE Equity Options'!$A:$A,$A1520)=0,"",SUMIFS('Daily BSE Equity Options'!$M:$M,'Daily BSE Equity Options'!$A:$A,$A1520))</f>
        <v>23780077</v>
      </c>
      <c r="AC1520" s="9">
        <f t="shared" si="633"/>
        <v>200951879</v>
      </c>
      <c r="AD1520" s="26" t="str">
        <f t="shared" si="634"/>
        <v/>
      </c>
      <c r="AE1520" s="26" t="str">
        <f t="shared" si="635"/>
        <v/>
      </c>
      <c r="AF1520" s="26" t="str">
        <f t="shared" si="636"/>
        <v/>
      </c>
      <c r="AG1520" s="26">
        <f t="shared" si="645"/>
        <v>0.62322063451312193</v>
      </c>
      <c r="AH1520" s="26">
        <f t="shared" si="646"/>
        <v>0.44952069662593153</v>
      </c>
      <c r="AI1520" s="26">
        <f t="shared" si="647"/>
        <v>0.60052414664585929</v>
      </c>
      <c r="AJ1520" s="26">
        <f t="shared" si="637"/>
        <v>0.88166282834309795</v>
      </c>
      <c r="AK1520" s="26">
        <f t="shared" si="638"/>
        <v>0.118337171656902</v>
      </c>
      <c r="AL1520" s="29">
        <v>18.79</v>
      </c>
      <c r="AM1520" s="30">
        <v>20.057500000000001</v>
      </c>
      <c r="AN1520" s="30">
        <v>17.72</v>
      </c>
      <c r="AO1520" s="30">
        <v>19.63</v>
      </c>
      <c r="AP1520" s="31">
        <v>4.4699999999999997E-2</v>
      </c>
    </row>
    <row r="1521" spans="1:42" x14ac:dyDescent="0.2">
      <c r="A1521" s="11">
        <v>46161</v>
      </c>
      <c r="B1521" s="5" t="s">
        <v>242</v>
      </c>
      <c r="C1521" s="10">
        <v>46143</v>
      </c>
      <c r="D1521" s="5" t="s">
        <v>199</v>
      </c>
      <c r="E1521" s="18">
        <f>IF(SUMIFS('Daily NSE Equity Options'!$K:$K,'Daily NSE Equity Options'!$A:$A,$A1521)=0,"",SUMIFS('Daily NSE Equity Options'!$K:$K,'Daily NSE Equity Options'!$A:$A,$A1521))</f>
        <v>858.1875</v>
      </c>
      <c r="F1521" s="7">
        <f>IF(SUMIFS('Daily BSE Equity Options'!$K:$K,'Daily BSE Equity Options'!$A:$A,$A1521)=0,"",SUMIFS('Daily BSE Equity Options'!$K:$K,'Daily BSE Equity Options'!$A:$A,$A1521))</f>
        <v>115.9834</v>
      </c>
      <c r="G1521" s="7">
        <f t="shared" si="621"/>
        <v>974.17089999999996</v>
      </c>
      <c r="H1521" s="20">
        <f t="shared" si="622"/>
        <v>0.90077824071131163</v>
      </c>
      <c r="I1521" s="20">
        <f t="shared" si="623"/>
        <v>-0.17441663475377722</v>
      </c>
      <c r="J1521" s="20">
        <f t="shared" si="624"/>
        <v>0.64561649368482987</v>
      </c>
      <c r="K1521" s="20">
        <f t="shared" si="639"/>
        <v>-3.6054036124799849E-2</v>
      </c>
      <c r="L1521" s="20">
        <f t="shared" si="640"/>
        <v>-0.26471509337552945</v>
      </c>
      <c r="M1521" s="20">
        <f t="shared" si="641"/>
        <v>-7.0470054492005163E-2</v>
      </c>
      <c r="N1521" s="20">
        <f t="shared" si="625"/>
        <v>0.8809414241382082</v>
      </c>
      <c r="O1521" s="20">
        <f t="shared" si="626"/>
        <v>0.11905857586179182</v>
      </c>
      <c r="P1521" s="21">
        <f>IF(SUMIFS('Daily NSE Equity Options'!$L:$L,'Daily NSE Equity Options'!$A:$A,$A1521)=0,"",SUMIFS('Daily NSE Equity Options'!$L:$L,'Daily NSE Equity Options'!$A:$A,$A1521))</f>
        <v>654153.67749999999</v>
      </c>
      <c r="Q1521" s="8">
        <f>IF(SUMIFS('Daily BSE Equity Options'!$L:$L,'Daily BSE Equity Options'!$A:$A,$A1521)=0,"",SUMIFS('Daily BSE Equity Options'!$L:$L,'Daily BSE Equity Options'!$A:$A,$A1521))</f>
        <v>39961.506099999999</v>
      </c>
      <c r="R1521" s="8">
        <f t="shared" si="627"/>
        <v>694115.18359999999</v>
      </c>
      <c r="S1521" s="23">
        <f t="shared" si="628"/>
        <v>5.6752878692398552</v>
      </c>
      <c r="T1521" s="23">
        <f t="shared" si="629"/>
        <v>-0.49387465509193362</v>
      </c>
      <c r="U1521" s="23">
        <f t="shared" si="630"/>
        <v>2.9226168190528901</v>
      </c>
      <c r="V1521" s="23">
        <f t="shared" si="642"/>
        <v>1.4715955719122267</v>
      </c>
      <c r="W1521" s="23">
        <f t="shared" si="643"/>
        <v>0.11697577661822822</v>
      </c>
      <c r="X1521" s="23">
        <f t="shared" si="644"/>
        <v>1.3102896197825658</v>
      </c>
      <c r="Y1521" s="23">
        <f t="shared" si="631"/>
        <v>0.94242813434401296</v>
      </c>
      <c r="Z1521" s="23">
        <f t="shared" si="632"/>
        <v>5.757186565598707E-2</v>
      </c>
      <c r="AA1521" s="24">
        <f>IF(SUMIFS('Daily NSE Equity Options'!$M:$M,'Daily NSE Equity Options'!$A:$A,$A1521)=0,"",SUMIFS('Daily NSE Equity Options'!$M:$M,'Daily NSE Equity Options'!$A:$A,$A1521))</f>
        <v>429644967</v>
      </c>
      <c r="AB1521" s="9">
        <f>IF(SUMIFS('Daily BSE Equity Options'!$M:$M,'Daily BSE Equity Options'!$A:$A,$A1521)=0,"",SUMIFS('Daily BSE Equity Options'!$M:$M,'Daily BSE Equity Options'!$A:$A,$A1521))</f>
        <v>26464195</v>
      </c>
      <c r="AC1521" s="9">
        <f t="shared" si="633"/>
        <v>456109162</v>
      </c>
      <c r="AD1521" s="26">
        <f t="shared" si="634"/>
        <v>6.3614226914002172</v>
      </c>
      <c r="AE1521" s="26">
        <f t="shared" si="635"/>
        <v>-0.44844240628816046</v>
      </c>
      <c r="AF1521" s="26">
        <f t="shared" si="636"/>
        <v>3.2889480045320321</v>
      </c>
      <c r="AG1521" s="26">
        <f t="shared" si="645"/>
        <v>1.425018892114672</v>
      </c>
      <c r="AH1521" s="26">
        <f t="shared" si="646"/>
        <v>0.11287255293580412</v>
      </c>
      <c r="AI1521" s="26">
        <f t="shared" si="647"/>
        <v>1.2697432055362867</v>
      </c>
      <c r="AJ1521" s="26">
        <f t="shared" si="637"/>
        <v>0.94197837446641774</v>
      </c>
      <c r="AK1521" s="26">
        <f t="shared" si="638"/>
        <v>5.8021625533582241E-2</v>
      </c>
      <c r="AL1521" s="29">
        <v>19.63</v>
      </c>
      <c r="AM1521" s="30">
        <v>19.63</v>
      </c>
      <c r="AN1521" s="30">
        <v>18.267499999999998</v>
      </c>
      <c r="AO1521" s="30">
        <v>18.68</v>
      </c>
      <c r="AP1521" s="31">
        <v>-4.8399999999999999E-2</v>
      </c>
    </row>
    <row r="1522" spans="1:42" x14ac:dyDescent="0.2">
      <c r="A1522" s="11">
        <v>46162</v>
      </c>
      <c r="B1522" s="5" t="s">
        <v>240</v>
      </c>
      <c r="C1522" s="10">
        <v>46143</v>
      </c>
      <c r="D1522" s="5" t="s">
        <v>199</v>
      </c>
      <c r="E1522" s="18">
        <f>IF(SUMIFS('Daily NSE Equity Options'!$K:$K,'Daily NSE Equity Options'!$A:$A,$A1522)=0,"",SUMIFS('Daily NSE Equity Options'!$K:$K,'Daily NSE Equity Options'!$A:$A,$A1522))</f>
        <v>500.34410000000003</v>
      </c>
      <c r="F1522" s="7">
        <f>IF(SUMIFS('Daily BSE Equity Options'!$K:$K,'Daily BSE Equity Options'!$A:$A,$A1522)=0,"",SUMIFS('Daily BSE Equity Options'!$K:$K,'Daily BSE Equity Options'!$A:$A,$A1522))</f>
        <v>423.10050000000001</v>
      </c>
      <c r="G1522" s="7">
        <f t="shared" si="621"/>
        <v>923.44460000000004</v>
      </c>
      <c r="H1522" s="20">
        <f t="shared" si="622"/>
        <v>3.1177435712691492E-2</v>
      </c>
      <c r="I1522" s="20">
        <f t="shared" si="623"/>
        <v>0.31158693151329553</v>
      </c>
      <c r="J1522" s="20">
        <f t="shared" si="624"/>
        <v>0.14315569513854243</v>
      </c>
      <c r="K1522" s="20">
        <f t="shared" si="639"/>
        <v>-0.41697577743791414</v>
      </c>
      <c r="L1522" s="20">
        <f t="shared" si="640"/>
        <v>2.6479401362608788</v>
      </c>
      <c r="M1522" s="20">
        <f t="shared" si="641"/>
        <v>-5.2071253616793434E-2</v>
      </c>
      <c r="N1522" s="20">
        <f t="shared" si="625"/>
        <v>0.54182362428671949</v>
      </c>
      <c r="O1522" s="20">
        <f t="shared" si="626"/>
        <v>0.45817637571328046</v>
      </c>
      <c r="P1522" s="21">
        <f>IF(SUMIFS('Daily NSE Equity Options'!$L:$L,'Daily NSE Equity Options'!$A:$A,$A1522)=0,"",SUMIFS('Daily NSE Equity Options'!$L:$L,'Daily NSE Equity Options'!$A:$A,$A1522))</f>
        <v>83967.7791</v>
      </c>
      <c r="Q1522" s="8">
        <f>IF(SUMIFS('Daily BSE Equity Options'!$L:$L,'Daily BSE Equity Options'!$A:$A,$A1522)=0,"",SUMIFS('Daily BSE Equity Options'!$L:$L,'Daily BSE Equity Options'!$A:$A,$A1522))</f>
        <v>182381.2452</v>
      </c>
      <c r="R1522" s="8">
        <f t="shared" si="627"/>
        <v>266349.02429999999</v>
      </c>
      <c r="S1522" s="23">
        <f t="shared" si="628"/>
        <v>-0.36825457194567035</v>
      </c>
      <c r="T1522" s="23">
        <f t="shared" si="629"/>
        <v>-0.64157635498808485</v>
      </c>
      <c r="U1522" s="23">
        <f t="shared" si="630"/>
        <v>-0.58496879353033115</v>
      </c>
      <c r="V1522" s="23">
        <f t="shared" si="642"/>
        <v>-0.8716390628255698</v>
      </c>
      <c r="W1522" s="23">
        <f t="shared" si="643"/>
        <v>3.5639232100914233</v>
      </c>
      <c r="X1522" s="23">
        <f t="shared" si="644"/>
        <v>-0.61627546754042806</v>
      </c>
      <c r="Y1522" s="23">
        <f t="shared" si="631"/>
        <v>0.31525469004693479</v>
      </c>
      <c r="Z1522" s="23">
        <f t="shared" si="632"/>
        <v>0.68474530995306526</v>
      </c>
      <c r="AA1522" s="24">
        <f>IF(SUMIFS('Daily NSE Equity Options'!$M:$M,'Daily NSE Equity Options'!$A:$A,$A1522)=0,"",SUMIFS('Daily NSE Equity Options'!$M:$M,'Daily NSE Equity Options'!$A:$A,$A1522))</f>
        <v>59438797</v>
      </c>
      <c r="AB1522" s="9">
        <f>IF(SUMIFS('Daily BSE Equity Options'!$M:$M,'Daily BSE Equity Options'!$A:$A,$A1522)=0,"",SUMIFS('Daily BSE Equity Options'!$M:$M,'Daily BSE Equity Options'!$A:$A,$A1522))</f>
        <v>121235258</v>
      </c>
      <c r="AC1522" s="9">
        <f t="shared" si="633"/>
        <v>180674055</v>
      </c>
      <c r="AD1522" s="26">
        <f t="shared" si="634"/>
        <v>-0.23096415990151997</v>
      </c>
      <c r="AE1522" s="26">
        <f t="shared" si="635"/>
        <v>-0.61088814028892657</v>
      </c>
      <c r="AF1522" s="26">
        <f t="shared" si="636"/>
        <v>-0.53537408884530691</v>
      </c>
      <c r="AG1522" s="26">
        <f t="shared" si="645"/>
        <v>-0.86165601469736286</v>
      </c>
      <c r="AH1522" s="26">
        <f t="shared" si="646"/>
        <v>3.5811050742333181</v>
      </c>
      <c r="AI1522" s="26">
        <f t="shared" si="647"/>
        <v>-0.60387979446025686</v>
      </c>
      <c r="AJ1522" s="26">
        <f t="shared" si="637"/>
        <v>0.32898357763653446</v>
      </c>
      <c r="AK1522" s="26">
        <f t="shared" si="638"/>
        <v>0.67101642236346548</v>
      </c>
      <c r="AL1522" s="29">
        <v>18.675000000000001</v>
      </c>
      <c r="AM1522" s="30">
        <v>19.454999999999998</v>
      </c>
      <c r="AN1522" s="30">
        <v>18.057500000000001</v>
      </c>
      <c r="AO1522" s="30">
        <v>18.440000000000001</v>
      </c>
      <c r="AP1522" s="31">
        <v>-1.26E-2</v>
      </c>
    </row>
    <row r="1523" spans="1:42" x14ac:dyDescent="0.2">
      <c r="A1523" s="11">
        <v>46163</v>
      </c>
      <c r="B1523" s="5" t="s">
        <v>243</v>
      </c>
      <c r="C1523" s="10">
        <v>46143</v>
      </c>
      <c r="D1523" s="5" t="s">
        <v>199</v>
      </c>
      <c r="E1523" s="18">
        <f>IF(SUMIFS('Daily NSE Equity Options'!$K:$K,'Daily NSE Equity Options'!$A:$A,$A1523)=0,"",SUMIFS('Daily NSE Equity Options'!$K:$K,'Daily NSE Equity Options'!$A:$A,$A1523))</f>
        <v>443.26400000000001</v>
      </c>
      <c r="F1523" s="7">
        <f>IF(SUMIFS('Daily BSE Equity Options'!$K:$K,'Daily BSE Equity Options'!$A:$A,$A1523)=0,"",SUMIFS('Daily BSE Equity Options'!$K:$K,'Daily BSE Equity Options'!$A:$A,$A1523))</f>
        <v>666.86770000000001</v>
      </c>
      <c r="G1523" s="7">
        <f t="shared" si="621"/>
        <v>1110.1316999999999</v>
      </c>
      <c r="H1523" s="20">
        <f t="shared" si="622"/>
        <v>-0.40397592313582797</v>
      </c>
      <c r="I1523" s="20">
        <f t="shared" si="623"/>
        <v>8.1232387766688792</v>
      </c>
      <c r="J1523" s="20">
        <f t="shared" si="624"/>
        <v>0.35912803303636021</v>
      </c>
      <c r="K1523" s="20">
        <f t="shared" si="639"/>
        <v>-0.11408168898164284</v>
      </c>
      <c r="L1523" s="20">
        <f t="shared" si="640"/>
        <v>0.57614491119722144</v>
      </c>
      <c r="M1523" s="20">
        <f t="shared" si="641"/>
        <v>0.2021638331092086</v>
      </c>
      <c r="N1523" s="20">
        <f t="shared" si="625"/>
        <v>0.39928956177001346</v>
      </c>
      <c r="O1523" s="20">
        <f t="shared" si="626"/>
        <v>0.6007104382299866</v>
      </c>
      <c r="P1523" s="21">
        <f>IF(SUMIFS('Daily NSE Equity Options'!$L:$L,'Daily NSE Equity Options'!$A:$A,$A1523)=0,"",SUMIFS('Daily NSE Equity Options'!$L:$L,'Daily NSE Equity Options'!$A:$A,$A1523))</f>
        <v>91839.268800000005</v>
      </c>
      <c r="Q1523" s="8">
        <f>IF(SUMIFS('Daily BSE Equity Options'!$L:$L,'Daily BSE Equity Options'!$A:$A,$A1523)=0,"",SUMIFS('Daily BSE Equity Options'!$L:$L,'Daily BSE Equity Options'!$A:$A,$A1523))</f>
        <v>807558.90220000001</v>
      </c>
      <c r="R1523" s="8">
        <f t="shared" si="627"/>
        <v>899398.17099999997</v>
      </c>
      <c r="S1523" s="23">
        <f t="shared" si="628"/>
        <v>-0.61884836897579132</v>
      </c>
      <c r="T1523" s="23">
        <f t="shared" si="629"/>
        <v>39.076913187742683</v>
      </c>
      <c r="U1523" s="23">
        <f t="shared" si="630"/>
        <v>2.4446201060436383</v>
      </c>
      <c r="V1523" s="23">
        <f t="shared" si="642"/>
        <v>9.3744169303627611E-2</v>
      </c>
      <c r="W1523" s="23">
        <f t="shared" si="643"/>
        <v>3.4278615452725285</v>
      </c>
      <c r="X1523" s="23">
        <f t="shared" si="644"/>
        <v>2.3767654053313536</v>
      </c>
      <c r="Y1523" s="23">
        <f t="shared" si="631"/>
        <v>0.10211191412351672</v>
      </c>
      <c r="Z1523" s="23">
        <f t="shared" si="632"/>
        <v>0.89788808587648328</v>
      </c>
      <c r="AA1523" s="24">
        <f>IF(SUMIFS('Daily NSE Equity Options'!$M:$M,'Daily NSE Equity Options'!$A:$A,$A1523)=0,"",SUMIFS('Daily NSE Equity Options'!$M:$M,'Daily NSE Equity Options'!$A:$A,$A1523))</f>
        <v>64703865</v>
      </c>
      <c r="AB1523" s="9">
        <f>IF(SUMIFS('Daily BSE Equity Options'!$M:$M,'Daily BSE Equity Options'!$A:$A,$A1523)=0,"",SUMIFS('Daily BSE Equity Options'!$M:$M,'Daily BSE Equity Options'!$A:$A,$A1523))</f>
        <v>535516124</v>
      </c>
      <c r="AC1523" s="9">
        <f t="shared" si="633"/>
        <v>600219989</v>
      </c>
      <c r="AD1523" s="26">
        <f t="shared" si="634"/>
        <v>-0.52218536582109409</v>
      </c>
      <c r="AE1523" s="26">
        <f t="shared" si="635"/>
        <v>42.763466687892603</v>
      </c>
      <c r="AF1523" s="26">
        <f t="shared" si="636"/>
        <v>3.0650755403637655</v>
      </c>
      <c r="AG1523" s="26">
        <f t="shared" si="645"/>
        <v>8.8579652781330731E-2</v>
      </c>
      <c r="AH1523" s="26">
        <f t="shared" si="646"/>
        <v>3.4171648811932256</v>
      </c>
      <c r="AI1523" s="26">
        <f t="shared" si="647"/>
        <v>2.3221150042821588</v>
      </c>
      <c r="AJ1523" s="26">
        <f t="shared" si="637"/>
        <v>0.10780025021792468</v>
      </c>
      <c r="AK1523" s="26">
        <f t="shared" si="638"/>
        <v>0.89219974978207528</v>
      </c>
      <c r="AL1523" s="29">
        <v>18.440000000000001</v>
      </c>
      <c r="AM1523" s="30">
        <v>18.440000000000001</v>
      </c>
      <c r="AN1523" s="30">
        <v>17.425000000000001</v>
      </c>
      <c r="AO1523" s="30">
        <v>17.82</v>
      </c>
      <c r="AP1523" s="31">
        <v>-3.3599999999999998E-2</v>
      </c>
    </row>
    <row r="1524" spans="1:42" x14ac:dyDescent="0.2">
      <c r="A1524" s="11">
        <v>46164</v>
      </c>
      <c r="B1524" s="5" t="s">
        <v>241</v>
      </c>
      <c r="C1524" s="10">
        <v>46143</v>
      </c>
      <c r="D1524" s="5" t="s">
        <v>199</v>
      </c>
      <c r="E1524" s="18">
        <f>IF(SUMIFS('Daily NSE Equity Options'!$K:$K,'Daily NSE Equity Options'!$A:$A,$A1524)=0,"",SUMIFS('Daily NSE Equity Options'!$K:$K,'Daily NSE Equity Options'!$A:$A,$A1524))</f>
        <v>614.79549999999995</v>
      </c>
      <c r="F1524" s="7">
        <f>IF(SUMIFS('Daily BSE Equity Options'!$K:$K,'Daily BSE Equity Options'!$A:$A,$A1524)=0,"",SUMIFS('Daily BSE Equity Options'!$K:$K,'Daily BSE Equity Options'!$A:$A,$A1524))</f>
        <v>96.59</v>
      </c>
      <c r="G1524" s="7">
        <f t="shared" si="621"/>
        <v>711.38549999999998</v>
      </c>
      <c r="H1524" s="20">
        <f t="shared" si="622"/>
        <v>-0.12901175686896427</v>
      </c>
      <c r="I1524" s="20">
        <f t="shared" si="623"/>
        <v>0.65930267714804036</v>
      </c>
      <c r="J1524" s="20">
        <f t="shared" si="624"/>
        <v>-6.8953548682458621E-2</v>
      </c>
      <c r="K1524" s="20">
        <f t="shared" si="639"/>
        <v>0.38697367708634123</v>
      </c>
      <c r="L1524" s="20">
        <f t="shared" si="640"/>
        <v>-0.85515867690098046</v>
      </c>
      <c r="M1524" s="20">
        <f t="shared" si="641"/>
        <v>-0.35918819361702758</v>
      </c>
      <c r="N1524" s="20">
        <f t="shared" si="625"/>
        <v>0.86422270344278873</v>
      </c>
      <c r="O1524" s="20">
        <f t="shared" si="626"/>
        <v>0.13577729655721124</v>
      </c>
      <c r="P1524" s="21">
        <f>IF(SUMIFS('Daily NSE Equity Options'!$L:$L,'Daily NSE Equity Options'!$A:$A,$A1524)=0,"",SUMIFS('Daily NSE Equity Options'!$L:$L,'Daily NSE Equity Options'!$A:$A,$A1524))</f>
        <v>141550.80799999999</v>
      </c>
      <c r="Q1524" s="8">
        <f>IF(SUMIFS('Daily BSE Equity Options'!$L:$L,'Daily BSE Equity Options'!$A:$A,$A1524)=0,"",SUMIFS('Daily BSE Equity Options'!$L:$L,'Daily BSE Equity Options'!$A:$A,$A1524))</f>
        <v>23188.9041</v>
      </c>
      <c r="R1524" s="8">
        <f t="shared" si="627"/>
        <v>164739.7121</v>
      </c>
      <c r="S1524" s="23">
        <f t="shared" si="628"/>
        <v>-0.74374724127286118</v>
      </c>
      <c r="T1524" s="23">
        <f t="shared" si="629"/>
        <v>0.20719095321767167</v>
      </c>
      <c r="U1524" s="23">
        <f t="shared" si="630"/>
        <v>-0.71179016512534787</v>
      </c>
      <c r="V1524" s="23">
        <f t="shared" si="642"/>
        <v>0.541288490746346</v>
      </c>
      <c r="W1524" s="23">
        <f t="shared" si="643"/>
        <v>-0.97128518546841924</v>
      </c>
      <c r="X1524" s="23">
        <f t="shared" si="644"/>
        <v>-0.81683339213728512</v>
      </c>
      <c r="Y1524" s="23">
        <f t="shared" si="631"/>
        <v>0.85923913666958496</v>
      </c>
      <c r="Z1524" s="23">
        <f t="shared" si="632"/>
        <v>0.1407608633304149</v>
      </c>
      <c r="AA1524" s="24">
        <f>IF(SUMIFS('Daily NSE Equity Options'!$M:$M,'Daily NSE Equity Options'!$A:$A,$A1524)=0,"",SUMIFS('Daily NSE Equity Options'!$M:$M,'Daily NSE Equity Options'!$A:$A,$A1524))</f>
        <v>97331324</v>
      </c>
      <c r="AB1524" s="9">
        <f>IF(SUMIFS('Daily BSE Equity Options'!$M:$M,'Daily BSE Equity Options'!$A:$A,$A1524)=0,"",SUMIFS('Daily BSE Equity Options'!$M:$M,'Daily BSE Equity Options'!$A:$A,$A1524))</f>
        <v>15270427</v>
      </c>
      <c r="AC1524" s="9">
        <f t="shared" si="633"/>
        <v>112601751</v>
      </c>
      <c r="AD1524" s="26">
        <f t="shared" si="634"/>
        <v>-0.68114885800903979</v>
      </c>
      <c r="AE1524" s="26">
        <f t="shared" si="635"/>
        <v>0.29416276874949565</v>
      </c>
      <c r="AF1524" s="26">
        <f t="shared" si="636"/>
        <v>-0.64485191827935062</v>
      </c>
      <c r="AG1524" s="26">
        <f t="shared" si="645"/>
        <v>0.50425826957941378</v>
      </c>
      <c r="AH1524" s="26">
        <f t="shared" si="646"/>
        <v>-0.97148465505400916</v>
      </c>
      <c r="AI1524" s="26">
        <f t="shared" si="647"/>
        <v>-0.81239919852119424</v>
      </c>
      <c r="AJ1524" s="26">
        <f t="shared" si="637"/>
        <v>0.86438552807229441</v>
      </c>
      <c r="AK1524" s="26">
        <f t="shared" si="638"/>
        <v>0.13561447192770565</v>
      </c>
      <c r="AL1524" s="29">
        <v>17.822500000000002</v>
      </c>
      <c r="AM1524" s="30">
        <v>19.024999999999999</v>
      </c>
      <c r="AN1524" s="30">
        <v>16.465</v>
      </c>
      <c r="AO1524" s="30">
        <v>17.91</v>
      </c>
      <c r="AP1524" s="31">
        <v>4.8999999999999998E-3</v>
      </c>
    </row>
    <row r="1525" spans="1:42" x14ac:dyDescent="0.2">
      <c r="A1525" s="11">
        <v>46167</v>
      </c>
      <c r="B1525" s="5" t="s">
        <v>244</v>
      </c>
      <c r="C1525" s="10">
        <v>46143</v>
      </c>
      <c r="D1525" s="5" t="s">
        <v>199</v>
      </c>
      <c r="E1525" s="18">
        <f>IF(SUMIFS('Daily NSE Equity Options'!$K:$K,'Daily NSE Equity Options'!$A:$A,$A1525)=0,"",SUMIFS('Daily NSE Equity Options'!$K:$K,'Daily NSE Equity Options'!$A:$A,$A1525))</f>
        <v>590.93420000000003</v>
      </c>
      <c r="F1525" s="7">
        <f>IF(SUMIFS('Daily BSE Equity Options'!$K:$K,'Daily BSE Equity Options'!$A:$A,$A1525)=0,"",SUMIFS('Daily BSE Equity Options'!$K:$K,'Daily BSE Equity Options'!$A:$A,$A1525))</f>
        <v>93.458399999999997</v>
      </c>
      <c r="G1525" s="7">
        <f t="shared" si="621"/>
        <v>684.39260000000002</v>
      </c>
      <c r="H1525" s="20" t="str">
        <f t="shared" si="622"/>
        <v/>
      </c>
      <c r="I1525" s="20" t="str">
        <f t="shared" si="623"/>
        <v/>
      </c>
      <c r="J1525" s="20" t="str">
        <f t="shared" si="624"/>
        <v/>
      </c>
      <c r="K1525" s="20">
        <f t="shared" si="639"/>
        <v>-3.8811767490165239E-2</v>
      </c>
      <c r="L1525" s="20">
        <f t="shared" si="640"/>
        <v>-3.2421575732477503E-2</v>
      </c>
      <c r="M1525" s="20">
        <f t="shared" si="641"/>
        <v>-3.7944124528824341E-2</v>
      </c>
      <c r="N1525" s="20">
        <f t="shared" si="625"/>
        <v>0.8634432926364195</v>
      </c>
      <c r="O1525" s="20">
        <f t="shared" si="626"/>
        <v>0.1365567073635805</v>
      </c>
      <c r="P1525" s="21">
        <f>IF(SUMIFS('Daily NSE Equity Options'!$L:$L,'Daily NSE Equity Options'!$A:$A,$A1525)=0,"",SUMIFS('Daily NSE Equity Options'!$L:$L,'Daily NSE Equity Options'!$A:$A,$A1525))</f>
        <v>199122.92689999999</v>
      </c>
      <c r="Q1525" s="8">
        <f>IF(SUMIFS('Daily BSE Equity Options'!$L:$L,'Daily BSE Equity Options'!$A:$A,$A1525)=0,"",SUMIFS('Daily BSE Equity Options'!$L:$L,'Daily BSE Equity Options'!$A:$A,$A1525))</f>
        <v>30533.204900000001</v>
      </c>
      <c r="R1525" s="8">
        <f t="shared" si="627"/>
        <v>229656.1318</v>
      </c>
      <c r="S1525" s="23" t="str">
        <f t="shared" si="628"/>
        <v/>
      </c>
      <c r="T1525" s="23" t="str">
        <f t="shared" si="629"/>
        <v/>
      </c>
      <c r="U1525" s="23" t="str">
        <f t="shared" si="630"/>
        <v/>
      </c>
      <c r="V1525" s="23">
        <f t="shared" si="642"/>
        <v>0.40672405699019398</v>
      </c>
      <c r="W1525" s="23">
        <f t="shared" si="643"/>
        <v>0.31671616598733543</v>
      </c>
      <c r="X1525" s="23">
        <f t="shared" si="644"/>
        <v>0.39405446854608162</v>
      </c>
      <c r="Y1525" s="23">
        <f t="shared" si="631"/>
        <v>0.86704816169859389</v>
      </c>
      <c r="Z1525" s="23">
        <f t="shared" si="632"/>
        <v>0.13295183830140606</v>
      </c>
      <c r="AA1525" s="24">
        <f>IF(SUMIFS('Daily NSE Equity Options'!$M:$M,'Daily NSE Equity Options'!$A:$A,$A1525)=0,"",SUMIFS('Daily NSE Equity Options'!$M:$M,'Daily NSE Equity Options'!$A:$A,$A1525))</f>
        <v>132722112</v>
      </c>
      <c r="AB1525" s="9">
        <f>IF(SUMIFS('Daily BSE Equity Options'!$M:$M,'Daily BSE Equity Options'!$A:$A,$A1525)=0,"",SUMIFS('Daily BSE Equity Options'!$M:$M,'Daily BSE Equity Options'!$A:$A,$A1525))</f>
        <v>19982287</v>
      </c>
      <c r="AC1525" s="9">
        <f t="shared" si="633"/>
        <v>152704399</v>
      </c>
      <c r="AD1525" s="26" t="str">
        <f t="shared" si="634"/>
        <v/>
      </c>
      <c r="AE1525" s="26" t="str">
        <f t="shared" si="635"/>
        <v/>
      </c>
      <c r="AF1525" s="26" t="str">
        <f t="shared" si="636"/>
        <v/>
      </c>
      <c r="AG1525" s="26">
        <f t="shared" si="645"/>
        <v>0.36361149263725201</v>
      </c>
      <c r="AH1525" s="26">
        <f t="shared" si="646"/>
        <v>0.30856111620192417</v>
      </c>
      <c r="AI1525" s="26">
        <f t="shared" si="647"/>
        <v>0.35614586490755373</v>
      </c>
      <c r="AJ1525" s="26">
        <f t="shared" si="637"/>
        <v>0.8691439989230435</v>
      </c>
      <c r="AK1525" s="26">
        <f t="shared" si="638"/>
        <v>0.13085600107695652</v>
      </c>
      <c r="AL1525" s="29">
        <v>17.91</v>
      </c>
      <c r="AM1525" s="30">
        <v>17.91</v>
      </c>
      <c r="AN1525" s="30">
        <v>16.392499999999998</v>
      </c>
      <c r="AO1525" s="30">
        <v>16.7</v>
      </c>
      <c r="AP1525" s="31">
        <v>-6.7599999999999993E-2</v>
      </c>
    </row>
    <row r="1526" spans="1:42" x14ac:dyDescent="0.2">
      <c r="A1526" s="11">
        <v>46168</v>
      </c>
      <c r="B1526" s="5" t="s">
        <v>242</v>
      </c>
      <c r="C1526" s="10">
        <v>46143</v>
      </c>
      <c r="D1526" s="5" t="s">
        <v>199</v>
      </c>
      <c r="E1526" s="18">
        <f>IF(SUMIFS('Daily NSE Equity Options'!$K:$K,'Daily NSE Equity Options'!$A:$A,$A1526)=0,"",SUMIFS('Daily NSE Equity Options'!$K:$K,'Daily NSE Equity Options'!$A:$A,$A1526))</f>
        <v>829.71299999999997</v>
      </c>
      <c r="F1526" s="7">
        <f>IF(SUMIFS('Daily BSE Equity Options'!$K:$K,'Daily BSE Equity Options'!$A:$A,$A1526)=0,"",SUMIFS('Daily BSE Equity Options'!$K:$K,'Daily BSE Equity Options'!$A:$A,$A1526))</f>
        <v>103.5573</v>
      </c>
      <c r="G1526" s="7">
        <f t="shared" si="621"/>
        <v>933.27029999999991</v>
      </c>
      <c r="H1526" s="20">
        <f t="shared" si="622"/>
        <v>0.62158596713960379</v>
      </c>
      <c r="I1526" s="20">
        <f t="shared" si="623"/>
        <v>-0.4678075834771428</v>
      </c>
      <c r="J1526" s="20">
        <f t="shared" si="624"/>
        <v>0.32143756253063693</v>
      </c>
      <c r="K1526" s="20">
        <f t="shared" si="639"/>
        <v>0.4040700301319502</v>
      </c>
      <c r="L1526" s="20">
        <f t="shared" si="640"/>
        <v>0.10805770267841086</v>
      </c>
      <c r="M1526" s="20">
        <f t="shared" si="641"/>
        <v>0.36364756135586496</v>
      </c>
      <c r="N1526" s="20">
        <f t="shared" si="625"/>
        <v>0.88903825611936871</v>
      </c>
      <c r="O1526" s="20">
        <f t="shared" si="626"/>
        <v>0.11096174388063137</v>
      </c>
      <c r="P1526" s="21">
        <f>IF(SUMIFS('Daily NSE Equity Options'!$L:$L,'Daily NSE Equity Options'!$A:$A,$A1526)=0,"",SUMIFS('Daily NSE Equity Options'!$L:$L,'Daily NSE Equity Options'!$A:$A,$A1526))</f>
        <v>656227.56000000006</v>
      </c>
      <c r="Q1526" s="8">
        <f>IF(SUMIFS('Daily BSE Equity Options'!$L:$L,'Daily BSE Equity Options'!$A:$A,$A1526)=0,"",SUMIFS('Daily BSE Equity Options'!$L:$L,'Daily BSE Equity Options'!$A:$A,$A1526))</f>
        <v>49749.439100000003</v>
      </c>
      <c r="R1526" s="8">
        <f t="shared" si="627"/>
        <v>705976.99910000002</v>
      </c>
      <c r="S1526" s="23">
        <f t="shared" si="628"/>
        <v>4.9229808905430339</v>
      </c>
      <c r="T1526" s="23">
        <f t="shared" si="629"/>
        <v>-0.42174677854840004</v>
      </c>
      <c r="U1526" s="23">
        <f t="shared" si="630"/>
        <v>2.5867809394250756</v>
      </c>
      <c r="V1526" s="23">
        <f t="shared" si="642"/>
        <v>2.2955901674223536</v>
      </c>
      <c r="W1526" s="23">
        <f t="shared" si="643"/>
        <v>0.62935529574885862</v>
      </c>
      <c r="X1526" s="23">
        <f t="shared" si="644"/>
        <v>2.0740611781914549</v>
      </c>
      <c r="Y1526" s="23">
        <f t="shared" si="631"/>
        <v>0.92953107655997014</v>
      </c>
      <c r="Z1526" s="23">
        <f t="shared" si="632"/>
        <v>7.046892344002996E-2</v>
      </c>
      <c r="AA1526" s="24">
        <f>IF(SUMIFS('Daily NSE Equity Options'!$M:$M,'Daily NSE Equity Options'!$A:$A,$A1526)=0,"",SUMIFS('Daily NSE Equity Options'!$M:$M,'Daily NSE Equity Options'!$A:$A,$A1526))</f>
        <v>418090670</v>
      </c>
      <c r="AB1526" s="9">
        <f>IF(SUMIFS('Daily BSE Equity Options'!$M:$M,'Daily BSE Equity Options'!$A:$A,$A1526)=0,"",SUMIFS('Daily BSE Equity Options'!$M:$M,'Daily BSE Equity Options'!$A:$A,$A1526))</f>
        <v>32526408</v>
      </c>
      <c r="AC1526" s="9">
        <f t="shared" si="633"/>
        <v>450617078</v>
      </c>
      <c r="AD1526" s="26">
        <f t="shared" si="634"/>
        <v>5.3171455522910787</v>
      </c>
      <c r="AE1526" s="26">
        <f t="shared" si="635"/>
        <v>-0.37812035516403808</v>
      </c>
      <c r="AF1526" s="26">
        <f t="shared" si="636"/>
        <v>2.8030974742684549</v>
      </c>
      <c r="AG1526" s="26">
        <f t="shared" si="645"/>
        <v>2.1501206822266359</v>
      </c>
      <c r="AH1526" s="26">
        <f t="shared" si="646"/>
        <v>0.62776202743960186</v>
      </c>
      <c r="AI1526" s="26">
        <f t="shared" si="647"/>
        <v>1.9509109164563099</v>
      </c>
      <c r="AJ1526" s="26">
        <f t="shared" si="637"/>
        <v>0.92781807528386662</v>
      </c>
      <c r="AK1526" s="26">
        <f t="shared" si="638"/>
        <v>7.2181924716133369E-2</v>
      </c>
      <c r="AL1526" s="29">
        <v>16.702500000000001</v>
      </c>
      <c r="AM1526" s="30">
        <v>16.96</v>
      </c>
      <c r="AN1526" s="30">
        <v>15.362500000000001</v>
      </c>
      <c r="AO1526" s="30">
        <v>16.13</v>
      </c>
      <c r="AP1526" s="31">
        <v>-3.4299999999999997E-2</v>
      </c>
    </row>
    <row r="1527" spans="1:42" x14ac:dyDescent="0.2">
      <c r="A1527" s="11">
        <v>46169</v>
      </c>
      <c r="B1527" s="5" t="s">
        <v>240</v>
      </c>
      <c r="C1527" s="10">
        <v>46143</v>
      </c>
      <c r="D1527" s="5" t="s">
        <v>199</v>
      </c>
      <c r="E1527" s="18">
        <f>IF(SUMIFS('Daily NSE Equity Options'!$K:$K,'Daily NSE Equity Options'!$A:$A,$A1527)=0,"",SUMIFS('Daily NSE Equity Options'!$K:$K,'Daily NSE Equity Options'!$A:$A,$A1527))</f>
        <v>346.33749999999998</v>
      </c>
      <c r="F1527" s="7">
        <f>IF(SUMIFS('Daily BSE Equity Options'!$K:$K,'Daily BSE Equity Options'!$A:$A,$A1527)=0,"",SUMIFS('Daily BSE Equity Options'!$K:$K,'Daily BSE Equity Options'!$A:$A,$A1527))</f>
        <v>516.601</v>
      </c>
      <c r="G1527" s="7">
        <f t="shared" si="621"/>
        <v>862.93849999999998</v>
      </c>
      <c r="H1527" s="20">
        <f t="shared" si="622"/>
        <v>-0.4729736104474751</v>
      </c>
      <c r="I1527" s="20">
        <f t="shared" si="623"/>
        <v>4.4797792782981238E-2</v>
      </c>
      <c r="J1527" s="20">
        <f t="shared" si="624"/>
        <v>-0.25066431215503027</v>
      </c>
      <c r="K1527" s="20">
        <f t="shared" si="639"/>
        <v>-0.58258156736124422</v>
      </c>
      <c r="L1527" s="20">
        <f t="shared" si="640"/>
        <v>3.9885522314699209</v>
      </c>
      <c r="M1527" s="20">
        <f t="shared" si="641"/>
        <v>-7.5360589531242916E-2</v>
      </c>
      <c r="N1527" s="20">
        <f t="shared" si="625"/>
        <v>0.40134667766011134</v>
      </c>
      <c r="O1527" s="20">
        <f t="shared" si="626"/>
        <v>0.59865332233988866</v>
      </c>
      <c r="P1527" s="21">
        <f>IF(SUMIFS('Daily NSE Equity Options'!$L:$L,'Daily NSE Equity Options'!$A:$A,$A1527)=0,"",SUMIFS('Daily NSE Equity Options'!$L:$L,'Daily NSE Equity Options'!$A:$A,$A1527))</f>
        <v>68324.921700000006</v>
      </c>
      <c r="Q1527" s="8">
        <f>IF(SUMIFS('Daily BSE Equity Options'!$L:$L,'Daily BSE Equity Options'!$A:$A,$A1527)=0,"",SUMIFS('Daily BSE Equity Options'!$L:$L,'Daily BSE Equity Options'!$A:$A,$A1527))</f>
        <v>701161.53130000003</v>
      </c>
      <c r="R1527" s="8">
        <f t="shared" si="627"/>
        <v>769486.45299999998</v>
      </c>
      <c r="S1527" s="23">
        <f t="shared" si="628"/>
        <v>-0.53534102520083904</v>
      </c>
      <c r="T1527" s="23">
        <f t="shared" si="629"/>
        <v>0.44526307018523315</v>
      </c>
      <c r="U1527" s="23">
        <f t="shared" si="630"/>
        <v>0.21718031205273669</v>
      </c>
      <c r="V1527" s="23">
        <f t="shared" si="642"/>
        <v>-0.89588227336870763</v>
      </c>
      <c r="W1527" s="23">
        <f t="shared" si="643"/>
        <v>13.093858021004301</v>
      </c>
      <c r="X1527" s="23">
        <f t="shared" si="644"/>
        <v>8.9959664381366045E-2</v>
      </c>
      <c r="Y1527" s="23">
        <f t="shared" si="631"/>
        <v>8.8792884440812903E-2</v>
      </c>
      <c r="Z1527" s="23">
        <f t="shared" si="632"/>
        <v>0.91120711555918721</v>
      </c>
      <c r="AA1527" s="24">
        <f>IF(SUMIFS('Daily NSE Equity Options'!$M:$M,'Daily NSE Equity Options'!$A:$A,$A1527)=0,"",SUMIFS('Daily NSE Equity Options'!$M:$M,'Daily NSE Equity Options'!$A:$A,$A1527))</f>
        <v>46169487</v>
      </c>
      <c r="AB1527" s="9">
        <f>IF(SUMIFS('Daily BSE Equity Options'!$M:$M,'Daily BSE Equity Options'!$A:$A,$A1527)=0,"",SUMIFS('Daily BSE Equity Options'!$M:$M,'Daily BSE Equity Options'!$A:$A,$A1527))</f>
        <v>459712134</v>
      </c>
      <c r="AC1527" s="9">
        <f t="shared" si="633"/>
        <v>505881621</v>
      </c>
      <c r="AD1527" s="26">
        <f t="shared" si="634"/>
        <v>-0.46048716341903873</v>
      </c>
      <c r="AE1527" s="26">
        <f t="shared" si="635"/>
        <v>0.55417599922410221</v>
      </c>
      <c r="AF1527" s="26">
        <f t="shared" si="636"/>
        <v>0.32649272359793069</v>
      </c>
      <c r="AG1527" s="26">
        <f t="shared" si="645"/>
        <v>-0.88957063547961979</v>
      </c>
      <c r="AH1527" s="26">
        <f t="shared" si="646"/>
        <v>13.133504505016354</v>
      </c>
      <c r="AI1527" s="26">
        <f t="shared" si="647"/>
        <v>0.12264191860034201</v>
      </c>
      <c r="AJ1527" s="26">
        <f t="shared" si="637"/>
        <v>9.1265397048294825E-2</v>
      </c>
      <c r="AK1527" s="26">
        <f t="shared" si="638"/>
        <v>0.90873460295170516</v>
      </c>
      <c r="AL1527" s="29">
        <v>16.1325</v>
      </c>
      <c r="AM1527" s="30">
        <v>16.327500000000001</v>
      </c>
      <c r="AN1527" s="30">
        <v>14.6975</v>
      </c>
      <c r="AO1527" s="30">
        <v>14.98</v>
      </c>
      <c r="AP1527" s="31">
        <v>-7.1400000000000005E-2</v>
      </c>
    </row>
    <row r="1528" spans="1:42" x14ac:dyDescent="0.2">
      <c r="A1528" s="11">
        <v>46171</v>
      </c>
      <c r="B1528" s="5" t="s">
        <v>241</v>
      </c>
      <c r="C1528" s="10">
        <v>46143</v>
      </c>
      <c r="D1528" s="5" t="s">
        <v>199</v>
      </c>
      <c r="E1528" s="18">
        <f>IF(SUMIFS('Daily NSE Equity Options'!$K:$K,'Daily NSE Equity Options'!$A:$A,$A1528)=0,"",SUMIFS('Daily NSE Equity Options'!$K:$K,'Daily NSE Equity Options'!$A:$A,$A1528))</f>
        <v>670.01610000000005</v>
      </c>
      <c r="F1528" s="7">
        <f>IF(SUMIFS('Daily BSE Equity Options'!$K:$K,'Daily BSE Equity Options'!$A:$A,$A1528)=0,"",SUMIFS('Daily BSE Equity Options'!$K:$K,'Daily BSE Equity Options'!$A:$A,$A1528))</f>
        <v>121.9836</v>
      </c>
      <c r="G1528" s="7">
        <f t="shared" si="621"/>
        <v>791.99970000000008</v>
      </c>
      <c r="H1528" s="20">
        <f t="shared" si="622"/>
        <v>3.0258265701835096E-2</v>
      </c>
      <c r="I1528" s="20">
        <f t="shared" si="623"/>
        <v>1.5369276587248768</v>
      </c>
      <c r="J1528" s="20">
        <f t="shared" si="624"/>
        <v>0.13398576675507567</v>
      </c>
      <c r="K1528" s="20">
        <f t="shared" si="639"/>
        <v>0.93457566679900417</v>
      </c>
      <c r="L1528" s="20">
        <f t="shared" si="640"/>
        <v>-0.76387269865911989</v>
      </c>
      <c r="M1528" s="20">
        <f t="shared" si="641"/>
        <v>-8.2206090005255139E-2</v>
      </c>
      <c r="N1528" s="20">
        <f t="shared" si="625"/>
        <v>0.84598024468948663</v>
      </c>
      <c r="O1528" s="20">
        <f t="shared" si="626"/>
        <v>0.15401975531051335</v>
      </c>
      <c r="P1528" s="21">
        <f>IF(SUMIFS('Daily NSE Equity Options'!$L:$L,'Daily NSE Equity Options'!$A:$A,$A1528)=0,"",SUMIFS('Daily NSE Equity Options'!$L:$L,'Daily NSE Equity Options'!$A:$A,$A1528))</f>
        <v>165604.90210000001</v>
      </c>
      <c r="Q1528" s="8">
        <f>IF(SUMIFS('Daily BSE Equity Options'!$L:$L,'Daily BSE Equity Options'!$A:$A,$A1528)=0,"",SUMIFS('Daily BSE Equity Options'!$L:$L,'Daily BSE Equity Options'!$A:$A,$A1528))</f>
        <v>29757.079900000001</v>
      </c>
      <c r="R1528" s="8">
        <f t="shared" si="627"/>
        <v>195361.98200000002</v>
      </c>
      <c r="S1528" s="23">
        <f t="shared" si="628"/>
        <v>-0.70218081208722016</v>
      </c>
      <c r="T1528" s="23">
        <f t="shared" si="629"/>
        <v>0.86428605926439017</v>
      </c>
      <c r="U1528" s="23">
        <f t="shared" si="630"/>
        <v>-0.65847012650541481</v>
      </c>
      <c r="V1528" s="23">
        <f t="shared" si="642"/>
        <v>1.4237847330017503</v>
      </c>
      <c r="W1528" s="23">
        <f t="shared" si="643"/>
        <v>-0.95756030733056852</v>
      </c>
      <c r="X1528" s="23">
        <f t="shared" si="644"/>
        <v>-0.74611381235063789</v>
      </c>
      <c r="Y1528" s="23">
        <f t="shared" si="631"/>
        <v>0.84768234026208844</v>
      </c>
      <c r="Z1528" s="23">
        <f t="shared" si="632"/>
        <v>0.15231765973791153</v>
      </c>
      <c r="AA1528" s="24">
        <f>IF(SUMIFS('Daily NSE Equity Options'!$M:$M,'Daily NSE Equity Options'!$A:$A,$A1528)=0,"",SUMIFS('Daily NSE Equity Options'!$M:$M,'Daily NSE Equity Options'!$A:$A,$A1528))</f>
        <v>109475657</v>
      </c>
      <c r="AB1528" s="9">
        <f>IF(SUMIFS('Daily BSE Equity Options'!$M:$M,'Daily BSE Equity Options'!$A:$A,$A1528)=0,"",SUMIFS('Daily BSE Equity Options'!$M:$M,'Daily BSE Equity Options'!$A:$A,$A1528))</f>
        <v>19562447</v>
      </c>
      <c r="AC1528" s="9">
        <f t="shared" si="633"/>
        <v>129038104</v>
      </c>
      <c r="AD1528" s="26">
        <f t="shared" si="634"/>
        <v>-0.64987488415237793</v>
      </c>
      <c r="AE1528" s="26">
        <f t="shared" si="635"/>
        <v>1.0115996993672169</v>
      </c>
      <c r="AF1528" s="26">
        <f t="shared" si="636"/>
        <v>-0.59975853521803968</v>
      </c>
      <c r="AG1528" s="26">
        <f t="shared" si="645"/>
        <v>1.3711690147217794</v>
      </c>
      <c r="AH1528" s="26">
        <f t="shared" si="646"/>
        <v>-0.95744631139103242</v>
      </c>
      <c r="AI1528" s="26">
        <f t="shared" si="647"/>
        <v>-0.74492430908060214</v>
      </c>
      <c r="AJ1528" s="26">
        <f t="shared" si="637"/>
        <v>0.84839790423455075</v>
      </c>
      <c r="AK1528" s="26">
        <f t="shared" si="638"/>
        <v>0.15160209576544925</v>
      </c>
      <c r="AL1528" s="29">
        <v>14.9825</v>
      </c>
      <c r="AM1528" s="30">
        <v>16.552499999999998</v>
      </c>
      <c r="AN1528" s="30">
        <v>14.592499999999999</v>
      </c>
      <c r="AO1528" s="30">
        <v>16.190000000000001</v>
      </c>
      <c r="AP1528" s="31">
        <v>8.0600000000000005E-2</v>
      </c>
    </row>
    <row r="1529" spans="1:42" x14ac:dyDescent="0.2">
      <c r="A1529" s="11">
        <v>46174</v>
      </c>
      <c r="B1529" s="5" t="s">
        <v>244</v>
      </c>
      <c r="C1529" s="10">
        <v>46174</v>
      </c>
      <c r="D1529" s="5" t="s">
        <v>199</v>
      </c>
      <c r="E1529" s="18">
        <f>IF(SUMIFS('Daily NSE Equity Options'!$K:$K,'Daily NSE Equity Options'!$A:$A,$A1529)=0,"",SUMIFS('Daily NSE Equity Options'!$K:$K,'Daily NSE Equity Options'!$A:$A,$A1529))</f>
        <v>722.74509999999998</v>
      </c>
      <c r="F1529" s="7">
        <f>IF(SUMIFS('Daily BSE Equity Options'!$K:$K,'Daily BSE Equity Options'!$A:$A,$A1529)=0,"",SUMIFS('Daily BSE Equity Options'!$K:$K,'Daily BSE Equity Options'!$A:$A,$A1529))</f>
        <v>123.0055</v>
      </c>
      <c r="G1529" s="7">
        <f t="shared" si="621"/>
        <v>845.75059999999996</v>
      </c>
      <c r="H1529" s="20" t="str">
        <f t="shared" si="622"/>
        <v/>
      </c>
      <c r="I1529" s="20" t="str">
        <f t="shared" si="623"/>
        <v/>
      </c>
      <c r="J1529" s="20" t="str">
        <f t="shared" si="624"/>
        <v/>
      </c>
      <c r="K1529" s="20">
        <f t="shared" si="639"/>
        <v>7.8698108896189112E-2</v>
      </c>
      <c r="L1529" s="20">
        <f t="shared" si="640"/>
        <v>8.3773556445292385E-3</v>
      </c>
      <c r="M1529" s="20">
        <f t="shared" si="641"/>
        <v>6.7867323687117453E-2</v>
      </c>
      <c r="N1529" s="20">
        <f t="shared" si="625"/>
        <v>0.85456055248438489</v>
      </c>
      <c r="O1529" s="20">
        <f t="shared" si="626"/>
        <v>0.14543944751561513</v>
      </c>
      <c r="P1529" s="21">
        <f>IF(SUMIFS('Daily NSE Equity Options'!$L:$L,'Daily NSE Equity Options'!$A:$A,$A1529)=0,"",SUMIFS('Daily NSE Equity Options'!$L:$L,'Daily NSE Equity Options'!$A:$A,$A1529))</f>
        <v>247135.003</v>
      </c>
      <c r="Q1529" s="8">
        <f>IF(SUMIFS('Daily BSE Equity Options'!$L:$L,'Daily BSE Equity Options'!$A:$A,$A1529)=0,"",SUMIFS('Daily BSE Equity Options'!$L:$L,'Daily BSE Equity Options'!$A:$A,$A1529))</f>
        <v>34026.347800000003</v>
      </c>
      <c r="R1529" s="8">
        <f t="shared" si="627"/>
        <v>281161.35080000001</v>
      </c>
      <c r="S1529" s="23" t="str">
        <f t="shared" si="628"/>
        <v/>
      </c>
      <c r="T1529" s="23" t="str">
        <f t="shared" si="629"/>
        <v/>
      </c>
      <c r="U1529" s="23" t="str">
        <f t="shared" si="630"/>
        <v/>
      </c>
      <c r="V1529" s="23">
        <f t="shared" si="642"/>
        <v>0.49231695358129124</v>
      </c>
      <c r="W1529" s="23">
        <f t="shared" si="643"/>
        <v>0.14347066023773403</v>
      </c>
      <c r="X1529" s="23">
        <f t="shared" si="644"/>
        <v>0.43918150257095556</v>
      </c>
      <c r="Y1529" s="23">
        <f t="shared" si="631"/>
        <v>0.87897928465920572</v>
      </c>
      <c r="Z1529" s="23">
        <f t="shared" si="632"/>
        <v>0.12102071534079428</v>
      </c>
      <c r="AA1529" s="24">
        <f>IF(SUMIFS('Daily NSE Equity Options'!$M:$M,'Daily NSE Equity Options'!$A:$A,$A1529)=0,"",SUMIFS('Daily NSE Equity Options'!$M:$M,'Daily NSE Equity Options'!$A:$A,$A1529))</f>
        <v>163167442</v>
      </c>
      <c r="AB1529" s="9">
        <f>IF(SUMIFS('Daily BSE Equity Options'!$M:$M,'Daily BSE Equity Options'!$A:$A,$A1529)=0,"",SUMIFS('Daily BSE Equity Options'!$M:$M,'Daily BSE Equity Options'!$A:$A,$A1529))</f>
        <v>22617880</v>
      </c>
      <c r="AC1529" s="9">
        <f t="shared" si="633"/>
        <v>185785322</v>
      </c>
      <c r="AD1529" s="26" t="str">
        <f t="shared" si="634"/>
        <v/>
      </c>
      <c r="AE1529" s="26" t="str">
        <f t="shared" si="635"/>
        <v/>
      </c>
      <c r="AF1529" s="26" t="str">
        <f t="shared" si="636"/>
        <v/>
      </c>
      <c r="AG1529" s="26">
        <f t="shared" si="645"/>
        <v>0.49044496714004659</v>
      </c>
      <c r="AH1529" s="26">
        <f t="shared" si="646"/>
        <v>0.15618869152718973</v>
      </c>
      <c r="AI1529" s="26">
        <f t="shared" si="647"/>
        <v>0.43977101523438389</v>
      </c>
      <c r="AJ1529" s="26">
        <f t="shared" si="637"/>
        <v>0.87825798208106021</v>
      </c>
      <c r="AK1529" s="26">
        <f t="shared" si="638"/>
        <v>0.12174201791893979</v>
      </c>
      <c r="AL1529" s="29">
        <v>16.184999999999999</v>
      </c>
      <c r="AM1529" s="30">
        <v>16.9175</v>
      </c>
      <c r="AN1529" s="30">
        <v>13.9125</v>
      </c>
      <c r="AO1529" s="30">
        <v>16.54</v>
      </c>
      <c r="AP1529" s="31">
        <v>2.1899999999999999E-2</v>
      </c>
    </row>
    <row r="1530" spans="1:42" x14ac:dyDescent="0.2">
      <c r="A1530" s="11">
        <v>46175</v>
      </c>
      <c r="B1530" s="5" t="s">
        <v>242</v>
      </c>
      <c r="C1530" s="10">
        <v>46174</v>
      </c>
      <c r="D1530" s="5" t="s">
        <v>199</v>
      </c>
      <c r="E1530" s="18">
        <f>IF(SUMIFS('Daily NSE Equity Options'!$K:$K,'Daily NSE Equity Options'!$A:$A,$A1530)=0,"",SUMIFS('Daily NSE Equity Options'!$K:$K,'Daily NSE Equity Options'!$A:$A,$A1530))</f>
        <v>992.32579999999996</v>
      </c>
      <c r="F1530" s="7">
        <f>IF(SUMIFS('Daily BSE Equity Options'!$K:$K,'Daily BSE Equity Options'!$A:$A,$A1530)=0,"",SUMIFS('Daily BSE Equity Options'!$K:$K,'Daily BSE Equity Options'!$A:$A,$A1530))</f>
        <v>135.6771</v>
      </c>
      <c r="G1530" s="7">
        <f t="shared" si="621"/>
        <v>1128.0029</v>
      </c>
      <c r="H1530" s="20">
        <f t="shared" si="622"/>
        <v>0.95194097317159043</v>
      </c>
      <c r="I1530" s="20">
        <f t="shared" si="623"/>
        <v>-0.38233723523539109</v>
      </c>
      <c r="J1530" s="20">
        <f t="shared" si="624"/>
        <v>0.54936706183208606</v>
      </c>
      <c r="K1530" s="20">
        <f t="shared" si="639"/>
        <v>0.37299554158167236</v>
      </c>
      <c r="L1530" s="20">
        <f t="shared" si="640"/>
        <v>0.10301653178109915</v>
      </c>
      <c r="M1530" s="20">
        <f t="shared" si="641"/>
        <v>0.33372994355546415</v>
      </c>
      <c r="N1530" s="20">
        <f t="shared" si="625"/>
        <v>0.87971919221129657</v>
      </c>
      <c r="O1530" s="20">
        <f t="shared" si="626"/>
        <v>0.12028080778870338</v>
      </c>
      <c r="P1530" s="21">
        <f>IF(SUMIFS('Daily NSE Equity Options'!$L:$L,'Daily NSE Equity Options'!$A:$A,$A1530)=0,"",SUMIFS('Daily NSE Equity Options'!$L:$L,'Daily NSE Equity Options'!$A:$A,$A1530))</f>
        <v>781197.87430000002</v>
      </c>
      <c r="Q1530" s="8">
        <f>IF(SUMIFS('Daily BSE Equity Options'!$L:$L,'Daily BSE Equity Options'!$A:$A,$A1530)=0,"",SUMIFS('Daily BSE Equity Options'!$L:$L,'Daily BSE Equity Options'!$A:$A,$A1530))</f>
        <v>51079.221899999997</v>
      </c>
      <c r="R1530" s="8">
        <f t="shared" si="627"/>
        <v>832277.09620000003</v>
      </c>
      <c r="S1530" s="23">
        <f t="shared" si="628"/>
        <v>6.5353164279785512</v>
      </c>
      <c r="T1530" s="23">
        <f t="shared" si="629"/>
        <v>-0.49412278887834238</v>
      </c>
      <c r="U1530" s="23">
        <f t="shared" si="630"/>
        <v>3.0669683045245035</v>
      </c>
      <c r="V1530" s="23">
        <f t="shared" si="642"/>
        <v>2.1610167107732612</v>
      </c>
      <c r="W1530" s="23">
        <f t="shared" si="643"/>
        <v>0.50116674878636225</v>
      </c>
      <c r="X1530" s="23">
        <f t="shared" si="644"/>
        <v>1.9601404810152165</v>
      </c>
      <c r="Y1530" s="23">
        <f t="shared" si="631"/>
        <v>0.93862714457334362</v>
      </c>
      <c r="Z1530" s="23">
        <f t="shared" si="632"/>
        <v>6.1372855426656395E-2</v>
      </c>
      <c r="AA1530" s="24">
        <f>IF(SUMIFS('Daily NSE Equity Options'!$M:$M,'Daily NSE Equity Options'!$A:$A,$A1530)=0,"",SUMIFS('Daily NSE Equity Options'!$M:$M,'Daily NSE Equity Options'!$A:$A,$A1530))</f>
        <v>515436995</v>
      </c>
      <c r="AB1530" s="9">
        <f>IF(SUMIFS('Daily BSE Equity Options'!$M:$M,'Daily BSE Equity Options'!$A:$A,$A1530)=0,"",SUMIFS('Daily BSE Equity Options'!$M:$M,'Daily BSE Equity Options'!$A:$A,$A1530))</f>
        <v>34186559</v>
      </c>
      <c r="AC1530" s="9">
        <f t="shared" si="633"/>
        <v>549623554</v>
      </c>
      <c r="AD1530" s="26">
        <f t="shared" si="634"/>
        <v>7.7281016403724809</v>
      </c>
      <c r="AE1530" s="26">
        <f t="shared" si="635"/>
        <v>-0.44774003671775686</v>
      </c>
      <c r="AF1530" s="26">
        <f t="shared" si="636"/>
        <v>3.5439244443225659</v>
      </c>
      <c r="AG1530" s="26">
        <f t="shared" si="645"/>
        <v>2.158945122152494</v>
      </c>
      <c r="AH1530" s="26">
        <f t="shared" si="646"/>
        <v>0.51148379070010108</v>
      </c>
      <c r="AI1530" s="26">
        <f t="shared" si="647"/>
        <v>1.9583798552180562</v>
      </c>
      <c r="AJ1530" s="26">
        <f t="shared" si="637"/>
        <v>0.93780004741208745</v>
      </c>
      <c r="AK1530" s="26">
        <f t="shared" si="638"/>
        <v>6.2199952587912562E-2</v>
      </c>
      <c r="AL1530" s="29">
        <v>16.5425</v>
      </c>
      <c r="AM1530" s="30">
        <v>16.5425</v>
      </c>
      <c r="AN1530" s="30">
        <v>15.115</v>
      </c>
      <c r="AO1530" s="30">
        <v>15.36</v>
      </c>
      <c r="AP1530" s="31">
        <v>-7.1499999999999994E-2</v>
      </c>
    </row>
    <row r="1531" spans="1:42" x14ac:dyDescent="0.2">
      <c r="A1531" s="11">
        <v>46176</v>
      </c>
      <c r="B1531" s="5" t="s">
        <v>240</v>
      </c>
      <c r="C1531" s="10">
        <v>46174</v>
      </c>
      <c r="D1531" s="5" t="s">
        <v>199</v>
      </c>
      <c r="E1531" s="18">
        <f>IF(SUMIFS('Daily NSE Equity Options'!$K:$K,'Daily NSE Equity Options'!$A:$A,$A1531)=0,"",SUMIFS('Daily NSE Equity Options'!$K:$K,'Daily NSE Equity Options'!$A:$A,$A1531))</f>
        <v>602.423</v>
      </c>
      <c r="F1531" s="7">
        <f>IF(SUMIFS('Daily BSE Equity Options'!$K:$K,'Daily BSE Equity Options'!$A:$A,$A1531)=0,"",SUMIFS('Daily BSE Equity Options'!$K:$K,'Daily BSE Equity Options'!$A:$A,$A1531))</f>
        <v>561.28309999999999</v>
      </c>
      <c r="G1531" s="7">
        <f t="shared" si="621"/>
        <v>1163.7060999999999</v>
      </c>
      <c r="H1531" s="20">
        <f t="shared" si="622"/>
        <v>0.16081288483938749</v>
      </c>
      <c r="I1531" s="20">
        <f t="shared" si="623"/>
        <v>0.3926915362100778</v>
      </c>
      <c r="J1531" s="20">
        <f t="shared" si="624"/>
        <v>0.26217205472225236</v>
      </c>
      <c r="K1531" s="20">
        <f t="shared" si="639"/>
        <v>-0.39291813233113559</v>
      </c>
      <c r="L1531" s="20">
        <f t="shared" si="640"/>
        <v>3.136903722146184</v>
      </c>
      <c r="M1531" s="20">
        <f t="shared" si="641"/>
        <v>3.1651691675615323E-2</v>
      </c>
      <c r="N1531" s="20">
        <f t="shared" si="625"/>
        <v>0.51767624144962376</v>
      </c>
      <c r="O1531" s="20">
        <f t="shared" si="626"/>
        <v>0.48232375855037629</v>
      </c>
      <c r="P1531" s="21">
        <f>IF(SUMIFS('Daily NSE Equity Options'!$L:$L,'Daily NSE Equity Options'!$A:$A,$A1531)=0,"",SUMIFS('Daily NSE Equity Options'!$L:$L,'Daily NSE Equity Options'!$A:$A,$A1531))</f>
        <v>105435.9809</v>
      </c>
      <c r="Q1531" s="8">
        <f>IF(SUMIFS('Daily BSE Equity Options'!$L:$L,'Daily BSE Equity Options'!$A:$A,$A1531)=0,"",SUMIFS('Daily BSE Equity Options'!$L:$L,'Daily BSE Equity Options'!$A:$A,$A1531))</f>
        <v>254764.40719999999</v>
      </c>
      <c r="R1531" s="8">
        <f t="shared" si="627"/>
        <v>360200.38809999998</v>
      </c>
      <c r="S1531" s="23">
        <f t="shared" si="628"/>
        <v>-0.15477144719501723</v>
      </c>
      <c r="T1531" s="23">
        <f t="shared" si="629"/>
        <v>-0.42162789231722564</v>
      </c>
      <c r="U1531" s="23">
        <f t="shared" si="630"/>
        <v>-0.36273419523168104</v>
      </c>
      <c r="V1531" s="23">
        <f t="shared" si="642"/>
        <v>-0.86503293932478131</v>
      </c>
      <c r="W1531" s="23">
        <f t="shared" si="643"/>
        <v>3.9876328910953909</v>
      </c>
      <c r="X1531" s="23">
        <f t="shared" si="644"/>
        <v>-0.56721098088052857</v>
      </c>
      <c r="Y1531" s="23">
        <f t="shared" si="631"/>
        <v>0.29271478983173255</v>
      </c>
      <c r="Z1531" s="23">
        <f t="shared" si="632"/>
        <v>0.7072852101682674</v>
      </c>
      <c r="AA1531" s="24">
        <f>IF(SUMIFS('Daily NSE Equity Options'!$M:$M,'Daily NSE Equity Options'!$A:$A,$A1531)=0,"",SUMIFS('Daily NSE Equity Options'!$M:$M,'Daily NSE Equity Options'!$A:$A,$A1531))</f>
        <v>71866538</v>
      </c>
      <c r="AB1531" s="9">
        <f>IF(SUMIFS('Daily BSE Equity Options'!$M:$M,'Daily BSE Equity Options'!$A:$A,$A1531)=0,"",SUMIFS('Daily BSE Equity Options'!$M:$M,'Daily BSE Equity Options'!$A:$A,$A1531))</f>
        <v>171183237</v>
      </c>
      <c r="AC1531" s="9">
        <f t="shared" si="633"/>
        <v>243049775</v>
      </c>
      <c r="AD1531" s="26">
        <f t="shared" si="634"/>
        <v>2.3690714562563109E-2</v>
      </c>
      <c r="AE1531" s="26">
        <f t="shared" si="635"/>
        <v>-0.3694111347400032</v>
      </c>
      <c r="AF1531" s="26">
        <f t="shared" si="636"/>
        <v>-0.28863977329547608</v>
      </c>
      <c r="AG1531" s="26">
        <f t="shared" si="645"/>
        <v>-0.86057163397827119</v>
      </c>
      <c r="AH1531" s="26">
        <f t="shared" si="646"/>
        <v>4.0073257446003856</v>
      </c>
      <c r="AI1531" s="26">
        <f t="shared" si="647"/>
        <v>-0.55778864782785487</v>
      </c>
      <c r="AJ1531" s="26">
        <f t="shared" si="637"/>
        <v>0.29568650289842896</v>
      </c>
      <c r="AK1531" s="26">
        <f t="shared" si="638"/>
        <v>0.7043134971015711</v>
      </c>
      <c r="AL1531" s="29">
        <v>15.355</v>
      </c>
      <c r="AM1531" s="30">
        <v>16.98</v>
      </c>
      <c r="AN1531" s="30">
        <v>14.85</v>
      </c>
      <c r="AO1531" s="30">
        <v>16.28</v>
      </c>
      <c r="AP1531" s="31">
        <v>6.0199999999999997E-2</v>
      </c>
    </row>
    <row r="1532" spans="1:42" x14ac:dyDescent="0.2">
      <c r="A1532" s="11">
        <v>46177</v>
      </c>
      <c r="B1532" s="5" t="s">
        <v>243</v>
      </c>
      <c r="C1532" s="10">
        <v>46174</v>
      </c>
      <c r="D1532" s="5" t="s">
        <v>199</v>
      </c>
      <c r="E1532" s="18">
        <f>IF(SUMIFS('Daily NSE Equity Options'!$K:$K,'Daily NSE Equity Options'!$A:$A,$A1532)=0,"",SUMIFS('Daily NSE Equity Options'!$K:$K,'Daily NSE Equity Options'!$A:$A,$A1532))</f>
        <v>426.42419999999998</v>
      </c>
      <c r="F1532" s="7">
        <f>IF(SUMIFS('Daily BSE Equity Options'!$K:$K,'Daily BSE Equity Options'!$A:$A,$A1532)=0,"",SUMIFS('Daily BSE Equity Options'!$K:$K,'Daily BSE Equity Options'!$A:$A,$A1532))</f>
        <v>716.79870000000005</v>
      </c>
      <c r="G1532" s="7">
        <f t="shared" si="621"/>
        <v>1143.2229</v>
      </c>
      <c r="H1532" s="20">
        <f t="shared" si="622"/>
        <v>0.16395238765931097</v>
      </c>
      <c r="I1532" s="20">
        <f t="shared" si="623"/>
        <v>19.998813541446957</v>
      </c>
      <c r="J1532" s="20">
        <f t="shared" si="624"/>
        <v>1.8545319030996721</v>
      </c>
      <c r="K1532" s="20">
        <f t="shared" si="639"/>
        <v>-0.29215152807910727</v>
      </c>
      <c r="L1532" s="20">
        <f t="shared" si="640"/>
        <v>0.27707158829474832</v>
      </c>
      <c r="M1532" s="20">
        <f t="shared" si="641"/>
        <v>-1.7601695135910922E-2</v>
      </c>
      <c r="N1532" s="20">
        <f t="shared" si="625"/>
        <v>0.37300180043629289</v>
      </c>
      <c r="O1532" s="20">
        <f t="shared" si="626"/>
        <v>0.62699819956370717</v>
      </c>
      <c r="P1532" s="21">
        <f>IF(SUMIFS('Daily NSE Equity Options'!$L:$L,'Daily NSE Equity Options'!$A:$A,$A1532)=0,"",SUMIFS('Daily NSE Equity Options'!$L:$L,'Daily NSE Equity Options'!$A:$A,$A1532))</f>
        <v>84667.410600000003</v>
      </c>
      <c r="Q1532" s="8">
        <f>IF(SUMIFS('Daily BSE Equity Options'!$L:$L,'Daily BSE Equity Options'!$A:$A,$A1532)=0,"",SUMIFS('Daily BSE Equity Options'!$L:$L,'Daily BSE Equity Options'!$A:$A,$A1532))</f>
        <v>841196.10230000003</v>
      </c>
      <c r="R1532" s="8">
        <f t="shared" si="627"/>
        <v>925863.51289999997</v>
      </c>
      <c r="S1532" s="23">
        <f t="shared" si="628"/>
        <v>-0.40255070610452104</v>
      </c>
      <c r="T1532" s="23">
        <f t="shared" si="629"/>
        <v>77.424713399323394</v>
      </c>
      <c r="U1532" s="23">
        <f t="shared" si="630"/>
        <v>5.0735872576961301</v>
      </c>
      <c r="V1532" s="23">
        <f t="shared" si="642"/>
        <v>-0.19697801568989803</v>
      </c>
      <c r="W1532" s="23">
        <f t="shared" si="643"/>
        <v>2.3018588096555743</v>
      </c>
      <c r="X1532" s="23">
        <f t="shared" si="644"/>
        <v>1.5704123135007806</v>
      </c>
      <c r="Y1532" s="23">
        <f t="shared" si="631"/>
        <v>9.1446967528511627E-2</v>
      </c>
      <c r="Z1532" s="23">
        <f t="shared" si="632"/>
        <v>0.90855303247148844</v>
      </c>
      <c r="AA1532" s="24">
        <f>IF(SUMIFS('Daily NSE Equity Options'!$M:$M,'Daily NSE Equity Options'!$A:$A,$A1532)=0,"",SUMIFS('Daily NSE Equity Options'!$M:$M,'Daily NSE Equity Options'!$A:$A,$A1532))</f>
        <v>57529045</v>
      </c>
      <c r="AB1532" s="9">
        <f>IF(SUMIFS('Daily BSE Equity Options'!$M:$M,'Daily BSE Equity Options'!$A:$A,$A1532)=0,"",SUMIFS('Daily BSE Equity Options'!$M:$M,'Daily BSE Equity Options'!$A:$A,$A1532))</f>
        <v>565262835</v>
      </c>
      <c r="AC1532" s="9">
        <f t="shared" si="633"/>
        <v>622791880</v>
      </c>
      <c r="AD1532" s="26">
        <f t="shared" si="634"/>
        <v>-0.2763764380684739</v>
      </c>
      <c r="AE1532" s="26">
        <f t="shared" si="635"/>
        <v>85.275446481514578</v>
      </c>
      <c r="AF1532" s="26">
        <f t="shared" si="636"/>
        <v>6.2372905397036913</v>
      </c>
      <c r="AG1532" s="26">
        <f t="shared" si="645"/>
        <v>-0.19950165124136077</v>
      </c>
      <c r="AH1532" s="26">
        <f t="shared" si="646"/>
        <v>2.3020922194618856</v>
      </c>
      <c r="AI1532" s="26">
        <f t="shared" si="647"/>
        <v>1.5624046761614983</v>
      </c>
      <c r="AJ1532" s="26">
        <f t="shared" si="637"/>
        <v>9.2372824449798538E-2</v>
      </c>
      <c r="AK1532" s="26">
        <f t="shared" si="638"/>
        <v>0.90762717555020145</v>
      </c>
      <c r="AL1532" s="29">
        <v>16.2775</v>
      </c>
      <c r="AM1532" s="30">
        <v>16.405000000000001</v>
      </c>
      <c r="AN1532" s="30">
        <v>15.53</v>
      </c>
      <c r="AO1532" s="30">
        <v>15.89</v>
      </c>
      <c r="AP1532" s="31">
        <v>-2.3800000000000002E-2</v>
      </c>
    </row>
    <row r="1533" spans="1:42" x14ac:dyDescent="0.2">
      <c r="A1533" s="11">
        <v>46178</v>
      </c>
      <c r="B1533" s="5" t="s">
        <v>241</v>
      </c>
      <c r="C1533" s="10">
        <v>46174</v>
      </c>
      <c r="D1533" s="5" t="s">
        <v>199</v>
      </c>
      <c r="E1533" s="18">
        <f>IF(SUMIFS('Daily NSE Equity Options'!$K:$K,'Daily NSE Equity Options'!$A:$A,$A1533)=0,"",SUMIFS('Daily NSE Equity Options'!$K:$K,'Daily NSE Equity Options'!$A:$A,$A1533))</f>
        <v>791.86509999999998</v>
      </c>
      <c r="F1533" s="7">
        <f>IF(SUMIFS('Daily BSE Equity Options'!$K:$K,'Daily BSE Equity Options'!$A:$A,$A1533)=0,"",SUMIFS('Daily BSE Equity Options'!$K:$K,'Daily BSE Equity Options'!$A:$A,$A1533))</f>
        <v>140.0856</v>
      </c>
      <c r="G1533" s="7">
        <f t="shared" si="621"/>
        <v>931.95069999999998</v>
      </c>
      <c r="H1533" s="20">
        <f t="shared" si="622"/>
        <v>0.14978450935767484</v>
      </c>
      <c r="I1533" s="20">
        <f t="shared" si="623"/>
        <v>1.2291822149941836</v>
      </c>
      <c r="J1533" s="20">
        <f t="shared" si="624"/>
        <v>0.24003967272397775</v>
      </c>
      <c r="K1533" s="20">
        <f t="shared" si="639"/>
        <v>0.85698912022347695</v>
      </c>
      <c r="L1533" s="20">
        <f t="shared" si="640"/>
        <v>-0.80456772591802972</v>
      </c>
      <c r="M1533" s="20">
        <f t="shared" si="641"/>
        <v>-0.1848040307799993</v>
      </c>
      <c r="N1533" s="20">
        <f t="shared" si="625"/>
        <v>0.84968561105217266</v>
      </c>
      <c r="O1533" s="20">
        <f t="shared" si="626"/>
        <v>0.15031438894782739</v>
      </c>
      <c r="P1533" s="21">
        <f>IF(SUMIFS('Daily NSE Equity Options'!$L:$L,'Daily NSE Equity Options'!$A:$A,$A1533)=0,"",SUMIFS('Daily NSE Equity Options'!$L:$L,'Daily NSE Equity Options'!$A:$A,$A1533))</f>
        <v>188318.9847</v>
      </c>
      <c r="Q1533" s="8">
        <f>IF(SUMIFS('Daily BSE Equity Options'!$L:$L,'Daily BSE Equity Options'!$A:$A,$A1533)=0,"",SUMIFS('Daily BSE Equity Options'!$L:$L,'Daily BSE Equity Options'!$A:$A,$A1533))</f>
        <v>30493.0488</v>
      </c>
      <c r="R1533" s="8">
        <f t="shared" si="627"/>
        <v>218812.03349999999</v>
      </c>
      <c r="S1533" s="23">
        <f t="shared" si="628"/>
        <v>-0.64068412367768746</v>
      </c>
      <c r="T1533" s="23">
        <f t="shared" si="629"/>
        <v>0.44680401750732068</v>
      </c>
      <c r="U1533" s="23">
        <f t="shared" si="630"/>
        <v>-0.59864289221823164</v>
      </c>
      <c r="V1533" s="23">
        <f t="shared" si="642"/>
        <v>1.2242204334048687</v>
      </c>
      <c r="W1533" s="23">
        <f t="shared" si="643"/>
        <v>-0.96375036841394546</v>
      </c>
      <c r="X1533" s="23">
        <f t="shared" si="644"/>
        <v>-0.76366707354668883</v>
      </c>
      <c r="Y1533" s="23">
        <f t="shared" si="631"/>
        <v>0.8606427246607532</v>
      </c>
      <c r="Z1533" s="23">
        <f t="shared" si="632"/>
        <v>0.13935727533924683</v>
      </c>
      <c r="AA1533" s="24">
        <f>IF(SUMIFS('Daily NSE Equity Options'!$M:$M,'Daily NSE Equity Options'!$A:$A,$A1533)=0,"",SUMIFS('Daily NSE Equity Options'!$M:$M,'Daily NSE Equity Options'!$A:$A,$A1533))</f>
        <v>125619375</v>
      </c>
      <c r="AB1533" s="9">
        <f>IF(SUMIFS('Daily BSE Equity Options'!$M:$M,'Daily BSE Equity Options'!$A:$A,$A1533)=0,"",SUMIFS('Daily BSE Equity Options'!$M:$M,'Daily BSE Equity Options'!$A:$A,$A1533))</f>
        <v>20385202</v>
      </c>
      <c r="AC1533" s="9">
        <f t="shared" si="633"/>
        <v>146004577</v>
      </c>
      <c r="AD1533" s="26">
        <f t="shared" si="634"/>
        <v>-0.55982737045782427</v>
      </c>
      <c r="AE1533" s="26">
        <f t="shared" si="635"/>
        <v>0.58337765866552993</v>
      </c>
      <c r="AF1533" s="26">
        <f t="shared" si="636"/>
        <v>-0.51048068401407276</v>
      </c>
      <c r="AG1533" s="26">
        <f t="shared" si="645"/>
        <v>1.1835817889902396</v>
      </c>
      <c r="AH1533" s="26">
        <f t="shared" si="646"/>
        <v>-0.96393677288194612</v>
      </c>
      <c r="AI1533" s="26">
        <f t="shared" si="647"/>
        <v>-0.76556441776344286</v>
      </c>
      <c r="AJ1533" s="26">
        <f t="shared" si="637"/>
        <v>0.86037970576771716</v>
      </c>
      <c r="AK1533" s="26">
        <f t="shared" si="638"/>
        <v>0.13962029423228287</v>
      </c>
      <c r="AL1533" s="29">
        <v>15.885</v>
      </c>
      <c r="AM1533" s="30">
        <v>16.37</v>
      </c>
      <c r="AN1533" s="30">
        <v>13.46</v>
      </c>
      <c r="AO1533" s="30">
        <v>15.79</v>
      </c>
      <c r="AP1533" s="31">
        <v>-6.0000000000000001E-3</v>
      </c>
    </row>
    <row r="1534" spans="1:42" x14ac:dyDescent="0.2">
      <c r="A1534" s="11">
        <v>46181</v>
      </c>
      <c r="B1534" s="5" t="s">
        <v>244</v>
      </c>
      <c r="C1534" s="10">
        <v>46174</v>
      </c>
      <c r="D1534" s="5" t="s">
        <v>199</v>
      </c>
      <c r="E1534" s="18">
        <f>IF(SUMIFS('Daily NSE Equity Options'!$K:$K,'Daily NSE Equity Options'!$A:$A,$A1534)=0,"",SUMIFS('Daily NSE Equity Options'!$K:$K,'Daily NSE Equity Options'!$A:$A,$A1534))</f>
        <v>700.55430000000001</v>
      </c>
      <c r="F1534" s="7">
        <f>IF(SUMIFS('Daily BSE Equity Options'!$K:$K,'Daily BSE Equity Options'!$A:$A,$A1534)=0,"",SUMIFS('Daily BSE Equity Options'!$K:$K,'Daily BSE Equity Options'!$A:$A,$A1534))</f>
        <v>113.9431</v>
      </c>
      <c r="G1534" s="7">
        <f t="shared" si="621"/>
        <v>814.49739999999997</v>
      </c>
      <c r="H1534" s="20" t="str">
        <f t="shared" si="622"/>
        <v/>
      </c>
      <c r="I1534" s="20" t="str">
        <f t="shared" si="623"/>
        <v/>
      </c>
      <c r="J1534" s="20" t="str">
        <f t="shared" si="624"/>
        <v/>
      </c>
      <c r="K1534" s="20">
        <f t="shared" si="639"/>
        <v>-0.11531105487538218</v>
      </c>
      <c r="L1534" s="20">
        <f t="shared" si="640"/>
        <v>-0.18661803925599774</v>
      </c>
      <c r="M1534" s="20">
        <f t="shared" si="641"/>
        <v>-0.12602952066026674</v>
      </c>
      <c r="N1534" s="20">
        <f t="shared" si="625"/>
        <v>0.86010624466081786</v>
      </c>
      <c r="O1534" s="20">
        <f t="shared" si="626"/>
        <v>0.13989375533918219</v>
      </c>
      <c r="P1534" s="21">
        <f>IF(SUMIFS('Daily NSE Equity Options'!$L:$L,'Daily NSE Equity Options'!$A:$A,$A1534)=0,"",SUMIFS('Daily NSE Equity Options'!$L:$L,'Daily NSE Equity Options'!$A:$A,$A1534))</f>
        <v>214112.033</v>
      </c>
      <c r="Q1534" s="8">
        <f>IF(SUMIFS('Daily BSE Equity Options'!$L:$L,'Daily BSE Equity Options'!$A:$A,$A1534)=0,"",SUMIFS('Daily BSE Equity Options'!$L:$L,'Daily BSE Equity Options'!$A:$A,$A1534))</f>
        <v>27845.549299999999</v>
      </c>
      <c r="R1534" s="8">
        <f t="shared" si="627"/>
        <v>241957.58230000001</v>
      </c>
      <c r="S1534" s="23" t="str">
        <f t="shared" si="628"/>
        <v/>
      </c>
      <c r="T1534" s="23" t="str">
        <f t="shared" si="629"/>
        <v/>
      </c>
      <c r="U1534" s="23" t="str">
        <f t="shared" si="630"/>
        <v/>
      </c>
      <c r="V1534" s="23">
        <f t="shared" si="642"/>
        <v>0.13696467374805255</v>
      </c>
      <c r="W1534" s="23">
        <f t="shared" si="643"/>
        <v>-8.6823049979836808E-2</v>
      </c>
      <c r="X1534" s="23">
        <f t="shared" si="644"/>
        <v>0.10577822631496181</v>
      </c>
      <c r="Y1534" s="23">
        <f t="shared" si="631"/>
        <v>0.88491557472468585</v>
      </c>
      <c r="Z1534" s="23">
        <f t="shared" si="632"/>
        <v>0.11508442527531404</v>
      </c>
      <c r="AA1534" s="24">
        <f>IF(SUMIFS('Daily NSE Equity Options'!$M:$M,'Daily NSE Equity Options'!$A:$A,$A1534)=0,"",SUMIFS('Daily NSE Equity Options'!$M:$M,'Daily NSE Equity Options'!$A:$A,$A1534))</f>
        <v>143442361</v>
      </c>
      <c r="AB1534" s="9">
        <f>IF(SUMIFS('Daily BSE Equity Options'!$M:$M,'Daily BSE Equity Options'!$A:$A,$A1534)=0,"",SUMIFS('Daily BSE Equity Options'!$M:$M,'Daily BSE Equity Options'!$A:$A,$A1534))</f>
        <v>18761653</v>
      </c>
      <c r="AC1534" s="9">
        <f t="shared" si="633"/>
        <v>162204014</v>
      </c>
      <c r="AD1534" s="26" t="str">
        <f t="shared" si="634"/>
        <v/>
      </c>
      <c r="AE1534" s="26" t="str">
        <f t="shared" si="635"/>
        <v/>
      </c>
      <c r="AF1534" s="26" t="str">
        <f t="shared" si="636"/>
        <v/>
      </c>
      <c r="AG1534" s="26">
        <f t="shared" si="645"/>
        <v>0.14188086829758539</v>
      </c>
      <c r="AH1534" s="26">
        <f t="shared" si="646"/>
        <v>-7.9643508070216806E-2</v>
      </c>
      <c r="AI1534" s="26">
        <f t="shared" si="647"/>
        <v>0.11095156968949005</v>
      </c>
      <c r="AJ1534" s="26">
        <f t="shared" si="637"/>
        <v>0.88433299190733961</v>
      </c>
      <c r="AK1534" s="26">
        <f t="shared" si="638"/>
        <v>0.11566700809266039</v>
      </c>
      <c r="AL1534" s="29">
        <v>15.7875</v>
      </c>
      <c r="AM1534" s="30">
        <v>18.440000000000001</v>
      </c>
      <c r="AN1534" s="30">
        <v>15.7875</v>
      </c>
      <c r="AO1534" s="30">
        <v>17.03</v>
      </c>
      <c r="AP1534" s="31">
        <v>7.8700000000000006E-2</v>
      </c>
    </row>
    <row r="1535" spans="1:42" x14ac:dyDescent="0.2">
      <c r="A1535" s="11">
        <v>46182</v>
      </c>
      <c r="B1535" s="5" t="s">
        <v>242</v>
      </c>
      <c r="C1535" s="10">
        <v>46174</v>
      </c>
      <c r="D1535" s="5" t="s">
        <v>199</v>
      </c>
      <c r="E1535" s="18">
        <f>IF(SUMIFS('Daily NSE Equity Options'!$K:$K,'Daily NSE Equity Options'!$A:$A,$A1535)=0,"",SUMIFS('Daily NSE Equity Options'!$K:$K,'Daily NSE Equity Options'!$A:$A,$A1535))</f>
        <v>802.80200000000002</v>
      </c>
      <c r="F1535" s="7">
        <f>IF(SUMIFS('Daily BSE Equity Options'!$K:$K,'Daily BSE Equity Options'!$A:$A,$A1535)=0,"",SUMIFS('Daily BSE Equity Options'!$K:$K,'Daily BSE Equity Options'!$A:$A,$A1535))</f>
        <v>113.90479999999999</v>
      </c>
      <c r="G1535" s="7">
        <f t="shared" si="621"/>
        <v>916.70680000000004</v>
      </c>
      <c r="H1535" s="20">
        <f t="shared" si="622"/>
        <v>1.4871483712905476</v>
      </c>
      <c r="I1535" s="20">
        <f t="shared" si="623"/>
        <v>0.17340651620087777</v>
      </c>
      <c r="J1535" s="20">
        <f t="shared" si="624"/>
        <v>1.1834046282975907</v>
      </c>
      <c r="K1535" s="20">
        <f t="shared" si="639"/>
        <v>0.14595256927264599</v>
      </c>
      <c r="L1535" s="20">
        <f t="shared" si="640"/>
        <v>-3.3613268376941896E-4</v>
      </c>
      <c r="M1535" s="20">
        <f t="shared" si="641"/>
        <v>0.12548769339226884</v>
      </c>
      <c r="N1535" s="20">
        <f t="shared" si="625"/>
        <v>0.87574565826281636</v>
      </c>
      <c r="O1535" s="20">
        <f t="shared" si="626"/>
        <v>0.12425434173718357</v>
      </c>
      <c r="P1535" s="21">
        <f>IF(SUMIFS('Daily NSE Equity Options'!$L:$L,'Daily NSE Equity Options'!$A:$A,$A1535)=0,"",SUMIFS('Daily NSE Equity Options'!$L:$L,'Daily NSE Equity Options'!$A:$A,$A1535))</f>
        <v>628610.80290000001</v>
      </c>
      <c r="Q1535" s="8">
        <f>IF(SUMIFS('Daily BSE Equity Options'!$L:$L,'Daily BSE Equity Options'!$A:$A,$A1535)=0,"",SUMIFS('Daily BSE Equity Options'!$L:$L,'Daily BSE Equity Options'!$A:$A,$A1535))</f>
        <v>40197.558299999997</v>
      </c>
      <c r="R1535" s="8">
        <f t="shared" si="627"/>
        <v>668808.36120000004</v>
      </c>
      <c r="S1535" s="23">
        <f t="shared" si="628"/>
        <v>7.2062171164525637</v>
      </c>
      <c r="T1535" s="23">
        <f t="shared" si="629"/>
        <v>-0.38879108411586394</v>
      </c>
      <c r="U1535" s="23">
        <f t="shared" si="630"/>
        <v>3.6977082066785139</v>
      </c>
      <c r="V1535" s="23">
        <f t="shared" si="642"/>
        <v>1.9358966616322775</v>
      </c>
      <c r="W1535" s="23">
        <f t="shared" si="643"/>
        <v>0.44359006413998081</v>
      </c>
      <c r="X1535" s="23">
        <f t="shared" si="644"/>
        <v>1.7641554145253169</v>
      </c>
      <c r="Y1535" s="23">
        <f t="shared" si="631"/>
        <v>0.93989674676333868</v>
      </c>
      <c r="Z1535" s="23">
        <f t="shared" si="632"/>
        <v>6.0103253236661235E-2</v>
      </c>
      <c r="AA1535" s="24">
        <f>IF(SUMIFS('Daily NSE Equity Options'!$M:$M,'Daily NSE Equity Options'!$A:$A,$A1535)=0,"",SUMIFS('Daily NSE Equity Options'!$M:$M,'Daily NSE Equity Options'!$A:$A,$A1535))</f>
        <v>418275719</v>
      </c>
      <c r="AB1535" s="9">
        <f>IF(SUMIFS('Daily BSE Equity Options'!$M:$M,'Daily BSE Equity Options'!$A:$A,$A1535)=0,"",SUMIFS('Daily BSE Equity Options'!$M:$M,'Daily BSE Equity Options'!$A:$A,$A1535))</f>
        <v>27175792</v>
      </c>
      <c r="AC1535" s="9">
        <f t="shared" si="633"/>
        <v>445451511</v>
      </c>
      <c r="AD1535" s="26">
        <f t="shared" si="634"/>
        <v>8.2222605396845907</v>
      </c>
      <c r="AE1535" s="26">
        <f t="shared" si="635"/>
        <v>-0.31812005444442548</v>
      </c>
      <c r="AF1535" s="26">
        <f t="shared" si="636"/>
        <v>4.2277379041622112</v>
      </c>
      <c r="AG1535" s="26">
        <f t="shared" si="645"/>
        <v>1.9159846232592339</v>
      </c>
      <c r="AH1535" s="26">
        <f t="shared" si="646"/>
        <v>0.44847535555635742</v>
      </c>
      <c r="AI1535" s="26">
        <f t="shared" si="647"/>
        <v>1.7462422169157912</v>
      </c>
      <c r="AJ1535" s="26">
        <f t="shared" si="637"/>
        <v>0.9389927044158124</v>
      </c>
      <c r="AK1535" s="26">
        <f t="shared" si="638"/>
        <v>6.1007295584187611E-2</v>
      </c>
      <c r="AL1535" s="29">
        <v>17.0275</v>
      </c>
      <c r="AM1535" s="30">
        <v>17.0275</v>
      </c>
      <c r="AN1535" s="30">
        <v>15.522500000000001</v>
      </c>
      <c r="AO1535" s="30">
        <v>15.58</v>
      </c>
      <c r="AP1535" s="31">
        <v>-8.5000000000000006E-2</v>
      </c>
    </row>
    <row r="1536" spans="1:42" x14ac:dyDescent="0.2">
      <c r="A1536" s="11">
        <v>46183</v>
      </c>
      <c r="B1536" s="5" t="s">
        <v>240</v>
      </c>
      <c r="C1536" s="10">
        <v>46174</v>
      </c>
      <c r="D1536" s="5" t="s">
        <v>199</v>
      </c>
      <c r="E1536" s="18">
        <f>IF(SUMIFS('Daily NSE Equity Options'!$K:$K,'Daily NSE Equity Options'!$A:$A,$A1536)=0,"",SUMIFS('Daily NSE Equity Options'!$K:$K,'Daily NSE Equity Options'!$A:$A,$A1536))</f>
        <v>448.61680000000001</v>
      </c>
      <c r="F1536" s="7">
        <f>IF(SUMIFS('Daily BSE Equity Options'!$K:$K,'Daily BSE Equity Options'!$A:$A,$A1536)=0,"",SUMIFS('Daily BSE Equity Options'!$K:$K,'Daily BSE Equity Options'!$A:$A,$A1536))</f>
        <v>376.91300000000001</v>
      </c>
      <c r="G1536" s="7">
        <f t="shared" si="621"/>
        <v>825.52980000000002</v>
      </c>
      <c r="H1536" s="20">
        <f t="shared" si="622"/>
        <v>0.52742451686709235</v>
      </c>
      <c r="I1536" s="20">
        <f t="shared" si="623"/>
        <v>0.81657951177193522</v>
      </c>
      <c r="J1536" s="20">
        <f t="shared" si="624"/>
        <v>0.64712954889633334</v>
      </c>
      <c r="K1536" s="20">
        <f t="shared" si="639"/>
        <v>-0.44118624517627014</v>
      </c>
      <c r="L1536" s="20">
        <f t="shared" si="640"/>
        <v>2.3090177060141452</v>
      </c>
      <c r="M1536" s="20">
        <f t="shared" si="641"/>
        <v>-9.9461463578103704E-2</v>
      </c>
      <c r="N1536" s="20">
        <f t="shared" si="625"/>
        <v>0.54342895919686973</v>
      </c>
      <c r="O1536" s="20">
        <f t="shared" si="626"/>
        <v>0.45657104080313032</v>
      </c>
      <c r="P1536" s="21">
        <f>IF(SUMIFS('Daily NSE Equity Options'!$L:$L,'Daily NSE Equity Options'!$A:$A,$A1536)=0,"",SUMIFS('Daily NSE Equity Options'!$L:$L,'Daily NSE Equity Options'!$A:$A,$A1536))</f>
        <v>80964.646500000003</v>
      </c>
      <c r="Q1536" s="8">
        <f>IF(SUMIFS('Daily BSE Equity Options'!$L:$L,'Daily BSE Equity Options'!$A:$A,$A1536)=0,"",SUMIFS('Daily BSE Equity Options'!$L:$L,'Daily BSE Equity Options'!$A:$A,$A1536))</f>
        <v>168914.08730000001</v>
      </c>
      <c r="R1536" s="8">
        <f t="shared" si="627"/>
        <v>249878.73380000002</v>
      </c>
      <c r="S1536" s="23">
        <f t="shared" si="628"/>
        <v>-0.12849807307031058</v>
      </c>
      <c r="T1536" s="23">
        <f t="shared" si="629"/>
        <v>-0.60099837372162179</v>
      </c>
      <c r="U1536" s="23">
        <f t="shared" si="630"/>
        <v>-0.51596803528291824</v>
      </c>
      <c r="V1536" s="23">
        <f t="shared" si="642"/>
        <v>-0.87120067595643924</v>
      </c>
      <c r="W1536" s="23">
        <f t="shared" si="643"/>
        <v>3.2020981980888132</v>
      </c>
      <c r="X1536" s="23">
        <f t="shared" si="644"/>
        <v>-0.62638216222109033</v>
      </c>
      <c r="Y1536" s="23">
        <f t="shared" si="631"/>
        <v>0.32401575463721993</v>
      </c>
      <c r="Z1536" s="23">
        <f t="shared" si="632"/>
        <v>0.67598424536278001</v>
      </c>
      <c r="AA1536" s="24">
        <f>IF(SUMIFS('Daily NSE Equity Options'!$M:$M,'Daily NSE Equity Options'!$A:$A,$A1536)=0,"",SUMIFS('Daily NSE Equity Options'!$M:$M,'Daily NSE Equity Options'!$A:$A,$A1536))</f>
        <v>56007981</v>
      </c>
      <c r="AB1536" s="9">
        <f>IF(SUMIFS('Daily BSE Equity Options'!$M:$M,'Daily BSE Equity Options'!$A:$A,$A1536)=0,"",SUMIFS('Daily BSE Equity Options'!$M:$M,'Daily BSE Equity Options'!$A:$A,$A1536))</f>
        <v>113472856</v>
      </c>
      <c r="AC1536" s="9">
        <f t="shared" si="633"/>
        <v>169480837</v>
      </c>
      <c r="AD1536" s="26">
        <f t="shared" si="634"/>
        <v>3.8441462885809852E-2</v>
      </c>
      <c r="AE1536" s="26">
        <f t="shared" si="635"/>
        <v>-0.55812301674872944</v>
      </c>
      <c r="AF1536" s="26">
        <f t="shared" si="636"/>
        <v>-0.45457560534052932</v>
      </c>
      <c r="AG1536" s="26">
        <f t="shared" si="645"/>
        <v>-0.8660979386183304</v>
      </c>
      <c r="AH1536" s="26">
        <f t="shared" si="646"/>
        <v>3.1755123824910054</v>
      </c>
      <c r="AI1536" s="26">
        <f t="shared" si="647"/>
        <v>-0.61953022312230965</v>
      </c>
      <c r="AJ1536" s="26">
        <f t="shared" si="637"/>
        <v>0.3304679277693206</v>
      </c>
      <c r="AK1536" s="26">
        <f t="shared" si="638"/>
        <v>0.66953207223067934</v>
      </c>
      <c r="AL1536" s="29">
        <v>15.574999999999999</v>
      </c>
      <c r="AM1536" s="30">
        <v>15.845000000000001</v>
      </c>
      <c r="AN1536" s="30">
        <v>14.9025</v>
      </c>
      <c r="AO1536" s="30">
        <v>15.63</v>
      </c>
      <c r="AP1536" s="31">
        <v>3.5000000000000001E-3</v>
      </c>
    </row>
    <row r="1537" spans="1:42" x14ac:dyDescent="0.2">
      <c r="A1537" s="11">
        <v>46184</v>
      </c>
      <c r="B1537" s="5" t="s">
        <v>243</v>
      </c>
      <c r="C1537" s="10">
        <v>46174</v>
      </c>
      <c r="D1537" s="5" t="s">
        <v>199</v>
      </c>
      <c r="E1537" s="18">
        <f>IF(SUMIFS('Daily NSE Equity Options'!$K:$K,'Daily NSE Equity Options'!$A:$A,$A1537)=0,"",SUMIFS('Daily NSE Equity Options'!$K:$K,'Daily NSE Equity Options'!$A:$A,$A1537))</f>
        <v>401.92419999999998</v>
      </c>
      <c r="F1537" s="7">
        <f>IF(SUMIFS('Daily BSE Equity Options'!$K:$K,'Daily BSE Equity Options'!$A:$A,$A1537)=0,"",SUMIFS('Daily BSE Equity Options'!$K:$K,'Daily BSE Equity Options'!$A:$A,$A1537))</f>
        <v>657.49810000000002</v>
      </c>
      <c r="G1537" s="7">
        <f t="shared" si="621"/>
        <v>1059.4223</v>
      </c>
      <c r="H1537" s="20">
        <f t="shared" si="622"/>
        <v>-0.10788899158238852</v>
      </c>
      <c r="I1537" s="20">
        <f t="shared" si="623"/>
        <v>15.476625677548373</v>
      </c>
      <c r="J1537" s="20">
        <f t="shared" si="624"/>
        <v>1.1601620189361923</v>
      </c>
      <c r="K1537" s="20">
        <f t="shared" si="639"/>
        <v>-0.10408125598506346</v>
      </c>
      <c r="L1537" s="20">
        <f t="shared" si="640"/>
        <v>0.74442935107040609</v>
      </c>
      <c r="M1537" s="20">
        <f t="shared" si="641"/>
        <v>0.28332411501074817</v>
      </c>
      <c r="N1537" s="20">
        <f t="shared" si="625"/>
        <v>0.37938053597701316</v>
      </c>
      <c r="O1537" s="20">
        <f t="shared" si="626"/>
        <v>0.62061946402298696</v>
      </c>
      <c r="P1537" s="21">
        <f>IF(SUMIFS('Daily NSE Equity Options'!$L:$L,'Daily NSE Equity Options'!$A:$A,$A1537)=0,"",SUMIFS('Daily NSE Equity Options'!$L:$L,'Daily NSE Equity Options'!$A:$A,$A1537))</f>
        <v>83656.493700000006</v>
      </c>
      <c r="Q1537" s="8">
        <f>IF(SUMIFS('Daily BSE Equity Options'!$L:$L,'Daily BSE Equity Options'!$A:$A,$A1537)=0,"",SUMIFS('Daily BSE Equity Options'!$L:$L,'Daily BSE Equity Options'!$A:$A,$A1537))</f>
        <v>823709.06969999999</v>
      </c>
      <c r="R1537" s="8">
        <f t="shared" si="627"/>
        <v>907365.56339999998</v>
      </c>
      <c r="S1537" s="23">
        <f t="shared" si="628"/>
        <v>-0.55213056327807142</v>
      </c>
      <c r="T1537" s="23">
        <f t="shared" si="629"/>
        <v>54.731781814689107</v>
      </c>
      <c r="U1537" s="23">
        <f t="shared" si="630"/>
        <v>3.501545560441687</v>
      </c>
      <c r="V1537" s="23">
        <f t="shared" si="642"/>
        <v>3.3247192649695556E-2</v>
      </c>
      <c r="W1537" s="23">
        <f t="shared" si="643"/>
        <v>3.8764971759699991</v>
      </c>
      <c r="X1537" s="23">
        <f t="shared" si="644"/>
        <v>2.6312236323649882</v>
      </c>
      <c r="Y1537" s="23">
        <f t="shared" si="631"/>
        <v>9.2197122168191828E-2</v>
      </c>
      <c r="Z1537" s="23">
        <f t="shared" si="632"/>
        <v>0.90780287783180824</v>
      </c>
      <c r="AA1537" s="24">
        <f>IF(SUMIFS('Daily NSE Equity Options'!$M:$M,'Daily NSE Equity Options'!$A:$A,$A1537)=0,"",SUMIFS('Daily NSE Equity Options'!$M:$M,'Daily NSE Equity Options'!$A:$A,$A1537))</f>
        <v>57745735</v>
      </c>
      <c r="AB1537" s="9">
        <f>IF(SUMIFS('Daily BSE Equity Options'!$M:$M,'Daily BSE Equity Options'!$A:$A,$A1537)=0,"",SUMIFS('Daily BSE Equity Options'!$M:$M,'Daily BSE Equity Options'!$A:$A,$A1537))</f>
        <v>556418083</v>
      </c>
      <c r="AC1537" s="9">
        <f t="shared" si="633"/>
        <v>614163818</v>
      </c>
      <c r="AD1537" s="26">
        <f t="shared" si="634"/>
        <v>-0.44526291686143138</v>
      </c>
      <c r="AE1537" s="26">
        <f t="shared" si="635"/>
        <v>61.548909206756321</v>
      </c>
      <c r="AF1537" s="26">
        <f t="shared" si="636"/>
        <v>4.4354912289350139</v>
      </c>
      <c r="AG1537" s="26">
        <f t="shared" si="645"/>
        <v>3.1026899541334974E-2</v>
      </c>
      <c r="AH1537" s="26">
        <f t="shared" si="646"/>
        <v>3.9035346655943863</v>
      </c>
      <c r="AI1537" s="26">
        <f t="shared" si="647"/>
        <v>2.6237950488762336</v>
      </c>
      <c r="AJ1537" s="26">
        <f t="shared" si="637"/>
        <v>9.4023342482217012E-2</v>
      </c>
      <c r="AK1537" s="26">
        <f t="shared" si="638"/>
        <v>0.905976657517783</v>
      </c>
      <c r="AL1537" s="29">
        <v>15.6325</v>
      </c>
      <c r="AM1537" s="30">
        <v>15.945</v>
      </c>
      <c r="AN1537" s="30">
        <v>15.1225</v>
      </c>
      <c r="AO1537" s="30">
        <v>15.61</v>
      </c>
      <c r="AP1537" s="31">
        <v>-1.4E-3</v>
      </c>
    </row>
    <row r="1538" spans="1:42" x14ac:dyDescent="0.2">
      <c r="A1538" s="11">
        <v>46185</v>
      </c>
      <c r="B1538" s="5" t="s">
        <v>241</v>
      </c>
      <c r="C1538" s="10">
        <v>46174</v>
      </c>
      <c r="D1538" s="5" t="s">
        <v>199</v>
      </c>
      <c r="E1538" s="18">
        <f>IF(SUMIFS('Daily NSE Equity Options'!$K:$K,'Daily NSE Equity Options'!$A:$A,$A1538)=0,"",SUMIFS('Daily NSE Equity Options'!$K:$K,'Daily NSE Equity Options'!$A:$A,$A1538))</f>
        <v>728.74080000000004</v>
      </c>
      <c r="F1538" s="7">
        <f>IF(SUMIFS('Daily BSE Equity Options'!$K:$K,'Daily BSE Equity Options'!$A:$A,$A1538)=0,"",SUMIFS('Daily BSE Equity Options'!$K:$K,'Daily BSE Equity Options'!$A:$A,$A1538))</f>
        <v>130.80840000000001</v>
      </c>
      <c r="G1538" s="7">
        <f t="shared" ref="G1538:G1601" si="648">IF(OR(E1538="",F1538=""),"",E1538+F1538)</f>
        <v>859.54920000000004</v>
      </c>
      <c r="H1538" s="20">
        <f t="shared" ref="H1538:H1592" si="649">IFERROR(IF(OR(E1538="",INDEX(E:E,MATCH(DATE(YEAR($A1538)-1,MONTH($A1538),DAY($A1538)),$A:$A,0))=""),"",E1538/INDEX(E:E,MATCH(DATE(YEAR($A1538)-1,MONTH($A1538),DAY($A1538)),$A:$A,0))-1),"")</f>
        <v>6.641364113553605E-2</v>
      </c>
      <c r="I1538" s="20">
        <f t="shared" ref="I1538:I1592" si="650">IFERROR(IF(OR(F1538="",INDEX(F:F,MATCH(DATE(YEAR($A1538)-1,MONTH($A1538),DAY($A1538)),$A:$A,0))=""),"",F1538/INDEX(F:F,MATCH(DATE(YEAR($A1538)-1,MONTH($A1538),DAY($A1538)),$A:$A,0))-1),"")</f>
        <v>1.2382027085989034</v>
      </c>
      <c r="J1538" s="20">
        <f t="shared" ref="J1538:J1592" si="651">IFERROR(IF(OR(G1538="",INDEX(G:G,MATCH(DATE(YEAR($A1538)-1,MONTH($A1538),DAY($A1538)),$A:$A,0))=""),"",G1538/INDEX(G:G,MATCH(DATE(YEAR($A1538)-1,MONTH($A1538),DAY($A1538)),$A:$A,0))-1),"")</f>
        <v>0.15873427355968284</v>
      </c>
      <c r="K1538" s="20">
        <f t="shared" si="639"/>
        <v>0.81312993843117698</v>
      </c>
      <c r="L1538" s="20">
        <f t="shared" si="640"/>
        <v>-0.80105128820904581</v>
      </c>
      <c r="M1538" s="20">
        <f t="shared" si="641"/>
        <v>-0.18866234928224557</v>
      </c>
      <c r="N1538" s="20">
        <f t="shared" ref="N1538:N1592" si="652">IF(G1538="","",E1538/G1538)</f>
        <v>0.84781743732644976</v>
      </c>
      <c r="O1538" s="20">
        <f t="shared" ref="O1538:O1592" si="653">IF(G1538="","",F1538/G1538)</f>
        <v>0.15218256267355026</v>
      </c>
      <c r="P1538" s="21">
        <f>IF(SUMIFS('Daily NSE Equity Options'!$L:$L,'Daily NSE Equity Options'!$A:$A,$A1538)=0,"",SUMIFS('Daily NSE Equity Options'!$L:$L,'Daily NSE Equity Options'!$A:$A,$A1538))</f>
        <v>186460.9731</v>
      </c>
      <c r="Q1538" s="8">
        <f>IF(SUMIFS('Daily BSE Equity Options'!$L:$L,'Daily BSE Equity Options'!$A:$A,$A1538)=0,"",SUMIFS('Daily BSE Equity Options'!$L:$L,'Daily BSE Equity Options'!$A:$A,$A1538))</f>
        <v>31543.766</v>
      </c>
      <c r="R1538" s="8">
        <f t="shared" ref="R1538:R1601" si="654">IF(OR(P1538="",Q1538=""),"",P1538+Q1538)</f>
        <v>218004.73910000001</v>
      </c>
      <c r="S1538" s="23">
        <f t="shared" ref="S1538:S1592" si="655">IFERROR(IF(OR(P1538="",INDEX(P:P,MATCH(DATE(YEAR($A1538)-1,MONTH($A1538),DAY($A1538)),$A:$A,0))=""),"",P1538/INDEX(P:P,MATCH(DATE(YEAR($A1538)-1,MONTH($A1538),DAY($A1538)),$A:$A,0))-1),"")</f>
        <v>-0.67185709214489497</v>
      </c>
      <c r="T1538" s="23">
        <f t="shared" ref="T1538:T1592" si="656">IFERROR(IF(OR(Q1538="",INDEX(Q:Q,MATCH(DATE(YEAR($A1538)-1,MONTH($A1538),DAY($A1538)),$A:$A,0))=""),"",Q1538/INDEX(Q:Q,MATCH(DATE(YEAR($A1538)-1,MONTH($A1538),DAY($A1538)),$A:$A,0))-1),"")</f>
        <v>0.35470781852672895</v>
      </c>
      <c r="U1538" s="23">
        <f t="shared" ref="U1538:U1592" si="657">IFERROR(IF(OR(R1538="",INDEX(R:R,MATCH(DATE(YEAR($A1538)-1,MONTH($A1538),DAY($A1538)),$A:$A,0))=""),"",R1538/INDEX(R:R,MATCH(DATE(YEAR($A1538)-1,MONTH($A1538),DAY($A1538)),$A:$A,0))-1),"")</f>
        <v>-0.63144715719608246</v>
      </c>
      <c r="V1538" s="23">
        <f t="shared" si="642"/>
        <v>1.2288882171976567</v>
      </c>
      <c r="W1538" s="23">
        <f t="shared" si="643"/>
        <v>-0.96170520981213858</v>
      </c>
      <c r="X1538" s="23">
        <f t="shared" si="644"/>
        <v>-0.75973880000127847</v>
      </c>
      <c r="Y1538" s="23">
        <f t="shared" ref="Y1538:Y1592" si="658">IF(R1538="","",P1538/R1538)</f>
        <v>0.85530697116849974</v>
      </c>
      <c r="Z1538" s="23">
        <f t="shared" ref="Z1538:Z1592" si="659">IF(R1538="","",Q1538/R1538)</f>
        <v>0.14469302883150029</v>
      </c>
      <c r="AA1538" s="24">
        <f>IF(SUMIFS('Daily NSE Equity Options'!$M:$M,'Daily NSE Equity Options'!$A:$A,$A1538)=0,"",SUMIFS('Daily NSE Equity Options'!$M:$M,'Daily NSE Equity Options'!$A:$A,$A1538))</f>
        <v>125562614</v>
      </c>
      <c r="AB1538" s="9">
        <f>IF(SUMIFS('Daily BSE Equity Options'!$M:$M,'Daily BSE Equity Options'!$A:$A,$A1538)=0,"",SUMIFS('Daily BSE Equity Options'!$M:$M,'Daily BSE Equity Options'!$A:$A,$A1538))</f>
        <v>20964112</v>
      </c>
      <c r="AC1538" s="9">
        <f t="shared" ref="AC1538:AC1601" si="660">IF(OR(AA1538="",AB1538=""),"",AA1538+AB1538)</f>
        <v>146526726</v>
      </c>
      <c r="AD1538" s="26">
        <f t="shared" ref="AD1538:AD1592" si="661">IFERROR(IF(OR(AA1538="",INDEX(AA:AA,MATCH(DATE(YEAR($A1538)-1,MONTH($A1538),DAY($A1538)),$A:$A,0))=""),"",AA1538/INDEX(AA:AA,MATCH(DATE(YEAR($A1538)-1,MONTH($A1538),DAY($A1538)),$A:$A,0))-1),"")</f>
        <v>-0.59194578852021995</v>
      </c>
      <c r="AE1538" s="26">
        <f t="shared" ref="AE1538:AE1592" si="662">IFERROR(IF(OR(AB1538="",INDEX(AB:AB,MATCH(DATE(YEAR($A1538)-1,MONTH($A1538),DAY($A1538)),$A:$A,0))=""),"",AB1538/INDEX(AB:AB,MATCH(DATE(YEAR($A1538)-1,MONTH($A1538),DAY($A1538)),$A:$A,0))-1),"")</f>
        <v>0.48399675481855708</v>
      </c>
      <c r="AF1538" s="26">
        <f t="shared" ref="AF1538:AF1592" si="663">IFERROR(IF(OR(AC1538="",INDEX(AC:AC,MATCH(DATE(YEAR($A1538)-1,MONTH($A1538),DAY($A1538)),$A:$A,0))=""),"",AC1538/INDEX(AC:AC,MATCH(DATE(YEAR($A1538)-1,MONTH($A1538),DAY($A1538)),$A:$A,0))-1),"")</f>
        <v>-0.5447181668532568</v>
      </c>
      <c r="AG1538" s="26">
        <f t="shared" si="645"/>
        <v>1.1744049841949367</v>
      </c>
      <c r="AH1538" s="26">
        <f t="shared" si="646"/>
        <v>-0.96232309365833457</v>
      </c>
      <c r="AI1538" s="26">
        <f t="shared" si="647"/>
        <v>-0.76142077780296724</v>
      </c>
      <c r="AJ1538" s="26">
        <f t="shared" ref="AJ1538:AJ1592" si="664">IF(AC1538="","",AA1538/AC1538)</f>
        <v>0.85692636031463643</v>
      </c>
      <c r="AK1538" s="26">
        <f t="shared" ref="AK1538:AK1592" si="665">IF(AC1538="","",AB1538/AC1538)</f>
        <v>0.1430736396853636</v>
      </c>
      <c r="AL1538" s="29">
        <v>15.612500000000001</v>
      </c>
      <c r="AM1538" s="30">
        <v>15.612500000000001</v>
      </c>
      <c r="AN1538" s="30">
        <v>14.395</v>
      </c>
      <c r="AO1538" s="30">
        <v>14.72</v>
      </c>
      <c r="AP1538" s="31">
        <v>-5.7200000000000001E-2</v>
      </c>
    </row>
    <row r="1539" spans="1:42" x14ac:dyDescent="0.2">
      <c r="A1539" s="11">
        <v>46188</v>
      </c>
      <c r="B1539" s="5" t="s">
        <v>244</v>
      </c>
      <c r="C1539" s="10">
        <v>46174</v>
      </c>
      <c r="D1539" s="5" t="s">
        <v>199</v>
      </c>
      <c r="E1539" s="18">
        <f>IF(SUMIFS('Daily NSE Equity Options'!$K:$K,'Daily NSE Equity Options'!$A:$A,$A1539)=0,"",SUMIFS('Daily NSE Equity Options'!$K:$K,'Daily NSE Equity Options'!$A:$A,$A1539))</f>
        <v>703.28629999999998</v>
      </c>
      <c r="F1539" s="7">
        <f>IF(SUMIFS('Daily BSE Equity Options'!$K:$K,'Daily BSE Equity Options'!$A:$A,$A1539)=0,"",SUMIFS('Daily BSE Equity Options'!$K:$K,'Daily BSE Equity Options'!$A:$A,$A1539))</f>
        <v>120.809</v>
      </c>
      <c r="G1539" s="7">
        <f t="shared" si="648"/>
        <v>824.09529999999995</v>
      </c>
      <c r="H1539" s="20" t="str">
        <f t="shared" si="649"/>
        <v/>
      </c>
      <c r="I1539" s="20" t="str">
        <f t="shared" si="650"/>
        <v/>
      </c>
      <c r="J1539" s="20" t="str">
        <f t="shared" si="651"/>
        <v/>
      </c>
      <c r="K1539" s="20">
        <f t="shared" ref="K1539:K1592" si="666">IF(OR(E1539="",E1538=""),"",E1539/E1538-1)</f>
        <v>-3.4929428954712072E-2</v>
      </c>
      <c r="L1539" s="20">
        <f t="shared" ref="L1539:L1592" si="667">IF(OR(F1539="",F1538=""),"",F1539/F1538-1)</f>
        <v>-7.6443103042312277E-2</v>
      </c>
      <c r="M1539" s="20">
        <f t="shared" ref="M1539:M1592" si="668">IF(OR(G1539="",G1538=""),"",G1539/G1538-1)</f>
        <v>-4.1247086263357713E-2</v>
      </c>
      <c r="N1539" s="20">
        <f t="shared" si="652"/>
        <v>0.8534040905220549</v>
      </c>
      <c r="O1539" s="20">
        <f t="shared" si="653"/>
        <v>0.1465959094779451</v>
      </c>
      <c r="P1539" s="21">
        <f>IF(SUMIFS('Daily NSE Equity Options'!$L:$L,'Daily NSE Equity Options'!$A:$A,$A1539)=0,"",SUMIFS('Daily NSE Equity Options'!$L:$L,'Daily NSE Equity Options'!$A:$A,$A1539))</f>
        <v>243401.76579999999</v>
      </c>
      <c r="Q1539" s="8">
        <f>IF(SUMIFS('Daily BSE Equity Options'!$L:$L,'Daily BSE Equity Options'!$A:$A,$A1539)=0,"",SUMIFS('Daily BSE Equity Options'!$L:$L,'Daily BSE Equity Options'!$A:$A,$A1539))</f>
        <v>36443.148300000001</v>
      </c>
      <c r="R1539" s="8">
        <f t="shared" si="654"/>
        <v>279844.91409999999</v>
      </c>
      <c r="S1539" s="23" t="str">
        <f t="shared" si="655"/>
        <v/>
      </c>
      <c r="T1539" s="23" t="str">
        <f t="shared" si="656"/>
        <v/>
      </c>
      <c r="U1539" s="23" t="str">
        <f t="shared" si="657"/>
        <v/>
      </c>
      <c r="V1539" s="23">
        <f t="shared" ref="V1539:V1592" si="669">IF(OR(P1539="",P1538=""),"",P1539/P1538-1)</f>
        <v>0.30537646432566001</v>
      </c>
      <c r="W1539" s="23">
        <f t="shared" ref="W1539:W1592" si="670">IF(OR(Q1539="",Q1538=""),"",Q1539/Q1538-1)</f>
        <v>0.15532014471575772</v>
      </c>
      <c r="X1539" s="23">
        <f t="shared" ref="X1539:X1592" si="671">IF(OR(R1539="",R1538=""),"",R1539/R1538-1)</f>
        <v>0.28366436094599545</v>
      </c>
      <c r="Y1539" s="23">
        <f t="shared" si="658"/>
        <v>0.86977376945654483</v>
      </c>
      <c r="Z1539" s="23">
        <f t="shared" si="659"/>
        <v>0.13022623054345514</v>
      </c>
      <c r="AA1539" s="24">
        <f>IF(SUMIFS('Daily NSE Equity Options'!$M:$M,'Daily NSE Equity Options'!$A:$A,$A1539)=0,"",SUMIFS('Daily NSE Equity Options'!$M:$M,'Daily NSE Equity Options'!$A:$A,$A1539))</f>
        <v>160762779</v>
      </c>
      <c r="AB1539" s="9">
        <f>IF(SUMIFS('Daily BSE Equity Options'!$M:$M,'Daily BSE Equity Options'!$A:$A,$A1539)=0,"",SUMIFS('Daily BSE Equity Options'!$M:$M,'Daily BSE Equity Options'!$A:$A,$A1539))</f>
        <v>23781486</v>
      </c>
      <c r="AC1539" s="9">
        <f t="shared" si="660"/>
        <v>184544265</v>
      </c>
      <c r="AD1539" s="26" t="str">
        <f t="shared" si="661"/>
        <v/>
      </c>
      <c r="AE1539" s="26" t="str">
        <f t="shared" si="662"/>
        <v/>
      </c>
      <c r="AF1539" s="26" t="str">
        <f t="shared" si="663"/>
        <v/>
      </c>
      <c r="AG1539" s="26">
        <f t="shared" ref="AG1539:AG1592" si="672">IF(OR(AA1539="",AA1538=""),"",AA1539/AA1538-1)</f>
        <v>0.28033953641646869</v>
      </c>
      <c r="AH1539" s="26">
        <f t="shared" ref="AH1539:AH1592" si="673">IF(OR(AB1539="",AB1538=""),"",AB1539/AB1538-1)</f>
        <v>0.1343903333468166</v>
      </c>
      <c r="AI1539" s="26">
        <f t="shared" ref="AI1539:AI1592" si="674">IF(OR(AC1539="",AC1538=""),"",AC1539/AC1538-1)</f>
        <v>0.25945805272411526</v>
      </c>
      <c r="AJ1539" s="26">
        <f t="shared" si="664"/>
        <v>0.8711339742798293</v>
      </c>
      <c r="AK1539" s="26">
        <f t="shared" si="665"/>
        <v>0.12886602572017072</v>
      </c>
      <c r="AL1539" s="29">
        <v>14.717499999999999</v>
      </c>
      <c r="AM1539" s="30">
        <v>14.717499999999999</v>
      </c>
      <c r="AN1539" s="30">
        <v>13.557499999999999</v>
      </c>
      <c r="AO1539" s="30">
        <v>14.35</v>
      </c>
      <c r="AP1539" s="31">
        <v>-2.5000000000000001E-2</v>
      </c>
    </row>
    <row r="1540" spans="1:42" x14ac:dyDescent="0.2">
      <c r="A1540" s="11">
        <v>46189</v>
      </c>
      <c r="B1540" s="5" t="s">
        <v>242</v>
      </c>
      <c r="C1540" s="10">
        <v>46174</v>
      </c>
      <c r="D1540" s="5" t="s">
        <v>199</v>
      </c>
      <c r="E1540" s="18">
        <f>IF(SUMIFS('Daily NSE Equity Options'!$K:$K,'Daily NSE Equity Options'!$A:$A,$A1540)=0,"",SUMIFS('Daily NSE Equity Options'!$K:$K,'Daily NSE Equity Options'!$A:$A,$A1540))</f>
        <v>669.10080000000005</v>
      </c>
      <c r="F1540" s="7">
        <f>IF(SUMIFS('Daily BSE Equity Options'!$K:$K,'Daily BSE Equity Options'!$A:$A,$A1540)=0,"",SUMIFS('Daily BSE Equity Options'!$K:$K,'Daily BSE Equity Options'!$A:$A,$A1540))</f>
        <v>91.569800000000001</v>
      </c>
      <c r="G1540" s="7">
        <f t="shared" si="648"/>
        <v>760.67060000000004</v>
      </c>
      <c r="H1540" s="20">
        <f t="shared" si="649"/>
        <v>0.55125787133176418</v>
      </c>
      <c r="I1540" s="20">
        <f t="shared" si="650"/>
        <v>-0.41711522009247759</v>
      </c>
      <c r="J1540" s="20">
        <f t="shared" si="651"/>
        <v>0.29272201833537115</v>
      </c>
      <c r="K1540" s="20">
        <f t="shared" si="666"/>
        <v>-4.8608226834505275E-2</v>
      </c>
      <c r="L1540" s="20">
        <f t="shared" si="667"/>
        <v>-0.24202832570421073</v>
      </c>
      <c r="M1540" s="20">
        <f t="shared" si="668"/>
        <v>-7.6962822139623799E-2</v>
      </c>
      <c r="N1540" s="20">
        <f t="shared" si="652"/>
        <v>0.87961964088003408</v>
      </c>
      <c r="O1540" s="20">
        <f t="shared" si="653"/>
        <v>0.12038035911996599</v>
      </c>
      <c r="P1540" s="21">
        <f>IF(SUMIFS('Daily NSE Equity Options'!$L:$L,'Daily NSE Equity Options'!$A:$A,$A1540)=0,"",SUMIFS('Daily NSE Equity Options'!$L:$L,'Daily NSE Equity Options'!$A:$A,$A1540))</f>
        <v>551840.32220000005</v>
      </c>
      <c r="Q1540" s="8">
        <f>IF(SUMIFS('Daily BSE Equity Options'!$L:$L,'Daily BSE Equity Options'!$A:$A,$A1540)=0,"",SUMIFS('Daily BSE Equity Options'!$L:$L,'Daily BSE Equity Options'!$A:$A,$A1540))</f>
        <v>37613.713199999998</v>
      </c>
      <c r="R1540" s="8">
        <f t="shared" si="654"/>
        <v>589454.03540000005</v>
      </c>
      <c r="S1540" s="23">
        <f t="shared" si="655"/>
        <v>3.7131155405029679</v>
      </c>
      <c r="T1540" s="23">
        <f t="shared" si="656"/>
        <v>-0.61136118512618509</v>
      </c>
      <c r="U1540" s="23">
        <f t="shared" si="657"/>
        <v>1.7561412358577071</v>
      </c>
      <c r="V1540" s="23">
        <f t="shared" si="669"/>
        <v>1.2671993376310997</v>
      </c>
      <c r="W1540" s="23">
        <f t="shared" si="670"/>
        <v>3.2120301198016898E-2</v>
      </c>
      <c r="X1540" s="23">
        <f t="shared" si="671"/>
        <v>1.1063596502931765</v>
      </c>
      <c r="Y1540" s="23">
        <f t="shared" si="658"/>
        <v>0.93618889524697957</v>
      </c>
      <c r="Z1540" s="23">
        <f t="shared" si="659"/>
        <v>6.3811104753020403E-2</v>
      </c>
      <c r="AA1540" s="24">
        <f>IF(SUMIFS('Daily NSE Equity Options'!$M:$M,'Daily NSE Equity Options'!$A:$A,$A1540)=0,"",SUMIFS('Daily NSE Equity Options'!$M:$M,'Daily NSE Equity Options'!$A:$A,$A1540))</f>
        <v>357943290</v>
      </c>
      <c r="AB1540" s="9">
        <f>IF(SUMIFS('Daily BSE Equity Options'!$M:$M,'Daily BSE Equity Options'!$A:$A,$A1540)=0,"",SUMIFS('Daily BSE Equity Options'!$M:$M,'Daily BSE Equity Options'!$A:$A,$A1540))</f>
        <v>24531062</v>
      </c>
      <c r="AC1540" s="9">
        <f t="shared" si="660"/>
        <v>382474352</v>
      </c>
      <c r="AD1540" s="26">
        <f t="shared" si="661"/>
        <v>4.2671038221614657</v>
      </c>
      <c r="AE1540" s="26">
        <f t="shared" si="662"/>
        <v>-0.5858137367664944</v>
      </c>
      <c r="AF1540" s="26">
        <f t="shared" si="663"/>
        <v>2.0072189810527075</v>
      </c>
      <c r="AG1540" s="26">
        <f t="shared" si="672"/>
        <v>1.2265308688151006</v>
      </c>
      <c r="AH1540" s="26">
        <f t="shared" si="673"/>
        <v>3.1519308759763831E-2</v>
      </c>
      <c r="AI1540" s="26">
        <f t="shared" si="674"/>
        <v>1.0725344783811082</v>
      </c>
      <c r="AJ1540" s="26">
        <f t="shared" si="664"/>
        <v>0.93586220390537456</v>
      </c>
      <c r="AK1540" s="26">
        <f t="shared" si="665"/>
        <v>6.4137796094625457E-2</v>
      </c>
      <c r="AL1540" s="29">
        <v>14.352499999999999</v>
      </c>
      <c r="AM1540" s="30">
        <v>14.352499999999999</v>
      </c>
      <c r="AN1540" s="30">
        <v>13.01</v>
      </c>
      <c r="AO1540" s="30">
        <v>13.36</v>
      </c>
      <c r="AP1540" s="31">
        <v>-6.9199999999999998E-2</v>
      </c>
    </row>
    <row r="1541" spans="1:42" x14ac:dyDescent="0.2">
      <c r="A1541" s="11">
        <v>46190</v>
      </c>
      <c r="B1541" s="5" t="s">
        <v>240</v>
      </c>
      <c r="C1541" s="10">
        <v>46174</v>
      </c>
      <c r="D1541" s="5" t="s">
        <v>199</v>
      </c>
      <c r="E1541" s="18">
        <f>IF(SUMIFS('Daily NSE Equity Options'!$K:$K,'Daily NSE Equity Options'!$A:$A,$A1541)=0,"",SUMIFS('Daily NSE Equity Options'!$K:$K,'Daily NSE Equity Options'!$A:$A,$A1541))</f>
        <v>357.6361</v>
      </c>
      <c r="F1541" s="7">
        <f>IF(SUMIFS('Daily BSE Equity Options'!$K:$K,'Daily BSE Equity Options'!$A:$A,$A1541)=0,"",SUMIFS('Daily BSE Equity Options'!$K:$K,'Daily BSE Equity Options'!$A:$A,$A1541))</f>
        <v>267.78539999999998</v>
      </c>
      <c r="G1541" s="7">
        <f t="shared" si="648"/>
        <v>625.42149999999992</v>
      </c>
      <c r="H1541" s="20">
        <f t="shared" si="649"/>
        <v>0.11383482400632361</v>
      </c>
      <c r="I1541" s="20">
        <f t="shared" si="650"/>
        <v>0.21536453392903643</v>
      </c>
      <c r="J1541" s="20">
        <f t="shared" si="651"/>
        <v>0.15515290566193829</v>
      </c>
      <c r="K1541" s="20">
        <f t="shared" si="666"/>
        <v>-0.46549742579892306</v>
      </c>
      <c r="L1541" s="20">
        <f t="shared" si="667"/>
        <v>1.924385550694661</v>
      </c>
      <c r="M1541" s="20">
        <f t="shared" si="668"/>
        <v>-0.1778024548339322</v>
      </c>
      <c r="N1541" s="20">
        <f t="shared" si="652"/>
        <v>0.57183211642068599</v>
      </c>
      <c r="O1541" s="20">
        <f t="shared" si="653"/>
        <v>0.42816788357931412</v>
      </c>
      <c r="P1541" s="21">
        <f>IF(SUMIFS('Daily NSE Equity Options'!$L:$L,'Daily NSE Equity Options'!$A:$A,$A1541)=0,"",SUMIFS('Daily NSE Equity Options'!$L:$L,'Daily NSE Equity Options'!$A:$A,$A1541))</f>
        <v>68850.786399999997</v>
      </c>
      <c r="Q1541" s="8">
        <f>IF(SUMIFS('Daily BSE Equity Options'!$L:$L,'Daily BSE Equity Options'!$A:$A,$A1541)=0,"",SUMIFS('Daily BSE Equity Options'!$L:$L,'Daily BSE Equity Options'!$A:$A,$A1541))</f>
        <v>141813.2972</v>
      </c>
      <c r="R1541" s="8">
        <f t="shared" si="654"/>
        <v>210664.08360000001</v>
      </c>
      <c r="S1541" s="23">
        <f t="shared" si="655"/>
        <v>-0.3430604810018052</v>
      </c>
      <c r="T1541" s="23">
        <f t="shared" si="656"/>
        <v>-0.68836345366697083</v>
      </c>
      <c r="U1541" s="23">
        <f t="shared" si="657"/>
        <v>-0.62372360876352584</v>
      </c>
      <c r="V1541" s="23">
        <f t="shared" si="669"/>
        <v>-0.87523422332475587</v>
      </c>
      <c r="W1541" s="23">
        <f t="shared" si="670"/>
        <v>2.7702551844841525</v>
      </c>
      <c r="X1541" s="23">
        <f t="shared" si="671"/>
        <v>-0.64261151684703521</v>
      </c>
      <c r="Y1541" s="23">
        <f t="shared" si="658"/>
        <v>0.32682736052307304</v>
      </c>
      <c r="Z1541" s="23">
        <f t="shared" si="659"/>
        <v>0.67317263947692696</v>
      </c>
      <c r="AA1541" s="24">
        <f>IF(SUMIFS('Daily NSE Equity Options'!$M:$M,'Daily NSE Equity Options'!$A:$A,$A1541)=0,"",SUMIFS('Daily NSE Equity Options'!$M:$M,'Daily NSE Equity Options'!$A:$A,$A1541))</f>
        <v>48292621</v>
      </c>
      <c r="AB1541" s="9">
        <f>IF(SUMIFS('Daily BSE Equity Options'!$M:$M,'Daily BSE Equity Options'!$A:$A,$A1541)=0,"",SUMIFS('Daily BSE Equity Options'!$M:$M,'Daily BSE Equity Options'!$A:$A,$A1541))</f>
        <v>92024584</v>
      </c>
      <c r="AC1541" s="9">
        <f t="shared" si="660"/>
        <v>140317205</v>
      </c>
      <c r="AD1541" s="26">
        <f t="shared" si="661"/>
        <v>-0.20853618443695221</v>
      </c>
      <c r="AE1541" s="26">
        <f t="shared" si="662"/>
        <v>-0.6699193344487725</v>
      </c>
      <c r="AF1541" s="26">
        <f t="shared" si="663"/>
        <v>-0.58707288070756092</v>
      </c>
      <c r="AG1541" s="26">
        <f t="shared" si="672"/>
        <v>-0.86508303871264081</v>
      </c>
      <c r="AH1541" s="26">
        <f t="shared" si="673"/>
        <v>2.7513493708507197</v>
      </c>
      <c r="AI1541" s="26">
        <f t="shared" si="674"/>
        <v>-0.63313303423807099</v>
      </c>
      <c r="AJ1541" s="26">
        <f t="shared" si="664"/>
        <v>0.34416749535454327</v>
      </c>
      <c r="AK1541" s="26">
        <f t="shared" si="665"/>
        <v>0.65583250464545673</v>
      </c>
      <c r="AL1541" s="29">
        <v>13.362500000000001</v>
      </c>
      <c r="AM1541" s="30">
        <v>13.532500000000001</v>
      </c>
      <c r="AN1541" s="30">
        <v>12.35</v>
      </c>
      <c r="AO1541" s="30">
        <v>13.19</v>
      </c>
      <c r="AP1541" s="31">
        <v>-1.29E-2</v>
      </c>
    </row>
    <row r="1542" spans="1:42" x14ac:dyDescent="0.2">
      <c r="A1542" s="11">
        <v>46191</v>
      </c>
      <c r="B1542" s="5" t="s">
        <v>243</v>
      </c>
      <c r="C1542" s="10">
        <v>46174</v>
      </c>
      <c r="D1542" s="5" t="s">
        <v>199</v>
      </c>
      <c r="E1542" s="18">
        <f>IF(SUMIFS('Daily NSE Equity Options'!$K:$K,'Daily NSE Equity Options'!$A:$A,$A1542)=0,"",SUMIFS('Daily NSE Equity Options'!$K:$K,'Daily NSE Equity Options'!$A:$A,$A1542))</f>
        <v>334.65530000000001</v>
      </c>
      <c r="F1542" s="7">
        <f>IF(SUMIFS('Daily BSE Equity Options'!$K:$K,'Daily BSE Equity Options'!$A:$A,$A1542)=0,"",SUMIFS('Daily BSE Equity Options'!$K:$K,'Daily BSE Equity Options'!$A:$A,$A1542))</f>
        <v>488.03089999999997</v>
      </c>
      <c r="G1542" s="7">
        <f t="shared" si="648"/>
        <v>822.68619999999999</v>
      </c>
      <c r="H1542" s="20">
        <f t="shared" si="649"/>
        <v>-0.31215161077092068</v>
      </c>
      <c r="I1542" s="20">
        <f t="shared" si="650"/>
        <v>10.034807185737057</v>
      </c>
      <c r="J1542" s="20">
        <f t="shared" si="651"/>
        <v>0.5500408571773634</v>
      </c>
      <c r="K1542" s="20">
        <f t="shared" si="666"/>
        <v>-6.4257495258448483E-2</v>
      </c>
      <c r="L1542" s="20">
        <f t="shared" si="667"/>
        <v>0.82247015707353732</v>
      </c>
      <c r="M1542" s="20">
        <f t="shared" si="668"/>
        <v>0.3154108069517918</v>
      </c>
      <c r="N1542" s="20">
        <f t="shared" si="652"/>
        <v>0.40678365578515846</v>
      </c>
      <c r="O1542" s="20">
        <f t="shared" si="653"/>
        <v>0.5932163442148416</v>
      </c>
      <c r="P1542" s="21">
        <f>IF(SUMIFS('Daily NSE Equity Options'!$L:$L,'Daily NSE Equity Options'!$A:$A,$A1542)=0,"",SUMIFS('Daily NSE Equity Options'!$L:$L,'Daily NSE Equity Options'!$A:$A,$A1542))</f>
        <v>82863.299299999999</v>
      </c>
      <c r="Q1542" s="8">
        <f>IF(SUMIFS('Daily BSE Equity Options'!$L:$L,'Daily BSE Equity Options'!$A:$A,$A1542)=0,"",SUMIFS('Daily BSE Equity Options'!$L:$L,'Daily BSE Equity Options'!$A:$A,$A1542))</f>
        <v>743319.36380000005</v>
      </c>
      <c r="R1542" s="8">
        <f t="shared" si="654"/>
        <v>826182.66310000001</v>
      </c>
      <c r="S1542" s="23">
        <f t="shared" si="655"/>
        <v>-0.57265346579391818</v>
      </c>
      <c r="T1542" s="23">
        <f t="shared" si="656"/>
        <v>50.433585720144514</v>
      </c>
      <c r="U1542" s="23">
        <f t="shared" si="657"/>
        <v>2.96528514340363</v>
      </c>
      <c r="V1542" s="23">
        <f t="shared" si="669"/>
        <v>0.20352001237272721</v>
      </c>
      <c r="W1542" s="23">
        <f t="shared" si="670"/>
        <v>4.2415350215832941</v>
      </c>
      <c r="X1542" s="23">
        <f t="shared" si="671"/>
        <v>2.9218012343704514</v>
      </c>
      <c r="Y1542" s="23">
        <f t="shared" si="658"/>
        <v>0.10029658452173347</v>
      </c>
      <c r="Z1542" s="23">
        <f t="shared" si="659"/>
        <v>0.8997034154782666</v>
      </c>
      <c r="AA1542" s="24">
        <f>IF(SUMIFS('Daily NSE Equity Options'!$M:$M,'Daily NSE Equity Options'!$A:$A,$A1542)=0,"",SUMIFS('Daily NSE Equity Options'!$M:$M,'Daily NSE Equity Options'!$A:$A,$A1542))</f>
        <v>57048782</v>
      </c>
      <c r="AB1542" s="9">
        <f>IF(SUMIFS('Daily BSE Equity Options'!$M:$M,'Daily BSE Equity Options'!$A:$A,$A1542)=0,"",SUMIFS('Daily BSE Equity Options'!$M:$M,'Daily BSE Equity Options'!$A:$A,$A1542))</f>
        <v>481104747</v>
      </c>
      <c r="AC1542" s="9">
        <f t="shared" si="660"/>
        <v>538153529</v>
      </c>
      <c r="AD1542" s="26">
        <f t="shared" si="661"/>
        <v>-0.47892491722264718</v>
      </c>
      <c r="AE1542" s="26">
        <f t="shared" si="662"/>
        <v>53.49412339178226</v>
      </c>
      <c r="AF1542" s="26">
        <f t="shared" si="663"/>
        <v>3.5486191669465921</v>
      </c>
      <c r="AG1542" s="26">
        <f t="shared" si="672"/>
        <v>0.18131467745351815</v>
      </c>
      <c r="AH1542" s="26">
        <f t="shared" si="673"/>
        <v>4.228002410747111</v>
      </c>
      <c r="AI1542" s="26">
        <f t="shared" si="674"/>
        <v>2.8352640290975009</v>
      </c>
      <c r="AJ1542" s="26">
        <f t="shared" si="664"/>
        <v>0.10600837665416481</v>
      </c>
      <c r="AK1542" s="26">
        <f t="shared" si="665"/>
        <v>0.89399162334583515</v>
      </c>
      <c r="AL1542" s="29">
        <v>13.1875</v>
      </c>
      <c r="AM1542" s="30">
        <v>13.225</v>
      </c>
      <c r="AN1542" s="30">
        <v>11.9925</v>
      </c>
      <c r="AO1542" s="30">
        <v>12.67</v>
      </c>
      <c r="AP1542" s="31">
        <v>-3.9199999999999999E-2</v>
      </c>
    </row>
    <row r="1543" spans="1:42" x14ac:dyDescent="0.2">
      <c r="A1543" s="11">
        <v>46192</v>
      </c>
      <c r="B1543" s="5" t="s">
        <v>241</v>
      </c>
      <c r="C1543" s="10">
        <v>46174</v>
      </c>
      <c r="D1543" s="5" t="s">
        <v>199</v>
      </c>
      <c r="E1543" s="18">
        <f>IF(SUMIFS('Daily NSE Equity Options'!$K:$K,'Daily NSE Equity Options'!$A:$A,$A1543)=0,"",SUMIFS('Daily NSE Equity Options'!$K:$K,'Daily NSE Equity Options'!$A:$A,$A1543))</f>
        <v>545.78250000000003</v>
      </c>
      <c r="F1543" s="7">
        <f>IF(SUMIFS('Daily BSE Equity Options'!$K:$K,'Daily BSE Equity Options'!$A:$A,$A1543)=0,"",SUMIFS('Daily BSE Equity Options'!$K:$K,'Daily BSE Equity Options'!$A:$A,$A1543))</f>
        <v>87.932000000000002</v>
      </c>
      <c r="G1543" s="7">
        <f t="shared" si="648"/>
        <v>633.71450000000004</v>
      </c>
      <c r="H1543" s="20">
        <f t="shared" si="649"/>
        <v>0.2304192938095615</v>
      </c>
      <c r="I1543" s="20">
        <f t="shared" si="650"/>
        <v>1.2629758497869101</v>
      </c>
      <c r="J1543" s="20">
        <f t="shared" si="651"/>
        <v>0.3135852324642352</v>
      </c>
      <c r="K1543" s="20">
        <f t="shared" si="666"/>
        <v>0.63087959461571352</v>
      </c>
      <c r="L1543" s="20">
        <f t="shared" si="667"/>
        <v>-0.81982288416573623</v>
      </c>
      <c r="M1543" s="20">
        <f t="shared" si="668"/>
        <v>-0.22970082639042677</v>
      </c>
      <c r="N1543" s="20">
        <f t="shared" si="652"/>
        <v>0.86124350949836237</v>
      </c>
      <c r="O1543" s="20">
        <f t="shared" si="653"/>
        <v>0.13875649050163755</v>
      </c>
      <c r="P1543" s="21">
        <f>IF(SUMIFS('Daily NSE Equity Options'!$L:$L,'Daily NSE Equity Options'!$A:$A,$A1543)=0,"",SUMIFS('Daily NSE Equity Options'!$L:$L,'Daily NSE Equity Options'!$A:$A,$A1543))</f>
        <v>153381.51060000001</v>
      </c>
      <c r="Q1543" s="8">
        <f>IF(SUMIFS('Daily BSE Equity Options'!$L:$L,'Daily BSE Equity Options'!$A:$A,$A1543)=0,"",SUMIFS('Daily BSE Equity Options'!$L:$L,'Daily BSE Equity Options'!$A:$A,$A1543))</f>
        <v>23052.008600000001</v>
      </c>
      <c r="R1543" s="8">
        <f t="shared" si="654"/>
        <v>176433.51920000001</v>
      </c>
      <c r="S1543" s="23">
        <f t="shared" si="655"/>
        <v>-0.69364535676939587</v>
      </c>
      <c r="T1543" s="23">
        <f t="shared" si="656"/>
        <v>0.51731784800861913</v>
      </c>
      <c r="U1543" s="23">
        <f t="shared" si="657"/>
        <v>-0.65798119305657221</v>
      </c>
      <c r="V1543" s="23">
        <f t="shared" si="669"/>
        <v>0.85101862821916407</v>
      </c>
      <c r="W1543" s="23">
        <f t="shared" si="670"/>
        <v>-0.96898774642146623</v>
      </c>
      <c r="X1543" s="23">
        <f t="shared" si="671"/>
        <v>-0.78644732323722855</v>
      </c>
      <c r="Y1543" s="23">
        <f t="shared" si="658"/>
        <v>0.8693445060523397</v>
      </c>
      <c r="Z1543" s="23">
        <f t="shared" si="659"/>
        <v>0.13065549394766027</v>
      </c>
      <c r="AA1543" s="24">
        <f>IF(SUMIFS('Daily NSE Equity Options'!$M:$M,'Daily NSE Equity Options'!$A:$A,$A1543)=0,"",SUMIFS('Daily NSE Equity Options'!$M:$M,'Daily NSE Equity Options'!$A:$A,$A1543))</f>
        <v>102970119</v>
      </c>
      <c r="AB1543" s="9">
        <f>IF(SUMIFS('Daily BSE Equity Options'!$M:$M,'Daily BSE Equity Options'!$A:$A,$A1543)=0,"",SUMIFS('Daily BSE Equity Options'!$M:$M,'Daily BSE Equity Options'!$A:$A,$A1543))</f>
        <v>14954764</v>
      </c>
      <c r="AC1543" s="9">
        <f t="shared" si="660"/>
        <v>117924883</v>
      </c>
      <c r="AD1543" s="26">
        <f t="shared" si="661"/>
        <v>-0.6251460579910646</v>
      </c>
      <c r="AE1543" s="26">
        <f t="shared" si="662"/>
        <v>0.6051524543227369</v>
      </c>
      <c r="AF1543" s="26">
        <f t="shared" si="663"/>
        <v>-0.58478718085194381</v>
      </c>
      <c r="AG1543" s="26">
        <f t="shared" si="672"/>
        <v>0.80494859644856231</v>
      </c>
      <c r="AH1543" s="26">
        <f t="shared" si="673"/>
        <v>-0.96891578373887877</v>
      </c>
      <c r="AI1543" s="26">
        <f t="shared" si="674"/>
        <v>-0.78087130039056196</v>
      </c>
      <c r="AJ1543" s="26">
        <f t="shared" si="664"/>
        <v>0.87318398272228936</v>
      </c>
      <c r="AK1543" s="26">
        <f t="shared" si="665"/>
        <v>0.12681601727771058</v>
      </c>
      <c r="AL1543" s="29">
        <v>12.672499999999999</v>
      </c>
      <c r="AM1543" s="30">
        <v>13.6425</v>
      </c>
      <c r="AN1543" s="30">
        <v>12.07</v>
      </c>
      <c r="AO1543" s="30">
        <v>12.97</v>
      </c>
      <c r="AP1543" s="31">
        <v>2.35E-2</v>
      </c>
    </row>
    <row r="1544" spans="1:42" x14ac:dyDescent="0.2">
      <c r="A1544" s="11">
        <v>46195</v>
      </c>
      <c r="B1544" s="5" t="s">
        <v>244</v>
      </c>
      <c r="C1544" s="10">
        <v>46174</v>
      </c>
      <c r="D1544" s="5" t="s">
        <v>199</v>
      </c>
      <c r="E1544" s="18">
        <f>IF(SUMIFS('Daily NSE Equity Options'!$K:$K,'Daily NSE Equity Options'!$A:$A,$A1544)=0,"",SUMIFS('Daily NSE Equity Options'!$K:$K,'Daily NSE Equity Options'!$A:$A,$A1544))</f>
        <v>413.48630000000003</v>
      </c>
      <c r="F1544" s="7">
        <f>IF(SUMIFS('Daily BSE Equity Options'!$K:$K,'Daily BSE Equity Options'!$A:$A,$A1544)=0,"",SUMIFS('Daily BSE Equity Options'!$K:$K,'Daily BSE Equity Options'!$A:$A,$A1544))</f>
        <v>67.633799999999994</v>
      </c>
      <c r="G1544" s="7">
        <f t="shared" si="648"/>
        <v>481.12010000000004</v>
      </c>
      <c r="H1544" s="20" t="str">
        <f t="shared" si="649"/>
        <v/>
      </c>
      <c r="I1544" s="20" t="str">
        <f t="shared" si="650"/>
        <v/>
      </c>
      <c r="J1544" s="20" t="str">
        <f t="shared" si="651"/>
        <v/>
      </c>
      <c r="K1544" s="20">
        <f t="shared" si="666"/>
        <v>-0.24239729196154147</v>
      </c>
      <c r="L1544" s="20">
        <f t="shared" si="667"/>
        <v>-0.23083973979893568</v>
      </c>
      <c r="M1544" s="20">
        <f t="shared" si="668"/>
        <v>-0.24079360658466864</v>
      </c>
      <c r="N1544" s="20">
        <f t="shared" si="652"/>
        <v>0.8594242892782904</v>
      </c>
      <c r="O1544" s="20">
        <f t="shared" si="653"/>
        <v>0.14057571072170957</v>
      </c>
      <c r="P1544" s="21">
        <f>IF(SUMIFS('Daily NSE Equity Options'!$L:$L,'Daily NSE Equity Options'!$A:$A,$A1544)=0,"",SUMIFS('Daily NSE Equity Options'!$L:$L,'Daily NSE Equity Options'!$A:$A,$A1544))</f>
        <v>164206.853</v>
      </c>
      <c r="Q1544" s="8">
        <f>IF(SUMIFS('Daily BSE Equity Options'!$L:$L,'Daily BSE Equity Options'!$A:$A,$A1544)=0,"",SUMIFS('Daily BSE Equity Options'!$L:$L,'Daily BSE Equity Options'!$A:$A,$A1544))</f>
        <v>23677.295099999999</v>
      </c>
      <c r="R1544" s="8">
        <f t="shared" si="654"/>
        <v>187884.14809999999</v>
      </c>
      <c r="S1544" s="23" t="str">
        <f t="shared" si="655"/>
        <v/>
      </c>
      <c r="T1544" s="23" t="str">
        <f t="shared" si="656"/>
        <v/>
      </c>
      <c r="U1544" s="23" t="str">
        <f t="shared" si="657"/>
        <v/>
      </c>
      <c r="V1544" s="23">
        <f t="shared" si="669"/>
        <v>7.0577883590096757E-2</v>
      </c>
      <c r="W1544" s="23">
        <f t="shared" si="670"/>
        <v>2.7125033260658959E-2</v>
      </c>
      <c r="X1544" s="23">
        <f t="shared" si="671"/>
        <v>6.4900529966870346E-2</v>
      </c>
      <c r="Y1544" s="23">
        <f t="shared" si="658"/>
        <v>0.87397928276845416</v>
      </c>
      <c r="Z1544" s="23">
        <f t="shared" si="659"/>
        <v>0.12602071723154595</v>
      </c>
      <c r="AA1544" s="24">
        <f>IF(SUMIFS('Daily NSE Equity Options'!$M:$M,'Daily NSE Equity Options'!$A:$A,$A1544)=0,"",SUMIFS('Daily NSE Equity Options'!$M:$M,'Daily NSE Equity Options'!$A:$A,$A1544))</f>
        <v>109181292</v>
      </c>
      <c r="AB1544" s="9">
        <f>IF(SUMIFS('Daily BSE Equity Options'!$M:$M,'Daily BSE Equity Options'!$A:$A,$A1544)=0,"",SUMIFS('Daily BSE Equity Options'!$M:$M,'Daily BSE Equity Options'!$A:$A,$A1544))</f>
        <v>15292856</v>
      </c>
      <c r="AC1544" s="9">
        <f t="shared" si="660"/>
        <v>124474148</v>
      </c>
      <c r="AD1544" s="26" t="str">
        <f t="shared" si="661"/>
        <v/>
      </c>
      <c r="AE1544" s="26" t="str">
        <f t="shared" si="662"/>
        <v/>
      </c>
      <c r="AF1544" s="26" t="str">
        <f t="shared" si="663"/>
        <v/>
      </c>
      <c r="AG1544" s="26">
        <f t="shared" si="672"/>
        <v>6.0320149770828113E-2</v>
      </c>
      <c r="AH1544" s="26">
        <f t="shared" si="673"/>
        <v>2.2607645296174539E-2</v>
      </c>
      <c r="AI1544" s="26">
        <f t="shared" si="674"/>
        <v>5.5537600151784661E-2</v>
      </c>
      <c r="AJ1544" s="26">
        <f t="shared" si="664"/>
        <v>0.87714030386454223</v>
      </c>
      <c r="AK1544" s="26">
        <f t="shared" si="665"/>
        <v>0.12285969613545779</v>
      </c>
      <c r="AL1544" s="29">
        <v>12.97</v>
      </c>
      <c r="AM1544" s="30">
        <v>13.51</v>
      </c>
      <c r="AN1544" s="30">
        <v>12.647500000000001</v>
      </c>
      <c r="AO1544" s="30">
        <v>12.84</v>
      </c>
      <c r="AP1544" s="31">
        <v>-0.01</v>
      </c>
    </row>
    <row r="1545" spans="1:42" x14ac:dyDescent="0.2">
      <c r="A1545" s="11">
        <v>46196</v>
      </c>
      <c r="B1545" s="5" t="s">
        <v>242</v>
      </c>
      <c r="C1545" s="10">
        <v>46174</v>
      </c>
      <c r="D1545" s="5" t="s">
        <v>199</v>
      </c>
      <c r="E1545" s="18">
        <f>IF(SUMIFS('Daily NSE Equity Options'!$K:$K,'Daily NSE Equity Options'!$A:$A,$A1545)=0,"",SUMIFS('Daily NSE Equity Options'!$K:$K,'Daily NSE Equity Options'!$A:$A,$A1545))</f>
        <v>794.4452</v>
      </c>
      <c r="F1545" s="7">
        <f>IF(SUMIFS('Daily BSE Equity Options'!$K:$K,'Daily BSE Equity Options'!$A:$A,$A1545)=0,"",SUMIFS('Daily BSE Equity Options'!$K:$K,'Daily BSE Equity Options'!$A:$A,$A1545))</f>
        <v>116.79989999999999</v>
      </c>
      <c r="G1545" s="7">
        <f t="shared" si="648"/>
        <v>911.24509999999998</v>
      </c>
      <c r="H1545" s="20">
        <f t="shared" si="649"/>
        <v>0.65405418010092808</v>
      </c>
      <c r="I1545" s="20">
        <f t="shared" si="650"/>
        <v>-0.25579609815089388</v>
      </c>
      <c r="J1545" s="20">
        <f t="shared" si="651"/>
        <v>0.42996956129631791</v>
      </c>
      <c r="K1545" s="20">
        <f t="shared" si="666"/>
        <v>0.92133379026100726</v>
      </c>
      <c r="L1545" s="20">
        <f t="shared" si="667"/>
        <v>0.72694569874825898</v>
      </c>
      <c r="M1545" s="20">
        <f t="shared" si="668"/>
        <v>0.89400754614076594</v>
      </c>
      <c r="N1545" s="20">
        <f t="shared" si="652"/>
        <v>0.87182383751638282</v>
      </c>
      <c r="O1545" s="20">
        <f t="shared" si="653"/>
        <v>0.12817616248361718</v>
      </c>
      <c r="P1545" s="21">
        <f>IF(SUMIFS('Daily NSE Equity Options'!$L:$L,'Daily NSE Equity Options'!$A:$A,$A1545)=0,"",SUMIFS('Daily NSE Equity Options'!$L:$L,'Daily NSE Equity Options'!$A:$A,$A1545))</f>
        <v>707640.19499999995</v>
      </c>
      <c r="Q1545" s="8">
        <f>IF(SUMIFS('Daily BSE Equity Options'!$L:$L,'Daily BSE Equity Options'!$A:$A,$A1545)=0,"",SUMIFS('Daily BSE Equity Options'!$L:$L,'Daily BSE Equity Options'!$A:$A,$A1545))</f>
        <v>53641.378299999997</v>
      </c>
      <c r="R1545" s="8">
        <f t="shared" si="654"/>
        <v>761281.57329999993</v>
      </c>
      <c r="S1545" s="23">
        <f t="shared" si="655"/>
        <v>4.0993764786041176</v>
      </c>
      <c r="T1545" s="23">
        <f t="shared" si="656"/>
        <v>-0.41201218914327709</v>
      </c>
      <c r="U1545" s="23">
        <f t="shared" si="657"/>
        <v>2.3099390196778886</v>
      </c>
      <c r="V1545" s="23">
        <f t="shared" si="669"/>
        <v>3.3094437416689297</v>
      </c>
      <c r="W1545" s="23">
        <f t="shared" si="670"/>
        <v>1.2655196919009555</v>
      </c>
      <c r="X1545" s="23">
        <f t="shared" si="671"/>
        <v>3.0518669669503637</v>
      </c>
      <c r="Y1545" s="23">
        <f t="shared" si="658"/>
        <v>0.92953805768938347</v>
      </c>
      <c r="Z1545" s="23">
        <f t="shared" si="659"/>
        <v>7.0461942310616546E-2</v>
      </c>
      <c r="AA1545" s="24">
        <f>IF(SUMIFS('Daily NSE Equity Options'!$M:$M,'Daily NSE Equity Options'!$A:$A,$A1545)=0,"",SUMIFS('Daily NSE Equity Options'!$M:$M,'Daily NSE Equity Options'!$A:$A,$A1545))</f>
        <v>458049632</v>
      </c>
      <c r="AB1545" s="9">
        <f>IF(SUMIFS('Daily BSE Equity Options'!$M:$M,'Daily BSE Equity Options'!$A:$A,$A1545)=0,"",SUMIFS('Daily BSE Equity Options'!$M:$M,'Daily BSE Equity Options'!$A:$A,$A1545))</f>
        <v>34809009</v>
      </c>
      <c r="AC1545" s="9">
        <f t="shared" si="660"/>
        <v>492858641</v>
      </c>
      <c r="AD1545" s="26">
        <f t="shared" si="661"/>
        <v>4.5923820377599212</v>
      </c>
      <c r="AE1545" s="26">
        <f t="shared" si="662"/>
        <v>-0.3739627602089689</v>
      </c>
      <c r="AF1545" s="26">
        <f t="shared" si="663"/>
        <v>2.5842143987756478</v>
      </c>
      <c r="AG1545" s="26">
        <f t="shared" si="672"/>
        <v>3.1953124350277884</v>
      </c>
      <c r="AH1545" s="26">
        <f t="shared" si="673"/>
        <v>1.2761614311937546</v>
      </c>
      <c r="AI1545" s="26">
        <f t="shared" si="674"/>
        <v>2.9595261258586802</v>
      </c>
      <c r="AJ1545" s="26">
        <f t="shared" si="664"/>
        <v>0.9293732399022705</v>
      </c>
      <c r="AK1545" s="26">
        <f t="shared" si="665"/>
        <v>7.062676009772953E-2</v>
      </c>
      <c r="AL1545" s="29">
        <v>12.842499999999999</v>
      </c>
      <c r="AM1545" s="30">
        <v>14.24</v>
      </c>
      <c r="AN1545" s="30">
        <v>12.43</v>
      </c>
      <c r="AO1545" s="30">
        <v>13.94</v>
      </c>
      <c r="AP1545" s="31">
        <v>8.5500000000000007E-2</v>
      </c>
    </row>
    <row r="1546" spans="1:42" x14ac:dyDescent="0.2">
      <c r="A1546" s="11">
        <v>46197</v>
      </c>
      <c r="B1546" s="5" t="s">
        <v>240</v>
      </c>
      <c r="C1546" s="10">
        <v>46174</v>
      </c>
      <c r="D1546" s="5" t="s">
        <v>199</v>
      </c>
      <c r="E1546" s="18">
        <f>IF(SUMIFS('Daily NSE Equity Options'!$K:$K,'Daily NSE Equity Options'!$A:$A,$A1546)=0,"",SUMIFS('Daily NSE Equity Options'!$K:$K,'Daily NSE Equity Options'!$A:$A,$A1546))</f>
        <v>459.0847</v>
      </c>
      <c r="F1546" s="7">
        <f>IF(SUMIFS('Daily BSE Equity Options'!$K:$K,'Daily BSE Equity Options'!$A:$A,$A1546)=0,"",SUMIFS('Daily BSE Equity Options'!$K:$K,'Daily BSE Equity Options'!$A:$A,$A1546))</f>
        <v>383.0127</v>
      </c>
      <c r="G1546" s="7">
        <f t="shared" si="648"/>
        <v>842.09739999999999</v>
      </c>
      <c r="H1546" s="20">
        <f t="shared" si="649"/>
        <v>-0.25481017316217591</v>
      </c>
      <c r="I1546" s="20">
        <f t="shared" si="650"/>
        <v>-0.12971458084194942</v>
      </c>
      <c r="J1546" s="20">
        <f t="shared" si="651"/>
        <v>-0.20268325701628609</v>
      </c>
      <c r="K1546" s="20">
        <f t="shared" si="666"/>
        <v>-0.4221316964341908</v>
      </c>
      <c r="L1546" s="20">
        <f t="shared" si="667"/>
        <v>2.2792211294701454</v>
      </c>
      <c r="M1546" s="20">
        <f t="shared" si="668"/>
        <v>-7.5882657695498179E-2</v>
      </c>
      <c r="N1546" s="20">
        <f t="shared" si="652"/>
        <v>0.54516817175780374</v>
      </c>
      <c r="O1546" s="20">
        <f t="shared" si="653"/>
        <v>0.4548318282421962</v>
      </c>
      <c r="P1546" s="21">
        <f>IF(SUMIFS('Daily NSE Equity Options'!$L:$L,'Daily NSE Equity Options'!$A:$A,$A1546)=0,"",SUMIFS('Daily NSE Equity Options'!$L:$L,'Daily NSE Equity Options'!$A:$A,$A1546))</f>
        <v>103373.4423</v>
      </c>
      <c r="Q1546" s="8">
        <f>IF(SUMIFS('Daily BSE Equity Options'!$L:$L,'Daily BSE Equity Options'!$A:$A,$A1546)=0,"",SUMIFS('Daily BSE Equity Options'!$L:$L,'Daily BSE Equity Options'!$A:$A,$A1546))</f>
        <v>202022.53400000001</v>
      </c>
      <c r="R1546" s="8">
        <f t="shared" si="654"/>
        <v>305395.97629999998</v>
      </c>
      <c r="S1546" s="23">
        <f t="shared" si="655"/>
        <v>-0.50231432429761336</v>
      </c>
      <c r="T1546" s="23">
        <f t="shared" si="656"/>
        <v>-0.64796274804069931</v>
      </c>
      <c r="U1546" s="23">
        <f t="shared" si="657"/>
        <v>-0.60925580730291806</v>
      </c>
      <c r="V1546" s="23">
        <f t="shared" si="669"/>
        <v>-0.85391807442481416</v>
      </c>
      <c r="W1546" s="23">
        <f t="shared" si="670"/>
        <v>2.7661697070897229</v>
      </c>
      <c r="X1546" s="23">
        <f t="shared" si="671"/>
        <v>-0.598839658004369</v>
      </c>
      <c r="Y1546" s="23">
        <f t="shared" si="658"/>
        <v>0.33848986339771892</v>
      </c>
      <c r="Z1546" s="23">
        <f t="shared" si="659"/>
        <v>0.6615101366022812</v>
      </c>
      <c r="AA1546" s="24">
        <f>IF(SUMIFS('Daily NSE Equity Options'!$M:$M,'Daily NSE Equity Options'!$A:$A,$A1546)=0,"",SUMIFS('Daily NSE Equity Options'!$M:$M,'Daily NSE Equity Options'!$A:$A,$A1546))</f>
        <v>71418023</v>
      </c>
      <c r="AB1546" s="9">
        <f>IF(SUMIFS('Daily BSE Equity Options'!$M:$M,'Daily BSE Equity Options'!$A:$A,$A1546)=0,"",SUMIFS('Daily BSE Equity Options'!$M:$M,'Daily BSE Equity Options'!$A:$A,$A1546))</f>
        <v>131167550</v>
      </c>
      <c r="AC1546" s="9">
        <f t="shared" si="660"/>
        <v>202585573</v>
      </c>
      <c r="AD1546" s="26">
        <f t="shared" si="661"/>
        <v>-0.39834562369832405</v>
      </c>
      <c r="AE1546" s="26">
        <f t="shared" si="662"/>
        <v>-0.62241690934157101</v>
      </c>
      <c r="AF1546" s="26">
        <f t="shared" si="663"/>
        <v>-0.56535094276837783</v>
      </c>
      <c r="AG1546" s="26">
        <f t="shared" si="672"/>
        <v>-0.84408234826395412</v>
      </c>
      <c r="AH1546" s="26">
        <f t="shared" si="673"/>
        <v>2.7682069604452111</v>
      </c>
      <c r="AI1546" s="26">
        <f t="shared" si="674"/>
        <v>-0.58895805785415867</v>
      </c>
      <c r="AJ1546" s="26">
        <f t="shared" si="664"/>
        <v>0.35253262086930542</v>
      </c>
      <c r="AK1546" s="26">
        <f t="shared" si="665"/>
        <v>0.64746737913069452</v>
      </c>
      <c r="AL1546" s="29">
        <v>13.942500000000001</v>
      </c>
      <c r="AM1546" s="30">
        <v>14.3025</v>
      </c>
      <c r="AN1546" s="30">
        <v>13.295</v>
      </c>
      <c r="AO1546" s="30">
        <v>13.39</v>
      </c>
      <c r="AP1546" s="31">
        <v>-3.9600000000000003E-2</v>
      </c>
    </row>
    <row r="1547" spans="1:42" x14ac:dyDescent="0.2">
      <c r="A1547" s="11">
        <v>46198</v>
      </c>
      <c r="B1547" s="5" t="s">
        <v>243</v>
      </c>
      <c r="C1547" s="10">
        <v>46174</v>
      </c>
      <c r="D1547" s="5" t="s">
        <v>199</v>
      </c>
      <c r="E1547" s="18">
        <f>IF(SUMIFS('Daily NSE Equity Options'!$K:$K,'Daily NSE Equity Options'!$A:$A,$A1547)=0,"",SUMIFS('Daily NSE Equity Options'!$K:$K,'Daily NSE Equity Options'!$A:$A,$A1547))</f>
        <v>391.9119</v>
      </c>
      <c r="F1547" s="7">
        <f>IF(SUMIFS('Daily BSE Equity Options'!$K:$K,'Daily BSE Equity Options'!$A:$A,$A1547)=0,"",SUMIFS('Daily BSE Equity Options'!$K:$K,'Daily BSE Equity Options'!$A:$A,$A1547))</f>
        <v>606.83180000000004</v>
      </c>
      <c r="G1547" s="7">
        <f t="shared" si="648"/>
        <v>998.74369999999999</v>
      </c>
      <c r="H1547" s="20">
        <f t="shared" si="649"/>
        <v>-0.2181488105509799</v>
      </c>
      <c r="I1547" s="20">
        <f t="shared" si="650"/>
        <v>13.742488842891884</v>
      </c>
      <c r="J1547" s="20">
        <f t="shared" si="651"/>
        <v>0.84126151590749387</v>
      </c>
      <c r="K1547" s="20">
        <f t="shared" si="666"/>
        <v>-0.14631896902684838</v>
      </c>
      <c r="L1547" s="20">
        <f t="shared" si="667"/>
        <v>0.5843646960009421</v>
      </c>
      <c r="M1547" s="20">
        <f t="shared" si="668"/>
        <v>0.18601921820445</v>
      </c>
      <c r="N1547" s="20">
        <f t="shared" si="652"/>
        <v>0.39240487824854364</v>
      </c>
      <c r="O1547" s="20">
        <f t="shared" si="653"/>
        <v>0.60759512175145636</v>
      </c>
      <c r="P1547" s="21">
        <f>IF(SUMIFS('Daily NSE Equity Options'!$L:$L,'Daily NSE Equity Options'!$A:$A,$A1547)=0,"",SUMIFS('Daily NSE Equity Options'!$L:$L,'Daily NSE Equity Options'!$A:$A,$A1547))</f>
        <v>107578.1991</v>
      </c>
      <c r="Q1547" s="8">
        <f>IF(SUMIFS('Daily BSE Equity Options'!$L:$L,'Daily BSE Equity Options'!$A:$A,$A1547)=0,"",SUMIFS('Daily BSE Equity Options'!$L:$L,'Daily BSE Equity Options'!$A:$A,$A1547))</f>
        <v>859925.86450000003</v>
      </c>
      <c r="R1547" s="8">
        <f t="shared" si="654"/>
        <v>967504.06359999999</v>
      </c>
      <c r="S1547" s="23">
        <f t="shared" si="655"/>
        <v>-0.50361519602507998</v>
      </c>
      <c r="T1547" s="23">
        <f t="shared" si="656"/>
        <v>60.823340613563431</v>
      </c>
      <c r="U1547" s="23">
        <f t="shared" si="657"/>
        <v>3.1949977279467419</v>
      </c>
      <c r="V1547" s="23">
        <f t="shared" si="669"/>
        <v>4.0675406627143085E-2</v>
      </c>
      <c r="W1547" s="23">
        <f t="shared" si="670"/>
        <v>3.2565838942501335</v>
      </c>
      <c r="X1547" s="23">
        <f t="shared" si="671"/>
        <v>2.1680314695750629</v>
      </c>
      <c r="Y1547" s="23">
        <f t="shared" si="658"/>
        <v>0.11119147003859674</v>
      </c>
      <c r="Z1547" s="23">
        <f t="shared" si="659"/>
        <v>0.88880852996140325</v>
      </c>
      <c r="AA1547" s="24">
        <f>IF(SUMIFS('Daily NSE Equity Options'!$M:$M,'Daily NSE Equity Options'!$A:$A,$A1547)=0,"",SUMIFS('Daily NSE Equity Options'!$M:$M,'Daily NSE Equity Options'!$A:$A,$A1547))</f>
        <v>74090221</v>
      </c>
      <c r="AB1547" s="9">
        <f>IF(SUMIFS('Daily BSE Equity Options'!$M:$M,'Daily BSE Equity Options'!$A:$A,$A1547)=0,"",SUMIFS('Daily BSE Equity Options'!$M:$M,'Daily BSE Equity Options'!$A:$A,$A1547))</f>
        <v>553820246</v>
      </c>
      <c r="AC1547" s="9">
        <f t="shared" si="660"/>
        <v>627910467</v>
      </c>
      <c r="AD1547" s="26">
        <f t="shared" si="661"/>
        <v>-0.39739389619666243</v>
      </c>
      <c r="AE1547" s="26">
        <f t="shared" si="662"/>
        <v>65.112791844238316</v>
      </c>
      <c r="AF1547" s="26">
        <f t="shared" si="663"/>
        <v>3.7812904257020525</v>
      </c>
      <c r="AG1547" s="26">
        <f t="shared" si="672"/>
        <v>3.7416297563991563E-2</v>
      </c>
      <c r="AH1547" s="26">
        <f t="shared" si="673"/>
        <v>3.2222351946041536</v>
      </c>
      <c r="AI1547" s="26">
        <f t="shared" si="674"/>
        <v>2.0994826418364942</v>
      </c>
      <c r="AJ1547" s="26">
        <f t="shared" si="664"/>
        <v>0.11799488126704535</v>
      </c>
      <c r="AK1547" s="26">
        <f t="shared" si="665"/>
        <v>0.88200511873295462</v>
      </c>
      <c r="AL1547" s="29">
        <v>13.385</v>
      </c>
      <c r="AM1547" s="30">
        <v>13.385</v>
      </c>
      <c r="AN1547" s="30">
        <v>12.432499999999999</v>
      </c>
      <c r="AO1547" s="30">
        <v>13.05</v>
      </c>
      <c r="AP1547" s="31">
        <v>-2.5000000000000001E-2</v>
      </c>
    </row>
    <row r="1548" spans="1:42" x14ac:dyDescent="0.2">
      <c r="A1548" s="11">
        <v>46202</v>
      </c>
      <c r="B1548" s="5" t="s">
        <v>244</v>
      </c>
      <c r="C1548" s="10">
        <v>46174</v>
      </c>
      <c r="D1548" s="5" t="s">
        <v>199</v>
      </c>
      <c r="E1548" s="18">
        <f>IF(SUMIFS('Daily NSE Equity Options'!$K:$K,'Daily NSE Equity Options'!$A:$A,$A1548)=0,"",SUMIFS('Daily NSE Equity Options'!$K:$K,'Daily NSE Equity Options'!$A:$A,$A1548))</f>
        <v>726.25959999999998</v>
      </c>
      <c r="F1548" s="7">
        <f>IF(SUMIFS('Daily BSE Equity Options'!$K:$K,'Daily BSE Equity Options'!$A:$A,$A1548)=0,"",SUMIFS('Daily BSE Equity Options'!$K:$K,'Daily BSE Equity Options'!$A:$A,$A1548))</f>
        <v>99.334100000000007</v>
      </c>
      <c r="G1548" s="7">
        <f t="shared" si="648"/>
        <v>825.59370000000001</v>
      </c>
      <c r="H1548" s="20" t="str">
        <f t="shared" si="649"/>
        <v/>
      </c>
      <c r="I1548" s="20" t="str">
        <f t="shared" si="650"/>
        <v/>
      </c>
      <c r="J1548" s="20" t="str">
        <f t="shared" si="651"/>
        <v/>
      </c>
      <c r="K1548" s="20">
        <f t="shared" si="666"/>
        <v>0.85311954038649995</v>
      </c>
      <c r="L1548" s="20">
        <f t="shared" si="667"/>
        <v>-0.83630702939430668</v>
      </c>
      <c r="M1548" s="20">
        <f t="shared" si="668"/>
        <v>-0.17336780196961443</v>
      </c>
      <c r="N1548" s="20">
        <f t="shared" si="652"/>
        <v>0.87968161578752357</v>
      </c>
      <c r="O1548" s="20">
        <f t="shared" si="653"/>
        <v>0.12031838421247644</v>
      </c>
      <c r="P1548" s="21">
        <f>IF(SUMIFS('Daily NSE Equity Options'!$L:$L,'Daily NSE Equity Options'!$A:$A,$A1548)=0,"",SUMIFS('Daily NSE Equity Options'!$L:$L,'Daily NSE Equity Options'!$A:$A,$A1548))</f>
        <v>272937.35279999999</v>
      </c>
      <c r="Q1548" s="8">
        <f>IF(SUMIFS('Daily BSE Equity Options'!$L:$L,'Daily BSE Equity Options'!$A:$A,$A1548)=0,"",SUMIFS('Daily BSE Equity Options'!$L:$L,'Daily BSE Equity Options'!$A:$A,$A1548))</f>
        <v>31532.8933</v>
      </c>
      <c r="R1548" s="8">
        <f t="shared" si="654"/>
        <v>304470.24609999999</v>
      </c>
      <c r="S1548" s="23" t="str">
        <f t="shared" si="655"/>
        <v/>
      </c>
      <c r="T1548" s="23" t="str">
        <f t="shared" si="656"/>
        <v/>
      </c>
      <c r="U1548" s="23" t="str">
        <f t="shared" si="657"/>
        <v/>
      </c>
      <c r="V1548" s="23">
        <f t="shared" si="669"/>
        <v>1.5371065428069617</v>
      </c>
      <c r="W1548" s="23">
        <f t="shared" si="670"/>
        <v>-0.96333068395572141</v>
      </c>
      <c r="X1548" s="23">
        <f t="shared" si="671"/>
        <v>-0.68530339297274656</v>
      </c>
      <c r="Y1548" s="23">
        <f t="shared" si="658"/>
        <v>0.89643358027948861</v>
      </c>
      <c r="Z1548" s="23">
        <f t="shared" si="659"/>
        <v>0.10356641972051141</v>
      </c>
      <c r="AA1548" s="24">
        <f>IF(SUMIFS('Daily NSE Equity Options'!$M:$M,'Daily NSE Equity Options'!$A:$A,$A1548)=0,"",SUMIFS('Daily NSE Equity Options'!$M:$M,'Daily NSE Equity Options'!$A:$A,$A1548))</f>
        <v>179105527</v>
      </c>
      <c r="AB1548" s="9">
        <f>IF(SUMIFS('Daily BSE Equity Options'!$M:$M,'Daily BSE Equity Options'!$A:$A,$A1548)=0,"",SUMIFS('Daily BSE Equity Options'!$M:$M,'Daily BSE Equity Options'!$A:$A,$A1548))</f>
        <v>20445764</v>
      </c>
      <c r="AC1548" s="9">
        <f t="shared" si="660"/>
        <v>199551291</v>
      </c>
      <c r="AD1548" s="26" t="str">
        <f t="shared" si="661"/>
        <v/>
      </c>
      <c r="AE1548" s="26" t="str">
        <f t="shared" si="662"/>
        <v/>
      </c>
      <c r="AF1548" s="26" t="str">
        <f t="shared" si="663"/>
        <v/>
      </c>
      <c r="AG1548" s="26">
        <f t="shared" si="672"/>
        <v>1.4173976616968114</v>
      </c>
      <c r="AH1548" s="26">
        <f t="shared" si="673"/>
        <v>-0.96308231028448177</v>
      </c>
      <c r="AI1548" s="26">
        <f t="shared" si="674"/>
        <v>-0.68219785863196958</v>
      </c>
      <c r="AJ1548" s="26">
        <f t="shared" si="664"/>
        <v>0.8975413093168112</v>
      </c>
      <c r="AK1548" s="26">
        <f t="shared" si="665"/>
        <v>0.10245869068318882</v>
      </c>
      <c r="AL1548" s="29">
        <v>13.05</v>
      </c>
      <c r="AM1548" s="30">
        <v>14.07</v>
      </c>
      <c r="AN1548" s="30">
        <v>12.9175</v>
      </c>
      <c r="AO1548" s="30">
        <v>13.61</v>
      </c>
      <c r="AP1548" s="31">
        <v>4.2900000000000001E-2</v>
      </c>
    </row>
    <row r="1549" spans="1:42" x14ac:dyDescent="0.2">
      <c r="A1549" s="11">
        <v>46203</v>
      </c>
      <c r="B1549" s="5" t="s">
        <v>242</v>
      </c>
      <c r="C1549" s="10">
        <v>46174</v>
      </c>
      <c r="D1549" s="5" t="s">
        <v>199</v>
      </c>
      <c r="E1549" s="18">
        <f>IF(SUMIFS('Daily NSE Equity Options'!$K:$K,'Daily NSE Equity Options'!$A:$A,$A1549)=0,"",SUMIFS('Daily NSE Equity Options'!$K:$K,'Daily NSE Equity Options'!$A:$A,$A1549))</f>
        <v>922.26459999999997</v>
      </c>
      <c r="F1549" s="7">
        <f>IF(SUMIFS('Daily BSE Equity Options'!$K:$K,'Daily BSE Equity Options'!$A:$A,$A1549)=0,"",SUMIFS('Daily BSE Equity Options'!$K:$K,'Daily BSE Equity Options'!$A:$A,$A1549))</f>
        <v>103.6948</v>
      </c>
      <c r="G1549" s="7">
        <f t="shared" si="648"/>
        <v>1025.9594</v>
      </c>
      <c r="H1549" s="20">
        <f t="shared" si="649"/>
        <v>1.259791683461184</v>
      </c>
      <c r="I1549" s="20">
        <f t="shared" si="650"/>
        <v>-0.28631984797919274</v>
      </c>
      <c r="J1549" s="20">
        <f t="shared" si="651"/>
        <v>0.85386921067581789</v>
      </c>
      <c r="K1549" s="20">
        <f t="shared" si="666"/>
        <v>0.26988283528369195</v>
      </c>
      <c r="L1549" s="20">
        <f t="shared" si="667"/>
        <v>4.389932560923171E-2</v>
      </c>
      <c r="M1549" s="20">
        <f t="shared" si="668"/>
        <v>0.24269286454099626</v>
      </c>
      <c r="N1549" s="20">
        <f t="shared" si="652"/>
        <v>0.89892894397185696</v>
      </c>
      <c r="O1549" s="20">
        <f t="shared" si="653"/>
        <v>0.10107105602814302</v>
      </c>
      <c r="P1549" s="21">
        <f>IF(SUMIFS('Daily NSE Equity Options'!$L:$L,'Daily NSE Equity Options'!$A:$A,$A1549)=0,"",SUMIFS('Daily NSE Equity Options'!$L:$L,'Daily NSE Equity Options'!$A:$A,$A1549))</f>
        <v>747712.04180000001</v>
      </c>
      <c r="Q1549" s="8">
        <f>IF(SUMIFS('Daily BSE Equity Options'!$L:$L,'Daily BSE Equity Options'!$A:$A,$A1549)=0,"",SUMIFS('Daily BSE Equity Options'!$L:$L,'Daily BSE Equity Options'!$A:$A,$A1549))</f>
        <v>40339.975200000001</v>
      </c>
      <c r="R1549" s="8">
        <f t="shared" si="654"/>
        <v>788052.01699999999</v>
      </c>
      <c r="S1549" s="23">
        <f t="shared" si="655"/>
        <v>5.3115116090476961</v>
      </c>
      <c r="T1549" s="23">
        <f t="shared" si="656"/>
        <v>-0.55089348815753603</v>
      </c>
      <c r="U1549" s="23">
        <f t="shared" si="657"/>
        <v>2.783423618129977</v>
      </c>
      <c r="V1549" s="23">
        <f t="shared" si="669"/>
        <v>1.7395006001538387</v>
      </c>
      <c r="W1549" s="23">
        <f t="shared" si="670"/>
        <v>0.27929824948857451</v>
      </c>
      <c r="X1549" s="23">
        <f t="shared" si="671"/>
        <v>1.5882726706279624</v>
      </c>
      <c r="Y1549" s="23">
        <f t="shared" si="658"/>
        <v>0.94881051716158482</v>
      </c>
      <c r="Z1549" s="23">
        <f t="shared" si="659"/>
        <v>5.1189482838415221E-2</v>
      </c>
      <c r="AA1549" s="24">
        <f>IF(SUMIFS('Daily NSE Equity Options'!$M:$M,'Daily NSE Equity Options'!$A:$A,$A1549)=0,"",SUMIFS('Daily NSE Equity Options'!$M:$M,'Daily NSE Equity Options'!$A:$A,$A1549))</f>
        <v>474299719</v>
      </c>
      <c r="AB1549" s="9">
        <f>IF(SUMIFS('Daily BSE Equity Options'!$M:$M,'Daily BSE Equity Options'!$A:$A,$A1549)=0,"",SUMIFS('Daily BSE Equity Options'!$M:$M,'Daily BSE Equity Options'!$A:$A,$A1549))</f>
        <v>26200778</v>
      </c>
      <c r="AC1549" s="9">
        <f t="shared" si="660"/>
        <v>500500497</v>
      </c>
      <c r="AD1549" s="26">
        <f t="shared" si="661"/>
        <v>6.4110523809992568</v>
      </c>
      <c r="AE1549" s="26">
        <f t="shared" si="662"/>
        <v>-0.51072270702290201</v>
      </c>
      <c r="AF1549" s="26">
        <f t="shared" si="663"/>
        <v>3.2578057475590567</v>
      </c>
      <c r="AG1549" s="26">
        <f t="shared" si="672"/>
        <v>1.6481579153054278</v>
      </c>
      <c r="AH1549" s="26">
        <f t="shared" si="673"/>
        <v>0.28147708249004544</v>
      </c>
      <c r="AI1549" s="26">
        <f t="shared" si="674"/>
        <v>1.5081295865933537</v>
      </c>
      <c r="AJ1549" s="26">
        <f t="shared" si="664"/>
        <v>0.94765084518986997</v>
      </c>
      <c r="AK1549" s="26">
        <f t="shared" si="665"/>
        <v>5.2349154810129986E-2</v>
      </c>
      <c r="AL1549" s="29">
        <v>13.61</v>
      </c>
      <c r="AM1549" s="30">
        <v>13.967499999999999</v>
      </c>
      <c r="AN1549" s="30">
        <v>13.1525</v>
      </c>
      <c r="AO1549" s="30">
        <v>13.6</v>
      </c>
      <c r="AP1549" s="31">
        <v>-6.9999999999999999E-4</v>
      </c>
    </row>
    <row r="1550" spans="1:42" x14ac:dyDescent="0.2">
      <c r="A1550" s="11">
        <v>46204</v>
      </c>
      <c r="B1550" s="5" t="s">
        <v>240</v>
      </c>
      <c r="C1550" s="10">
        <v>46204</v>
      </c>
      <c r="D1550" s="5" t="s">
        <v>200</v>
      </c>
      <c r="E1550" s="18">
        <f>IF(SUMIFS('Daily NSE Equity Options'!$K:$K,'Daily NSE Equity Options'!$A:$A,$A1550)=0,"",SUMIFS('Daily NSE Equity Options'!$K:$K,'Daily NSE Equity Options'!$A:$A,$A1550))</f>
        <v>388.85410000000002</v>
      </c>
      <c r="F1550" s="7">
        <f>IF(SUMIFS('Daily BSE Equity Options'!$K:$K,'Daily BSE Equity Options'!$A:$A,$A1550)=0,"",SUMIFS('Daily BSE Equity Options'!$K:$K,'Daily BSE Equity Options'!$A:$A,$A1550))</f>
        <v>355.11270000000002</v>
      </c>
      <c r="G1550" s="7">
        <f t="shared" si="648"/>
        <v>743.96680000000003</v>
      </c>
      <c r="H1550" s="20">
        <f t="shared" si="649"/>
        <v>0.3128611089634532</v>
      </c>
      <c r="I1550" s="20">
        <f t="shared" si="650"/>
        <v>0.72484528676530968</v>
      </c>
      <c r="J1550" s="20">
        <f t="shared" si="651"/>
        <v>0.48180131344444144</v>
      </c>
      <c r="K1550" s="20">
        <f t="shared" si="666"/>
        <v>-0.57837035054798802</v>
      </c>
      <c r="L1550" s="20">
        <f t="shared" si="667"/>
        <v>2.4245950616617229</v>
      </c>
      <c r="M1550" s="20">
        <f t="shared" si="668"/>
        <v>-0.27485746511996467</v>
      </c>
      <c r="N1550" s="20">
        <f t="shared" si="652"/>
        <v>0.52267668395955302</v>
      </c>
      <c r="O1550" s="20">
        <f t="shared" si="653"/>
        <v>0.47732331604044698</v>
      </c>
      <c r="P1550" s="21">
        <f>IF(SUMIFS('Daily NSE Equity Options'!$L:$L,'Daily NSE Equity Options'!$A:$A,$A1550)=0,"",SUMIFS('Daily NSE Equity Options'!$L:$L,'Daily NSE Equity Options'!$A:$A,$A1550))</f>
        <v>76699.520900000003</v>
      </c>
      <c r="Q1550" s="8">
        <f>IF(SUMIFS('Daily BSE Equity Options'!$L:$L,'Daily BSE Equity Options'!$A:$A,$A1550)=0,"",SUMIFS('Daily BSE Equity Options'!$L:$L,'Daily BSE Equity Options'!$A:$A,$A1550))</f>
        <v>187986.06299999999</v>
      </c>
      <c r="R1550" s="8">
        <f t="shared" si="654"/>
        <v>264685.58389999997</v>
      </c>
      <c r="S1550" s="23">
        <f t="shared" si="655"/>
        <v>-0.20814883309584742</v>
      </c>
      <c r="T1550" s="23">
        <f t="shared" si="656"/>
        <v>-0.57132819937823642</v>
      </c>
      <c r="U1550" s="23">
        <f t="shared" si="657"/>
        <v>-0.50562326367434585</v>
      </c>
      <c r="V1550" s="23">
        <f t="shared" si="669"/>
        <v>-0.89742104364755459</v>
      </c>
      <c r="W1550" s="23">
        <f t="shared" si="670"/>
        <v>3.6600440894668669</v>
      </c>
      <c r="X1550" s="23">
        <f t="shared" si="671"/>
        <v>-0.66412676042931817</v>
      </c>
      <c r="Y1550" s="23">
        <f t="shared" si="658"/>
        <v>0.28977596652554227</v>
      </c>
      <c r="Z1550" s="23">
        <f t="shared" si="659"/>
        <v>0.71022403347445784</v>
      </c>
      <c r="AA1550" s="24">
        <f>IF(SUMIFS('Daily NSE Equity Options'!$M:$M,'Daily NSE Equity Options'!$A:$A,$A1550)=0,"",SUMIFS('Daily NSE Equity Options'!$M:$M,'Daily NSE Equity Options'!$A:$A,$A1550))</f>
        <v>51595658</v>
      </c>
      <c r="AB1550" s="9">
        <f>IF(SUMIFS('Daily BSE Equity Options'!$M:$M,'Daily BSE Equity Options'!$A:$A,$A1550)=0,"",SUMIFS('Daily BSE Equity Options'!$M:$M,'Daily BSE Equity Options'!$A:$A,$A1550))</f>
        <v>122008584</v>
      </c>
      <c r="AC1550" s="9">
        <f t="shared" si="660"/>
        <v>173604242</v>
      </c>
      <c r="AD1550" s="26">
        <f t="shared" si="661"/>
        <v>-2.7897122135505437E-2</v>
      </c>
      <c r="AE1550" s="26">
        <f t="shared" si="662"/>
        <v>-0.53410851890569744</v>
      </c>
      <c r="AF1550" s="26">
        <f t="shared" si="663"/>
        <v>-0.44880248216719576</v>
      </c>
      <c r="AG1550" s="26">
        <f t="shared" si="672"/>
        <v>-0.89121718623662094</v>
      </c>
      <c r="AH1550" s="26">
        <f t="shared" si="673"/>
        <v>3.6566779047553473</v>
      </c>
      <c r="AI1550" s="26">
        <f t="shared" si="674"/>
        <v>-0.65313872205805223</v>
      </c>
      <c r="AJ1550" s="26">
        <f t="shared" si="664"/>
        <v>0.29720274922775214</v>
      </c>
      <c r="AK1550" s="26">
        <f t="shared" si="665"/>
        <v>0.70279725077224786</v>
      </c>
      <c r="AL1550" s="29">
        <v>13.6</v>
      </c>
      <c r="AM1550" s="30">
        <v>14.0725</v>
      </c>
      <c r="AN1550" s="30">
        <v>13.15</v>
      </c>
      <c r="AO1550" s="30">
        <v>13.24</v>
      </c>
      <c r="AP1550" s="31">
        <v>-2.6499999999999999E-2</v>
      </c>
    </row>
    <row r="1551" spans="1:42" x14ac:dyDescent="0.2">
      <c r="A1551" s="11">
        <v>46205</v>
      </c>
      <c r="B1551" s="5" t="s">
        <v>243</v>
      </c>
      <c r="C1551" s="10">
        <v>46204</v>
      </c>
      <c r="D1551" s="5" t="s">
        <v>200</v>
      </c>
      <c r="E1551" s="18">
        <f>IF(SUMIFS('Daily NSE Equity Options'!$K:$K,'Daily NSE Equity Options'!$A:$A,$A1551)=0,"",SUMIFS('Daily NSE Equity Options'!$K:$K,'Daily NSE Equity Options'!$A:$A,$A1551))</f>
        <v>333.08580000000001</v>
      </c>
      <c r="F1551" s="7">
        <f>IF(SUMIFS('Daily BSE Equity Options'!$K:$K,'Daily BSE Equity Options'!$A:$A,$A1551)=0,"",SUMIFS('Daily BSE Equity Options'!$K:$K,'Daily BSE Equity Options'!$A:$A,$A1551))</f>
        <v>547.02139999999997</v>
      </c>
      <c r="G1551" s="7">
        <f t="shared" si="648"/>
        <v>880.10719999999992</v>
      </c>
      <c r="H1551" s="20">
        <f t="shared" si="649"/>
        <v>-0.29237908004084023</v>
      </c>
      <c r="I1551" s="20">
        <f t="shared" si="650"/>
        <v>10.637564674246033</v>
      </c>
      <c r="J1551" s="20">
        <f t="shared" si="651"/>
        <v>0.69997740078073534</v>
      </c>
      <c r="K1551" s="20">
        <f t="shared" si="666"/>
        <v>-0.14341702967771208</v>
      </c>
      <c r="L1551" s="20">
        <f t="shared" si="667"/>
        <v>0.54041632416976348</v>
      </c>
      <c r="M1551" s="20">
        <f t="shared" si="668"/>
        <v>0.1829925743998253</v>
      </c>
      <c r="N1551" s="20">
        <f t="shared" si="652"/>
        <v>0.37846048754060874</v>
      </c>
      <c r="O1551" s="20">
        <f t="shared" si="653"/>
        <v>0.62153951245939132</v>
      </c>
      <c r="P1551" s="21">
        <f>IF(SUMIFS('Daily NSE Equity Options'!$L:$L,'Daily NSE Equity Options'!$A:$A,$A1551)=0,"",SUMIFS('Daily NSE Equity Options'!$L:$L,'Daily NSE Equity Options'!$A:$A,$A1551))</f>
        <v>82142.638200000001</v>
      </c>
      <c r="Q1551" s="8">
        <f>IF(SUMIFS('Daily BSE Equity Options'!$L:$L,'Daily BSE Equity Options'!$A:$A,$A1551)=0,"",SUMIFS('Daily BSE Equity Options'!$L:$L,'Daily BSE Equity Options'!$A:$A,$A1551))</f>
        <v>748929.42249999999</v>
      </c>
      <c r="R1551" s="8">
        <f t="shared" si="654"/>
        <v>831072.06070000003</v>
      </c>
      <c r="S1551" s="23">
        <f t="shared" si="655"/>
        <v>-0.59312924151557445</v>
      </c>
      <c r="T1551" s="23">
        <f t="shared" si="656"/>
        <v>42.42340140410306</v>
      </c>
      <c r="U1551" s="23">
        <f t="shared" si="657"/>
        <v>2.7924959657776149</v>
      </c>
      <c r="V1551" s="23">
        <f t="shared" si="669"/>
        <v>7.0966770536893931E-2</v>
      </c>
      <c r="W1551" s="23">
        <f t="shared" si="670"/>
        <v>2.9839624839635053</v>
      </c>
      <c r="X1551" s="23">
        <f t="shared" si="671"/>
        <v>2.1398463356205482</v>
      </c>
      <c r="Y1551" s="23">
        <f t="shared" si="658"/>
        <v>9.8839369152673037E-2</v>
      </c>
      <c r="Z1551" s="23">
        <f t="shared" si="659"/>
        <v>0.90116063084732689</v>
      </c>
      <c r="AA1551" s="24">
        <f>IF(SUMIFS('Daily NSE Equity Options'!$M:$M,'Daily NSE Equity Options'!$A:$A,$A1551)=0,"",SUMIFS('Daily NSE Equity Options'!$M:$M,'Daily NSE Equity Options'!$A:$A,$A1551))</f>
        <v>54843262</v>
      </c>
      <c r="AB1551" s="9">
        <f>IF(SUMIFS('Daily BSE Equity Options'!$M:$M,'Daily BSE Equity Options'!$A:$A,$A1551)=0,"",SUMIFS('Daily BSE Equity Options'!$M:$M,'Daily BSE Equity Options'!$A:$A,$A1551))</f>
        <v>484177052</v>
      </c>
      <c r="AC1551" s="9">
        <f t="shared" si="660"/>
        <v>539020314</v>
      </c>
      <c r="AD1551" s="26">
        <f t="shared" si="661"/>
        <v>-0.49241487658687044</v>
      </c>
      <c r="AE1551" s="26">
        <f t="shared" si="662"/>
        <v>46.114334257111274</v>
      </c>
      <c r="AF1551" s="26">
        <f t="shared" si="663"/>
        <v>3.5554583160087363</v>
      </c>
      <c r="AG1551" s="26">
        <f t="shared" si="672"/>
        <v>6.2943358528347426E-2</v>
      </c>
      <c r="AH1551" s="26">
        <f t="shared" si="673"/>
        <v>2.9683851424748933</v>
      </c>
      <c r="AI1551" s="26">
        <f t="shared" si="674"/>
        <v>2.104879856564795</v>
      </c>
      <c r="AJ1551" s="26">
        <f t="shared" si="664"/>
        <v>0.10174618762141867</v>
      </c>
      <c r="AK1551" s="26">
        <f t="shared" si="665"/>
        <v>0.89825381237858137</v>
      </c>
      <c r="AL1551" s="29">
        <v>13.2425</v>
      </c>
      <c r="AM1551" s="30">
        <v>13.2925</v>
      </c>
      <c r="AN1551" s="30">
        <v>12.192500000000001</v>
      </c>
      <c r="AO1551" s="30">
        <v>12.29</v>
      </c>
      <c r="AP1551" s="31">
        <v>-7.1900000000000006E-2</v>
      </c>
    </row>
    <row r="1552" spans="1:42" x14ac:dyDescent="0.2">
      <c r="A1552" s="11">
        <v>46206</v>
      </c>
      <c r="B1552" s="5" t="s">
        <v>241</v>
      </c>
      <c r="C1552" s="10">
        <v>46204</v>
      </c>
      <c r="D1552" s="5" t="s">
        <v>200</v>
      </c>
      <c r="E1552" s="18">
        <f>IF(SUMIFS('Daily NSE Equity Options'!$K:$K,'Daily NSE Equity Options'!$A:$A,$A1552)=0,"",SUMIFS('Daily NSE Equity Options'!$K:$K,'Daily NSE Equity Options'!$A:$A,$A1552))</f>
        <v>487.56439999999998</v>
      </c>
      <c r="F1552" s="7">
        <f>IF(SUMIFS('Daily BSE Equity Options'!$K:$K,'Daily BSE Equity Options'!$A:$A,$A1552)=0,"",SUMIFS('Daily BSE Equity Options'!$K:$K,'Daily BSE Equity Options'!$A:$A,$A1552))</f>
        <v>92.115499999999997</v>
      </c>
      <c r="G1552" s="7">
        <f t="shared" si="648"/>
        <v>579.67989999999998</v>
      </c>
      <c r="H1552" s="20">
        <f t="shared" si="649"/>
        <v>-0.27506541020005115</v>
      </c>
      <c r="I1552" s="20">
        <f t="shared" si="650"/>
        <v>0.40667424096657845</v>
      </c>
      <c r="J1552" s="20">
        <f t="shared" si="651"/>
        <v>-0.21457685876485799</v>
      </c>
      <c r="K1552" s="20">
        <f t="shared" si="666"/>
        <v>0.46378020317888047</v>
      </c>
      <c r="L1552" s="20">
        <f t="shared" si="667"/>
        <v>-0.83160530831152124</v>
      </c>
      <c r="M1552" s="20">
        <f t="shared" si="668"/>
        <v>-0.34135307607982301</v>
      </c>
      <c r="N1552" s="20">
        <f t="shared" si="652"/>
        <v>0.84109247189698999</v>
      </c>
      <c r="O1552" s="20">
        <f t="shared" si="653"/>
        <v>0.15890752810300995</v>
      </c>
      <c r="P1552" s="21">
        <f>IF(SUMIFS('Daily NSE Equity Options'!$L:$L,'Daily NSE Equity Options'!$A:$A,$A1552)=0,"",SUMIFS('Daily NSE Equity Options'!$L:$L,'Daily NSE Equity Options'!$A:$A,$A1552))</f>
        <v>147055.39430000001</v>
      </c>
      <c r="Q1552" s="8">
        <f>IF(SUMIFS('Daily BSE Equity Options'!$L:$L,'Daily BSE Equity Options'!$A:$A,$A1552)=0,"",SUMIFS('Daily BSE Equity Options'!$L:$L,'Daily BSE Equity Options'!$A:$A,$A1552))</f>
        <v>26306.2209</v>
      </c>
      <c r="R1552" s="8">
        <f t="shared" si="654"/>
        <v>173361.6152</v>
      </c>
      <c r="S1552" s="23">
        <f t="shared" si="655"/>
        <v>-0.75664679385169309</v>
      </c>
      <c r="T1552" s="23">
        <f t="shared" si="656"/>
        <v>-4.0296027206414564E-3</v>
      </c>
      <c r="U1552" s="23">
        <f t="shared" si="657"/>
        <v>-0.72512848080830861</v>
      </c>
      <c r="V1552" s="23">
        <f t="shared" si="669"/>
        <v>0.79024435448434405</v>
      </c>
      <c r="W1552" s="23">
        <f t="shared" si="670"/>
        <v>-0.96487489994426012</v>
      </c>
      <c r="X1552" s="23">
        <f t="shared" si="671"/>
        <v>-0.79140002004882704</v>
      </c>
      <c r="Y1552" s="23">
        <f t="shared" si="658"/>
        <v>0.84825809987031098</v>
      </c>
      <c r="Z1552" s="23">
        <f t="shared" si="659"/>
        <v>0.15174190012968916</v>
      </c>
      <c r="AA1552" s="24">
        <f>IF(SUMIFS('Daily NSE Equity Options'!$M:$M,'Daily NSE Equity Options'!$A:$A,$A1552)=0,"",SUMIFS('Daily NSE Equity Options'!$M:$M,'Daily NSE Equity Options'!$A:$A,$A1552))</f>
        <v>95941201</v>
      </c>
      <c r="AB1552" s="9">
        <f>IF(SUMIFS('Daily BSE Equity Options'!$M:$M,'Daily BSE Equity Options'!$A:$A,$A1552)=0,"",SUMIFS('Daily BSE Equity Options'!$M:$M,'Daily BSE Equity Options'!$A:$A,$A1552))</f>
        <v>16834732</v>
      </c>
      <c r="AC1552" s="9">
        <f t="shared" si="660"/>
        <v>112775933</v>
      </c>
      <c r="AD1552" s="26">
        <f t="shared" si="661"/>
        <v>-0.69840191386455797</v>
      </c>
      <c r="AE1552" s="26">
        <f t="shared" si="662"/>
        <v>6.842855995940722E-2</v>
      </c>
      <c r="AF1552" s="26">
        <f t="shared" si="663"/>
        <v>-0.66221197005802179</v>
      </c>
      <c r="AG1552" s="26">
        <f t="shared" si="672"/>
        <v>0.74937079782015892</v>
      </c>
      <c r="AH1552" s="26">
        <f t="shared" si="673"/>
        <v>-0.96523021499994588</v>
      </c>
      <c r="AI1552" s="26">
        <f t="shared" si="674"/>
        <v>-0.79077609865367715</v>
      </c>
      <c r="AJ1552" s="26">
        <f t="shared" si="664"/>
        <v>0.85072407248450788</v>
      </c>
      <c r="AK1552" s="26">
        <f t="shared" si="665"/>
        <v>0.14927592751549215</v>
      </c>
      <c r="AL1552" s="29">
        <v>12.2875</v>
      </c>
      <c r="AM1552" s="30">
        <v>12.2875</v>
      </c>
      <c r="AN1552" s="30">
        <v>11.65</v>
      </c>
      <c r="AO1552" s="30">
        <v>11.8</v>
      </c>
      <c r="AP1552" s="31">
        <v>-3.9699999999999999E-2</v>
      </c>
    </row>
    <row r="1553" spans="1:42" x14ac:dyDescent="0.2">
      <c r="A1553" s="11">
        <v>46209</v>
      </c>
      <c r="B1553" s="5" t="s">
        <v>244</v>
      </c>
      <c r="C1553" s="10">
        <v>46204</v>
      </c>
      <c r="D1553" s="5" t="s">
        <v>200</v>
      </c>
      <c r="E1553" s="18">
        <f>IF(SUMIFS('Daily NSE Equity Options'!$K:$K,'Daily NSE Equity Options'!$A:$A,$A1553)=0,"",SUMIFS('Daily NSE Equity Options'!$K:$K,'Daily NSE Equity Options'!$A:$A,$A1553))</f>
        <v>459.80309999999997</v>
      </c>
      <c r="F1553" s="7">
        <f>IF(SUMIFS('Daily BSE Equity Options'!$K:$K,'Daily BSE Equity Options'!$A:$A,$A1553)=0,"",SUMIFS('Daily BSE Equity Options'!$K:$K,'Daily BSE Equity Options'!$A:$A,$A1553))</f>
        <v>87.080299999999994</v>
      </c>
      <c r="G1553" s="7">
        <f t="shared" si="648"/>
        <v>546.88339999999994</v>
      </c>
      <c r="H1553" s="20" t="str">
        <f t="shared" si="649"/>
        <v/>
      </c>
      <c r="I1553" s="20" t="str">
        <f t="shared" si="650"/>
        <v/>
      </c>
      <c r="J1553" s="20" t="str">
        <f t="shared" si="651"/>
        <v/>
      </c>
      <c r="K1553" s="20">
        <f t="shared" si="666"/>
        <v>-5.6938734657411394E-2</v>
      </c>
      <c r="L1553" s="20">
        <f t="shared" si="667"/>
        <v>-5.4661810444496362E-2</v>
      </c>
      <c r="M1553" s="20">
        <f t="shared" si="668"/>
        <v>-5.6576914259059197E-2</v>
      </c>
      <c r="N1553" s="20">
        <f t="shared" si="652"/>
        <v>0.84076989720295048</v>
      </c>
      <c r="O1553" s="20">
        <f t="shared" si="653"/>
        <v>0.15923010279704961</v>
      </c>
      <c r="P1553" s="21">
        <f>IF(SUMIFS('Daily NSE Equity Options'!$L:$L,'Daily NSE Equity Options'!$A:$A,$A1553)=0,"",SUMIFS('Daily NSE Equity Options'!$L:$L,'Daily NSE Equity Options'!$A:$A,$A1553))</f>
        <v>205178.9135</v>
      </c>
      <c r="Q1553" s="8">
        <f>IF(SUMIFS('Daily BSE Equity Options'!$L:$L,'Daily BSE Equity Options'!$A:$A,$A1553)=0,"",SUMIFS('Daily BSE Equity Options'!$L:$L,'Daily BSE Equity Options'!$A:$A,$A1553))</f>
        <v>31557.553800000002</v>
      </c>
      <c r="R1553" s="8">
        <f t="shared" si="654"/>
        <v>236736.46729999999</v>
      </c>
      <c r="S1553" s="23" t="str">
        <f t="shared" si="655"/>
        <v/>
      </c>
      <c r="T1553" s="23" t="str">
        <f t="shared" si="656"/>
        <v/>
      </c>
      <c r="U1553" s="23" t="str">
        <f t="shared" si="657"/>
        <v/>
      </c>
      <c r="V1553" s="23">
        <f t="shared" si="669"/>
        <v>0.39524914728000549</v>
      </c>
      <c r="W1553" s="23">
        <f t="shared" si="670"/>
        <v>0.19962323436583018</v>
      </c>
      <c r="X1553" s="23">
        <f t="shared" si="671"/>
        <v>0.36556449953980352</v>
      </c>
      <c r="Y1553" s="23">
        <f t="shared" si="658"/>
        <v>0.86669753857562948</v>
      </c>
      <c r="Z1553" s="23">
        <f t="shared" si="659"/>
        <v>0.13330246142437052</v>
      </c>
      <c r="AA1553" s="24">
        <f>IF(SUMIFS('Daily NSE Equity Options'!$M:$M,'Daily NSE Equity Options'!$A:$A,$A1553)=0,"",SUMIFS('Daily NSE Equity Options'!$M:$M,'Daily NSE Equity Options'!$A:$A,$A1553))</f>
        <v>132063656</v>
      </c>
      <c r="AB1553" s="9">
        <f>IF(SUMIFS('Daily BSE Equity Options'!$M:$M,'Daily BSE Equity Options'!$A:$A,$A1553)=0,"",SUMIFS('Daily BSE Equity Options'!$M:$M,'Daily BSE Equity Options'!$A:$A,$A1553))</f>
        <v>20163169</v>
      </c>
      <c r="AC1553" s="9">
        <f t="shared" si="660"/>
        <v>152226825</v>
      </c>
      <c r="AD1553" s="26" t="str">
        <f t="shared" si="661"/>
        <v/>
      </c>
      <c r="AE1553" s="26" t="str">
        <f t="shared" si="662"/>
        <v/>
      </c>
      <c r="AF1553" s="26" t="str">
        <f t="shared" si="663"/>
        <v/>
      </c>
      <c r="AG1553" s="26">
        <f t="shared" si="672"/>
        <v>0.37650617902938288</v>
      </c>
      <c r="AH1553" s="26">
        <f t="shared" si="673"/>
        <v>0.19771250293737963</v>
      </c>
      <c r="AI1553" s="26">
        <f t="shared" si="674"/>
        <v>0.34981658719684461</v>
      </c>
      <c r="AJ1553" s="26">
        <f t="shared" si="664"/>
        <v>0.86754523061227873</v>
      </c>
      <c r="AK1553" s="26">
        <f t="shared" si="665"/>
        <v>0.13245476938772124</v>
      </c>
      <c r="AL1553" s="29">
        <v>11.797499999999999</v>
      </c>
      <c r="AM1553" s="30">
        <v>12.3575</v>
      </c>
      <c r="AN1553" s="30">
        <v>11.702500000000001</v>
      </c>
      <c r="AO1553" s="30">
        <v>11.82</v>
      </c>
      <c r="AP1553" s="31">
        <v>1.9E-3</v>
      </c>
    </row>
    <row r="1554" spans="1:42" x14ac:dyDescent="0.2">
      <c r="A1554" s="11">
        <v>46210</v>
      </c>
      <c r="B1554" s="5" t="s">
        <v>242</v>
      </c>
      <c r="C1554" s="10">
        <v>46204</v>
      </c>
      <c r="D1554" s="5" t="s">
        <v>200</v>
      </c>
      <c r="E1554" s="18">
        <f>IF(SUMIFS('Daily NSE Equity Options'!$K:$K,'Daily NSE Equity Options'!$A:$A,$A1554)=0,"",SUMIFS('Daily NSE Equity Options'!$K:$K,'Daily NSE Equity Options'!$A:$A,$A1554))</f>
        <v>674.8886</v>
      </c>
      <c r="F1554" s="7">
        <f>IF(SUMIFS('Daily BSE Equity Options'!$K:$K,'Daily BSE Equity Options'!$A:$A,$A1554)=0,"",SUMIFS('Daily BSE Equity Options'!$K:$K,'Daily BSE Equity Options'!$A:$A,$A1554))</f>
        <v>101.5928</v>
      </c>
      <c r="G1554" s="7">
        <f t="shared" si="648"/>
        <v>776.48140000000001</v>
      </c>
      <c r="H1554" s="20">
        <f t="shared" si="649"/>
        <v>1.3141399459396252</v>
      </c>
      <c r="I1554" s="20">
        <f t="shared" si="650"/>
        <v>-8.0688012625147576E-2</v>
      </c>
      <c r="J1554" s="20">
        <f t="shared" si="651"/>
        <v>0.93084211848169729</v>
      </c>
      <c r="K1554" s="20">
        <f t="shared" si="666"/>
        <v>0.46777740297966686</v>
      </c>
      <c r="L1554" s="20">
        <f t="shared" si="667"/>
        <v>0.1666565227726593</v>
      </c>
      <c r="M1554" s="20">
        <f t="shared" si="668"/>
        <v>0.41982989426996697</v>
      </c>
      <c r="N1554" s="20">
        <f t="shared" si="652"/>
        <v>0.86916260969032866</v>
      </c>
      <c r="O1554" s="20">
        <f t="shared" si="653"/>
        <v>0.13083739030967129</v>
      </c>
      <c r="P1554" s="21">
        <f>IF(SUMIFS('Daily NSE Equity Options'!$L:$L,'Daily NSE Equity Options'!$A:$A,$A1554)=0,"",SUMIFS('Daily NSE Equity Options'!$L:$L,'Daily NSE Equity Options'!$A:$A,$A1554))</f>
        <v>621715.05149999994</v>
      </c>
      <c r="Q1554" s="8">
        <f>IF(SUMIFS('Daily BSE Equity Options'!$L:$L,'Daily BSE Equity Options'!$A:$A,$A1554)=0,"",SUMIFS('Daily BSE Equity Options'!$L:$L,'Daily BSE Equity Options'!$A:$A,$A1554))</f>
        <v>46690.369500000001</v>
      </c>
      <c r="R1554" s="8">
        <f t="shared" si="654"/>
        <v>668405.42099999997</v>
      </c>
      <c r="S1554" s="23">
        <f t="shared" si="655"/>
        <v>5.8569904841933971</v>
      </c>
      <c r="T1554" s="23">
        <f t="shared" si="656"/>
        <v>-0.40074558185175957</v>
      </c>
      <c r="U1554" s="23">
        <f t="shared" si="657"/>
        <v>2.9648472223853055</v>
      </c>
      <c r="V1554" s="23">
        <f t="shared" si="669"/>
        <v>2.0301118223827612</v>
      </c>
      <c r="W1554" s="23">
        <f t="shared" si="670"/>
        <v>0.47953069480309329</v>
      </c>
      <c r="X1554" s="23">
        <f t="shared" si="671"/>
        <v>1.8234155414382158</v>
      </c>
      <c r="Y1554" s="23">
        <f t="shared" si="658"/>
        <v>0.93014663251811058</v>
      </c>
      <c r="Z1554" s="23">
        <f t="shared" si="659"/>
        <v>6.9853367481889417E-2</v>
      </c>
      <c r="AA1554" s="24">
        <f>IF(SUMIFS('Daily NSE Equity Options'!$M:$M,'Daily NSE Equity Options'!$A:$A,$A1554)=0,"",SUMIFS('Daily NSE Equity Options'!$M:$M,'Daily NSE Equity Options'!$A:$A,$A1554))</f>
        <v>394323565</v>
      </c>
      <c r="AB1554" s="9">
        <f>IF(SUMIFS('Daily BSE Equity Options'!$M:$M,'Daily BSE Equity Options'!$A:$A,$A1554)=0,"",SUMIFS('Daily BSE Equity Options'!$M:$M,'Daily BSE Equity Options'!$A:$A,$A1554))</f>
        <v>29762014</v>
      </c>
      <c r="AC1554" s="9">
        <f t="shared" si="660"/>
        <v>424085579</v>
      </c>
      <c r="AD1554" s="26">
        <f t="shared" si="661"/>
        <v>6.9787115889373874</v>
      </c>
      <c r="AE1554" s="26">
        <f t="shared" si="662"/>
        <v>-0.36127999240455355</v>
      </c>
      <c r="AF1554" s="26">
        <f t="shared" si="663"/>
        <v>3.4167162240605826</v>
      </c>
      <c r="AG1554" s="26">
        <f t="shared" si="672"/>
        <v>1.9858598265672729</v>
      </c>
      <c r="AH1554" s="26">
        <f t="shared" si="673"/>
        <v>0.4760583517402448</v>
      </c>
      <c r="AI1554" s="26">
        <f t="shared" si="674"/>
        <v>1.7858794203978174</v>
      </c>
      <c r="AJ1554" s="26">
        <f t="shared" si="664"/>
        <v>0.92982073554545464</v>
      </c>
      <c r="AK1554" s="26">
        <f t="shared" si="665"/>
        <v>7.0179264454545393E-2</v>
      </c>
      <c r="AL1554" s="29">
        <v>11.817500000000001</v>
      </c>
      <c r="AM1554" s="30">
        <v>11.935</v>
      </c>
      <c r="AN1554" s="30">
        <v>11.055</v>
      </c>
      <c r="AO1554" s="30">
        <v>11.65</v>
      </c>
      <c r="AP1554" s="31">
        <v>-1.4200000000000001E-2</v>
      </c>
    </row>
    <row r="1555" spans="1:42" x14ac:dyDescent="0.2">
      <c r="A1555" s="11">
        <v>46211</v>
      </c>
      <c r="B1555" s="5" t="s">
        <v>240</v>
      </c>
      <c r="C1555" s="10">
        <v>46204</v>
      </c>
      <c r="D1555" s="5" t="s">
        <v>200</v>
      </c>
      <c r="E1555" s="18">
        <f>IF(SUMIFS('Daily NSE Equity Options'!$K:$K,'Daily NSE Equity Options'!$A:$A,$A1555)=0,"",SUMIFS('Daily NSE Equity Options'!$K:$K,'Daily NSE Equity Options'!$A:$A,$A1555))</f>
        <v>557.88750000000005</v>
      </c>
      <c r="F1555" s="7">
        <f>IF(SUMIFS('Daily BSE Equity Options'!$K:$K,'Daily BSE Equity Options'!$A:$A,$A1555)=0,"",SUMIFS('Daily BSE Equity Options'!$K:$K,'Daily BSE Equity Options'!$A:$A,$A1555))</f>
        <v>499.37060000000002</v>
      </c>
      <c r="G1555" s="7">
        <f t="shared" si="648"/>
        <v>1057.2581</v>
      </c>
      <c r="H1555" s="20">
        <f t="shared" si="649"/>
        <v>1.0219454312577514</v>
      </c>
      <c r="I1555" s="20">
        <f t="shared" si="650"/>
        <v>1.536964952869825</v>
      </c>
      <c r="J1555" s="20">
        <f t="shared" si="651"/>
        <v>1.2363810776852233</v>
      </c>
      <c r="K1555" s="20">
        <f t="shared" si="666"/>
        <v>-0.17336357437360761</v>
      </c>
      <c r="L1555" s="20">
        <f t="shared" si="667"/>
        <v>3.9154132970053004</v>
      </c>
      <c r="M1555" s="20">
        <f t="shared" si="668"/>
        <v>0.36160132103615106</v>
      </c>
      <c r="N1555" s="20">
        <f t="shared" si="652"/>
        <v>0.52767389533359932</v>
      </c>
      <c r="O1555" s="20">
        <f t="shared" si="653"/>
        <v>0.47232610466640079</v>
      </c>
      <c r="P1555" s="21">
        <f>IF(SUMIFS('Daily NSE Equity Options'!$L:$L,'Daily NSE Equity Options'!$A:$A,$A1555)=0,"",SUMIFS('Daily NSE Equity Options'!$L:$L,'Daily NSE Equity Options'!$A:$A,$A1555))</f>
        <v>117041.29859999999</v>
      </c>
      <c r="Q1555" s="8">
        <f>IF(SUMIFS('Daily BSE Equity Options'!$L:$L,'Daily BSE Equity Options'!$A:$A,$A1555)=0,"",SUMIFS('Daily BSE Equity Options'!$L:$L,'Daily BSE Equity Options'!$A:$A,$A1555))</f>
        <v>267059.76250000001</v>
      </c>
      <c r="R1555" s="8">
        <f t="shared" si="654"/>
        <v>384101.06109999999</v>
      </c>
      <c r="S1555" s="23">
        <f t="shared" si="655"/>
        <v>0.286952192814105</v>
      </c>
      <c r="T1555" s="23">
        <f t="shared" si="656"/>
        <v>-0.42076240376925911</v>
      </c>
      <c r="U1555" s="23">
        <f t="shared" si="657"/>
        <v>-0.30416282200779632</v>
      </c>
      <c r="V1555" s="23">
        <f t="shared" si="669"/>
        <v>-0.81174446666906852</v>
      </c>
      <c r="W1555" s="23">
        <f t="shared" si="670"/>
        <v>4.7198040058346509</v>
      </c>
      <c r="X1555" s="23">
        <f t="shared" si="671"/>
        <v>-0.42534717847538217</v>
      </c>
      <c r="Y1555" s="23">
        <f t="shared" si="658"/>
        <v>0.30471485359820061</v>
      </c>
      <c r="Z1555" s="23">
        <f t="shared" si="659"/>
        <v>0.6952851464017995</v>
      </c>
      <c r="AA1555" s="24">
        <f>IF(SUMIFS('Daily NSE Equity Options'!$M:$M,'Daily NSE Equity Options'!$A:$A,$A1555)=0,"",SUMIFS('Daily NSE Equity Options'!$M:$M,'Daily NSE Equity Options'!$A:$A,$A1555))</f>
        <v>77947341</v>
      </c>
      <c r="AB1555" s="9">
        <f>IF(SUMIFS('Daily BSE Equity Options'!$M:$M,'Daily BSE Equity Options'!$A:$A,$A1555)=0,"",SUMIFS('Daily BSE Equity Options'!$M:$M,'Daily BSE Equity Options'!$A:$A,$A1555))</f>
        <v>172675665</v>
      </c>
      <c r="AC1555" s="9">
        <f t="shared" si="660"/>
        <v>250623006</v>
      </c>
      <c r="AD1555" s="26">
        <f t="shared" si="661"/>
        <v>0.55555722968537102</v>
      </c>
      <c r="AE1555" s="26">
        <f t="shared" si="662"/>
        <v>-0.37403539107435579</v>
      </c>
      <c r="AF1555" s="26">
        <f t="shared" si="663"/>
        <v>-0.23113349721857701</v>
      </c>
      <c r="AG1555" s="26">
        <f t="shared" si="672"/>
        <v>-0.80232644478145754</v>
      </c>
      <c r="AH1555" s="26">
        <f t="shared" si="673"/>
        <v>4.8018810487757984</v>
      </c>
      <c r="AI1555" s="26">
        <f t="shared" si="674"/>
        <v>-0.40902728503295793</v>
      </c>
      <c r="AJ1555" s="26">
        <f t="shared" si="664"/>
        <v>0.3110143088779328</v>
      </c>
      <c r="AK1555" s="26">
        <f t="shared" si="665"/>
        <v>0.6889856911220672</v>
      </c>
      <c r="AL1555" s="29">
        <v>11.647500000000001</v>
      </c>
      <c r="AM1555" s="30">
        <v>15.16</v>
      </c>
      <c r="AN1555" s="30">
        <v>11.335000000000001</v>
      </c>
      <c r="AO1555" s="30">
        <v>14.68</v>
      </c>
      <c r="AP1555" s="31">
        <v>0.26040000000000002</v>
      </c>
    </row>
    <row r="1556" spans="1:42" x14ac:dyDescent="0.2">
      <c r="A1556" s="11">
        <v>46212</v>
      </c>
      <c r="B1556" s="5" t="s">
        <v>243</v>
      </c>
      <c r="C1556" s="10">
        <v>46204</v>
      </c>
      <c r="D1556" s="5" t="s">
        <v>200</v>
      </c>
      <c r="E1556" s="18">
        <f>IF(SUMIFS('Daily NSE Equity Options'!$K:$K,'Daily NSE Equity Options'!$A:$A,$A1556)=0,"",SUMIFS('Daily NSE Equity Options'!$K:$K,'Daily NSE Equity Options'!$A:$A,$A1556))</f>
        <v>387.48610000000002</v>
      </c>
      <c r="F1556" s="7">
        <f>IF(SUMIFS('Daily BSE Equity Options'!$K:$K,'Daily BSE Equity Options'!$A:$A,$A1556)=0,"",SUMIFS('Daily BSE Equity Options'!$K:$K,'Daily BSE Equity Options'!$A:$A,$A1556))</f>
        <v>677.48220000000003</v>
      </c>
      <c r="G1556" s="7">
        <f t="shared" si="648"/>
        <v>1064.9683</v>
      </c>
      <c r="H1556" s="20">
        <f t="shared" si="649"/>
        <v>6.2240108982514197E-3</v>
      </c>
      <c r="I1556" s="20">
        <f t="shared" si="650"/>
        <v>16.580182008319341</v>
      </c>
      <c r="J1556" s="20">
        <f t="shared" si="651"/>
        <v>1.513935169229462</v>
      </c>
      <c r="K1556" s="20">
        <f t="shared" si="666"/>
        <v>-0.30544043377921182</v>
      </c>
      <c r="L1556" s="20">
        <f t="shared" si="667"/>
        <v>0.35667217893884828</v>
      </c>
      <c r="M1556" s="20">
        <f t="shared" si="668"/>
        <v>7.292637436402627E-3</v>
      </c>
      <c r="N1556" s="20">
        <f t="shared" si="652"/>
        <v>0.36384754363111094</v>
      </c>
      <c r="O1556" s="20">
        <f t="shared" si="653"/>
        <v>0.63615245636888917</v>
      </c>
      <c r="P1556" s="21">
        <f>IF(SUMIFS('Daily NSE Equity Options'!$L:$L,'Daily NSE Equity Options'!$A:$A,$A1556)=0,"",SUMIFS('Daily NSE Equity Options'!$L:$L,'Daily NSE Equity Options'!$A:$A,$A1556))</f>
        <v>88882.547099999996</v>
      </c>
      <c r="Q1556" s="8">
        <f>IF(SUMIFS('Daily BSE Equity Options'!$L:$L,'Daily BSE Equity Options'!$A:$A,$A1556)=0,"",SUMIFS('Daily BSE Equity Options'!$L:$L,'Daily BSE Equity Options'!$A:$A,$A1556))</f>
        <v>892576.09219999996</v>
      </c>
      <c r="R1556" s="8">
        <f t="shared" si="654"/>
        <v>981458.63929999992</v>
      </c>
      <c r="S1556" s="23">
        <f t="shared" si="655"/>
        <v>-0.48561274378787522</v>
      </c>
      <c r="T1556" s="23">
        <f t="shared" si="656"/>
        <v>55.610921715184105</v>
      </c>
      <c r="U1556" s="23">
        <f t="shared" si="657"/>
        <v>4.2050228068785565</v>
      </c>
      <c r="V1556" s="23">
        <f t="shared" si="669"/>
        <v>-0.24058816705576092</v>
      </c>
      <c r="W1556" s="23">
        <f t="shared" si="670"/>
        <v>2.3422335279729753</v>
      </c>
      <c r="X1556" s="23">
        <f t="shared" si="671"/>
        <v>1.5552093933020377</v>
      </c>
      <c r="Y1556" s="23">
        <f t="shared" si="658"/>
        <v>9.0561683947673208E-2</v>
      </c>
      <c r="Z1556" s="23">
        <f t="shared" si="659"/>
        <v>0.90943831605232683</v>
      </c>
      <c r="AA1556" s="24">
        <f>IF(SUMIFS('Daily NSE Equity Options'!$M:$M,'Daily NSE Equity Options'!$A:$A,$A1556)=0,"",SUMIFS('Daily NSE Equity Options'!$M:$M,'Daily NSE Equity Options'!$A:$A,$A1556))</f>
        <v>59727326</v>
      </c>
      <c r="AB1556" s="9">
        <f>IF(SUMIFS('Daily BSE Equity Options'!$M:$M,'Daily BSE Equity Options'!$A:$A,$A1556)=0,"",SUMIFS('Daily BSE Equity Options'!$M:$M,'Daily BSE Equity Options'!$A:$A,$A1556))</f>
        <v>579897091</v>
      </c>
      <c r="AC1556" s="9">
        <f t="shared" si="660"/>
        <v>639624417</v>
      </c>
      <c r="AD1556" s="26">
        <f t="shared" si="661"/>
        <v>-0.35714491367623868</v>
      </c>
      <c r="AE1556" s="26">
        <f t="shared" si="662"/>
        <v>60.792532794747814</v>
      </c>
      <c r="AF1556" s="26">
        <f t="shared" si="663"/>
        <v>5.2528015875957133</v>
      </c>
      <c r="AG1556" s="26">
        <f t="shared" si="672"/>
        <v>-0.23374774259458064</v>
      </c>
      <c r="AH1556" s="26">
        <f t="shared" si="673"/>
        <v>2.3583023467724882</v>
      </c>
      <c r="AI1556" s="26">
        <f t="shared" si="674"/>
        <v>1.5521376796510054</v>
      </c>
      <c r="AJ1556" s="26">
        <f t="shared" si="664"/>
        <v>9.3378746046212935E-2</v>
      </c>
      <c r="AK1556" s="26">
        <f t="shared" si="665"/>
        <v>0.90662125395378712</v>
      </c>
      <c r="AL1556" s="29">
        <v>14.68</v>
      </c>
      <c r="AM1556" s="30">
        <v>14.68</v>
      </c>
      <c r="AN1556" s="30">
        <v>13.067500000000001</v>
      </c>
      <c r="AO1556" s="30">
        <v>13.36</v>
      </c>
      <c r="AP1556" s="31">
        <v>-8.9899999999999994E-2</v>
      </c>
    </row>
    <row r="1557" spans="1:42" x14ac:dyDescent="0.2">
      <c r="A1557" s="11">
        <v>46213</v>
      </c>
      <c r="B1557" s="5" t="s">
        <v>241</v>
      </c>
      <c r="C1557" s="10">
        <v>46204</v>
      </c>
      <c r="D1557" s="5" t="s">
        <v>200</v>
      </c>
      <c r="E1557" s="18">
        <f>IF(SUMIFS('Daily NSE Equity Options'!$K:$K,'Daily NSE Equity Options'!$A:$A,$A1557)=0,"",SUMIFS('Daily NSE Equity Options'!$K:$K,'Daily NSE Equity Options'!$A:$A,$A1557))</f>
        <v>507.60509999999999</v>
      </c>
      <c r="F1557" s="7">
        <f>IF(SUMIFS('Daily BSE Equity Options'!$K:$K,'Daily BSE Equity Options'!$A:$A,$A1557)=0,"",SUMIFS('Daily BSE Equity Options'!$K:$K,'Daily BSE Equity Options'!$A:$A,$A1557))</f>
        <v>96.162800000000004</v>
      </c>
      <c r="G1557" s="7">
        <f t="shared" si="648"/>
        <v>603.76790000000005</v>
      </c>
      <c r="H1557" s="20">
        <f t="shared" si="649"/>
        <v>-1.3065910741788533E-3</v>
      </c>
      <c r="I1557" s="20">
        <f t="shared" si="650"/>
        <v>1.1085327749333977</v>
      </c>
      <c r="J1557" s="20">
        <f t="shared" si="651"/>
        <v>9.0078333460016369E-2</v>
      </c>
      <c r="K1557" s="20">
        <f t="shared" si="666"/>
        <v>0.30999563597249025</v>
      </c>
      <c r="L1557" s="20">
        <f t="shared" si="667"/>
        <v>-0.85805855858648394</v>
      </c>
      <c r="M1557" s="20">
        <f t="shared" si="668"/>
        <v>-0.4330649090681854</v>
      </c>
      <c r="N1557" s="20">
        <f t="shared" si="652"/>
        <v>0.84072886286269932</v>
      </c>
      <c r="O1557" s="20">
        <f t="shared" si="653"/>
        <v>0.15927113713730059</v>
      </c>
      <c r="P1557" s="21">
        <f>IF(SUMIFS('Daily NSE Equity Options'!$L:$L,'Daily NSE Equity Options'!$A:$A,$A1557)=0,"",SUMIFS('Daily NSE Equity Options'!$L:$L,'Daily NSE Equity Options'!$A:$A,$A1557))</f>
        <v>143614.9068</v>
      </c>
      <c r="Q1557" s="8">
        <f>IF(SUMIFS('Daily BSE Equity Options'!$L:$L,'Daily BSE Equity Options'!$A:$A,$A1557)=0,"",SUMIFS('Daily BSE Equity Options'!$L:$L,'Daily BSE Equity Options'!$A:$A,$A1557))</f>
        <v>26546.384399999999</v>
      </c>
      <c r="R1557" s="8">
        <f t="shared" si="654"/>
        <v>170161.29120000001</v>
      </c>
      <c r="S1557" s="23">
        <f t="shared" si="655"/>
        <v>-0.69798153502216476</v>
      </c>
      <c r="T1557" s="23">
        <f t="shared" si="656"/>
        <v>0.29251237235487038</v>
      </c>
      <c r="U1557" s="23">
        <f t="shared" si="657"/>
        <v>-0.65697131016311561</v>
      </c>
      <c r="V1557" s="23">
        <f t="shared" si="669"/>
        <v>0.61578297973866247</v>
      </c>
      <c r="W1557" s="23">
        <f t="shared" si="670"/>
        <v>-0.970258687598758</v>
      </c>
      <c r="X1557" s="23">
        <f t="shared" si="671"/>
        <v>-0.8266240833935059</v>
      </c>
      <c r="Y1557" s="23">
        <f t="shared" si="658"/>
        <v>0.84399281286130712</v>
      </c>
      <c r="Z1557" s="23">
        <f t="shared" si="659"/>
        <v>0.1560071871386928</v>
      </c>
      <c r="AA1557" s="24">
        <f>IF(SUMIFS('Daily NSE Equity Options'!$M:$M,'Daily NSE Equity Options'!$A:$A,$A1557)=0,"",SUMIFS('Daily NSE Equity Options'!$M:$M,'Daily NSE Equity Options'!$A:$A,$A1557))</f>
        <v>94621863</v>
      </c>
      <c r="AB1557" s="9">
        <f>IF(SUMIFS('Daily BSE Equity Options'!$M:$M,'Daily BSE Equity Options'!$A:$A,$A1557)=0,"",SUMIFS('Daily BSE Equity Options'!$M:$M,'Daily BSE Equity Options'!$A:$A,$A1557))</f>
        <v>17099725</v>
      </c>
      <c r="AC1557" s="9">
        <f t="shared" si="660"/>
        <v>111721588</v>
      </c>
      <c r="AD1557" s="26">
        <f t="shared" si="661"/>
        <v>-0.62372792359913709</v>
      </c>
      <c r="AE1557" s="26">
        <f t="shared" si="662"/>
        <v>0.39302424153701754</v>
      </c>
      <c r="AF1557" s="26">
        <f t="shared" si="663"/>
        <v>-0.57640650690263118</v>
      </c>
      <c r="AG1557" s="26">
        <f t="shared" si="672"/>
        <v>0.58423069199515143</v>
      </c>
      <c r="AH1557" s="26">
        <f t="shared" si="673"/>
        <v>-0.97051248356753694</v>
      </c>
      <c r="AI1557" s="26">
        <f t="shared" si="674"/>
        <v>-0.82533251540958608</v>
      </c>
      <c r="AJ1557" s="26">
        <f t="shared" si="664"/>
        <v>0.84694341258378825</v>
      </c>
      <c r="AK1557" s="26">
        <f t="shared" si="665"/>
        <v>0.15305658741621181</v>
      </c>
      <c r="AL1557" s="29">
        <v>13.362500000000001</v>
      </c>
      <c r="AM1557" s="30">
        <v>13.362500000000001</v>
      </c>
      <c r="AN1557" s="30">
        <v>12.1275</v>
      </c>
      <c r="AO1557" s="30">
        <v>12.25</v>
      </c>
      <c r="AP1557" s="31">
        <v>-8.3299999999999999E-2</v>
      </c>
    </row>
    <row r="1558" spans="1:42" x14ac:dyDescent="0.2">
      <c r="A1558" s="11">
        <v>46216</v>
      </c>
      <c r="B1558" s="5" t="s">
        <v>244</v>
      </c>
      <c r="C1558" s="10">
        <v>46204</v>
      </c>
      <c r="D1558" s="5" t="s">
        <v>200</v>
      </c>
      <c r="E1558" s="18">
        <f>IF(SUMIFS('Daily NSE Equity Options'!$K:$K,'Daily NSE Equity Options'!$A:$A,$A1558)=0,"",SUMIFS('Daily NSE Equity Options'!$K:$K,'Daily NSE Equity Options'!$A:$A,$A1558))</f>
        <v>681.65899999999999</v>
      </c>
      <c r="F1558" s="7">
        <f>IF(SUMIFS('Daily BSE Equity Options'!$K:$K,'Daily BSE Equity Options'!$A:$A,$A1558)=0,"",SUMIFS('Daily BSE Equity Options'!$K:$K,'Daily BSE Equity Options'!$A:$A,$A1558))</f>
        <v>136.2758</v>
      </c>
      <c r="G1558" s="7">
        <f t="shared" si="648"/>
        <v>817.9348</v>
      </c>
      <c r="H1558" s="20" t="str">
        <f t="shared" si="649"/>
        <v/>
      </c>
      <c r="I1558" s="20" t="str">
        <f t="shared" si="650"/>
        <v/>
      </c>
      <c r="J1558" s="20" t="str">
        <f t="shared" si="651"/>
        <v/>
      </c>
      <c r="K1558" s="20">
        <f t="shared" si="666"/>
        <v>0.34289233894616111</v>
      </c>
      <c r="L1558" s="20">
        <f t="shared" si="667"/>
        <v>0.41713635626250478</v>
      </c>
      <c r="M1558" s="20">
        <f t="shared" si="668"/>
        <v>0.35471726800977654</v>
      </c>
      <c r="N1558" s="20">
        <f t="shared" si="652"/>
        <v>0.83339038759568607</v>
      </c>
      <c r="O1558" s="20">
        <f t="shared" si="653"/>
        <v>0.16660961240431391</v>
      </c>
      <c r="P1558" s="21">
        <f>IF(SUMIFS('Daily NSE Equity Options'!$L:$L,'Daily NSE Equity Options'!$A:$A,$A1558)=0,"",SUMIFS('Daily NSE Equity Options'!$L:$L,'Daily NSE Equity Options'!$A:$A,$A1558))</f>
        <v>259561.37349999999</v>
      </c>
      <c r="Q1558" s="8">
        <f>IF(SUMIFS('Daily BSE Equity Options'!$L:$L,'Daily BSE Equity Options'!$A:$A,$A1558)=0,"",SUMIFS('Daily BSE Equity Options'!$L:$L,'Daily BSE Equity Options'!$A:$A,$A1558))</f>
        <v>43187.866000000002</v>
      </c>
      <c r="R1558" s="8">
        <f t="shared" si="654"/>
        <v>302749.23949999997</v>
      </c>
      <c r="S1558" s="23" t="str">
        <f t="shared" si="655"/>
        <v/>
      </c>
      <c r="T1558" s="23" t="str">
        <f t="shared" si="656"/>
        <v/>
      </c>
      <c r="U1558" s="23" t="str">
        <f t="shared" si="657"/>
        <v/>
      </c>
      <c r="V1558" s="23">
        <f t="shared" si="669"/>
        <v>0.80734283984509037</v>
      </c>
      <c r="W1558" s="23">
        <f t="shared" si="670"/>
        <v>0.6268831698225541</v>
      </c>
      <c r="X1558" s="23">
        <f t="shared" si="671"/>
        <v>0.77918983433289757</v>
      </c>
      <c r="Y1558" s="23">
        <f t="shared" si="658"/>
        <v>0.85734773084376326</v>
      </c>
      <c r="Z1558" s="23">
        <f t="shared" si="659"/>
        <v>0.14265226915623683</v>
      </c>
      <c r="AA1558" s="24">
        <f>IF(SUMIFS('Daily NSE Equity Options'!$M:$M,'Daily NSE Equity Options'!$A:$A,$A1558)=0,"",SUMIFS('Daily NSE Equity Options'!$M:$M,'Daily NSE Equity Options'!$A:$A,$A1558))</f>
        <v>168584369</v>
      </c>
      <c r="AB1558" s="9">
        <f>IF(SUMIFS('Daily BSE Equity Options'!$M:$M,'Daily BSE Equity Options'!$A:$A,$A1558)=0,"",SUMIFS('Daily BSE Equity Options'!$M:$M,'Daily BSE Equity Options'!$A:$A,$A1558))</f>
        <v>27853223</v>
      </c>
      <c r="AC1558" s="9">
        <f t="shared" si="660"/>
        <v>196437592</v>
      </c>
      <c r="AD1558" s="26" t="str">
        <f t="shared" si="661"/>
        <v/>
      </c>
      <c r="AE1558" s="26" t="str">
        <f t="shared" si="662"/>
        <v/>
      </c>
      <c r="AF1558" s="26" t="str">
        <f t="shared" si="663"/>
        <v/>
      </c>
      <c r="AG1558" s="26">
        <f t="shared" si="672"/>
        <v>0.78166402198189644</v>
      </c>
      <c r="AH1558" s="26">
        <f t="shared" si="673"/>
        <v>0.62886964556447555</v>
      </c>
      <c r="AI1558" s="26">
        <f t="shared" si="674"/>
        <v>0.75827783615105804</v>
      </c>
      <c r="AJ1558" s="26">
        <f t="shared" si="664"/>
        <v>0.85820828530620552</v>
      </c>
      <c r="AK1558" s="26">
        <f t="shared" si="665"/>
        <v>0.14179171469379445</v>
      </c>
      <c r="AL1558" s="29">
        <v>12.2525</v>
      </c>
      <c r="AM1558" s="30">
        <v>13.522500000000001</v>
      </c>
      <c r="AN1558" s="30">
        <v>9.4749999999999996</v>
      </c>
      <c r="AO1558" s="30">
        <v>13.28</v>
      </c>
      <c r="AP1558" s="31">
        <v>8.3900000000000002E-2</v>
      </c>
    </row>
    <row r="1559" spans="1:42" x14ac:dyDescent="0.2">
      <c r="A1559" s="11">
        <v>46217</v>
      </c>
      <c r="B1559" s="5" t="s">
        <v>242</v>
      </c>
      <c r="C1559" s="10">
        <v>46204</v>
      </c>
      <c r="D1559" s="5" t="s">
        <v>200</v>
      </c>
      <c r="E1559" s="18">
        <f>IF(SUMIFS('Daily NSE Equity Options'!$K:$K,'Daily NSE Equity Options'!$A:$A,$A1559)=0,"",SUMIFS('Daily NSE Equity Options'!$K:$K,'Daily NSE Equity Options'!$A:$A,$A1559))</f>
        <v>776.56830000000002</v>
      </c>
      <c r="F1559" s="7">
        <f>IF(SUMIFS('Daily BSE Equity Options'!$K:$K,'Daily BSE Equity Options'!$A:$A,$A1559)=0,"",SUMIFS('Daily BSE Equity Options'!$K:$K,'Daily BSE Equity Options'!$A:$A,$A1559))</f>
        <v>114.88420000000001</v>
      </c>
      <c r="G1559" s="7">
        <f t="shared" si="648"/>
        <v>891.45249999999999</v>
      </c>
      <c r="H1559" s="20">
        <f t="shared" si="649"/>
        <v>1.1051224387670624</v>
      </c>
      <c r="I1559" s="20">
        <f t="shared" si="650"/>
        <v>-0.22883467539476465</v>
      </c>
      <c r="J1559" s="20">
        <f t="shared" si="651"/>
        <v>0.72138477384452515</v>
      </c>
      <c r="K1559" s="20">
        <f t="shared" si="666"/>
        <v>0.1392328128873821</v>
      </c>
      <c r="L1559" s="20">
        <f t="shared" si="667"/>
        <v>-0.15697284477508111</v>
      </c>
      <c r="M1559" s="20">
        <f t="shared" si="668"/>
        <v>8.9882103072274289E-2</v>
      </c>
      <c r="N1559" s="20">
        <f t="shared" si="652"/>
        <v>0.87112695292233744</v>
      </c>
      <c r="O1559" s="20">
        <f t="shared" si="653"/>
        <v>0.12887304707766259</v>
      </c>
      <c r="P1559" s="21">
        <f>IF(SUMIFS('Daily NSE Equity Options'!$L:$L,'Daily NSE Equity Options'!$A:$A,$A1559)=0,"",SUMIFS('Daily NSE Equity Options'!$L:$L,'Daily NSE Equity Options'!$A:$A,$A1559))</f>
        <v>611948.93660000002</v>
      </c>
      <c r="Q1559" s="8">
        <f>IF(SUMIFS('Daily BSE Equity Options'!$L:$L,'Daily BSE Equity Options'!$A:$A,$A1559)=0,"",SUMIFS('Daily BSE Equity Options'!$L:$L,'Daily BSE Equity Options'!$A:$A,$A1559))</f>
        <v>43334.416400000002</v>
      </c>
      <c r="R1559" s="8">
        <f t="shared" si="654"/>
        <v>655283.353</v>
      </c>
      <c r="S1559" s="23">
        <f t="shared" si="655"/>
        <v>4.4550142299367845</v>
      </c>
      <c r="T1559" s="23">
        <f t="shared" si="656"/>
        <v>-0.60257581224578549</v>
      </c>
      <c r="U1559" s="23">
        <f t="shared" si="657"/>
        <v>1.9621451186822902</v>
      </c>
      <c r="V1559" s="23">
        <f t="shared" si="669"/>
        <v>1.3576271320663205</v>
      </c>
      <c r="W1559" s="23">
        <f t="shared" si="670"/>
        <v>3.3933234858143368E-3</v>
      </c>
      <c r="X1559" s="23">
        <f t="shared" si="671"/>
        <v>1.1644426063042186</v>
      </c>
      <c r="Y1559" s="23">
        <f t="shared" si="658"/>
        <v>0.93386919383560174</v>
      </c>
      <c r="Z1559" s="23">
        <f t="shared" si="659"/>
        <v>6.6130806164398329E-2</v>
      </c>
      <c r="AA1559" s="24">
        <f>IF(SUMIFS('Daily NSE Equity Options'!$M:$M,'Daily NSE Equity Options'!$A:$A,$A1559)=0,"",SUMIFS('Daily NSE Equity Options'!$M:$M,'Daily NSE Equity Options'!$A:$A,$A1559))</f>
        <v>393887424</v>
      </c>
      <c r="AB1559" s="9">
        <f>IF(SUMIFS('Daily BSE Equity Options'!$M:$M,'Daily BSE Equity Options'!$A:$A,$A1559)=0,"",SUMIFS('Daily BSE Equity Options'!$M:$M,'Daily BSE Equity Options'!$A:$A,$A1559))</f>
        <v>28014431</v>
      </c>
      <c r="AC1559" s="9">
        <f t="shared" si="660"/>
        <v>421901855</v>
      </c>
      <c r="AD1559" s="26">
        <f t="shared" si="661"/>
        <v>5.3312952898368726</v>
      </c>
      <c r="AE1559" s="26">
        <f t="shared" si="662"/>
        <v>-0.57605652710589816</v>
      </c>
      <c r="AF1559" s="26">
        <f t="shared" si="663"/>
        <v>2.2885714530243155</v>
      </c>
      <c r="AG1559" s="26">
        <f t="shared" si="672"/>
        <v>1.3364409543805333</v>
      </c>
      <c r="AH1559" s="26">
        <f t="shared" si="673"/>
        <v>5.7877682593501234E-3</v>
      </c>
      <c r="AI1559" s="26">
        <f t="shared" si="674"/>
        <v>1.1477653574576498</v>
      </c>
      <c r="AJ1559" s="26">
        <f t="shared" si="664"/>
        <v>0.93359964961519304</v>
      </c>
      <c r="AK1559" s="26">
        <f t="shared" si="665"/>
        <v>6.6400350384806905E-2</v>
      </c>
      <c r="AL1559" s="29">
        <v>13.28</v>
      </c>
      <c r="AM1559" s="30">
        <v>13.865</v>
      </c>
      <c r="AN1559" s="30">
        <v>11.657500000000001</v>
      </c>
      <c r="AO1559" s="30">
        <v>13.75</v>
      </c>
      <c r="AP1559" s="31">
        <v>3.5400000000000001E-2</v>
      </c>
    </row>
    <row r="1560" spans="1:42" x14ac:dyDescent="0.2">
      <c r="A1560" s="11">
        <v>46218</v>
      </c>
      <c r="B1560" s="5" t="s">
        <v>240</v>
      </c>
      <c r="C1560" s="10">
        <v>46204</v>
      </c>
      <c r="D1560" s="5" t="s">
        <v>200</v>
      </c>
      <c r="E1560" s="18">
        <f>IF(SUMIFS('Daily NSE Equity Options'!$K:$K,'Daily NSE Equity Options'!$A:$A,$A1560)=0,"",SUMIFS('Daily NSE Equity Options'!$K:$K,'Daily NSE Equity Options'!$A:$A,$A1560))</f>
        <v>403.75310000000002</v>
      </c>
      <c r="F1560" s="7">
        <f>IF(SUMIFS('Daily BSE Equity Options'!$K:$K,'Daily BSE Equity Options'!$A:$A,$A1560)=0,"",SUMIFS('Daily BSE Equity Options'!$K:$K,'Daily BSE Equity Options'!$A:$A,$A1560))</f>
        <v>378.74520000000001</v>
      </c>
      <c r="G1560" s="7">
        <f t="shared" si="648"/>
        <v>782.49829999999997</v>
      </c>
      <c r="H1560" s="20">
        <f t="shared" si="649"/>
        <v>0.19776835590015418</v>
      </c>
      <c r="I1560" s="20">
        <f t="shared" si="650"/>
        <v>0.358486424289292</v>
      </c>
      <c r="J1560" s="20">
        <f t="shared" si="651"/>
        <v>0.27052210209921546</v>
      </c>
      <c r="K1560" s="20">
        <f t="shared" si="666"/>
        <v>-0.48008037412807092</v>
      </c>
      <c r="L1560" s="20">
        <f t="shared" si="667"/>
        <v>2.2967562119072942</v>
      </c>
      <c r="M1560" s="20">
        <f t="shared" si="668"/>
        <v>-0.12222098204895948</v>
      </c>
      <c r="N1560" s="20">
        <f t="shared" si="652"/>
        <v>0.51597952353378918</v>
      </c>
      <c r="O1560" s="20">
        <f t="shared" si="653"/>
        <v>0.48402047646621088</v>
      </c>
      <c r="P1560" s="21">
        <f>IF(SUMIFS('Daily NSE Equity Options'!$L:$L,'Daily NSE Equity Options'!$A:$A,$A1560)=0,"",SUMIFS('Daily NSE Equity Options'!$L:$L,'Daily NSE Equity Options'!$A:$A,$A1560))</f>
        <v>81416.711299999995</v>
      </c>
      <c r="Q1560" s="8">
        <f>IF(SUMIFS('Daily BSE Equity Options'!$L:$L,'Daily BSE Equity Options'!$A:$A,$A1560)=0,"",SUMIFS('Daily BSE Equity Options'!$L:$L,'Daily BSE Equity Options'!$A:$A,$A1560))</f>
        <v>207897.4278</v>
      </c>
      <c r="R1560" s="8">
        <f t="shared" si="654"/>
        <v>289314.13910000003</v>
      </c>
      <c r="S1560" s="23">
        <f t="shared" si="655"/>
        <v>-0.35256436572327354</v>
      </c>
      <c r="T1560" s="23">
        <f t="shared" si="656"/>
        <v>-0.62066655662515569</v>
      </c>
      <c r="U1560" s="23">
        <f t="shared" si="657"/>
        <v>-0.57063105068146525</v>
      </c>
      <c r="V1560" s="23">
        <f t="shared" si="669"/>
        <v>-0.86695505714520427</v>
      </c>
      <c r="W1560" s="23">
        <f t="shared" si="670"/>
        <v>3.7975130409279032</v>
      </c>
      <c r="X1560" s="23">
        <f t="shared" si="671"/>
        <v>-0.55849002149151183</v>
      </c>
      <c r="Y1560" s="23">
        <f t="shared" si="658"/>
        <v>0.28141283227038794</v>
      </c>
      <c r="Z1560" s="23">
        <f t="shared" si="659"/>
        <v>0.71858716772961195</v>
      </c>
      <c r="AA1560" s="24">
        <f>IF(SUMIFS('Daily NSE Equity Options'!$M:$M,'Daily NSE Equity Options'!$A:$A,$A1560)=0,"",SUMIFS('Daily NSE Equity Options'!$M:$M,'Daily NSE Equity Options'!$A:$A,$A1560))</f>
        <v>55212366</v>
      </c>
      <c r="AB1560" s="9">
        <f>IF(SUMIFS('Daily BSE Equity Options'!$M:$M,'Daily BSE Equity Options'!$A:$A,$A1560)=0,"",SUMIFS('Daily BSE Equity Options'!$M:$M,'Daily BSE Equity Options'!$A:$A,$A1560))</f>
        <v>134386815</v>
      </c>
      <c r="AC1560" s="9">
        <f t="shared" si="660"/>
        <v>189599181</v>
      </c>
      <c r="AD1560" s="26">
        <f t="shared" si="661"/>
        <v>-0.20563342760774728</v>
      </c>
      <c r="AE1560" s="26">
        <f t="shared" si="662"/>
        <v>-0.59485378796733779</v>
      </c>
      <c r="AF1560" s="26">
        <f t="shared" si="663"/>
        <v>-0.52742502156188742</v>
      </c>
      <c r="AG1560" s="26">
        <f t="shared" si="672"/>
        <v>-0.85982704032713675</v>
      </c>
      <c r="AH1560" s="26">
        <f t="shared" si="673"/>
        <v>3.7970567383645948</v>
      </c>
      <c r="AI1560" s="26">
        <f t="shared" si="674"/>
        <v>-0.55060832572068219</v>
      </c>
      <c r="AJ1560" s="26">
        <f t="shared" si="664"/>
        <v>0.29120571992344207</v>
      </c>
      <c r="AK1560" s="26">
        <f t="shared" si="665"/>
        <v>0.70879428007655798</v>
      </c>
      <c r="AL1560" s="29">
        <v>13.75</v>
      </c>
      <c r="AM1560" s="30">
        <v>13.8725</v>
      </c>
      <c r="AN1560" s="30">
        <v>13.04</v>
      </c>
      <c r="AO1560" s="30">
        <v>13.27</v>
      </c>
      <c r="AP1560" s="31">
        <v>-3.49E-2</v>
      </c>
    </row>
    <row r="1561" spans="1:42" x14ac:dyDescent="0.2">
      <c r="A1561" s="11">
        <v>46219</v>
      </c>
      <c r="B1561" s="5" t="s">
        <v>243</v>
      </c>
      <c r="C1561" s="10">
        <v>46204</v>
      </c>
      <c r="D1561" s="5" t="s">
        <v>200</v>
      </c>
      <c r="E1561" s="18">
        <f>IF(SUMIFS('Daily NSE Equity Options'!$K:$K,'Daily NSE Equity Options'!$A:$A,$A1561)=0,"",SUMIFS('Daily NSE Equity Options'!$K:$K,'Daily NSE Equity Options'!$A:$A,$A1561))</f>
        <v>327.28550000000001</v>
      </c>
      <c r="F1561" s="7">
        <f>IF(SUMIFS('Daily BSE Equity Options'!$K:$K,'Daily BSE Equity Options'!$A:$A,$A1561)=0,"",SUMIFS('Daily BSE Equity Options'!$K:$K,'Daily BSE Equity Options'!$A:$A,$A1561))</f>
        <v>516.71169999999995</v>
      </c>
      <c r="G1561" s="7">
        <f t="shared" si="648"/>
        <v>843.99720000000002</v>
      </c>
      <c r="H1561" s="20">
        <f t="shared" si="649"/>
        <v>-0.21183181243607729</v>
      </c>
      <c r="I1561" s="20">
        <f t="shared" si="650"/>
        <v>10.776019125627016</v>
      </c>
      <c r="J1561" s="20">
        <f t="shared" si="651"/>
        <v>0.83826683097864518</v>
      </c>
      <c r="K1561" s="20">
        <f t="shared" si="666"/>
        <v>-0.18939198237734889</v>
      </c>
      <c r="L1561" s="20">
        <f t="shared" si="667"/>
        <v>0.36427260332276146</v>
      </c>
      <c r="M1561" s="20">
        <f t="shared" si="668"/>
        <v>7.8593014195685873E-2</v>
      </c>
      <c r="N1561" s="20">
        <f t="shared" si="652"/>
        <v>0.38778031491099735</v>
      </c>
      <c r="O1561" s="20">
        <f t="shared" si="653"/>
        <v>0.6122196850890026</v>
      </c>
      <c r="P1561" s="21">
        <f>IF(SUMIFS('Daily NSE Equity Options'!$L:$L,'Daily NSE Equity Options'!$A:$A,$A1561)=0,"",SUMIFS('Daily NSE Equity Options'!$L:$L,'Daily NSE Equity Options'!$A:$A,$A1561))</f>
        <v>75840.950200000007</v>
      </c>
      <c r="Q1561" s="8">
        <f>IF(SUMIFS('Daily BSE Equity Options'!$L:$L,'Daily BSE Equity Options'!$A:$A,$A1561)=0,"",SUMIFS('Daily BSE Equity Options'!$L:$L,'Daily BSE Equity Options'!$A:$A,$A1561))</f>
        <v>748620.53879999998</v>
      </c>
      <c r="R1561" s="8">
        <f t="shared" si="654"/>
        <v>824461.48899999994</v>
      </c>
      <c r="S1561" s="23">
        <f t="shared" si="655"/>
        <v>-0.59500001074432718</v>
      </c>
      <c r="T1561" s="23">
        <f t="shared" si="656"/>
        <v>38.983361203951752</v>
      </c>
      <c r="U1561" s="23">
        <f t="shared" si="657"/>
        <v>3.0025333904043086</v>
      </c>
      <c r="V1561" s="23">
        <f t="shared" si="669"/>
        <v>-6.8484233899533509E-2</v>
      </c>
      <c r="W1561" s="23">
        <f t="shared" si="670"/>
        <v>2.6009129440513452</v>
      </c>
      <c r="X1561" s="23">
        <f t="shared" si="671"/>
        <v>1.8497103237496071</v>
      </c>
      <c r="Y1561" s="23">
        <f t="shared" si="658"/>
        <v>9.1988469093915448E-2</v>
      </c>
      <c r="Z1561" s="23">
        <f t="shared" si="659"/>
        <v>0.90801153090608455</v>
      </c>
      <c r="AA1561" s="24">
        <f>IF(SUMIFS('Daily NSE Equity Options'!$M:$M,'Daily NSE Equity Options'!$A:$A,$A1561)=0,"",SUMIFS('Daily NSE Equity Options'!$M:$M,'Daily NSE Equity Options'!$A:$A,$A1561))</f>
        <v>51722446</v>
      </c>
      <c r="AB1561" s="9">
        <f>IF(SUMIFS('Daily BSE Equity Options'!$M:$M,'Daily BSE Equity Options'!$A:$A,$A1561)=0,"",SUMIFS('Daily BSE Equity Options'!$M:$M,'Daily BSE Equity Options'!$A:$A,$A1561))</f>
        <v>484096947</v>
      </c>
      <c r="AC1561" s="9">
        <f t="shared" si="660"/>
        <v>535819393</v>
      </c>
      <c r="AD1561" s="26">
        <f t="shared" si="661"/>
        <v>-0.49398923940542872</v>
      </c>
      <c r="AE1561" s="26">
        <f t="shared" si="662"/>
        <v>41.852182319348941</v>
      </c>
      <c r="AF1561" s="26">
        <f t="shared" si="663"/>
        <v>3.7203349709665856</v>
      </c>
      <c r="AG1561" s="26">
        <f t="shared" si="672"/>
        <v>-6.3209028209368912E-2</v>
      </c>
      <c r="AH1561" s="26">
        <f t="shared" si="673"/>
        <v>2.6022651999007493</v>
      </c>
      <c r="AI1561" s="26">
        <f t="shared" si="674"/>
        <v>1.8260638583665614</v>
      </c>
      <c r="AJ1561" s="26">
        <f t="shared" si="664"/>
        <v>9.6529626728161372E-2</v>
      </c>
      <c r="AK1561" s="26">
        <f t="shared" si="665"/>
        <v>0.90347037327183866</v>
      </c>
      <c r="AL1561" s="29">
        <v>13.27</v>
      </c>
      <c r="AM1561" s="30">
        <v>13.27</v>
      </c>
      <c r="AN1561" s="30">
        <v>12.775</v>
      </c>
      <c r="AO1561" s="30">
        <v>12.88</v>
      </c>
      <c r="AP1561" s="31">
        <v>-2.9399999999999999E-2</v>
      </c>
    </row>
    <row r="1562" spans="1:42" x14ac:dyDescent="0.2">
      <c r="A1562" s="11">
        <v>46220</v>
      </c>
      <c r="B1562" s="5" t="s">
        <v>241</v>
      </c>
      <c r="C1562" s="10">
        <v>46204</v>
      </c>
      <c r="D1562" s="5" t="s">
        <v>200</v>
      </c>
      <c r="E1562" s="18">
        <f>IF(SUMIFS('Daily NSE Equity Options'!$K:$K,'Daily NSE Equity Options'!$A:$A,$A1562)=0,"",SUMIFS('Daily NSE Equity Options'!$K:$K,'Daily NSE Equity Options'!$A:$A,$A1562))</f>
        <v>589.71709999999996</v>
      </c>
      <c r="F1562" s="7">
        <f>IF(SUMIFS('Daily BSE Equity Options'!$K:$K,'Daily BSE Equity Options'!$A:$A,$A1562)=0,"",SUMIFS('Daily BSE Equity Options'!$K:$K,'Daily BSE Equity Options'!$A:$A,$A1562))</f>
        <v>112.6388</v>
      </c>
      <c r="G1562" s="7">
        <f t="shared" si="648"/>
        <v>702.35590000000002</v>
      </c>
      <c r="H1562" s="20">
        <f t="shared" si="649"/>
        <v>0.29304898336231666</v>
      </c>
      <c r="I1562" s="20">
        <f t="shared" si="650"/>
        <v>1.7050299588141353</v>
      </c>
      <c r="J1562" s="20">
        <f t="shared" si="651"/>
        <v>0.41118178625361579</v>
      </c>
      <c r="K1562" s="20">
        <f t="shared" si="666"/>
        <v>0.80184303918138733</v>
      </c>
      <c r="L1562" s="20">
        <f t="shared" si="667"/>
        <v>-0.78200841978224989</v>
      </c>
      <c r="M1562" s="20">
        <f t="shared" si="668"/>
        <v>-0.16782200225308808</v>
      </c>
      <c r="N1562" s="20">
        <f t="shared" si="652"/>
        <v>0.83962717476994209</v>
      </c>
      <c r="O1562" s="20">
        <f t="shared" si="653"/>
        <v>0.16037282523005786</v>
      </c>
      <c r="P1562" s="21">
        <f>IF(SUMIFS('Daily NSE Equity Options'!$L:$L,'Daily NSE Equity Options'!$A:$A,$A1562)=0,"",SUMIFS('Daily NSE Equity Options'!$L:$L,'Daily NSE Equity Options'!$A:$A,$A1562))</f>
        <v>164031.69279999999</v>
      </c>
      <c r="Q1562" s="8">
        <f>IF(SUMIFS('Daily BSE Equity Options'!$L:$L,'Daily BSE Equity Options'!$A:$A,$A1562)=0,"",SUMIFS('Daily BSE Equity Options'!$L:$L,'Daily BSE Equity Options'!$A:$A,$A1562))</f>
        <v>29036.741399999999</v>
      </c>
      <c r="R1562" s="8">
        <f t="shared" si="654"/>
        <v>193068.43419999999</v>
      </c>
      <c r="S1562" s="23">
        <f t="shared" si="655"/>
        <v>-0.60971801024155714</v>
      </c>
      <c r="T1562" s="23">
        <f t="shared" si="656"/>
        <v>0.46407473633373475</v>
      </c>
      <c r="U1562" s="23">
        <f t="shared" si="657"/>
        <v>-0.56133075232374985</v>
      </c>
      <c r="V1562" s="23">
        <f t="shared" si="669"/>
        <v>1.1628380494631512</v>
      </c>
      <c r="W1562" s="23">
        <f t="shared" si="670"/>
        <v>-0.96121300459302872</v>
      </c>
      <c r="X1562" s="23">
        <f t="shared" si="671"/>
        <v>-0.76582479985308327</v>
      </c>
      <c r="Y1562" s="23">
        <f t="shared" si="658"/>
        <v>0.8496038903494666</v>
      </c>
      <c r="Z1562" s="23">
        <f t="shared" si="659"/>
        <v>0.15039610965053343</v>
      </c>
      <c r="AA1562" s="24">
        <f>IF(SUMIFS('Daily NSE Equity Options'!$M:$M,'Daily NSE Equity Options'!$A:$A,$A1562)=0,"",SUMIFS('Daily NSE Equity Options'!$M:$M,'Daily NSE Equity Options'!$A:$A,$A1562))</f>
        <v>107869779</v>
      </c>
      <c r="AB1562" s="9">
        <f>IF(SUMIFS('Daily BSE Equity Options'!$M:$M,'Daily BSE Equity Options'!$A:$A,$A1562)=0,"",SUMIFS('Daily BSE Equity Options'!$M:$M,'Daily BSE Equity Options'!$A:$A,$A1562))</f>
        <v>18603719</v>
      </c>
      <c r="AC1562" s="9">
        <f t="shared" si="660"/>
        <v>126473498</v>
      </c>
      <c r="AD1562" s="26">
        <f t="shared" si="661"/>
        <v>-0.52147398434330827</v>
      </c>
      <c r="AE1562" s="26">
        <f t="shared" si="662"/>
        <v>0.55288576593090455</v>
      </c>
      <c r="AF1562" s="26">
        <f t="shared" si="663"/>
        <v>-0.46725799295625614</v>
      </c>
      <c r="AG1562" s="26">
        <f t="shared" si="672"/>
        <v>1.085550613750943</v>
      </c>
      <c r="AH1562" s="26">
        <f t="shared" si="673"/>
        <v>-0.96157026166909498</v>
      </c>
      <c r="AI1562" s="26">
        <f t="shared" si="674"/>
        <v>-0.76396244769737176</v>
      </c>
      <c r="AJ1562" s="26">
        <f t="shared" si="664"/>
        <v>0.85290421080944567</v>
      </c>
      <c r="AK1562" s="26">
        <f t="shared" si="665"/>
        <v>0.14709578919055438</v>
      </c>
      <c r="AL1562" s="29">
        <v>12.8825</v>
      </c>
      <c r="AM1562" s="30">
        <v>13.35</v>
      </c>
      <c r="AN1562" s="30">
        <v>12.81</v>
      </c>
      <c r="AO1562" s="30">
        <v>13.15</v>
      </c>
      <c r="AP1562" s="31">
        <v>2.0799999999999999E-2</v>
      </c>
    </row>
    <row r="1563" spans="1:42" x14ac:dyDescent="0.2">
      <c r="A1563" s="11">
        <v>46223</v>
      </c>
      <c r="B1563" s="5" t="s">
        <v>244</v>
      </c>
      <c r="C1563" s="10">
        <v>46204</v>
      </c>
      <c r="D1563" s="5" t="s">
        <v>200</v>
      </c>
      <c r="E1563" s="18">
        <f>IF(SUMIFS('Daily NSE Equity Options'!$K:$K,'Daily NSE Equity Options'!$A:$A,$A1563)=0,"",SUMIFS('Daily NSE Equity Options'!$K:$K,'Daily NSE Equity Options'!$A:$A,$A1563))</f>
        <v>610.15440000000001</v>
      </c>
      <c r="F1563" s="7">
        <f>IF(SUMIFS('Daily BSE Equity Options'!$K:$K,'Daily BSE Equity Options'!$A:$A,$A1563)=0,"",SUMIFS('Daily BSE Equity Options'!$K:$K,'Daily BSE Equity Options'!$A:$A,$A1563))</f>
        <v>116.5943</v>
      </c>
      <c r="G1563" s="7">
        <f t="shared" si="648"/>
        <v>726.74869999999999</v>
      </c>
      <c r="H1563" s="20" t="str">
        <f t="shared" si="649"/>
        <v/>
      </c>
      <c r="I1563" s="20" t="str">
        <f t="shared" si="650"/>
        <v/>
      </c>
      <c r="J1563" s="20" t="str">
        <f t="shared" si="651"/>
        <v/>
      </c>
      <c r="K1563" s="20">
        <f t="shared" si="666"/>
        <v>3.4656108835914745E-2</v>
      </c>
      <c r="L1563" s="20">
        <f t="shared" si="667"/>
        <v>3.5116673828201384E-2</v>
      </c>
      <c r="M1563" s="20">
        <f t="shared" si="668"/>
        <v>3.47299709449298E-2</v>
      </c>
      <c r="N1563" s="20">
        <f t="shared" si="652"/>
        <v>0.83956723967996094</v>
      </c>
      <c r="O1563" s="20">
        <f t="shared" si="653"/>
        <v>0.16043276032003911</v>
      </c>
      <c r="P1563" s="21">
        <f>IF(SUMIFS('Daily NSE Equity Options'!$L:$L,'Daily NSE Equity Options'!$A:$A,$A1563)=0,"",SUMIFS('Daily NSE Equity Options'!$L:$L,'Daily NSE Equity Options'!$A:$A,$A1563))</f>
        <v>231948.5153</v>
      </c>
      <c r="Q1563" s="8">
        <f>IF(SUMIFS('Daily BSE Equity Options'!$L:$L,'Daily BSE Equity Options'!$A:$A,$A1563)=0,"",SUMIFS('Daily BSE Equity Options'!$L:$L,'Daily BSE Equity Options'!$A:$A,$A1563))</f>
        <v>36132.152800000003</v>
      </c>
      <c r="R1563" s="8">
        <f t="shared" si="654"/>
        <v>268080.66810000001</v>
      </c>
      <c r="S1563" s="23" t="str">
        <f t="shared" si="655"/>
        <v/>
      </c>
      <c r="T1563" s="23" t="str">
        <f t="shared" si="656"/>
        <v/>
      </c>
      <c r="U1563" s="23" t="str">
        <f t="shared" si="657"/>
        <v/>
      </c>
      <c r="V1563" s="23">
        <f t="shared" si="669"/>
        <v>0.41404695239479983</v>
      </c>
      <c r="W1563" s="23">
        <f t="shared" si="670"/>
        <v>0.2443597682762022</v>
      </c>
      <c r="X1563" s="23">
        <f t="shared" si="671"/>
        <v>0.38852666004580882</v>
      </c>
      <c r="Y1563" s="23">
        <f t="shared" si="658"/>
        <v>0.8652191034285176</v>
      </c>
      <c r="Z1563" s="23">
        <f t="shared" si="659"/>
        <v>0.1347808965714824</v>
      </c>
      <c r="AA1563" s="24">
        <f>IF(SUMIFS('Daily NSE Equity Options'!$M:$M,'Daily NSE Equity Options'!$A:$A,$A1563)=0,"",SUMIFS('Daily NSE Equity Options'!$M:$M,'Daily NSE Equity Options'!$A:$A,$A1563))</f>
        <v>151221484</v>
      </c>
      <c r="AB1563" s="9">
        <f>IF(SUMIFS('Daily BSE Equity Options'!$M:$M,'Daily BSE Equity Options'!$A:$A,$A1563)=0,"",SUMIFS('Daily BSE Equity Options'!$M:$M,'Daily BSE Equity Options'!$A:$A,$A1563))</f>
        <v>23206533</v>
      </c>
      <c r="AC1563" s="9">
        <f t="shared" si="660"/>
        <v>174428017</v>
      </c>
      <c r="AD1563" s="26" t="str">
        <f t="shared" si="661"/>
        <v/>
      </c>
      <c r="AE1563" s="26" t="str">
        <f t="shared" si="662"/>
        <v/>
      </c>
      <c r="AF1563" s="26" t="str">
        <f t="shared" si="663"/>
        <v/>
      </c>
      <c r="AG1563" s="26">
        <f t="shared" si="672"/>
        <v>0.40188925389380836</v>
      </c>
      <c r="AH1563" s="26">
        <f t="shared" si="673"/>
        <v>0.24741364885160855</v>
      </c>
      <c r="AI1563" s="26">
        <f t="shared" si="674"/>
        <v>0.37916654285943774</v>
      </c>
      <c r="AJ1563" s="26">
        <f t="shared" si="664"/>
        <v>0.86695639038308847</v>
      </c>
      <c r="AK1563" s="26">
        <f t="shared" si="665"/>
        <v>0.13304360961691147</v>
      </c>
      <c r="AL1563" s="29">
        <v>13.15</v>
      </c>
      <c r="AM1563" s="30">
        <v>13.842499999999999</v>
      </c>
      <c r="AN1563" s="30">
        <v>12.8925</v>
      </c>
      <c r="AO1563" s="30">
        <v>12.98</v>
      </c>
      <c r="AP1563" s="31">
        <v>-1.29E-2</v>
      </c>
    </row>
    <row r="1564" spans="1:42" x14ac:dyDescent="0.2">
      <c r="A1564" s="11">
        <v>46224</v>
      </c>
      <c r="B1564" s="5" t="s">
        <v>242</v>
      </c>
      <c r="C1564" s="10">
        <v>46204</v>
      </c>
      <c r="D1564" s="5" t="s">
        <v>200</v>
      </c>
      <c r="E1564" s="18">
        <f>IF(SUMIFS('Daily NSE Equity Options'!$K:$K,'Daily NSE Equity Options'!$A:$A,$A1564)=0,"",SUMIFS('Daily NSE Equity Options'!$K:$K,'Daily NSE Equity Options'!$A:$A,$A1564))</f>
        <v>615.83889999999997</v>
      </c>
      <c r="F1564" s="7">
        <f>IF(SUMIFS('Daily BSE Equity Options'!$K:$K,'Daily BSE Equity Options'!$A:$A,$A1564)=0,"",SUMIFS('Daily BSE Equity Options'!$K:$K,'Daily BSE Equity Options'!$A:$A,$A1564))</f>
        <v>90.5745</v>
      </c>
      <c r="G1564" s="7">
        <f t="shared" si="648"/>
        <v>706.41339999999991</v>
      </c>
      <c r="H1564" s="20">
        <f t="shared" si="649"/>
        <v>0.53441055870892407</v>
      </c>
      <c r="I1564" s="20">
        <f t="shared" si="650"/>
        <v>-0.45802295015459071</v>
      </c>
      <c r="J1564" s="20">
        <f t="shared" si="651"/>
        <v>0.24265555944122341</v>
      </c>
      <c r="K1564" s="20">
        <f t="shared" si="666"/>
        <v>9.3164943168482228E-3</v>
      </c>
      <c r="L1564" s="20">
        <f t="shared" si="667"/>
        <v>-0.22316528338006236</v>
      </c>
      <c r="M1564" s="20">
        <f t="shared" si="668"/>
        <v>-2.798119900317686E-2</v>
      </c>
      <c r="N1564" s="20">
        <f t="shared" si="652"/>
        <v>0.87178258509818762</v>
      </c>
      <c r="O1564" s="20">
        <f t="shared" si="653"/>
        <v>0.12821741490181246</v>
      </c>
      <c r="P1564" s="21">
        <f>IF(SUMIFS('Daily NSE Equity Options'!$L:$L,'Daily NSE Equity Options'!$A:$A,$A1564)=0,"",SUMIFS('Daily NSE Equity Options'!$L:$L,'Daily NSE Equity Options'!$A:$A,$A1564))</f>
        <v>527078.50540000002</v>
      </c>
      <c r="Q1564" s="8">
        <f>IF(SUMIFS('Daily BSE Equity Options'!$L:$L,'Daily BSE Equity Options'!$A:$A,$A1564)=0,"",SUMIFS('Daily BSE Equity Options'!$L:$L,'Daily BSE Equity Options'!$A:$A,$A1564))</f>
        <v>36658.679900000003</v>
      </c>
      <c r="R1564" s="8">
        <f t="shared" si="654"/>
        <v>563737.18530000001</v>
      </c>
      <c r="S1564" s="23">
        <f t="shared" si="655"/>
        <v>3.0281263504847171</v>
      </c>
      <c r="T1564" s="23">
        <f t="shared" si="656"/>
        <v>-0.71371491465557713</v>
      </c>
      <c r="U1564" s="23">
        <f t="shared" si="657"/>
        <v>1.177439652576139</v>
      </c>
      <c r="V1564" s="23">
        <f t="shared" si="669"/>
        <v>1.2723943919980765</v>
      </c>
      <c r="W1564" s="23">
        <f t="shared" si="670"/>
        <v>1.4572259309165725E-2</v>
      </c>
      <c r="X1564" s="23">
        <f t="shared" si="671"/>
        <v>1.1028639972268106</v>
      </c>
      <c r="Y1564" s="23">
        <f t="shared" si="658"/>
        <v>0.93497203864511513</v>
      </c>
      <c r="Z1564" s="23">
        <f t="shared" si="659"/>
        <v>6.5027961354884922E-2</v>
      </c>
      <c r="AA1564" s="24">
        <f>IF(SUMIFS('Daily NSE Equity Options'!$M:$M,'Daily NSE Equity Options'!$A:$A,$A1564)=0,"",SUMIFS('Daily NSE Equity Options'!$M:$M,'Daily NSE Equity Options'!$A:$A,$A1564))</f>
        <v>338831017</v>
      </c>
      <c r="AB1564" s="9">
        <f>IF(SUMIFS('Daily BSE Equity Options'!$M:$M,'Daily BSE Equity Options'!$A:$A,$A1564)=0,"",SUMIFS('Daily BSE Equity Options'!$M:$M,'Daily BSE Equity Options'!$A:$A,$A1564))</f>
        <v>23591241</v>
      </c>
      <c r="AC1564" s="9">
        <f t="shared" si="660"/>
        <v>362422258</v>
      </c>
      <c r="AD1564" s="26">
        <f t="shared" si="661"/>
        <v>3.6091554177566616</v>
      </c>
      <c r="AE1564" s="26">
        <f t="shared" si="662"/>
        <v>-0.69734773174185871</v>
      </c>
      <c r="AF1564" s="26">
        <f t="shared" si="663"/>
        <v>1.3928430366743858</v>
      </c>
      <c r="AG1564" s="26">
        <f t="shared" si="672"/>
        <v>1.2406275089854297</v>
      </c>
      <c r="AH1564" s="26">
        <f t="shared" si="673"/>
        <v>1.6577573220437625E-2</v>
      </c>
      <c r="AI1564" s="26">
        <f t="shared" si="674"/>
        <v>1.0777754871799066</v>
      </c>
      <c r="AJ1564" s="26">
        <f t="shared" si="664"/>
        <v>0.93490675454044547</v>
      </c>
      <c r="AK1564" s="26">
        <f t="shared" si="665"/>
        <v>6.5093245459554527E-2</v>
      </c>
      <c r="AL1564" s="29">
        <v>12.98</v>
      </c>
      <c r="AM1564" s="30">
        <v>13.08</v>
      </c>
      <c r="AN1564" s="30">
        <v>12.0975</v>
      </c>
      <c r="AO1564" s="30">
        <v>12.6</v>
      </c>
      <c r="AP1564" s="31">
        <v>-2.93E-2</v>
      </c>
    </row>
    <row r="1565" spans="1:42" x14ac:dyDescent="0.2">
      <c r="A1565" s="11">
        <v>46225</v>
      </c>
      <c r="B1565" s="5" t="s">
        <v>240</v>
      </c>
      <c r="C1565" s="10">
        <v>46204</v>
      </c>
      <c r="D1565" s="5" t="s">
        <v>200</v>
      </c>
      <c r="E1565" s="18">
        <f>IF(SUMIFS('Daily NSE Equity Options'!$K:$K,'Daily NSE Equity Options'!$A:$A,$A1565)=0,"",SUMIFS('Daily NSE Equity Options'!$K:$K,'Daily NSE Equity Options'!$A:$A,$A1565))</f>
        <v>376.89929999999998</v>
      </c>
      <c r="F1565" s="7">
        <f>IF(SUMIFS('Daily BSE Equity Options'!$K:$K,'Daily BSE Equity Options'!$A:$A,$A1565)=0,"",SUMIFS('Daily BSE Equity Options'!$K:$K,'Daily BSE Equity Options'!$A:$A,$A1565))</f>
        <v>325.04039999999998</v>
      </c>
      <c r="G1565" s="7">
        <f t="shared" si="648"/>
        <v>701.9396999999999</v>
      </c>
      <c r="H1565" s="20">
        <f t="shared" si="649"/>
        <v>0.20993522709361079</v>
      </c>
      <c r="I1565" s="20">
        <f t="shared" si="650"/>
        <v>0.23979357142039781</v>
      </c>
      <c r="J1565" s="20">
        <f t="shared" si="651"/>
        <v>0.22358063348223811</v>
      </c>
      <c r="K1565" s="20">
        <f t="shared" si="666"/>
        <v>-0.38799043061424021</v>
      </c>
      <c r="L1565" s="20">
        <f t="shared" si="667"/>
        <v>2.5886524352880773</v>
      </c>
      <c r="M1565" s="20">
        <f t="shared" si="668"/>
        <v>-6.3329772623226255E-3</v>
      </c>
      <c r="N1565" s="20">
        <f t="shared" si="652"/>
        <v>0.5369397114880381</v>
      </c>
      <c r="O1565" s="20">
        <f t="shared" si="653"/>
        <v>0.46306028851196196</v>
      </c>
      <c r="P1565" s="21">
        <f>IF(SUMIFS('Daily NSE Equity Options'!$L:$L,'Daily NSE Equity Options'!$A:$A,$A1565)=0,"",SUMIFS('Daily NSE Equity Options'!$L:$L,'Daily NSE Equity Options'!$A:$A,$A1565))</f>
        <v>81113.920800000007</v>
      </c>
      <c r="Q1565" s="8">
        <f>IF(SUMIFS('Daily BSE Equity Options'!$L:$L,'Daily BSE Equity Options'!$A:$A,$A1565)=0,"",SUMIFS('Daily BSE Equity Options'!$L:$L,'Daily BSE Equity Options'!$A:$A,$A1565))</f>
        <v>175021.38870000001</v>
      </c>
      <c r="R1565" s="8">
        <f t="shared" si="654"/>
        <v>256135.30950000003</v>
      </c>
      <c r="S1565" s="23">
        <f t="shared" si="655"/>
        <v>-0.29933208143938694</v>
      </c>
      <c r="T1565" s="23">
        <f t="shared" si="656"/>
        <v>-0.67796251157633658</v>
      </c>
      <c r="U1565" s="23">
        <f t="shared" si="657"/>
        <v>-0.61147350127466849</v>
      </c>
      <c r="V1565" s="23">
        <f t="shared" si="669"/>
        <v>-0.84610656672777307</v>
      </c>
      <c r="W1565" s="23">
        <f t="shared" si="670"/>
        <v>3.7743505542871443</v>
      </c>
      <c r="X1565" s="23">
        <f t="shared" si="671"/>
        <v>-0.5456476596205122</v>
      </c>
      <c r="Y1565" s="23">
        <f t="shared" si="658"/>
        <v>0.31668386900010753</v>
      </c>
      <c r="Z1565" s="23">
        <f t="shared" si="659"/>
        <v>0.68331613099989241</v>
      </c>
      <c r="AA1565" s="24">
        <f>IF(SUMIFS('Daily NSE Equity Options'!$M:$M,'Daily NSE Equity Options'!$A:$A,$A1565)=0,"",SUMIFS('Daily NSE Equity Options'!$M:$M,'Daily NSE Equity Options'!$A:$A,$A1565))</f>
        <v>56152324</v>
      </c>
      <c r="AB1565" s="9">
        <f>IF(SUMIFS('Daily BSE Equity Options'!$M:$M,'Daily BSE Equity Options'!$A:$A,$A1565)=0,"",SUMIFS('Daily BSE Equity Options'!$M:$M,'Daily BSE Equity Options'!$A:$A,$A1565))</f>
        <v>113578735</v>
      </c>
      <c r="AC1565" s="9">
        <f t="shared" si="660"/>
        <v>169731059</v>
      </c>
      <c r="AD1565" s="26">
        <f t="shared" si="661"/>
        <v>-0.14098323288556425</v>
      </c>
      <c r="AE1565" s="26">
        <f t="shared" si="662"/>
        <v>-0.65598511469357756</v>
      </c>
      <c r="AF1565" s="26">
        <f t="shared" si="663"/>
        <v>-0.57087103231685288</v>
      </c>
      <c r="AG1565" s="26">
        <f t="shared" si="672"/>
        <v>-0.83427631715310169</v>
      </c>
      <c r="AH1565" s="26">
        <f t="shared" si="673"/>
        <v>3.8144451154561985</v>
      </c>
      <c r="AI1565" s="26">
        <f t="shared" si="674"/>
        <v>-0.53167595186717254</v>
      </c>
      <c r="AJ1565" s="26">
        <f t="shared" si="664"/>
        <v>0.33083116508452354</v>
      </c>
      <c r="AK1565" s="26">
        <f t="shared" si="665"/>
        <v>0.66916883491547652</v>
      </c>
      <c r="AL1565" s="29">
        <v>12.6</v>
      </c>
      <c r="AM1565" s="30">
        <v>13.425000000000001</v>
      </c>
      <c r="AN1565" s="30">
        <v>11.725</v>
      </c>
      <c r="AO1565" s="30">
        <v>13.29</v>
      </c>
      <c r="AP1565" s="31">
        <v>5.4800000000000001E-2</v>
      </c>
    </row>
    <row r="1566" spans="1:42" x14ac:dyDescent="0.2">
      <c r="A1566" s="11">
        <v>46226</v>
      </c>
      <c r="B1566" s="5" t="s">
        <v>243</v>
      </c>
      <c r="C1566" s="10">
        <v>46204</v>
      </c>
      <c r="D1566" s="5" t="s">
        <v>200</v>
      </c>
      <c r="E1566" s="18">
        <f>IF(SUMIFS('Daily NSE Equity Options'!$K:$K,'Daily NSE Equity Options'!$A:$A,$A1566)=0,"",SUMIFS('Daily NSE Equity Options'!$K:$K,'Daily NSE Equity Options'!$A:$A,$A1566))</f>
        <v>374.87439999999998</v>
      </c>
      <c r="F1566" s="7">
        <f>IF(SUMIFS('Daily BSE Equity Options'!$K:$K,'Daily BSE Equity Options'!$A:$A,$A1566)=0,"",SUMIFS('Daily BSE Equity Options'!$K:$K,'Daily BSE Equity Options'!$A:$A,$A1566))</f>
        <v>520.92160000000001</v>
      </c>
      <c r="G1566" s="7">
        <f t="shared" si="648"/>
        <v>895.79600000000005</v>
      </c>
      <c r="H1566" s="20">
        <f t="shared" si="649"/>
        <v>-9.7774776305548206E-2</v>
      </c>
      <c r="I1566" s="20">
        <f t="shared" si="650"/>
        <v>10.365620043156584</v>
      </c>
      <c r="J1566" s="20">
        <f t="shared" si="651"/>
        <v>0.94175615916402244</v>
      </c>
      <c r="K1566" s="20">
        <f t="shared" si="666"/>
        <v>-5.3725225809653221E-3</v>
      </c>
      <c r="L1566" s="20">
        <f t="shared" si="667"/>
        <v>0.60263647226621697</v>
      </c>
      <c r="M1566" s="20">
        <f t="shared" si="668"/>
        <v>0.27617229799083898</v>
      </c>
      <c r="N1566" s="20">
        <f t="shared" si="652"/>
        <v>0.41848188650094437</v>
      </c>
      <c r="O1566" s="20">
        <f t="shared" si="653"/>
        <v>0.58151811349905558</v>
      </c>
      <c r="P1566" s="21">
        <f>IF(SUMIFS('Daily NSE Equity Options'!$L:$L,'Daily NSE Equity Options'!$A:$A,$A1566)=0,"",SUMIFS('Daily NSE Equity Options'!$L:$L,'Daily NSE Equity Options'!$A:$A,$A1566))</f>
        <v>90597.814499999993</v>
      </c>
      <c r="Q1566" s="8">
        <f>IF(SUMIFS('Daily BSE Equity Options'!$L:$L,'Daily BSE Equity Options'!$A:$A,$A1566)=0,"",SUMIFS('Daily BSE Equity Options'!$L:$L,'Daily BSE Equity Options'!$A:$A,$A1566))</f>
        <v>756271.41229999997</v>
      </c>
      <c r="R1566" s="8">
        <f t="shared" si="654"/>
        <v>846869.22679999995</v>
      </c>
      <c r="S1566" s="23">
        <f t="shared" si="655"/>
        <v>-0.52654560712287735</v>
      </c>
      <c r="T1566" s="23">
        <f t="shared" si="656"/>
        <v>37.888736056269614</v>
      </c>
      <c r="U1566" s="23">
        <f t="shared" si="657"/>
        <v>3.0173690709752181</v>
      </c>
      <c r="V1566" s="23">
        <f t="shared" si="669"/>
        <v>0.11692066671741985</v>
      </c>
      <c r="W1566" s="23">
        <f t="shared" si="670"/>
        <v>3.3210228070827776</v>
      </c>
      <c r="X1566" s="23">
        <f t="shared" si="671"/>
        <v>2.3063353446003503</v>
      </c>
      <c r="Y1566" s="23">
        <f t="shared" si="658"/>
        <v>0.10697969843860668</v>
      </c>
      <c r="Z1566" s="23">
        <f t="shared" si="659"/>
        <v>0.89302030156139334</v>
      </c>
      <c r="AA1566" s="24">
        <f>IF(SUMIFS('Daily NSE Equity Options'!$M:$M,'Daily NSE Equity Options'!$A:$A,$A1566)=0,"",SUMIFS('Daily NSE Equity Options'!$M:$M,'Daily NSE Equity Options'!$A:$A,$A1566))</f>
        <v>62910283</v>
      </c>
      <c r="AB1566" s="9">
        <f>IF(SUMIFS('Daily BSE Equity Options'!$M:$M,'Daily BSE Equity Options'!$A:$A,$A1566)=0,"",SUMIFS('Daily BSE Equity Options'!$M:$M,'Daily BSE Equity Options'!$A:$A,$A1566))</f>
        <v>494271199</v>
      </c>
      <c r="AC1566" s="9">
        <f t="shared" si="660"/>
        <v>557181482</v>
      </c>
      <c r="AD1566" s="26">
        <f t="shared" si="661"/>
        <v>-0.40413768867858268</v>
      </c>
      <c r="AE1566" s="26">
        <f t="shared" si="662"/>
        <v>41.098223356566074</v>
      </c>
      <c r="AF1566" s="26">
        <f t="shared" si="663"/>
        <v>3.7492673189148045</v>
      </c>
      <c r="AG1566" s="26">
        <f t="shared" si="672"/>
        <v>0.12035047739074889</v>
      </c>
      <c r="AH1566" s="26">
        <f t="shared" si="673"/>
        <v>3.3517934849336015</v>
      </c>
      <c r="AI1566" s="26">
        <f t="shared" si="674"/>
        <v>2.2827314298439627</v>
      </c>
      <c r="AJ1566" s="26">
        <f t="shared" si="664"/>
        <v>0.11290806502431465</v>
      </c>
      <c r="AK1566" s="26">
        <f t="shared" si="665"/>
        <v>0.88709193497568539</v>
      </c>
      <c r="AL1566" s="29">
        <v>13.2925</v>
      </c>
      <c r="AM1566" s="30">
        <v>13.74</v>
      </c>
      <c r="AN1566" s="30">
        <v>12.914999999999999</v>
      </c>
      <c r="AO1566" s="30">
        <v>13.48</v>
      </c>
      <c r="AP1566" s="31">
        <v>1.41E-2</v>
      </c>
    </row>
    <row r="1567" spans="1:42" x14ac:dyDescent="0.2">
      <c r="A1567" s="11">
        <v>46227</v>
      </c>
      <c r="B1567" s="5" t="s">
        <v>241</v>
      </c>
      <c r="C1567" s="10">
        <v>46204</v>
      </c>
      <c r="D1567" s="5" t="s">
        <v>200</v>
      </c>
      <c r="E1567" s="18">
        <f>IF(SUMIFS('Daily NSE Equity Options'!$K:$K,'Daily NSE Equity Options'!$A:$A,$A1567)=0,"",SUMIFS('Daily NSE Equity Options'!$K:$K,'Daily NSE Equity Options'!$A:$A,$A1567))</f>
        <v>658.31690000000003</v>
      </c>
      <c r="F1567" s="7">
        <f>IF(SUMIFS('Daily BSE Equity Options'!$K:$K,'Daily BSE Equity Options'!$A:$A,$A1567)=0,"",SUMIFS('Daily BSE Equity Options'!$K:$K,'Daily BSE Equity Options'!$A:$A,$A1567))</f>
        <v>106.85420000000001</v>
      </c>
      <c r="G1567" s="7">
        <f t="shared" si="648"/>
        <v>765.17110000000002</v>
      </c>
      <c r="H1567" s="20">
        <f t="shared" si="649"/>
        <v>0.19151172404406425</v>
      </c>
      <c r="I1567" s="20">
        <f t="shared" si="650"/>
        <v>1.0213496069069365</v>
      </c>
      <c r="J1567" s="20">
        <f t="shared" si="651"/>
        <v>0.2639759524943821</v>
      </c>
      <c r="K1567" s="20">
        <f t="shared" si="666"/>
        <v>0.7560999097297656</v>
      </c>
      <c r="L1567" s="20">
        <f t="shared" si="667"/>
        <v>-0.79487469899501195</v>
      </c>
      <c r="M1567" s="20">
        <f t="shared" si="668"/>
        <v>-0.14581991882080292</v>
      </c>
      <c r="N1567" s="20">
        <f t="shared" si="652"/>
        <v>0.86035254075853107</v>
      </c>
      <c r="O1567" s="20">
        <f t="shared" si="653"/>
        <v>0.13964745924146901</v>
      </c>
      <c r="P1567" s="21">
        <f>IF(SUMIFS('Daily NSE Equity Options'!$L:$L,'Daily NSE Equity Options'!$A:$A,$A1567)=0,"",SUMIFS('Daily NSE Equity Options'!$L:$L,'Daily NSE Equity Options'!$A:$A,$A1567))</f>
        <v>181280.93479999999</v>
      </c>
      <c r="Q1567" s="8">
        <f>IF(SUMIFS('Daily BSE Equity Options'!$L:$L,'Daily BSE Equity Options'!$A:$A,$A1567)=0,"",SUMIFS('Daily BSE Equity Options'!$L:$L,'Daily BSE Equity Options'!$A:$A,$A1567))</f>
        <v>26907.945199999998</v>
      </c>
      <c r="R1567" s="8">
        <f t="shared" si="654"/>
        <v>208188.87999999998</v>
      </c>
      <c r="S1567" s="23">
        <f t="shared" si="655"/>
        <v>-0.64378642510643969</v>
      </c>
      <c r="T1567" s="23">
        <f t="shared" si="656"/>
        <v>4.8123532337280617E-2</v>
      </c>
      <c r="U1567" s="23">
        <f t="shared" si="657"/>
        <v>-0.61055857352668763</v>
      </c>
      <c r="V1567" s="23">
        <f t="shared" si="669"/>
        <v>1.0009415878348809</v>
      </c>
      <c r="W1567" s="23">
        <f t="shared" si="670"/>
        <v>-0.96442025341382853</v>
      </c>
      <c r="X1567" s="23">
        <f t="shared" si="671"/>
        <v>-0.75416643631429681</v>
      </c>
      <c r="Y1567" s="23">
        <f t="shared" si="658"/>
        <v>0.87075224574914856</v>
      </c>
      <c r="Z1567" s="23">
        <f t="shared" si="659"/>
        <v>0.12924775425085144</v>
      </c>
      <c r="AA1567" s="24">
        <f>IF(SUMIFS('Daily NSE Equity Options'!$M:$M,'Daily NSE Equity Options'!$A:$A,$A1567)=0,"",SUMIFS('Daily NSE Equity Options'!$M:$M,'Daily NSE Equity Options'!$A:$A,$A1567))</f>
        <v>121884434</v>
      </c>
      <c r="AB1567" s="9">
        <f>IF(SUMIFS('Daily BSE Equity Options'!$M:$M,'Daily BSE Equity Options'!$A:$A,$A1567)=0,"",SUMIFS('Daily BSE Equity Options'!$M:$M,'Daily BSE Equity Options'!$A:$A,$A1567))</f>
        <v>17656889</v>
      </c>
      <c r="AC1567" s="9">
        <f t="shared" si="660"/>
        <v>139541323</v>
      </c>
      <c r="AD1567" s="26">
        <f t="shared" si="661"/>
        <v>-0.55637521082102581</v>
      </c>
      <c r="AE1567" s="26">
        <f t="shared" si="662"/>
        <v>0.13671166567578497</v>
      </c>
      <c r="AF1567" s="26">
        <f t="shared" si="663"/>
        <v>-0.51928712092769369</v>
      </c>
      <c r="AG1567" s="26">
        <f t="shared" si="672"/>
        <v>0.93743261336147543</v>
      </c>
      <c r="AH1567" s="26">
        <f t="shared" si="673"/>
        <v>-0.96427692118067354</v>
      </c>
      <c r="AI1567" s="26">
        <f t="shared" si="674"/>
        <v>-0.74955857739722942</v>
      </c>
      <c r="AJ1567" s="26">
        <f t="shared" si="664"/>
        <v>0.87346480153409467</v>
      </c>
      <c r="AK1567" s="26">
        <f t="shared" si="665"/>
        <v>0.12653519846590533</v>
      </c>
      <c r="AL1567" s="29">
        <v>13.475</v>
      </c>
      <c r="AM1567" s="30">
        <v>14.7675</v>
      </c>
      <c r="AN1567" s="30">
        <v>13.18</v>
      </c>
      <c r="AO1567" s="30">
        <v>14.03</v>
      </c>
      <c r="AP1567" s="31">
        <v>4.1200000000000001E-2</v>
      </c>
    </row>
    <row r="1568" spans="1:42" x14ac:dyDescent="0.2">
      <c r="A1568" s="11">
        <v>46230</v>
      </c>
      <c r="B1568" s="5" t="s">
        <v>244</v>
      </c>
      <c r="C1568" s="10">
        <v>46204</v>
      </c>
      <c r="D1568" s="5" t="s">
        <v>200</v>
      </c>
      <c r="E1568" s="18">
        <f>IF(SUMIFS('Daily NSE Equity Options'!$K:$K,'Daily NSE Equity Options'!$A:$A,$A1568)=0,"",SUMIFS('Daily NSE Equity Options'!$K:$K,'Daily NSE Equity Options'!$A:$A,$A1568))</f>
        <v>569.62969999999996</v>
      </c>
      <c r="F1568" s="7">
        <f>IF(SUMIFS('Daily BSE Equity Options'!$K:$K,'Daily BSE Equity Options'!$A:$A,$A1568)=0,"",SUMIFS('Daily BSE Equity Options'!$K:$K,'Daily BSE Equity Options'!$A:$A,$A1568))</f>
        <v>83.8429</v>
      </c>
      <c r="G1568" s="7">
        <f t="shared" si="648"/>
        <v>653.47259999999994</v>
      </c>
      <c r="H1568" s="20" t="str">
        <f t="shared" si="649"/>
        <v/>
      </c>
      <c r="I1568" s="20" t="str">
        <f t="shared" si="650"/>
        <v/>
      </c>
      <c r="J1568" s="20" t="str">
        <f t="shared" si="651"/>
        <v/>
      </c>
      <c r="K1568" s="20">
        <f t="shared" si="666"/>
        <v>-0.13471809701376358</v>
      </c>
      <c r="L1568" s="20">
        <f t="shared" si="667"/>
        <v>-0.2153523212002898</v>
      </c>
      <c r="M1568" s="20">
        <f t="shared" si="668"/>
        <v>-0.14597846154931893</v>
      </c>
      <c r="N1568" s="20">
        <f t="shared" si="652"/>
        <v>0.87169638023078555</v>
      </c>
      <c r="O1568" s="20">
        <f t="shared" si="653"/>
        <v>0.12830361976921451</v>
      </c>
      <c r="P1568" s="21">
        <f>IF(SUMIFS('Daily NSE Equity Options'!$L:$L,'Daily NSE Equity Options'!$A:$A,$A1568)=0,"",SUMIFS('Daily NSE Equity Options'!$L:$L,'Daily NSE Equity Options'!$A:$A,$A1568))</f>
        <v>233298.69760000001</v>
      </c>
      <c r="Q1568" s="8">
        <f>IF(SUMIFS('Daily BSE Equity Options'!$L:$L,'Daily BSE Equity Options'!$A:$A,$A1568)=0,"",SUMIFS('Daily BSE Equity Options'!$L:$L,'Daily BSE Equity Options'!$A:$A,$A1568))</f>
        <v>27694.198100000001</v>
      </c>
      <c r="R1568" s="8">
        <f t="shared" si="654"/>
        <v>260992.89570000002</v>
      </c>
      <c r="S1568" s="23" t="str">
        <f t="shared" si="655"/>
        <v/>
      </c>
      <c r="T1568" s="23" t="str">
        <f t="shared" si="656"/>
        <v/>
      </c>
      <c r="U1568" s="23" t="str">
        <f t="shared" si="657"/>
        <v/>
      </c>
      <c r="V1568" s="23">
        <f t="shared" si="669"/>
        <v>0.28694557901187534</v>
      </c>
      <c r="W1568" s="23">
        <f t="shared" si="670"/>
        <v>2.9220101875337745E-2</v>
      </c>
      <c r="X1568" s="23">
        <f t="shared" si="671"/>
        <v>0.25363513987874886</v>
      </c>
      <c r="Y1568" s="23">
        <f t="shared" si="658"/>
        <v>0.89388907301203602</v>
      </c>
      <c r="Z1568" s="23">
        <f t="shared" si="659"/>
        <v>0.10611092698796398</v>
      </c>
      <c r="AA1568" s="24">
        <f>IF(SUMIFS('Daily NSE Equity Options'!$M:$M,'Daily NSE Equity Options'!$A:$A,$A1568)=0,"",SUMIFS('Daily NSE Equity Options'!$M:$M,'Daily NSE Equity Options'!$A:$A,$A1568))</f>
        <v>153644055</v>
      </c>
      <c r="AB1568" s="9">
        <f>IF(SUMIFS('Daily BSE Equity Options'!$M:$M,'Daily BSE Equity Options'!$A:$A,$A1568)=0,"",SUMIFS('Daily BSE Equity Options'!$M:$M,'Daily BSE Equity Options'!$A:$A,$A1568))</f>
        <v>18016120</v>
      </c>
      <c r="AC1568" s="9">
        <f t="shared" si="660"/>
        <v>171660175</v>
      </c>
      <c r="AD1568" s="26" t="str">
        <f t="shared" si="661"/>
        <v/>
      </c>
      <c r="AE1568" s="26" t="str">
        <f t="shared" si="662"/>
        <v/>
      </c>
      <c r="AF1568" s="26" t="str">
        <f t="shared" si="663"/>
        <v/>
      </c>
      <c r="AG1568" s="26">
        <f t="shared" si="672"/>
        <v>0.26057159193929547</v>
      </c>
      <c r="AH1568" s="26">
        <f t="shared" si="673"/>
        <v>2.0345090236451036E-2</v>
      </c>
      <c r="AI1568" s="26">
        <f t="shared" si="674"/>
        <v>0.23017448386955608</v>
      </c>
      <c r="AJ1568" s="26">
        <f t="shared" si="664"/>
        <v>0.89504775933031644</v>
      </c>
      <c r="AK1568" s="26">
        <f t="shared" si="665"/>
        <v>0.10495224066968357</v>
      </c>
      <c r="AL1568" s="29">
        <v>14.03</v>
      </c>
      <c r="AM1568" s="30">
        <v>14.3325</v>
      </c>
      <c r="AN1568" s="30">
        <v>12.602499999999999</v>
      </c>
      <c r="AO1568" s="30">
        <v>12.66</v>
      </c>
      <c r="AP1568" s="31">
        <v>-9.7600000000000006E-2</v>
      </c>
    </row>
    <row r="1569" spans="1:42" x14ac:dyDescent="0.2">
      <c r="A1569" s="11">
        <v>46231</v>
      </c>
      <c r="B1569" s="5" t="s">
        <v>242</v>
      </c>
      <c r="C1569" s="10">
        <v>46204</v>
      </c>
      <c r="D1569" s="5" t="s">
        <v>200</v>
      </c>
      <c r="E1569" s="18">
        <f>IF(SUMIFS('Daily NSE Equity Options'!$K:$K,'Daily NSE Equity Options'!$A:$A,$A1569)=0,"",SUMIFS('Daily NSE Equity Options'!$K:$K,'Daily NSE Equity Options'!$A:$A,$A1569))</f>
        <v>674.9434</v>
      </c>
      <c r="F1569" s="7">
        <f>IF(SUMIFS('Daily BSE Equity Options'!$K:$K,'Daily BSE Equity Options'!$A:$A,$A1569)=0,"",SUMIFS('Daily BSE Equity Options'!$K:$K,'Daily BSE Equity Options'!$A:$A,$A1569))</f>
        <v>75.176100000000005</v>
      </c>
      <c r="G1569" s="7">
        <f t="shared" si="648"/>
        <v>750.11950000000002</v>
      </c>
      <c r="H1569" s="20">
        <f t="shared" si="649"/>
        <v>0.40519411626072932</v>
      </c>
      <c r="I1569" s="20">
        <f t="shared" si="650"/>
        <v>-0.61899363081213099</v>
      </c>
      <c r="J1569" s="20">
        <f t="shared" si="651"/>
        <v>0.10697553545837812</v>
      </c>
      <c r="K1569" s="20">
        <f t="shared" si="666"/>
        <v>0.18488098496268734</v>
      </c>
      <c r="L1569" s="20">
        <f t="shared" si="667"/>
        <v>-0.10336951608305522</v>
      </c>
      <c r="M1569" s="20">
        <f t="shared" si="668"/>
        <v>0.14789740227822867</v>
      </c>
      <c r="N1569" s="20">
        <f t="shared" si="652"/>
        <v>0.89978116820053333</v>
      </c>
      <c r="O1569" s="20">
        <f t="shared" si="653"/>
        <v>0.10021883179946663</v>
      </c>
      <c r="P1569" s="21">
        <f>IF(SUMIFS('Daily NSE Equity Options'!$L:$L,'Daily NSE Equity Options'!$A:$A,$A1569)=0,"",SUMIFS('Daily NSE Equity Options'!$L:$L,'Daily NSE Equity Options'!$A:$A,$A1569))</f>
        <v>589777.43489999999</v>
      </c>
      <c r="Q1569" s="8">
        <f>IF(SUMIFS('Daily BSE Equity Options'!$L:$L,'Daily BSE Equity Options'!$A:$A,$A1569)=0,"",SUMIFS('Daily BSE Equity Options'!$L:$L,'Daily BSE Equity Options'!$A:$A,$A1569))</f>
        <v>32060.385600000001</v>
      </c>
      <c r="R1569" s="8">
        <f t="shared" si="654"/>
        <v>621837.82050000003</v>
      </c>
      <c r="S1569" s="23">
        <f t="shared" si="655"/>
        <v>2.7817122200960287</v>
      </c>
      <c r="T1569" s="23">
        <f t="shared" si="656"/>
        <v>-0.78380848161170524</v>
      </c>
      <c r="U1569" s="23">
        <f t="shared" si="657"/>
        <v>1.0438292451643254</v>
      </c>
      <c r="V1569" s="23">
        <f t="shared" si="669"/>
        <v>1.5279928305094832</v>
      </c>
      <c r="W1569" s="23">
        <f t="shared" si="670"/>
        <v>0.15765711952497363</v>
      </c>
      <c r="X1569" s="23">
        <f t="shared" si="671"/>
        <v>1.3825852379322061</v>
      </c>
      <c r="Y1569" s="23">
        <f t="shared" si="658"/>
        <v>0.94844252867376044</v>
      </c>
      <c r="Z1569" s="23">
        <f t="shared" si="659"/>
        <v>5.1557471326239473E-2</v>
      </c>
      <c r="AA1569" s="24">
        <f>IF(SUMIFS('Daily NSE Equity Options'!$M:$M,'Daily NSE Equity Options'!$A:$A,$A1569)=0,"",SUMIFS('Daily NSE Equity Options'!$M:$M,'Daily NSE Equity Options'!$A:$A,$A1569))</f>
        <v>374673271</v>
      </c>
      <c r="AB1569" s="9">
        <f>IF(SUMIFS('Daily BSE Equity Options'!$M:$M,'Daily BSE Equity Options'!$A:$A,$A1569)=0,"",SUMIFS('Daily BSE Equity Options'!$M:$M,'Daily BSE Equity Options'!$A:$A,$A1569))</f>
        <v>20821449</v>
      </c>
      <c r="AC1569" s="9">
        <f t="shared" si="660"/>
        <v>395494720</v>
      </c>
      <c r="AD1569" s="26">
        <f t="shared" si="661"/>
        <v>3.240294846345571</v>
      </c>
      <c r="AE1569" s="26">
        <f t="shared" si="662"/>
        <v>-0.7709210823588668</v>
      </c>
      <c r="AF1569" s="26">
        <f t="shared" si="663"/>
        <v>1.2063587404894069</v>
      </c>
      <c r="AG1569" s="26">
        <f t="shared" si="672"/>
        <v>1.4385796834117661</v>
      </c>
      <c r="AH1569" s="26">
        <f t="shared" si="673"/>
        <v>0.15571216221916817</v>
      </c>
      <c r="AI1569" s="26">
        <f t="shared" si="674"/>
        <v>1.3039398625802403</v>
      </c>
      <c r="AJ1569" s="26">
        <f t="shared" si="664"/>
        <v>0.94735340840959903</v>
      </c>
      <c r="AK1569" s="26">
        <f t="shared" si="665"/>
        <v>5.2646591590401005E-2</v>
      </c>
      <c r="AL1569" s="29">
        <v>12.66</v>
      </c>
      <c r="AM1569" s="30">
        <v>12.82</v>
      </c>
      <c r="AN1569" s="30">
        <v>11.7225</v>
      </c>
      <c r="AO1569" s="30">
        <v>12.56</v>
      </c>
      <c r="AP1569" s="31">
        <v>-7.9000000000000008E-3</v>
      </c>
    </row>
    <row r="1570" spans="1:42" x14ac:dyDescent="0.2">
      <c r="A1570" s="11">
        <v>46232</v>
      </c>
      <c r="B1570" s="5" t="s">
        <v>240</v>
      </c>
      <c r="C1570" s="10">
        <v>46204</v>
      </c>
      <c r="D1570" s="5" t="s">
        <v>200</v>
      </c>
      <c r="E1570" s="18">
        <f>IF(SUMIFS('Daily NSE Equity Options'!$K:$K,'Daily NSE Equity Options'!$A:$A,$A1570)=0,"",SUMIFS('Daily NSE Equity Options'!$K:$K,'Daily NSE Equity Options'!$A:$A,$A1570))</f>
        <v>324.28210000000001</v>
      </c>
      <c r="F1570" s="7">
        <f>IF(SUMIFS('Daily BSE Equity Options'!$K:$K,'Daily BSE Equity Options'!$A:$A,$A1570)=0,"",SUMIFS('Daily BSE Equity Options'!$K:$K,'Daily BSE Equity Options'!$A:$A,$A1570))</f>
        <v>238.89760000000001</v>
      </c>
      <c r="G1570" s="7">
        <f t="shared" si="648"/>
        <v>563.17970000000003</v>
      </c>
      <c r="H1570" s="20">
        <f t="shared" si="649"/>
        <v>-0.18771709352489863</v>
      </c>
      <c r="I1570" s="20">
        <f t="shared" si="650"/>
        <v>-0.2800999733914562</v>
      </c>
      <c r="J1570" s="20">
        <f t="shared" si="651"/>
        <v>-0.22965157712365714</v>
      </c>
      <c r="K1570" s="20">
        <f t="shared" si="666"/>
        <v>-0.51954178676315665</v>
      </c>
      <c r="L1570" s="20">
        <f t="shared" si="667"/>
        <v>2.1778397655637893</v>
      </c>
      <c r="M1570" s="20">
        <f t="shared" si="668"/>
        <v>-0.24921335867151828</v>
      </c>
      <c r="N1570" s="20">
        <f t="shared" si="652"/>
        <v>0.57580573305465377</v>
      </c>
      <c r="O1570" s="20">
        <f t="shared" si="653"/>
        <v>0.42419426694534623</v>
      </c>
      <c r="P1570" s="21">
        <f>IF(SUMIFS('Daily NSE Equity Options'!$L:$L,'Daily NSE Equity Options'!$A:$A,$A1570)=0,"",SUMIFS('Daily NSE Equity Options'!$L:$L,'Daily NSE Equity Options'!$A:$A,$A1570))</f>
        <v>66111.745999999999</v>
      </c>
      <c r="Q1570" s="8">
        <f>IF(SUMIFS('Daily BSE Equity Options'!$L:$L,'Daily BSE Equity Options'!$A:$A,$A1570)=0,"",SUMIFS('Daily BSE Equity Options'!$L:$L,'Daily BSE Equity Options'!$A:$A,$A1570))</f>
        <v>139848.33689999999</v>
      </c>
      <c r="R1570" s="8">
        <f t="shared" si="654"/>
        <v>205960.08289999998</v>
      </c>
      <c r="S1570" s="23">
        <f t="shared" si="655"/>
        <v>-0.54374224694157292</v>
      </c>
      <c r="T1570" s="23">
        <f t="shared" si="656"/>
        <v>-0.75400336950824853</v>
      </c>
      <c r="U1570" s="23">
        <f t="shared" si="657"/>
        <v>-0.71129666142159675</v>
      </c>
      <c r="V1570" s="23">
        <f t="shared" si="669"/>
        <v>-0.88790390732529534</v>
      </c>
      <c r="W1570" s="23">
        <f t="shared" si="670"/>
        <v>3.362029160996741</v>
      </c>
      <c r="X1570" s="23">
        <f t="shared" si="671"/>
        <v>-0.66878810501684505</v>
      </c>
      <c r="Y1570" s="23">
        <f t="shared" si="658"/>
        <v>0.32099300538784159</v>
      </c>
      <c r="Z1570" s="23">
        <f t="shared" si="659"/>
        <v>0.67900699461215841</v>
      </c>
      <c r="AA1570" s="24">
        <f>IF(SUMIFS('Daily NSE Equity Options'!$M:$M,'Daily NSE Equity Options'!$A:$A,$A1570)=0,"",SUMIFS('Daily NSE Equity Options'!$M:$M,'Daily NSE Equity Options'!$A:$A,$A1570))</f>
        <v>45221103</v>
      </c>
      <c r="AB1570" s="9">
        <f>IF(SUMIFS('Daily BSE Equity Options'!$M:$M,'Daily BSE Equity Options'!$A:$A,$A1570)=0,"",SUMIFS('Daily BSE Equity Options'!$M:$M,'Daily BSE Equity Options'!$A:$A,$A1570))</f>
        <v>90145127</v>
      </c>
      <c r="AC1570" s="9">
        <f t="shared" si="660"/>
        <v>135366230</v>
      </c>
      <c r="AD1570" s="26">
        <f t="shared" si="661"/>
        <v>-0.44898791284185935</v>
      </c>
      <c r="AE1570" s="26">
        <f t="shared" si="662"/>
        <v>-0.74190899806262389</v>
      </c>
      <c r="AF1570" s="26">
        <f t="shared" si="663"/>
        <v>-0.68617692472719682</v>
      </c>
      <c r="AG1570" s="26">
        <f t="shared" si="672"/>
        <v>-0.87930523338559685</v>
      </c>
      <c r="AH1570" s="26">
        <f t="shared" si="673"/>
        <v>3.3294358140012257</v>
      </c>
      <c r="AI1570" s="26">
        <f t="shared" si="674"/>
        <v>-0.65772936235406632</v>
      </c>
      <c r="AJ1570" s="26">
        <f t="shared" si="664"/>
        <v>0.33406487718539551</v>
      </c>
      <c r="AK1570" s="26">
        <f t="shared" si="665"/>
        <v>0.66593512281460454</v>
      </c>
      <c r="AL1570" s="29">
        <v>12.5625</v>
      </c>
      <c r="AM1570" s="30">
        <v>12.5625</v>
      </c>
      <c r="AN1570" s="30">
        <v>11.5625</v>
      </c>
      <c r="AO1570" s="30">
        <v>12.01</v>
      </c>
      <c r="AP1570" s="31">
        <v>-4.3999999999999997E-2</v>
      </c>
    </row>
    <row r="1571" spans="1:42" x14ac:dyDescent="0.2">
      <c r="A1571" s="11">
        <v>46233</v>
      </c>
      <c r="B1571" s="5" t="s">
        <v>243</v>
      </c>
      <c r="C1571" s="10">
        <v>46204</v>
      </c>
      <c r="D1571" s="5" t="s">
        <v>200</v>
      </c>
      <c r="E1571" s="18">
        <f>IF(SUMIFS('Daily NSE Equity Options'!$K:$K,'Daily NSE Equity Options'!$A:$A,$A1571)=0,"",SUMIFS('Daily NSE Equity Options'!$K:$K,'Daily NSE Equity Options'!$A:$A,$A1571))</f>
        <v>311.86340000000001</v>
      </c>
      <c r="F1571" s="7">
        <f>IF(SUMIFS('Daily BSE Equity Options'!$K:$K,'Daily BSE Equity Options'!$A:$A,$A1571)=0,"",SUMIFS('Daily BSE Equity Options'!$K:$K,'Daily BSE Equity Options'!$A:$A,$A1571))</f>
        <v>482.66730000000001</v>
      </c>
      <c r="G1571" s="7">
        <f t="shared" si="648"/>
        <v>794.53070000000002</v>
      </c>
      <c r="H1571" s="20">
        <f t="shared" si="649"/>
        <v>-0.36135038537474329</v>
      </c>
      <c r="I1571" s="20">
        <f t="shared" si="650"/>
        <v>8.3578802877932183</v>
      </c>
      <c r="J1571" s="20">
        <f t="shared" si="651"/>
        <v>0.47163766476333602</v>
      </c>
      <c r="K1571" s="20">
        <f t="shared" si="666"/>
        <v>-3.8295977483801869E-2</v>
      </c>
      <c r="L1571" s="20">
        <f t="shared" si="667"/>
        <v>1.0203940935363103</v>
      </c>
      <c r="M1571" s="20">
        <f t="shared" si="668"/>
        <v>0.41079428111489102</v>
      </c>
      <c r="N1571" s="20">
        <f t="shared" si="652"/>
        <v>0.39251271222118916</v>
      </c>
      <c r="O1571" s="20">
        <f t="shared" si="653"/>
        <v>0.60748728777881078</v>
      </c>
      <c r="P1571" s="21">
        <f>IF(SUMIFS('Daily NSE Equity Options'!$L:$L,'Daily NSE Equity Options'!$A:$A,$A1571)=0,"",SUMIFS('Daily NSE Equity Options'!$L:$L,'Daily NSE Equity Options'!$A:$A,$A1571))</f>
        <v>81637.597299999994</v>
      </c>
      <c r="Q1571" s="8">
        <f>IF(SUMIFS('Daily BSE Equity Options'!$L:$L,'Daily BSE Equity Options'!$A:$A,$A1571)=0,"",SUMIFS('Daily BSE Equity Options'!$L:$L,'Daily BSE Equity Options'!$A:$A,$A1571))</f>
        <v>784745.0379</v>
      </c>
      <c r="R1571" s="8">
        <f t="shared" si="654"/>
        <v>866382.63520000002</v>
      </c>
      <c r="S1571" s="23">
        <f t="shared" si="655"/>
        <v>-0.64139959330600371</v>
      </c>
      <c r="T1571" s="23">
        <f t="shared" si="656"/>
        <v>39.273136985234338</v>
      </c>
      <c r="U1571" s="23">
        <f t="shared" si="657"/>
        <v>2.5056102359124628</v>
      </c>
      <c r="V1571" s="23">
        <f t="shared" si="669"/>
        <v>0.23484255430192391</v>
      </c>
      <c r="W1571" s="23">
        <f t="shared" si="670"/>
        <v>4.611400573616689</v>
      </c>
      <c r="X1571" s="23">
        <f t="shared" si="671"/>
        <v>3.2065560617425843</v>
      </c>
      <c r="Y1571" s="23">
        <f t="shared" si="658"/>
        <v>9.4228108901506749E-2</v>
      </c>
      <c r="Z1571" s="23">
        <f t="shared" si="659"/>
        <v>0.90577189109849321</v>
      </c>
      <c r="AA1571" s="24">
        <f>IF(SUMIFS('Daily NSE Equity Options'!$M:$M,'Daily NSE Equity Options'!$A:$A,$A1571)=0,"",SUMIFS('Daily NSE Equity Options'!$M:$M,'Daily NSE Equity Options'!$A:$A,$A1571))</f>
        <v>54610681</v>
      </c>
      <c r="AB1571" s="9">
        <f>IF(SUMIFS('Daily BSE Equity Options'!$M:$M,'Daily BSE Equity Options'!$A:$A,$A1571)=0,"",SUMIFS('Daily BSE Equity Options'!$M:$M,'Daily BSE Equity Options'!$A:$A,$A1571))</f>
        <v>503676706</v>
      </c>
      <c r="AC1571" s="9">
        <f t="shared" si="660"/>
        <v>558287387</v>
      </c>
      <c r="AD1571" s="26">
        <f t="shared" si="661"/>
        <v>-0.56533517115492238</v>
      </c>
      <c r="AE1571" s="26">
        <f t="shared" si="662"/>
        <v>41.298308148985946</v>
      </c>
      <c r="AF1571" s="26">
        <f t="shared" si="663"/>
        <v>3.0589043351269982</v>
      </c>
      <c r="AG1571" s="26">
        <f t="shared" si="672"/>
        <v>0.20763708483625454</v>
      </c>
      <c r="AH1571" s="26">
        <f t="shared" si="673"/>
        <v>4.5873980409390294</v>
      </c>
      <c r="AI1571" s="26">
        <f t="shared" si="674"/>
        <v>3.1242737350371659</v>
      </c>
      <c r="AJ1571" s="26">
        <f t="shared" si="664"/>
        <v>9.7818224576870116E-2</v>
      </c>
      <c r="AK1571" s="26">
        <f t="shared" si="665"/>
        <v>0.90218177542312983</v>
      </c>
      <c r="AL1571" s="29">
        <v>12.0075</v>
      </c>
      <c r="AM1571" s="30">
        <v>12.317500000000001</v>
      </c>
      <c r="AN1571" s="30">
        <v>11.3025</v>
      </c>
      <c r="AO1571" s="30">
        <v>12.16</v>
      </c>
      <c r="AP1571" s="31">
        <v>1.2699999999999999E-2</v>
      </c>
    </row>
    <row r="1572" spans="1:42" x14ac:dyDescent="0.2">
      <c r="A1572" s="11">
        <v>46234</v>
      </c>
      <c r="B1572" s="5" t="s">
        <v>241</v>
      </c>
      <c r="C1572" s="10">
        <v>46204</v>
      </c>
      <c r="D1572" s="5" t="s">
        <v>200</v>
      </c>
      <c r="E1572" s="18">
        <f>IF(SUMIFS('Daily NSE Equity Options'!$K:$K,'Daily NSE Equity Options'!$A:$A,$A1572)=0,"",SUMIFS('Daily NSE Equity Options'!$K:$K,'Daily NSE Equity Options'!$A:$A,$A1572))</f>
        <v>455.63479999999998</v>
      </c>
      <c r="F1572" s="7">
        <f>IF(SUMIFS('Daily BSE Equity Options'!$K:$K,'Daily BSE Equity Options'!$A:$A,$A1572)=0,"",SUMIFS('Daily BSE Equity Options'!$K:$K,'Daily BSE Equity Options'!$A:$A,$A1572))</f>
        <v>86.488</v>
      </c>
      <c r="G1572" s="7">
        <f t="shared" si="648"/>
        <v>542.12279999999998</v>
      </c>
      <c r="H1572" s="20">
        <f t="shared" si="649"/>
        <v>-0.49517209317064115</v>
      </c>
      <c r="I1572" s="20">
        <f t="shared" si="650"/>
        <v>0.11417856899010492</v>
      </c>
      <c r="J1572" s="20">
        <f t="shared" si="651"/>
        <v>-0.44691483071061677</v>
      </c>
      <c r="K1572" s="20">
        <f t="shared" si="666"/>
        <v>0.46100760781803807</v>
      </c>
      <c r="L1572" s="20">
        <f t="shared" si="667"/>
        <v>-0.82081238981799676</v>
      </c>
      <c r="M1572" s="20">
        <f t="shared" si="668"/>
        <v>-0.31768174596651844</v>
      </c>
      <c r="N1572" s="20">
        <f t="shared" si="652"/>
        <v>0.8404641900322215</v>
      </c>
      <c r="O1572" s="20">
        <f t="shared" si="653"/>
        <v>0.15953580996777852</v>
      </c>
      <c r="P1572" s="21">
        <f>IF(SUMIFS('Daily NSE Equity Options'!$L:$L,'Daily NSE Equity Options'!$A:$A,$A1572)=0,"",SUMIFS('Daily NSE Equity Options'!$L:$L,'Daily NSE Equity Options'!$A:$A,$A1572))</f>
        <v>139779.25450000001</v>
      </c>
      <c r="Q1572" s="8">
        <f>IF(SUMIFS('Daily BSE Equity Options'!$L:$L,'Daily BSE Equity Options'!$A:$A,$A1572)=0,"",SUMIFS('Daily BSE Equity Options'!$L:$L,'Daily BSE Equity Options'!$A:$A,$A1572))</f>
        <v>25447.820299999999</v>
      </c>
      <c r="R1572" s="8">
        <f t="shared" si="654"/>
        <v>165227.0748</v>
      </c>
      <c r="S1572" s="23">
        <f t="shared" si="655"/>
        <v>-0.81497681680903833</v>
      </c>
      <c r="T1572" s="23">
        <f t="shared" si="656"/>
        <v>-0.15820791745711205</v>
      </c>
      <c r="U1572" s="23">
        <f t="shared" si="657"/>
        <v>-0.78970701054223547</v>
      </c>
      <c r="V1572" s="23">
        <f t="shared" si="669"/>
        <v>0.71219216541053232</v>
      </c>
      <c r="W1572" s="23">
        <f t="shared" si="670"/>
        <v>-0.96757186210683266</v>
      </c>
      <c r="X1572" s="23">
        <f t="shared" si="671"/>
        <v>-0.80929087439309288</v>
      </c>
      <c r="Y1572" s="23">
        <f t="shared" si="658"/>
        <v>0.84598274628535641</v>
      </c>
      <c r="Z1572" s="23">
        <f t="shared" si="659"/>
        <v>0.15401725371464361</v>
      </c>
      <c r="AA1572" s="24">
        <f>IF(SUMIFS('Daily NSE Equity Options'!$M:$M,'Daily NSE Equity Options'!$A:$A,$A1572)=0,"",SUMIFS('Daily NSE Equity Options'!$M:$M,'Daily NSE Equity Options'!$A:$A,$A1572))</f>
        <v>91781523</v>
      </c>
      <c r="AB1572" s="9">
        <f>IF(SUMIFS('Daily BSE Equity Options'!$M:$M,'Daily BSE Equity Options'!$A:$A,$A1572)=0,"",SUMIFS('Daily BSE Equity Options'!$M:$M,'Daily BSE Equity Options'!$A:$A,$A1572))</f>
        <v>16266549</v>
      </c>
      <c r="AC1572" s="9">
        <f t="shared" si="660"/>
        <v>108048072</v>
      </c>
      <c r="AD1572" s="26">
        <f t="shared" si="661"/>
        <v>-0.77366052633170213</v>
      </c>
      <c r="AE1572" s="26">
        <f t="shared" si="662"/>
        <v>-0.12346509185254195</v>
      </c>
      <c r="AF1572" s="26">
        <f t="shared" si="663"/>
        <v>-0.74520666826869797</v>
      </c>
      <c r="AG1572" s="26">
        <f t="shared" si="672"/>
        <v>0.68065150112301298</v>
      </c>
      <c r="AH1572" s="26">
        <f t="shared" si="673"/>
        <v>-0.96770438496315925</v>
      </c>
      <c r="AI1572" s="26">
        <f t="shared" si="674"/>
        <v>-0.80646513871537628</v>
      </c>
      <c r="AJ1572" s="26">
        <f t="shared" si="664"/>
        <v>0.84945081666982447</v>
      </c>
      <c r="AK1572" s="26">
        <f t="shared" si="665"/>
        <v>0.15054918333017547</v>
      </c>
      <c r="AL1572" s="29">
        <v>12.154999999999999</v>
      </c>
      <c r="AM1572" s="30">
        <v>12.21</v>
      </c>
      <c r="AN1572" s="30">
        <v>11.645</v>
      </c>
      <c r="AO1572" s="30">
        <v>11.76</v>
      </c>
      <c r="AP1572" s="31">
        <v>-3.2500000000000001E-2</v>
      </c>
    </row>
    <row r="1573" spans="1:42" x14ac:dyDescent="0.2">
      <c r="A1573" s="11">
        <v>46237</v>
      </c>
      <c r="B1573" s="5" t="s">
        <v>244</v>
      </c>
      <c r="C1573" s="10">
        <v>46235</v>
      </c>
      <c r="D1573" s="5" t="s">
        <v>200</v>
      </c>
      <c r="E1573" s="18">
        <f>IF(SUMIFS('Daily NSE Equity Options'!$K:$K,'Daily NSE Equity Options'!$A:$A,$A1573)=0,"",SUMIFS('Daily NSE Equity Options'!$K:$K,'Daily NSE Equity Options'!$A:$A,$A1573))</f>
        <v>462.4701</v>
      </c>
      <c r="F1573" s="7">
        <f>IF(SUMIFS('Daily BSE Equity Options'!$K:$K,'Daily BSE Equity Options'!$A:$A,$A1573)=0,"",SUMIFS('Daily BSE Equity Options'!$K:$K,'Daily BSE Equity Options'!$A:$A,$A1573))</f>
        <v>75.653000000000006</v>
      </c>
      <c r="G1573" s="7">
        <f t="shared" si="648"/>
        <v>538.12310000000002</v>
      </c>
      <c r="H1573" s="20" t="str">
        <f t="shared" si="649"/>
        <v/>
      </c>
      <c r="I1573" s="20" t="str">
        <f t="shared" si="650"/>
        <v/>
      </c>
      <c r="J1573" s="20" t="str">
        <f t="shared" si="651"/>
        <v/>
      </c>
      <c r="K1573" s="20">
        <f t="shared" si="666"/>
        <v>1.5001707507855011E-2</v>
      </c>
      <c r="L1573" s="20">
        <f t="shared" si="667"/>
        <v>-0.1252774951438349</v>
      </c>
      <c r="M1573" s="20">
        <f t="shared" si="668"/>
        <v>-7.3778487088164146E-3</v>
      </c>
      <c r="N1573" s="20">
        <f t="shared" si="652"/>
        <v>0.85941320861341941</v>
      </c>
      <c r="O1573" s="20">
        <f t="shared" si="653"/>
        <v>0.14058679138658051</v>
      </c>
      <c r="P1573" s="21">
        <f>IF(SUMIFS('Daily NSE Equity Options'!$L:$L,'Daily NSE Equity Options'!$A:$A,$A1573)=0,"",SUMIFS('Daily NSE Equity Options'!$L:$L,'Daily NSE Equity Options'!$A:$A,$A1573))</f>
        <v>194599.02729999999</v>
      </c>
      <c r="Q1573" s="8">
        <f>IF(SUMIFS('Daily BSE Equity Options'!$L:$L,'Daily BSE Equity Options'!$A:$A,$A1573)=0,"",SUMIFS('Daily BSE Equity Options'!$L:$L,'Daily BSE Equity Options'!$A:$A,$A1573))</f>
        <v>27778.113799999999</v>
      </c>
      <c r="R1573" s="8">
        <f t="shared" si="654"/>
        <v>222377.14109999998</v>
      </c>
      <c r="S1573" s="23" t="str">
        <f t="shared" si="655"/>
        <v/>
      </c>
      <c r="T1573" s="23" t="str">
        <f t="shared" si="656"/>
        <v/>
      </c>
      <c r="U1573" s="23" t="str">
        <f t="shared" si="657"/>
        <v/>
      </c>
      <c r="V1573" s="23">
        <f t="shared" si="669"/>
        <v>0.39218818984329307</v>
      </c>
      <c r="W1573" s="23">
        <f t="shared" si="670"/>
        <v>9.1571438045717324E-2</v>
      </c>
      <c r="X1573" s="23">
        <f t="shared" si="671"/>
        <v>0.3458880233108137</v>
      </c>
      <c r="Y1573" s="23">
        <f t="shared" si="658"/>
        <v>0.87508557011483235</v>
      </c>
      <c r="Z1573" s="23">
        <f t="shared" si="659"/>
        <v>0.12491442988516774</v>
      </c>
      <c r="AA1573" s="24">
        <f>IF(SUMIFS('Daily NSE Equity Options'!$M:$M,'Daily NSE Equity Options'!$A:$A,$A1573)=0,"",SUMIFS('Daily NSE Equity Options'!$M:$M,'Daily NSE Equity Options'!$A:$A,$A1573))</f>
        <v>125600946</v>
      </c>
      <c r="AB1573" s="9">
        <f>IF(SUMIFS('Daily BSE Equity Options'!$M:$M,'Daily BSE Equity Options'!$A:$A,$A1573)=0,"",SUMIFS('Daily BSE Equity Options'!$M:$M,'Daily BSE Equity Options'!$A:$A,$A1573))</f>
        <v>17640994</v>
      </c>
      <c r="AC1573" s="9">
        <f t="shared" si="660"/>
        <v>143241940</v>
      </c>
      <c r="AD1573" s="26" t="str">
        <f t="shared" si="661"/>
        <v/>
      </c>
      <c r="AE1573" s="26" t="str">
        <f t="shared" si="662"/>
        <v/>
      </c>
      <c r="AF1573" s="26" t="str">
        <f t="shared" si="663"/>
        <v/>
      </c>
      <c r="AG1573" s="26">
        <f t="shared" si="672"/>
        <v>0.36847746577489238</v>
      </c>
      <c r="AH1573" s="26">
        <f t="shared" si="673"/>
        <v>8.4495180877025566E-2</v>
      </c>
      <c r="AI1573" s="26">
        <f t="shared" si="674"/>
        <v>0.32572416470328136</v>
      </c>
      <c r="AJ1573" s="26">
        <f t="shared" si="664"/>
        <v>0.87684477046317577</v>
      </c>
      <c r="AK1573" s="26">
        <f t="shared" si="665"/>
        <v>0.1231552295368242</v>
      </c>
      <c r="AL1573" s="29">
        <v>11.755000000000001</v>
      </c>
      <c r="AM1573" s="30">
        <v>12.06</v>
      </c>
      <c r="AN1573" s="30">
        <v>11.695</v>
      </c>
      <c r="AO1573" s="30">
        <v>11.93</v>
      </c>
      <c r="AP1573" s="31">
        <v>1.49E-2</v>
      </c>
    </row>
    <row r="1574" spans="1:42" x14ac:dyDescent="0.2">
      <c r="A1574" s="11">
        <v>46238</v>
      </c>
      <c r="B1574" s="5" t="s">
        <v>242</v>
      </c>
      <c r="C1574" s="10">
        <v>46235</v>
      </c>
      <c r="D1574" s="5" t="s">
        <v>200</v>
      </c>
      <c r="E1574" s="18">
        <f>IF(SUMIFS('Daily NSE Equity Options'!$K:$K,'Daily NSE Equity Options'!$A:$A,$A1574)=0,"",SUMIFS('Daily NSE Equity Options'!$K:$K,'Daily NSE Equity Options'!$A:$A,$A1574))</f>
        <v>728.54729999999995</v>
      </c>
      <c r="F1574" s="7">
        <f>IF(SUMIFS('Daily BSE Equity Options'!$K:$K,'Daily BSE Equity Options'!$A:$A,$A1574)=0,"",SUMIFS('Daily BSE Equity Options'!$K:$K,'Daily BSE Equity Options'!$A:$A,$A1574))</f>
        <v>108.40300000000001</v>
      </c>
      <c r="G1574" s="7">
        <f t="shared" si="648"/>
        <v>836.95029999999997</v>
      </c>
      <c r="H1574" s="20">
        <f t="shared" si="649"/>
        <v>0.72000045328571938</v>
      </c>
      <c r="I1574" s="20">
        <f t="shared" si="650"/>
        <v>-0.47927159606044312</v>
      </c>
      <c r="J1574" s="20">
        <f t="shared" si="651"/>
        <v>0.32481334376784732</v>
      </c>
      <c r="K1574" s="20">
        <f t="shared" si="666"/>
        <v>0.57533924895901367</v>
      </c>
      <c r="L1574" s="20">
        <f t="shared" si="667"/>
        <v>0.43289757180812383</v>
      </c>
      <c r="M1574" s="20">
        <f t="shared" si="668"/>
        <v>0.55531383060864692</v>
      </c>
      <c r="N1574" s="20">
        <f t="shared" si="652"/>
        <v>0.87047856963549686</v>
      </c>
      <c r="O1574" s="20">
        <f t="shared" si="653"/>
        <v>0.12952143036450314</v>
      </c>
      <c r="P1574" s="21">
        <f>IF(SUMIFS('Daily NSE Equity Options'!$L:$L,'Daily NSE Equity Options'!$A:$A,$A1574)=0,"",SUMIFS('Daily NSE Equity Options'!$L:$L,'Daily NSE Equity Options'!$A:$A,$A1574))</f>
        <v>513856.28810000001</v>
      </c>
      <c r="Q1574" s="8">
        <f>IF(SUMIFS('Daily BSE Equity Options'!$L:$L,'Daily BSE Equity Options'!$A:$A,$A1574)=0,"",SUMIFS('Daily BSE Equity Options'!$L:$L,'Daily BSE Equity Options'!$A:$A,$A1574))</f>
        <v>45663.683799999999</v>
      </c>
      <c r="R1574" s="8">
        <f t="shared" si="654"/>
        <v>559519.9719</v>
      </c>
      <c r="S1574" s="23">
        <f t="shared" si="655"/>
        <v>3.4671773080330635</v>
      </c>
      <c r="T1574" s="23">
        <f t="shared" si="656"/>
        <v>-0.66011227483930968</v>
      </c>
      <c r="U1574" s="23">
        <f t="shared" si="657"/>
        <v>1.2436565471031944</v>
      </c>
      <c r="V1574" s="23">
        <f t="shared" si="669"/>
        <v>1.6405902189214081</v>
      </c>
      <c r="W1574" s="23">
        <f t="shared" si="670"/>
        <v>0.64387273120034516</v>
      </c>
      <c r="X1574" s="23">
        <f t="shared" si="671"/>
        <v>1.5160858221861546</v>
      </c>
      <c r="Y1574" s="23">
        <f t="shared" si="658"/>
        <v>0.91838775004771189</v>
      </c>
      <c r="Z1574" s="23">
        <f t="shared" si="659"/>
        <v>8.1612249952288066E-2</v>
      </c>
      <c r="AA1574" s="24">
        <f>IF(SUMIFS('Daily NSE Equity Options'!$M:$M,'Daily NSE Equity Options'!$A:$A,$A1574)=0,"",SUMIFS('Daily NSE Equity Options'!$M:$M,'Daily NSE Equity Options'!$A:$A,$A1574))</f>
        <v>324620365</v>
      </c>
      <c r="AB1574" s="9">
        <f>IF(SUMIFS('Daily BSE Equity Options'!$M:$M,'Daily BSE Equity Options'!$A:$A,$A1574)=0,"",SUMIFS('Daily BSE Equity Options'!$M:$M,'Daily BSE Equity Options'!$A:$A,$A1574))</f>
        <v>29039183</v>
      </c>
      <c r="AC1574" s="9">
        <f t="shared" si="660"/>
        <v>353659548</v>
      </c>
      <c r="AD1574" s="26">
        <f t="shared" si="661"/>
        <v>4.0060369388113912</v>
      </c>
      <c r="AE1574" s="26">
        <f t="shared" si="662"/>
        <v>-0.64989604670277012</v>
      </c>
      <c r="AF1574" s="26">
        <f t="shared" si="663"/>
        <v>1.3929831414169587</v>
      </c>
      <c r="AG1574" s="26">
        <f t="shared" si="672"/>
        <v>1.5845375798363812</v>
      </c>
      <c r="AH1574" s="26">
        <f t="shared" si="673"/>
        <v>0.64611943068514166</v>
      </c>
      <c r="AI1574" s="26">
        <f t="shared" si="674"/>
        <v>1.4689664772761386</v>
      </c>
      <c r="AJ1574" s="26">
        <f t="shared" si="664"/>
        <v>0.91788944151452689</v>
      </c>
      <c r="AK1574" s="26">
        <f t="shared" si="665"/>
        <v>8.2110558485473148E-2</v>
      </c>
      <c r="AL1574" s="29">
        <v>11.925000000000001</v>
      </c>
      <c r="AM1574" s="30">
        <v>12.545</v>
      </c>
      <c r="AN1574" s="30">
        <v>11.4275</v>
      </c>
      <c r="AO1574" s="30">
        <v>12.19</v>
      </c>
      <c r="AP1574" s="31">
        <v>2.2200000000000001E-2</v>
      </c>
    </row>
    <row r="1575" spans="1:42" x14ac:dyDescent="0.2">
      <c r="A1575" s="11">
        <v>46239</v>
      </c>
      <c r="B1575" s="5" t="s">
        <v>240</v>
      </c>
      <c r="C1575" s="10">
        <v>46235</v>
      </c>
      <c r="D1575" s="5" t="s">
        <v>200</v>
      </c>
      <c r="E1575" s="18">
        <f>IF(SUMIFS('Daily NSE Equity Options'!$K:$K,'Daily NSE Equity Options'!$A:$A,$A1575)=0,"",SUMIFS('Daily NSE Equity Options'!$K:$K,'Daily NSE Equity Options'!$A:$A,$A1575))</f>
        <v>433.08949999999999</v>
      </c>
      <c r="F1575" s="7">
        <f>IF(SUMIFS('Daily BSE Equity Options'!$K:$K,'Daily BSE Equity Options'!$A:$A,$A1575)=0,"",SUMIFS('Daily BSE Equity Options'!$K:$K,'Daily BSE Equity Options'!$A:$A,$A1575))</f>
        <v>423.37900000000002</v>
      </c>
      <c r="G1575" s="7">
        <f t="shared" si="648"/>
        <v>856.46849999999995</v>
      </c>
      <c r="H1575" s="20">
        <f t="shared" si="649"/>
        <v>0.27546951433207778</v>
      </c>
      <c r="I1575" s="20">
        <f t="shared" si="650"/>
        <v>0.35378478998187934</v>
      </c>
      <c r="J1575" s="20">
        <f t="shared" si="651"/>
        <v>0.31301737891855819</v>
      </c>
      <c r="K1575" s="20">
        <f t="shared" si="666"/>
        <v>-0.40554374438008345</v>
      </c>
      <c r="L1575" s="20">
        <f t="shared" si="667"/>
        <v>2.9056022434803466</v>
      </c>
      <c r="M1575" s="20">
        <f t="shared" si="668"/>
        <v>2.3320620113285173E-2</v>
      </c>
      <c r="N1575" s="20">
        <f t="shared" si="652"/>
        <v>0.50566891835484906</v>
      </c>
      <c r="O1575" s="20">
        <f t="shared" si="653"/>
        <v>0.49433108164515105</v>
      </c>
      <c r="P1575" s="21">
        <f>IF(SUMIFS('Daily NSE Equity Options'!$L:$L,'Daily NSE Equity Options'!$A:$A,$A1575)=0,"",SUMIFS('Daily NSE Equity Options'!$L:$L,'Daily NSE Equity Options'!$A:$A,$A1575))</f>
        <v>98120.360400000005</v>
      </c>
      <c r="Q1575" s="8">
        <f>IF(SUMIFS('Daily BSE Equity Options'!$L:$L,'Daily BSE Equity Options'!$A:$A,$A1575)=0,"",SUMIFS('Daily BSE Equity Options'!$L:$L,'Daily BSE Equity Options'!$A:$A,$A1575))</f>
        <v>212457.4595</v>
      </c>
      <c r="R1575" s="8">
        <f t="shared" si="654"/>
        <v>310577.8199</v>
      </c>
      <c r="S1575" s="23">
        <f t="shared" si="655"/>
        <v>-9.706858826501219E-2</v>
      </c>
      <c r="T1575" s="23">
        <f t="shared" si="656"/>
        <v>-0.62297487938359708</v>
      </c>
      <c r="U1575" s="23">
        <f t="shared" si="657"/>
        <v>-0.53795353837724302</v>
      </c>
      <c r="V1575" s="23">
        <f t="shared" si="669"/>
        <v>-0.80905096877805438</v>
      </c>
      <c r="W1575" s="23">
        <f t="shared" si="670"/>
        <v>3.6526570311438604</v>
      </c>
      <c r="X1575" s="23">
        <f t="shared" si="671"/>
        <v>-0.44492094027430373</v>
      </c>
      <c r="Y1575" s="23">
        <f t="shared" si="658"/>
        <v>0.31592842151958195</v>
      </c>
      <c r="Z1575" s="23">
        <f t="shared" si="659"/>
        <v>0.68407157848041811</v>
      </c>
      <c r="AA1575" s="24">
        <f>IF(SUMIFS('Daily NSE Equity Options'!$M:$M,'Daily NSE Equity Options'!$A:$A,$A1575)=0,"",SUMIFS('Daily NSE Equity Options'!$M:$M,'Daily NSE Equity Options'!$A:$A,$A1575))</f>
        <v>64185672</v>
      </c>
      <c r="AB1575" s="9">
        <f>IF(SUMIFS('Daily BSE Equity Options'!$M:$M,'Daily BSE Equity Options'!$A:$A,$A1575)=0,"",SUMIFS('Daily BSE Equity Options'!$M:$M,'Daily BSE Equity Options'!$A:$A,$A1575))</f>
        <v>135004148</v>
      </c>
      <c r="AC1575" s="9">
        <f t="shared" si="660"/>
        <v>199189820</v>
      </c>
      <c r="AD1575" s="26">
        <f t="shared" si="661"/>
        <v>4.9005009920948694E-2</v>
      </c>
      <c r="AE1575" s="26">
        <f t="shared" si="662"/>
        <v>-0.61287614443414529</v>
      </c>
      <c r="AF1575" s="26">
        <f t="shared" si="663"/>
        <v>-0.51408051830430379</v>
      </c>
      <c r="AG1575" s="26">
        <f t="shared" si="672"/>
        <v>-0.80227466012491233</v>
      </c>
      <c r="AH1575" s="26">
        <f t="shared" si="673"/>
        <v>3.6490339621469374</v>
      </c>
      <c r="AI1575" s="26">
        <f t="shared" si="674"/>
        <v>-0.43677522315896866</v>
      </c>
      <c r="AJ1575" s="26">
        <f t="shared" si="664"/>
        <v>0.32223369648107519</v>
      </c>
      <c r="AK1575" s="26">
        <f t="shared" si="665"/>
        <v>0.67776630351892486</v>
      </c>
      <c r="AL1575" s="29">
        <v>12.19</v>
      </c>
      <c r="AM1575" s="30">
        <v>12.672499999999999</v>
      </c>
      <c r="AN1575" s="30">
        <v>10.805</v>
      </c>
      <c r="AO1575" s="30">
        <v>12.06</v>
      </c>
      <c r="AP1575" s="31">
        <v>-1.0699999999999999E-2</v>
      </c>
    </row>
    <row r="1576" spans="1:42" x14ac:dyDescent="0.2">
      <c r="A1576" s="11">
        <v>46240</v>
      </c>
      <c r="B1576" s="5" t="s">
        <v>243</v>
      </c>
      <c r="C1576" s="10">
        <v>46235</v>
      </c>
      <c r="D1576" s="5" t="s">
        <v>200</v>
      </c>
      <c r="E1576" s="18">
        <f>IF(SUMIFS('Daily NSE Equity Options'!$K:$K,'Daily NSE Equity Options'!$A:$A,$A1576)=0,"",SUMIFS('Daily NSE Equity Options'!$K:$K,'Daily NSE Equity Options'!$A:$A,$A1576))</f>
        <v>339.7106</v>
      </c>
      <c r="F1576" s="7">
        <f>IF(SUMIFS('Daily BSE Equity Options'!$K:$K,'Daily BSE Equity Options'!$A:$A,$A1576)=0,"",SUMIFS('Daily BSE Equity Options'!$K:$K,'Daily BSE Equity Options'!$A:$A,$A1576))</f>
        <v>487.36610000000002</v>
      </c>
      <c r="G1576" s="7">
        <f t="shared" si="648"/>
        <v>827.07670000000007</v>
      </c>
      <c r="H1576" s="20">
        <f t="shared" si="649"/>
        <v>-0.27898120697793671</v>
      </c>
      <c r="I1576" s="20">
        <f t="shared" si="650"/>
        <v>6.9481345699407848</v>
      </c>
      <c r="J1576" s="20">
        <f t="shared" si="651"/>
        <v>0.55327764713968963</v>
      </c>
      <c r="K1576" s="20">
        <f t="shared" si="666"/>
        <v>-0.21561109193365346</v>
      </c>
      <c r="L1576" s="20">
        <f t="shared" si="667"/>
        <v>0.15113432645454772</v>
      </c>
      <c r="M1576" s="20">
        <f t="shared" si="668"/>
        <v>-3.4317432573410356E-2</v>
      </c>
      <c r="N1576" s="20">
        <f t="shared" si="652"/>
        <v>0.41073651331248962</v>
      </c>
      <c r="O1576" s="20">
        <f t="shared" si="653"/>
        <v>0.58926348668751027</v>
      </c>
      <c r="P1576" s="21">
        <f>IF(SUMIFS('Daily NSE Equity Options'!$L:$L,'Daily NSE Equity Options'!$A:$A,$A1576)=0,"",SUMIFS('Daily NSE Equity Options'!$L:$L,'Daily NSE Equity Options'!$A:$A,$A1576))</f>
        <v>73832.245599999995</v>
      </c>
      <c r="Q1576" s="8">
        <f>IF(SUMIFS('Daily BSE Equity Options'!$L:$L,'Daily BSE Equity Options'!$A:$A,$A1576)=0,"",SUMIFS('Daily BSE Equity Options'!$L:$L,'Daily BSE Equity Options'!$A:$A,$A1576))</f>
        <v>403145.49070000002</v>
      </c>
      <c r="R1576" s="8">
        <f t="shared" si="654"/>
        <v>476977.73629999999</v>
      </c>
      <c r="S1576" s="23">
        <f t="shared" si="655"/>
        <v>-0.62941681448523346</v>
      </c>
      <c r="T1576" s="23">
        <f t="shared" si="656"/>
        <v>17.174693788148378</v>
      </c>
      <c r="U1576" s="23">
        <f t="shared" si="657"/>
        <v>1.1542320643011688</v>
      </c>
      <c r="V1576" s="23">
        <f t="shared" si="669"/>
        <v>-0.24753389307771034</v>
      </c>
      <c r="W1576" s="23">
        <f t="shared" si="670"/>
        <v>0.89753511902461591</v>
      </c>
      <c r="X1576" s="23">
        <f t="shared" si="671"/>
        <v>0.53577527350014087</v>
      </c>
      <c r="Y1576" s="23">
        <f t="shared" si="658"/>
        <v>0.15479180678899121</v>
      </c>
      <c r="Z1576" s="23">
        <f t="shared" si="659"/>
        <v>0.84520819321100882</v>
      </c>
      <c r="AA1576" s="24">
        <f>IF(SUMIFS('Daily NSE Equity Options'!$M:$M,'Daily NSE Equity Options'!$A:$A,$A1576)=0,"",SUMIFS('Daily NSE Equity Options'!$M:$M,'Daily NSE Equity Options'!$A:$A,$A1576))</f>
        <v>49417270</v>
      </c>
      <c r="AB1576" s="9">
        <f>IF(SUMIFS('Daily BSE Equity Options'!$M:$M,'Daily BSE Equity Options'!$A:$A,$A1576)=0,"",SUMIFS('Daily BSE Equity Options'!$M:$M,'Daily BSE Equity Options'!$A:$A,$A1576))</f>
        <v>255596534</v>
      </c>
      <c r="AC1576" s="9">
        <f t="shared" si="660"/>
        <v>305013804</v>
      </c>
      <c r="AD1576" s="26">
        <f t="shared" si="661"/>
        <v>-0.55298557814903193</v>
      </c>
      <c r="AE1576" s="26">
        <f t="shared" si="662"/>
        <v>17.660925652871121</v>
      </c>
      <c r="AF1576" s="26">
        <f t="shared" si="663"/>
        <v>1.4549087397186433</v>
      </c>
      <c r="AG1576" s="26">
        <f t="shared" si="672"/>
        <v>-0.23008876498169251</v>
      </c>
      <c r="AH1576" s="26">
        <f t="shared" si="673"/>
        <v>0.89324948741574972</v>
      </c>
      <c r="AI1576" s="26">
        <f t="shared" si="674"/>
        <v>0.53127204994713084</v>
      </c>
      <c r="AJ1576" s="26">
        <f t="shared" si="664"/>
        <v>0.16201650335799228</v>
      </c>
      <c r="AK1576" s="26">
        <f t="shared" si="665"/>
        <v>0.83798349664200766</v>
      </c>
      <c r="AL1576" s="29">
        <v>12.06</v>
      </c>
      <c r="AM1576" s="30">
        <v>12.432499999999999</v>
      </c>
      <c r="AN1576" s="30">
        <v>10.095000000000001</v>
      </c>
      <c r="AO1576" s="30">
        <v>12.16</v>
      </c>
      <c r="AP1576" s="31">
        <v>8.3000000000000001E-3</v>
      </c>
    </row>
    <row r="1577" spans="1:42" x14ac:dyDescent="0.2">
      <c r="A1577" s="11">
        <v>46241</v>
      </c>
      <c r="B1577" s="5" t="s">
        <v>241</v>
      </c>
      <c r="C1577" s="10">
        <v>46235</v>
      </c>
      <c r="D1577" s="5" t="s">
        <v>200</v>
      </c>
      <c r="E1577" s="18">
        <f>IF(SUMIFS('Daily NSE Equity Options'!$K:$K,'Daily NSE Equity Options'!$A:$A,$A1577)=0,"",SUMIFS('Daily NSE Equity Options'!$K:$K,'Daily NSE Equity Options'!$A:$A,$A1577))</f>
        <v>460.28059999999999</v>
      </c>
      <c r="F1577" s="7">
        <f>IF(SUMIFS('Daily BSE Equity Options'!$K:$K,'Daily BSE Equity Options'!$A:$A,$A1577)=0,"",SUMIFS('Daily BSE Equity Options'!$K:$K,'Daily BSE Equity Options'!$A:$A,$A1577))</f>
        <v>78.421700000000001</v>
      </c>
      <c r="G1577" s="7">
        <f t="shared" si="648"/>
        <v>538.70230000000004</v>
      </c>
      <c r="H1577" s="20">
        <f t="shared" si="649"/>
        <v>-0.34032496993142414</v>
      </c>
      <c r="I1577" s="20">
        <f t="shared" si="650"/>
        <v>3.4381277750052952E-3</v>
      </c>
      <c r="J1577" s="20">
        <f t="shared" si="651"/>
        <v>-0.30569883878078807</v>
      </c>
      <c r="K1577" s="20">
        <f t="shared" si="666"/>
        <v>0.35491974639590285</v>
      </c>
      <c r="L1577" s="20">
        <f t="shared" si="667"/>
        <v>-0.83909077795932052</v>
      </c>
      <c r="M1577" s="20">
        <f t="shared" si="668"/>
        <v>-0.34866705832723854</v>
      </c>
      <c r="N1577" s="20">
        <f t="shared" si="652"/>
        <v>0.8544247908353092</v>
      </c>
      <c r="O1577" s="20">
        <f t="shared" si="653"/>
        <v>0.14557520916469077</v>
      </c>
      <c r="P1577" s="21">
        <f>IF(SUMIFS('Daily NSE Equity Options'!$L:$L,'Daily NSE Equity Options'!$A:$A,$A1577)=0,"",SUMIFS('Daily NSE Equity Options'!$L:$L,'Daily NSE Equity Options'!$A:$A,$A1577))</f>
        <v>118995.3982</v>
      </c>
      <c r="Q1577" s="8">
        <f>IF(SUMIFS('Daily BSE Equity Options'!$L:$L,'Daily BSE Equity Options'!$A:$A,$A1577)=0,"",SUMIFS('Daily BSE Equity Options'!$L:$L,'Daily BSE Equity Options'!$A:$A,$A1577))</f>
        <v>20613.833999999999</v>
      </c>
      <c r="R1577" s="8">
        <f t="shared" si="654"/>
        <v>139609.2322</v>
      </c>
      <c r="S1577" s="23">
        <f t="shared" si="655"/>
        <v>-0.80575448588969989</v>
      </c>
      <c r="T1577" s="23">
        <f t="shared" si="656"/>
        <v>-0.38110817583639522</v>
      </c>
      <c r="U1577" s="23">
        <f t="shared" si="657"/>
        <v>-0.78385676633257262</v>
      </c>
      <c r="V1577" s="23">
        <f t="shared" si="669"/>
        <v>0.61169956613103471</v>
      </c>
      <c r="W1577" s="23">
        <f t="shared" si="670"/>
        <v>-0.94886750695336497</v>
      </c>
      <c r="X1577" s="23">
        <f t="shared" si="671"/>
        <v>-0.7073045100952231</v>
      </c>
      <c r="Y1577" s="23">
        <f t="shared" si="658"/>
        <v>0.85234619748879326</v>
      </c>
      <c r="Z1577" s="23">
        <f t="shared" si="659"/>
        <v>0.14765380251120669</v>
      </c>
      <c r="AA1577" s="24">
        <f>IF(SUMIFS('Daily NSE Equity Options'!$M:$M,'Daily NSE Equity Options'!$A:$A,$A1577)=0,"",SUMIFS('Daily NSE Equity Options'!$M:$M,'Daily NSE Equity Options'!$A:$A,$A1577))</f>
        <v>77984132</v>
      </c>
      <c r="AB1577" s="9">
        <f>IF(SUMIFS('Daily BSE Equity Options'!$M:$M,'Daily BSE Equity Options'!$A:$A,$A1577)=0,"",SUMIFS('Daily BSE Equity Options'!$M:$M,'Daily BSE Equity Options'!$A:$A,$A1577))</f>
        <v>13064287</v>
      </c>
      <c r="AC1577" s="9">
        <f t="shared" si="660"/>
        <v>91048419</v>
      </c>
      <c r="AD1577" s="26">
        <f t="shared" si="661"/>
        <v>-0.76809817616560061</v>
      </c>
      <c r="AE1577" s="26">
        <f t="shared" si="662"/>
        <v>-0.3682402123873264</v>
      </c>
      <c r="AF1577" s="26">
        <f t="shared" si="663"/>
        <v>-0.74493383649521183</v>
      </c>
      <c r="AG1577" s="26">
        <f t="shared" si="672"/>
        <v>0.57807446667936135</v>
      </c>
      <c r="AH1577" s="26">
        <f t="shared" si="673"/>
        <v>-0.94888707293659935</v>
      </c>
      <c r="AI1577" s="26">
        <f t="shared" si="674"/>
        <v>-0.70149410352588504</v>
      </c>
      <c r="AJ1577" s="26">
        <f t="shared" si="664"/>
        <v>0.85651275284637285</v>
      </c>
      <c r="AK1577" s="26">
        <f t="shared" si="665"/>
        <v>0.14348724715362712</v>
      </c>
      <c r="AL1577" s="29">
        <v>12.157500000000001</v>
      </c>
      <c r="AM1577" s="30">
        <v>12.547499999999999</v>
      </c>
      <c r="AN1577" s="30">
        <v>11.3</v>
      </c>
      <c r="AO1577" s="30">
        <v>12.16</v>
      </c>
      <c r="AP1577" s="31">
        <v>2.0000000000000001E-4</v>
      </c>
    </row>
    <row r="1578" spans="1:42" x14ac:dyDescent="0.2">
      <c r="A1578" s="11">
        <v>46244</v>
      </c>
      <c r="B1578" s="5" t="s">
        <v>244</v>
      </c>
      <c r="C1578" s="10">
        <v>46235</v>
      </c>
      <c r="D1578" s="5" t="s">
        <v>200</v>
      </c>
      <c r="E1578" s="18">
        <f>IF(SUMIFS('Daily NSE Equity Options'!$K:$K,'Daily NSE Equity Options'!$A:$A,$A1578)=0,"",SUMIFS('Daily NSE Equity Options'!$K:$K,'Daily NSE Equity Options'!$A:$A,$A1578))</f>
        <v>464.9547</v>
      </c>
      <c r="F1578" s="7">
        <f>IF(SUMIFS('Daily BSE Equity Options'!$K:$K,'Daily BSE Equity Options'!$A:$A,$A1578)=0,"",SUMIFS('Daily BSE Equity Options'!$K:$K,'Daily BSE Equity Options'!$A:$A,$A1578))</f>
        <v>80.729299999999995</v>
      </c>
      <c r="G1578" s="7">
        <f t="shared" si="648"/>
        <v>545.68399999999997</v>
      </c>
      <c r="H1578" s="20" t="str">
        <f t="shared" si="649"/>
        <v/>
      </c>
      <c r="I1578" s="20" t="str">
        <f t="shared" si="650"/>
        <v/>
      </c>
      <c r="J1578" s="20" t="str">
        <f t="shared" si="651"/>
        <v/>
      </c>
      <c r="K1578" s="20">
        <f t="shared" si="666"/>
        <v>1.0154892472113763E-2</v>
      </c>
      <c r="L1578" s="20">
        <f t="shared" si="667"/>
        <v>2.9425528903351816E-2</v>
      </c>
      <c r="M1578" s="20">
        <f t="shared" si="668"/>
        <v>1.2960219401327855E-2</v>
      </c>
      <c r="N1578" s="20">
        <f t="shared" si="652"/>
        <v>0.85205851738368732</v>
      </c>
      <c r="O1578" s="20">
        <f t="shared" si="653"/>
        <v>0.14794148261631274</v>
      </c>
      <c r="P1578" s="21">
        <f>IF(SUMIFS('Daily NSE Equity Options'!$L:$L,'Daily NSE Equity Options'!$A:$A,$A1578)=0,"",SUMIFS('Daily NSE Equity Options'!$L:$L,'Daily NSE Equity Options'!$A:$A,$A1578))</f>
        <v>173874.0986</v>
      </c>
      <c r="Q1578" s="8">
        <f>IF(SUMIFS('Daily BSE Equity Options'!$L:$L,'Daily BSE Equity Options'!$A:$A,$A1578)=0,"",SUMIFS('Daily BSE Equity Options'!$L:$L,'Daily BSE Equity Options'!$A:$A,$A1578))</f>
        <v>26704.097900000001</v>
      </c>
      <c r="R1578" s="8">
        <f t="shared" si="654"/>
        <v>200578.19649999999</v>
      </c>
      <c r="S1578" s="23" t="str">
        <f t="shared" si="655"/>
        <v/>
      </c>
      <c r="T1578" s="23" t="str">
        <f t="shared" si="656"/>
        <v/>
      </c>
      <c r="U1578" s="23" t="str">
        <f t="shared" si="657"/>
        <v/>
      </c>
      <c r="V1578" s="23">
        <f t="shared" si="669"/>
        <v>0.46118338381256829</v>
      </c>
      <c r="W1578" s="23">
        <f t="shared" si="670"/>
        <v>0.29544547123063092</v>
      </c>
      <c r="X1578" s="23">
        <f t="shared" si="671"/>
        <v>0.43671155079957513</v>
      </c>
      <c r="Y1578" s="23">
        <f t="shared" si="658"/>
        <v>0.86686440318053215</v>
      </c>
      <c r="Z1578" s="23">
        <f t="shared" si="659"/>
        <v>0.13313559681946788</v>
      </c>
      <c r="AA1578" s="24">
        <f>IF(SUMIFS('Daily NSE Equity Options'!$M:$M,'Daily NSE Equity Options'!$A:$A,$A1578)=0,"",SUMIFS('Daily NSE Equity Options'!$M:$M,'Daily NSE Equity Options'!$A:$A,$A1578))</f>
        <v>112078631</v>
      </c>
      <c r="AB1578" s="9">
        <f>IF(SUMIFS('Daily BSE Equity Options'!$M:$M,'Daily BSE Equity Options'!$A:$A,$A1578)=0,"",SUMIFS('Daily BSE Equity Options'!$M:$M,'Daily BSE Equity Options'!$A:$A,$A1578))</f>
        <v>16935686</v>
      </c>
      <c r="AC1578" s="9">
        <f t="shared" si="660"/>
        <v>129014317</v>
      </c>
      <c r="AD1578" s="26" t="str">
        <f t="shared" si="661"/>
        <v/>
      </c>
      <c r="AE1578" s="26" t="str">
        <f t="shared" si="662"/>
        <v/>
      </c>
      <c r="AF1578" s="26" t="str">
        <f t="shared" si="663"/>
        <v/>
      </c>
      <c r="AG1578" s="26">
        <f t="shared" si="672"/>
        <v>0.43719790328627361</v>
      </c>
      <c r="AH1578" s="26">
        <f t="shared" si="673"/>
        <v>0.2963345033678455</v>
      </c>
      <c r="AI1578" s="26">
        <f t="shared" si="674"/>
        <v>0.41698580180727784</v>
      </c>
      <c r="AJ1578" s="26">
        <f t="shared" si="664"/>
        <v>0.86873018131778357</v>
      </c>
      <c r="AK1578" s="26">
        <f t="shared" si="665"/>
        <v>0.13126981868221649</v>
      </c>
      <c r="AL1578" s="29">
        <v>12.154999999999999</v>
      </c>
      <c r="AM1578" s="30">
        <v>12.914999999999999</v>
      </c>
      <c r="AN1578" s="30">
        <v>10.815</v>
      </c>
      <c r="AO1578" s="30">
        <v>12.25</v>
      </c>
      <c r="AP1578" s="31">
        <v>7.7999999999999996E-3</v>
      </c>
    </row>
    <row r="1579" spans="1:42" x14ac:dyDescent="0.2">
      <c r="A1579" s="11">
        <v>46245</v>
      </c>
      <c r="B1579" s="5" t="s">
        <v>242</v>
      </c>
      <c r="C1579" s="10">
        <v>46235</v>
      </c>
      <c r="D1579" s="5" t="s">
        <v>200</v>
      </c>
      <c r="E1579" s="18">
        <f>IF(SUMIFS('Daily NSE Equity Options'!$K:$K,'Daily NSE Equity Options'!$A:$A,$A1579)=0,"",SUMIFS('Daily NSE Equity Options'!$K:$K,'Daily NSE Equity Options'!$A:$A,$A1579))</f>
        <v>523.79039999999998</v>
      </c>
      <c r="F1579" s="7">
        <f>IF(SUMIFS('Daily BSE Equity Options'!$K:$K,'Daily BSE Equity Options'!$A:$A,$A1579)=0,"",SUMIFS('Daily BSE Equity Options'!$K:$K,'Daily BSE Equity Options'!$A:$A,$A1579))</f>
        <v>70.510099999999994</v>
      </c>
      <c r="G1579" s="7">
        <f t="shared" si="648"/>
        <v>594.30049999999994</v>
      </c>
      <c r="H1579" s="20">
        <f t="shared" si="649"/>
        <v>0.22944670363524322</v>
      </c>
      <c r="I1579" s="20">
        <f t="shared" si="650"/>
        <v>-0.66621142217118012</v>
      </c>
      <c r="J1579" s="20">
        <f t="shared" si="651"/>
        <v>-6.7441073325306689E-2</v>
      </c>
      <c r="K1579" s="20">
        <f t="shared" si="666"/>
        <v>0.12654071461155247</v>
      </c>
      <c r="L1579" s="20">
        <f t="shared" si="667"/>
        <v>-0.12658601028375083</v>
      </c>
      <c r="M1579" s="20">
        <f t="shared" si="668"/>
        <v>8.9092771640729707E-2</v>
      </c>
      <c r="N1579" s="20">
        <f t="shared" si="652"/>
        <v>0.88135614895158265</v>
      </c>
      <c r="O1579" s="20">
        <f t="shared" si="653"/>
        <v>0.11864385104841743</v>
      </c>
      <c r="P1579" s="21">
        <f>IF(SUMIFS('Daily NSE Equity Options'!$L:$L,'Daily NSE Equity Options'!$A:$A,$A1579)=0,"",SUMIFS('Daily NSE Equity Options'!$L:$L,'Daily NSE Equity Options'!$A:$A,$A1579))</f>
        <v>351900.6249</v>
      </c>
      <c r="Q1579" s="8">
        <f>IF(SUMIFS('Daily BSE Equity Options'!$L:$L,'Daily BSE Equity Options'!$A:$A,$A1579)=0,"",SUMIFS('Daily BSE Equity Options'!$L:$L,'Daily BSE Equity Options'!$A:$A,$A1579))</f>
        <v>30074.729800000001</v>
      </c>
      <c r="R1579" s="8">
        <f t="shared" si="654"/>
        <v>381975.35470000003</v>
      </c>
      <c r="S1579" s="23">
        <f t="shared" si="655"/>
        <v>1.8104041880746138</v>
      </c>
      <c r="T1579" s="23">
        <f t="shared" si="656"/>
        <v>-0.79070021078470154</v>
      </c>
      <c r="U1579" s="23">
        <f t="shared" si="657"/>
        <v>0.4204809794519544</v>
      </c>
      <c r="V1579" s="23">
        <f t="shared" si="669"/>
        <v>1.0238818072009259</v>
      </c>
      <c r="W1579" s="23">
        <f t="shared" si="670"/>
        <v>0.12622152272741638</v>
      </c>
      <c r="X1579" s="23">
        <f t="shared" si="671"/>
        <v>0.90437126948641211</v>
      </c>
      <c r="Y1579" s="23">
        <f t="shared" si="658"/>
        <v>0.92126526114853546</v>
      </c>
      <c r="Z1579" s="23">
        <f t="shared" si="659"/>
        <v>7.8734738851464439E-2</v>
      </c>
      <c r="AA1579" s="24">
        <f>IF(SUMIFS('Daily NSE Equity Options'!$M:$M,'Daily NSE Equity Options'!$A:$A,$A1579)=0,"",SUMIFS('Daily NSE Equity Options'!$M:$M,'Daily NSE Equity Options'!$A:$A,$A1579))</f>
        <v>223901534</v>
      </c>
      <c r="AB1579" s="9">
        <f>IF(SUMIFS('Daily BSE Equity Options'!$M:$M,'Daily BSE Equity Options'!$A:$A,$A1579)=0,"",SUMIFS('Daily BSE Equity Options'!$M:$M,'Daily BSE Equity Options'!$A:$A,$A1579))</f>
        <v>19153590</v>
      </c>
      <c r="AC1579" s="9">
        <f t="shared" si="660"/>
        <v>243055124</v>
      </c>
      <c r="AD1579" s="26">
        <f t="shared" si="661"/>
        <v>2.1389320206752562</v>
      </c>
      <c r="AE1579" s="26">
        <f t="shared" si="662"/>
        <v>-0.78585926958917296</v>
      </c>
      <c r="AF1579" s="26">
        <f t="shared" si="663"/>
        <v>0.51177734313566381</v>
      </c>
      <c r="AG1579" s="26">
        <f t="shared" si="672"/>
        <v>0.99771831617036799</v>
      </c>
      <c r="AH1579" s="26">
        <f t="shared" si="673"/>
        <v>0.13096038743278537</v>
      </c>
      <c r="AI1579" s="26">
        <f t="shared" si="674"/>
        <v>0.88393916002361195</v>
      </c>
      <c r="AJ1579" s="26">
        <f t="shared" si="664"/>
        <v>0.92119651836675531</v>
      </c>
      <c r="AK1579" s="26">
        <f t="shared" si="665"/>
        <v>7.8803481633244646E-2</v>
      </c>
      <c r="AL1579" s="29">
        <v>12.244999999999999</v>
      </c>
      <c r="AM1579" s="30">
        <v>12.455</v>
      </c>
      <c r="AN1579" s="30">
        <v>11.192500000000001</v>
      </c>
      <c r="AO1579" s="30">
        <v>11.86</v>
      </c>
      <c r="AP1579" s="31">
        <v>-3.1399999999999997E-2</v>
      </c>
    </row>
    <row r="1580" spans="1:42" x14ac:dyDescent="0.2">
      <c r="A1580" s="11">
        <v>46246</v>
      </c>
      <c r="B1580" s="5" t="s">
        <v>240</v>
      </c>
      <c r="C1580" s="10">
        <v>46235</v>
      </c>
      <c r="D1580" s="5" t="s">
        <v>200</v>
      </c>
      <c r="E1580" s="18">
        <f>IF(SUMIFS('Daily NSE Equity Options'!$K:$K,'Daily NSE Equity Options'!$A:$A,$A1580)=0,"",SUMIFS('Daily NSE Equity Options'!$K:$K,'Daily NSE Equity Options'!$A:$A,$A1580))</f>
        <v>349.11509999999998</v>
      </c>
      <c r="F1580" s="7">
        <f>IF(SUMIFS('Daily BSE Equity Options'!$K:$K,'Daily BSE Equity Options'!$A:$A,$A1580)=0,"",SUMIFS('Daily BSE Equity Options'!$K:$K,'Daily BSE Equity Options'!$A:$A,$A1580))</f>
        <v>267.21469999999999</v>
      </c>
      <c r="G1580" s="7">
        <f t="shared" si="648"/>
        <v>616.32979999999998</v>
      </c>
      <c r="H1580" s="20">
        <f t="shared" si="649"/>
        <v>-0.21423282190527815</v>
      </c>
      <c r="I1580" s="20">
        <f t="shared" si="650"/>
        <v>-0.42369426592242776</v>
      </c>
      <c r="J1580" s="20">
        <f t="shared" si="651"/>
        <v>-0.32119779282654304</v>
      </c>
      <c r="K1580" s="20">
        <f t="shared" si="666"/>
        <v>-0.33348320244128182</v>
      </c>
      <c r="L1580" s="20">
        <f t="shared" si="667"/>
        <v>2.7897365058339161</v>
      </c>
      <c r="M1580" s="20">
        <f t="shared" si="668"/>
        <v>3.7067611418802437E-2</v>
      </c>
      <c r="N1580" s="20">
        <f t="shared" si="652"/>
        <v>0.56644202503270169</v>
      </c>
      <c r="O1580" s="20">
        <f t="shared" si="653"/>
        <v>0.43355797496729837</v>
      </c>
      <c r="P1580" s="21">
        <f>IF(SUMIFS('Daily NSE Equity Options'!$L:$L,'Daily NSE Equity Options'!$A:$A,$A1580)=0,"",SUMIFS('Daily NSE Equity Options'!$L:$L,'Daily NSE Equity Options'!$A:$A,$A1580))</f>
        <v>84613.083499999993</v>
      </c>
      <c r="Q1580" s="8">
        <f>IF(SUMIFS('Daily BSE Equity Options'!$L:$L,'Daily BSE Equity Options'!$A:$A,$A1580)=0,"",SUMIFS('Daily BSE Equity Options'!$L:$L,'Daily BSE Equity Options'!$A:$A,$A1580))</f>
        <v>165482.27989999999</v>
      </c>
      <c r="R1580" s="8">
        <f t="shared" si="654"/>
        <v>250095.36339999997</v>
      </c>
      <c r="S1580" s="23">
        <f t="shared" si="655"/>
        <v>-0.49528003188530489</v>
      </c>
      <c r="T1580" s="23">
        <f t="shared" si="656"/>
        <v>-0.7620118126950236</v>
      </c>
      <c r="U1580" s="23">
        <f t="shared" si="657"/>
        <v>-0.71019625851432244</v>
      </c>
      <c r="V1580" s="23">
        <f t="shared" si="669"/>
        <v>-0.75955404022358697</v>
      </c>
      <c r="W1580" s="23">
        <f t="shared" si="670"/>
        <v>4.5023696305993077</v>
      </c>
      <c r="X1580" s="23">
        <f t="shared" si="671"/>
        <v>-0.34525785414500731</v>
      </c>
      <c r="Y1580" s="23">
        <f t="shared" si="658"/>
        <v>0.33832327936712164</v>
      </c>
      <c r="Z1580" s="23">
        <f t="shared" si="659"/>
        <v>0.66167672063287841</v>
      </c>
      <c r="AA1580" s="24">
        <f>IF(SUMIFS('Daily NSE Equity Options'!$M:$M,'Daily NSE Equity Options'!$A:$A,$A1580)=0,"",SUMIFS('Daily NSE Equity Options'!$M:$M,'Daily NSE Equity Options'!$A:$A,$A1580))</f>
        <v>57134822</v>
      </c>
      <c r="AB1580" s="9">
        <f>IF(SUMIFS('Daily BSE Equity Options'!$M:$M,'Daily BSE Equity Options'!$A:$A,$A1580)=0,"",SUMIFS('Daily BSE Equity Options'!$M:$M,'Daily BSE Equity Options'!$A:$A,$A1580))</f>
        <v>106021424</v>
      </c>
      <c r="AC1580" s="9">
        <f t="shared" si="660"/>
        <v>163156246</v>
      </c>
      <c r="AD1580" s="26">
        <f t="shared" si="661"/>
        <v>-0.39075647317799012</v>
      </c>
      <c r="AE1580" s="26">
        <f t="shared" si="662"/>
        <v>-0.75424751116478295</v>
      </c>
      <c r="AF1580" s="26">
        <f t="shared" si="663"/>
        <v>-0.68934182506794772</v>
      </c>
      <c r="AG1580" s="26">
        <f t="shared" si="672"/>
        <v>-0.74482165897085817</v>
      </c>
      <c r="AH1580" s="26">
        <f t="shared" si="673"/>
        <v>4.5353290949633989</v>
      </c>
      <c r="AI1580" s="26">
        <f t="shared" si="674"/>
        <v>-0.32872739601243706</v>
      </c>
      <c r="AJ1580" s="26">
        <f t="shared" si="664"/>
        <v>0.35018470576970739</v>
      </c>
      <c r="AK1580" s="26">
        <f t="shared" si="665"/>
        <v>0.64981529423029261</v>
      </c>
      <c r="AL1580" s="29">
        <v>11.855</v>
      </c>
      <c r="AM1580" s="30">
        <v>12.09</v>
      </c>
      <c r="AN1580" s="30">
        <v>11.2575</v>
      </c>
      <c r="AO1580" s="30">
        <v>11.69</v>
      </c>
      <c r="AP1580" s="31">
        <v>-1.3899999999999999E-2</v>
      </c>
    </row>
    <row r="1581" spans="1:42" x14ac:dyDescent="0.2">
      <c r="A1581" s="11">
        <v>46247</v>
      </c>
      <c r="B1581" s="5" t="s">
        <v>243</v>
      </c>
      <c r="C1581" s="10">
        <v>46235</v>
      </c>
      <c r="D1581" s="5" t="s">
        <v>200</v>
      </c>
      <c r="E1581" s="18">
        <f>IF(SUMIFS('Daily NSE Equity Options'!$K:$K,'Daily NSE Equity Options'!$A:$A,$A1581)=0,"",SUMIFS('Daily NSE Equity Options'!$K:$K,'Daily NSE Equity Options'!$A:$A,$A1581))</f>
        <v>266.06670000000003</v>
      </c>
      <c r="F1581" s="7">
        <f>IF(SUMIFS('Daily BSE Equity Options'!$K:$K,'Daily BSE Equity Options'!$A:$A,$A1581)=0,"",SUMIFS('Daily BSE Equity Options'!$K:$K,'Daily BSE Equity Options'!$A:$A,$A1581))</f>
        <v>415.18430000000001</v>
      </c>
      <c r="G1581" s="7">
        <f t="shared" si="648"/>
        <v>681.25099999999998</v>
      </c>
      <c r="H1581" s="20">
        <f t="shared" si="649"/>
        <v>-0.48678454289367057</v>
      </c>
      <c r="I1581" s="20">
        <f t="shared" si="650"/>
        <v>4.7074792525558848</v>
      </c>
      <c r="J1581" s="20">
        <f t="shared" si="651"/>
        <v>0.15236832699369574</v>
      </c>
      <c r="K1581" s="20">
        <f t="shared" si="666"/>
        <v>-0.23788257798072887</v>
      </c>
      <c r="L1581" s="20">
        <f t="shared" si="667"/>
        <v>0.55374797868530434</v>
      </c>
      <c r="M1581" s="20">
        <f t="shared" si="668"/>
        <v>0.10533516308963153</v>
      </c>
      <c r="N1581" s="20">
        <f t="shared" si="652"/>
        <v>0.39055605055992582</v>
      </c>
      <c r="O1581" s="20">
        <f t="shared" si="653"/>
        <v>0.6094439494400743</v>
      </c>
      <c r="P1581" s="21">
        <f>IF(SUMIFS('Daily NSE Equity Options'!$L:$L,'Daily NSE Equity Options'!$A:$A,$A1581)=0,"",SUMIFS('Daily NSE Equity Options'!$L:$L,'Daily NSE Equity Options'!$A:$A,$A1581))</f>
        <v>75813.162700000001</v>
      </c>
      <c r="Q1581" s="8">
        <f>IF(SUMIFS('Daily BSE Equity Options'!$L:$L,'Daily BSE Equity Options'!$A:$A,$A1581)=0,"",SUMIFS('Daily BSE Equity Options'!$L:$L,'Daily BSE Equity Options'!$A:$A,$A1581))</f>
        <v>568309.30550000002</v>
      </c>
      <c r="R1581" s="8">
        <f t="shared" si="654"/>
        <v>644122.4682</v>
      </c>
      <c r="S1581" s="23">
        <f t="shared" si="655"/>
        <v>-0.66726534461723652</v>
      </c>
      <c r="T1581" s="23">
        <f t="shared" si="656"/>
        <v>20.967214594680993</v>
      </c>
      <c r="U1581" s="23">
        <f t="shared" si="657"/>
        <v>1.5387187432384857</v>
      </c>
      <c r="V1581" s="23">
        <f t="shared" si="669"/>
        <v>-0.10400189233146184</v>
      </c>
      <c r="W1581" s="23">
        <f t="shared" si="670"/>
        <v>2.4342607912063219</v>
      </c>
      <c r="X1581" s="23">
        <f t="shared" si="671"/>
        <v>1.5755074362166286</v>
      </c>
      <c r="Y1581" s="23">
        <f t="shared" si="658"/>
        <v>0.11769991956942576</v>
      </c>
      <c r="Z1581" s="23">
        <f t="shared" si="659"/>
        <v>0.88230008043057429</v>
      </c>
      <c r="AA1581" s="24">
        <f>IF(SUMIFS('Daily NSE Equity Options'!$M:$M,'Daily NSE Equity Options'!$A:$A,$A1581)=0,"",SUMIFS('Daily NSE Equity Options'!$M:$M,'Daily NSE Equity Options'!$A:$A,$A1581))</f>
        <v>51078852</v>
      </c>
      <c r="AB1581" s="9">
        <f>IF(SUMIFS('Daily BSE Equity Options'!$M:$M,'Daily BSE Equity Options'!$A:$A,$A1581)=0,"",SUMIFS('Daily BSE Equity Options'!$M:$M,'Daily BSE Equity Options'!$A:$A,$A1581))</f>
        <v>364360299</v>
      </c>
      <c r="AC1581" s="9">
        <f t="shared" si="660"/>
        <v>415439151</v>
      </c>
      <c r="AD1581" s="26">
        <f t="shared" si="661"/>
        <v>-0.59612675269549942</v>
      </c>
      <c r="AE1581" s="26">
        <f t="shared" si="662"/>
        <v>21.76447144684354</v>
      </c>
      <c r="AF1581" s="26">
        <f t="shared" si="663"/>
        <v>1.9158097995357015</v>
      </c>
      <c r="AG1581" s="26">
        <f t="shared" si="672"/>
        <v>-0.10599437939965928</v>
      </c>
      <c r="AH1581" s="26">
        <f t="shared" si="673"/>
        <v>2.4366667155875965</v>
      </c>
      <c r="AI1581" s="26">
        <f t="shared" si="674"/>
        <v>1.5462656881674026</v>
      </c>
      <c r="AJ1581" s="26">
        <f t="shared" si="664"/>
        <v>0.12295146443720707</v>
      </c>
      <c r="AK1581" s="26">
        <f t="shared" si="665"/>
        <v>0.87704853556279294</v>
      </c>
      <c r="AL1581" s="29">
        <v>11.69</v>
      </c>
      <c r="AM1581" s="30">
        <v>12.1975</v>
      </c>
      <c r="AN1581" s="30">
        <v>10.6525</v>
      </c>
      <c r="AO1581" s="30">
        <v>11.42</v>
      </c>
      <c r="AP1581" s="31">
        <v>-2.3099999999999999E-2</v>
      </c>
    </row>
    <row r="1582" spans="1:42" x14ac:dyDescent="0.2">
      <c r="A1582" s="11">
        <v>46248</v>
      </c>
      <c r="B1582" s="5" t="s">
        <v>241</v>
      </c>
      <c r="C1582" s="10">
        <v>46235</v>
      </c>
      <c r="D1582" s="5" t="s">
        <v>200</v>
      </c>
      <c r="E1582" s="18">
        <f>IF(SUMIFS('Daily NSE Equity Options'!$K:$K,'Daily NSE Equity Options'!$A:$A,$A1582)=0,"",SUMIFS('Daily NSE Equity Options'!$K:$K,'Daily NSE Equity Options'!$A:$A,$A1582))</f>
        <v>380.28640000000001</v>
      </c>
      <c r="F1582" s="7">
        <f>IF(SUMIFS('Daily BSE Equity Options'!$K:$K,'Daily BSE Equity Options'!$A:$A,$A1582)=0,"",SUMIFS('Daily BSE Equity Options'!$K:$K,'Daily BSE Equity Options'!$A:$A,$A1582))</f>
        <v>73.557900000000004</v>
      </c>
      <c r="G1582" s="7">
        <f t="shared" si="648"/>
        <v>453.84430000000003</v>
      </c>
      <c r="H1582" s="20">
        <f t="shared" si="649"/>
        <v>-0.26733443150401204</v>
      </c>
      <c r="I1582" s="20">
        <f t="shared" si="650"/>
        <v>0.2825601021055788</v>
      </c>
      <c r="J1582" s="20">
        <f t="shared" si="651"/>
        <v>-0.21261910619305346</v>
      </c>
      <c r="K1582" s="20">
        <f t="shared" si="666"/>
        <v>0.42928972321602066</v>
      </c>
      <c r="L1582" s="20">
        <f t="shared" si="667"/>
        <v>-0.82283072842590621</v>
      </c>
      <c r="M1582" s="20">
        <f t="shared" si="668"/>
        <v>-0.33380751000732467</v>
      </c>
      <c r="N1582" s="20">
        <f t="shared" si="652"/>
        <v>0.83792260914150507</v>
      </c>
      <c r="O1582" s="20">
        <f t="shared" si="653"/>
        <v>0.16207739085849485</v>
      </c>
      <c r="P1582" s="21">
        <f>IF(SUMIFS('Daily NSE Equity Options'!$L:$L,'Daily NSE Equity Options'!$A:$A,$A1582)=0,"",SUMIFS('Daily NSE Equity Options'!$L:$L,'Daily NSE Equity Options'!$A:$A,$A1582))</f>
        <v>128219.3036</v>
      </c>
      <c r="Q1582" s="8">
        <f>IF(SUMIFS('Daily BSE Equity Options'!$L:$L,'Daily BSE Equity Options'!$A:$A,$A1582)=0,"",SUMIFS('Daily BSE Equity Options'!$L:$L,'Daily BSE Equity Options'!$A:$A,$A1582))</f>
        <v>24455.7552</v>
      </c>
      <c r="R1582" s="8">
        <f t="shared" si="654"/>
        <v>152675.0588</v>
      </c>
      <c r="S1582" s="23">
        <f t="shared" si="655"/>
        <v>-0.72393099330863764</v>
      </c>
      <c r="T1582" s="23">
        <f t="shared" si="656"/>
        <v>-1.4664403004423732E-2</v>
      </c>
      <c r="U1582" s="23">
        <f t="shared" si="657"/>
        <v>-0.68795099720633135</v>
      </c>
      <c r="V1582" s="23">
        <f t="shared" si="669"/>
        <v>0.6912538539959896</v>
      </c>
      <c r="W1582" s="23">
        <f t="shared" si="670"/>
        <v>-0.9569675263745967</v>
      </c>
      <c r="X1582" s="23">
        <f t="shared" si="671"/>
        <v>-0.76297200247237085</v>
      </c>
      <c r="Y1582" s="23">
        <f t="shared" si="658"/>
        <v>0.83981826899417578</v>
      </c>
      <c r="Z1582" s="23">
        <f t="shared" si="659"/>
        <v>0.16018173100582425</v>
      </c>
      <c r="AA1582" s="24">
        <f>IF(SUMIFS('Daily NSE Equity Options'!$M:$M,'Daily NSE Equity Options'!$A:$A,$A1582)=0,"",SUMIFS('Daily NSE Equity Options'!$M:$M,'Daily NSE Equity Options'!$A:$A,$A1582))</f>
        <v>84668445</v>
      </c>
      <c r="AB1582" s="9">
        <f>IF(SUMIFS('Daily BSE Equity Options'!$M:$M,'Daily BSE Equity Options'!$A:$A,$A1582)=0,"",SUMIFS('Daily BSE Equity Options'!$M:$M,'Daily BSE Equity Options'!$A:$A,$A1582))</f>
        <v>15625392</v>
      </c>
      <c r="AC1582" s="9">
        <f t="shared" si="660"/>
        <v>100293837</v>
      </c>
      <c r="AD1582" s="26">
        <f t="shared" si="661"/>
        <v>-0.66695759407666888</v>
      </c>
      <c r="AE1582" s="26">
        <f t="shared" si="662"/>
        <v>1.7943632158472278E-2</v>
      </c>
      <c r="AF1582" s="26">
        <f t="shared" si="663"/>
        <v>-0.62795872505201467</v>
      </c>
      <c r="AG1582" s="26">
        <f t="shared" si="672"/>
        <v>0.6576027393881132</v>
      </c>
      <c r="AH1582" s="26">
        <f t="shared" si="673"/>
        <v>-0.95711554732256932</v>
      </c>
      <c r="AI1582" s="26">
        <f t="shared" si="674"/>
        <v>-0.7585835693179529</v>
      </c>
      <c r="AJ1582" s="26">
        <f t="shared" si="664"/>
        <v>0.84420386668425096</v>
      </c>
      <c r="AK1582" s="26">
        <f t="shared" si="665"/>
        <v>0.15579613331574901</v>
      </c>
      <c r="AL1582" s="29">
        <v>11.4175</v>
      </c>
      <c r="AM1582" s="30">
        <v>11.56</v>
      </c>
      <c r="AN1582" s="30">
        <v>10.824999999999999</v>
      </c>
      <c r="AO1582" s="30">
        <v>11.31</v>
      </c>
      <c r="AP1582" s="31">
        <v>-9.4000000000000004E-3</v>
      </c>
    </row>
    <row r="1583" spans="1:42" x14ac:dyDescent="0.2">
      <c r="A1583" s="11">
        <v>46251</v>
      </c>
      <c r="B1583" s="5" t="s">
        <v>244</v>
      </c>
      <c r="C1583" s="10">
        <v>46235</v>
      </c>
      <c r="D1583" s="5" t="s">
        <v>200</v>
      </c>
      <c r="E1583" s="18">
        <f>IF(SUMIFS('Daily NSE Equity Options'!$K:$K,'Daily NSE Equity Options'!$A:$A,$A1583)=0,"",SUMIFS('Daily NSE Equity Options'!$K:$K,'Daily NSE Equity Options'!$A:$A,$A1583))</f>
        <v>449.8494</v>
      </c>
      <c r="F1583" s="7">
        <f>IF(SUMIFS('Daily BSE Equity Options'!$K:$K,'Daily BSE Equity Options'!$A:$A,$A1583)=0,"",SUMIFS('Daily BSE Equity Options'!$K:$K,'Daily BSE Equity Options'!$A:$A,$A1583))</f>
        <v>87.4255</v>
      </c>
      <c r="G1583" s="7">
        <f t="shared" si="648"/>
        <v>537.2749</v>
      </c>
      <c r="H1583" s="20" t="str">
        <f t="shared" si="649"/>
        <v/>
      </c>
      <c r="I1583" s="20" t="str">
        <f t="shared" si="650"/>
        <v/>
      </c>
      <c r="J1583" s="20" t="str">
        <f t="shared" si="651"/>
        <v/>
      </c>
      <c r="K1583" s="20">
        <f t="shared" si="666"/>
        <v>0.18292266039490235</v>
      </c>
      <c r="L1583" s="20">
        <f t="shared" si="667"/>
        <v>0.18852631736360048</v>
      </c>
      <c r="M1583" s="20">
        <f t="shared" si="668"/>
        <v>0.18383088649565482</v>
      </c>
      <c r="N1583" s="20">
        <f t="shared" si="652"/>
        <v>0.83727976125443415</v>
      </c>
      <c r="O1583" s="20">
        <f t="shared" si="653"/>
        <v>0.16272023874556582</v>
      </c>
      <c r="P1583" s="21">
        <f>IF(SUMIFS('Daily NSE Equity Options'!$L:$L,'Daily NSE Equity Options'!$A:$A,$A1583)=0,"",SUMIFS('Daily NSE Equity Options'!$L:$L,'Daily NSE Equity Options'!$A:$A,$A1583))</f>
        <v>210498.3395</v>
      </c>
      <c r="Q1583" s="8">
        <f>IF(SUMIFS('Daily BSE Equity Options'!$L:$L,'Daily BSE Equity Options'!$A:$A,$A1583)=0,"",SUMIFS('Daily BSE Equity Options'!$L:$L,'Daily BSE Equity Options'!$A:$A,$A1583))</f>
        <v>35449.749799999998</v>
      </c>
      <c r="R1583" s="8">
        <f t="shared" si="654"/>
        <v>245948.08929999999</v>
      </c>
      <c r="S1583" s="23" t="str">
        <f t="shared" si="655"/>
        <v/>
      </c>
      <c r="T1583" s="23" t="str">
        <f t="shared" si="656"/>
        <v/>
      </c>
      <c r="U1583" s="23" t="str">
        <f t="shared" si="657"/>
        <v/>
      </c>
      <c r="V1583" s="23">
        <f t="shared" si="669"/>
        <v>0.64170552787185775</v>
      </c>
      <c r="W1583" s="23">
        <f t="shared" si="670"/>
        <v>0.44954631374458631</v>
      </c>
      <c r="X1583" s="23">
        <f t="shared" si="671"/>
        <v>0.61092513232423262</v>
      </c>
      <c r="Y1583" s="23">
        <f t="shared" si="658"/>
        <v>0.8558649107586298</v>
      </c>
      <c r="Z1583" s="23">
        <f t="shared" si="659"/>
        <v>0.14413508924137025</v>
      </c>
      <c r="AA1583" s="24">
        <f>IF(SUMIFS('Daily NSE Equity Options'!$M:$M,'Daily NSE Equity Options'!$A:$A,$A1583)=0,"",SUMIFS('Daily NSE Equity Options'!$M:$M,'Daily NSE Equity Options'!$A:$A,$A1583))</f>
        <v>136385905</v>
      </c>
      <c r="AB1583" s="9">
        <f>IF(SUMIFS('Daily BSE Equity Options'!$M:$M,'Daily BSE Equity Options'!$A:$A,$A1583)=0,"",SUMIFS('Daily BSE Equity Options'!$M:$M,'Daily BSE Equity Options'!$A:$A,$A1583))</f>
        <v>22693712</v>
      </c>
      <c r="AC1583" s="9">
        <f t="shared" si="660"/>
        <v>159079617</v>
      </c>
      <c r="AD1583" s="26" t="str">
        <f t="shared" si="661"/>
        <v/>
      </c>
      <c r="AE1583" s="26" t="str">
        <f t="shared" si="662"/>
        <v/>
      </c>
      <c r="AF1583" s="26" t="str">
        <f t="shared" si="663"/>
        <v/>
      </c>
      <c r="AG1583" s="26">
        <f t="shared" si="672"/>
        <v>0.61082331203791451</v>
      </c>
      <c r="AH1583" s="26">
        <f t="shared" si="673"/>
        <v>0.45236113116394128</v>
      </c>
      <c r="AI1583" s="26">
        <f t="shared" si="674"/>
        <v>0.58613551698096855</v>
      </c>
      <c r="AJ1583" s="26">
        <f t="shared" si="664"/>
        <v>0.85734368470349032</v>
      </c>
      <c r="AK1583" s="26">
        <f t="shared" si="665"/>
        <v>0.14265631529650968</v>
      </c>
      <c r="AL1583" s="29">
        <v>11.305</v>
      </c>
      <c r="AM1583" s="30">
        <v>11.775</v>
      </c>
      <c r="AN1583" s="30">
        <v>11.092499999999999</v>
      </c>
      <c r="AO1583" s="30">
        <v>11.33</v>
      </c>
      <c r="AP1583" s="31">
        <v>2.2000000000000001E-3</v>
      </c>
    </row>
    <row r="1584" spans="1:42" x14ac:dyDescent="0.2">
      <c r="A1584" s="11">
        <v>46252</v>
      </c>
      <c r="B1584" s="5" t="s">
        <v>242</v>
      </c>
      <c r="C1584" s="10">
        <v>46235</v>
      </c>
      <c r="D1584" s="5" t="s">
        <v>200</v>
      </c>
      <c r="E1584" s="18">
        <f>IF(SUMIFS('Daily NSE Equity Options'!$K:$K,'Daily NSE Equity Options'!$A:$A,$A1584)=0,"",SUMIFS('Daily NSE Equity Options'!$K:$K,'Daily NSE Equity Options'!$A:$A,$A1584))</f>
        <v>533.99670000000003</v>
      </c>
      <c r="F1584" s="7">
        <f>IF(SUMIFS('Daily BSE Equity Options'!$K:$K,'Daily BSE Equity Options'!$A:$A,$A1584)=0,"",SUMIFS('Daily BSE Equity Options'!$K:$K,'Daily BSE Equity Options'!$A:$A,$A1584))</f>
        <v>79.7697</v>
      </c>
      <c r="G1584" s="7">
        <f t="shared" si="648"/>
        <v>613.76639999999998</v>
      </c>
      <c r="H1584" s="20">
        <f t="shared" si="649"/>
        <v>0.17753864236011974</v>
      </c>
      <c r="I1584" s="20">
        <f t="shared" si="650"/>
        <v>-0.61680299026415564</v>
      </c>
      <c r="J1584" s="20">
        <f t="shared" si="651"/>
        <v>-7.23761528677207E-2</v>
      </c>
      <c r="K1584" s="20">
        <f t="shared" si="666"/>
        <v>0.18705660160933868</v>
      </c>
      <c r="L1584" s="20">
        <f t="shared" si="667"/>
        <v>-8.7569416245832143E-2</v>
      </c>
      <c r="M1584" s="20">
        <f t="shared" si="668"/>
        <v>0.14236939041820107</v>
      </c>
      <c r="N1584" s="20">
        <f t="shared" si="652"/>
        <v>0.87003247489598656</v>
      </c>
      <c r="O1584" s="20">
        <f t="shared" si="653"/>
        <v>0.12996752510401352</v>
      </c>
      <c r="P1584" s="21">
        <f>IF(SUMIFS('Daily NSE Equity Options'!$L:$L,'Daily NSE Equity Options'!$A:$A,$A1584)=0,"",SUMIFS('Daily NSE Equity Options'!$L:$L,'Daily NSE Equity Options'!$A:$A,$A1584))</f>
        <v>443430.22210000001</v>
      </c>
      <c r="Q1584" s="8">
        <f>IF(SUMIFS('Daily BSE Equity Options'!$L:$L,'Daily BSE Equity Options'!$A:$A,$A1584)=0,"",SUMIFS('Daily BSE Equity Options'!$L:$L,'Daily BSE Equity Options'!$A:$A,$A1584))</f>
        <v>37999.146800000002</v>
      </c>
      <c r="R1584" s="8">
        <f t="shared" si="654"/>
        <v>481429.3689</v>
      </c>
      <c r="S1584" s="23">
        <f t="shared" si="655"/>
        <v>2.5012729497063422</v>
      </c>
      <c r="T1584" s="23">
        <f t="shared" si="656"/>
        <v>-0.71891678137498882</v>
      </c>
      <c r="U1584" s="23">
        <f t="shared" si="657"/>
        <v>0.83866386529744585</v>
      </c>
      <c r="V1584" s="23">
        <f t="shared" si="669"/>
        <v>1.1065734919965959</v>
      </c>
      <c r="W1584" s="23">
        <f t="shared" si="670"/>
        <v>7.1915796708951873E-2</v>
      </c>
      <c r="X1584" s="23">
        <f t="shared" si="671"/>
        <v>0.95744301275204102</v>
      </c>
      <c r="Y1584" s="23">
        <f t="shared" si="658"/>
        <v>0.92107015222851318</v>
      </c>
      <c r="Z1584" s="23">
        <f t="shared" si="659"/>
        <v>7.8929847771486886E-2</v>
      </c>
      <c r="AA1584" s="24">
        <f>IF(SUMIFS('Daily NSE Equity Options'!$M:$M,'Daily NSE Equity Options'!$A:$A,$A1584)=0,"",SUMIFS('Daily NSE Equity Options'!$M:$M,'Daily NSE Equity Options'!$A:$A,$A1584))</f>
        <v>285069724</v>
      </c>
      <c r="AB1584" s="9">
        <f>IF(SUMIFS('Daily BSE Equity Options'!$M:$M,'Daily BSE Equity Options'!$A:$A,$A1584)=0,"",SUMIFS('Daily BSE Equity Options'!$M:$M,'Daily BSE Equity Options'!$A:$A,$A1584))</f>
        <v>24434213</v>
      </c>
      <c r="AC1584" s="9">
        <f t="shared" si="660"/>
        <v>309503937</v>
      </c>
      <c r="AD1584" s="26">
        <f t="shared" si="661"/>
        <v>2.9164731841128173</v>
      </c>
      <c r="AE1584" s="26">
        <f t="shared" si="662"/>
        <v>-0.7049232179082825</v>
      </c>
      <c r="AF1584" s="26">
        <f t="shared" si="663"/>
        <v>0.98918111969394529</v>
      </c>
      <c r="AG1584" s="26">
        <f t="shared" si="672"/>
        <v>1.0901699776087566</v>
      </c>
      <c r="AH1584" s="26">
        <f t="shared" si="673"/>
        <v>7.669529779879114E-2</v>
      </c>
      <c r="AI1584" s="26">
        <f t="shared" si="674"/>
        <v>0.94559141414075687</v>
      </c>
      <c r="AJ1584" s="26">
        <f t="shared" si="664"/>
        <v>0.92105362782509614</v>
      </c>
      <c r="AK1584" s="26">
        <f t="shared" si="665"/>
        <v>7.894637217490387E-2</v>
      </c>
      <c r="AL1584" s="29">
        <v>11.324999999999999</v>
      </c>
      <c r="AM1584" s="30">
        <v>11.785</v>
      </c>
      <c r="AN1584" s="30">
        <v>10.14</v>
      </c>
      <c r="AO1584" s="30">
        <v>11.39</v>
      </c>
      <c r="AP1584" s="31">
        <v>5.7000000000000002E-3</v>
      </c>
    </row>
    <row r="1585" spans="1:42" x14ac:dyDescent="0.2">
      <c r="A1585" s="11">
        <v>46253</v>
      </c>
      <c r="B1585" s="5" t="s">
        <v>240</v>
      </c>
      <c r="C1585" s="10">
        <v>46235</v>
      </c>
      <c r="D1585" s="5" t="s">
        <v>200</v>
      </c>
      <c r="E1585" s="18">
        <f>IF(SUMIFS('Daily NSE Equity Options'!$K:$K,'Daily NSE Equity Options'!$A:$A,$A1585)=0,"",SUMIFS('Daily NSE Equity Options'!$K:$K,'Daily NSE Equity Options'!$A:$A,$A1585))</f>
        <v>297.23340000000002</v>
      </c>
      <c r="F1585" s="7">
        <f>IF(SUMIFS('Daily BSE Equity Options'!$K:$K,'Daily BSE Equity Options'!$A:$A,$A1585)=0,"",SUMIFS('Daily BSE Equity Options'!$K:$K,'Daily BSE Equity Options'!$A:$A,$A1585))</f>
        <v>247.9178</v>
      </c>
      <c r="G1585" s="7">
        <f t="shared" si="648"/>
        <v>545.15120000000002</v>
      </c>
      <c r="H1585" s="20">
        <f t="shared" si="649"/>
        <v>-9.9619319901235848E-2</v>
      </c>
      <c r="I1585" s="20">
        <f t="shared" si="650"/>
        <v>-0.2604484361650844</v>
      </c>
      <c r="J1585" s="20">
        <f t="shared" si="651"/>
        <v>-0.18065117610076786</v>
      </c>
      <c r="K1585" s="20">
        <f t="shared" si="666"/>
        <v>-0.44337970627908374</v>
      </c>
      <c r="L1585" s="20">
        <f t="shared" si="667"/>
        <v>2.1079194230390739</v>
      </c>
      <c r="M1585" s="20">
        <f t="shared" si="668"/>
        <v>-0.11179367264157825</v>
      </c>
      <c r="N1585" s="20">
        <f t="shared" si="652"/>
        <v>0.54523112120087047</v>
      </c>
      <c r="O1585" s="20">
        <f t="shared" si="653"/>
        <v>0.45476887879912947</v>
      </c>
      <c r="P1585" s="21">
        <f>IF(SUMIFS('Daily NSE Equity Options'!$L:$L,'Daily NSE Equity Options'!$A:$A,$A1585)=0,"",SUMIFS('Daily NSE Equity Options'!$L:$L,'Daily NSE Equity Options'!$A:$A,$A1585))</f>
        <v>78380.814899999998</v>
      </c>
      <c r="Q1585" s="8">
        <f>IF(SUMIFS('Daily BSE Equity Options'!$L:$L,'Daily BSE Equity Options'!$A:$A,$A1585)=0,"",SUMIFS('Daily BSE Equity Options'!$L:$L,'Daily BSE Equity Options'!$A:$A,$A1585))</f>
        <v>165771.17420000001</v>
      </c>
      <c r="R1585" s="8">
        <f t="shared" si="654"/>
        <v>244151.98910000001</v>
      </c>
      <c r="S1585" s="23">
        <f t="shared" si="655"/>
        <v>-0.34958981828713442</v>
      </c>
      <c r="T1585" s="23">
        <f t="shared" si="656"/>
        <v>-0.71510673947505399</v>
      </c>
      <c r="U1585" s="23">
        <f t="shared" si="657"/>
        <v>-0.65239379650163321</v>
      </c>
      <c r="V1585" s="23">
        <f t="shared" si="669"/>
        <v>-0.82323979964919047</v>
      </c>
      <c r="W1585" s="23">
        <f t="shared" si="670"/>
        <v>3.3624972705966121</v>
      </c>
      <c r="X1585" s="23">
        <f t="shared" si="671"/>
        <v>-0.49286020988321966</v>
      </c>
      <c r="Y1585" s="23">
        <f t="shared" si="658"/>
        <v>0.32103287459966878</v>
      </c>
      <c r="Z1585" s="23">
        <f t="shared" si="659"/>
        <v>0.67896712540033122</v>
      </c>
      <c r="AA1585" s="24">
        <f>IF(SUMIFS('Daily NSE Equity Options'!$M:$M,'Daily NSE Equity Options'!$A:$A,$A1585)=0,"",SUMIFS('Daily NSE Equity Options'!$M:$M,'Daily NSE Equity Options'!$A:$A,$A1585))</f>
        <v>54034301</v>
      </c>
      <c r="AB1585" s="9">
        <f>IF(SUMIFS('Daily BSE Equity Options'!$M:$M,'Daily BSE Equity Options'!$A:$A,$A1585)=0,"",SUMIFS('Daily BSE Equity Options'!$M:$M,'Daily BSE Equity Options'!$A:$A,$A1585))</f>
        <v>107269458</v>
      </c>
      <c r="AC1585" s="9">
        <f t="shared" si="660"/>
        <v>161303759</v>
      </c>
      <c r="AD1585" s="26">
        <f t="shared" si="661"/>
        <v>-0.21455912961414503</v>
      </c>
      <c r="AE1585" s="26">
        <f t="shared" si="662"/>
        <v>-0.69907810215827992</v>
      </c>
      <c r="AF1585" s="26">
        <f t="shared" si="663"/>
        <v>-0.62069762498286352</v>
      </c>
      <c r="AG1585" s="26">
        <f t="shared" si="672"/>
        <v>-0.81045233340879086</v>
      </c>
      <c r="AH1585" s="26">
        <f t="shared" si="673"/>
        <v>3.3901335393941272</v>
      </c>
      <c r="AI1585" s="26">
        <f t="shared" si="674"/>
        <v>-0.47883131774184828</v>
      </c>
      <c r="AJ1585" s="26">
        <f t="shared" si="664"/>
        <v>0.33498476002657818</v>
      </c>
      <c r="AK1585" s="26">
        <f t="shared" si="665"/>
        <v>0.66501523997342182</v>
      </c>
      <c r="AL1585" s="29">
        <v>11.387499999999999</v>
      </c>
      <c r="AM1585" s="30">
        <v>11.725</v>
      </c>
      <c r="AN1585" s="30">
        <v>10.06</v>
      </c>
      <c r="AO1585" s="30">
        <v>11.32</v>
      </c>
      <c r="AP1585" s="31">
        <v>-5.8999999999999999E-3</v>
      </c>
    </row>
    <row r="1586" spans="1:42" x14ac:dyDescent="0.2">
      <c r="A1586" s="11">
        <v>46254</v>
      </c>
      <c r="B1586" s="5" t="s">
        <v>243</v>
      </c>
      <c r="C1586" s="10">
        <v>46235</v>
      </c>
      <c r="D1586" s="5" t="s">
        <v>200</v>
      </c>
      <c r="E1586" s="18">
        <f>IF(SUMIFS('Daily NSE Equity Options'!$K:$K,'Daily NSE Equity Options'!$A:$A,$A1586)=0,"",SUMIFS('Daily NSE Equity Options'!$K:$K,'Daily NSE Equity Options'!$A:$A,$A1586))</f>
        <v>257.01920000000001</v>
      </c>
      <c r="F1586" s="7">
        <f>IF(SUMIFS('Daily BSE Equity Options'!$K:$K,'Daily BSE Equity Options'!$A:$A,$A1586)=0,"",SUMIFS('Daily BSE Equity Options'!$K:$K,'Daily BSE Equity Options'!$A:$A,$A1586))</f>
        <v>312.04109999999997</v>
      </c>
      <c r="G1586" s="7">
        <f t="shared" si="648"/>
        <v>569.06029999999998</v>
      </c>
      <c r="H1586" s="20">
        <f t="shared" si="649"/>
        <v>-0.40862147077508282</v>
      </c>
      <c r="I1586" s="20">
        <f t="shared" si="650"/>
        <v>4.9852517502637381</v>
      </c>
      <c r="J1586" s="20">
        <f t="shared" si="651"/>
        <v>0.16911308645404488</v>
      </c>
      <c r="K1586" s="20">
        <f t="shared" si="666"/>
        <v>-0.13529502404507709</v>
      </c>
      <c r="L1586" s="20">
        <f t="shared" si="667"/>
        <v>0.25864742265379892</v>
      </c>
      <c r="M1586" s="20">
        <f t="shared" si="668"/>
        <v>4.3857740751556573E-2</v>
      </c>
      <c r="N1586" s="20">
        <f t="shared" si="652"/>
        <v>0.4516554748240213</v>
      </c>
      <c r="O1586" s="20">
        <f t="shared" si="653"/>
        <v>0.54834452517597865</v>
      </c>
      <c r="P1586" s="21">
        <f>IF(SUMIFS('Daily NSE Equity Options'!$L:$L,'Daily NSE Equity Options'!$A:$A,$A1586)=0,"",SUMIFS('Daily NSE Equity Options'!$L:$L,'Daily NSE Equity Options'!$A:$A,$A1586))</f>
        <v>83168.784799999994</v>
      </c>
      <c r="Q1586" s="8">
        <f>IF(SUMIFS('Daily BSE Equity Options'!$L:$L,'Daily BSE Equity Options'!$A:$A,$A1586)=0,"",SUMIFS('Daily BSE Equity Options'!$L:$L,'Daily BSE Equity Options'!$A:$A,$A1586))</f>
        <v>484975.40779999999</v>
      </c>
      <c r="R1586" s="8">
        <f t="shared" si="654"/>
        <v>568144.19259999995</v>
      </c>
      <c r="S1586" s="23">
        <f t="shared" si="655"/>
        <v>-0.5698217552510958</v>
      </c>
      <c r="T1586" s="23">
        <f t="shared" si="656"/>
        <v>24.107315027360595</v>
      </c>
      <c r="U1586" s="23">
        <f t="shared" si="657"/>
        <v>1.6717119816833885</v>
      </c>
      <c r="V1586" s="23">
        <f t="shared" si="669"/>
        <v>6.1085992868390004E-2</v>
      </c>
      <c r="W1586" s="23">
        <f t="shared" si="670"/>
        <v>1.925571409748752</v>
      </c>
      <c r="X1586" s="23">
        <f t="shared" si="671"/>
        <v>1.3270102967184876</v>
      </c>
      <c r="Y1586" s="23">
        <f t="shared" si="658"/>
        <v>0.14638675512882468</v>
      </c>
      <c r="Z1586" s="23">
        <f t="shared" si="659"/>
        <v>0.8536132448711754</v>
      </c>
      <c r="AA1586" s="24">
        <f>IF(SUMIFS('Daily NSE Equity Options'!$M:$M,'Daily NSE Equity Options'!$A:$A,$A1586)=0,"",SUMIFS('Daily NSE Equity Options'!$M:$M,'Daily NSE Equity Options'!$A:$A,$A1586))</f>
        <v>57375394</v>
      </c>
      <c r="AB1586" s="9">
        <f>IF(SUMIFS('Daily BSE Equity Options'!$M:$M,'Daily BSE Equity Options'!$A:$A,$A1586)=0,"",SUMIFS('Daily BSE Equity Options'!$M:$M,'Daily BSE Equity Options'!$A:$A,$A1586))</f>
        <v>312891765</v>
      </c>
      <c r="AC1586" s="9">
        <f t="shared" si="660"/>
        <v>370267159</v>
      </c>
      <c r="AD1586" s="26">
        <f t="shared" si="661"/>
        <v>-0.46853001896447866</v>
      </c>
      <c r="AE1586" s="26">
        <f t="shared" si="662"/>
        <v>25.562760864595205</v>
      </c>
      <c r="AF1586" s="26">
        <f t="shared" si="663"/>
        <v>2.0923789207898102</v>
      </c>
      <c r="AG1586" s="26">
        <f t="shared" si="672"/>
        <v>6.1832816158758019E-2</v>
      </c>
      <c r="AH1586" s="26">
        <f t="shared" si="673"/>
        <v>1.9168765353508173</v>
      </c>
      <c r="AI1586" s="26">
        <f t="shared" si="674"/>
        <v>1.2954651602384541</v>
      </c>
      <c r="AJ1586" s="26">
        <f t="shared" si="664"/>
        <v>0.15495674570479528</v>
      </c>
      <c r="AK1586" s="26">
        <f t="shared" si="665"/>
        <v>0.84504325429520477</v>
      </c>
      <c r="AL1586" s="29">
        <v>11.3225</v>
      </c>
      <c r="AM1586" s="30">
        <v>11.3225</v>
      </c>
      <c r="AN1586" s="30">
        <v>9.3324999999999996</v>
      </c>
      <c r="AO1586" s="30">
        <v>10.76</v>
      </c>
      <c r="AP1586" s="31">
        <v>-4.9700000000000001E-2</v>
      </c>
    </row>
    <row r="1587" spans="1:42" x14ac:dyDescent="0.2">
      <c r="A1587" s="11">
        <v>46255</v>
      </c>
      <c r="B1587" s="5" t="s">
        <v>241</v>
      </c>
      <c r="C1587" s="10">
        <v>46235</v>
      </c>
      <c r="D1587" s="5" t="s">
        <v>200</v>
      </c>
      <c r="E1587" s="18">
        <f>IF(SUMIFS('Daily NSE Equity Options'!$K:$K,'Daily NSE Equity Options'!$A:$A,$A1587)=0,"",SUMIFS('Daily NSE Equity Options'!$K:$K,'Daily NSE Equity Options'!$A:$A,$A1587))</f>
        <v>316.44349999999997</v>
      </c>
      <c r="F1587" s="7">
        <f>IF(SUMIFS('Daily BSE Equity Options'!$K:$K,'Daily BSE Equity Options'!$A:$A,$A1587)=0,"",SUMIFS('Daily BSE Equity Options'!$K:$K,'Daily BSE Equity Options'!$A:$A,$A1587))</f>
        <v>53.939300000000003</v>
      </c>
      <c r="G1587" s="7">
        <f t="shared" si="648"/>
        <v>370.38279999999997</v>
      </c>
      <c r="H1587" s="20">
        <f t="shared" si="649"/>
        <v>-0.40840049295674596</v>
      </c>
      <c r="I1587" s="20">
        <f t="shared" si="650"/>
        <v>3.8942553089035714E-2</v>
      </c>
      <c r="J1587" s="20">
        <f t="shared" si="651"/>
        <v>-0.36882236449372319</v>
      </c>
      <c r="K1587" s="20">
        <f t="shared" si="666"/>
        <v>0.23120568424460108</v>
      </c>
      <c r="L1587" s="20">
        <f t="shared" si="667"/>
        <v>-0.82714039913331927</v>
      </c>
      <c r="M1587" s="20">
        <f t="shared" si="668"/>
        <v>-0.34913259631712146</v>
      </c>
      <c r="N1587" s="20">
        <f t="shared" si="652"/>
        <v>0.85436877738383099</v>
      </c>
      <c r="O1587" s="20">
        <f t="shared" si="653"/>
        <v>0.14563122261616901</v>
      </c>
      <c r="P1587" s="21">
        <f>IF(SUMIFS('Daily NSE Equity Options'!$L:$L,'Daily NSE Equity Options'!$A:$A,$A1587)=0,"",SUMIFS('Daily NSE Equity Options'!$L:$L,'Daily NSE Equity Options'!$A:$A,$A1587))</f>
        <v>108452.7867</v>
      </c>
      <c r="Q1587" s="8">
        <f>IF(SUMIFS('Daily BSE Equity Options'!$L:$L,'Daily BSE Equity Options'!$A:$A,$A1587)=0,"",SUMIFS('Daily BSE Equity Options'!$L:$L,'Daily BSE Equity Options'!$A:$A,$A1587))</f>
        <v>17918.759600000001</v>
      </c>
      <c r="R1587" s="8">
        <f t="shared" si="654"/>
        <v>126371.5463</v>
      </c>
      <c r="S1587" s="23">
        <f t="shared" si="655"/>
        <v>-0.77962273347426914</v>
      </c>
      <c r="T1587" s="23">
        <f t="shared" si="656"/>
        <v>-0.25065173452321121</v>
      </c>
      <c r="U1587" s="23">
        <f t="shared" si="657"/>
        <v>-0.75511087134271215</v>
      </c>
      <c r="V1587" s="23">
        <f t="shared" si="669"/>
        <v>0.30400831226284808</v>
      </c>
      <c r="W1587" s="23">
        <f t="shared" si="670"/>
        <v>-0.9630522304599215</v>
      </c>
      <c r="X1587" s="23">
        <f t="shared" si="671"/>
        <v>-0.77757134905896774</v>
      </c>
      <c r="Y1587" s="23">
        <f t="shared" si="658"/>
        <v>0.85820574231590296</v>
      </c>
      <c r="Z1587" s="23">
        <f t="shared" si="659"/>
        <v>0.14179425768409704</v>
      </c>
      <c r="AA1587" s="24">
        <f>IF(SUMIFS('Daily NSE Equity Options'!$M:$M,'Daily NSE Equity Options'!$A:$A,$A1587)=0,"",SUMIFS('Daily NSE Equity Options'!$M:$M,'Daily NSE Equity Options'!$A:$A,$A1587))</f>
        <v>73731779</v>
      </c>
      <c r="AB1587" s="9">
        <f>IF(SUMIFS('Daily BSE Equity Options'!$M:$M,'Daily BSE Equity Options'!$A:$A,$A1587)=0,"",SUMIFS('Daily BSE Equity Options'!$M:$M,'Daily BSE Equity Options'!$A:$A,$A1587))</f>
        <v>11522951</v>
      </c>
      <c r="AC1587" s="9">
        <f t="shared" si="660"/>
        <v>85254730</v>
      </c>
      <c r="AD1587" s="26">
        <f t="shared" si="661"/>
        <v>-0.72280567885991998</v>
      </c>
      <c r="AE1587" s="26">
        <f t="shared" si="662"/>
        <v>-0.2076963723918519</v>
      </c>
      <c r="AF1587" s="26">
        <f t="shared" si="663"/>
        <v>-0.69610134414029434</v>
      </c>
      <c r="AG1587" s="26">
        <f t="shared" si="672"/>
        <v>0.28507664801395527</v>
      </c>
      <c r="AH1587" s="26">
        <f t="shared" si="673"/>
        <v>-0.96317272523934916</v>
      </c>
      <c r="AI1587" s="26">
        <f t="shared" si="674"/>
        <v>-0.76974806453196676</v>
      </c>
      <c r="AJ1587" s="26">
        <f t="shared" si="664"/>
        <v>0.86484091850387657</v>
      </c>
      <c r="AK1587" s="26">
        <f t="shared" si="665"/>
        <v>0.13515908149612343</v>
      </c>
      <c r="AL1587" s="29">
        <v>10.755000000000001</v>
      </c>
      <c r="AM1587" s="30">
        <v>11.35</v>
      </c>
      <c r="AN1587" s="30">
        <v>9.57</v>
      </c>
      <c r="AO1587" s="30">
        <v>11.2</v>
      </c>
      <c r="AP1587" s="31">
        <v>4.1399999999999999E-2</v>
      </c>
    </row>
    <row r="1588" spans="1:42" x14ac:dyDescent="0.2">
      <c r="A1588" s="11">
        <v>46258</v>
      </c>
      <c r="B1588" s="5" t="s">
        <v>244</v>
      </c>
      <c r="C1588" s="10">
        <v>46235</v>
      </c>
      <c r="D1588" s="5" t="s">
        <v>200</v>
      </c>
      <c r="E1588" s="18">
        <f>IF(SUMIFS('Daily NSE Equity Options'!$K:$K,'Daily NSE Equity Options'!$A:$A,$A1588)=0,"",SUMIFS('Daily NSE Equity Options'!$K:$K,'Daily NSE Equity Options'!$A:$A,$A1588))</f>
        <v>435.76780000000002</v>
      </c>
      <c r="F1588" s="7">
        <f>IF(SUMIFS('Daily BSE Equity Options'!$K:$K,'Daily BSE Equity Options'!$A:$A,$A1588)=0,"",SUMIFS('Daily BSE Equity Options'!$K:$K,'Daily BSE Equity Options'!$A:$A,$A1588))</f>
        <v>70.365899999999996</v>
      </c>
      <c r="G1588" s="7">
        <f t="shared" si="648"/>
        <v>506.13370000000003</v>
      </c>
      <c r="H1588" s="20" t="str">
        <f t="shared" si="649"/>
        <v/>
      </c>
      <c r="I1588" s="20" t="str">
        <f t="shared" si="650"/>
        <v/>
      </c>
      <c r="J1588" s="20" t="str">
        <f t="shared" si="651"/>
        <v/>
      </c>
      <c r="K1588" s="20">
        <f t="shared" si="666"/>
        <v>0.37707932063701755</v>
      </c>
      <c r="L1588" s="20">
        <f t="shared" si="667"/>
        <v>0.30453862026388911</v>
      </c>
      <c r="M1588" s="20">
        <f t="shared" si="668"/>
        <v>0.36651512975224576</v>
      </c>
      <c r="N1588" s="20">
        <f t="shared" si="652"/>
        <v>0.86097369133886958</v>
      </c>
      <c r="O1588" s="20">
        <f t="shared" si="653"/>
        <v>0.13902630866113044</v>
      </c>
      <c r="P1588" s="21">
        <f>IF(SUMIFS('Daily NSE Equity Options'!$L:$L,'Daily NSE Equity Options'!$A:$A,$A1588)=0,"",SUMIFS('Daily NSE Equity Options'!$L:$L,'Daily NSE Equity Options'!$A:$A,$A1588))</f>
        <v>209705.32459999999</v>
      </c>
      <c r="Q1588" s="8">
        <f>IF(SUMIFS('Daily BSE Equity Options'!$L:$L,'Daily BSE Equity Options'!$A:$A,$A1588)=0,"",SUMIFS('Daily BSE Equity Options'!$L:$L,'Daily BSE Equity Options'!$A:$A,$A1588))</f>
        <v>28357.221399999999</v>
      </c>
      <c r="R1588" s="8">
        <f t="shared" si="654"/>
        <v>238062.546</v>
      </c>
      <c r="S1588" s="23" t="str">
        <f t="shared" si="655"/>
        <v/>
      </c>
      <c r="T1588" s="23" t="str">
        <f t="shared" si="656"/>
        <v/>
      </c>
      <c r="U1588" s="23" t="str">
        <f t="shared" si="657"/>
        <v/>
      </c>
      <c r="V1588" s="23">
        <f t="shared" si="669"/>
        <v>0.93360937031597735</v>
      </c>
      <c r="W1588" s="23">
        <f t="shared" si="670"/>
        <v>0.58254377161240534</v>
      </c>
      <c r="X1588" s="23">
        <f t="shared" si="671"/>
        <v>0.88383028434938127</v>
      </c>
      <c r="Y1588" s="23">
        <f t="shared" si="658"/>
        <v>0.88088331458909963</v>
      </c>
      <c r="Z1588" s="23">
        <f t="shared" si="659"/>
        <v>0.11911668541090037</v>
      </c>
      <c r="AA1588" s="24">
        <f>IF(SUMIFS('Daily NSE Equity Options'!$M:$M,'Daily NSE Equity Options'!$A:$A,$A1588)=0,"",SUMIFS('Daily NSE Equity Options'!$M:$M,'Daily NSE Equity Options'!$A:$A,$A1588))</f>
        <v>136629436</v>
      </c>
      <c r="AB1588" s="9">
        <f>IF(SUMIFS('Daily BSE Equity Options'!$M:$M,'Daily BSE Equity Options'!$A:$A,$A1588)=0,"",SUMIFS('Daily BSE Equity Options'!$M:$M,'Daily BSE Equity Options'!$A:$A,$A1588))</f>
        <v>18251010</v>
      </c>
      <c r="AC1588" s="9">
        <f t="shared" si="660"/>
        <v>154880446</v>
      </c>
      <c r="AD1588" s="26" t="str">
        <f t="shared" si="661"/>
        <v/>
      </c>
      <c r="AE1588" s="26" t="str">
        <f t="shared" si="662"/>
        <v/>
      </c>
      <c r="AF1588" s="26" t="str">
        <f t="shared" si="663"/>
        <v/>
      </c>
      <c r="AG1588" s="26">
        <f t="shared" si="672"/>
        <v>0.85306034728932834</v>
      </c>
      <c r="AH1588" s="26">
        <f t="shared" si="673"/>
        <v>0.58388332988658886</v>
      </c>
      <c r="AI1588" s="26">
        <f t="shared" si="674"/>
        <v>0.81667862885730802</v>
      </c>
      <c r="AJ1588" s="26">
        <f t="shared" si="664"/>
        <v>0.88216065700120727</v>
      </c>
      <c r="AK1588" s="26">
        <f t="shared" si="665"/>
        <v>0.11783934299879276</v>
      </c>
      <c r="AL1588" s="29">
        <v>11.195</v>
      </c>
      <c r="AM1588" s="30">
        <v>11.76</v>
      </c>
      <c r="AN1588" s="30">
        <v>10.3225</v>
      </c>
      <c r="AO1588" s="30">
        <v>11.53</v>
      </c>
      <c r="AP1588" s="31">
        <v>2.9899999999999999E-2</v>
      </c>
    </row>
    <row r="1589" spans="1:42" x14ac:dyDescent="0.2">
      <c r="A1589" s="11">
        <v>46259</v>
      </c>
      <c r="B1589" s="5" t="s">
        <v>242</v>
      </c>
      <c r="C1589" s="10">
        <v>46235</v>
      </c>
      <c r="D1589" s="5" t="s">
        <v>200</v>
      </c>
      <c r="E1589" s="18">
        <f>IF(SUMIFS('Daily NSE Equity Options'!$K:$K,'Daily NSE Equity Options'!$A:$A,$A1589)=0,"",SUMIFS('Daily NSE Equity Options'!$K:$K,'Daily NSE Equity Options'!$A:$A,$A1589))</f>
        <v>665.15930000000003</v>
      </c>
      <c r="F1589" s="7">
        <f>IF(SUMIFS('Daily BSE Equity Options'!$K:$K,'Daily BSE Equity Options'!$A:$A,$A1589)=0,"",SUMIFS('Daily BSE Equity Options'!$K:$K,'Daily BSE Equity Options'!$A:$A,$A1589))</f>
        <v>87.21</v>
      </c>
      <c r="G1589" s="7">
        <f t="shared" si="648"/>
        <v>752.36930000000007</v>
      </c>
      <c r="H1589" s="20">
        <f t="shared" si="649"/>
        <v>0.87522532554854826</v>
      </c>
      <c r="I1589" s="20">
        <f t="shared" si="650"/>
        <v>-0.4428394552208007</v>
      </c>
      <c r="J1589" s="20">
        <f t="shared" si="651"/>
        <v>0.47167074698357792</v>
      </c>
      <c r="K1589" s="20">
        <f t="shared" si="666"/>
        <v>0.52640764186798572</v>
      </c>
      <c r="L1589" s="20">
        <f t="shared" si="667"/>
        <v>0.23937873316478586</v>
      </c>
      <c r="M1589" s="20">
        <f t="shared" si="668"/>
        <v>0.48650307221194722</v>
      </c>
      <c r="N1589" s="20">
        <f t="shared" si="652"/>
        <v>0.88408617948658985</v>
      </c>
      <c r="O1589" s="20">
        <f t="shared" si="653"/>
        <v>0.11591382051341008</v>
      </c>
      <c r="P1589" s="21">
        <f>IF(SUMIFS('Daily NSE Equity Options'!$L:$L,'Daily NSE Equity Options'!$A:$A,$A1589)=0,"",SUMIFS('Daily NSE Equity Options'!$L:$L,'Daily NSE Equity Options'!$A:$A,$A1589))</f>
        <v>566525.32109999994</v>
      </c>
      <c r="Q1589" s="8">
        <f>IF(SUMIFS('Daily BSE Equity Options'!$L:$L,'Daily BSE Equity Options'!$A:$A,$A1589)=0,"",SUMIFS('Daily BSE Equity Options'!$L:$L,'Daily BSE Equity Options'!$A:$A,$A1589))</f>
        <v>42825.725200000001</v>
      </c>
      <c r="R1589" s="8">
        <f t="shared" si="654"/>
        <v>609351.04629999993</v>
      </c>
      <c r="S1589" s="23">
        <f t="shared" si="655"/>
        <v>3.1700892584161702</v>
      </c>
      <c r="T1589" s="23">
        <f t="shared" si="656"/>
        <v>-0.64775124849155374</v>
      </c>
      <c r="U1589" s="23">
        <f t="shared" si="657"/>
        <v>1.3670317775158312</v>
      </c>
      <c r="V1589" s="23">
        <f t="shared" si="669"/>
        <v>1.7015304555600204</v>
      </c>
      <c r="W1589" s="23">
        <f t="shared" si="670"/>
        <v>0.51022290216346811</v>
      </c>
      <c r="X1589" s="23">
        <f t="shared" si="671"/>
        <v>1.5596258484944538</v>
      </c>
      <c r="Y1589" s="23">
        <f t="shared" si="658"/>
        <v>0.92971912420592495</v>
      </c>
      <c r="Z1589" s="23">
        <f t="shared" si="659"/>
        <v>7.0280875794075104E-2</v>
      </c>
      <c r="AA1589" s="24">
        <f>IF(SUMIFS('Daily NSE Equity Options'!$M:$M,'Daily NSE Equity Options'!$A:$A,$A1589)=0,"",SUMIFS('Daily NSE Equity Options'!$M:$M,'Daily NSE Equity Options'!$A:$A,$A1589))</f>
        <v>356087368</v>
      </c>
      <c r="AB1589" s="9">
        <f>IF(SUMIFS('Daily BSE Equity Options'!$M:$M,'Daily BSE Equity Options'!$A:$A,$A1589)=0,"",SUMIFS('Daily BSE Equity Options'!$M:$M,'Daily BSE Equity Options'!$A:$A,$A1589))</f>
        <v>27601980</v>
      </c>
      <c r="AC1589" s="9">
        <f t="shared" si="660"/>
        <v>383689348</v>
      </c>
      <c r="AD1589" s="26">
        <f t="shared" si="661"/>
        <v>3.6224941243497106</v>
      </c>
      <c r="AE1589" s="26">
        <f t="shared" si="662"/>
        <v>-0.62846758232608158</v>
      </c>
      <c r="AF1589" s="26">
        <f t="shared" si="663"/>
        <v>1.535517496802083</v>
      </c>
      <c r="AG1589" s="26">
        <f t="shared" si="672"/>
        <v>1.6062273140028185</v>
      </c>
      <c r="AH1589" s="26">
        <f t="shared" si="673"/>
        <v>0.51235356289871081</v>
      </c>
      <c r="AI1589" s="26">
        <f t="shared" si="674"/>
        <v>1.4773259498490856</v>
      </c>
      <c r="AJ1589" s="26">
        <f t="shared" si="664"/>
        <v>0.9280616463712722</v>
      </c>
      <c r="AK1589" s="26">
        <f t="shared" si="665"/>
        <v>7.1938353628727789E-2</v>
      </c>
      <c r="AL1589" s="29">
        <v>11.525</v>
      </c>
      <c r="AM1589" s="30">
        <v>11.615</v>
      </c>
      <c r="AN1589" s="30">
        <v>9.4499999999999993</v>
      </c>
      <c r="AO1589" s="30">
        <v>11.08</v>
      </c>
      <c r="AP1589" s="31">
        <v>-3.8600000000000002E-2</v>
      </c>
    </row>
    <row r="1590" spans="1:42" x14ac:dyDescent="0.2">
      <c r="A1590" s="11">
        <v>46260</v>
      </c>
      <c r="B1590" s="5" t="s">
        <v>240</v>
      </c>
      <c r="C1590" s="10">
        <v>46235</v>
      </c>
      <c r="D1590" s="5" t="s">
        <v>200</v>
      </c>
      <c r="E1590" s="18">
        <f>IF(SUMIFS('Daily NSE Equity Options'!$K:$K,'Daily NSE Equity Options'!$A:$A,$A1590)=0,"",SUMIFS('Daily NSE Equity Options'!$K:$K,'Daily NSE Equity Options'!$A:$A,$A1590))</f>
        <v>293.80669999999998</v>
      </c>
      <c r="F1590" s="7">
        <f>IF(SUMIFS('Daily BSE Equity Options'!$K:$K,'Daily BSE Equity Options'!$A:$A,$A1590)=0,"",SUMIFS('Daily BSE Equity Options'!$K:$K,'Daily BSE Equity Options'!$A:$A,$A1590))</f>
        <v>249.31229999999999</v>
      </c>
      <c r="G1590" s="7">
        <f t="shared" si="648"/>
        <v>543.11899999999991</v>
      </c>
      <c r="H1590" s="20">
        <f t="shared" si="649"/>
        <v>-0.26191979878855121</v>
      </c>
      <c r="I1590" s="20">
        <f t="shared" si="650"/>
        <v>-0.24132404181184675</v>
      </c>
      <c r="J1590" s="20">
        <f t="shared" si="651"/>
        <v>-0.25260615414847576</v>
      </c>
      <c r="K1590" s="20">
        <f t="shared" si="666"/>
        <v>-0.55829122437286838</v>
      </c>
      <c r="L1590" s="20">
        <f t="shared" si="667"/>
        <v>1.8587581699346405</v>
      </c>
      <c r="M1590" s="20">
        <f t="shared" si="668"/>
        <v>-0.27812179470906129</v>
      </c>
      <c r="N1590" s="20">
        <f t="shared" si="652"/>
        <v>0.54096192547121358</v>
      </c>
      <c r="O1590" s="20">
        <f t="shared" si="653"/>
        <v>0.45903807452878659</v>
      </c>
      <c r="P1590" s="21">
        <f>IF(SUMIFS('Daily NSE Equity Options'!$L:$L,'Daily NSE Equity Options'!$A:$A,$A1590)=0,"",SUMIFS('Daily NSE Equity Options'!$L:$L,'Daily NSE Equity Options'!$A:$A,$A1590))</f>
        <v>77668.147500000006</v>
      </c>
      <c r="Q1590" s="8">
        <f>IF(SUMIFS('Daily BSE Equity Options'!$L:$L,'Daily BSE Equity Options'!$A:$A,$A1590)=0,"",SUMIFS('Daily BSE Equity Options'!$L:$L,'Daily BSE Equity Options'!$A:$A,$A1590))</f>
        <v>180553.07560000001</v>
      </c>
      <c r="R1590" s="8">
        <f t="shared" si="654"/>
        <v>258221.2231</v>
      </c>
      <c r="S1590" s="23">
        <f t="shared" si="655"/>
        <v>-0.55382580353822197</v>
      </c>
      <c r="T1590" s="23">
        <f t="shared" si="656"/>
        <v>-0.66998661809118643</v>
      </c>
      <c r="U1590" s="23">
        <f t="shared" si="657"/>
        <v>-0.64194830048859153</v>
      </c>
      <c r="V1590" s="23">
        <f t="shared" si="669"/>
        <v>-0.86290436701188433</v>
      </c>
      <c r="W1590" s="23">
        <f t="shared" si="670"/>
        <v>3.2159957538792598</v>
      </c>
      <c r="X1590" s="23">
        <f t="shared" si="671"/>
        <v>-0.57623569423909582</v>
      </c>
      <c r="Y1590" s="23">
        <f t="shared" si="658"/>
        <v>0.30078142519649465</v>
      </c>
      <c r="Z1590" s="23">
        <f t="shared" si="659"/>
        <v>0.69921857480350535</v>
      </c>
      <c r="AA1590" s="24">
        <f>IF(SUMIFS('Daily NSE Equity Options'!$M:$M,'Daily NSE Equity Options'!$A:$A,$A1590)=0,"",SUMIFS('Daily NSE Equity Options'!$M:$M,'Daily NSE Equity Options'!$A:$A,$A1590))</f>
        <v>51280036</v>
      </c>
      <c r="AB1590" s="9">
        <f>IF(SUMIFS('Daily BSE Equity Options'!$M:$M,'Daily BSE Equity Options'!$A:$A,$A1590)=0,"",SUMIFS('Daily BSE Equity Options'!$M:$M,'Daily BSE Equity Options'!$A:$A,$A1590))</f>
        <v>115760169</v>
      </c>
      <c r="AC1590" s="9">
        <f t="shared" si="660"/>
        <v>167040205</v>
      </c>
      <c r="AD1590" s="26">
        <f t="shared" si="661"/>
        <v>-0.47669354600623315</v>
      </c>
      <c r="AE1590" s="26">
        <f t="shared" si="662"/>
        <v>-0.6560446980790855</v>
      </c>
      <c r="AF1590" s="26">
        <f t="shared" si="663"/>
        <v>-0.61560029473645539</v>
      </c>
      <c r="AG1590" s="26">
        <f t="shared" si="672"/>
        <v>-0.85599029730254284</v>
      </c>
      <c r="AH1590" s="26">
        <f t="shared" si="673"/>
        <v>3.1939081544150092</v>
      </c>
      <c r="AI1590" s="26">
        <f t="shared" si="674"/>
        <v>-0.56464727032244844</v>
      </c>
      <c r="AJ1590" s="26">
        <f t="shared" si="664"/>
        <v>0.30699217592555039</v>
      </c>
      <c r="AK1590" s="26">
        <f t="shared" si="665"/>
        <v>0.69300782407444961</v>
      </c>
      <c r="AL1590" s="29">
        <v>11.074999999999999</v>
      </c>
      <c r="AM1590" s="30">
        <v>11.074999999999999</v>
      </c>
      <c r="AN1590" s="30">
        <v>10.130000000000001</v>
      </c>
      <c r="AO1590" s="30">
        <v>10.57</v>
      </c>
      <c r="AP1590" s="31">
        <v>-4.5600000000000002E-2</v>
      </c>
    </row>
    <row r="1591" spans="1:42" x14ac:dyDescent="0.2">
      <c r="A1591" s="11">
        <v>46261</v>
      </c>
      <c r="B1591" s="5" t="s">
        <v>243</v>
      </c>
      <c r="C1591" s="10">
        <v>46235</v>
      </c>
      <c r="D1591" s="5" t="s">
        <v>200</v>
      </c>
      <c r="E1591" s="18">
        <f>IF(SUMIFS('Daily NSE Equity Options'!$K:$K,'Daily NSE Equity Options'!$A:$A,$A1591)=0,"",SUMIFS('Daily NSE Equity Options'!$K:$K,'Daily NSE Equity Options'!$A:$A,$A1591))</f>
        <v>276.74149999999997</v>
      </c>
      <c r="F1591" s="7">
        <f>IF(SUMIFS('Daily BSE Equity Options'!$K:$K,'Daily BSE Equity Options'!$A:$A,$A1591)=0,"",SUMIFS('Daily BSE Equity Options'!$K:$K,'Daily BSE Equity Options'!$A:$A,$A1591))</f>
        <v>472.32400000000001</v>
      </c>
      <c r="G1591" s="7">
        <f t="shared" si="648"/>
        <v>749.06549999999993</v>
      </c>
      <c r="H1591" s="20" t="str">
        <f t="shared" si="649"/>
        <v/>
      </c>
      <c r="I1591" s="20" t="str">
        <f t="shared" si="650"/>
        <v/>
      </c>
      <c r="J1591" s="20" t="str">
        <f t="shared" si="651"/>
        <v/>
      </c>
      <c r="K1591" s="20">
        <f t="shared" si="666"/>
        <v>-5.8083086600816181E-2</v>
      </c>
      <c r="L1591" s="20">
        <f t="shared" si="667"/>
        <v>0.89450741098614084</v>
      </c>
      <c r="M1591" s="20">
        <f t="shared" si="668"/>
        <v>0.37919222122591933</v>
      </c>
      <c r="N1591" s="20">
        <f t="shared" si="652"/>
        <v>0.36944900012081722</v>
      </c>
      <c r="O1591" s="20">
        <f t="shared" si="653"/>
        <v>0.63055099987918284</v>
      </c>
      <c r="P1591" s="21">
        <f>IF(SUMIFS('Daily NSE Equity Options'!$L:$L,'Daily NSE Equity Options'!$A:$A,$A1591)=0,"",SUMIFS('Daily NSE Equity Options'!$L:$L,'Daily NSE Equity Options'!$A:$A,$A1591))</f>
        <v>80579.735199999996</v>
      </c>
      <c r="Q1591" s="8">
        <f>IF(SUMIFS('Daily BSE Equity Options'!$L:$L,'Daily BSE Equity Options'!$A:$A,$A1591)=0,"",SUMIFS('Daily BSE Equity Options'!$L:$L,'Daily BSE Equity Options'!$A:$A,$A1591))</f>
        <v>643703.24919999996</v>
      </c>
      <c r="R1591" s="8">
        <f t="shared" si="654"/>
        <v>724282.98439999996</v>
      </c>
      <c r="S1591" s="23" t="str">
        <f t="shared" si="655"/>
        <v/>
      </c>
      <c r="T1591" s="23" t="str">
        <f t="shared" si="656"/>
        <v/>
      </c>
      <c r="U1591" s="23" t="str">
        <f t="shared" si="657"/>
        <v/>
      </c>
      <c r="V1591" s="23">
        <f t="shared" si="669"/>
        <v>3.7487538891023409E-2</v>
      </c>
      <c r="W1591" s="23">
        <f t="shared" si="670"/>
        <v>2.565174656044463</v>
      </c>
      <c r="X1591" s="23">
        <f t="shared" si="671"/>
        <v>1.8048933224962327</v>
      </c>
      <c r="Y1591" s="23">
        <f t="shared" si="658"/>
        <v>0.11125449159454256</v>
      </c>
      <c r="Z1591" s="23">
        <f t="shared" si="659"/>
        <v>0.88874550840545741</v>
      </c>
      <c r="AA1591" s="24">
        <f>IF(SUMIFS('Daily NSE Equity Options'!$M:$M,'Daily NSE Equity Options'!$A:$A,$A1591)=0,"",SUMIFS('Daily NSE Equity Options'!$M:$M,'Daily NSE Equity Options'!$A:$A,$A1591))</f>
        <v>53152924</v>
      </c>
      <c r="AB1591" s="9">
        <f>IF(SUMIFS('Daily BSE Equity Options'!$M:$M,'Daily BSE Equity Options'!$A:$A,$A1591)=0,"",SUMIFS('Daily BSE Equity Options'!$M:$M,'Daily BSE Equity Options'!$A:$A,$A1591))</f>
        <v>414370547</v>
      </c>
      <c r="AC1591" s="9">
        <f t="shared" si="660"/>
        <v>467523471</v>
      </c>
      <c r="AD1591" s="26" t="str">
        <f t="shared" si="661"/>
        <v/>
      </c>
      <c r="AE1591" s="26" t="str">
        <f t="shared" si="662"/>
        <v/>
      </c>
      <c r="AF1591" s="26" t="str">
        <f t="shared" si="663"/>
        <v/>
      </c>
      <c r="AG1591" s="26">
        <f t="shared" si="672"/>
        <v>3.6522751271079512E-2</v>
      </c>
      <c r="AH1591" s="26">
        <f t="shared" si="673"/>
        <v>2.5795606604548063</v>
      </c>
      <c r="AI1591" s="26">
        <f t="shared" si="674"/>
        <v>1.7988679192533317</v>
      </c>
      <c r="AJ1591" s="26">
        <f t="shared" si="664"/>
        <v>0.11369038625228721</v>
      </c>
      <c r="AK1591" s="26">
        <f t="shared" si="665"/>
        <v>0.88630961374771278</v>
      </c>
      <c r="AL1591" s="29">
        <v>10.565</v>
      </c>
      <c r="AM1591" s="30">
        <v>11.28</v>
      </c>
      <c r="AN1591" s="30">
        <v>10.355</v>
      </c>
      <c r="AO1591" s="30">
        <v>11.07</v>
      </c>
      <c r="AP1591" s="31">
        <v>4.7800000000000002E-2</v>
      </c>
    </row>
    <row r="1592" spans="1:42" x14ac:dyDescent="0.2">
      <c r="A1592" s="11">
        <v>46262</v>
      </c>
      <c r="B1592" s="5" t="s">
        <v>241</v>
      </c>
      <c r="C1592" s="10">
        <v>46235</v>
      </c>
      <c r="D1592" s="5" t="s">
        <v>200</v>
      </c>
      <c r="E1592" s="18">
        <f>IF(SUMIFS('Daily NSE Equity Options'!$K:$K,'Daily NSE Equity Options'!$A:$A,$A1592)=0,"",SUMIFS('Daily NSE Equity Options'!$K:$K,'Daily NSE Equity Options'!$A:$A,$A1592))</f>
        <v>427.02730000000003</v>
      </c>
      <c r="F1592" s="7">
        <f>IF(SUMIFS('Daily BSE Equity Options'!$K:$K,'Daily BSE Equity Options'!$A:$A,$A1592)=0,"",SUMIFS('Daily BSE Equity Options'!$K:$K,'Daily BSE Equity Options'!$A:$A,$A1592))</f>
        <v>85.729699999999994</v>
      </c>
      <c r="G1592" s="7">
        <f t="shared" si="648"/>
        <v>512.75700000000006</v>
      </c>
      <c r="H1592" s="20">
        <f t="shared" si="649"/>
        <v>-0.45292285783027442</v>
      </c>
      <c r="I1592" s="20">
        <f t="shared" si="650"/>
        <v>0.45577719551769169</v>
      </c>
      <c r="J1592" s="20">
        <f t="shared" si="651"/>
        <v>-0.38917556444946677</v>
      </c>
      <c r="K1592" s="20">
        <f t="shared" si="666"/>
        <v>0.54305480023776731</v>
      </c>
      <c r="L1592" s="20">
        <f t="shared" si="667"/>
        <v>-0.81849387284999287</v>
      </c>
      <c r="M1592" s="20">
        <f t="shared" si="668"/>
        <v>-0.31547107696189436</v>
      </c>
      <c r="N1592" s="20">
        <f t="shared" si="652"/>
        <v>0.83280637806992386</v>
      </c>
      <c r="O1592" s="20">
        <f t="shared" si="653"/>
        <v>0.167193621930076</v>
      </c>
      <c r="P1592" s="21">
        <f>IF(SUMIFS('Daily NSE Equity Options'!$L:$L,'Daily NSE Equity Options'!$A:$A,$A1592)=0,"",SUMIFS('Daily NSE Equity Options'!$L:$L,'Daily NSE Equity Options'!$A:$A,$A1592))</f>
        <v>144555.7923</v>
      </c>
      <c r="Q1592" s="8">
        <f>IF(SUMIFS('Daily BSE Equity Options'!$L:$L,'Daily BSE Equity Options'!$A:$A,$A1592)=0,"",SUMIFS('Daily BSE Equity Options'!$L:$L,'Daily BSE Equity Options'!$A:$A,$A1592))</f>
        <v>27384.030500000001</v>
      </c>
      <c r="R1592" s="8">
        <f t="shared" si="654"/>
        <v>171939.82279999999</v>
      </c>
      <c r="S1592" s="23">
        <f t="shared" si="655"/>
        <v>-0.78110267044878656</v>
      </c>
      <c r="T1592" s="23">
        <f t="shared" si="656"/>
        <v>0.57997373406216823</v>
      </c>
      <c r="U1592" s="23">
        <f t="shared" si="657"/>
        <v>-0.74629429393173807</v>
      </c>
      <c r="V1592" s="23">
        <f t="shared" si="669"/>
        <v>0.79394722433885589</v>
      </c>
      <c r="W1592" s="23">
        <f t="shared" si="670"/>
        <v>-0.95745861072779559</v>
      </c>
      <c r="X1592" s="23">
        <f t="shared" si="671"/>
        <v>-0.76260684497174003</v>
      </c>
      <c r="Y1592" s="23">
        <f t="shared" si="658"/>
        <v>0.84073479864026013</v>
      </c>
      <c r="Z1592" s="23">
        <f t="shared" si="659"/>
        <v>0.15926520135973993</v>
      </c>
      <c r="AA1592" s="24">
        <f>IF(SUMIFS('Daily NSE Equity Options'!$M:$M,'Daily NSE Equity Options'!$A:$A,$A1592)=0,"",SUMIFS('Daily NSE Equity Options'!$M:$M,'Daily NSE Equity Options'!$A:$A,$A1592))</f>
        <v>93824351</v>
      </c>
      <c r="AB1592" s="9">
        <f>IF(SUMIFS('Daily BSE Equity Options'!$M:$M,'Daily BSE Equity Options'!$A:$A,$A1592)=0,"",SUMIFS('Daily BSE Equity Options'!$M:$M,'Daily BSE Equity Options'!$A:$A,$A1592))</f>
        <v>17659700</v>
      </c>
      <c r="AC1592" s="9">
        <f t="shared" si="660"/>
        <v>111484051</v>
      </c>
      <c r="AD1592" s="26">
        <f t="shared" si="661"/>
        <v>-0.73927014616131792</v>
      </c>
      <c r="AE1592" s="26">
        <f t="shared" si="662"/>
        <v>0.64670907154429069</v>
      </c>
      <c r="AF1592" s="26">
        <f t="shared" si="663"/>
        <v>-0.69916087851470476</v>
      </c>
      <c r="AG1592" s="26">
        <f t="shared" si="672"/>
        <v>0.76517760339957963</v>
      </c>
      <c r="AH1592" s="26">
        <f t="shared" si="673"/>
        <v>-0.9573818647877983</v>
      </c>
      <c r="AI1592" s="26">
        <f t="shared" si="674"/>
        <v>-0.7615434135070408</v>
      </c>
      <c r="AJ1592" s="26">
        <f t="shared" si="664"/>
        <v>0.84159438196231318</v>
      </c>
      <c r="AK1592" s="26">
        <f t="shared" si="665"/>
        <v>0.15840561803768685</v>
      </c>
      <c r="AL1592" s="29">
        <v>11.067500000000001</v>
      </c>
      <c r="AM1592" s="30">
        <v>11.1425</v>
      </c>
      <c r="AN1592" s="30">
        <v>10.532500000000001</v>
      </c>
      <c r="AO1592" s="30">
        <v>10.68</v>
      </c>
      <c r="AP1592" s="31">
        <v>-3.5000000000000003E-2</v>
      </c>
    </row>
    <row r="1594" spans="1:42" x14ac:dyDescent="0.2">
      <c r="A1594" s="1" t="s">
        <v>94</v>
      </c>
    </row>
    <row r="1595" spans="1:42" x14ac:dyDescent="0.2">
      <c r="A1595" s="5" t="s">
        <v>95</v>
      </c>
      <c r="B1595" s="6">
        <f>COUNTIF('Daily NSE Equity Options'!$A:$A,"&gt;="&amp;DATE(2026,4,1))</f>
        <v>103</v>
      </c>
    </row>
    <row r="1596" spans="1:42" x14ac:dyDescent="0.2">
      <c r="A1596" s="5" t="s">
        <v>96</v>
      </c>
      <c r="B1596" s="11">
        <f>DATE(2025,4,1)</f>
        <v>45748</v>
      </c>
      <c r="C1596" s="11">
        <f>INDEX('Daily NSE Equity Options'!$A:$A,COUNTIF('Daily NSE Equity Options'!$A:$A,"&lt;"&amp;DATE(2025,4,1))+1+$B1595)</f>
        <v>45898</v>
      </c>
    </row>
    <row r="1597" spans="1:42" x14ac:dyDescent="0.2">
      <c r="E1597" s="2" t="s">
        <v>46</v>
      </c>
      <c r="F1597" s="2" t="s">
        <v>47</v>
      </c>
      <c r="G1597" s="2" t="s">
        <v>48</v>
      </c>
      <c r="N1597" s="2" t="s">
        <v>52</v>
      </c>
      <c r="O1597" s="2" t="s">
        <v>53</v>
      </c>
      <c r="P1597" s="3" t="s">
        <v>54</v>
      </c>
      <c r="Q1597" s="3" t="s">
        <v>55</v>
      </c>
      <c r="R1597" s="3" t="s">
        <v>56</v>
      </c>
      <c r="Y1597" s="3" t="s">
        <v>60</v>
      </c>
      <c r="Z1597" s="3" t="s">
        <v>61</v>
      </c>
      <c r="AA1597" s="4" t="s">
        <v>62</v>
      </c>
      <c r="AB1597" s="4" t="s">
        <v>63</v>
      </c>
      <c r="AC1597" s="4" t="s">
        <v>64</v>
      </c>
      <c r="AJ1597" s="4" t="s">
        <v>68</v>
      </c>
      <c r="AK1597" s="4" t="s">
        <v>69</v>
      </c>
    </row>
    <row r="1598" spans="1:42" x14ac:dyDescent="0.2">
      <c r="A1598" s="5" t="s">
        <v>97</v>
      </c>
      <c r="E1598" s="7">
        <f>SUMIFS('Daily NSE Equity Options'!$K:$K,'Daily NSE Equity Options'!$A:$A,"&gt;="&amp;$B$1596,'Daily NSE Equity Options'!$A:$A,"&lt;="&amp;$C$1596)</f>
        <v>52880.505599999997</v>
      </c>
      <c r="F1598" s="7">
        <f>SUMIFS('Daily BSE Equity Options'!$K:$K,'Daily BSE Equity Options'!$A:$A,"&gt;="&amp;$B$1596,'Daily BSE Equity Options'!$A:$A,"&lt;="&amp;$C$1596)</f>
        <v>15341.730399999999</v>
      </c>
      <c r="G1598" s="7">
        <f>E1598+F1598</f>
        <v>68222.23599999999</v>
      </c>
      <c r="N1598" s="20">
        <f>IF(G1598=0,"",E1598/G1598)</f>
        <v>0.77512126105042944</v>
      </c>
      <c r="O1598" s="20">
        <f>IF(G1598=0,"",F1598/G1598)</f>
        <v>0.22487873894957064</v>
      </c>
      <c r="P1598" s="8">
        <f>SUMIFS('Daily NSE Equity Options'!$L:$L,'Daily NSE Equity Options'!$A:$A,"&gt;="&amp;$B$1596,'Daily NSE Equity Options'!$A:$A,"&lt;="&amp;$C$1596)</f>
        <v>23193187.392499987</v>
      </c>
      <c r="Q1598" s="8">
        <f>SUMIFS('Daily BSE Equity Options'!$L:$L,'Daily BSE Equity Options'!$A:$A,"&gt;="&amp;$B$1596,'Daily BSE Equity Options'!$A:$A,"&lt;="&amp;$C$1596)</f>
        <v>14855916.164000001</v>
      </c>
      <c r="R1598" s="8">
        <f>P1598+Q1598</f>
        <v>38049103.556499988</v>
      </c>
      <c r="Y1598" s="23">
        <f>IF(R1598=0,"",P1598/R1598)</f>
        <v>0.60955936473141581</v>
      </c>
      <c r="Z1598" s="23">
        <f>IF(R1598=0,"",Q1598/R1598)</f>
        <v>0.39044063526858419</v>
      </c>
      <c r="AA1598" s="9">
        <f>SUMIFS('Daily NSE Equity Options'!$M:$M,'Daily NSE Equity Options'!$A:$A,"&gt;="&amp;$B$1596,'Daily NSE Equity Options'!$A:$A,"&lt;="&amp;$C$1596)</f>
        <v>13041399728</v>
      </c>
      <c r="AB1598" s="9">
        <f>SUMIFS('Daily BSE Equity Options'!$M:$M,'Daily BSE Equity Options'!$A:$A,"&gt;="&amp;$B$1596,'Daily BSE Equity Options'!$A:$A,"&lt;="&amp;$C$1596)</f>
        <v>9169458225</v>
      </c>
      <c r="AC1598" s="9">
        <f>AA1598+AB1598</f>
        <v>22210857953</v>
      </c>
      <c r="AJ1598" s="26">
        <f>IF(AC1598=0,"",AA1598/AC1598)</f>
        <v>0.58716325842057404</v>
      </c>
      <c r="AK1598" s="26">
        <f>IF(AC1598=0,"",AB1598/AC1598)</f>
        <v>0.41283674157942601</v>
      </c>
    </row>
    <row r="1599" spans="1:42" x14ac:dyDescent="0.2">
      <c r="A1599" s="5" t="s">
        <v>98</v>
      </c>
      <c r="E1599" s="7">
        <f>SUMIFS('Daily NSE Equity Options'!$K:$K,'Daily NSE Equity Options'!$A:$A,"&gt;="&amp;DATE(2026,4,1))</f>
        <v>58521.019599999985</v>
      </c>
      <c r="F1599" s="7">
        <f>SUMIFS('Daily BSE Equity Options'!$K:$K,'Daily BSE Equity Options'!$A:$A,"&gt;="&amp;DATE(2026,4,1))</f>
        <v>27437.924400000007</v>
      </c>
      <c r="G1599" s="7">
        <f>E1599+F1599</f>
        <v>85958.943999999989</v>
      </c>
      <c r="N1599" s="20">
        <f>IF(G1599=0,"",E1599/G1599)</f>
        <v>0.68080198379356538</v>
      </c>
      <c r="O1599" s="20">
        <f>IF(G1599=0,"",F1599/G1599)</f>
        <v>0.31919801620643468</v>
      </c>
      <c r="P1599" s="8">
        <f>SUMIFS('Daily NSE Equity Options'!$L:$L,'Daily NSE Equity Options'!$A:$A,"&gt;="&amp;DATE(2026,4,1))</f>
        <v>23667316.790899999</v>
      </c>
      <c r="Q1599" s="8">
        <f>SUMIFS('Daily BSE Equity Options'!$L:$L,'Daily BSE Equity Options'!$A:$A,"&gt;="&amp;DATE(2026,4,1))</f>
        <v>22765257.751300003</v>
      </c>
      <c r="R1599" s="8">
        <f>P1599+Q1599</f>
        <v>46432574.542199999</v>
      </c>
      <c r="Y1599" s="23">
        <f>IF(R1599=0,"",P1599/R1599)</f>
        <v>0.50971364444567002</v>
      </c>
      <c r="Z1599" s="23">
        <f>IF(R1599=0,"",Q1599/R1599)</f>
        <v>0.49028635555433009</v>
      </c>
      <c r="AA1599" s="9">
        <f>SUMIFS('Daily NSE Equity Options'!$M:$M,'Daily NSE Equity Options'!$A:$A,"&gt;="&amp;DATE(2026,4,1))</f>
        <v>15519644585</v>
      </c>
      <c r="AB1599" s="9">
        <f>SUMIFS('Daily BSE Equity Options'!$M:$M,'Daily BSE Equity Options'!$A:$A,"&gt;="&amp;DATE(2026,4,1))</f>
        <v>14841474539</v>
      </c>
      <c r="AC1599" s="9">
        <f>AA1599+AB1599</f>
        <v>30361119124</v>
      </c>
      <c r="AJ1599" s="26">
        <f>IF(AC1599=0,"",AA1599/AC1599)</f>
        <v>0.5111683967120948</v>
      </c>
      <c r="AK1599" s="26">
        <f>IF(AC1599=0,"",AB1599/AC1599)</f>
        <v>0.4888316032879052</v>
      </c>
    </row>
    <row r="1600" spans="1:42" x14ac:dyDescent="0.2">
      <c r="A1600" s="1" t="s">
        <v>99</v>
      </c>
      <c r="E1600" s="20">
        <f>IF(OR(E1598=0,E1598=""),"",E1599/E1598-1)</f>
        <v>0.10666528120336261</v>
      </c>
      <c r="F1600" s="20">
        <f>IF(OR(F1598=0,F1598=""),"",F1599/F1598-1)</f>
        <v>0.78845043450900487</v>
      </c>
      <c r="G1600" s="20">
        <f>IF(OR(G1598=0,G1598=""),"",G1599/G1598-1)</f>
        <v>0.25998426671327524</v>
      </c>
      <c r="P1600" s="23">
        <f>IF(OR(P1598=0,P1598=""),"",P1599/P1598-1)</f>
        <v>2.0442614909985668E-2</v>
      </c>
      <c r="Q1600" s="23">
        <f>IF(OR(Q1598=0,Q1598=""),"",Q1599/Q1598-1)</f>
        <v>0.53240348827940531</v>
      </c>
      <c r="R1600" s="23">
        <f>IF(OR(R1598=0,R1598=""),"",R1599/R1598-1)</f>
        <v>0.22033294354100108</v>
      </c>
      <c r="AA1600" s="26">
        <f>IF(OR(AA1598=0,AA1598=""),"",AA1599/AA1598-1)</f>
        <v>0.19002905429539019</v>
      </c>
      <c r="AB1600" s="26">
        <f>IF(OR(AB1598=0,AB1598=""),"",AB1599/AB1598-1)</f>
        <v>0.61857703855780422</v>
      </c>
      <c r="AC1600" s="26">
        <f>IF(OR(AC1598=0,AC1598=""),"",AC1599/AC1598-1)</f>
        <v>0.36694940772871631</v>
      </c>
    </row>
  </sheetData>
  <conditionalFormatting sqref="N2:N1592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O2:O1592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Y2:Y1592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Z2:Z1592">
    <cfRule type="colorScale" priority="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AJ2:AJ1592">
    <cfRule type="colorScale" priority="5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AK2:AK1592">
    <cfRule type="colorScale" priority="6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3" width="38" customWidth="1"/>
    <col min="4" max="4" width="26" customWidth="1"/>
    <col min="5" max="6" width="38" customWidth="1"/>
    <col min="7" max="7" width="26" customWidth="1"/>
    <col min="8" max="9" width="38" customWidth="1"/>
    <col min="10" max="10" width="26" customWidth="1"/>
    <col min="11" max="11" width="18" customWidth="1"/>
  </cols>
  <sheetData>
    <row r="1" spans="1:11" x14ac:dyDescent="0.2">
      <c r="A1" s="1" t="s">
        <v>45</v>
      </c>
      <c r="B1" s="15" t="s">
        <v>247</v>
      </c>
      <c r="C1" s="3" t="s">
        <v>248</v>
      </c>
      <c r="D1" s="4" t="s">
        <v>249</v>
      </c>
      <c r="E1" s="15" t="s">
        <v>250</v>
      </c>
      <c r="F1" s="3" t="s">
        <v>251</v>
      </c>
      <c r="G1" s="4" t="s">
        <v>252</v>
      </c>
      <c r="H1" s="15" t="s">
        <v>253</v>
      </c>
      <c r="I1" s="3" t="s">
        <v>254</v>
      </c>
      <c r="J1" s="4" t="s">
        <v>255</v>
      </c>
      <c r="K1" s="32" t="s">
        <v>256</v>
      </c>
    </row>
    <row r="2" spans="1:11" x14ac:dyDescent="0.2">
      <c r="A2" s="5" t="s">
        <v>82</v>
      </c>
      <c r="B2" s="18">
        <v>3530.9834999999998</v>
      </c>
      <c r="C2" s="8">
        <v>489519.30599999998</v>
      </c>
      <c r="D2" s="9">
        <v>1623528486</v>
      </c>
      <c r="E2" s="18">
        <v>613.9366</v>
      </c>
      <c r="F2" s="8">
        <v>34881.737500000003</v>
      </c>
      <c r="G2" s="9">
        <v>100299174</v>
      </c>
      <c r="H2" s="18">
        <v>4144.9201000000003</v>
      </c>
      <c r="I2" s="8">
        <v>524401.04350000003</v>
      </c>
      <c r="J2" s="9">
        <v>1723827660</v>
      </c>
      <c r="K2" s="33">
        <v>247</v>
      </c>
    </row>
    <row r="3" spans="1:11" x14ac:dyDescent="0.2">
      <c r="A3" s="5" t="s">
        <v>83</v>
      </c>
      <c r="B3" s="18">
        <v>3500.2152999999998</v>
      </c>
      <c r="C3" s="8">
        <v>727972.87690000003</v>
      </c>
      <c r="D3" s="9">
        <v>1067244916</v>
      </c>
      <c r="E3" s="18">
        <v>955.70090000000005</v>
      </c>
      <c r="F3" s="8">
        <v>61074.858699999997</v>
      </c>
      <c r="G3" s="9">
        <v>92106012</v>
      </c>
      <c r="H3" s="18">
        <v>4455.9161999999997</v>
      </c>
      <c r="I3" s="8">
        <v>789047.73560000001</v>
      </c>
      <c r="J3" s="9">
        <v>1159350928</v>
      </c>
      <c r="K3" s="33">
        <v>248</v>
      </c>
    </row>
    <row r="4" spans="1:11" x14ac:dyDescent="0.2">
      <c r="A4" s="5" t="s">
        <v>84</v>
      </c>
      <c r="B4" s="18">
        <v>4606.5370999999996</v>
      </c>
      <c r="C4" s="8">
        <v>1349218.7645</v>
      </c>
      <c r="D4" s="9">
        <v>1515034222</v>
      </c>
      <c r="E4" s="18">
        <v>1482.175</v>
      </c>
      <c r="F4" s="8">
        <v>96550.085600000006</v>
      </c>
      <c r="G4" s="9">
        <v>126411376</v>
      </c>
      <c r="H4" s="18">
        <v>6088.7120999999997</v>
      </c>
      <c r="I4" s="8">
        <v>1445768.8500999999</v>
      </c>
      <c r="J4" s="9">
        <v>1641445598</v>
      </c>
      <c r="K4" s="33">
        <v>246</v>
      </c>
    </row>
    <row r="5" spans="1:11" x14ac:dyDescent="0.2">
      <c r="A5" s="5" t="s">
        <v>85</v>
      </c>
      <c r="B5" s="18">
        <v>6540.9994999999999</v>
      </c>
      <c r="C5" s="8">
        <v>2033024.0490999999</v>
      </c>
      <c r="D5" s="9">
        <v>2652457487</v>
      </c>
      <c r="E5" s="18">
        <v>2000.1031</v>
      </c>
      <c r="F5" s="8">
        <v>125823.7484</v>
      </c>
      <c r="G5" s="9">
        <v>186986542</v>
      </c>
      <c r="H5" s="18">
        <v>8541.1026000000002</v>
      </c>
      <c r="I5" s="8">
        <v>2158847.7974999999</v>
      </c>
      <c r="J5" s="9">
        <v>2839444029</v>
      </c>
      <c r="K5" s="33">
        <v>248</v>
      </c>
    </row>
    <row r="6" spans="1:11" x14ac:dyDescent="0.2">
      <c r="A6" s="5" t="s">
        <v>86</v>
      </c>
      <c r="B6" s="18">
        <v>10765.0843</v>
      </c>
      <c r="C6" s="8">
        <v>3106919.693</v>
      </c>
      <c r="D6" s="9">
        <v>4576370297</v>
      </c>
      <c r="E6" s="18">
        <v>2283.5315000000001</v>
      </c>
      <c r="F6" s="8">
        <v>122888.8121</v>
      </c>
      <c r="G6" s="9">
        <v>197835132</v>
      </c>
      <c r="H6" s="18">
        <v>13048.6158</v>
      </c>
      <c r="I6" s="8">
        <v>3229808.5051000002</v>
      </c>
      <c r="J6" s="9">
        <v>4774205429</v>
      </c>
      <c r="K6" s="33">
        <v>247</v>
      </c>
    </row>
    <row r="7" spans="1:11" x14ac:dyDescent="0.2">
      <c r="A7" s="5" t="s">
        <v>87</v>
      </c>
      <c r="B7" s="18">
        <v>26294.2605</v>
      </c>
      <c r="C7" s="8">
        <v>5900990.6275000004</v>
      </c>
      <c r="D7" s="9">
        <v>7824035680</v>
      </c>
      <c r="E7" s="18">
        <v>5793.5162</v>
      </c>
      <c r="F7" s="8">
        <v>263730.34470000002</v>
      </c>
      <c r="G7" s="9">
        <v>330394648</v>
      </c>
      <c r="H7" s="18">
        <v>32087.776699999999</v>
      </c>
      <c r="I7" s="8">
        <v>6164720.9721999997</v>
      </c>
      <c r="J7" s="9">
        <v>8154430328</v>
      </c>
      <c r="K7" s="33">
        <v>249</v>
      </c>
    </row>
    <row r="8" spans="1:11" x14ac:dyDescent="0.2">
      <c r="A8" s="5" t="s">
        <v>88</v>
      </c>
      <c r="B8" s="18">
        <v>58423.298199999997</v>
      </c>
      <c r="C8" s="8">
        <v>16094971.973099999</v>
      </c>
      <c r="D8" s="9">
        <v>17623355691</v>
      </c>
      <c r="E8" s="18">
        <v>10388.3027</v>
      </c>
      <c r="F8" s="8">
        <v>562676.21329999994</v>
      </c>
      <c r="G8" s="9">
        <v>677512461</v>
      </c>
      <c r="H8" s="18">
        <v>68811.600900000005</v>
      </c>
      <c r="I8" s="8">
        <v>16657648.1864</v>
      </c>
      <c r="J8" s="9">
        <v>18300868152</v>
      </c>
      <c r="K8" s="33">
        <v>248</v>
      </c>
    </row>
    <row r="9" spans="1:11" x14ac:dyDescent="0.2">
      <c r="A9" s="5" t="s">
        <v>89</v>
      </c>
      <c r="B9" s="18">
        <v>109555.55560000001</v>
      </c>
      <c r="C9" s="8">
        <v>37345257.351199999</v>
      </c>
      <c r="D9" s="9">
        <v>40541932269</v>
      </c>
      <c r="E9" s="18">
        <v>9327.0058000000008</v>
      </c>
      <c r="F9" s="8">
        <v>592077.44620000001</v>
      </c>
      <c r="G9" s="9">
        <v>834973590</v>
      </c>
      <c r="H9" s="18">
        <v>118882.56140000001</v>
      </c>
      <c r="I9" s="8">
        <v>37937334.797399998</v>
      </c>
      <c r="J9" s="9">
        <v>41376905859</v>
      </c>
      <c r="K9" s="33">
        <v>249</v>
      </c>
    </row>
    <row r="10" spans="1:11" x14ac:dyDescent="0.2">
      <c r="A10" s="5" t="s">
        <v>90</v>
      </c>
      <c r="B10" s="18">
        <v>138195.6361</v>
      </c>
      <c r="C10" s="8">
        <v>78676912.777799994</v>
      </c>
      <c r="D10" s="9">
        <v>93652071252</v>
      </c>
      <c r="E10" s="18">
        <v>13780.3078</v>
      </c>
      <c r="F10" s="8">
        <v>921117.90899999999</v>
      </c>
      <c r="G10" s="9">
        <v>1137647324</v>
      </c>
      <c r="H10" s="18">
        <v>151975.94390000001</v>
      </c>
      <c r="I10" s="8">
        <v>79598030.686800003</v>
      </c>
      <c r="J10" s="9">
        <v>94789718576</v>
      </c>
      <c r="K10" s="33"/>
    </row>
    <row r="11" spans="1:11" x14ac:dyDescent="0.2">
      <c r="A11" s="5" t="s">
        <v>91</v>
      </c>
      <c r="B11" s="18">
        <v>135745.23610000001</v>
      </c>
      <c r="C11" s="8">
        <v>76585549.534700006</v>
      </c>
      <c r="D11" s="9">
        <v>100909131355</v>
      </c>
      <c r="E11" s="18">
        <v>19751.926500000001</v>
      </c>
      <c r="F11" s="8">
        <v>1311173.2753000001</v>
      </c>
      <c r="G11" s="9">
        <v>1748183790</v>
      </c>
      <c r="H11" s="18">
        <v>155497.16260000001</v>
      </c>
      <c r="I11" s="8">
        <v>77896722.810000002</v>
      </c>
      <c r="J11" s="9">
        <v>102657315145</v>
      </c>
      <c r="K11" s="33"/>
    </row>
    <row r="12" spans="1:11" x14ac:dyDescent="0.2">
      <c r="A12" s="5" t="s">
        <v>92</v>
      </c>
      <c r="B12" s="18">
        <v>124653.6237</v>
      </c>
      <c r="C12" s="8">
        <v>62573958.215700001</v>
      </c>
      <c r="D12" s="9">
        <v>34686857259</v>
      </c>
      <c r="E12" s="18">
        <v>17770.909100000001</v>
      </c>
      <c r="F12" s="8">
        <v>1222361.9214000001</v>
      </c>
      <c r="G12" s="9">
        <v>1753963791</v>
      </c>
      <c r="H12" s="18">
        <v>142424.53279999999</v>
      </c>
      <c r="I12" s="8">
        <v>63796320.137100004</v>
      </c>
      <c r="J12" s="9">
        <v>36440821050</v>
      </c>
      <c r="K12" s="33">
        <v>247</v>
      </c>
    </row>
    <row r="13" spans="1:11" x14ac:dyDescent="0.2">
      <c r="A13" s="5" t="s">
        <v>93</v>
      </c>
      <c r="B13" s="18">
        <v>50494.578800000003</v>
      </c>
      <c r="C13" s="8">
        <v>23148772.6173</v>
      </c>
      <c r="D13" s="9">
        <v>14770734817</v>
      </c>
      <c r="E13" s="18">
        <v>8026.4408000000003</v>
      </c>
      <c r="F13" s="8">
        <v>518544.17359999998</v>
      </c>
      <c r="G13" s="9">
        <v>748909768</v>
      </c>
      <c r="H13" s="18">
        <v>58521.0196</v>
      </c>
      <c r="I13" s="8">
        <v>23667316.790899999</v>
      </c>
      <c r="J13" s="9">
        <v>15519644585</v>
      </c>
      <c r="K13" s="33">
        <v>103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1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12" customWidth="1"/>
    <col min="4" max="5" width="38" customWidth="1"/>
    <col min="6" max="6" width="26" customWidth="1"/>
    <col min="7" max="8" width="38" customWidth="1"/>
    <col min="9" max="9" width="26" customWidth="1"/>
    <col min="10" max="11" width="38" customWidth="1"/>
    <col min="12" max="12" width="26" customWidth="1"/>
    <col min="13" max="13" width="18" customWidth="1"/>
  </cols>
  <sheetData>
    <row r="1" spans="1:13" x14ac:dyDescent="0.2">
      <c r="A1" s="1" t="s">
        <v>207</v>
      </c>
      <c r="B1" s="1" t="s">
        <v>45</v>
      </c>
      <c r="C1" s="1" t="s">
        <v>100</v>
      </c>
      <c r="D1" s="15" t="s">
        <v>247</v>
      </c>
      <c r="E1" s="3" t="s">
        <v>248</v>
      </c>
      <c r="F1" s="4" t="s">
        <v>249</v>
      </c>
      <c r="G1" s="15" t="s">
        <v>250</v>
      </c>
      <c r="H1" s="3" t="s">
        <v>251</v>
      </c>
      <c r="I1" s="4" t="s">
        <v>252</v>
      </c>
      <c r="J1" s="15" t="s">
        <v>253</v>
      </c>
      <c r="K1" s="3" t="s">
        <v>254</v>
      </c>
      <c r="L1" s="4" t="s">
        <v>255</v>
      </c>
      <c r="M1" s="32" t="s">
        <v>256</v>
      </c>
    </row>
    <row r="2" spans="1:13" x14ac:dyDescent="0.2">
      <c r="A2" s="10">
        <v>39904</v>
      </c>
      <c r="B2" s="5" t="s">
        <v>76</v>
      </c>
      <c r="C2" s="5" t="s">
        <v>131</v>
      </c>
      <c r="D2" s="18"/>
      <c r="E2" s="8">
        <v>4537.8815999999997</v>
      </c>
      <c r="F2" s="9">
        <v>26881970</v>
      </c>
      <c r="G2" s="18"/>
      <c r="H2" s="8">
        <v>314.27089999999998</v>
      </c>
      <c r="I2" s="9">
        <v>807323</v>
      </c>
      <c r="J2" s="18"/>
      <c r="K2" s="8">
        <v>4852.1525000000001</v>
      </c>
      <c r="L2" s="9">
        <v>27689293</v>
      </c>
      <c r="M2" s="33">
        <v>17</v>
      </c>
    </row>
    <row r="3" spans="1:13" x14ac:dyDescent="0.2">
      <c r="A3" s="10">
        <v>39934</v>
      </c>
      <c r="B3" s="5" t="s">
        <v>76</v>
      </c>
      <c r="C3" s="5" t="s">
        <v>131</v>
      </c>
      <c r="D3" s="18"/>
      <c r="E3" s="8">
        <v>4305.1468000000004</v>
      </c>
      <c r="F3" s="9">
        <v>21495541</v>
      </c>
      <c r="G3" s="18"/>
      <c r="H3" s="8">
        <v>311.67869999999999</v>
      </c>
      <c r="I3" s="9">
        <v>644280</v>
      </c>
      <c r="J3" s="18"/>
      <c r="K3" s="8">
        <v>4616.8254999999999</v>
      </c>
      <c r="L3" s="9">
        <v>22139821</v>
      </c>
      <c r="M3" s="33">
        <v>20</v>
      </c>
    </row>
    <row r="4" spans="1:13" x14ac:dyDescent="0.2">
      <c r="A4" s="10">
        <v>39965</v>
      </c>
      <c r="B4" s="5" t="s">
        <v>76</v>
      </c>
      <c r="C4" s="5" t="s">
        <v>131</v>
      </c>
      <c r="D4" s="18"/>
      <c r="E4" s="8">
        <v>5456.4326000000001</v>
      </c>
      <c r="F4" s="9">
        <v>24189642</v>
      </c>
      <c r="G4" s="18"/>
      <c r="H4" s="8">
        <v>497.45530000000002</v>
      </c>
      <c r="I4" s="9">
        <v>882947</v>
      </c>
      <c r="J4" s="18"/>
      <c r="K4" s="8">
        <v>5953.8878999999997</v>
      </c>
      <c r="L4" s="9">
        <v>25072589</v>
      </c>
      <c r="M4" s="33">
        <v>22</v>
      </c>
    </row>
    <row r="5" spans="1:13" x14ac:dyDescent="0.2">
      <c r="A5" s="10">
        <v>39995</v>
      </c>
      <c r="B5" s="5" t="s">
        <v>76</v>
      </c>
      <c r="C5" s="5" t="s">
        <v>132</v>
      </c>
      <c r="D5" s="18"/>
      <c r="E5" s="8">
        <v>7012.4723999999997</v>
      </c>
      <c r="F5" s="9">
        <v>31786743</v>
      </c>
      <c r="G5" s="18"/>
      <c r="H5" s="8">
        <v>387.06490000000002</v>
      </c>
      <c r="I5" s="9">
        <v>1268003</v>
      </c>
      <c r="J5" s="18"/>
      <c r="K5" s="8">
        <v>7399.5373</v>
      </c>
      <c r="L5" s="9">
        <v>33054746</v>
      </c>
      <c r="M5" s="33">
        <v>23</v>
      </c>
    </row>
    <row r="6" spans="1:13" x14ac:dyDescent="0.2">
      <c r="A6" s="10">
        <v>40026</v>
      </c>
      <c r="B6" s="5" t="s">
        <v>76</v>
      </c>
      <c r="C6" s="5" t="s">
        <v>132</v>
      </c>
      <c r="D6" s="18"/>
      <c r="E6" s="8">
        <v>6587.5690000000004</v>
      </c>
      <c r="F6" s="9">
        <v>28535857</v>
      </c>
      <c r="G6" s="18"/>
      <c r="H6" s="8">
        <v>362.14359999999999</v>
      </c>
      <c r="I6" s="9">
        <v>1129195</v>
      </c>
      <c r="J6" s="18"/>
      <c r="K6" s="8">
        <v>6949.7125999999998</v>
      </c>
      <c r="L6" s="9">
        <v>29665052</v>
      </c>
      <c r="M6" s="33">
        <v>21</v>
      </c>
    </row>
    <row r="7" spans="1:13" x14ac:dyDescent="0.2">
      <c r="A7" s="10">
        <v>40057</v>
      </c>
      <c r="B7" s="5" t="s">
        <v>76</v>
      </c>
      <c r="C7" s="5" t="s">
        <v>132</v>
      </c>
      <c r="D7" s="18"/>
      <c r="E7" s="8">
        <v>6090.7559000000001</v>
      </c>
      <c r="F7" s="9">
        <v>25074041</v>
      </c>
      <c r="G7" s="18"/>
      <c r="H7" s="8">
        <v>427.5822</v>
      </c>
      <c r="I7" s="9">
        <v>1237428</v>
      </c>
      <c r="J7" s="18"/>
      <c r="K7" s="8">
        <v>6518.3380999999999</v>
      </c>
      <c r="L7" s="9">
        <v>26311469</v>
      </c>
      <c r="M7" s="33">
        <v>20</v>
      </c>
    </row>
    <row r="8" spans="1:13" x14ac:dyDescent="0.2">
      <c r="A8" s="10">
        <v>40087</v>
      </c>
      <c r="B8" s="5" t="s">
        <v>76</v>
      </c>
      <c r="C8" s="5" t="s">
        <v>133</v>
      </c>
      <c r="D8" s="18"/>
      <c r="E8" s="8">
        <v>6695.9102999999996</v>
      </c>
      <c r="F8" s="9">
        <v>26671252</v>
      </c>
      <c r="G8" s="18"/>
      <c r="H8" s="8">
        <v>453.87329999999997</v>
      </c>
      <c r="I8" s="9">
        <v>1378569</v>
      </c>
      <c r="J8" s="18"/>
      <c r="K8" s="8">
        <v>7149.7835999999998</v>
      </c>
      <c r="L8" s="9">
        <v>28049821</v>
      </c>
      <c r="M8" s="33">
        <v>20</v>
      </c>
    </row>
    <row r="9" spans="1:13" x14ac:dyDescent="0.2">
      <c r="A9" s="10">
        <v>40118</v>
      </c>
      <c r="B9" s="5" t="s">
        <v>76</v>
      </c>
      <c r="C9" s="5" t="s">
        <v>133</v>
      </c>
      <c r="D9" s="18"/>
      <c r="E9" s="8">
        <v>8164.0780999999997</v>
      </c>
      <c r="F9" s="9">
        <v>32965274</v>
      </c>
      <c r="G9" s="18"/>
      <c r="H9" s="8">
        <v>436.65539999999999</v>
      </c>
      <c r="I9" s="9">
        <v>1360703</v>
      </c>
      <c r="J9" s="18"/>
      <c r="K9" s="8">
        <v>8600.7335000000003</v>
      </c>
      <c r="L9" s="9">
        <v>34325977</v>
      </c>
      <c r="M9" s="33">
        <v>20</v>
      </c>
    </row>
    <row r="10" spans="1:13" x14ac:dyDescent="0.2">
      <c r="A10" s="10">
        <v>40148</v>
      </c>
      <c r="B10" s="5" t="s">
        <v>76</v>
      </c>
      <c r="C10" s="5" t="s">
        <v>133</v>
      </c>
      <c r="D10" s="18"/>
      <c r="E10" s="8">
        <v>7566.7708000000002</v>
      </c>
      <c r="F10" s="9">
        <v>29525940</v>
      </c>
      <c r="G10" s="18"/>
      <c r="H10" s="8">
        <v>428.55329999999998</v>
      </c>
      <c r="I10" s="9">
        <v>1252898</v>
      </c>
      <c r="J10" s="18"/>
      <c r="K10" s="8">
        <v>7995.3240999999998</v>
      </c>
      <c r="L10" s="9">
        <v>30778838</v>
      </c>
      <c r="M10" s="33">
        <v>21</v>
      </c>
    </row>
    <row r="11" spans="1:13" x14ac:dyDescent="0.2">
      <c r="A11" s="10">
        <v>40179</v>
      </c>
      <c r="B11" s="5" t="s">
        <v>76</v>
      </c>
      <c r="C11" s="5" t="s">
        <v>134</v>
      </c>
      <c r="D11" s="18"/>
      <c r="E11" s="8">
        <v>6958.6003000000001</v>
      </c>
      <c r="F11" s="9">
        <v>27084605</v>
      </c>
      <c r="G11" s="18"/>
      <c r="H11" s="8">
        <v>514.53819999999996</v>
      </c>
      <c r="I11" s="9">
        <v>1414178</v>
      </c>
      <c r="J11" s="18"/>
      <c r="K11" s="8">
        <v>7473.1385</v>
      </c>
      <c r="L11" s="9">
        <v>28498783</v>
      </c>
      <c r="M11" s="33">
        <v>19</v>
      </c>
    </row>
    <row r="12" spans="1:13" x14ac:dyDescent="0.2">
      <c r="A12" s="10">
        <v>40210</v>
      </c>
      <c r="B12" s="5" t="s">
        <v>76</v>
      </c>
      <c r="C12" s="5" t="s">
        <v>134</v>
      </c>
      <c r="D12" s="18"/>
      <c r="E12" s="8">
        <v>8472.3575000000001</v>
      </c>
      <c r="F12" s="9">
        <v>34588704</v>
      </c>
      <c r="G12" s="18"/>
      <c r="H12" s="8">
        <v>412.85340000000002</v>
      </c>
      <c r="I12" s="9">
        <v>1223627</v>
      </c>
      <c r="J12" s="18"/>
      <c r="K12" s="8">
        <v>8885.2109</v>
      </c>
      <c r="L12" s="9">
        <v>35812331</v>
      </c>
      <c r="M12" s="33">
        <v>20</v>
      </c>
    </row>
    <row r="13" spans="1:13" x14ac:dyDescent="0.2">
      <c r="A13" s="10">
        <v>40238</v>
      </c>
      <c r="B13" s="5" t="s">
        <v>76</v>
      </c>
      <c r="C13" s="5" t="s">
        <v>134</v>
      </c>
      <c r="D13" s="18"/>
      <c r="E13" s="8">
        <v>8431.6666999999998</v>
      </c>
      <c r="F13" s="9">
        <v>32579954</v>
      </c>
      <c r="G13" s="18"/>
      <c r="H13" s="8">
        <v>513.98260000000005</v>
      </c>
      <c r="I13" s="9">
        <v>1417119</v>
      </c>
      <c r="J13" s="18"/>
      <c r="K13" s="8">
        <v>8945.6492999999991</v>
      </c>
      <c r="L13" s="9">
        <v>33997073</v>
      </c>
      <c r="M13" s="33">
        <v>21</v>
      </c>
    </row>
    <row r="14" spans="1:13" x14ac:dyDescent="0.2">
      <c r="A14" s="10">
        <v>40269</v>
      </c>
      <c r="B14" s="5" t="s">
        <v>77</v>
      </c>
      <c r="C14" s="5" t="s">
        <v>135</v>
      </c>
      <c r="D14" s="18"/>
      <c r="E14" s="8">
        <v>9054.7232999999997</v>
      </c>
      <c r="F14" s="9">
        <v>34076343</v>
      </c>
      <c r="G14" s="18"/>
      <c r="H14" s="8">
        <v>767.31050000000005</v>
      </c>
      <c r="I14" s="9">
        <v>1949864</v>
      </c>
      <c r="J14" s="18"/>
      <c r="K14" s="8">
        <v>9822.0337999999992</v>
      </c>
      <c r="L14" s="9">
        <v>36026207</v>
      </c>
      <c r="M14" s="33">
        <v>20</v>
      </c>
    </row>
    <row r="15" spans="1:13" x14ac:dyDescent="0.2">
      <c r="A15" s="10">
        <v>40299</v>
      </c>
      <c r="B15" s="5" t="s">
        <v>77</v>
      </c>
      <c r="C15" s="5" t="s">
        <v>135</v>
      </c>
      <c r="D15" s="18"/>
      <c r="E15" s="8">
        <v>12174.575699999999</v>
      </c>
      <c r="F15" s="9">
        <v>47891402</v>
      </c>
      <c r="G15" s="18"/>
      <c r="H15" s="8">
        <v>798.32439999999997</v>
      </c>
      <c r="I15" s="9">
        <v>2338869</v>
      </c>
      <c r="J15" s="18"/>
      <c r="K15" s="8">
        <v>12972.900100000001</v>
      </c>
      <c r="L15" s="9">
        <v>50230271</v>
      </c>
      <c r="M15" s="33">
        <v>21</v>
      </c>
    </row>
    <row r="16" spans="1:13" x14ac:dyDescent="0.2">
      <c r="A16" s="10">
        <v>40330</v>
      </c>
      <c r="B16" s="5" t="s">
        <v>77</v>
      </c>
      <c r="C16" s="5" t="s">
        <v>135</v>
      </c>
      <c r="D16" s="18"/>
      <c r="E16" s="8">
        <v>11699.429700000001</v>
      </c>
      <c r="F16" s="9">
        <v>45209562</v>
      </c>
      <c r="G16" s="18"/>
      <c r="H16" s="8">
        <v>715.47159999999997</v>
      </c>
      <c r="I16" s="9">
        <v>2278010</v>
      </c>
      <c r="J16" s="18"/>
      <c r="K16" s="8">
        <v>12414.9013</v>
      </c>
      <c r="L16" s="9">
        <v>47487572</v>
      </c>
      <c r="M16" s="33">
        <v>22</v>
      </c>
    </row>
    <row r="17" spans="1:13" x14ac:dyDescent="0.2">
      <c r="A17" s="10">
        <v>40360</v>
      </c>
      <c r="B17" s="5" t="s">
        <v>77</v>
      </c>
      <c r="C17" s="5" t="s">
        <v>136</v>
      </c>
      <c r="D17" s="18"/>
      <c r="E17" s="8">
        <v>10433.543799999999</v>
      </c>
      <c r="F17" s="9">
        <v>38889013</v>
      </c>
      <c r="G17" s="18"/>
      <c r="H17" s="8">
        <v>737.10490000000004</v>
      </c>
      <c r="I17" s="9">
        <v>2459184</v>
      </c>
      <c r="J17" s="18"/>
      <c r="K17" s="8">
        <v>11170.6487</v>
      </c>
      <c r="L17" s="9">
        <v>41348197</v>
      </c>
      <c r="M17" s="33">
        <v>22</v>
      </c>
    </row>
    <row r="18" spans="1:13" x14ac:dyDescent="0.2">
      <c r="A18" s="10">
        <v>40391</v>
      </c>
      <c r="B18" s="5" t="s">
        <v>77</v>
      </c>
      <c r="C18" s="5" t="s">
        <v>136</v>
      </c>
      <c r="D18" s="18"/>
      <c r="E18" s="8">
        <v>11574.656199999999</v>
      </c>
      <c r="F18" s="9">
        <v>42436984</v>
      </c>
      <c r="G18" s="18"/>
      <c r="H18" s="8">
        <v>1008.6478</v>
      </c>
      <c r="I18" s="9">
        <v>3088147</v>
      </c>
      <c r="J18" s="18"/>
      <c r="K18" s="8">
        <v>12583.304</v>
      </c>
      <c r="L18" s="9">
        <v>45525131</v>
      </c>
      <c r="M18" s="33">
        <v>22</v>
      </c>
    </row>
    <row r="19" spans="1:13" x14ac:dyDescent="0.2">
      <c r="A19" s="10">
        <v>40422</v>
      </c>
      <c r="B19" s="5" t="s">
        <v>77</v>
      </c>
      <c r="C19" s="5" t="s">
        <v>136</v>
      </c>
      <c r="D19" s="18"/>
      <c r="E19" s="8">
        <v>16884.691800000001</v>
      </c>
      <c r="F19" s="9">
        <v>58164047</v>
      </c>
      <c r="G19" s="18"/>
      <c r="H19" s="8">
        <v>1084.701</v>
      </c>
      <c r="I19" s="9">
        <v>3323315</v>
      </c>
      <c r="J19" s="18"/>
      <c r="K19" s="8">
        <v>17969.392800000001</v>
      </c>
      <c r="L19" s="9">
        <v>61487362</v>
      </c>
      <c r="M19" s="33">
        <v>21</v>
      </c>
    </row>
    <row r="20" spans="1:13" x14ac:dyDescent="0.2">
      <c r="A20" s="10">
        <v>40452</v>
      </c>
      <c r="B20" s="5" t="s">
        <v>77</v>
      </c>
      <c r="C20" s="5" t="s">
        <v>137</v>
      </c>
      <c r="D20" s="18"/>
      <c r="E20" s="8">
        <v>17055.136299999998</v>
      </c>
      <c r="F20" s="9">
        <v>55549957</v>
      </c>
      <c r="G20" s="18"/>
      <c r="H20" s="8">
        <v>1076.9265</v>
      </c>
      <c r="I20" s="9">
        <v>3074380</v>
      </c>
      <c r="J20" s="18"/>
      <c r="K20" s="8">
        <v>18132.0628</v>
      </c>
      <c r="L20" s="9">
        <v>58624337</v>
      </c>
      <c r="M20" s="33">
        <v>21</v>
      </c>
    </row>
    <row r="21" spans="1:13" x14ac:dyDescent="0.2">
      <c r="A21" s="10">
        <v>40483</v>
      </c>
      <c r="B21" s="5" t="s">
        <v>77</v>
      </c>
      <c r="C21" s="5" t="s">
        <v>137</v>
      </c>
      <c r="D21" s="18"/>
      <c r="E21" s="8">
        <v>19029.435600000001</v>
      </c>
      <c r="F21" s="9">
        <v>62618461</v>
      </c>
      <c r="G21" s="18"/>
      <c r="H21" s="8">
        <v>982.40980000000002</v>
      </c>
      <c r="I21" s="9">
        <v>3055321</v>
      </c>
      <c r="J21" s="18"/>
      <c r="K21" s="8">
        <v>20011.845399999998</v>
      </c>
      <c r="L21" s="9">
        <v>65673782</v>
      </c>
      <c r="M21" s="33">
        <v>21</v>
      </c>
    </row>
    <row r="22" spans="1:13" x14ac:dyDescent="0.2">
      <c r="A22" s="10">
        <v>40513</v>
      </c>
      <c r="B22" s="5" t="s">
        <v>77</v>
      </c>
      <c r="C22" s="5" t="s">
        <v>137</v>
      </c>
      <c r="D22" s="18"/>
      <c r="E22" s="8">
        <v>15192.802799999999</v>
      </c>
      <c r="F22" s="9">
        <v>50684431</v>
      </c>
      <c r="G22" s="18"/>
      <c r="H22" s="8">
        <v>823.91219999999998</v>
      </c>
      <c r="I22" s="9">
        <v>2741412</v>
      </c>
      <c r="J22" s="18"/>
      <c r="K22" s="8">
        <v>16016.715</v>
      </c>
      <c r="L22" s="9">
        <v>53425843</v>
      </c>
      <c r="M22" s="33">
        <v>22</v>
      </c>
    </row>
    <row r="23" spans="1:13" x14ac:dyDescent="0.2">
      <c r="A23" s="10">
        <v>40544</v>
      </c>
      <c r="B23" s="5" t="s">
        <v>77</v>
      </c>
      <c r="C23" s="5" t="s">
        <v>138</v>
      </c>
      <c r="D23" s="18"/>
      <c r="E23" s="8">
        <v>19625.156200000001</v>
      </c>
      <c r="F23" s="9">
        <v>67038657</v>
      </c>
      <c r="G23" s="18"/>
      <c r="H23" s="8">
        <v>836.84810000000004</v>
      </c>
      <c r="I23" s="9">
        <v>2771609</v>
      </c>
      <c r="J23" s="18"/>
      <c r="K23" s="8">
        <v>20462.004300000001</v>
      </c>
      <c r="L23" s="9">
        <v>69810266</v>
      </c>
      <c r="M23" s="33">
        <v>20</v>
      </c>
    </row>
    <row r="24" spans="1:13" x14ac:dyDescent="0.2">
      <c r="A24" s="10">
        <v>40575</v>
      </c>
      <c r="B24" s="5" t="s">
        <v>77</v>
      </c>
      <c r="C24" s="5" t="s">
        <v>138</v>
      </c>
      <c r="D24" s="18"/>
      <c r="E24" s="8">
        <v>20443.5337</v>
      </c>
      <c r="F24" s="9">
        <v>74606325</v>
      </c>
      <c r="G24" s="18"/>
      <c r="H24" s="8">
        <v>808.75710000000004</v>
      </c>
      <c r="I24" s="9">
        <v>2976709</v>
      </c>
      <c r="J24" s="18"/>
      <c r="K24" s="8">
        <v>21252.290799999999</v>
      </c>
      <c r="L24" s="9">
        <v>77583034</v>
      </c>
      <c r="M24" s="33">
        <v>20</v>
      </c>
    </row>
    <row r="25" spans="1:13" x14ac:dyDescent="0.2">
      <c r="A25" s="10">
        <v>40603</v>
      </c>
      <c r="B25" s="5" t="s">
        <v>77</v>
      </c>
      <c r="C25" s="5" t="s">
        <v>138</v>
      </c>
      <c r="D25" s="18"/>
      <c r="E25" s="8">
        <v>20485.9725</v>
      </c>
      <c r="F25" s="9">
        <v>73473375</v>
      </c>
      <c r="G25" s="18"/>
      <c r="H25" s="8">
        <v>663.02819999999997</v>
      </c>
      <c r="I25" s="9">
        <v>2451573</v>
      </c>
      <c r="J25" s="18"/>
      <c r="K25" s="8">
        <v>21149.000700000001</v>
      </c>
      <c r="L25" s="9">
        <v>75924948</v>
      </c>
      <c r="M25" s="33">
        <v>22</v>
      </c>
    </row>
    <row r="26" spans="1:13" x14ac:dyDescent="0.2">
      <c r="A26" s="10">
        <v>40634</v>
      </c>
      <c r="B26" s="5" t="s">
        <v>78</v>
      </c>
      <c r="C26" s="5" t="s">
        <v>139</v>
      </c>
      <c r="D26" s="18"/>
      <c r="E26" s="8">
        <v>16458.806700000001</v>
      </c>
      <c r="F26" s="9">
        <v>56031353</v>
      </c>
      <c r="G26" s="18"/>
      <c r="H26" s="8">
        <v>699.57619999999997</v>
      </c>
      <c r="I26" s="9">
        <v>2356517</v>
      </c>
      <c r="J26" s="18"/>
      <c r="K26" s="8">
        <v>17158.382900000001</v>
      </c>
      <c r="L26" s="9">
        <v>58387870</v>
      </c>
      <c r="M26" s="33">
        <v>18</v>
      </c>
    </row>
    <row r="27" spans="1:13" x14ac:dyDescent="0.2">
      <c r="A27" s="10">
        <v>40664</v>
      </c>
      <c r="B27" s="5" t="s">
        <v>78</v>
      </c>
      <c r="C27" s="5" t="s">
        <v>139</v>
      </c>
      <c r="D27" s="18"/>
      <c r="E27" s="8">
        <v>18928.964800000002</v>
      </c>
      <c r="F27" s="9">
        <v>68034536</v>
      </c>
      <c r="G27" s="18"/>
      <c r="H27" s="8">
        <v>698.08159999999998</v>
      </c>
      <c r="I27" s="9">
        <v>2643996</v>
      </c>
      <c r="J27" s="18"/>
      <c r="K27" s="8">
        <v>19627.046399999999</v>
      </c>
      <c r="L27" s="9">
        <v>70678532</v>
      </c>
      <c r="M27" s="33">
        <v>22</v>
      </c>
    </row>
    <row r="28" spans="1:13" x14ac:dyDescent="0.2">
      <c r="A28" s="10">
        <v>40695</v>
      </c>
      <c r="B28" s="5" t="s">
        <v>78</v>
      </c>
      <c r="C28" s="5" t="s">
        <v>139</v>
      </c>
      <c r="D28" s="18"/>
      <c r="E28" s="8">
        <v>17845.704699999998</v>
      </c>
      <c r="F28" s="9">
        <v>64833325</v>
      </c>
      <c r="G28" s="18"/>
      <c r="H28" s="8">
        <v>657.33489999999995</v>
      </c>
      <c r="I28" s="9">
        <v>2604328</v>
      </c>
      <c r="J28" s="18"/>
      <c r="K28" s="8">
        <v>18503.0396</v>
      </c>
      <c r="L28" s="9">
        <v>67437653</v>
      </c>
      <c r="M28" s="33">
        <v>22</v>
      </c>
    </row>
    <row r="29" spans="1:13" x14ac:dyDescent="0.2">
      <c r="A29" s="10">
        <v>40725</v>
      </c>
      <c r="B29" s="5" t="s">
        <v>78</v>
      </c>
      <c r="C29" s="5" t="s">
        <v>140</v>
      </c>
      <c r="D29" s="18"/>
      <c r="E29" s="8">
        <v>18677.255099999998</v>
      </c>
      <c r="F29" s="9">
        <v>66268437</v>
      </c>
      <c r="G29" s="18"/>
      <c r="H29" s="8">
        <v>817.07719999999995</v>
      </c>
      <c r="I29" s="9">
        <v>2800430</v>
      </c>
      <c r="J29" s="18"/>
      <c r="K29" s="8">
        <v>19494.332299999998</v>
      </c>
      <c r="L29" s="9">
        <v>69068867</v>
      </c>
      <c r="M29" s="33">
        <v>21</v>
      </c>
    </row>
    <row r="30" spans="1:13" x14ac:dyDescent="0.2">
      <c r="A30" s="10">
        <v>40756</v>
      </c>
      <c r="B30" s="5" t="s">
        <v>78</v>
      </c>
      <c r="C30" s="5" t="s">
        <v>140</v>
      </c>
      <c r="D30" s="18"/>
      <c r="E30" s="8">
        <v>22095.236499999999</v>
      </c>
      <c r="F30" s="9">
        <v>86141851</v>
      </c>
      <c r="G30" s="18"/>
      <c r="H30" s="8">
        <v>732.58019999999999</v>
      </c>
      <c r="I30" s="9">
        <v>2791679</v>
      </c>
      <c r="J30" s="18"/>
      <c r="K30" s="8">
        <v>22827.816699999999</v>
      </c>
      <c r="L30" s="9">
        <v>88933530</v>
      </c>
      <c r="M30" s="33">
        <v>21</v>
      </c>
    </row>
    <row r="31" spans="1:13" x14ac:dyDescent="0.2">
      <c r="A31" s="10">
        <v>40787</v>
      </c>
      <c r="B31" s="5" t="s">
        <v>78</v>
      </c>
      <c r="C31" s="5" t="s">
        <v>140</v>
      </c>
      <c r="D31" s="18"/>
      <c r="E31" s="8">
        <v>20857.3004</v>
      </c>
      <c r="F31" s="9">
        <v>83122036</v>
      </c>
      <c r="G31" s="18"/>
      <c r="H31" s="8">
        <v>764.18</v>
      </c>
      <c r="I31" s="9">
        <v>3057248</v>
      </c>
      <c r="J31" s="18"/>
      <c r="K31" s="8">
        <v>21621.4804</v>
      </c>
      <c r="L31" s="9">
        <v>86179284</v>
      </c>
      <c r="M31" s="33">
        <v>21</v>
      </c>
    </row>
    <row r="32" spans="1:13" x14ac:dyDescent="0.2">
      <c r="A32" s="10">
        <v>40817</v>
      </c>
      <c r="B32" s="5" t="s">
        <v>78</v>
      </c>
      <c r="C32" s="5" t="s">
        <v>141</v>
      </c>
      <c r="D32" s="18"/>
      <c r="E32" s="8">
        <v>16211.1872</v>
      </c>
      <c r="F32" s="9">
        <v>63950603</v>
      </c>
      <c r="G32" s="18"/>
      <c r="H32" s="8">
        <v>661.86559999999997</v>
      </c>
      <c r="I32" s="9">
        <v>2541568</v>
      </c>
      <c r="J32" s="18"/>
      <c r="K32" s="8">
        <v>16873.052800000001</v>
      </c>
      <c r="L32" s="9">
        <v>66492171</v>
      </c>
      <c r="M32" s="33">
        <v>19</v>
      </c>
    </row>
    <row r="33" spans="1:13" x14ac:dyDescent="0.2">
      <c r="A33" s="10">
        <v>40848</v>
      </c>
      <c r="B33" s="5" t="s">
        <v>78</v>
      </c>
      <c r="C33" s="5" t="s">
        <v>141</v>
      </c>
      <c r="D33" s="18"/>
      <c r="E33" s="8">
        <v>20272.363700000002</v>
      </c>
      <c r="F33" s="9">
        <v>80542787</v>
      </c>
      <c r="G33" s="18"/>
      <c r="H33" s="8">
        <v>717.61980000000005</v>
      </c>
      <c r="I33" s="9">
        <v>2951899</v>
      </c>
      <c r="J33" s="18"/>
      <c r="K33" s="8">
        <v>20989.983499999998</v>
      </c>
      <c r="L33" s="9">
        <v>83494686</v>
      </c>
      <c r="M33" s="33">
        <v>20</v>
      </c>
    </row>
    <row r="34" spans="1:13" x14ac:dyDescent="0.2">
      <c r="A34" s="10">
        <v>40878</v>
      </c>
      <c r="B34" s="5" t="s">
        <v>78</v>
      </c>
      <c r="C34" s="5" t="s">
        <v>141</v>
      </c>
      <c r="D34" s="18"/>
      <c r="E34" s="8">
        <v>21087.512500000001</v>
      </c>
      <c r="F34" s="9">
        <v>86880013</v>
      </c>
      <c r="G34" s="18"/>
      <c r="H34" s="8">
        <v>729.93230000000005</v>
      </c>
      <c r="I34" s="9">
        <v>3225407</v>
      </c>
      <c r="J34" s="18"/>
      <c r="K34" s="8">
        <v>21817.444800000001</v>
      </c>
      <c r="L34" s="9">
        <v>90105420</v>
      </c>
      <c r="M34" s="33">
        <v>21</v>
      </c>
    </row>
    <row r="35" spans="1:13" x14ac:dyDescent="0.2">
      <c r="A35" s="10">
        <v>40909</v>
      </c>
      <c r="B35" s="5" t="s">
        <v>78</v>
      </c>
      <c r="C35" s="5" t="s">
        <v>142</v>
      </c>
      <c r="D35" s="18"/>
      <c r="E35" s="8">
        <v>15425.4216</v>
      </c>
      <c r="F35" s="9">
        <v>62424041</v>
      </c>
      <c r="G35" s="18"/>
      <c r="H35" s="8">
        <v>1073.5931</v>
      </c>
      <c r="I35" s="9">
        <v>4157796</v>
      </c>
      <c r="J35" s="18"/>
      <c r="K35" s="8">
        <v>16499.0147</v>
      </c>
      <c r="L35" s="9">
        <v>66581837</v>
      </c>
      <c r="M35" s="33">
        <v>22</v>
      </c>
    </row>
    <row r="36" spans="1:13" x14ac:dyDescent="0.2">
      <c r="A36" s="10">
        <v>40940</v>
      </c>
      <c r="B36" s="5" t="s">
        <v>78</v>
      </c>
      <c r="C36" s="5" t="s">
        <v>142</v>
      </c>
      <c r="D36" s="18"/>
      <c r="E36" s="8">
        <v>17772.197499999998</v>
      </c>
      <c r="F36" s="9">
        <v>65316148</v>
      </c>
      <c r="G36" s="18"/>
      <c r="H36" s="8">
        <v>1215.5065999999999</v>
      </c>
      <c r="I36" s="9">
        <v>4028055</v>
      </c>
      <c r="J36" s="18"/>
      <c r="K36" s="8">
        <v>18987.704099999999</v>
      </c>
      <c r="L36" s="9">
        <v>69344203</v>
      </c>
      <c r="M36" s="33">
        <v>20</v>
      </c>
    </row>
    <row r="37" spans="1:13" x14ac:dyDescent="0.2">
      <c r="A37" s="10">
        <v>40969</v>
      </c>
      <c r="B37" s="5" t="s">
        <v>78</v>
      </c>
      <c r="C37" s="5" t="s">
        <v>142</v>
      </c>
      <c r="D37" s="18"/>
      <c r="E37" s="8">
        <v>21568.365699999998</v>
      </c>
      <c r="F37" s="9">
        <v>80472606</v>
      </c>
      <c r="G37" s="18"/>
      <c r="H37" s="8">
        <v>1002.9638</v>
      </c>
      <c r="I37" s="9">
        <v>3335448</v>
      </c>
      <c r="J37" s="18"/>
      <c r="K37" s="8">
        <v>22571.3295</v>
      </c>
      <c r="L37" s="9">
        <v>83808054</v>
      </c>
      <c r="M37" s="33">
        <v>22</v>
      </c>
    </row>
    <row r="38" spans="1:13" x14ac:dyDescent="0.2">
      <c r="A38" s="10">
        <v>41000</v>
      </c>
      <c r="B38" s="5" t="s">
        <v>79</v>
      </c>
      <c r="C38" s="5" t="s">
        <v>143</v>
      </c>
      <c r="D38" s="18"/>
      <c r="E38" s="8">
        <v>15738.6006</v>
      </c>
      <c r="F38" s="9">
        <v>59396590</v>
      </c>
      <c r="G38" s="18"/>
      <c r="H38" s="8">
        <v>1006.1491</v>
      </c>
      <c r="I38" s="9">
        <v>3456871</v>
      </c>
      <c r="J38" s="18"/>
      <c r="K38" s="8">
        <v>16744.7497</v>
      </c>
      <c r="L38" s="9">
        <v>62853461</v>
      </c>
      <c r="M38" s="33">
        <v>20</v>
      </c>
    </row>
    <row r="39" spans="1:13" x14ac:dyDescent="0.2">
      <c r="A39" s="10">
        <v>41030</v>
      </c>
      <c r="B39" s="5" t="s">
        <v>79</v>
      </c>
      <c r="C39" s="5" t="s">
        <v>143</v>
      </c>
      <c r="D39" s="18"/>
      <c r="E39" s="8">
        <v>20378.121200000001</v>
      </c>
      <c r="F39" s="9">
        <v>81447112</v>
      </c>
      <c r="G39" s="18"/>
      <c r="H39" s="8">
        <v>1128.9699000000001</v>
      </c>
      <c r="I39" s="9">
        <v>4507462</v>
      </c>
      <c r="J39" s="18"/>
      <c r="K39" s="8">
        <v>21507.091100000001</v>
      </c>
      <c r="L39" s="9">
        <v>85954574</v>
      </c>
      <c r="M39" s="33">
        <v>22</v>
      </c>
    </row>
    <row r="40" spans="1:13" x14ac:dyDescent="0.2">
      <c r="A40" s="10">
        <v>41061</v>
      </c>
      <c r="B40" s="5" t="s">
        <v>79</v>
      </c>
      <c r="C40" s="5" t="s">
        <v>143</v>
      </c>
      <c r="D40" s="18"/>
      <c r="E40" s="8">
        <v>19634.771000000001</v>
      </c>
      <c r="F40" s="9">
        <v>77261461</v>
      </c>
      <c r="G40" s="18"/>
      <c r="H40" s="8">
        <v>1081.2864999999999</v>
      </c>
      <c r="I40" s="9">
        <v>4201617</v>
      </c>
      <c r="J40" s="18"/>
      <c r="K40" s="8">
        <v>20716.057499999999</v>
      </c>
      <c r="L40" s="9">
        <v>81463078</v>
      </c>
      <c r="M40" s="33">
        <v>21</v>
      </c>
    </row>
    <row r="41" spans="1:13" x14ac:dyDescent="0.2">
      <c r="A41" s="10">
        <v>41091</v>
      </c>
      <c r="B41" s="5" t="s">
        <v>79</v>
      </c>
      <c r="C41" s="5" t="s">
        <v>144</v>
      </c>
      <c r="D41" s="18"/>
      <c r="E41" s="8">
        <v>17571.9018</v>
      </c>
      <c r="F41" s="9">
        <v>66982807</v>
      </c>
      <c r="G41" s="18"/>
      <c r="H41" s="8">
        <v>1356.0310999999999</v>
      </c>
      <c r="I41" s="9">
        <v>4712838</v>
      </c>
      <c r="J41" s="18"/>
      <c r="K41" s="8">
        <v>18927.9329</v>
      </c>
      <c r="L41" s="9">
        <v>71695645</v>
      </c>
      <c r="M41" s="33">
        <v>22</v>
      </c>
    </row>
    <row r="42" spans="1:13" x14ac:dyDescent="0.2">
      <c r="A42" s="10">
        <v>41122</v>
      </c>
      <c r="B42" s="5" t="s">
        <v>79</v>
      </c>
      <c r="C42" s="5" t="s">
        <v>144</v>
      </c>
      <c r="D42" s="18"/>
      <c r="E42" s="8">
        <v>17729.998100000001</v>
      </c>
      <c r="F42" s="9">
        <v>66359441</v>
      </c>
      <c r="G42" s="18"/>
      <c r="H42" s="8">
        <v>1438.4149</v>
      </c>
      <c r="I42" s="9">
        <v>5075037</v>
      </c>
      <c r="J42" s="18"/>
      <c r="K42" s="8">
        <v>19168.413</v>
      </c>
      <c r="L42" s="9">
        <v>71434478</v>
      </c>
      <c r="M42" s="33">
        <v>21</v>
      </c>
    </row>
    <row r="43" spans="1:13" x14ac:dyDescent="0.2">
      <c r="A43" s="10">
        <v>41153</v>
      </c>
      <c r="B43" s="5" t="s">
        <v>79</v>
      </c>
      <c r="C43" s="5" t="s">
        <v>144</v>
      </c>
      <c r="D43" s="18"/>
      <c r="E43" s="8">
        <v>18705.919000000002</v>
      </c>
      <c r="F43" s="9">
        <v>67458468</v>
      </c>
      <c r="G43" s="18"/>
      <c r="H43" s="8">
        <v>1645.6907000000001</v>
      </c>
      <c r="I43" s="9">
        <v>5648395</v>
      </c>
      <c r="J43" s="18"/>
      <c r="K43" s="8">
        <v>20351.609700000001</v>
      </c>
      <c r="L43" s="9">
        <v>73106863</v>
      </c>
      <c r="M43" s="33">
        <v>20</v>
      </c>
    </row>
    <row r="44" spans="1:13" x14ac:dyDescent="0.2">
      <c r="A44" s="10">
        <v>41183</v>
      </c>
      <c r="B44" s="5" t="s">
        <v>79</v>
      </c>
      <c r="C44" s="5" t="s">
        <v>145</v>
      </c>
      <c r="D44" s="18"/>
      <c r="E44" s="8">
        <v>19075.956300000002</v>
      </c>
      <c r="F44" s="9">
        <v>66495200</v>
      </c>
      <c r="G44" s="18"/>
      <c r="H44" s="8">
        <v>2025.0646999999999</v>
      </c>
      <c r="I44" s="9">
        <v>6383991</v>
      </c>
      <c r="J44" s="18"/>
      <c r="K44" s="8">
        <v>21101.021000000001</v>
      </c>
      <c r="L44" s="9">
        <v>72879191</v>
      </c>
      <c r="M44" s="33">
        <v>21</v>
      </c>
    </row>
    <row r="45" spans="1:13" x14ac:dyDescent="0.2">
      <c r="A45" s="10">
        <v>41214</v>
      </c>
      <c r="B45" s="5" t="s">
        <v>79</v>
      </c>
      <c r="C45" s="5" t="s">
        <v>145</v>
      </c>
      <c r="D45" s="18"/>
      <c r="E45" s="8">
        <v>17810.589</v>
      </c>
      <c r="F45" s="9">
        <v>62225955</v>
      </c>
      <c r="G45" s="18"/>
      <c r="H45" s="8">
        <v>1795.7046</v>
      </c>
      <c r="I45" s="9">
        <v>5974095</v>
      </c>
      <c r="J45" s="18"/>
      <c r="K45" s="8">
        <v>19606.293600000001</v>
      </c>
      <c r="L45" s="9">
        <v>68200050</v>
      </c>
      <c r="M45" s="33">
        <v>20</v>
      </c>
    </row>
    <row r="46" spans="1:13" x14ac:dyDescent="0.2">
      <c r="A46" s="10">
        <v>41244</v>
      </c>
      <c r="B46" s="5" t="s">
        <v>79</v>
      </c>
      <c r="C46" s="5" t="s">
        <v>145</v>
      </c>
      <c r="D46" s="18"/>
      <c r="E46" s="8">
        <v>18939.729500000001</v>
      </c>
      <c r="F46" s="9">
        <v>63683543</v>
      </c>
      <c r="G46" s="18"/>
      <c r="H46" s="8">
        <v>1776.0032000000001</v>
      </c>
      <c r="I46" s="9">
        <v>5739400</v>
      </c>
      <c r="J46" s="18"/>
      <c r="K46" s="8">
        <v>20715.7327</v>
      </c>
      <c r="L46" s="9">
        <v>69422943</v>
      </c>
      <c r="M46" s="33">
        <v>20</v>
      </c>
    </row>
    <row r="47" spans="1:13" x14ac:dyDescent="0.2">
      <c r="A47" s="10">
        <v>41275</v>
      </c>
      <c r="B47" s="5" t="s">
        <v>79</v>
      </c>
      <c r="C47" s="5" t="s">
        <v>146</v>
      </c>
      <c r="D47" s="18"/>
      <c r="E47" s="8">
        <v>19669.182499999999</v>
      </c>
      <c r="F47" s="9">
        <v>64766416</v>
      </c>
      <c r="G47" s="18"/>
      <c r="H47" s="8">
        <v>2985.9690999999998</v>
      </c>
      <c r="I47" s="9">
        <v>8902249</v>
      </c>
      <c r="J47" s="18"/>
      <c r="K47" s="8">
        <v>22655.151600000001</v>
      </c>
      <c r="L47" s="9">
        <v>73668665</v>
      </c>
      <c r="M47" s="33">
        <v>23</v>
      </c>
    </row>
    <row r="48" spans="1:13" x14ac:dyDescent="0.2">
      <c r="A48" s="10">
        <v>41306</v>
      </c>
      <c r="B48" s="5" t="s">
        <v>79</v>
      </c>
      <c r="C48" s="5" t="s">
        <v>146</v>
      </c>
      <c r="D48" s="18"/>
      <c r="E48" s="8">
        <v>18393.455000000002</v>
      </c>
      <c r="F48" s="9">
        <v>61801321</v>
      </c>
      <c r="G48" s="18"/>
      <c r="H48" s="8">
        <v>1947.752</v>
      </c>
      <c r="I48" s="9">
        <v>6131698</v>
      </c>
      <c r="J48" s="18"/>
      <c r="K48" s="8">
        <v>20341.206999999999</v>
      </c>
      <c r="L48" s="9">
        <v>67933019</v>
      </c>
      <c r="M48" s="33">
        <v>20</v>
      </c>
    </row>
    <row r="49" spans="1:13" x14ac:dyDescent="0.2">
      <c r="A49" s="10">
        <v>41334</v>
      </c>
      <c r="B49" s="5" t="s">
        <v>79</v>
      </c>
      <c r="C49" s="5" t="s">
        <v>146</v>
      </c>
      <c r="D49" s="18"/>
      <c r="E49" s="8">
        <v>24166.272700000001</v>
      </c>
      <c r="F49" s="9">
        <v>82993878</v>
      </c>
      <c r="G49" s="18"/>
      <c r="H49" s="8">
        <v>1817.2371000000001</v>
      </c>
      <c r="I49" s="9">
        <v>6044540</v>
      </c>
      <c r="J49" s="18"/>
      <c r="K49" s="8">
        <v>25983.5098</v>
      </c>
      <c r="L49" s="9">
        <v>89038418</v>
      </c>
      <c r="M49" s="33">
        <v>19</v>
      </c>
    </row>
    <row r="50" spans="1:13" x14ac:dyDescent="0.2">
      <c r="A50" s="10">
        <v>41365</v>
      </c>
      <c r="B50" s="5" t="s">
        <v>80</v>
      </c>
      <c r="C50" s="5" t="s">
        <v>147</v>
      </c>
      <c r="D50" s="18"/>
      <c r="E50" s="8">
        <v>21924.697100000001</v>
      </c>
      <c r="F50" s="9">
        <v>76321333</v>
      </c>
      <c r="G50" s="18"/>
      <c r="H50" s="8">
        <v>2440.3879999999999</v>
      </c>
      <c r="I50" s="9">
        <v>8053590</v>
      </c>
      <c r="J50" s="18"/>
      <c r="K50" s="8">
        <v>24365.0851</v>
      </c>
      <c r="L50" s="9">
        <v>84374923</v>
      </c>
      <c r="M50" s="33">
        <v>20</v>
      </c>
    </row>
    <row r="51" spans="1:13" x14ac:dyDescent="0.2">
      <c r="A51" s="10">
        <v>41395</v>
      </c>
      <c r="B51" s="5" t="s">
        <v>80</v>
      </c>
      <c r="C51" s="5" t="s">
        <v>147</v>
      </c>
      <c r="D51" s="18"/>
      <c r="E51" s="8">
        <v>26216.468499999999</v>
      </c>
      <c r="F51" s="9">
        <v>85926564</v>
      </c>
      <c r="G51" s="18"/>
      <c r="H51" s="8">
        <v>2265.2089999999998</v>
      </c>
      <c r="I51" s="9">
        <v>7584894</v>
      </c>
      <c r="J51" s="18"/>
      <c r="K51" s="8">
        <v>28481.677500000002</v>
      </c>
      <c r="L51" s="9">
        <v>93511458</v>
      </c>
      <c r="M51" s="33">
        <v>23</v>
      </c>
    </row>
    <row r="52" spans="1:13" x14ac:dyDescent="0.2">
      <c r="A52" s="10">
        <v>41426</v>
      </c>
      <c r="B52" s="5" t="s">
        <v>80</v>
      </c>
      <c r="C52" s="5" t="s">
        <v>147</v>
      </c>
      <c r="D52" s="18"/>
      <c r="E52" s="8">
        <v>24379.3724</v>
      </c>
      <c r="F52" s="9">
        <v>83678819</v>
      </c>
      <c r="G52" s="18"/>
      <c r="H52" s="8">
        <v>1631.0495000000001</v>
      </c>
      <c r="I52" s="9">
        <v>5813106</v>
      </c>
      <c r="J52" s="18"/>
      <c r="K52" s="8">
        <v>26010.421900000001</v>
      </c>
      <c r="L52" s="9">
        <v>89491925</v>
      </c>
      <c r="M52" s="33">
        <v>20</v>
      </c>
    </row>
    <row r="53" spans="1:13" x14ac:dyDescent="0.2">
      <c r="A53" s="10">
        <v>41456</v>
      </c>
      <c r="B53" s="5" t="s">
        <v>80</v>
      </c>
      <c r="C53" s="5" t="s">
        <v>148</v>
      </c>
      <c r="D53" s="18"/>
      <c r="E53" s="8">
        <v>22514.1384</v>
      </c>
      <c r="F53" s="9">
        <v>75950920</v>
      </c>
      <c r="G53" s="18"/>
      <c r="H53" s="8">
        <v>2468.3011999999999</v>
      </c>
      <c r="I53" s="9">
        <v>8277397</v>
      </c>
      <c r="J53" s="18"/>
      <c r="K53" s="8">
        <v>24982.439600000002</v>
      </c>
      <c r="L53" s="9">
        <v>84228317</v>
      </c>
      <c r="M53" s="33">
        <v>23</v>
      </c>
    </row>
    <row r="54" spans="1:13" x14ac:dyDescent="0.2">
      <c r="A54" s="10">
        <v>41487</v>
      </c>
      <c r="B54" s="5" t="s">
        <v>80</v>
      </c>
      <c r="C54" s="5" t="s">
        <v>148</v>
      </c>
      <c r="D54" s="18"/>
      <c r="E54" s="8">
        <v>29009.7778</v>
      </c>
      <c r="F54" s="9">
        <v>105800393</v>
      </c>
      <c r="G54" s="18"/>
      <c r="H54" s="8">
        <v>1751.1992</v>
      </c>
      <c r="I54" s="9">
        <v>7013135</v>
      </c>
      <c r="J54" s="18"/>
      <c r="K54" s="8">
        <v>30760.976999999999</v>
      </c>
      <c r="L54" s="9">
        <v>112813528</v>
      </c>
      <c r="M54" s="33">
        <v>20</v>
      </c>
    </row>
    <row r="55" spans="1:13" x14ac:dyDescent="0.2">
      <c r="A55" s="10">
        <v>41518</v>
      </c>
      <c r="B55" s="5" t="s">
        <v>80</v>
      </c>
      <c r="C55" s="5" t="s">
        <v>148</v>
      </c>
      <c r="D55" s="18"/>
      <c r="E55" s="8">
        <v>25247.456200000001</v>
      </c>
      <c r="F55" s="9">
        <v>87051331</v>
      </c>
      <c r="G55" s="18"/>
      <c r="H55" s="8">
        <v>1518.5911000000001</v>
      </c>
      <c r="I55" s="9">
        <v>5712742</v>
      </c>
      <c r="J55" s="18"/>
      <c r="K55" s="8">
        <v>26766.047299999998</v>
      </c>
      <c r="L55" s="9">
        <v>92764073</v>
      </c>
      <c r="M55" s="33">
        <v>20</v>
      </c>
    </row>
    <row r="56" spans="1:13" x14ac:dyDescent="0.2">
      <c r="A56" s="10">
        <v>41548</v>
      </c>
      <c r="B56" s="5" t="s">
        <v>80</v>
      </c>
      <c r="C56" s="5" t="s">
        <v>149</v>
      </c>
      <c r="D56" s="18"/>
      <c r="E56" s="8">
        <v>22818.086500000001</v>
      </c>
      <c r="F56" s="9">
        <v>74972417</v>
      </c>
      <c r="G56" s="18"/>
      <c r="H56" s="8">
        <v>2107.9942999999998</v>
      </c>
      <c r="I56" s="9">
        <v>6857632</v>
      </c>
      <c r="J56" s="18"/>
      <c r="K56" s="8">
        <v>24926.0808</v>
      </c>
      <c r="L56" s="9">
        <v>81830049</v>
      </c>
      <c r="M56" s="33">
        <v>21</v>
      </c>
    </row>
    <row r="57" spans="1:13" x14ac:dyDescent="0.2">
      <c r="A57" s="10">
        <v>41579</v>
      </c>
      <c r="B57" s="5" t="s">
        <v>80</v>
      </c>
      <c r="C57" s="5" t="s">
        <v>149</v>
      </c>
      <c r="D57" s="18"/>
      <c r="E57" s="8">
        <v>20799.379700000001</v>
      </c>
      <c r="F57" s="9">
        <v>67836722</v>
      </c>
      <c r="G57" s="18"/>
      <c r="H57" s="8">
        <v>1668.3436999999999</v>
      </c>
      <c r="I57" s="9">
        <v>5942993</v>
      </c>
      <c r="J57" s="18"/>
      <c r="K57" s="8">
        <v>22467.723399999999</v>
      </c>
      <c r="L57" s="9">
        <v>73779715</v>
      </c>
      <c r="M57" s="33">
        <v>20</v>
      </c>
    </row>
    <row r="58" spans="1:13" x14ac:dyDescent="0.2">
      <c r="A58" s="10">
        <v>41609</v>
      </c>
      <c r="B58" s="5" t="s">
        <v>80</v>
      </c>
      <c r="C58" s="5" t="s">
        <v>149</v>
      </c>
      <c r="D58" s="18"/>
      <c r="E58" s="8">
        <v>19686.218099999998</v>
      </c>
      <c r="F58" s="9">
        <v>62953644</v>
      </c>
      <c r="G58" s="18"/>
      <c r="H58" s="8">
        <v>1612.3951999999999</v>
      </c>
      <c r="I58" s="9">
        <v>5370632</v>
      </c>
      <c r="J58" s="18"/>
      <c r="K58" s="8">
        <v>21298.613300000001</v>
      </c>
      <c r="L58" s="9">
        <v>68324276</v>
      </c>
      <c r="M58" s="33">
        <v>21</v>
      </c>
    </row>
    <row r="59" spans="1:13" x14ac:dyDescent="0.2">
      <c r="A59" s="10">
        <v>41640</v>
      </c>
      <c r="B59" s="5" t="s">
        <v>80</v>
      </c>
      <c r="C59" s="5" t="s">
        <v>150</v>
      </c>
      <c r="D59" s="18"/>
      <c r="E59" s="8">
        <v>23206.924800000001</v>
      </c>
      <c r="F59" s="9">
        <v>74843717</v>
      </c>
      <c r="G59" s="18"/>
      <c r="H59" s="8">
        <v>2547.5695000000001</v>
      </c>
      <c r="I59" s="9">
        <v>7352074</v>
      </c>
      <c r="J59" s="18"/>
      <c r="K59" s="8">
        <v>25754.494299999998</v>
      </c>
      <c r="L59" s="9">
        <v>82195791</v>
      </c>
      <c r="M59" s="33">
        <v>23</v>
      </c>
    </row>
    <row r="60" spans="1:13" x14ac:dyDescent="0.2">
      <c r="A60" s="10">
        <v>41671</v>
      </c>
      <c r="B60" s="5" t="s">
        <v>80</v>
      </c>
      <c r="C60" s="5" t="s">
        <v>150</v>
      </c>
      <c r="D60" s="18"/>
      <c r="E60" s="8">
        <v>18800.932499999999</v>
      </c>
      <c r="F60" s="9">
        <v>62038894</v>
      </c>
      <c r="G60" s="18"/>
      <c r="H60" s="8">
        <v>1646.7137</v>
      </c>
      <c r="I60" s="9">
        <v>5145075</v>
      </c>
      <c r="J60" s="18"/>
      <c r="K60" s="8">
        <v>20447.646199999999</v>
      </c>
      <c r="L60" s="9">
        <v>67183969</v>
      </c>
      <c r="M60" s="33">
        <v>19</v>
      </c>
    </row>
    <row r="61" spans="1:13" x14ac:dyDescent="0.2">
      <c r="A61" s="10">
        <v>41699</v>
      </c>
      <c r="B61" s="5" t="s">
        <v>80</v>
      </c>
      <c r="C61" s="5" t="s">
        <v>150</v>
      </c>
      <c r="D61" s="18"/>
      <c r="E61" s="8">
        <v>23069.960500000001</v>
      </c>
      <c r="F61" s="9">
        <v>71190421</v>
      </c>
      <c r="G61" s="18"/>
      <c r="H61" s="8">
        <v>2437.1316999999999</v>
      </c>
      <c r="I61" s="9">
        <v>7051161</v>
      </c>
      <c r="J61" s="18"/>
      <c r="K61" s="8">
        <v>25507.092199999999</v>
      </c>
      <c r="L61" s="9">
        <v>78241582</v>
      </c>
      <c r="M61" s="33">
        <v>21</v>
      </c>
    </row>
    <row r="62" spans="1:13" x14ac:dyDescent="0.2">
      <c r="A62" s="10">
        <v>41730</v>
      </c>
      <c r="B62" s="5" t="s">
        <v>81</v>
      </c>
      <c r="C62" s="5" t="s">
        <v>151</v>
      </c>
      <c r="D62" s="18"/>
      <c r="E62" s="8">
        <v>17315.840899999999</v>
      </c>
      <c r="F62" s="9">
        <v>51236051</v>
      </c>
      <c r="G62" s="18"/>
      <c r="H62" s="8">
        <v>2179.1444000000001</v>
      </c>
      <c r="I62" s="9">
        <v>5724612</v>
      </c>
      <c r="J62" s="18"/>
      <c r="K62" s="8">
        <v>19494.9853</v>
      </c>
      <c r="L62" s="9">
        <v>56960663</v>
      </c>
      <c r="M62" s="33">
        <v>18</v>
      </c>
    </row>
    <row r="63" spans="1:13" x14ac:dyDescent="0.2">
      <c r="A63" s="10">
        <v>41760</v>
      </c>
      <c r="B63" s="5" t="s">
        <v>81</v>
      </c>
      <c r="C63" s="5" t="s">
        <v>151</v>
      </c>
      <c r="D63" s="18"/>
      <c r="E63" s="8">
        <v>26039.636200000001</v>
      </c>
      <c r="F63" s="9">
        <v>71491525</v>
      </c>
      <c r="G63" s="18"/>
      <c r="H63" s="8">
        <v>2760.1954999999998</v>
      </c>
      <c r="I63" s="9">
        <v>7570282</v>
      </c>
      <c r="J63" s="18"/>
      <c r="K63" s="8">
        <v>28799.831699999999</v>
      </c>
      <c r="L63" s="9">
        <v>79061807</v>
      </c>
      <c r="M63" s="33">
        <v>21</v>
      </c>
    </row>
    <row r="64" spans="1:13" x14ac:dyDescent="0.2">
      <c r="A64" s="10">
        <v>41791</v>
      </c>
      <c r="B64" s="5" t="s">
        <v>81</v>
      </c>
      <c r="C64" s="5" t="s">
        <v>151</v>
      </c>
      <c r="D64" s="18"/>
      <c r="E64" s="8">
        <v>28978.121800000001</v>
      </c>
      <c r="F64" s="9">
        <v>76549167</v>
      </c>
      <c r="G64" s="18"/>
      <c r="H64" s="8">
        <v>2959.8591000000001</v>
      </c>
      <c r="I64" s="9">
        <v>7466499</v>
      </c>
      <c r="J64" s="18"/>
      <c r="K64" s="8">
        <v>31937.980899999999</v>
      </c>
      <c r="L64" s="9">
        <v>84015666</v>
      </c>
      <c r="M64" s="33">
        <v>21</v>
      </c>
    </row>
    <row r="65" spans="1:13" x14ac:dyDescent="0.2">
      <c r="A65" s="10">
        <v>41821</v>
      </c>
      <c r="B65" s="5" t="s">
        <v>81</v>
      </c>
      <c r="C65" s="5" t="s">
        <v>152</v>
      </c>
      <c r="D65" s="18"/>
      <c r="E65" s="8">
        <v>33965.498699999996</v>
      </c>
      <c r="F65" s="9">
        <v>88120449</v>
      </c>
      <c r="G65" s="18"/>
      <c r="H65" s="8">
        <v>2965.3116</v>
      </c>
      <c r="I65" s="9">
        <v>7494464</v>
      </c>
      <c r="J65" s="18"/>
      <c r="K65" s="8">
        <v>36930.810299999997</v>
      </c>
      <c r="L65" s="9">
        <v>95614913</v>
      </c>
      <c r="M65" s="33">
        <v>22</v>
      </c>
    </row>
    <row r="66" spans="1:13" x14ac:dyDescent="0.2">
      <c r="A66" s="10">
        <v>41852</v>
      </c>
      <c r="B66" s="5" t="s">
        <v>81</v>
      </c>
      <c r="C66" s="5" t="s">
        <v>152</v>
      </c>
      <c r="D66" s="18"/>
      <c r="E66" s="8">
        <v>30083.859</v>
      </c>
      <c r="F66" s="9">
        <v>76922511</v>
      </c>
      <c r="G66" s="18"/>
      <c r="H66" s="8">
        <v>2510.4020999999998</v>
      </c>
      <c r="I66" s="9">
        <v>6409466</v>
      </c>
      <c r="J66" s="18"/>
      <c r="K66" s="8">
        <v>32594.2611</v>
      </c>
      <c r="L66" s="9">
        <v>83331977</v>
      </c>
      <c r="M66" s="33">
        <v>19</v>
      </c>
    </row>
    <row r="67" spans="1:13" x14ac:dyDescent="0.2">
      <c r="A67" s="10">
        <v>41883</v>
      </c>
      <c r="B67" s="5" t="s">
        <v>81</v>
      </c>
      <c r="C67" s="5" t="s">
        <v>152</v>
      </c>
      <c r="D67" s="18"/>
      <c r="E67" s="8">
        <v>37248.320500000002</v>
      </c>
      <c r="F67" s="9">
        <v>92175623</v>
      </c>
      <c r="G67" s="18"/>
      <c r="H67" s="8">
        <v>3105.877</v>
      </c>
      <c r="I67" s="9">
        <v>7890635</v>
      </c>
      <c r="J67" s="18"/>
      <c r="K67" s="8">
        <v>40354.197500000002</v>
      </c>
      <c r="L67" s="9">
        <v>100066258</v>
      </c>
      <c r="M67" s="33">
        <v>22</v>
      </c>
    </row>
    <row r="68" spans="1:13" x14ac:dyDescent="0.2">
      <c r="A68" s="10">
        <v>41913</v>
      </c>
      <c r="B68" s="5" t="s">
        <v>81</v>
      </c>
      <c r="C68" s="5" t="s">
        <v>153</v>
      </c>
      <c r="D68" s="18"/>
      <c r="E68" s="8">
        <v>30291.921399999999</v>
      </c>
      <c r="F68" s="9">
        <v>78759336</v>
      </c>
      <c r="G68" s="18"/>
      <c r="H68" s="8">
        <v>2702.1750999999999</v>
      </c>
      <c r="I68" s="9">
        <v>7152534</v>
      </c>
      <c r="J68" s="18"/>
      <c r="K68" s="8">
        <v>32994.0965</v>
      </c>
      <c r="L68" s="9">
        <v>85911870</v>
      </c>
      <c r="M68" s="33">
        <v>18</v>
      </c>
    </row>
    <row r="69" spans="1:13" x14ac:dyDescent="0.2">
      <c r="A69" s="10">
        <v>41944</v>
      </c>
      <c r="B69" s="5" t="s">
        <v>81</v>
      </c>
      <c r="C69" s="5" t="s">
        <v>153</v>
      </c>
      <c r="D69" s="18"/>
      <c r="E69" s="8">
        <v>29485.574199999999</v>
      </c>
      <c r="F69" s="9">
        <v>129872984</v>
      </c>
      <c r="G69" s="18"/>
      <c r="H69" s="8">
        <v>2716.7561999999998</v>
      </c>
      <c r="I69" s="9">
        <v>8349041</v>
      </c>
      <c r="J69" s="18"/>
      <c r="K69" s="8">
        <v>32202.330399999999</v>
      </c>
      <c r="L69" s="9">
        <v>138222025</v>
      </c>
      <c r="M69" s="33">
        <v>18</v>
      </c>
    </row>
    <row r="70" spans="1:13" x14ac:dyDescent="0.2">
      <c r="A70" s="10">
        <v>41974</v>
      </c>
      <c r="B70" s="5" t="s">
        <v>81</v>
      </c>
      <c r="C70" s="5" t="s">
        <v>153</v>
      </c>
      <c r="D70" s="18"/>
      <c r="E70" s="8">
        <v>41369.551700000004</v>
      </c>
      <c r="F70" s="9">
        <v>183885786</v>
      </c>
      <c r="G70" s="18"/>
      <c r="H70" s="8">
        <v>2501.8090999999999</v>
      </c>
      <c r="I70" s="9">
        <v>7798804</v>
      </c>
      <c r="J70" s="18"/>
      <c r="K70" s="8">
        <v>43871.360800000002</v>
      </c>
      <c r="L70" s="9">
        <v>191684590</v>
      </c>
      <c r="M70" s="33">
        <v>22</v>
      </c>
    </row>
    <row r="71" spans="1:13" x14ac:dyDescent="0.2">
      <c r="A71" s="10">
        <v>42005</v>
      </c>
      <c r="B71" s="5" t="s">
        <v>81</v>
      </c>
      <c r="C71" s="5" t="s">
        <v>154</v>
      </c>
      <c r="D71" s="18"/>
      <c r="E71" s="8">
        <v>41648.402999999998</v>
      </c>
      <c r="F71" s="9">
        <v>181476667</v>
      </c>
      <c r="G71" s="18"/>
      <c r="H71" s="8">
        <v>3016.8353999999999</v>
      </c>
      <c r="I71" s="9">
        <v>9021599</v>
      </c>
      <c r="J71" s="18"/>
      <c r="K71" s="8">
        <v>44665.238400000002</v>
      </c>
      <c r="L71" s="9">
        <v>190498266</v>
      </c>
      <c r="M71" s="33">
        <v>21</v>
      </c>
    </row>
    <row r="72" spans="1:13" x14ac:dyDescent="0.2">
      <c r="A72" s="10">
        <v>42036</v>
      </c>
      <c r="B72" s="5" t="s">
        <v>81</v>
      </c>
      <c r="C72" s="5" t="s">
        <v>154</v>
      </c>
      <c r="D72" s="18"/>
      <c r="E72" s="8">
        <v>39913.064700000003</v>
      </c>
      <c r="F72" s="9">
        <v>167125418</v>
      </c>
      <c r="G72" s="18"/>
      <c r="H72" s="8">
        <v>2758.0070999999998</v>
      </c>
      <c r="I72" s="9">
        <v>8491405</v>
      </c>
      <c r="J72" s="18"/>
      <c r="K72" s="8">
        <v>42671.071799999998</v>
      </c>
      <c r="L72" s="9">
        <v>175616823</v>
      </c>
      <c r="M72" s="33">
        <v>20</v>
      </c>
    </row>
    <row r="73" spans="1:13" x14ac:dyDescent="0.2">
      <c r="A73" s="10">
        <v>42064</v>
      </c>
      <c r="B73" s="5" t="s">
        <v>81</v>
      </c>
      <c r="C73" s="5" t="s">
        <v>154</v>
      </c>
      <c r="D73" s="18"/>
      <c r="E73" s="8">
        <v>42886.842700000001</v>
      </c>
      <c r="F73" s="9">
        <v>181027346</v>
      </c>
      <c r="G73" s="18"/>
      <c r="H73" s="8">
        <v>2649.1491999999998</v>
      </c>
      <c r="I73" s="9">
        <v>8109868</v>
      </c>
      <c r="J73" s="18"/>
      <c r="K73" s="8">
        <v>45535.991900000001</v>
      </c>
      <c r="L73" s="9">
        <v>189137214</v>
      </c>
      <c r="M73" s="33">
        <v>21</v>
      </c>
    </row>
    <row r="74" spans="1:13" x14ac:dyDescent="0.2">
      <c r="A74" s="10">
        <v>42095</v>
      </c>
      <c r="B74" s="5" t="s">
        <v>82</v>
      </c>
      <c r="C74" s="5" t="s">
        <v>155</v>
      </c>
      <c r="D74" s="18">
        <v>278.74290000000002</v>
      </c>
      <c r="E74" s="8">
        <v>43539.557999999997</v>
      </c>
      <c r="F74" s="9">
        <v>191781877</v>
      </c>
      <c r="G74" s="18">
        <v>46.745899999999999</v>
      </c>
      <c r="H74" s="8">
        <v>2839.3258999999998</v>
      </c>
      <c r="I74" s="9">
        <v>8656463</v>
      </c>
      <c r="J74" s="18">
        <v>325.48880000000003</v>
      </c>
      <c r="K74" s="8">
        <v>46378.883900000001</v>
      </c>
      <c r="L74" s="9">
        <v>200438340</v>
      </c>
      <c r="M74" s="33">
        <v>19</v>
      </c>
    </row>
    <row r="75" spans="1:13" x14ac:dyDescent="0.2">
      <c r="A75" s="10">
        <v>42125</v>
      </c>
      <c r="B75" s="5" t="s">
        <v>82</v>
      </c>
      <c r="C75" s="5" t="s">
        <v>155</v>
      </c>
      <c r="D75" s="18">
        <v>282.7715</v>
      </c>
      <c r="E75" s="8">
        <v>39525.228900000002</v>
      </c>
      <c r="F75" s="9">
        <v>177590810</v>
      </c>
      <c r="G75" s="18">
        <v>44.075800000000001</v>
      </c>
      <c r="H75" s="8">
        <v>2430.4758999999999</v>
      </c>
      <c r="I75" s="9">
        <v>8971826</v>
      </c>
      <c r="J75" s="18">
        <v>326.84730000000002</v>
      </c>
      <c r="K75" s="8">
        <v>41955.7048</v>
      </c>
      <c r="L75" s="9">
        <v>186562636</v>
      </c>
      <c r="M75" s="33">
        <v>20</v>
      </c>
    </row>
    <row r="76" spans="1:13" x14ac:dyDescent="0.2">
      <c r="A76" s="10">
        <v>42156</v>
      </c>
      <c r="B76" s="5" t="s">
        <v>82</v>
      </c>
      <c r="C76" s="5" t="s">
        <v>155</v>
      </c>
      <c r="D76" s="18">
        <v>289.077</v>
      </c>
      <c r="E76" s="8">
        <v>42419.730799999998</v>
      </c>
      <c r="F76" s="9">
        <v>190507944</v>
      </c>
      <c r="G76" s="18">
        <v>40.486899999999999</v>
      </c>
      <c r="H76" s="8">
        <v>2403.8737000000001</v>
      </c>
      <c r="I76" s="9">
        <v>9244178</v>
      </c>
      <c r="J76" s="18">
        <v>329.56389999999999</v>
      </c>
      <c r="K76" s="8">
        <v>44823.604500000001</v>
      </c>
      <c r="L76" s="9">
        <v>199752122</v>
      </c>
      <c r="M76" s="33">
        <v>22</v>
      </c>
    </row>
    <row r="77" spans="1:13" x14ac:dyDescent="0.2">
      <c r="A77" s="10">
        <v>42186</v>
      </c>
      <c r="B77" s="5" t="s">
        <v>82</v>
      </c>
      <c r="C77" s="5" t="s">
        <v>156</v>
      </c>
      <c r="D77" s="18">
        <v>267.67399999999998</v>
      </c>
      <c r="E77" s="8">
        <v>42704.053200000002</v>
      </c>
      <c r="F77" s="9">
        <v>186578685</v>
      </c>
      <c r="G77" s="18">
        <v>53.116799999999998</v>
      </c>
      <c r="H77" s="8">
        <v>3235.5070000000001</v>
      </c>
      <c r="I77" s="9">
        <v>11278298</v>
      </c>
      <c r="J77" s="18">
        <v>320.79079999999999</v>
      </c>
      <c r="K77" s="8">
        <v>45939.5602</v>
      </c>
      <c r="L77" s="9">
        <v>197856983</v>
      </c>
      <c r="M77" s="33">
        <v>23</v>
      </c>
    </row>
    <row r="78" spans="1:13" x14ac:dyDescent="0.2">
      <c r="A78" s="10">
        <v>42217</v>
      </c>
      <c r="B78" s="5" t="s">
        <v>82</v>
      </c>
      <c r="C78" s="5" t="s">
        <v>156</v>
      </c>
      <c r="D78" s="18">
        <v>328.0856</v>
      </c>
      <c r="E78" s="8">
        <v>43909.636100000003</v>
      </c>
      <c r="F78" s="9">
        <v>196602536</v>
      </c>
      <c r="G78" s="18">
        <v>63.184899999999999</v>
      </c>
      <c r="H78" s="8">
        <v>3376.6352999999999</v>
      </c>
      <c r="I78" s="9">
        <v>11837426</v>
      </c>
      <c r="J78" s="18">
        <v>391.27050000000003</v>
      </c>
      <c r="K78" s="8">
        <v>47286.271399999998</v>
      </c>
      <c r="L78" s="9">
        <v>208439962</v>
      </c>
      <c r="M78" s="33">
        <v>21</v>
      </c>
    </row>
    <row r="79" spans="1:13" x14ac:dyDescent="0.2">
      <c r="A79" s="10">
        <v>42248</v>
      </c>
      <c r="B79" s="5" t="s">
        <v>82</v>
      </c>
      <c r="C79" s="5" t="s">
        <v>156</v>
      </c>
      <c r="D79" s="18">
        <v>346.25659999999999</v>
      </c>
      <c r="E79" s="8">
        <v>37838.016499999998</v>
      </c>
      <c r="F79" s="9">
        <v>174202738</v>
      </c>
      <c r="G79" s="18">
        <v>48.229199999999999</v>
      </c>
      <c r="H79" s="8">
        <v>2198.7442999999998</v>
      </c>
      <c r="I79" s="9">
        <v>8430228</v>
      </c>
      <c r="J79" s="18">
        <v>394.48579999999998</v>
      </c>
      <c r="K79" s="8">
        <v>40036.760799999996</v>
      </c>
      <c r="L79" s="9">
        <v>182632966</v>
      </c>
      <c r="M79" s="33">
        <v>20</v>
      </c>
    </row>
    <row r="80" spans="1:13" x14ac:dyDescent="0.2">
      <c r="A80" s="10">
        <v>42278</v>
      </c>
      <c r="B80" s="5" t="s">
        <v>82</v>
      </c>
      <c r="C80" s="5" t="s">
        <v>157</v>
      </c>
      <c r="D80" s="18">
        <v>222.86930000000001</v>
      </c>
      <c r="E80" s="8">
        <v>31804.583200000001</v>
      </c>
      <c r="F80" s="9">
        <v>133304452</v>
      </c>
      <c r="G80" s="18">
        <v>48.786900000000003</v>
      </c>
      <c r="H80" s="8">
        <v>2859.1785</v>
      </c>
      <c r="I80" s="9">
        <v>9985259</v>
      </c>
      <c r="J80" s="18">
        <v>271.65620000000001</v>
      </c>
      <c r="K80" s="8">
        <v>34663.761700000003</v>
      </c>
      <c r="L80" s="9">
        <v>143289711</v>
      </c>
      <c r="M80" s="33">
        <v>20</v>
      </c>
    </row>
    <row r="81" spans="1:13" x14ac:dyDescent="0.2">
      <c r="A81" s="10">
        <v>42309</v>
      </c>
      <c r="B81" s="5" t="s">
        <v>82</v>
      </c>
      <c r="C81" s="5" t="s">
        <v>157</v>
      </c>
      <c r="D81" s="18">
        <v>213.93610000000001</v>
      </c>
      <c r="E81" s="8">
        <v>31973.578000000001</v>
      </c>
      <c r="F81" s="9">
        <v>54497693</v>
      </c>
      <c r="G81" s="18">
        <v>40.5886</v>
      </c>
      <c r="H81" s="8">
        <v>2626.2512999999999</v>
      </c>
      <c r="I81" s="9">
        <v>5056362</v>
      </c>
      <c r="J81" s="18">
        <v>254.5247</v>
      </c>
      <c r="K81" s="8">
        <v>34599.829299999998</v>
      </c>
      <c r="L81" s="9">
        <v>59554055</v>
      </c>
      <c r="M81" s="33">
        <v>19</v>
      </c>
    </row>
    <row r="82" spans="1:13" x14ac:dyDescent="0.2">
      <c r="A82" s="10">
        <v>42339</v>
      </c>
      <c r="B82" s="5" t="s">
        <v>82</v>
      </c>
      <c r="C82" s="5" t="s">
        <v>157</v>
      </c>
      <c r="D82" s="18">
        <v>228.64670000000001</v>
      </c>
      <c r="E82" s="8">
        <v>34197.337899999999</v>
      </c>
      <c r="F82" s="9">
        <v>58859095</v>
      </c>
      <c r="G82" s="18">
        <v>42.698500000000003</v>
      </c>
      <c r="H82" s="8">
        <v>2805.5974000000001</v>
      </c>
      <c r="I82" s="9">
        <v>5371176</v>
      </c>
      <c r="J82" s="18">
        <v>271.34519999999998</v>
      </c>
      <c r="K82" s="8">
        <v>37002.935299999997</v>
      </c>
      <c r="L82" s="9">
        <v>64230271</v>
      </c>
      <c r="M82" s="33">
        <v>22</v>
      </c>
    </row>
    <row r="83" spans="1:13" x14ac:dyDescent="0.2">
      <c r="A83" s="10">
        <v>42370</v>
      </c>
      <c r="B83" s="5" t="s">
        <v>82</v>
      </c>
      <c r="C83" s="5" t="s">
        <v>158</v>
      </c>
      <c r="D83" s="18">
        <v>326.81139999999999</v>
      </c>
      <c r="E83" s="8">
        <v>43911.733200000002</v>
      </c>
      <c r="F83" s="9">
        <v>78948191</v>
      </c>
      <c r="G83" s="18">
        <v>62.5246</v>
      </c>
      <c r="H83" s="8">
        <v>3598.0981999999999</v>
      </c>
      <c r="I83" s="9">
        <v>7127920</v>
      </c>
      <c r="J83" s="18">
        <v>389.33600000000001</v>
      </c>
      <c r="K83" s="8">
        <v>47509.831400000003</v>
      </c>
      <c r="L83" s="9">
        <v>86076111</v>
      </c>
      <c r="M83" s="33">
        <v>20</v>
      </c>
    </row>
    <row r="84" spans="1:13" x14ac:dyDescent="0.2">
      <c r="A84" s="10">
        <v>42401</v>
      </c>
      <c r="B84" s="5" t="s">
        <v>82</v>
      </c>
      <c r="C84" s="5" t="s">
        <v>158</v>
      </c>
      <c r="D84" s="18">
        <v>410.21559999999999</v>
      </c>
      <c r="E84" s="8">
        <v>51262.798699999999</v>
      </c>
      <c r="F84" s="9">
        <v>96800669</v>
      </c>
      <c r="G84" s="18">
        <v>67.443200000000004</v>
      </c>
      <c r="H84" s="8">
        <v>3396.2048</v>
      </c>
      <c r="I84" s="9">
        <v>7743912</v>
      </c>
      <c r="J84" s="18">
        <v>477.65879999999999</v>
      </c>
      <c r="K84" s="8">
        <v>54659.003499999999</v>
      </c>
      <c r="L84" s="9">
        <v>104544581</v>
      </c>
      <c r="M84" s="33">
        <v>21</v>
      </c>
    </row>
    <row r="85" spans="1:13" x14ac:dyDescent="0.2">
      <c r="A85" s="10">
        <v>42430</v>
      </c>
      <c r="B85" s="5" t="s">
        <v>82</v>
      </c>
      <c r="C85" s="5" t="s">
        <v>158</v>
      </c>
      <c r="D85" s="18">
        <v>335.89679999999998</v>
      </c>
      <c r="E85" s="8">
        <v>46433.051500000001</v>
      </c>
      <c r="F85" s="9">
        <v>83853796</v>
      </c>
      <c r="G85" s="18">
        <v>56.055300000000003</v>
      </c>
      <c r="H85" s="8">
        <v>3111.8452000000002</v>
      </c>
      <c r="I85" s="9">
        <v>6596126</v>
      </c>
      <c r="J85" s="18">
        <v>391.95209999999997</v>
      </c>
      <c r="K85" s="8">
        <v>49544.896699999998</v>
      </c>
      <c r="L85" s="9">
        <v>90449922</v>
      </c>
      <c r="M85" s="33">
        <v>20</v>
      </c>
    </row>
    <row r="86" spans="1:13" x14ac:dyDescent="0.2">
      <c r="A86" s="10">
        <v>42461</v>
      </c>
      <c r="B86" s="5" t="s">
        <v>83</v>
      </c>
      <c r="C86" s="5" t="s">
        <v>159</v>
      </c>
      <c r="D86" s="18">
        <v>272.20330000000001</v>
      </c>
      <c r="E86" s="8">
        <v>40920.271500000003</v>
      </c>
      <c r="F86" s="9">
        <v>71045932</v>
      </c>
      <c r="G86" s="18">
        <v>49.407800000000002</v>
      </c>
      <c r="H86" s="8">
        <v>3222.0288</v>
      </c>
      <c r="I86" s="9">
        <v>6374932</v>
      </c>
      <c r="J86" s="18">
        <v>321.61110000000002</v>
      </c>
      <c r="K86" s="8">
        <v>44142.300300000003</v>
      </c>
      <c r="L86" s="9">
        <v>77420864</v>
      </c>
      <c r="M86" s="33">
        <v>18</v>
      </c>
    </row>
    <row r="87" spans="1:13" x14ac:dyDescent="0.2">
      <c r="A87" s="10">
        <v>42491</v>
      </c>
      <c r="B87" s="5" t="s">
        <v>83</v>
      </c>
      <c r="C87" s="5" t="s">
        <v>159</v>
      </c>
      <c r="D87" s="18">
        <v>318.62270000000001</v>
      </c>
      <c r="E87" s="8">
        <v>48050.811300000001</v>
      </c>
      <c r="F87" s="9">
        <v>82548799</v>
      </c>
      <c r="G87" s="18">
        <v>65.112499999999997</v>
      </c>
      <c r="H87" s="8">
        <v>3933.3220999999999</v>
      </c>
      <c r="I87" s="9">
        <v>7861617</v>
      </c>
      <c r="J87" s="18">
        <v>383.73520000000002</v>
      </c>
      <c r="K87" s="8">
        <v>51984.133399999999</v>
      </c>
      <c r="L87" s="9">
        <v>90410416</v>
      </c>
      <c r="M87" s="33">
        <v>22</v>
      </c>
    </row>
    <row r="88" spans="1:13" x14ac:dyDescent="0.2">
      <c r="A88" s="10">
        <v>42522</v>
      </c>
      <c r="B88" s="5" t="s">
        <v>83</v>
      </c>
      <c r="C88" s="5" t="s">
        <v>159</v>
      </c>
      <c r="D88" s="18">
        <v>315.53519999999997</v>
      </c>
      <c r="E88" s="8">
        <v>51298.546499999997</v>
      </c>
      <c r="F88" s="9">
        <v>86903821</v>
      </c>
      <c r="G88" s="18">
        <v>67.680000000000007</v>
      </c>
      <c r="H88" s="8">
        <v>4051.8243000000002</v>
      </c>
      <c r="I88" s="9">
        <v>7661598</v>
      </c>
      <c r="J88" s="18">
        <v>383.21519999999998</v>
      </c>
      <c r="K88" s="8">
        <v>55350.370799999997</v>
      </c>
      <c r="L88" s="9">
        <v>94565419</v>
      </c>
      <c r="M88" s="33">
        <v>22</v>
      </c>
    </row>
    <row r="89" spans="1:13" x14ac:dyDescent="0.2">
      <c r="A89" s="10">
        <v>42552</v>
      </c>
      <c r="B89" s="5" t="s">
        <v>83</v>
      </c>
      <c r="C89" s="5" t="s">
        <v>160</v>
      </c>
      <c r="D89" s="18">
        <v>243.8476</v>
      </c>
      <c r="E89" s="8">
        <v>49139.265500000001</v>
      </c>
      <c r="F89" s="9">
        <v>72311766</v>
      </c>
      <c r="G89" s="18">
        <v>87.343100000000007</v>
      </c>
      <c r="H89" s="8">
        <v>5387.6899000000003</v>
      </c>
      <c r="I89" s="9">
        <v>7919557</v>
      </c>
      <c r="J89" s="18">
        <v>331.19069999999999</v>
      </c>
      <c r="K89" s="8">
        <v>54526.955399999999</v>
      </c>
      <c r="L89" s="9">
        <v>80231323</v>
      </c>
      <c r="M89" s="33">
        <v>20</v>
      </c>
    </row>
    <row r="90" spans="1:13" x14ac:dyDescent="0.2">
      <c r="A90" s="10">
        <v>42583</v>
      </c>
      <c r="B90" s="5" t="s">
        <v>83</v>
      </c>
      <c r="C90" s="5" t="s">
        <v>160</v>
      </c>
      <c r="D90" s="18">
        <v>278.90320000000003</v>
      </c>
      <c r="E90" s="8">
        <v>59122.917500000003</v>
      </c>
      <c r="F90" s="9">
        <v>84911344</v>
      </c>
      <c r="G90" s="18">
        <v>89.559600000000003</v>
      </c>
      <c r="H90" s="8">
        <v>5597.1886000000004</v>
      </c>
      <c r="I90" s="9">
        <v>7985737</v>
      </c>
      <c r="J90" s="18">
        <v>368.46280000000002</v>
      </c>
      <c r="K90" s="8">
        <v>64720.106099999997</v>
      </c>
      <c r="L90" s="9">
        <v>92897081</v>
      </c>
      <c r="M90" s="33">
        <v>22</v>
      </c>
    </row>
    <row r="91" spans="1:13" x14ac:dyDescent="0.2">
      <c r="A91" s="10">
        <v>42614</v>
      </c>
      <c r="B91" s="5" t="s">
        <v>83</v>
      </c>
      <c r="C91" s="5" t="s">
        <v>160</v>
      </c>
      <c r="D91" s="18">
        <v>294.41379999999998</v>
      </c>
      <c r="E91" s="8">
        <v>66512.028099999996</v>
      </c>
      <c r="F91" s="9">
        <v>91611812</v>
      </c>
      <c r="G91" s="18">
        <v>88.325699999999998</v>
      </c>
      <c r="H91" s="8">
        <v>5842.1156000000001</v>
      </c>
      <c r="I91" s="9">
        <v>8055484</v>
      </c>
      <c r="J91" s="18">
        <v>382.73950000000002</v>
      </c>
      <c r="K91" s="8">
        <v>72354.143700000001</v>
      </c>
      <c r="L91" s="9">
        <v>99667296</v>
      </c>
      <c r="M91" s="33">
        <v>20</v>
      </c>
    </row>
    <row r="92" spans="1:13" x14ac:dyDescent="0.2">
      <c r="A92" s="10">
        <v>42644</v>
      </c>
      <c r="B92" s="5" t="s">
        <v>83</v>
      </c>
      <c r="C92" s="5" t="s">
        <v>161</v>
      </c>
      <c r="D92" s="18">
        <v>247.1893</v>
      </c>
      <c r="E92" s="8">
        <v>59795.608999999997</v>
      </c>
      <c r="F92" s="9">
        <v>83693445</v>
      </c>
      <c r="G92" s="18">
        <v>77.164400000000001</v>
      </c>
      <c r="H92" s="8">
        <v>5326.826</v>
      </c>
      <c r="I92" s="9">
        <v>7304933</v>
      </c>
      <c r="J92" s="18">
        <v>324.3537</v>
      </c>
      <c r="K92" s="8">
        <v>65122.434999999998</v>
      </c>
      <c r="L92" s="9">
        <v>90998378</v>
      </c>
      <c r="M92" s="33">
        <v>19</v>
      </c>
    </row>
    <row r="93" spans="1:13" x14ac:dyDescent="0.2">
      <c r="A93" s="10">
        <v>42675</v>
      </c>
      <c r="B93" s="5" t="s">
        <v>83</v>
      </c>
      <c r="C93" s="5" t="s">
        <v>161</v>
      </c>
      <c r="D93" s="18">
        <v>405.17450000000002</v>
      </c>
      <c r="E93" s="8">
        <v>73175.095700000005</v>
      </c>
      <c r="F93" s="9">
        <v>106583292</v>
      </c>
      <c r="G93" s="18">
        <v>99.753100000000003</v>
      </c>
      <c r="H93" s="8">
        <v>5625.1149999999998</v>
      </c>
      <c r="I93" s="9">
        <v>7989482</v>
      </c>
      <c r="J93" s="18">
        <v>504.92759999999998</v>
      </c>
      <c r="K93" s="8">
        <v>78800.210699999996</v>
      </c>
      <c r="L93" s="9">
        <v>114572774</v>
      </c>
      <c r="M93" s="33">
        <v>21</v>
      </c>
    </row>
    <row r="94" spans="1:13" x14ac:dyDescent="0.2">
      <c r="A94" s="10">
        <v>42705</v>
      </c>
      <c r="B94" s="5" t="s">
        <v>83</v>
      </c>
      <c r="C94" s="5" t="s">
        <v>161</v>
      </c>
      <c r="D94" s="18">
        <v>298.76979999999998</v>
      </c>
      <c r="E94" s="8">
        <v>63848.021699999998</v>
      </c>
      <c r="F94" s="9">
        <v>95784703</v>
      </c>
      <c r="G94" s="18">
        <v>61.335799999999999</v>
      </c>
      <c r="H94" s="8">
        <v>4201.8813</v>
      </c>
      <c r="I94" s="9">
        <v>6193728</v>
      </c>
      <c r="J94" s="18">
        <v>360.10559999999998</v>
      </c>
      <c r="K94" s="8">
        <v>68049.903000000006</v>
      </c>
      <c r="L94" s="9">
        <v>101978431</v>
      </c>
      <c r="M94" s="33">
        <v>22</v>
      </c>
    </row>
    <row r="95" spans="1:13" x14ac:dyDescent="0.2">
      <c r="A95" s="10">
        <v>42736</v>
      </c>
      <c r="B95" s="5" t="s">
        <v>83</v>
      </c>
      <c r="C95" s="5" t="s">
        <v>162</v>
      </c>
      <c r="D95" s="18">
        <v>278.69380000000001</v>
      </c>
      <c r="E95" s="8">
        <v>64750.815300000002</v>
      </c>
      <c r="F95" s="9">
        <v>92850779</v>
      </c>
      <c r="G95" s="18">
        <v>84.472300000000004</v>
      </c>
      <c r="H95" s="8">
        <v>5414.94</v>
      </c>
      <c r="I95" s="9">
        <v>7851266</v>
      </c>
      <c r="J95" s="18">
        <v>363.16609999999997</v>
      </c>
      <c r="K95" s="8">
        <v>70165.755300000004</v>
      </c>
      <c r="L95" s="9">
        <v>100702045</v>
      </c>
      <c r="M95" s="33">
        <v>21</v>
      </c>
    </row>
    <row r="96" spans="1:13" x14ac:dyDescent="0.2">
      <c r="A96" s="10">
        <v>42767</v>
      </c>
      <c r="B96" s="5" t="s">
        <v>83</v>
      </c>
      <c r="C96" s="5" t="s">
        <v>162</v>
      </c>
      <c r="D96" s="18">
        <v>271.30840000000001</v>
      </c>
      <c r="E96" s="8">
        <v>72854.907999999996</v>
      </c>
      <c r="F96" s="9">
        <v>97659364</v>
      </c>
      <c r="G96" s="18">
        <v>93.864599999999996</v>
      </c>
      <c r="H96" s="8">
        <v>6226.1918999999998</v>
      </c>
      <c r="I96" s="9">
        <v>8540076</v>
      </c>
      <c r="J96" s="18">
        <v>365.173</v>
      </c>
      <c r="K96" s="8">
        <v>79081.099900000001</v>
      </c>
      <c r="L96" s="9">
        <v>106199440</v>
      </c>
      <c r="M96" s="33">
        <v>19</v>
      </c>
    </row>
    <row r="97" spans="1:13" x14ac:dyDescent="0.2">
      <c r="A97" s="10">
        <v>42795</v>
      </c>
      <c r="B97" s="5" t="s">
        <v>83</v>
      </c>
      <c r="C97" s="5" t="s">
        <v>162</v>
      </c>
      <c r="D97" s="18">
        <v>275.55369999999999</v>
      </c>
      <c r="E97" s="8">
        <v>78504.586800000005</v>
      </c>
      <c r="F97" s="9">
        <v>101339859</v>
      </c>
      <c r="G97" s="18">
        <v>91.682000000000002</v>
      </c>
      <c r="H97" s="8">
        <v>6245.7352000000001</v>
      </c>
      <c r="I97" s="9">
        <v>8367602</v>
      </c>
      <c r="J97" s="18">
        <v>367.23570000000001</v>
      </c>
      <c r="K97" s="8">
        <v>84750.322</v>
      </c>
      <c r="L97" s="9">
        <v>109707461</v>
      </c>
      <c r="M97" s="33">
        <v>22</v>
      </c>
    </row>
    <row r="98" spans="1:13" x14ac:dyDescent="0.2">
      <c r="A98" s="10">
        <v>42826</v>
      </c>
      <c r="B98" s="5" t="s">
        <v>84</v>
      </c>
      <c r="C98" s="5" t="s">
        <v>163</v>
      </c>
      <c r="D98" s="18">
        <v>230.36840000000001</v>
      </c>
      <c r="E98" s="8">
        <v>72841.471300000005</v>
      </c>
      <c r="F98" s="9">
        <v>91730573</v>
      </c>
      <c r="G98" s="18">
        <v>99.428100000000001</v>
      </c>
      <c r="H98" s="8">
        <v>7002.7219999999998</v>
      </c>
      <c r="I98" s="9">
        <v>8848328</v>
      </c>
      <c r="J98" s="18">
        <v>329.79649999999998</v>
      </c>
      <c r="K98" s="8">
        <v>79844.193299999999</v>
      </c>
      <c r="L98" s="9">
        <v>100578901</v>
      </c>
      <c r="M98" s="33">
        <v>18</v>
      </c>
    </row>
    <row r="99" spans="1:13" x14ac:dyDescent="0.2">
      <c r="A99" s="10">
        <v>42856</v>
      </c>
      <c r="B99" s="5" t="s">
        <v>84</v>
      </c>
      <c r="C99" s="5" t="s">
        <v>163</v>
      </c>
      <c r="D99" s="18">
        <v>297.51659999999998</v>
      </c>
      <c r="E99" s="8">
        <v>92483.060599999997</v>
      </c>
      <c r="F99" s="9">
        <v>112567163</v>
      </c>
      <c r="G99" s="18">
        <v>135.81899999999999</v>
      </c>
      <c r="H99" s="8">
        <v>8549.9958999999999</v>
      </c>
      <c r="I99" s="9">
        <v>11413372</v>
      </c>
      <c r="J99" s="18">
        <v>433.3356</v>
      </c>
      <c r="K99" s="8">
        <v>101033.05650000001</v>
      </c>
      <c r="L99" s="9">
        <v>123980535</v>
      </c>
      <c r="M99" s="33">
        <v>22</v>
      </c>
    </row>
    <row r="100" spans="1:13" x14ac:dyDescent="0.2">
      <c r="A100" s="10">
        <v>42887</v>
      </c>
      <c r="B100" s="5" t="s">
        <v>84</v>
      </c>
      <c r="C100" s="5" t="s">
        <v>163</v>
      </c>
      <c r="D100" s="18">
        <v>268.214</v>
      </c>
      <c r="E100" s="8">
        <v>93836.931200000006</v>
      </c>
      <c r="F100" s="9">
        <v>110051860</v>
      </c>
      <c r="G100" s="18">
        <v>88.364999999999995</v>
      </c>
      <c r="H100" s="8">
        <v>6160.6887999999999</v>
      </c>
      <c r="I100" s="9">
        <v>8283276</v>
      </c>
      <c r="J100" s="18">
        <v>356.57900000000001</v>
      </c>
      <c r="K100" s="8">
        <v>99997.62</v>
      </c>
      <c r="L100" s="9">
        <v>118335136</v>
      </c>
      <c r="M100" s="33">
        <v>21</v>
      </c>
    </row>
    <row r="101" spans="1:13" x14ac:dyDescent="0.2">
      <c r="A101" s="10">
        <v>42917</v>
      </c>
      <c r="B101" s="5" t="s">
        <v>84</v>
      </c>
      <c r="C101" s="5" t="s">
        <v>164</v>
      </c>
      <c r="D101" s="18">
        <v>312.86770000000001</v>
      </c>
      <c r="E101" s="8">
        <v>98157.4902</v>
      </c>
      <c r="F101" s="9">
        <v>113202652</v>
      </c>
      <c r="G101" s="18">
        <v>111.5077</v>
      </c>
      <c r="H101" s="8">
        <v>7955.9733999999999</v>
      </c>
      <c r="I101" s="9">
        <v>10583721</v>
      </c>
      <c r="J101" s="18">
        <v>424.37540000000001</v>
      </c>
      <c r="K101" s="8">
        <v>106113.4636</v>
      </c>
      <c r="L101" s="9">
        <v>123786373</v>
      </c>
      <c r="M101" s="33">
        <v>21</v>
      </c>
    </row>
    <row r="102" spans="1:13" x14ac:dyDescent="0.2">
      <c r="A102" s="10">
        <v>42948</v>
      </c>
      <c r="B102" s="5" t="s">
        <v>84</v>
      </c>
      <c r="C102" s="5" t="s">
        <v>164</v>
      </c>
      <c r="D102" s="18">
        <v>390.94009999999997</v>
      </c>
      <c r="E102" s="8">
        <v>122401.8268</v>
      </c>
      <c r="F102" s="9">
        <v>137257446</v>
      </c>
      <c r="G102" s="18">
        <v>127.3279</v>
      </c>
      <c r="H102" s="8">
        <v>8376.8176000000003</v>
      </c>
      <c r="I102" s="9">
        <v>11169729</v>
      </c>
      <c r="J102" s="18">
        <v>518.26800000000003</v>
      </c>
      <c r="K102" s="8">
        <v>130778.6444</v>
      </c>
      <c r="L102" s="9">
        <v>148427175</v>
      </c>
      <c r="M102" s="33">
        <v>21</v>
      </c>
    </row>
    <row r="103" spans="1:13" x14ac:dyDescent="0.2">
      <c r="A103" s="10">
        <v>42979</v>
      </c>
      <c r="B103" s="5" t="s">
        <v>84</v>
      </c>
      <c r="C103" s="5" t="s">
        <v>164</v>
      </c>
      <c r="D103" s="18">
        <v>367.58539999999999</v>
      </c>
      <c r="E103" s="8">
        <v>110751.44590000001</v>
      </c>
      <c r="F103" s="9">
        <v>126337128</v>
      </c>
      <c r="G103" s="18">
        <v>115.474</v>
      </c>
      <c r="H103" s="8">
        <v>8249.2901000000002</v>
      </c>
      <c r="I103" s="9">
        <v>10363286</v>
      </c>
      <c r="J103" s="18">
        <v>483.05939999999998</v>
      </c>
      <c r="K103" s="8">
        <v>119000.736</v>
      </c>
      <c r="L103" s="9">
        <v>136700414</v>
      </c>
      <c r="M103" s="33">
        <v>21</v>
      </c>
    </row>
    <row r="104" spans="1:13" x14ac:dyDescent="0.2">
      <c r="A104" s="10">
        <v>43009</v>
      </c>
      <c r="B104" s="5" t="s">
        <v>84</v>
      </c>
      <c r="C104" s="5" t="s">
        <v>165</v>
      </c>
      <c r="D104" s="18">
        <v>361.7851</v>
      </c>
      <c r="E104" s="8">
        <v>106822.42019999999</v>
      </c>
      <c r="F104" s="9">
        <v>119056866</v>
      </c>
      <c r="G104" s="18">
        <v>124.396</v>
      </c>
      <c r="H104" s="8">
        <v>7798.7667000000001</v>
      </c>
      <c r="I104" s="9">
        <v>9818348</v>
      </c>
      <c r="J104" s="18">
        <v>486.18110000000001</v>
      </c>
      <c r="K104" s="8">
        <v>114621.1869</v>
      </c>
      <c r="L104" s="9">
        <v>128875214</v>
      </c>
      <c r="M104" s="33">
        <v>20</v>
      </c>
    </row>
    <row r="105" spans="1:13" x14ac:dyDescent="0.2">
      <c r="A105" s="10">
        <v>43040</v>
      </c>
      <c r="B105" s="5" t="s">
        <v>84</v>
      </c>
      <c r="C105" s="5" t="s">
        <v>165</v>
      </c>
      <c r="D105" s="18">
        <v>384.60660000000001</v>
      </c>
      <c r="E105" s="8">
        <v>128182.7205</v>
      </c>
      <c r="F105" s="9">
        <v>137569229</v>
      </c>
      <c r="G105" s="18">
        <v>149.86330000000001</v>
      </c>
      <c r="H105" s="8">
        <v>8588.2392</v>
      </c>
      <c r="I105" s="9">
        <v>11395754</v>
      </c>
      <c r="J105" s="18">
        <v>534.46990000000005</v>
      </c>
      <c r="K105" s="8">
        <v>136770.95970000001</v>
      </c>
      <c r="L105" s="9">
        <v>148964983</v>
      </c>
      <c r="M105" s="33">
        <v>22</v>
      </c>
    </row>
    <row r="106" spans="1:13" x14ac:dyDescent="0.2">
      <c r="A106" s="10">
        <v>43070</v>
      </c>
      <c r="B106" s="5" t="s">
        <v>84</v>
      </c>
      <c r="C106" s="5" t="s">
        <v>165</v>
      </c>
      <c r="D106" s="18">
        <v>415.92430000000002</v>
      </c>
      <c r="E106" s="8">
        <v>113183.5004</v>
      </c>
      <c r="F106" s="9">
        <v>123101774</v>
      </c>
      <c r="G106" s="18">
        <v>111.4093</v>
      </c>
      <c r="H106" s="8">
        <v>7381.7550000000001</v>
      </c>
      <c r="I106" s="9">
        <v>9862509</v>
      </c>
      <c r="J106" s="18">
        <v>527.33360000000005</v>
      </c>
      <c r="K106" s="8">
        <v>120565.25539999999</v>
      </c>
      <c r="L106" s="9">
        <v>132964283</v>
      </c>
      <c r="M106" s="33">
        <v>20</v>
      </c>
    </row>
    <row r="107" spans="1:13" x14ac:dyDescent="0.2">
      <c r="A107" s="10">
        <v>43101</v>
      </c>
      <c r="B107" s="5" t="s">
        <v>84</v>
      </c>
      <c r="C107" s="5" t="s">
        <v>166</v>
      </c>
      <c r="D107" s="18">
        <v>439.67349999999999</v>
      </c>
      <c r="E107" s="8">
        <v>127685.07</v>
      </c>
      <c r="F107" s="9">
        <v>134189456</v>
      </c>
      <c r="G107" s="18">
        <v>174.0334</v>
      </c>
      <c r="H107" s="8">
        <v>10919.4998</v>
      </c>
      <c r="I107" s="9">
        <v>13536102</v>
      </c>
      <c r="J107" s="18">
        <v>613.70690000000002</v>
      </c>
      <c r="K107" s="8">
        <v>138604.5698</v>
      </c>
      <c r="L107" s="9">
        <v>147725558</v>
      </c>
      <c r="M107" s="33">
        <v>22</v>
      </c>
    </row>
    <row r="108" spans="1:13" x14ac:dyDescent="0.2">
      <c r="A108" s="10">
        <v>43132</v>
      </c>
      <c r="B108" s="5" t="s">
        <v>84</v>
      </c>
      <c r="C108" s="5" t="s">
        <v>166</v>
      </c>
      <c r="D108" s="18">
        <v>574.94470000000001</v>
      </c>
      <c r="E108" s="8">
        <v>132888.0385</v>
      </c>
      <c r="F108" s="9">
        <v>143940748</v>
      </c>
      <c r="G108" s="18">
        <v>137.80359999999999</v>
      </c>
      <c r="H108" s="8">
        <v>8274.0586000000003</v>
      </c>
      <c r="I108" s="9">
        <v>10981511</v>
      </c>
      <c r="J108" s="18">
        <v>712.74829999999997</v>
      </c>
      <c r="K108" s="8">
        <v>141162.09710000001</v>
      </c>
      <c r="L108" s="9">
        <v>154922259</v>
      </c>
      <c r="M108" s="33">
        <v>19</v>
      </c>
    </row>
    <row r="109" spans="1:13" x14ac:dyDescent="0.2">
      <c r="A109" s="10">
        <v>43160</v>
      </c>
      <c r="B109" s="5" t="s">
        <v>84</v>
      </c>
      <c r="C109" s="5" t="s">
        <v>166</v>
      </c>
      <c r="D109" s="18">
        <v>562.11069999999995</v>
      </c>
      <c r="E109" s="8">
        <v>149984.78890000001</v>
      </c>
      <c r="F109" s="9">
        <v>166029327</v>
      </c>
      <c r="G109" s="18">
        <v>106.74769999999999</v>
      </c>
      <c r="H109" s="8">
        <v>7292.2785000000003</v>
      </c>
      <c r="I109" s="9">
        <v>10155440</v>
      </c>
      <c r="J109" s="18">
        <v>668.85839999999996</v>
      </c>
      <c r="K109" s="8">
        <v>157277.0674</v>
      </c>
      <c r="L109" s="9">
        <v>176184767</v>
      </c>
      <c r="M109" s="33">
        <v>19</v>
      </c>
    </row>
    <row r="110" spans="1:13" x14ac:dyDescent="0.2">
      <c r="A110" s="10">
        <v>43191</v>
      </c>
      <c r="B110" s="5" t="s">
        <v>85</v>
      </c>
      <c r="C110" s="5" t="s">
        <v>167</v>
      </c>
      <c r="D110" s="18">
        <v>435.6961</v>
      </c>
      <c r="E110" s="8">
        <v>127407.8599</v>
      </c>
      <c r="F110" s="9">
        <v>137562321</v>
      </c>
      <c r="G110" s="18">
        <v>148.7586</v>
      </c>
      <c r="H110" s="8">
        <v>10137.933800000001</v>
      </c>
      <c r="I110" s="9">
        <v>13471803</v>
      </c>
      <c r="J110" s="18">
        <v>584.4547</v>
      </c>
      <c r="K110" s="8">
        <v>137545.79370000001</v>
      </c>
      <c r="L110" s="9">
        <v>151034124</v>
      </c>
      <c r="M110" s="33">
        <v>21</v>
      </c>
    </row>
    <row r="111" spans="1:13" x14ac:dyDescent="0.2">
      <c r="A111" s="10">
        <v>43221</v>
      </c>
      <c r="B111" s="5" t="s">
        <v>85</v>
      </c>
      <c r="C111" s="5" t="s">
        <v>167</v>
      </c>
      <c r="D111" s="18">
        <v>472.12209999999999</v>
      </c>
      <c r="E111" s="8">
        <v>164191.97070000001</v>
      </c>
      <c r="F111" s="9">
        <v>169458594</v>
      </c>
      <c r="G111" s="18">
        <v>162.11670000000001</v>
      </c>
      <c r="H111" s="8">
        <v>10456.483700000001</v>
      </c>
      <c r="I111" s="9">
        <v>15074625</v>
      </c>
      <c r="J111" s="18">
        <v>634.23879999999997</v>
      </c>
      <c r="K111" s="8">
        <v>174648.45439999999</v>
      </c>
      <c r="L111" s="9">
        <v>184533219</v>
      </c>
      <c r="M111" s="33">
        <v>22</v>
      </c>
    </row>
    <row r="112" spans="1:13" x14ac:dyDescent="0.2">
      <c r="A112" s="10">
        <v>43252</v>
      </c>
      <c r="B112" s="5" t="s">
        <v>85</v>
      </c>
      <c r="C112" s="5" t="s">
        <v>167</v>
      </c>
      <c r="D112" s="18">
        <v>499.46510000000001</v>
      </c>
      <c r="E112" s="8">
        <v>158871.40710000001</v>
      </c>
      <c r="F112" s="9">
        <v>161100469</v>
      </c>
      <c r="G112" s="18">
        <v>133.63470000000001</v>
      </c>
      <c r="H112" s="8">
        <v>9375.3147000000008</v>
      </c>
      <c r="I112" s="9">
        <v>13180478</v>
      </c>
      <c r="J112" s="18">
        <v>633.09979999999996</v>
      </c>
      <c r="K112" s="8">
        <v>168246.7218</v>
      </c>
      <c r="L112" s="9">
        <v>174280947</v>
      </c>
      <c r="M112" s="33">
        <v>21</v>
      </c>
    </row>
    <row r="113" spans="1:13" x14ac:dyDescent="0.2">
      <c r="A113" s="10">
        <v>43282</v>
      </c>
      <c r="B113" s="5" t="s">
        <v>85</v>
      </c>
      <c r="C113" s="5" t="s">
        <v>168</v>
      </c>
      <c r="D113" s="18">
        <v>443.31569999999999</v>
      </c>
      <c r="E113" s="8">
        <v>155012.86439999999</v>
      </c>
      <c r="F113" s="9">
        <v>153991422</v>
      </c>
      <c r="G113" s="18">
        <v>193.4128</v>
      </c>
      <c r="H113" s="8">
        <v>12494.5111</v>
      </c>
      <c r="I113" s="9">
        <v>16800079</v>
      </c>
      <c r="J113" s="18">
        <v>636.72850000000005</v>
      </c>
      <c r="K113" s="8">
        <v>167507.37549999999</v>
      </c>
      <c r="L113" s="9">
        <v>170791501</v>
      </c>
      <c r="M113" s="33">
        <v>22</v>
      </c>
    </row>
    <row r="114" spans="1:13" x14ac:dyDescent="0.2">
      <c r="A114" s="10">
        <v>43313</v>
      </c>
      <c r="B114" s="5" t="s">
        <v>85</v>
      </c>
      <c r="C114" s="5" t="s">
        <v>168</v>
      </c>
      <c r="D114" s="18">
        <v>414.02100000000002</v>
      </c>
      <c r="E114" s="8">
        <v>168113.92420000001</v>
      </c>
      <c r="F114" s="9">
        <v>158399615</v>
      </c>
      <c r="G114" s="18">
        <v>195.46709999999999</v>
      </c>
      <c r="H114" s="8">
        <v>12955.2353</v>
      </c>
      <c r="I114" s="9">
        <v>16618160</v>
      </c>
      <c r="J114" s="18">
        <v>609.48810000000003</v>
      </c>
      <c r="K114" s="8">
        <v>181069.15950000001</v>
      </c>
      <c r="L114" s="9">
        <v>175017775</v>
      </c>
      <c r="M114" s="33">
        <v>21</v>
      </c>
    </row>
    <row r="115" spans="1:13" x14ac:dyDescent="0.2">
      <c r="A115" s="10">
        <v>43344</v>
      </c>
      <c r="B115" s="5" t="s">
        <v>85</v>
      </c>
      <c r="C115" s="5" t="s">
        <v>168</v>
      </c>
      <c r="D115" s="18">
        <v>644.0394</v>
      </c>
      <c r="E115" s="8">
        <v>193377.74309999999</v>
      </c>
      <c r="F115" s="9">
        <v>191276050</v>
      </c>
      <c r="G115" s="18">
        <v>178.08340000000001</v>
      </c>
      <c r="H115" s="8">
        <v>11164.330400000001</v>
      </c>
      <c r="I115" s="9">
        <v>14933646</v>
      </c>
      <c r="J115" s="18">
        <v>822.12279999999998</v>
      </c>
      <c r="K115" s="8">
        <v>204542.0735</v>
      </c>
      <c r="L115" s="9">
        <v>206209696</v>
      </c>
      <c r="M115" s="33">
        <v>18</v>
      </c>
    </row>
    <row r="116" spans="1:13" x14ac:dyDescent="0.2">
      <c r="A116" s="10">
        <v>43374</v>
      </c>
      <c r="B116" s="5" t="s">
        <v>85</v>
      </c>
      <c r="C116" s="5" t="s">
        <v>169</v>
      </c>
      <c r="D116" s="18">
        <v>807.78930000000003</v>
      </c>
      <c r="E116" s="8">
        <v>192630.77499999999</v>
      </c>
      <c r="F116" s="9">
        <v>224404182</v>
      </c>
      <c r="G116" s="18">
        <v>207.43639999999999</v>
      </c>
      <c r="H116" s="8">
        <v>10148.578299999999</v>
      </c>
      <c r="I116" s="9">
        <v>15074423</v>
      </c>
      <c r="J116" s="18">
        <v>1015.2257</v>
      </c>
      <c r="K116" s="8">
        <v>202779.35329999999</v>
      </c>
      <c r="L116" s="9">
        <v>239478605</v>
      </c>
      <c r="M116" s="33">
        <v>21</v>
      </c>
    </row>
    <row r="117" spans="1:13" x14ac:dyDescent="0.2">
      <c r="A117" s="10">
        <v>43405</v>
      </c>
      <c r="B117" s="5" t="s">
        <v>85</v>
      </c>
      <c r="C117" s="5" t="s">
        <v>169</v>
      </c>
      <c r="D117" s="18">
        <v>493.33370000000002</v>
      </c>
      <c r="E117" s="8">
        <v>159190.05559999999</v>
      </c>
      <c r="F117" s="9">
        <v>282797526</v>
      </c>
      <c r="G117" s="18">
        <v>147.70590000000001</v>
      </c>
      <c r="H117" s="8">
        <v>8665.2086999999992</v>
      </c>
      <c r="I117" s="9">
        <v>15191944</v>
      </c>
      <c r="J117" s="18">
        <v>641.03959999999995</v>
      </c>
      <c r="K117" s="8">
        <v>167855.26430000001</v>
      </c>
      <c r="L117" s="9">
        <v>297989470</v>
      </c>
      <c r="M117" s="33">
        <v>20</v>
      </c>
    </row>
    <row r="118" spans="1:13" x14ac:dyDescent="0.2">
      <c r="A118" s="10">
        <v>43435</v>
      </c>
      <c r="B118" s="5" t="s">
        <v>85</v>
      </c>
      <c r="C118" s="5" t="s">
        <v>169</v>
      </c>
      <c r="D118" s="18">
        <v>593.41949999999997</v>
      </c>
      <c r="E118" s="8">
        <v>167229.54860000001</v>
      </c>
      <c r="F118" s="9">
        <v>286398558</v>
      </c>
      <c r="G118" s="18">
        <v>141.21299999999999</v>
      </c>
      <c r="H118" s="8">
        <v>8577.7507000000005</v>
      </c>
      <c r="I118" s="9">
        <v>14389130</v>
      </c>
      <c r="J118" s="18">
        <v>734.63250000000005</v>
      </c>
      <c r="K118" s="8">
        <v>175807.29930000001</v>
      </c>
      <c r="L118" s="9">
        <v>300787688</v>
      </c>
      <c r="M118" s="33">
        <v>20</v>
      </c>
    </row>
    <row r="119" spans="1:13" x14ac:dyDescent="0.2">
      <c r="A119" s="10">
        <v>43466</v>
      </c>
      <c r="B119" s="5" t="s">
        <v>85</v>
      </c>
      <c r="C119" s="5" t="s">
        <v>170</v>
      </c>
      <c r="D119" s="18">
        <v>598.14229999999998</v>
      </c>
      <c r="E119" s="8">
        <v>192035.34039999999</v>
      </c>
      <c r="F119" s="9">
        <v>325734039</v>
      </c>
      <c r="G119" s="18">
        <v>169.46619999999999</v>
      </c>
      <c r="H119" s="8">
        <v>11316.1253</v>
      </c>
      <c r="I119" s="9">
        <v>18672433</v>
      </c>
      <c r="J119" s="18">
        <v>767.60850000000005</v>
      </c>
      <c r="K119" s="8">
        <v>203351.4657</v>
      </c>
      <c r="L119" s="9">
        <v>344406472</v>
      </c>
      <c r="M119" s="33">
        <v>23</v>
      </c>
    </row>
    <row r="120" spans="1:13" x14ac:dyDescent="0.2">
      <c r="A120" s="10">
        <v>43497</v>
      </c>
      <c r="B120" s="5" t="s">
        <v>85</v>
      </c>
      <c r="C120" s="5" t="s">
        <v>170</v>
      </c>
      <c r="D120" s="18">
        <v>525.65740000000005</v>
      </c>
      <c r="E120" s="8">
        <v>163508.0423</v>
      </c>
      <c r="F120" s="9">
        <v>267042250</v>
      </c>
      <c r="G120" s="18">
        <v>168.8322</v>
      </c>
      <c r="H120" s="8">
        <v>10353.197099999999</v>
      </c>
      <c r="I120" s="9">
        <v>17742167</v>
      </c>
      <c r="J120" s="18">
        <v>694.4896</v>
      </c>
      <c r="K120" s="8">
        <v>173861.23939999999</v>
      </c>
      <c r="L120" s="9">
        <v>284784417</v>
      </c>
      <c r="M120" s="33">
        <v>20</v>
      </c>
    </row>
    <row r="121" spans="1:13" x14ac:dyDescent="0.2">
      <c r="A121" s="10">
        <v>43525</v>
      </c>
      <c r="B121" s="5" t="s">
        <v>85</v>
      </c>
      <c r="C121" s="5" t="s">
        <v>170</v>
      </c>
      <c r="D121" s="18">
        <v>613.99789999999996</v>
      </c>
      <c r="E121" s="8">
        <v>191454.5178</v>
      </c>
      <c r="F121" s="9">
        <v>294292461</v>
      </c>
      <c r="G121" s="18">
        <v>153.9761</v>
      </c>
      <c r="H121" s="8">
        <v>10179.079299999999</v>
      </c>
      <c r="I121" s="9">
        <v>15837654</v>
      </c>
      <c r="J121" s="18">
        <v>767.97400000000005</v>
      </c>
      <c r="K121" s="8">
        <v>201633.59710000001</v>
      </c>
      <c r="L121" s="9">
        <v>310130115</v>
      </c>
      <c r="M121" s="33">
        <v>19</v>
      </c>
    </row>
    <row r="122" spans="1:13" x14ac:dyDescent="0.2">
      <c r="A122" s="10">
        <v>43556</v>
      </c>
      <c r="B122" s="5" t="s">
        <v>86</v>
      </c>
      <c r="C122" s="5" t="s">
        <v>171</v>
      </c>
      <c r="D122" s="18">
        <v>562.74260000000004</v>
      </c>
      <c r="E122" s="8">
        <v>200306.4614</v>
      </c>
      <c r="F122" s="9">
        <v>298812862</v>
      </c>
      <c r="G122" s="18">
        <v>154.5427</v>
      </c>
      <c r="H122" s="8">
        <v>9592.9277999999995</v>
      </c>
      <c r="I122" s="9">
        <v>14974255</v>
      </c>
      <c r="J122" s="18">
        <v>717.28530000000001</v>
      </c>
      <c r="K122" s="8">
        <v>209899.38920000001</v>
      </c>
      <c r="L122" s="9">
        <v>313787117</v>
      </c>
      <c r="M122" s="33">
        <v>19</v>
      </c>
    </row>
    <row r="123" spans="1:13" x14ac:dyDescent="0.2">
      <c r="A123" s="10">
        <v>43586</v>
      </c>
      <c r="B123" s="5" t="s">
        <v>86</v>
      </c>
      <c r="C123" s="5" t="s">
        <v>171</v>
      </c>
      <c r="D123" s="18">
        <v>787.68859999999995</v>
      </c>
      <c r="E123" s="8">
        <v>226295.0251</v>
      </c>
      <c r="F123" s="9">
        <v>329565220</v>
      </c>
      <c r="G123" s="18">
        <v>189.8279</v>
      </c>
      <c r="H123" s="8">
        <v>9582.4933000000001</v>
      </c>
      <c r="I123" s="9">
        <v>15623172</v>
      </c>
      <c r="J123" s="18">
        <v>977.51649999999995</v>
      </c>
      <c r="K123" s="8">
        <v>235877.5184</v>
      </c>
      <c r="L123" s="9">
        <v>345188392</v>
      </c>
      <c r="M123" s="33">
        <v>22</v>
      </c>
    </row>
    <row r="124" spans="1:13" x14ac:dyDescent="0.2">
      <c r="A124" s="10">
        <v>43617</v>
      </c>
      <c r="B124" s="5" t="s">
        <v>86</v>
      </c>
      <c r="C124" s="5" t="s">
        <v>171</v>
      </c>
      <c r="D124" s="18">
        <v>604.63509999999997</v>
      </c>
      <c r="E124" s="8">
        <v>226316.34820000001</v>
      </c>
      <c r="F124" s="9">
        <v>324033594</v>
      </c>
      <c r="G124" s="18">
        <v>116.8017</v>
      </c>
      <c r="H124" s="8">
        <v>8055.1445999999996</v>
      </c>
      <c r="I124" s="9">
        <v>13978340</v>
      </c>
      <c r="J124" s="18">
        <v>721.43679999999995</v>
      </c>
      <c r="K124" s="8">
        <v>234371.49280000001</v>
      </c>
      <c r="L124" s="9">
        <v>338011934</v>
      </c>
      <c r="M124" s="33">
        <v>19</v>
      </c>
    </row>
    <row r="125" spans="1:13" x14ac:dyDescent="0.2">
      <c r="A125" s="10">
        <v>43647</v>
      </c>
      <c r="B125" s="5" t="s">
        <v>86</v>
      </c>
      <c r="C125" s="5" t="s">
        <v>172</v>
      </c>
      <c r="D125" s="18">
        <v>707.06209999999999</v>
      </c>
      <c r="E125" s="8">
        <v>255566.32889999999</v>
      </c>
      <c r="F125" s="9">
        <v>369853578</v>
      </c>
      <c r="G125" s="18">
        <v>184.09180000000001</v>
      </c>
      <c r="H125" s="8">
        <v>11604.2767</v>
      </c>
      <c r="I125" s="9">
        <v>18661200</v>
      </c>
      <c r="J125" s="18">
        <v>891.15390000000002</v>
      </c>
      <c r="K125" s="8">
        <v>267170.60560000001</v>
      </c>
      <c r="L125" s="9">
        <v>388514778</v>
      </c>
      <c r="M125" s="33">
        <v>23</v>
      </c>
    </row>
    <row r="126" spans="1:13" x14ac:dyDescent="0.2">
      <c r="A126" s="10">
        <v>43678</v>
      </c>
      <c r="B126" s="5" t="s">
        <v>86</v>
      </c>
      <c r="C126" s="5" t="s">
        <v>172</v>
      </c>
      <c r="D126" s="18">
        <v>934.67470000000003</v>
      </c>
      <c r="E126" s="8">
        <v>276292.83169999998</v>
      </c>
      <c r="F126" s="9">
        <v>427692413</v>
      </c>
      <c r="G126" s="18">
        <v>178.68950000000001</v>
      </c>
      <c r="H126" s="8">
        <v>10350.2462</v>
      </c>
      <c r="I126" s="9">
        <v>17909337</v>
      </c>
      <c r="J126" s="18">
        <v>1113.3642</v>
      </c>
      <c r="K126" s="8">
        <v>286643.07789999997</v>
      </c>
      <c r="L126" s="9">
        <v>445601750</v>
      </c>
      <c r="M126" s="33">
        <v>20</v>
      </c>
    </row>
    <row r="127" spans="1:13" x14ac:dyDescent="0.2">
      <c r="A127" s="10">
        <v>43709</v>
      </c>
      <c r="B127" s="5" t="s">
        <v>86</v>
      </c>
      <c r="C127" s="5" t="s">
        <v>172</v>
      </c>
      <c r="D127" s="18">
        <v>962.56460000000004</v>
      </c>
      <c r="E127" s="8">
        <v>259936.228</v>
      </c>
      <c r="F127" s="9">
        <v>399919762</v>
      </c>
      <c r="G127" s="18">
        <v>172.64060000000001</v>
      </c>
      <c r="H127" s="8">
        <v>10391.3367</v>
      </c>
      <c r="I127" s="9">
        <v>17573847</v>
      </c>
      <c r="J127" s="18">
        <v>1135.2052000000001</v>
      </c>
      <c r="K127" s="8">
        <v>270327.56469999999</v>
      </c>
      <c r="L127" s="9">
        <v>417493609</v>
      </c>
      <c r="M127" s="33">
        <v>19</v>
      </c>
    </row>
    <row r="128" spans="1:13" x14ac:dyDescent="0.2">
      <c r="A128" s="10">
        <v>43739</v>
      </c>
      <c r="B128" s="5" t="s">
        <v>86</v>
      </c>
      <c r="C128" s="5" t="s">
        <v>173</v>
      </c>
      <c r="D128" s="18">
        <v>892.98080000000004</v>
      </c>
      <c r="E128" s="8">
        <v>265952.658</v>
      </c>
      <c r="F128" s="9">
        <v>400572382</v>
      </c>
      <c r="G128" s="18">
        <v>215.79990000000001</v>
      </c>
      <c r="H128" s="8">
        <v>10245.2158</v>
      </c>
      <c r="I128" s="9">
        <v>17869436</v>
      </c>
      <c r="J128" s="18">
        <v>1108.7807</v>
      </c>
      <c r="K128" s="8">
        <v>276197.8738</v>
      </c>
      <c r="L128" s="9">
        <v>418441818</v>
      </c>
      <c r="M128" s="33">
        <v>20</v>
      </c>
    </row>
    <row r="129" spans="1:13" x14ac:dyDescent="0.2">
      <c r="A129" s="10">
        <v>43770</v>
      </c>
      <c r="B129" s="5" t="s">
        <v>86</v>
      </c>
      <c r="C129" s="5" t="s">
        <v>173</v>
      </c>
      <c r="D129" s="18">
        <v>686.32870000000003</v>
      </c>
      <c r="E129" s="8">
        <v>243568.5742</v>
      </c>
      <c r="F129" s="9">
        <v>347864776</v>
      </c>
      <c r="G129" s="18">
        <v>209.24690000000001</v>
      </c>
      <c r="H129" s="8">
        <v>10394.2513</v>
      </c>
      <c r="I129" s="9">
        <v>17640016</v>
      </c>
      <c r="J129" s="18">
        <v>895.57560000000001</v>
      </c>
      <c r="K129" s="8">
        <v>253962.82550000001</v>
      </c>
      <c r="L129" s="9">
        <v>365504792</v>
      </c>
      <c r="M129" s="33">
        <v>20</v>
      </c>
    </row>
    <row r="130" spans="1:13" x14ac:dyDescent="0.2">
      <c r="A130" s="10">
        <v>43800</v>
      </c>
      <c r="B130" s="5" t="s">
        <v>86</v>
      </c>
      <c r="C130" s="5" t="s">
        <v>173</v>
      </c>
      <c r="D130" s="18">
        <v>708.83799999999997</v>
      </c>
      <c r="E130" s="8">
        <v>263915.39120000001</v>
      </c>
      <c r="F130" s="9">
        <v>369741497</v>
      </c>
      <c r="G130" s="18">
        <v>155.8212</v>
      </c>
      <c r="H130" s="8">
        <v>9315.9444000000003</v>
      </c>
      <c r="I130" s="9">
        <v>14906876</v>
      </c>
      <c r="J130" s="18">
        <v>864.65920000000006</v>
      </c>
      <c r="K130" s="8">
        <v>273231.33559999999</v>
      </c>
      <c r="L130" s="9">
        <v>384648373</v>
      </c>
      <c r="M130" s="33">
        <v>21</v>
      </c>
    </row>
    <row r="131" spans="1:13" x14ac:dyDescent="0.2">
      <c r="A131" s="10">
        <v>43831</v>
      </c>
      <c r="B131" s="5" t="s">
        <v>86</v>
      </c>
      <c r="C131" s="5" t="s">
        <v>174</v>
      </c>
      <c r="D131" s="18">
        <v>990.96529999999996</v>
      </c>
      <c r="E131" s="8">
        <v>352524.04229999997</v>
      </c>
      <c r="F131" s="9">
        <v>498147694</v>
      </c>
      <c r="G131" s="18">
        <v>209.01759999999999</v>
      </c>
      <c r="H131" s="8">
        <v>13311.285599999999</v>
      </c>
      <c r="I131" s="9">
        <v>18229630</v>
      </c>
      <c r="J131" s="18">
        <v>1199.9829</v>
      </c>
      <c r="K131" s="8">
        <v>365835.32789999997</v>
      </c>
      <c r="L131" s="9">
        <v>516377324</v>
      </c>
      <c r="M131" s="33">
        <v>23</v>
      </c>
    </row>
    <row r="132" spans="1:13" x14ac:dyDescent="0.2">
      <c r="A132" s="10">
        <v>43862</v>
      </c>
      <c r="B132" s="5" t="s">
        <v>86</v>
      </c>
      <c r="C132" s="5" t="s">
        <v>174</v>
      </c>
      <c r="D132" s="18">
        <v>941.15520000000004</v>
      </c>
      <c r="E132" s="8">
        <v>317067.66320000001</v>
      </c>
      <c r="F132" s="9">
        <v>449362949</v>
      </c>
      <c r="G132" s="18">
        <v>214.435</v>
      </c>
      <c r="H132" s="8">
        <v>12732.782499999999</v>
      </c>
      <c r="I132" s="9">
        <v>17833803</v>
      </c>
      <c r="J132" s="18">
        <v>1155.5902000000001</v>
      </c>
      <c r="K132" s="8">
        <v>329800.44569999998</v>
      </c>
      <c r="L132" s="9">
        <v>467196752</v>
      </c>
      <c r="M132" s="33">
        <v>20</v>
      </c>
    </row>
    <row r="133" spans="1:13" x14ac:dyDescent="0.2">
      <c r="A133" s="10">
        <v>43891</v>
      </c>
      <c r="B133" s="5" t="s">
        <v>86</v>
      </c>
      <c r="C133" s="5" t="s">
        <v>174</v>
      </c>
      <c r="D133" s="18">
        <v>1985.4485999999999</v>
      </c>
      <c r="E133" s="8">
        <v>219178.14079999999</v>
      </c>
      <c r="F133" s="9">
        <v>360803570</v>
      </c>
      <c r="G133" s="18">
        <v>282.61669999999998</v>
      </c>
      <c r="H133" s="8">
        <v>7312.9071999999996</v>
      </c>
      <c r="I133" s="9">
        <v>12635220</v>
      </c>
      <c r="J133" s="18">
        <v>2268.0653000000002</v>
      </c>
      <c r="K133" s="8">
        <v>226491.04800000001</v>
      </c>
      <c r="L133" s="9">
        <v>373438790</v>
      </c>
      <c r="M133" s="33">
        <v>21</v>
      </c>
    </row>
    <row r="134" spans="1:13" x14ac:dyDescent="0.2">
      <c r="A134" s="10">
        <v>43922</v>
      </c>
      <c r="B134" s="5" t="s">
        <v>87</v>
      </c>
      <c r="C134" s="5" t="s">
        <v>175</v>
      </c>
      <c r="D134" s="18">
        <v>1208.8831</v>
      </c>
      <c r="E134" s="8">
        <v>184630.00510000001</v>
      </c>
      <c r="F134" s="9">
        <v>365482484</v>
      </c>
      <c r="G134" s="18">
        <v>210.25880000000001</v>
      </c>
      <c r="H134" s="8">
        <v>6706.9340000000002</v>
      </c>
      <c r="I134" s="9">
        <v>12633616</v>
      </c>
      <c r="J134" s="18">
        <v>1419.1419000000001</v>
      </c>
      <c r="K134" s="8">
        <v>191336.93909999999</v>
      </c>
      <c r="L134" s="9">
        <v>378116100</v>
      </c>
      <c r="M134" s="33">
        <v>18</v>
      </c>
    </row>
    <row r="135" spans="1:13" x14ac:dyDescent="0.2">
      <c r="A135" s="10">
        <v>43952</v>
      </c>
      <c r="B135" s="5" t="s">
        <v>87</v>
      </c>
      <c r="C135" s="5" t="s">
        <v>175</v>
      </c>
      <c r="D135" s="18">
        <v>1367.5599</v>
      </c>
      <c r="E135" s="8">
        <v>221525.80410000001</v>
      </c>
      <c r="F135" s="9">
        <v>458991075</v>
      </c>
      <c r="G135" s="18">
        <v>248.43860000000001</v>
      </c>
      <c r="H135" s="8">
        <v>9207.02</v>
      </c>
      <c r="I135" s="9">
        <v>16966002</v>
      </c>
      <c r="J135" s="18">
        <v>1615.9984999999999</v>
      </c>
      <c r="K135" s="8">
        <v>230732.8241</v>
      </c>
      <c r="L135" s="9">
        <v>475957077</v>
      </c>
      <c r="M135" s="33">
        <v>19</v>
      </c>
    </row>
    <row r="136" spans="1:13" x14ac:dyDescent="0.2">
      <c r="A136" s="10">
        <v>43983</v>
      </c>
      <c r="B136" s="5" t="s">
        <v>87</v>
      </c>
      <c r="C136" s="5" t="s">
        <v>175</v>
      </c>
      <c r="D136" s="18">
        <v>1984.7440999999999</v>
      </c>
      <c r="E136" s="8">
        <v>329008.13880000002</v>
      </c>
      <c r="F136" s="9">
        <v>590416454</v>
      </c>
      <c r="G136" s="18">
        <v>403.19959999999998</v>
      </c>
      <c r="H136" s="8">
        <v>14938.5996</v>
      </c>
      <c r="I136" s="9">
        <v>25222113</v>
      </c>
      <c r="J136" s="18">
        <v>2387.9436999999998</v>
      </c>
      <c r="K136" s="8">
        <v>343946.73839999997</v>
      </c>
      <c r="L136" s="9">
        <v>615638567</v>
      </c>
      <c r="M136" s="33">
        <v>22</v>
      </c>
    </row>
    <row r="137" spans="1:13" x14ac:dyDescent="0.2">
      <c r="A137" s="10">
        <v>44013</v>
      </c>
      <c r="B137" s="5" t="s">
        <v>87</v>
      </c>
      <c r="C137" s="5" t="s">
        <v>176</v>
      </c>
      <c r="D137" s="18">
        <v>1796.5166999999999</v>
      </c>
      <c r="E137" s="8">
        <v>394760.89150000003</v>
      </c>
      <c r="F137" s="9">
        <v>658919790</v>
      </c>
      <c r="G137" s="18">
        <v>500.11090000000002</v>
      </c>
      <c r="H137" s="8">
        <v>21074.906599999998</v>
      </c>
      <c r="I137" s="9">
        <v>27800537</v>
      </c>
      <c r="J137" s="18">
        <v>2296.6275999999998</v>
      </c>
      <c r="K137" s="8">
        <v>415835.79810000001</v>
      </c>
      <c r="L137" s="9">
        <v>686720327</v>
      </c>
      <c r="M137" s="33">
        <v>23</v>
      </c>
    </row>
    <row r="138" spans="1:13" x14ac:dyDescent="0.2">
      <c r="A138" s="10">
        <v>44044</v>
      </c>
      <c r="B138" s="5" t="s">
        <v>87</v>
      </c>
      <c r="C138" s="5" t="s">
        <v>176</v>
      </c>
      <c r="D138" s="18">
        <v>1505.3625999999999</v>
      </c>
      <c r="E138" s="8">
        <v>353747.64760000003</v>
      </c>
      <c r="F138" s="9">
        <v>521731380</v>
      </c>
      <c r="G138" s="18">
        <v>425.0659</v>
      </c>
      <c r="H138" s="8">
        <v>19552.462</v>
      </c>
      <c r="I138" s="9">
        <v>25645175</v>
      </c>
      <c r="J138" s="18">
        <v>1930.4285</v>
      </c>
      <c r="K138" s="8">
        <v>373300.10960000003</v>
      </c>
      <c r="L138" s="9">
        <v>547376555</v>
      </c>
      <c r="M138" s="33">
        <v>21</v>
      </c>
    </row>
    <row r="139" spans="1:13" x14ac:dyDescent="0.2">
      <c r="A139" s="10">
        <v>44075</v>
      </c>
      <c r="B139" s="5" t="s">
        <v>87</v>
      </c>
      <c r="C139" s="5" t="s">
        <v>176</v>
      </c>
      <c r="D139" s="18">
        <v>1901.5042000000001</v>
      </c>
      <c r="E139" s="8">
        <v>429492.85200000001</v>
      </c>
      <c r="F139" s="9">
        <v>642069544</v>
      </c>
      <c r="G139" s="18">
        <v>452.89940000000001</v>
      </c>
      <c r="H139" s="8">
        <v>22291.162899999999</v>
      </c>
      <c r="I139" s="9">
        <v>27039033</v>
      </c>
      <c r="J139" s="18">
        <v>2354.4036000000001</v>
      </c>
      <c r="K139" s="8">
        <v>451784.01490000001</v>
      </c>
      <c r="L139" s="9">
        <v>669108577</v>
      </c>
      <c r="M139" s="33">
        <v>22</v>
      </c>
    </row>
    <row r="140" spans="1:13" x14ac:dyDescent="0.2">
      <c r="A140" s="10">
        <v>44105</v>
      </c>
      <c r="B140" s="5" t="s">
        <v>87</v>
      </c>
      <c r="C140" s="5" t="s">
        <v>177</v>
      </c>
      <c r="D140" s="18">
        <v>2125.5360999999998</v>
      </c>
      <c r="E140" s="8">
        <v>509035.35119999998</v>
      </c>
      <c r="F140" s="9">
        <v>729238811</v>
      </c>
      <c r="G140" s="18">
        <v>421.07940000000002</v>
      </c>
      <c r="H140" s="8">
        <v>21929.260699999999</v>
      </c>
      <c r="I140" s="9">
        <v>27138759</v>
      </c>
      <c r="J140" s="18">
        <v>2546.6154999999999</v>
      </c>
      <c r="K140" s="8">
        <v>530964.61190000002</v>
      </c>
      <c r="L140" s="9">
        <v>756377570</v>
      </c>
      <c r="M140" s="33">
        <v>21</v>
      </c>
    </row>
    <row r="141" spans="1:13" x14ac:dyDescent="0.2">
      <c r="A141" s="10">
        <v>44136</v>
      </c>
      <c r="B141" s="5" t="s">
        <v>87</v>
      </c>
      <c r="C141" s="5" t="s">
        <v>177</v>
      </c>
      <c r="D141" s="18">
        <v>2228.2107000000001</v>
      </c>
      <c r="E141" s="8">
        <v>521953.8628</v>
      </c>
      <c r="F141" s="9">
        <v>661486860</v>
      </c>
      <c r="G141" s="18">
        <v>460.83300000000003</v>
      </c>
      <c r="H141" s="8">
        <v>23243.913799999998</v>
      </c>
      <c r="I141" s="9">
        <v>29449234</v>
      </c>
      <c r="J141" s="18">
        <v>2689.0437000000002</v>
      </c>
      <c r="K141" s="8">
        <v>545197.77659999998</v>
      </c>
      <c r="L141" s="9">
        <v>690936094</v>
      </c>
      <c r="M141" s="33">
        <v>20</v>
      </c>
    </row>
    <row r="142" spans="1:13" x14ac:dyDescent="0.2">
      <c r="A142" s="10">
        <v>44166</v>
      </c>
      <c r="B142" s="5" t="s">
        <v>87</v>
      </c>
      <c r="C142" s="5" t="s">
        <v>177</v>
      </c>
      <c r="D142" s="18">
        <v>2250.1673000000001</v>
      </c>
      <c r="E142" s="8">
        <v>623491.53200000001</v>
      </c>
      <c r="F142" s="9">
        <v>731307849</v>
      </c>
      <c r="G142" s="18">
        <v>549.73180000000002</v>
      </c>
      <c r="H142" s="8">
        <v>26336.439399999999</v>
      </c>
      <c r="I142" s="9">
        <v>31540905</v>
      </c>
      <c r="J142" s="18">
        <v>2799.8991000000001</v>
      </c>
      <c r="K142" s="8">
        <v>649827.97140000004</v>
      </c>
      <c r="L142" s="9">
        <v>762848754</v>
      </c>
      <c r="M142" s="33">
        <v>22</v>
      </c>
    </row>
    <row r="143" spans="1:13" x14ac:dyDescent="0.2">
      <c r="A143" s="10">
        <v>44197</v>
      </c>
      <c r="B143" s="5" t="s">
        <v>87</v>
      </c>
      <c r="C143" s="5" t="s">
        <v>178</v>
      </c>
      <c r="D143" s="18">
        <v>2544.5603999999998</v>
      </c>
      <c r="E143" s="8">
        <v>661283.4523</v>
      </c>
      <c r="F143" s="9">
        <v>738592898</v>
      </c>
      <c r="G143" s="18">
        <v>725.01790000000005</v>
      </c>
      <c r="H143" s="8">
        <v>32861.206599999998</v>
      </c>
      <c r="I143" s="9">
        <v>36818222</v>
      </c>
      <c r="J143" s="18">
        <v>3269.5783000000001</v>
      </c>
      <c r="K143" s="8">
        <v>694144.65890000004</v>
      </c>
      <c r="L143" s="9">
        <v>775411120</v>
      </c>
      <c r="M143" s="33">
        <v>20</v>
      </c>
    </row>
    <row r="144" spans="1:13" x14ac:dyDescent="0.2">
      <c r="A144" s="10">
        <v>44228</v>
      </c>
      <c r="B144" s="5" t="s">
        <v>87</v>
      </c>
      <c r="C144" s="5" t="s">
        <v>178</v>
      </c>
      <c r="D144" s="18">
        <v>3496.9672999999998</v>
      </c>
      <c r="E144" s="8">
        <v>795519.44779999997</v>
      </c>
      <c r="F144" s="9">
        <v>818110922</v>
      </c>
      <c r="G144" s="18">
        <v>811.98389999999995</v>
      </c>
      <c r="H144" s="8">
        <v>35666.0985</v>
      </c>
      <c r="I144" s="9">
        <v>38290568</v>
      </c>
      <c r="J144" s="18">
        <v>4308.9512000000004</v>
      </c>
      <c r="K144" s="8">
        <v>831185.54630000005</v>
      </c>
      <c r="L144" s="9">
        <v>856401490</v>
      </c>
      <c r="M144" s="33">
        <v>20</v>
      </c>
    </row>
    <row r="145" spans="1:13" x14ac:dyDescent="0.2">
      <c r="A145" s="10">
        <v>44256</v>
      </c>
      <c r="B145" s="5" t="s">
        <v>87</v>
      </c>
      <c r="C145" s="5" t="s">
        <v>178</v>
      </c>
      <c r="D145" s="18">
        <v>3884.2480999999998</v>
      </c>
      <c r="E145" s="8">
        <v>876541.64229999995</v>
      </c>
      <c r="F145" s="9">
        <v>907687613</v>
      </c>
      <c r="G145" s="18">
        <v>584.89700000000005</v>
      </c>
      <c r="H145" s="8">
        <v>29922.3406</v>
      </c>
      <c r="I145" s="9">
        <v>31850484</v>
      </c>
      <c r="J145" s="18">
        <v>4469.1450999999997</v>
      </c>
      <c r="K145" s="8">
        <v>906463.98289999994</v>
      </c>
      <c r="L145" s="9">
        <v>939538097</v>
      </c>
      <c r="M145" s="33">
        <v>21</v>
      </c>
    </row>
    <row r="146" spans="1:13" x14ac:dyDescent="0.2">
      <c r="A146" s="10">
        <v>44287</v>
      </c>
      <c r="B146" s="5" t="s">
        <v>88</v>
      </c>
      <c r="C146" s="5" t="s">
        <v>179</v>
      </c>
      <c r="D146" s="18">
        <v>3487.6397000000002</v>
      </c>
      <c r="E146" s="8">
        <v>830350.10140000004</v>
      </c>
      <c r="F146" s="9">
        <v>902264117</v>
      </c>
      <c r="G146" s="18">
        <v>626.39210000000003</v>
      </c>
      <c r="H146" s="8">
        <v>32955.465400000001</v>
      </c>
      <c r="I146" s="9">
        <v>33764649</v>
      </c>
      <c r="J146" s="18">
        <v>4114.0317999999997</v>
      </c>
      <c r="K146" s="8">
        <v>863305.56680000003</v>
      </c>
      <c r="L146" s="9">
        <v>936028766</v>
      </c>
      <c r="M146" s="33">
        <v>19</v>
      </c>
    </row>
    <row r="147" spans="1:13" x14ac:dyDescent="0.2">
      <c r="A147" s="10">
        <v>44317</v>
      </c>
      <c r="B147" s="5" t="s">
        <v>88</v>
      </c>
      <c r="C147" s="5" t="s">
        <v>179</v>
      </c>
      <c r="D147" s="18">
        <v>3140.5758999999998</v>
      </c>
      <c r="E147" s="8">
        <v>806595.59490000003</v>
      </c>
      <c r="F147" s="9">
        <v>856255549</v>
      </c>
      <c r="G147" s="18">
        <v>740.9701</v>
      </c>
      <c r="H147" s="8">
        <v>36468.466500000002</v>
      </c>
      <c r="I147" s="9">
        <v>46005316</v>
      </c>
      <c r="J147" s="18">
        <v>3881.5459999999998</v>
      </c>
      <c r="K147" s="8">
        <v>843064.06140000001</v>
      </c>
      <c r="L147" s="9">
        <v>902260865</v>
      </c>
      <c r="M147" s="33">
        <v>20</v>
      </c>
    </row>
    <row r="148" spans="1:13" x14ac:dyDescent="0.2">
      <c r="A148" s="10">
        <v>44348</v>
      </c>
      <c r="B148" s="5" t="s">
        <v>88</v>
      </c>
      <c r="C148" s="5" t="s">
        <v>179</v>
      </c>
      <c r="D148" s="18">
        <v>3115.9461000000001</v>
      </c>
      <c r="E148" s="8">
        <v>945838.76729999995</v>
      </c>
      <c r="F148" s="9">
        <v>964513925</v>
      </c>
      <c r="G148" s="18">
        <v>875.93330000000003</v>
      </c>
      <c r="H148" s="8">
        <v>44692.210700000003</v>
      </c>
      <c r="I148" s="9">
        <v>53577296</v>
      </c>
      <c r="J148" s="18">
        <v>3991.8793999999998</v>
      </c>
      <c r="K148" s="8">
        <v>990530.978</v>
      </c>
      <c r="L148" s="9">
        <v>1018091221</v>
      </c>
      <c r="M148" s="33">
        <v>22</v>
      </c>
    </row>
    <row r="149" spans="1:13" x14ac:dyDescent="0.2">
      <c r="A149" s="10">
        <v>44378</v>
      </c>
      <c r="B149" s="5" t="s">
        <v>88</v>
      </c>
      <c r="C149" s="5" t="s">
        <v>180</v>
      </c>
      <c r="D149" s="18">
        <v>3041.779</v>
      </c>
      <c r="E149" s="8">
        <v>1068991.9689</v>
      </c>
      <c r="F149" s="9">
        <v>1148363055</v>
      </c>
      <c r="G149" s="18">
        <v>649.06640000000004</v>
      </c>
      <c r="H149" s="8">
        <v>41383.7572</v>
      </c>
      <c r="I149" s="9">
        <v>49338034</v>
      </c>
      <c r="J149" s="18">
        <v>3690.8454000000002</v>
      </c>
      <c r="K149" s="8">
        <v>1110375.7261000001</v>
      </c>
      <c r="L149" s="9">
        <v>1197701089</v>
      </c>
      <c r="M149" s="33">
        <v>21</v>
      </c>
    </row>
    <row r="150" spans="1:13" x14ac:dyDescent="0.2">
      <c r="A150" s="10">
        <v>44409</v>
      </c>
      <c r="B150" s="5" t="s">
        <v>88</v>
      </c>
      <c r="C150" s="5" t="s">
        <v>180</v>
      </c>
      <c r="D150" s="18">
        <v>3432.9036000000001</v>
      </c>
      <c r="E150" s="8">
        <v>1130147.8809</v>
      </c>
      <c r="F150" s="9">
        <v>1305170553</v>
      </c>
      <c r="G150" s="18">
        <v>861.11490000000003</v>
      </c>
      <c r="H150" s="8">
        <v>52905.434200000003</v>
      </c>
      <c r="I150" s="9">
        <v>61155561</v>
      </c>
      <c r="J150" s="18">
        <v>4294.0185000000001</v>
      </c>
      <c r="K150" s="8">
        <v>1183053.3151</v>
      </c>
      <c r="L150" s="9">
        <v>1366326114</v>
      </c>
      <c r="M150" s="33">
        <v>21</v>
      </c>
    </row>
    <row r="151" spans="1:13" x14ac:dyDescent="0.2">
      <c r="A151" s="10">
        <v>44440</v>
      </c>
      <c r="B151" s="5" t="s">
        <v>88</v>
      </c>
      <c r="C151" s="5" t="s">
        <v>180</v>
      </c>
      <c r="D151" s="18">
        <v>4231.9687000000004</v>
      </c>
      <c r="E151" s="8">
        <v>1352688.3848000001</v>
      </c>
      <c r="F151" s="9">
        <v>1486116630</v>
      </c>
      <c r="G151" s="18">
        <v>1226.4956</v>
      </c>
      <c r="H151" s="8">
        <v>62847.719599999997</v>
      </c>
      <c r="I151" s="9">
        <v>69729112</v>
      </c>
      <c r="J151" s="18">
        <v>5458.4642999999996</v>
      </c>
      <c r="K151" s="8">
        <v>1415536.1044000001</v>
      </c>
      <c r="L151" s="9">
        <v>1555845742</v>
      </c>
      <c r="M151" s="33">
        <v>21</v>
      </c>
    </row>
    <row r="152" spans="1:13" x14ac:dyDescent="0.2">
      <c r="A152" s="10">
        <v>44470</v>
      </c>
      <c r="B152" s="5" t="s">
        <v>88</v>
      </c>
      <c r="C152" s="5" t="s">
        <v>181</v>
      </c>
      <c r="D152" s="18">
        <v>4478.7811000000002</v>
      </c>
      <c r="E152" s="8">
        <v>1309727.1497</v>
      </c>
      <c r="F152" s="9">
        <v>1376970315</v>
      </c>
      <c r="G152" s="18">
        <v>1521.7463</v>
      </c>
      <c r="H152" s="8">
        <v>64852.552199999998</v>
      </c>
      <c r="I152" s="9">
        <v>66929802</v>
      </c>
      <c r="J152" s="18">
        <v>6000.5273999999999</v>
      </c>
      <c r="K152" s="8">
        <v>1374579.7019</v>
      </c>
      <c r="L152" s="9">
        <v>1443900117</v>
      </c>
      <c r="M152" s="33">
        <v>20</v>
      </c>
    </row>
    <row r="153" spans="1:13" x14ac:dyDescent="0.2">
      <c r="A153" s="10">
        <v>44501</v>
      </c>
      <c r="B153" s="5" t="s">
        <v>88</v>
      </c>
      <c r="C153" s="5" t="s">
        <v>181</v>
      </c>
      <c r="D153" s="18">
        <v>4713.2925999999998</v>
      </c>
      <c r="E153" s="8">
        <v>1393148.7191999999</v>
      </c>
      <c r="F153" s="9">
        <v>1496583706</v>
      </c>
      <c r="G153" s="18">
        <v>794.39559999999994</v>
      </c>
      <c r="H153" s="8">
        <v>45002.984299999996</v>
      </c>
      <c r="I153" s="9">
        <v>55992197</v>
      </c>
      <c r="J153" s="18">
        <v>5507.6881999999996</v>
      </c>
      <c r="K153" s="8">
        <v>1438151.7035000001</v>
      </c>
      <c r="L153" s="9">
        <v>1552575903</v>
      </c>
      <c r="M153" s="33">
        <v>20</v>
      </c>
    </row>
    <row r="154" spans="1:13" x14ac:dyDescent="0.2">
      <c r="A154" s="10">
        <v>44531</v>
      </c>
      <c r="B154" s="5" t="s">
        <v>88</v>
      </c>
      <c r="C154" s="5" t="s">
        <v>181</v>
      </c>
      <c r="D154" s="18">
        <v>5908.9627</v>
      </c>
      <c r="E154" s="8">
        <v>1672355.2494000001</v>
      </c>
      <c r="F154" s="9">
        <v>1888528885</v>
      </c>
      <c r="G154" s="18">
        <v>673.20540000000005</v>
      </c>
      <c r="H154" s="8">
        <v>41596.814599999998</v>
      </c>
      <c r="I154" s="9">
        <v>54961789</v>
      </c>
      <c r="J154" s="18">
        <v>6582.1680999999999</v>
      </c>
      <c r="K154" s="8">
        <v>1713952.064</v>
      </c>
      <c r="L154" s="9">
        <v>1943490674</v>
      </c>
      <c r="M154" s="33">
        <v>23</v>
      </c>
    </row>
    <row r="155" spans="1:13" x14ac:dyDescent="0.2">
      <c r="A155" s="10">
        <v>44562</v>
      </c>
      <c r="B155" s="5" t="s">
        <v>88</v>
      </c>
      <c r="C155" s="5" t="s">
        <v>182</v>
      </c>
      <c r="D155" s="18">
        <v>6327.2663000000002</v>
      </c>
      <c r="E155" s="8">
        <v>1723438.1703999999</v>
      </c>
      <c r="F155" s="9">
        <v>1867137723</v>
      </c>
      <c r="G155" s="18">
        <v>818.73969999999997</v>
      </c>
      <c r="H155" s="8">
        <v>48498.805800000002</v>
      </c>
      <c r="I155" s="9">
        <v>63051056</v>
      </c>
      <c r="J155" s="18">
        <v>7146.0060000000003</v>
      </c>
      <c r="K155" s="8">
        <v>1771936.9761999999</v>
      </c>
      <c r="L155" s="9">
        <v>1930188779</v>
      </c>
      <c r="M155" s="33">
        <v>20</v>
      </c>
    </row>
    <row r="156" spans="1:13" x14ac:dyDescent="0.2">
      <c r="A156" s="10">
        <v>44593</v>
      </c>
      <c r="B156" s="5" t="s">
        <v>88</v>
      </c>
      <c r="C156" s="5" t="s">
        <v>182</v>
      </c>
      <c r="D156" s="18">
        <v>7894.7051000000001</v>
      </c>
      <c r="E156" s="8">
        <v>1931632.8413</v>
      </c>
      <c r="F156" s="9">
        <v>2114868631</v>
      </c>
      <c r="G156" s="18">
        <v>712.12990000000002</v>
      </c>
      <c r="H156" s="8">
        <v>43758.372300000003</v>
      </c>
      <c r="I156" s="9">
        <v>58176135</v>
      </c>
      <c r="J156" s="18">
        <v>8606.8349999999991</v>
      </c>
      <c r="K156" s="8">
        <v>1975391.2135999999</v>
      </c>
      <c r="L156" s="9">
        <v>2173044766</v>
      </c>
      <c r="M156" s="33">
        <v>20</v>
      </c>
    </row>
    <row r="157" spans="1:13" x14ac:dyDescent="0.2">
      <c r="A157" s="10">
        <v>44621</v>
      </c>
      <c r="B157" s="5" t="s">
        <v>88</v>
      </c>
      <c r="C157" s="5" t="s">
        <v>182</v>
      </c>
      <c r="D157" s="18">
        <v>8649.4773999999998</v>
      </c>
      <c r="E157" s="8">
        <v>1930057.1449</v>
      </c>
      <c r="F157" s="9">
        <v>2216582602</v>
      </c>
      <c r="G157" s="18">
        <v>888.11339999999996</v>
      </c>
      <c r="H157" s="8">
        <v>47713.630499999999</v>
      </c>
      <c r="I157" s="9">
        <v>64831514</v>
      </c>
      <c r="J157" s="18">
        <v>9537.5907999999999</v>
      </c>
      <c r="K157" s="8">
        <v>1977770.7753999999</v>
      </c>
      <c r="L157" s="9">
        <v>2281414116</v>
      </c>
      <c r="M157" s="33">
        <v>21</v>
      </c>
    </row>
    <row r="158" spans="1:13" x14ac:dyDescent="0.2">
      <c r="A158" s="10">
        <v>44652</v>
      </c>
      <c r="B158" s="5" t="s">
        <v>89</v>
      </c>
      <c r="C158" s="5" t="s">
        <v>183</v>
      </c>
      <c r="D158" s="18">
        <v>6635.6543000000001</v>
      </c>
      <c r="E158" s="8">
        <v>1909980.7858</v>
      </c>
      <c r="F158" s="9">
        <v>2108086126</v>
      </c>
      <c r="G158" s="18">
        <v>839.53539999999998</v>
      </c>
      <c r="H158" s="8">
        <v>49475.842900000003</v>
      </c>
      <c r="I158" s="9">
        <v>63652914</v>
      </c>
      <c r="J158" s="18">
        <v>7475.1896999999999</v>
      </c>
      <c r="K158" s="8">
        <v>1959456.6287</v>
      </c>
      <c r="L158" s="9">
        <v>2171739040</v>
      </c>
      <c r="M158" s="33">
        <v>19</v>
      </c>
    </row>
    <row r="159" spans="1:13" x14ac:dyDescent="0.2">
      <c r="A159" s="10">
        <v>44682</v>
      </c>
      <c r="B159" s="5" t="s">
        <v>89</v>
      </c>
      <c r="C159" s="5" t="s">
        <v>183</v>
      </c>
      <c r="D159" s="18">
        <v>8330.3281999999999</v>
      </c>
      <c r="E159" s="8">
        <v>2116443.3753</v>
      </c>
      <c r="F159" s="9">
        <v>2506111577</v>
      </c>
      <c r="G159" s="18">
        <v>731.57770000000005</v>
      </c>
      <c r="H159" s="8">
        <v>44324.614500000003</v>
      </c>
      <c r="I159" s="9">
        <v>67031384</v>
      </c>
      <c r="J159" s="18">
        <v>9061.9058999999997</v>
      </c>
      <c r="K159" s="8">
        <v>2160767.9898000001</v>
      </c>
      <c r="L159" s="9">
        <v>2573142961</v>
      </c>
      <c r="M159" s="33">
        <v>21</v>
      </c>
    </row>
    <row r="160" spans="1:13" x14ac:dyDescent="0.2">
      <c r="A160" s="10">
        <v>44713</v>
      </c>
      <c r="B160" s="5" t="s">
        <v>89</v>
      </c>
      <c r="C160" s="5" t="s">
        <v>183</v>
      </c>
      <c r="D160" s="18">
        <v>8108.3836000000001</v>
      </c>
      <c r="E160" s="8">
        <v>2361906.0258999998</v>
      </c>
      <c r="F160" s="9">
        <v>2858436335</v>
      </c>
      <c r="G160" s="18">
        <v>650.2527</v>
      </c>
      <c r="H160" s="8">
        <v>40466.355100000001</v>
      </c>
      <c r="I160" s="9">
        <v>63740940</v>
      </c>
      <c r="J160" s="18">
        <v>8758.6363000000001</v>
      </c>
      <c r="K160" s="8">
        <v>2402372.3810000001</v>
      </c>
      <c r="L160" s="9">
        <v>2922177275</v>
      </c>
      <c r="M160" s="33">
        <v>22</v>
      </c>
    </row>
    <row r="161" spans="1:13" x14ac:dyDescent="0.2">
      <c r="A161" s="10">
        <v>44743</v>
      </c>
      <c r="B161" s="5" t="s">
        <v>89</v>
      </c>
      <c r="C161" s="5" t="s">
        <v>184</v>
      </c>
      <c r="D161" s="18">
        <v>7227.0532999999996</v>
      </c>
      <c r="E161" s="8">
        <v>2224881.3953</v>
      </c>
      <c r="F161" s="9">
        <v>2604267230</v>
      </c>
      <c r="G161" s="18">
        <v>755.33889999999997</v>
      </c>
      <c r="H161" s="8">
        <v>48638.643100000001</v>
      </c>
      <c r="I161" s="9">
        <v>73215773</v>
      </c>
      <c r="J161" s="18">
        <v>7982.3922000000002</v>
      </c>
      <c r="K161" s="8">
        <v>2273520.0384</v>
      </c>
      <c r="L161" s="9">
        <v>2677483003</v>
      </c>
      <c r="M161" s="33">
        <v>21</v>
      </c>
    </row>
    <row r="162" spans="1:13" x14ac:dyDescent="0.2">
      <c r="A162" s="10">
        <v>44774</v>
      </c>
      <c r="B162" s="5" t="s">
        <v>89</v>
      </c>
      <c r="C162" s="5" t="s">
        <v>184</v>
      </c>
      <c r="D162" s="18">
        <v>7944.5535</v>
      </c>
      <c r="E162" s="8">
        <v>2609762.6587999999</v>
      </c>
      <c r="F162" s="9">
        <v>2821984736</v>
      </c>
      <c r="G162" s="18">
        <v>889.7835</v>
      </c>
      <c r="H162" s="8">
        <v>54821.952700000002</v>
      </c>
      <c r="I162" s="9">
        <v>72981706</v>
      </c>
      <c r="J162" s="18">
        <v>8834.3369999999995</v>
      </c>
      <c r="K162" s="8">
        <v>2664584.6115000001</v>
      </c>
      <c r="L162" s="9">
        <v>2894966442</v>
      </c>
      <c r="M162" s="33">
        <v>20</v>
      </c>
    </row>
    <row r="163" spans="1:13" x14ac:dyDescent="0.2">
      <c r="A163" s="10">
        <v>44805</v>
      </c>
      <c r="B163" s="5" t="s">
        <v>89</v>
      </c>
      <c r="C163" s="5" t="s">
        <v>184</v>
      </c>
      <c r="D163" s="18">
        <v>11098.146699999999</v>
      </c>
      <c r="E163" s="8">
        <v>3241232.2431999999</v>
      </c>
      <c r="F163" s="9">
        <v>3426039150</v>
      </c>
      <c r="G163" s="18">
        <v>1069.7699</v>
      </c>
      <c r="H163" s="8">
        <v>60713.1325</v>
      </c>
      <c r="I163" s="9">
        <v>79169300</v>
      </c>
      <c r="J163" s="18">
        <v>12167.9166</v>
      </c>
      <c r="K163" s="8">
        <v>3301945.3757000002</v>
      </c>
      <c r="L163" s="9">
        <v>3505208450</v>
      </c>
      <c r="M163" s="33">
        <v>22</v>
      </c>
    </row>
    <row r="164" spans="1:13" x14ac:dyDescent="0.2">
      <c r="A164" s="10">
        <v>44835</v>
      </c>
      <c r="B164" s="5" t="s">
        <v>89</v>
      </c>
      <c r="C164" s="5" t="s">
        <v>185</v>
      </c>
      <c r="D164" s="18">
        <v>8320.7173999999995</v>
      </c>
      <c r="E164" s="8">
        <v>2652447.2582999999</v>
      </c>
      <c r="F164" s="9">
        <v>2843309190</v>
      </c>
      <c r="G164" s="18">
        <v>636.23400000000004</v>
      </c>
      <c r="H164" s="8">
        <v>40213.866099999999</v>
      </c>
      <c r="I164" s="9">
        <v>53639898</v>
      </c>
      <c r="J164" s="18">
        <v>8956.9513999999999</v>
      </c>
      <c r="K164" s="8">
        <v>2692661.1244000001</v>
      </c>
      <c r="L164" s="9">
        <v>2896949088</v>
      </c>
      <c r="M164" s="33">
        <v>19</v>
      </c>
    </row>
    <row r="165" spans="1:13" x14ac:dyDescent="0.2">
      <c r="A165" s="10">
        <v>44866</v>
      </c>
      <c r="B165" s="5" t="s">
        <v>89</v>
      </c>
      <c r="C165" s="5" t="s">
        <v>185</v>
      </c>
      <c r="D165" s="18">
        <v>7434.0712000000003</v>
      </c>
      <c r="E165" s="8">
        <v>2977731.3821999999</v>
      </c>
      <c r="F165" s="9">
        <v>3056213400</v>
      </c>
      <c r="G165" s="18">
        <v>811.43970000000002</v>
      </c>
      <c r="H165" s="8">
        <v>55718.256500000003</v>
      </c>
      <c r="I165" s="9">
        <v>76400071</v>
      </c>
      <c r="J165" s="18">
        <v>8245.5108999999993</v>
      </c>
      <c r="K165" s="8">
        <v>3033449.6387</v>
      </c>
      <c r="L165" s="9">
        <v>3132613471</v>
      </c>
      <c r="M165" s="33">
        <v>21</v>
      </c>
    </row>
    <row r="166" spans="1:13" x14ac:dyDescent="0.2">
      <c r="A166" s="10">
        <v>44896</v>
      </c>
      <c r="B166" s="5" t="s">
        <v>89</v>
      </c>
      <c r="C166" s="5" t="s">
        <v>185</v>
      </c>
      <c r="D166" s="18">
        <v>9890.8788000000004</v>
      </c>
      <c r="E166" s="8">
        <v>4100018.3292999999</v>
      </c>
      <c r="F166" s="9">
        <v>4148035911</v>
      </c>
      <c r="G166" s="18">
        <v>724.37860000000001</v>
      </c>
      <c r="H166" s="8">
        <v>54091.577899999997</v>
      </c>
      <c r="I166" s="9">
        <v>74020436</v>
      </c>
      <c r="J166" s="18">
        <v>10615.2574</v>
      </c>
      <c r="K166" s="8">
        <v>4154109.9071999998</v>
      </c>
      <c r="L166" s="9">
        <v>4222056347</v>
      </c>
      <c r="M166" s="33">
        <v>22</v>
      </c>
    </row>
    <row r="167" spans="1:13" x14ac:dyDescent="0.2">
      <c r="A167" s="10">
        <v>44927</v>
      </c>
      <c r="B167" s="5" t="s">
        <v>89</v>
      </c>
      <c r="C167" s="5" t="s">
        <v>186</v>
      </c>
      <c r="D167" s="18">
        <v>11118.3199</v>
      </c>
      <c r="E167" s="8">
        <v>4172710.3640000001</v>
      </c>
      <c r="F167" s="9">
        <v>4374372516</v>
      </c>
      <c r="G167" s="18">
        <v>678.70370000000003</v>
      </c>
      <c r="H167" s="8">
        <v>48671.720999999998</v>
      </c>
      <c r="I167" s="9">
        <v>67128852</v>
      </c>
      <c r="J167" s="18">
        <v>11797.0236</v>
      </c>
      <c r="K167" s="8">
        <v>4221382.085</v>
      </c>
      <c r="L167" s="9">
        <v>4441501368</v>
      </c>
      <c r="M167" s="33">
        <v>21</v>
      </c>
    </row>
    <row r="168" spans="1:13" x14ac:dyDescent="0.2">
      <c r="A168" s="10">
        <v>44958</v>
      </c>
      <c r="B168" s="5" t="s">
        <v>89</v>
      </c>
      <c r="C168" s="5" t="s">
        <v>186</v>
      </c>
      <c r="D168" s="18">
        <v>10653.488300000001</v>
      </c>
      <c r="E168" s="8">
        <v>4089753.3859999999</v>
      </c>
      <c r="F168" s="9">
        <v>4396598058</v>
      </c>
      <c r="G168" s="18">
        <v>879.48710000000005</v>
      </c>
      <c r="H168" s="8">
        <v>50788.145100000002</v>
      </c>
      <c r="I168" s="9">
        <v>76732070</v>
      </c>
      <c r="J168" s="18">
        <v>11532.975399999999</v>
      </c>
      <c r="K168" s="8">
        <v>4140541.5310999998</v>
      </c>
      <c r="L168" s="9">
        <v>4473330128</v>
      </c>
      <c r="M168" s="33">
        <v>20</v>
      </c>
    </row>
    <row r="169" spans="1:13" x14ac:dyDescent="0.2">
      <c r="A169" s="10">
        <v>44986</v>
      </c>
      <c r="B169" s="5" t="s">
        <v>89</v>
      </c>
      <c r="C169" s="5" t="s">
        <v>186</v>
      </c>
      <c r="D169" s="18">
        <v>12793.9604</v>
      </c>
      <c r="E169" s="8">
        <v>4888390.1470999997</v>
      </c>
      <c r="F169" s="9">
        <v>5398478040</v>
      </c>
      <c r="G169" s="18">
        <v>660.50459999999998</v>
      </c>
      <c r="H169" s="8">
        <v>44153.338799999998</v>
      </c>
      <c r="I169" s="9">
        <v>67260246</v>
      </c>
      <c r="J169" s="18">
        <v>13454.465</v>
      </c>
      <c r="K169" s="8">
        <v>4932543.4858999997</v>
      </c>
      <c r="L169" s="9">
        <v>5465738286</v>
      </c>
      <c r="M169" s="33">
        <v>21</v>
      </c>
    </row>
    <row r="170" spans="1:13" x14ac:dyDescent="0.2">
      <c r="A170" s="10">
        <v>45017</v>
      </c>
      <c r="B170" s="5" t="s">
        <v>90</v>
      </c>
      <c r="C170" s="5" t="s">
        <v>187</v>
      </c>
      <c r="D170" s="18">
        <v>8472.7312000000002</v>
      </c>
      <c r="E170" s="8">
        <v>4060101.6279000002</v>
      </c>
      <c r="F170" s="9">
        <v>4339668002</v>
      </c>
      <c r="G170" s="18">
        <v>479.48169999999999</v>
      </c>
      <c r="H170" s="8">
        <v>39807.994100000004</v>
      </c>
      <c r="I170" s="9">
        <v>59104147</v>
      </c>
      <c r="J170" s="18">
        <v>8952.2129000000004</v>
      </c>
      <c r="K170" s="8">
        <v>4099909.622</v>
      </c>
      <c r="L170" s="9">
        <v>4398772149</v>
      </c>
      <c r="M170" s="33">
        <v>17</v>
      </c>
    </row>
    <row r="171" spans="1:13" x14ac:dyDescent="0.2">
      <c r="A171" s="10">
        <v>45047</v>
      </c>
      <c r="B171" s="5" t="s">
        <v>90</v>
      </c>
      <c r="C171" s="5" t="s">
        <v>187</v>
      </c>
      <c r="D171" s="18">
        <v>11759.712799999999</v>
      </c>
      <c r="E171" s="8">
        <v>5465422.9760999996</v>
      </c>
      <c r="F171" s="9">
        <v>5645293468</v>
      </c>
      <c r="G171" s="18">
        <v>842.27080000000001</v>
      </c>
      <c r="H171" s="8">
        <v>59684.952700000002</v>
      </c>
      <c r="I171" s="9">
        <v>83341615</v>
      </c>
      <c r="J171" s="18">
        <v>12601.9836</v>
      </c>
      <c r="K171" s="8">
        <v>5525107.9287999999</v>
      </c>
      <c r="L171" s="9">
        <v>5728635083</v>
      </c>
      <c r="M171" s="33">
        <v>22</v>
      </c>
    </row>
    <row r="172" spans="1:13" x14ac:dyDescent="0.2">
      <c r="A172" s="10">
        <v>45078</v>
      </c>
      <c r="B172" s="5" t="s">
        <v>90</v>
      </c>
      <c r="C172" s="5" t="s">
        <v>187</v>
      </c>
      <c r="D172" s="18">
        <v>10069.215700000001</v>
      </c>
      <c r="E172" s="8">
        <v>5335098.1491999999</v>
      </c>
      <c r="F172" s="9">
        <v>5451104201</v>
      </c>
      <c r="G172" s="18">
        <v>915.94119999999998</v>
      </c>
      <c r="H172" s="8">
        <v>64938.1679</v>
      </c>
      <c r="I172" s="9">
        <v>85802951</v>
      </c>
      <c r="J172" s="18">
        <v>10985.1569</v>
      </c>
      <c r="K172" s="8">
        <v>5400036.3170999996</v>
      </c>
      <c r="L172" s="9">
        <v>5536907152</v>
      </c>
      <c r="M172" s="33">
        <v>21</v>
      </c>
    </row>
    <row r="173" spans="1:13" x14ac:dyDescent="0.2">
      <c r="A173" s="10">
        <v>45108</v>
      </c>
      <c r="B173" s="5" t="s">
        <v>90</v>
      </c>
      <c r="C173" s="5" t="s">
        <v>188</v>
      </c>
      <c r="D173" s="18">
        <v>12813.308999999999</v>
      </c>
      <c r="E173" s="8">
        <v>6258048.7783000004</v>
      </c>
      <c r="F173" s="9">
        <v>6775352732</v>
      </c>
      <c r="G173" s="18">
        <v>1148.8989999999999</v>
      </c>
      <c r="H173" s="8">
        <v>79751.123800000001</v>
      </c>
      <c r="I173" s="9">
        <v>100698021</v>
      </c>
      <c r="J173" s="18">
        <v>13962.208000000001</v>
      </c>
      <c r="K173" s="8">
        <v>6337799.9020999996</v>
      </c>
      <c r="L173" s="9">
        <v>6876050753</v>
      </c>
      <c r="M173" s="33">
        <v>21</v>
      </c>
    </row>
    <row r="174" spans="1:13" x14ac:dyDescent="0.2">
      <c r="A174" s="10">
        <v>45139</v>
      </c>
      <c r="B174" s="5" t="s">
        <v>90</v>
      </c>
      <c r="C174" s="5" t="s">
        <v>188</v>
      </c>
      <c r="D174" s="18">
        <v>11651.0128</v>
      </c>
      <c r="E174" s="8">
        <v>6576954.9115000004</v>
      </c>
      <c r="F174" s="9">
        <v>8599676847</v>
      </c>
      <c r="G174" s="18">
        <v>1028.0476000000001</v>
      </c>
      <c r="H174" s="8">
        <v>73263.789099999995</v>
      </c>
      <c r="I174" s="9">
        <v>90298393</v>
      </c>
      <c r="J174" s="18">
        <v>12679.0604</v>
      </c>
      <c r="K174" s="8">
        <v>6650218.7006000001</v>
      </c>
      <c r="L174" s="9">
        <v>8689975240</v>
      </c>
      <c r="M174" s="33">
        <v>22</v>
      </c>
    </row>
    <row r="175" spans="1:13" x14ac:dyDescent="0.2">
      <c r="A175" s="10">
        <v>45170</v>
      </c>
      <c r="B175" s="5" t="s">
        <v>90</v>
      </c>
      <c r="C175" s="5" t="s">
        <v>188</v>
      </c>
      <c r="D175" s="18">
        <v>11073.928900000001</v>
      </c>
      <c r="E175" s="8">
        <v>6526808.4409999996</v>
      </c>
      <c r="F175" s="9">
        <v>8362502877</v>
      </c>
      <c r="G175" s="18">
        <v>1031.4905000000001</v>
      </c>
      <c r="H175" s="8">
        <v>73789.266699999993</v>
      </c>
      <c r="I175" s="9">
        <v>86412354</v>
      </c>
      <c r="J175" s="18">
        <v>12105.419400000001</v>
      </c>
      <c r="K175" s="8">
        <v>6600597.7077000001</v>
      </c>
      <c r="L175" s="9">
        <v>8448915231</v>
      </c>
      <c r="M175" s="33">
        <v>20</v>
      </c>
    </row>
    <row r="176" spans="1:13" x14ac:dyDescent="0.2">
      <c r="A176" s="10">
        <v>45200</v>
      </c>
      <c r="B176" s="5" t="s">
        <v>90</v>
      </c>
      <c r="C176" s="5" t="s">
        <v>189</v>
      </c>
      <c r="D176" s="18">
        <v>9799.4868000000006</v>
      </c>
      <c r="E176" s="8">
        <v>6288193.6431999998</v>
      </c>
      <c r="F176" s="9">
        <v>8168193610</v>
      </c>
      <c r="G176" s="18">
        <v>841.1123</v>
      </c>
      <c r="H176" s="8">
        <v>65191.564100000003</v>
      </c>
      <c r="I176" s="9">
        <v>79466614</v>
      </c>
      <c r="J176" s="18">
        <v>10640.599099999999</v>
      </c>
      <c r="K176" s="8">
        <v>6353385.2072999999</v>
      </c>
      <c r="L176" s="9">
        <v>8247660224</v>
      </c>
      <c r="M176" s="33">
        <v>20</v>
      </c>
    </row>
    <row r="177" spans="1:13" x14ac:dyDescent="0.2">
      <c r="A177" s="10">
        <v>45231</v>
      </c>
      <c r="B177" s="5" t="s">
        <v>90</v>
      </c>
      <c r="C177" s="5" t="s">
        <v>189</v>
      </c>
      <c r="D177" s="18">
        <v>8855.4313999999995</v>
      </c>
      <c r="E177" s="8">
        <v>6452340.5449000001</v>
      </c>
      <c r="F177" s="9">
        <v>8360673599</v>
      </c>
      <c r="G177" s="18">
        <v>926.58280000000002</v>
      </c>
      <c r="H177" s="8">
        <v>69677.434299999994</v>
      </c>
      <c r="I177" s="9">
        <v>92677464</v>
      </c>
      <c r="J177" s="18">
        <v>9782.0141999999996</v>
      </c>
      <c r="K177" s="8">
        <v>6522017.9791999999</v>
      </c>
      <c r="L177" s="9">
        <v>8453351063</v>
      </c>
      <c r="M177" s="33"/>
    </row>
    <row r="178" spans="1:13" x14ac:dyDescent="0.2">
      <c r="A178" s="10">
        <v>45261</v>
      </c>
      <c r="B178" s="5" t="s">
        <v>90</v>
      </c>
      <c r="C178" s="5" t="s">
        <v>189</v>
      </c>
      <c r="D178" s="18">
        <v>12365.261699999999</v>
      </c>
      <c r="E178" s="8">
        <v>7444299.0992999999</v>
      </c>
      <c r="F178" s="9">
        <v>8944303395</v>
      </c>
      <c r="G178" s="18">
        <v>1803.1516999999999</v>
      </c>
      <c r="H178" s="8">
        <v>101759.5414</v>
      </c>
      <c r="I178" s="9">
        <v>125570810</v>
      </c>
      <c r="J178" s="18">
        <v>14168.413399999999</v>
      </c>
      <c r="K178" s="8">
        <v>7546058.6407000003</v>
      </c>
      <c r="L178" s="9">
        <v>9069874205</v>
      </c>
      <c r="M178" s="33">
        <v>20</v>
      </c>
    </row>
    <row r="179" spans="1:13" x14ac:dyDescent="0.2">
      <c r="A179" s="10">
        <v>45292</v>
      </c>
      <c r="B179" s="5" t="s">
        <v>90</v>
      </c>
      <c r="C179" s="5" t="s">
        <v>190</v>
      </c>
      <c r="D179" s="18">
        <v>15003.7601</v>
      </c>
      <c r="E179" s="8">
        <v>8719595.7199000008</v>
      </c>
      <c r="F179" s="9">
        <v>10573692528</v>
      </c>
      <c r="G179" s="18">
        <v>1775.0349000000001</v>
      </c>
      <c r="H179" s="8">
        <v>102182.0205</v>
      </c>
      <c r="I179" s="9">
        <v>121036631</v>
      </c>
      <c r="J179" s="18">
        <v>16778.794999999998</v>
      </c>
      <c r="K179" s="8">
        <v>8821777.7403999995</v>
      </c>
      <c r="L179" s="9">
        <v>10694729159</v>
      </c>
      <c r="M179" s="33">
        <v>22</v>
      </c>
    </row>
    <row r="180" spans="1:13" x14ac:dyDescent="0.2">
      <c r="A180" s="10">
        <v>45323</v>
      </c>
      <c r="B180" s="5" t="s">
        <v>90</v>
      </c>
      <c r="C180" s="5" t="s">
        <v>190</v>
      </c>
      <c r="D180" s="18">
        <v>15054.9928</v>
      </c>
      <c r="E180" s="8">
        <v>8452113.5300999992</v>
      </c>
      <c r="F180" s="9">
        <v>10060312505</v>
      </c>
      <c r="G180" s="18">
        <v>1721.6086</v>
      </c>
      <c r="H180" s="8">
        <v>104347.5138</v>
      </c>
      <c r="I180" s="9">
        <v>116878136</v>
      </c>
      <c r="J180" s="18">
        <v>16776.6014</v>
      </c>
      <c r="K180" s="8">
        <v>8556461.0438999999</v>
      </c>
      <c r="L180" s="9">
        <v>10177190641</v>
      </c>
      <c r="M180" s="33">
        <v>21</v>
      </c>
    </row>
    <row r="181" spans="1:13" x14ac:dyDescent="0.2">
      <c r="A181" s="10">
        <v>45352</v>
      </c>
      <c r="B181" s="5" t="s">
        <v>90</v>
      </c>
      <c r="C181" s="5" t="s">
        <v>190</v>
      </c>
      <c r="D181" s="18">
        <v>11276.7929</v>
      </c>
      <c r="E181" s="8">
        <v>7097935.3563999999</v>
      </c>
      <c r="F181" s="9">
        <v>8371297488</v>
      </c>
      <c r="G181" s="18">
        <v>1266.6867</v>
      </c>
      <c r="H181" s="8">
        <v>86724.540599999993</v>
      </c>
      <c r="I181" s="9">
        <v>96360188</v>
      </c>
      <c r="J181" s="18">
        <v>12543.479600000001</v>
      </c>
      <c r="K181" s="8">
        <v>7184659.8969999999</v>
      </c>
      <c r="L181" s="9">
        <v>8467657676</v>
      </c>
      <c r="M181" s="33">
        <v>19</v>
      </c>
    </row>
    <row r="182" spans="1:13" x14ac:dyDescent="0.2">
      <c r="A182" s="10">
        <v>45383</v>
      </c>
      <c r="B182" s="5" t="s">
        <v>91</v>
      </c>
      <c r="C182" s="5" t="s">
        <v>191</v>
      </c>
      <c r="D182" s="18">
        <v>10846.022499999999</v>
      </c>
      <c r="E182" s="8">
        <v>7072373.6392999999</v>
      </c>
      <c r="F182" s="9">
        <v>8337735024</v>
      </c>
      <c r="G182" s="18">
        <v>1559.4271000000001</v>
      </c>
      <c r="H182" s="8">
        <v>99213.447400000005</v>
      </c>
      <c r="I182" s="9">
        <v>111334639</v>
      </c>
      <c r="J182" s="18">
        <v>12405.4496</v>
      </c>
      <c r="K182" s="8">
        <v>7171587.0866999999</v>
      </c>
      <c r="L182" s="9">
        <v>8449069663</v>
      </c>
      <c r="M182" s="33">
        <v>20</v>
      </c>
    </row>
    <row r="183" spans="1:13" x14ac:dyDescent="0.2">
      <c r="A183" s="10">
        <v>45413</v>
      </c>
      <c r="B183" s="5" t="s">
        <v>91</v>
      </c>
      <c r="C183" s="5" t="s">
        <v>191</v>
      </c>
      <c r="D183" s="18">
        <v>12847.88</v>
      </c>
      <c r="E183" s="8">
        <v>7153565.0939999996</v>
      </c>
      <c r="F183" s="9">
        <v>10646495090</v>
      </c>
      <c r="G183" s="18">
        <v>1866.1332</v>
      </c>
      <c r="H183" s="8">
        <v>110346.9405</v>
      </c>
      <c r="I183" s="9">
        <v>134453588</v>
      </c>
      <c r="J183" s="18">
        <v>14714.013199999999</v>
      </c>
      <c r="K183" s="8">
        <v>7263912.0345000001</v>
      </c>
      <c r="L183" s="9">
        <v>10780948678</v>
      </c>
      <c r="M183" s="33">
        <v>22</v>
      </c>
    </row>
    <row r="184" spans="1:13" x14ac:dyDescent="0.2">
      <c r="A184" s="10">
        <v>45444</v>
      </c>
      <c r="B184" s="5" t="s">
        <v>91</v>
      </c>
      <c r="C184" s="5" t="s">
        <v>191</v>
      </c>
      <c r="D184" s="18">
        <v>14863.0777</v>
      </c>
      <c r="E184" s="8">
        <v>7226150.2752</v>
      </c>
      <c r="F184" s="9">
        <v>10133779313</v>
      </c>
      <c r="G184" s="18">
        <v>1913.6989000000001</v>
      </c>
      <c r="H184" s="8">
        <v>111768.0108</v>
      </c>
      <c r="I184" s="9">
        <v>134843181</v>
      </c>
      <c r="J184" s="18">
        <v>16776.776600000001</v>
      </c>
      <c r="K184" s="8">
        <v>7337918.2860000003</v>
      </c>
      <c r="L184" s="9">
        <v>10268622494</v>
      </c>
      <c r="M184" s="33"/>
    </row>
    <row r="185" spans="1:13" x14ac:dyDescent="0.2">
      <c r="A185" s="10">
        <v>45474</v>
      </c>
      <c r="B185" s="5" t="s">
        <v>91</v>
      </c>
      <c r="C185" s="5" t="s">
        <v>192</v>
      </c>
      <c r="D185" s="18">
        <v>13121.964599999999</v>
      </c>
      <c r="E185" s="8">
        <v>8214873.0472999997</v>
      </c>
      <c r="F185" s="9">
        <v>11240001254</v>
      </c>
      <c r="G185" s="18">
        <v>1978.7695000000001</v>
      </c>
      <c r="H185" s="8">
        <v>119275.3095</v>
      </c>
      <c r="I185" s="9">
        <v>148229445</v>
      </c>
      <c r="J185" s="18">
        <v>15100.7341</v>
      </c>
      <c r="K185" s="8">
        <v>8334148.3568000002</v>
      </c>
      <c r="L185" s="9">
        <v>11388230699</v>
      </c>
      <c r="M185" s="33">
        <v>22</v>
      </c>
    </row>
    <row r="186" spans="1:13" x14ac:dyDescent="0.2">
      <c r="A186" s="10">
        <v>45505</v>
      </c>
      <c r="B186" s="5" t="s">
        <v>91</v>
      </c>
      <c r="C186" s="5" t="s">
        <v>192</v>
      </c>
      <c r="D186" s="18">
        <v>12186.7814</v>
      </c>
      <c r="E186" s="8">
        <v>7768088.5017999997</v>
      </c>
      <c r="F186" s="9">
        <v>11786111607</v>
      </c>
      <c r="G186" s="18">
        <v>1619.9825000000001</v>
      </c>
      <c r="H186" s="8">
        <v>116393.61569999999</v>
      </c>
      <c r="I186" s="9">
        <v>141097612</v>
      </c>
      <c r="J186" s="18">
        <v>13806.7639</v>
      </c>
      <c r="K186" s="8">
        <v>7884482.1174999997</v>
      </c>
      <c r="L186" s="9">
        <v>11927209219</v>
      </c>
      <c r="M186" s="33">
        <v>21</v>
      </c>
    </row>
    <row r="187" spans="1:13" x14ac:dyDescent="0.2">
      <c r="A187" s="10">
        <v>45536</v>
      </c>
      <c r="B187" s="5" t="s">
        <v>91</v>
      </c>
      <c r="C187" s="5" t="s">
        <v>192</v>
      </c>
      <c r="D187" s="18">
        <v>11366.7253</v>
      </c>
      <c r="E187" s="8">
        <v>8097482.2692</v>
      </c>
      <c r="F187" s="9">
        <v>11833360241</v>
      </c>
      <c r="G187" s="18">
        <v>1743.9332999999999</v>
      </c>
      <c r="H187" s="8">
        <v>128839.5744</v>
      </c>
      <c r="I187" s="9">
        <v>152068419</v>
      </c>
      <c r="J187" s="18">
        <v>13110.658600000001</v>
      </c>
      <c r="K187" s="8">
        <v>8226321.8436000003</v>
      </c>
      <c r="L187" s="9">
        <v>11985428660</v>
      </c>
      <c r="M187" s="33">
        <v>21</v>
      </c>
    </row>
    <row r="188" spans="1:13" x14ac:dyDescent="0.2">
      <c r="A188" s="10">
        <v>45566</v>
      </c>
      <c r="B188" s="5" t="s">
        <v>91</v>
      </c>
      <c r="C188" s="5" t="s">
        <v>193</v>
      </c>
      <c r="D188" s="18">
        <v>13674.3334</v>
      </c>
      <c r="E188" s="8">
        <v>8601587.7140999995</v>
      </c>
      <c r="F188" s="9">
        <v>12737058672</v>
      </c>
      <c r="G188" s="18">
        <v>1719.9141</v>
      </c>
      <c r="H188" s="8">
        <v>124688.5377</v>
      </c>
      <c r="I188" s="9">
        <v>153087130</v>
      </c>
      <c r="J188" s="18">
        <v>15394.247499999999</v>
      </c>
      <c r="K188" s="8">
        <v>8726276.2518000007</v>
      </c>
      <c r="L188" s="9">
        <v>12890145802</v>
      </c>
      <c r="M188" s="33">
        <v>22</v>
      </c>
    </row>
    <row r="189" spans="1:13" x14ac:dyDescent="0.2">
      <c r="A189" s="10">
        <v>45597</v>
      </c>
      <c r="B189" s="5" t="s">
        <v>91</v>
      </c>
      <c r="C189" s="5" t="s">
        <v>193</v>
      </c>
      <c r="D189" s="18">
        <v>10315.0164</v>
      </c>
      <c r="E189" s="8">
        <v>6244851.6294</v>
      </c>
      <c r="F189" s="9">
        <v>9595744290</v>
      </c>
      <c r="G189" s="18">
        <v>1274.9672</v>
      </c>
      <c r="H189" s="8">
        <v>90525.983900000007</v>
      </c>
      <c r="I189" s="9">
        <v>133628642</v>
      </c>
      <c r="J189" s="18">
        <v>11589.9836</v>
      </c>
      <c r="K189" s="8">
        <v>6335377.6133000003</v>
      </c>
      <c r="L189" s="9">
        <v>9729372932</v>
      </c>
      <c r="M189" s="33">
        <v>19</v>
      </c>
    </row>
    <row r="190" spans="1:13" x14ac:dyDescent="0.2">
      <c r="A190" s="10">
        <v>45627</v>
      </c>
      <c r="B190" s="5" t="s">
        <v>91</v>
      </c>
      <c r="C190" s="5" t="s">
        <v>193</v>
      </c>
      <c r="D190" s="18">
        <v>9601.1579000000002</v>
      </c>
      <c r="E190" s="8">
        <v>4257543.1303000003</v>
      </c>
      <c r="F190" s="9">
        <v>6443335785</v>
      </c>
      <c r="G190" s="18">
        <v>1417.5015000000001</v>
      </c>
      <c r="H190" s="8">
        <v>104247.072</v>
      </c>
      <c r="I190" s="9">
        <v>152078002</v>
      </c>
      <c r="J190" s="18">
        <v>11018.6594</v>
      </c>
      <c r="K190" s="8">
        <v>4361790.2023</v>
      </c>
      <c r="L190" s="9">
        <v>6595413787</v>
      </c>
      <c r="M190" s="33">
        <v>21</v>
      </c>
    </row>
    <row r="191" spans="1:13" x14ac:dyDescent="0.2">
      <c r="A191" s="10">
        <v>45658</v>
      </c>
      <c r="B191" s="5" t="s">
        <v>91</v>
      </c>
      <c r="C191" s="5" t="s">
        <v>194</v>
      </c>
      <c r="D191" s="18">
        <v>10385.33</v>
      </c>
      <c r="E191" s="8">
        <v>4253744.7608000003</v>
      </c>
      <c r="F191" s="9">
        <v>3609053742</v>
      </c>
      <c r="G191" s="18">
        <v>1919.4947</v>
      </c>
      <c r="H191" s="8">
        <v>124170.6611</v>
      </c>
      <c r="I191" s="9">
        <v>192268414</v>
      </c>
      <c r="J191" s="18">
        <v>12304.824699999999</v>
      </c>
      <c r="K191" s="8">
        <v>4377915.4219000004</v>
      </c>
      <c r="L191" s="9">
        <v>3801322156</v>
      </c>
      <c r="M191" s="33">
        <v>23</v>
      </c>
    </row>
    <row r="192" spans="1:13" x14ac:dyDescent="0.2">
      <c r="A192" s="10">
        <v>45689</v>
      </c>
      <c r="B192" s="5" t="s">
        <v>91</v>
      </c>
      <c r="C192" s="5" t="s">
        <v>194</v>
      </c>
      <c r="D192" s="18">
        <v>8095.8266000000003</v>
      </c>
      <c r="E192" s="8">
        <v>3561561.4027999998</v>
      </c>
      <c r="F192" s="9">
        <v>2094518722</v>
      </c>
      <c r="G192" s="18">
        <v>1484.7154</v>
      </c>
      <c r="H192" s="8">
        <v>95992.226999999999</v>
      </c>
      <c r="I192" s="9">
        <v>154440343</v>
      </c>
      <c r="J192" s="18">
        <v>9580.5419999999995</v>
      </c>
      <c r="K192" s="8">
        <v>3657553.6298000002</v>
      </c>
      <c r="L192" s="9">
        <v>2248959065</v>
      </c>
      <c r="M192" s="33">
        <v>20</v>
      </c>
    </row>
    <row r="193" spans="1:13" x14ac:dyDescent="0.2">
      <c r="A193" s="10">
        <v>45717</v>
      </c>
      <c r="B193" s="5" t="s">
        <v>91</v>
      </c>
      <c r="C193" s="5" t="s">
        <v>194</v>
      </c>
      <c r="D193" s="18">
        <v>8441.1203000000005</v>
      </c>
      <c r="E193" s="8">
        <v>4133728.0704999999</v>
      </c>
      <c r="F193" s="9">
        <v>2451937615</v>
      </c>
      <c r="G193" s="18">
        <v>1253.3891000000001</v>
      </c>
      <c r="H193" s="8">
        <v>85711.895300000004</v>
      </c>
      <c r="I193" s="9">
        <v>140654375</v>
      </c>
      <c r="J193" s="18">
        <v>9694.5094000000008</v>
      </c>
      <c r="K193" s="8">
        <v>4219439.9658000004</v>
      </c>
      <c r="L193" s="9">
        <v>2592591990</v>
      </c>
      <c r="M193" s="33">
        <v>19</v>
      </c>
    </row>
    <row r="194" spans="1:13" x14ac:dyDescent="0.2">
      <c r="A194" s="10">
        <v>45748</v>
      </c>
      <c r="B194" s="5" t="s">
        <v>92</v>
      </c>
      <c r="C194" s="5" t="s">
        <v>195</v>
      </c>
      <c r="D194" s="18">
        <v>9519.6947999999993</v>
      </c>
      <c r="E194" s="8">
        <v>4239221.9571000002</v>
      </c>
      <c r="F194" s="9">
        <v>2426293562</v>
      </c>
      <c r="G194" s="18">
        <v>1529.2521999999999</v>
      </c>
      <c r="H194" s="8">
        <v>89542.149099999995</v>
      </c>
      <c r="I194" s="9">
        <v>142078947</v>
      </c>
      <c r="J194" s="18">
        <v>11048.947</v>
      </c>
      <c r="K194" s="8">
        <v>4328764.1062000003</v>
      </c>
      <c r="L194" s="9">
        <v>2568372509</v>
      </c>
      <c r="M194" s="33">
        <v>19</v>
      </c>
    </row>
    <row r="195" spans="1:13" x14ac:dyDescent="0.2">
      <c r="A195" s="10">
        <v>45778</v>
      </c>
      <c r="B195" s="5" t="s">
        <v>92</v>
      </c>
      <c r="C195" s="5" t="s">
        <v>195</v>
      </c>
      <c r="D195" s="18">
        <v>10859.1142</v>
      </c>
      <c r="E195" s="8">
        <v>4503252.5246000001</v>
      </c>
      <c r="F195" s="9">
        <v>2456738838</v>
      </c>
      <c r="G195" s="18">
        <v>1654.8086000000001</v>
      </c>
      <c r="H195" s="8">
        <v>102936.4139</v>
      </c>
      <c r="I195" s="9">
        <v>155461046</v>
      </c>
      <c r="J195" s="18">
        <v>12513.9228</v>
      </c>
      <c r="K195" s="8">
        <v>4606188.9385000002</v>
      </c>
      <c r="L195" s="9">
        <v>2612199884</v>
      </c>
      <c r="M195" s="33">
        <v>21</v>
      </c>
    </row>
    <row r="196" spans="1:13" x14ac:dyDescent="0.2">
      <c r="A196" s="10">
        <v>45809</v>
      </c>
      <c r="B196" s="5" t="s">
        <v>92</v>
      </c>
      <c r="C196" s="5" t="s">
        <v>195</v>
      </c>
      <c r="D196" s="18">
        <v>8801.3672999999999</v>
      </c>
      <c r="E196" s="8">
        <v>4434631.9222999997</v>
      </c>
      <c r="F196" s="9">
        <v>2382867572</v>
      </c>
      <c r="G196" s="18">
        <v>1499.0642</v>
      </c>
      <c r="H196" s="8">
        <v>104575.34540000001</v>
      </c>
      <c r="I196" s="9">
        <v>151228624</v>
      </c>
      <c r="J196" s="18">
        <v>10300.431500000001</v>
      </c>
      <c r="K196" s="8">
        <v>4539207.2676999997</v>
      </c>
      <c r="L196" s="9">
        <v>2534096196</v>
      </c>
      <c r="M196" s="33">
        <v>21</v>
      </c>
    </row>
    <row r="197" spans="1:13" x14ac:dyDescent="0.2">
      <c r="A197" s="10">
        <v>45839</v>
      </c>
      <c r="B197" s="5" t="s">
        <v>92</v>
      </c>
      <c r="C197" s="5" t="s">
        <v>196</v>
      </c>
      <c r="D197" s="18">
        <v>8609.1923999999999</v>
      </c>
      <c r="E197" s="8">
        <v>5145115.7451999998</v>
      </c>
      <c r="F197" s="9">
        <v>2710507317</v>
      </c>
      <c r="G197" s="18">
        <v>1413.9767999999999</v>
      </c>
      <c r="H197" s="8">
        <v>100214.51820000001</v>
      </c>
      <c r="I197" s="9">
        <v>137705218</v>
      </c>
      <c r="J197" s="18">
        <v>10023.1692</v>
      </c>
      <c r="K197" s="8">
        <v>5245330.2633999996</v>
      </c>
      <c r="L197" s="9">
        <v>2848212535</v>
      </c>
      <c r="M197" s="33">
        <v>23</v>
      </c>
    </row>
    <row r="198" spans="1:13" x14ac:dyDescent="0.2">
      <c r="A198" s="10">
        <v>45870</v>
      </c>
      <c r="B198" s="5" t="s">
        <v>92</v>
      </c>
      <c r="C198" s="5" t="s">
        <v>196</v>
      </c>
      <c r="D198" s="18">
        <v>7893.1746999999996</v>
      </c>
      <c r="E198" s="8">
        <v>4389562.8399</v>
      </c>
      <c r="F198" s="9">
        <v>2360035281</v>
      </c>
      <c r="G198" s="18">
        <v>1100.8604</v>
      </c>
      <c r="H198" s="8">
        <v>84133.976800000004</v>
      </c>
      <c r="I198" s="9">
        <v>118483323</v>
      </c>
      <c r="J198" s="18">
        <v>8994.0350999999991</v>
      </c>
      <c r="K198" s="8">
        <v>4473696.8167000003</v>
      </c>
      <c r="L198" s="9">
        <v>2478518604</v>
      </c>
      <c r="M198" s="33">
        <v>19</v>
      </c>
    </row>
    <row r="199" spans="1:13" x14ac:dyDescent="0.2">
      <c r="A199" s="10">
        <v>45901</v>
      </c>
      <c r="B199" s="5" t="s">
        <v>92</v>
      </c>
      <c r="C199" s="5" t="s">
        <v>196</v>
      </c>
      <c r="D199" s="18">
        <v>9333.1754000000001</v>
      </c>
      <c r="E199" s="8">
        <v>5807334.4716999996</v>
      </c>
      <c r="F199" s="9">
        <v>3099992966</v>
      </c>
      <c r="G199" s="18">
        <v>1372.3566000000001</v>
      </c>
      <c r="H199" s="8">
        <v>104594.2833</v>
      </c>
      <c r="I199" s="9">
        <v>145165338</v>
      </c>
      <c r="J199" s="18">
        <v>10705.531999999999</v>
      </c>
      <c r="K199" s="8">
        <v>5911928.7549999999</v>
      </c>
      <c r="L199" s="9">
        <v>3245158304</v>
      </c>
      <c r="M199" s="33">
        <v>22</v>
      </c>
    </row>
    <row r="200" spans="1:13" x14ac:dyDescent="0.2">
      <c r="A200" s="10">
        <v>45931</v>
      </c>
      <c r="B200" s="5" t="s">
        <v>92</v>
      </c>
      <c r="C200" s="5" t="s">
        <v>197</v>
      </c>
      <c r="D200" s="18">
        <v>10417.9899</v>
      </c>
      <c r="E200" s="8">
        <v>5859561.0179000003</v>
      </c>
      <c r="F200" s="9">
        <v>3053547719</v>
      </c>
      <c r="G200" s="18">
        <v>1426.9038</v>
      </c>
      <c r="H200" s="8">
        <v>98869.858999999997</v>
      </c>
      <c r="I200" s="9">
        <v>136062559</v>
      </c>
      <c r="J200" s="18">
        <v>11844.893700000001</v>
      </c>
      <c r="K200" s="8">
        <v>5958430.8768999996</v>
      </c>
      <c r="L200" s="9">
        <v>3189610278</v>
      </c>
      <c r="M200" s="33">
        <v>21</v>
      </c>
    </row>
    <row r="201" spans="1:13" x14ac:dyDescent="0.2">
      <c r="A201" s="10">
        <v>45962</v>
      </c>
      <c r="B201" s="5" t="s">
        <v>92</v>
      </c>
      <c r="C201" s="5" t="s">
        <v>197</v>
      </c>
      <c r="D201" s="18">
        <v>9132.7739000000001</v>
      </c>
      <c r="E201" s="8">
        <v>5040587.9197000004</v>
      </c>
      <c r="F201" s="9">
        <v>2587888973</v>
      </c>
      <c r="G201" s="18">
        <v>1236.2411</v>
      </c>
      <c r="H201" s="8">
        <v>97632.086899999995</v>
      </c>
      <c r="I201" s="9">
        <v>134375026</v>
      </c>
      <c r="J201" s="18">
        <v>10369.014999999999</v>
      </c>
      <c r="K201" s="8">
        <v>5138220.0066</v>
      </c>
      <c r="L201" s="9">
        <v>2722263999</v>
      </c>
      <c r="M201" s="33">
        <v>19</v>
      </c>
    </row>
    <row r="202" spans="1:13" x14ac:dyDescent="0.2">
      <c r="A202" s="10">
        <v>45992</v>
      </c>
      <c r="B202" s="5" t="s">
        <v>92</v>
      </c>
      <c r="C202" s="5" t="s">
        <v>197</v>
      </c>
      <c r="D202" s="18">
        <v>9469.2302999999993</v>
      </c>
      <c r="E202" s="8">
        <v>5834460.1162</v>
      </c>
      <c r="F202" s="9">
        <v>2990707367</v>
      </c>
      <c r="G202" s="18">
        <v>1330.4192</v>
      </c>
      <c r="H202" s="8">
        <v>105989.5248</v>
      </c>
      <c r="I202" s="9">
        <v>149184875</v>
      </c>
      <c r="J202" s="18">
        <v>10799.6495</v>
      </c>
      <c r="K202" s="8">
        <v>5940449.6409999998</v>
      </c>
      <c r="L202" s="9">
        <v>3139892242</v>
      </c>
      <c r="M202" s="33">
        <v>22</v>
      </c>
    </row>
    <row r="203" spans="1:13" x14ac:dyDescent="0.2">
      <c r="A203" s="10">
        <v>46023</v>
      </c>
      <c r="B203" s="5" t="s">
        <v>92</v>
      </c>
      <c r="C203" s="5" t="s">
        <v>198</v>
      </c>
      <c r="D203" s="18">
        <v>11531.5398</v>
      </c>
      <c r="E203" s="8">
        <v>5959791.8421999998</v>
      </c>
      <c r="F203" s="9">
        <v>3556776860</v>
      </c>
      <c r="G203" s="18">
        <v>1760.999</v>
      </c>
      <c r="H203" s="8">
        <v>119204.0818</v>
      </c>
      <c r="I203" s="9">
        <v>168461130</v>
      </c>
      <c r="J203" s="18">
        <v>13292.5388</v>
      </c>
      <c r="K203" s="8">
        <v>6078995.9239999996</v>
      </c>
      <c r="L203" s="9">
        <v>3725237990</v>
      </c>
      <c r="M203" s="33">
        <v>20</v>
      </c>
    </row>
    <row r="204" spans="1:13" x14ac:dyDescent="0.2">
      <c r="A204" s="10">
        <v>46054</v>
      </c>
      <c r="B204" s="5" t="s">
        <v>92</v>
      </c>
      <c r="C204" s="5" t="s">
        <v>198</v>
      </c>
      <c r="D204" s="18">
        <v>12839.691800000001</v>
      </c>
      <c r="E204" s="8">
        <v>5949997.8869000003</v>
      </c>
      <c r="F204" s="9">
        <v>3553974028</v>
      </c>
      <c r="G204" s="18">
        <v>1872.1418000000001</v>
      </c>
      <c r="H204" s="8">
        <v>123132.29549999999</v>
      </c>
      <c r="I204" s="9">
        <v>176152997</v>
      </c>
      <c r="J204" s="18">
        <v>14711.8336</v>
      </c>
      <c r="K204" s="8">
        <v>6073130.1824000003</v>
      </c>
      <c r="L204" s="9">
        <v>3730127025</v>
      </c>
      <c r="M204" s="33">
        <v>21</v>
      </c>
    </row>
    <row r="205" spans="1:13" x14ac:dyDescent="0.2">
      <c r="A205" s="10">
        <v>46082</v>
      </c>
      <c r="B205" s="5" t="s">
        <v>92</v>
      </c>
      <c r="C205" s="5" t="s">
        <v>198</v>
      </c>
      <c r="D205" s="18">
        <v>16246.6792</v>
      </c>
      <c r="E205" s="8">
        <v>5410439.9720000001</v>
      </c>
      <c r="F205" s="9">
        <v>3507526776</v>
      </c>
      <c r="G205" s="18">
        <v>1573.8853999999999</v>
      </c>
      <c r="H205" s="8">
        <v>91537.386700000003</v>
      </c>
      <c r="I205" s="9">
        <v>139604708</v>
      </c>
      <c r="J205" s="18">
        <v>17820.564600000002</v>
      </c>
      <c r="K205" s="8">
        <v>5501977.3586999997</v>
      </c>
      <c r="L205" s="9">
        <v>3647131484</v>
      </c>
      <c r="M205" s="33">
        <v>19</v>
      </c>
    </row>
    <row r="206" spans="1:13" x14ac:dyDescent="0.2">
      <c r="A206" s="10">
        <v>46113</v>
      </c>
      <c r="B206" s="5" t="s">
        <v>93</v>
      </c>
      <c r="C206" s="5" t="s">
        <v>199</v>
      </c>
      <c r="D206" s="18">
        <v>11243.914000000001</v>
      </c>
      <c r="E206" s="8">
        <v>4212880.9378000004</v>
      </c>
      <c r="F206" s="9">
        <v>2704917038</v>
      </c>
      <c r="G206" s="18">
        <v>1653.6017999999999</v>
      </c>
      <c r="H206" s="8">
        <v>93864.3897</v>
      </c>
      <c r="I206" s="9">
        <v>140102590</v>
      </c>
      <c r="J206" s="18">
        <v>12897.515799999999</v>
      </c>
      <c r="K206" s="8">
        <v>4306745.3274999997</v>
      </c>
      <c r="L206" s="9">
        <v>2845019628</v>
      </c>
      <c r="M206" s="33">
        <v>20</v>
      </c>
    </row>
    <row r="207" spans="1:13" x14ac:dyDescent="0.2">
      <c r="A207" s="10">
        <v>46143</v>
      </c>
      <c r="B207" s="5" t="s">
        <v>93</v>
      </c>
      <c r="C207" s="5" t="s">
        <v>199</v>
      </c>
      <c r="D207" s="18">
        <v>11128.715700000001</v>
      </c>
      <c r="E207" s="8">
        <v>4737453.4094000002</v>
      </c>
      <c r="F207" s="9">
        <v>3038254197</v>
      </c>
      <c r="G207" s="18">
        <v>1648.5023000000001</v>
      </c>
      <c r="H207" s="8">
        <v>104228.86500000001</v>
      </c>
      <c r="I207" s="9">
        <v>151042632</v>
      </c>
      <c r="J207" s="18">
        <v>12777.218000000001</v>
      </c>
      <c r="K207" s="8">
        <v>4841682.2744000005</v>
      </c>
      <c r="L207" s="9">
        <v>3189296829</v>
      </c>
      <c r="M207" s="33">
        <v>19</v>
      </c>
    </row>
    <row r="208" spans="1:13" x14ac:dyDescent="0.2">
      <c r="A208" s="10">
        <v>46174</v>
      </c>
      <c r="B208" s="5" t="s">
        <v>93</v>
      </c>
      <c r="C208" s="5" t="s">
        <v>199</v>
      </c>
      <c r="D208" s="18">
        <v>11487.337299999999</v>
      </c>
      <c r="E208" s="8">
        <v>5703559.3213</v>
      </c>
      <c r="F208" s="9">
        <v>3676370909</v>
      </c>
      <c r="G208" s="18">
        <v>1448.9973</v>
      </c>
      <c r="H208" s="8">
        <v>100786.64969999999</v>
      </c>
      <c r="I208" s="9">
        <v>151444901</v>
      </c>
      <c r="J208" s="18">
        <v>12936.3346</v>
      </c>
      <c r="K208" s="8">
        <v>5804345.9709999999</v>
      </c>
      <c r="L208" s="9">
        <v>3827815810</v>
      </c>
      <c r="M208" s="33">
        <v>21</v>
      </c>
    </row>
    <row r="209" spans="1:13" x14ac:dyDescent="0.2">
      <c r="A209" s="10">
        <v>46204</v>
      </c>
      <c r="B209" s="5" t="s">
        <v>93</v>
      </c>
      <c r="C209" s="5" t="s">
        <v>200</v>
      </c>
      <c r="D209" s="18">
        <v>9705.0769999999993</v>
      </c>
      <c r="E209" s="8">
        <v>4783211.6305</v>
      </c>
      <c r="F209" s="9">
        <v>3025822358</v>
      </c>
      <c r="G209" s="18">
        <v>1843.518</v>
      </c>
      <c r="H209" s="8">
        <v>114542.7259</v>
      </c>
      <c r="I209" s="9">
        <v>163448073</v>
      </c>
      <c r="J209" s="18">
        <v>11548.594999999999</v>
      </c>
      <c r="K209" s="8">
        <v>4897754.3563999999</v>
      </c>
      <c r="L209" s="9">
        <v>3189270431</v>
      </c>
      <c r="M209" s="33">
        <v>23</v>
      </c>
    </row>
    <row r="210" spans="1:13" x14ac:dyDescent="0.2">
      <c r="A210" s="10">
        <v>46235</v>
      </c>
      <c r="B210" s="5" t="s">
        <v>93</v>
      </c>
      <c r="C210" s="5" t="s">
        <v>200</v>
      </c>
      <c r="D210" s="18">
        <v>6929.5348000000004</v>
      </c>
      <c r="E210" s="8">
        <v>3711667.3182999999</v>
      </c>
      <c r="F210" s="9">
        <v>2325370315</v>
      </c>
      <c r="G210" s="18">
        <v>1431.8214</v>
      </c>
      <c r="H210" s="8">
        <v>105121.5433</v>
      </c>
      <c r="I210" s="9">
        <v>142871572</v>
      </c>
      <c r="J210" s="18">
        <v>8361.3562000000002</v>
      </c>
      <c r="K210" s="8">
        <v>3816788.8615999999</v>
      </c>
      <c r="L210" s="9">
        <v>2468241887</v>
      </c>
      <c r="M210" s="33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59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2" customWidth="1"/>
    <col min="3" max="3" width="16" customWidth="1"/>
    <col min="4" max="4" width="12" customWidth="1"/>
    <col min="5" max="6" width="38" customWidth="1"/>
    <col min="7" max="7" width="26" customWidth="1"/>
    <col min="8" max="9" width="38" customWidth="1"/>
    <col min="10" max="10" width="26" customWidth="1"/>
    <col min="11" max="12" width="38" customWidth="1"/>
    <col min="13" max="13" width="26" customWidth="1"/>
    <col min="14" max="18" width="15" customWidth="1"/>
  </cols>
  <sheetData>
    <row r="1" spans="1:18" x14ac:dyDescent="0.2">
      <c r="A1" s="1" t="s">
        <v>223</v>
      </c>
      <c r="B1" s="1" t="s">
        <v>224</v>
      </c>
      <c r="C1" s="1" t="s">
        <v>225</v>
      </c>
      <c r="D1" s="1" t="s">
        <v>100</v>
      </c>
      <c r="E1" s="15" t="s">
        <v>247</v>
      </c>
      <c r="F1" s="3" t="s">
        <v>248</v>
      </c>
      <c r="G1" s="4" t="s">
        <v>249</v>
      </c>
      <c r="H1" s="15" t="s">
        <v>250</v>
      </c>
      <c r="I1" s="3" t="s">
        <v>251</v>
      </c>
      <c r="J1" s="4" t="s">
        <v>252</v>
      </c>
      <c r="K1" s="15" t="s">
        <v>253</v>
      </c>
      <c r="L1" s="3" t="s">
        <v>254</v>
      </c>
      <c r="M1" s="4" t="s">
        <v>255</v>
      </c>
      <c r="N1" s="27" t="s">
        <v>235</v>
      </c>
      <c r="O1" s="28" t="s">
        <v>236</v>
      </c>
      <c r="P1" s="28" t="s">
        <v>237</v>
      </c>
      <c r="Q1" s="28" t="s">
        <v>238</v>
      </c>
      <c r="R1" s="28" t="s">
        <v>239</v>
      </c>
    </row>
    <row r="2" spans="1:18" x14ac:dyDescent="0.2">
      <c r="A2" s="11">
        <v>43922</v>
      </c>
      <c r="B2" s="5" t="s">
        <v>240</v>
      </c>
      <c r="C2" s="10">
        <v>43922</v>
      </c>
      <c r="D2" s="5" t="s">
        <v>175</v>
      </c>
      <c r="E2" s="18">
        <v>58.735300000000002</v>
      </c>
      <c r="F2" s="8">
        <v>11732.1026</v>
      </c>
      <c r="G2" s="9">
        <v>25232111</v>
      </c>
      <c r="H2" s="18">
        <v>7.2535999999999996</v>
      </c>
      <c r="I2" s="8">
        <v>125.0539</v>
      </c>
      <c r="J2" s="9">
        <v>259691</v>
      </c>
      <c r="K2" s="18">
        <v>65.988900000000001</v>
      </c>
      <c r="L2" s="8">
        <v>11857.156499999999</v>
      </c>
      <c r="M2" s="9">
        <v>25491802</v>
      </c>
      <c r="N2" s="29">
        <v>64.407499999999999</v>
      </c>
      <c r="O2" s="30">
        <v>64.407499999999999</v>
      </c>
      <c r="P2" s="30">
        <v>59.78</v>
      </c>
      <c r="Q2" s="30">
        <v>60.052500000000002</v>
      </c>
      <c r="R2" s="31">
        <v>-6.7599999999999993E-2</v>
      </c>
    </row>
    <row r="3" spans="1:18" x14ac:dyDescent="0.2">
      <c r="A3" s="11">
        <v>43924</v>
      </c>
      <c r="B3" s="5" t="s">
        <v>241</v>
      </c>
      <c r="C3" s="10">
        <v>43922</v>
      </c>
      <c r="D3" s="5" t="s">
        <v>175</v>
      </c>
      <c r="E3" s="18">
        <v>53.301400000000001</v>
      </c>
      <c r="F3" s="8">
        <v>3710.7606000000001</v>
      </c>
      <c r="G3" s="9">
        <v>7488125</v>
      </c>
      <c r="H3" s="18">
        <v>8.2925000000000004</v>
      </c>
      <c r="I3" s="8">
        <v>165.83529999999999</v>
      </c>
      <c r="J3" s="9">
        <v>348284</v>
      </c>
      <c r="K3" s="18">
        <v>61.593899999999998</v>
      </c>
      <c r="L3" s="8">
        <v>3876.5958999999998</v>
      </c>
      <c r="M3" s="9">
        <v>7836409</v>
      </c>
      <c r="N3" s="29">
        <v>60.052500000000002</v>
      </c>
      <c r="O3" s="30">
        <v>60.59</v>
      </c>
      <c r="P3" s="30">
        <v>54.9</v>
      </c>
      <c r="Q3" s="30">
        <v>55.302500000000002</v>
      </c>
      <c r="R3" s="31">
        <v>-7.9100000000000004E-2</v>
      </c>
    </row>
    <row r="4" spans="1:18" x14ac:dyDescent="0.2">
      <c r="A4" s="11">
        <v>43928</v>
      </c>
      <c r="B4" s="5" t="s">
        <v>242</v>
      </c>
      <c r="C4" s="10">
        <v>43922</v>
      </c>
      <c r="D4" s="5" t="s">
        <v>175</v>
      </c>
      <c r="E4" s="18">
        <v>77.2654</v>
      </c>
      <c r="F4" s="8">
        <v>6646.2195000000002</v>
      </c>
      <c r="G4" s="9">
        <v>13216110</v>
      </c>
      <c r="H4" s="18">
        <v>11.2346</v>
      </c>
      <c r="I4" s="8">
        <v>240.63759999999999</v>
      </c>
      <c r="J4" s="9">
        <v>484147</v>
      </c>
      <c r="K4" s="18">
        <v>88.5</v>
      </c>
      <c r="L4" s="8">
        <v>6886.8571000000002</v>
      </c>
      <c r="M4" s="9">
        <v>13700257</v>
      </c>
      <c r="N4" s="29">
        <v>55.302500000000002</v>
      </c>
      <c r="O4" s="30">
        <v>55.302500000000002</v>
      </c>
      <c r="P4" s="30">
        <v>49.942500000000003</v>
      </c>
      <c r="Q4" s="30">
        <v>51.8</v>
      </c>
      <c r="R4" s="31">
        <v>-6.3299999999999995E-2</v>
      </c>
    </row>
    <row r="5" spans="1:18" x14ac:dyDescent="0.2">
      <c r="A5" s="11">
        <v>43929</v>
      </c>
      <c r="B5" s="5" t="s">
        <v>240</v>
      </c>
      <c r="C5" s="10">
        <v>43922</v>
      </c>
      <c r="D5" s="5" t="s">
        <v>175</v>
      </c>
      <c r="E5" s="18">
        <v>99.477199999999996</v>
      </c>
      <c r="F5" s="8">
        <v>10430.387699999999</v>
      </c>
      <c r="G5" s="9">
        <v>20115506</v>
      </c>
      <c r="H5" s="18">
        <v>12.2758</v>
      </c>
      <c r="I5" s="8">
        <v>254.52690000000001</v>
      </c>
      <c r="J5" s="9">
        <v>510854</v>
      </c>
      <c r="K5" s="18">
        <v>111.753</v>
      </c>
      <c r="L5" s="8">
        <v>10684.9146</v>
      </c>
      <c r="M5" s="9">
        <v>20626360</v>
      </c>
      <c r="N5" s="29">
        <v>51.8</v>
      </c>
      <c r="O5" s="30">
        <v>53.732500000000002</v>
      </c>
      <c r="P5" s="30">
        <v>46.975000000000001</v>
      </c>
      <c r="Q5" s="30">
        <v>52.2425</v>
      </c>
      <c r="R5" s="31">
        <v>8.5000000000000006E-3</v>
      </c>
    </row>
    <row r="6" spans="1:18" x14ac:dyDescent="0.2">
      <c r="A6" s="11">
        <v>43930</v>
      </c>
      <c r="B6" s="5" t="s">
        <v>243</v>
      </c>
      <c r="C6" s="10">
        <v>43922</v>
      </c>
      <c r="D6" s="5" t="s">
        <v>175</v>
      </c>
      <c r="E6" s="18">
        <v>76.361099999999993</v>
      </c>
      <c r="F6" s="8">
        <v>16866.774000000001</v>
      </c>
      <c r="G6" s="9">
        <v>34344572</v>
      </c>
      <c r="H6" s="18">
        <v>11.2835</v>
      </c>
      <c r="I6" s="8">
        <v>242.35409999999999</v>
      </c>
      <c r="J6" s="9">
        <v>464598</v>
      </c>
      <c r="K6" s="18">
        <v>87.644599999999997</v>
      </c>
      <c r="L6" s="8">
        <v>17109.128100000002</v>
      </c>
      <c r="M6" s="9">
        <v>34809170</v>
      </c>
      <c r="N6" s="29">
        <v>52.2425</v>
      </c>
      <c r="O6" s="30">
        <v>52.2425</v>
      </c>
      <c r="P6" s="30">
        <v>46.902500000000003</v>
      </c>
      <c r="Q6" s="30">
        <v>49.744999999999997</v>
      </c>
      <c r="R6" s="31">
        <v>-4.7800000000000002E-2</v>
      </c>
    </row>
    <row r="7" spans="1:18" x14ac:dyDescent="0.2">
      <c r="A7" s="11">
        <v>43934</v>
      </c>
      <c r="B7" s="5" t="s">
        <v>244</v>
      </c>
      <c r="C7" s="10">
        <v>43922</v>
      </c>
      <c r="D7" s="5" t="s">
        <v>175</v>
      </c>
      <c r="E7" s="18">
        <v>59.021000000000001</v>
      </c>
      <c r="F7" s="8">
        <v>5348.3541999999998</v>
      </c>
      <c r="G7" s="9">
        <v>10009111</v>
      </c>
      <c r="H7" s="18">
        <v>11.483599999999999</v>
      </c>
      <c r="I7" s="8">
        <v>259.38240000000002</v>
      </c>
      <c r="J7" s="9">
        <v>496147</v>
      </c>
      <c r="K7" s="18">
        <v>70.504599999999996</v>
      </c>
      <c r="L7" s="8">
        <v>5607.7366000000002</v>
      </c>
      <c r="M7" s="9">
        <v>10505258</v>
      </c>
      <c r="N7" s="29">
        <v>49.744999999999997</v>
      </c>
      <c r="O7" s="30">
        <v>52.4925</v>
      </c>
      <c r="P7" s="30">
        <v>43.634999999999998</v>
      </c>
      <c r="Q7" s="30">
        <v>51.457500000000003</v>
      </c>
      <c r="R7" s="31">
        <v>3.44E-2</v>
      </c>
    </row>
    <row r="8" spans="1:18" x14ac:dyDescent="0.2">
      <c r="A8" s="11">
        <v>43936</v>
      </c>
      <c r="B8" s="5" t="s">
        <v>240</v>
      </c>
      <c r="C8" s="10">
        <v>43922</v>
      </c>
      <c r="D8" s="5" t="s">
        <v>175</v>
      </c>
      <c r="E8" s="18">
        <v>78.163600000000002</v>
      </c>
      <c r="F8" s="8">
        <v>9866.2898000000005</v>
      </c>
      <c r="G8" s="9">
        <v>19043116</v>
      </c>
      <c r="H8" s="18">
        <v>13.856299999999999</v>
      </c>
      <c r="I8" s="8">
        <v>336.5829</v>
      </c>
      <c r="J8" s="9">
        <v>643262</v>
      </c>
      <c r="K8" s="18">
        <v>92.019900000000007</v>
      </c>
      <c r="L8" s="8">
        <v>10202.8727</v>
      </c>
      <c r="M8" s="9">
        <v>19686378</v>
      </c>
      <c r="N8" s="29">
        <v>51.457500000000003</v>
      </c>
      <c r="O8" s="30">
        <v>51.457500000000003</v>
      </c>
      <c r="P8" s="30">
        <v>44.647500000000001</v>
      </c>
      <c r="Q8" s="30">
        <v>49.734999999999999</v>
      </c>
      <c r="R8" s="31">
        <v>-3.3500000000000002E-2</v>
      </c>
    </row>
    <row r="9" spans="1:18" x14ac:dyDescent="0.2">
      <c r="A9" s="11">
        <v>43937</v>
      </c>
      <c r="B9" s="5" t="s">
        <v>243</v>
      </c>
      <c r="C9" s="10">
        <v>43922</v>
      </c>
      <c r="D9" s="5" t="s">
        <v>175</v>
      </c>
      <c r="E9" s="18">
        <v>69.286699999999996</v>
      </c>
      <c r="F9" s="8">
        <v>18525.732400000001</v>
      </c>
      <c r="G9" s="9">
        <v>38969922</v>
      </c>
      <c r="H9" s="18">
        <v>10.270200000000001</v>
      </c>
      <c r="I9" s="8">
        <v>266.113</v>
      </c>
      <c r="J9" s="9">
        <v>518571</v>
      </c>
      <c r="K9" s="18">
        <v>79.556899999999999</v>
      </c>
      <c r="L9" s="8">
        <v>18791.845399999998</v>
      </c>
      <c r="M9" s="9">
        <v>39488493</v>
      </c>
      <c r="N9" s="29">
        <v>49.734999999999999</v>
      </c>
      <c r="O9" s="30">
        <v>49.734999999999999</v>
      </c>
      <c r="P9" s="30">
        <v>42.255000000000003</v>
      </c>
      <c r="Q9" s="30">
        <v>46.094999999999999</v>
      </c>
      <c r="R9" s="31">
        <v>-7.3200000000000001E-2</v>
      </c>
    </row>
    <row r="10" spans="1:18" x14ac:dyDescent="0.2">
      <c r="A10" s="11">
        <v>43938</v>
      </c>
      <c r="B10" s="5" t="s">
        <v>241</v>
      </c>
      <c r="C10" s="10">
        <v>43922</v>
      </c>
      <c r="D10" s="5" t="s">
        <v>175</v>
      </c>
      <c r="E10" s="18">
        <v>74.561899999999994</v>
      </c>
      <c r="F10" s="8">
        <v>6145.1931000000004</v>
      </c>
      <c r="G10" s="9">
        <v>11488259</v>
      </c>
      <c r="H10" s="18">
        <v>13.353300000000001</v>
      </c>
      <c r="I10" s="8">
        <v>380.51389999999998</v>
      </c>
      <c r="J10" s="9">
        <v>755220</v>
      </c>
      <c r="K10" s="18">
        <v>87.915199999999999</v>
      </c>
      <c r="L10" s="8">
        <v>6525.7070000000003</v>
      </c>
      <c r="M10" s="9">
        <v>12243479</v>
      </c>
      <c r="N10" s="29">
        <v>46.094999999999999</v>
      </c>
      <c r="O10" s="30">
        <v>46.094999999999999</v>
      </c>
      <c r="P10" s="30">
        <v>40.305</v>
      </c>
      <c r="Q10" s="30">
        <v>42.592500000000001</v>
      </c>
      <c r="R10" s="31">
        <v>-7.5999999999999998E-2</v>
      </c>
    </row>
    <row r="11" spans="1:18" x14ac:dyDescent="0.2">
      <c r="A11" s="11">
        <v>43941</v>
      </c>
      <c r="B11" s="5" t="s">
        <v>244</v>
      </c>
      <c r="C11" s="10">
        <v>43922</v>
      </c>
      <c r="D11" s="5" t="s">
        <v>175</v>
      </c>
      <c r="E11" s="18">
        <v>62.562399999999997</v>
      </c>
      <c r="F11" s="8">
        <v>6309.6839</v>
      </c>
      <c r="G11" s="9">
        <v>11896082</v>
      </c>
      <c r="H11" s="18">
        <v>11.5585</v>
      </c>
      <c r="I11" s="8">
        <v>361.51409999999998</v>
      </c>
      <c r="J11" s="9">
        <v>692010</v>
      </c>
      <c r="K11" s="18">
        <v>74.120900000000006</v>
      </c>
      <c r="L11" s="8">
        <v>6671.1980000000003</v>
      </c>
      <c r="M11" s="9">
        <v>12588092</v>
      </c>
      <c r="N11" s="29">
        <v>42.592500000000001</v>
      </c>
      <c r="O11" s="30">
        <v>44.037500000000001</v>
      </c>
      <c r="P11" s="30">
        <v>40.295000000000002</v>
      </c>
      <c r="Q11" s="30">
        <v>43.454999999999998</v>
      </c>
      <c r="R11" s="31">
        <v>2.0299999999999999E-2</v>
      </c>
    </row>
    <row r="12" spans="1:18" x14ac:dyDescent="0.2">
      <c r="A12" s="11">
        <v>43942</v>
      </c>
      <c r="B12" s="5" t="s">
        <v>242</v>
      </c>
      <c r="C12" s="10">
        <v>43922</v>
      </c>
      <c r="D12" s="5" t="s">
        <v>175</v>
      </c>
      <c r="E12" s="18">
        <v>62.0914</v>
      </c>
      <c r="F12" s="8">
        <v>6586.6283999999996</v>
      </c>
      <c r="G12" s="9">
        <v>12840935</v>
      </c>
      <c r="H12" s="18">
        <v>13.2059</v>
      </c>
      <c r="I12" s="8">
        <v>428.46699999999998</v>
      </c>
      <c r="J12" s="9">
        <v>802516</v>
      </c>
      <c r="K12" s="18">
        <v>75.297300000000007</v>
      </c>
      <c r="L12" s="8">
        <v>7015.0954000000002</v>
      </c>
      <c r="M12" s="9">
        <v>13643451</v>
      </c>
      <c r="N12" s="29">
        <v>43.454999999999998</v>
      </c>
      <c r="O12" s="30">
        <v>45.962499999999999</v>
      </c>
      <c r="P12" s="30">
        <v>36.215000000000003</v>
      </c>
      <c r="Q12" s="30">
        <v>45.197499999999998</v>
      </c>
      <c r="R12" s="31">
        <v>4.0099999999999997E-2</v>
      </c>
    </row>
    <row r="13" spans="1:18" x14ac:dyDescent="0.2">
      <c r="A13" s="11">
        <v>43943</v>
      </c>
      <c r="B13" s="5" t="s">
        <v>240</v>
      </c>
      <c r="C13" s="10">
        <v>43922</v>
      </c>
      <c r="D13" s="5" t="s">
        <v>175</v>
      </c>
      <c r="E13" s="18">
        <v>71.033000000000001</v>
      </c>
      <c r="F13" s="8">
        <v>9657.6803</v>
      </c>
      <c r="G13" s="9">
        <v>19060607</v>
      </c>
      <c r="H13" s="18">
        <v>15.403499999999999</v>
      </c>
      <c r="I13" s="8">
        <v>530.73379999999997</v>
      </c>
      <c r="J13" s="9">
        <v>943474</v>
      </c>
      <c r="K13" s="18">
        <v>86.436499999999995</v>
      </c>
      <c r="L13" s="8">
        <v>10188.4141</v>
      </c>
      <c r="M13" s="9">
        <v>20004081</v>
      </c>
      <c r="N13" s="29">
        <v>45.197499999999998</v>
      </c>
      <c r="O13" s="30">
        <v>45.424999999999997</v>
      </c>
      <c r="P13" s="30">
        <v>40.465000000000003</v>
      </c>
      <c r="Q13" s="30">
        <v>42.822499999999998</v>
      </c>
      <c r="R13" s="31">
        <v>-5.2499999999999998E-2</v>
      </c>
    </row>
    <row r="14" spans="1:18" x14ac:dyDescent="0.2">
      <c r="A14" s="11">
        <v>43944</v>
      </c>
      <c r="B14" s="5" t="s">
        <v>243</v>
      </c>
      <c r="C14" s="10">
        <v>43922</v>
      </c>
      <c r="D14" s="5" t="s">
        <v>175</v>
      </c>
      <c r="E14" s="18">
        <v>63.2318</v>
      </c>
      <c r="F14" s="8">
        <v>19868.939299999998</v>
      </c>
      <c r="G14" s="9">
        <v>40876453</v>
      </c>
      <c r="H14" s="18">
        <v>11.3764</v>
      </c>
      <c r="I14" s="8">
        <v>446.54759999999999</v>
      </c>
      <c r="J14" s="9">
        <v>816687</v>
      </c>
      <c r="K14" s="18">
        <v>74.608199999999997</v>
      </c>
      <c r="L14" s="8">
        <v>20315.4869</v>
      </c>
      <c r="M14" s="9">
        <v>41693140</v>
      </c>
      <c r="N14" s="29">
        <v>42.822499999999998</v>
      </c>
      <c r="O14" s="30">
        <v>42.822499999999998</v>
      </c>
      <c r="P14" s="30">
        <v>36.997500000000002</v>
      </c>
      <c r="Q14" s="30">
        <v>39.229999999999997</v>
      </c>
      <c r="R14" s="31">
        <v>-8.3900000000000002E-2</v>
      </c>
    </row>
    <row r="15" spans="1:18" x14ac:dyDescent="0.2">
      <c r="A15" s="11">
        <v>43945</v>
      </c>
      <c r="B15" s="5" t="s">
        <v>241</v>
      </c>
      <c r="C15" s="10">
        <v>43922</v>
      </c>
      <c r="D15" s="5" t="s">
        <v>175</v>
      </c>
      <c r="E15" s="18">
        <v>54.646599999999999</v>
      </c>
      <c r="F15" s="8">
        <v>4820.2525999999998</v>
      </c>
      <c r="G15" s="9">
        <v>9036384</v>
      </c>
      <c r="H15" s="18">
        <v>14.572900000000001</v>
      </c>
      <c r="I15" s="8">
        <v>653.68150000000003</v>
      </c>
      <c r="J15" s="9">
        <v>1118447</v>
      </c>
      <c r="K15" s="18">
        <v>69.219499999999996</v>
      </c>
      <c r="L15" s="8">
        <v>5473.9341000000004</v>
      </c>
      <c r="M15" s="9">
        <v>10154831</v>
      </c>
      <c r="N15" s="29">
        <v>39.229999999999997</v>
      </c>
      <c r="O15" s="30">
        <v>39.947499999999998</v>
      </c>
      <c r="P15" s="30">
        <v>34.982500000000002</v>
      </c>
      <c r="Q15" s="30">
        <v>39.1175</v>
      </c>
      <c r="R15" s="31">
        <v>-2.8999999999999998E-3</v>
      </c>
    </row>
    <row r="16" spans="1:18" x14ac:dyDescent="0.2">
      <c r="A16" s="11">
        <v>43948</v>
      </c>
      <c r="B16" s="5" t="s">
        <v>244</v>
      </c>
      <c r="C16" s="10">
        <v>43922</v>
      </c>
      <c r="D16" s="5" t="s">
        <v>175</v>
      </c>
      <c r="E16" s="18">
        <v>50.656700000000001</v>
      </c>
      <c r="F16" s="8">
        <v>5631.8185000000003</v>
      </c>
      <c r="G16" s="9">
        <v>10715874</v>
      </c>
      <c r="H16" s="18">
        <v>10.9247</v>
      </c>
      <c r="I16" s="8">
        <v>512.62090000000001</v>
      </c>
      <c r="J16" s="9">
        <v>956208</v>
      </c>
      <c r="K16" s="18">
        <v>61.581400000000002</v>
      </c>
      <c r="L16" s="8">
        <v>6144.4394000000002</v>
      </c>
      <c r="M16" s="9">
        <v>11672082</v>
      </c>
      <c r="N16" s="29">
        <v>39.1175</v>
      </c>
      <c r="O16" s="30">
        <v>40.167499999999997</v>
      </c>
      <c r="P16" s="30">
        <v>35.212499999999999</v>
      </c>
      <c r="Q16" s="30">
        <v>38.042499999999997</v>
      </c>
      <c r="R16" s="31">
        <v>-2.75E-2</v>
      </c>
    </row>
    <row r="17" spans="1:18" x14ac:dyDescent="0.2">
      <c r="A17" s="11">
        <v>43949</v>
      </c>
      <c r="B17" s="5" t="s">
        <v>242</v>
      </c>
      <c r="C17" s="10">
        <v>43922</v>
      </c>
      <c r="D17" s="5" t="s">
        <v>175</v>
      </c>
      <c r="E17" s="18">
        <v>52.695500000000003</v>
      </c>
      <c r="F17" s="8">
        <v>7297.8679000000002</v>
      </c>
      <c r="G17" s="9">
        <v>13719223</v>
      </c>
      <c r="H17" s="18">
        <v>11.1069</v>
      </c>
      <c r="I17" s="8">
        <v>571.63120000000004</v>
      </c>
      <c r="J17" s="9">
        <v>1083798</v>
      </c>
      <c r="K17" s="18">
        <v>63.802399999999999</v>
      </c>
      <c r="L17" s="8">
        <v>7869.4991</v>
      </c>
      <c r="M17" s="9">
        <v>14803021</v>
      </c>
      <c r="N17" s="29">
        <v>38.042499999999997</v>
      </c>
      <c r="O17" s="30">
        <v>41.912500000000001</v>
      </c>
      <c r="P17" s="30">
        <v>35.067500000000003</v>
      </c>
      <c r="Q17" s="30">
        <v>35.354999999999997</v>
      </c>
      <c r="R17" s="31">
        <v>-7.0599999999999996E-2</v>
      </c>
    </row>
    <row r="18" spans="1:18" x14ac:dyDescent="0.2">
      <c r="A18" s="11">
        <v>43950</v>
      </c>
      <c r="B18" s="5" t="s">
        <v>240</v>
      </c>
      <c r="C18" s="10">
        <v>43922</v>
      </c>
      <c r="D18" s="5" t="s">
        <v>175</v>
      </c>
      <c r="E18" s="18">
        <v>59.543300000000002</v>
      </c>
      <c r="F18" s="8">
        <v>10244.691500000001</v>
      </c>
      <c r="G18" s="9">
        <v>19759078</v>
      </c>
      <c r="H18" s="18">
        <v>9.7512000000000008</v>
      </c>
      <c r="I18" s="8">
        <v>462.0616</v>
      </c>
      <c r="J18" s="9">
        <v>897648</v>
      </c>
      <c r="K18" s="18">
        <v>69.294499999999999</v>
      </c>
      <c r="L18" s="8">
        <v>10706.7531</v>
      </c>
      <c r="M18" s="9">
        <v>20656726</v>
      </c>
      <c r="N18" s="29">
        <v>35.354999999999997</v>
      </c>
      <c r="O18" s="30">
        <v>35.354999999999997</v>
      </c>
      <c r="P18" s="30">
        <v>31.482500000000002</v>
      </c>
      <c r="Q18" s="30">
        <v>33.837499999999999</v>
      </c>
      <c r="R18" s="31">
        <v>-4.2900000000000001E-2</v>
      </c>
    </row>
    <row r="19" spans="1:18" x14ac:dyDescent="0.2">
      <c r="A19" s="11">
        <v>43951</v>
      </c>
      <c r="B19" s="5" t="s">
        <v>243</v>
      </c>
      <c r="C19" s="10">
        <v>43922</v>
      </c>
      <c r="D19" s="5" t="s">
        <v>175</v>
      </c>
      <c r="E19" s="18">
        <v>86.248800000000003</v>
      </c>
      <c r="F19" s="8">
        <v>24940.628799999999</v>
      </c>
      <c r="G19" s="9">
        <v>47671016</v>
      </c>
      <c r="H19" s="18">
        <v>13.055400000000001</v>
      </c>
      <c r="I19" s="8">
        <v>468.67630000000003</v>
      </c>
      <c r="J19" s="9">
        <v>842054</v>
      </c>
      <c r="K19" s="18">
        <v>99.304199999999994</v>
      </c>
      <c r="L19" s="8">
        <v>25409.305100000001</v>
      </c>
      <c r="M19" s="9">
        <v>48513070</v>
      </c>
      <c r="N19" s="29">
        <v>33.837499999999999</v>
      </c>
      <c r="O19" s="30">
        <v>34.252499999999998</v>
      </c>
      <c r="P19" s="30">
        <v>32.534999999999997</v>
      </c>
      <c r="Q19" s="30">
        <v>33.987499999999997</v>
      </c>
      <c r="R19" s="31">
        <v>4.4000000000000003E-3</v>
      </c>
    </row>
    <row r="20" spans="1:18" x14ac:dyDescent="0.2">
      <c r="A20" s="11">
        <v>43955</v>
      </c>
      <c r="B20" s="5" t="s">
        <v>244</v>
      </c>
      <c r="C20" s="10">
        <v>43952</v>
      </c>
      <c r="D20" s="5" t="s">
        <v>175</v>
      </c>
      <c r="E20" s="18">
        <v>73.600899999999996</v>
      </c>
      <c r="F20" s="8">
        <v>5891.1522999999997</v>
      </c>
      <c r="G20" s="9">
        <v>10856955</v>
      </c>
      <c r="H20" s="18">
        <v>17.175599999999999</v>
      </c>
      <c r="I20" s="8">
        <v>432.27809999999999</v>
      </c>
      <c r="J20" s="9">
        <v>764726</v>
      </c>
      <c r="K20" s="18">
        <v>90.776499999999999</v>
      </c>
      <c r="L20" s="8">
        <v>6323.4304000000002</v>
      </c>
      <c r="M20" s="9">
        <v>11621681</v>
      </c>
      <c r="N20" s="29">
        <v>33.987499999999997</v>
      </c>
      <c r="O20" s="30">
        <v>43.92</v>
      </c>
      <c r="P20" s="30">
        <v>33.987499999999997</v>
      </c>
      <c r="Q20" s="30">
        <v>43.67</v>
      </c>
      <c r="R20" s="31">
        <v>0.28489999999999999</v>
      </c>
    </row>
    <row r="21" spans="1:18" x14ac:dyDescent="0.2">
      <c r="A21" s="11">
        <v>43956</v>
      </c>
      <c r="B21" s="5" t="s">
        <v>242</v>
      </c>
      <c r="C21" s="10">
        <v>43952</v>
      </c>
      <c r="D21" s="5" t="s">
        <v>175</v>
      </c>
      <c r="E21" s="18">
        <v>84.845699999999994</v>
      </c>
      <c r="F21" s="8">
        <v>8926.6648999999998</v>
      </c>
      <c r="G21" s="9">
        <v>17128681</v>
      </c>
      <c r="H21" s="18">
        <v>16.1248</v>
      </c>
      <c r="I21" s="8">
        <v>391.2826</v>
      </c>
      <c r="J21" s="9">
        <v>721681</v>
      </c>
      <c r="K21" s="18">
        <v>100.9705</v>
      </c>
      <c r="L21" s="8">
        <v>9317.9475000000002</v>
      </c>
      <c r="M21" s="9">
        <v>17850362</v>
      </c>
      <c r="N21" s="29">
        <v>43.67</v>
      </c>
      <c r="O21" s="30">
        <v>43.865000000000002</v>
      </c>
      <c r="P21" s="30">
        <v>38.147500000000001</v>
      </c>
      <c r="Q21" s="30">
        <v>43.607500000000002</v>
      </c>
      <c r="R21" s="31">
        <v>-1.4E-3</v>
      </c>
    </row>
    <row r="22" spans="1:18" x14ac:dyDescent="0.2">
      <c r="A22" s="11">
        <v>43957</v>
      </c>
      <c r="B22" s="5" t="s">
        <v>240</v>
      </c>
      <c r="C22" s="10">
        <v>43952</v>
      </c>
      <c r="D22" s="5" t="s">
        <v>175</v>
      </c>
      <c r="E22" s="18">
        <v>96.037099999999995</v>
      </c>
      <c r="F22" s="8">
        <v>13535.5082</v>
      </c>
      <c r="G22" s="9">
        <v>26900237</v>
      </c>
      <c r="H22" s="18">
        <v>14.319100000000001</v>
      </c>
      <c r="I22" s="8">
        <v>359.97219999999999</v>
      </c>
      <c r="J22" s="9">
        <v>670490</v>
      </c>
      <c r="K22" s="18">
        <v>110.3562</v>
      </c>
      <c r="L22" s="8">
        <v>13895.4804</v>
      </c>
      <c r="M22" s="9">
        <v>27570727</v>
      </c>
      <c r="N22" s="29">
        <v>43.607500000000002</v>
      </c>
      <c r="O22" s="30">
        <v>43.63</v>
      </c>
      <c r="P22" s="30">
        <v>40.197499999999998</v>
      </c>
      <c r="Q22" s="30">
        <v>41.247500000000002</v>
      </c>
      <c r="R22" s="31">
        <v>-5.4100000000000002E-2</v>
      </c>
    </row>
    <row r="23" spans="1:18" x14ac:dyDescent="0.2">
      <c r="A23" s="11">
        <v>43958</v>
      </c>
      <c r="B23" s="5" t="s">
        <v>243</v>
      </c>
      <c r="C23" s="10">
        <v>43952</v>
      </c>
      <c r="D23" s="5" t="s">
        <v>175</v>
      </c>
      <c r="E23" s="18">
        <v>60.947400000000002</v>
      </c>
      <c r="F23" s="8">
        <v>21684.478800000001</v>
      </c>
      <c r="G23" s="9">
        <v>45861403</v>
      </c>
      <c r="H23" s="18">
        <v>13.5122</v>
      </c>
      <c r="I23" s="8">
        <v>380.39530000000002</v>
      </c>
      <c r="J23" s="9">
        <v>676848</v>
      </c>
      <c r="K23" s="18">
        <v>74.459599999999995</v>
      </c>
      <c r="L23" s="8">
        <v>22064.874100000001</v>
      </c>
      <c r="M23" s="9">
        <v>46538251</v>
      </c>
      <c r="N23" s="29">
        <v>41.247500000000002</v>
      </c>
      <c r="O23" s="30">
        <v>41.715000000000003</v>
      </c>
      <c r="P23" s="30">
        <v>39.657499999999999</v>
      </c>
      <c r="Q23" s="30">
        <v>39.93</v>
      </c>
      <c r="R23" s="31">
        <v>-3.1899999999999998E-2</v>
      </c>
    </row>
    <row r="24" spans="1:18" x14ac:dyDescent="0.2">
      <c r="A24" s="11">
        <v>43959</v>
      </c>
      <c r="B24" s="5" t="s">
        <v>241</v>
      </c>
      <c r="C24" s="10">
        <v>43952</v>
      </c>
      <c r="D24" s="5" t="s">
        <v>175</v>
      </c>
      <c r="E24" s="18">
        <v>50.003599999999999</v>
      </c>
      <c r="F24" s="8">
        <v>4594.8963000000003</v>
      </c>
      <c r="G24" s="9">
        <v>9035575</v>
      </c>
      <c r="H24" s="18">
        <v>15.4008</v>
      </c>
      <c r="I24" s="8">
        <v>470.1268</v>
      </c>
      <c r="J24" s="9">
        <v>822054</v>
      </c>
      <c r="K24" s="18">
        <v>65.404399999999995</v>
      </c>
      <c r="L24" s="8">
        <v>5065.0231000000003</v>
      </c>
      <c r="M24" s="9">
        <v>9857629</v>
      </c>
      <c r="N24" s="29">
        <v>39.93</v>
      </c>
      <c r="O24" s="30">
        <v>39.93</v>
      </c>
      <c r="P24" s="30">
        <v>36.547499999999999</v>
      </c>
      <c r="Q24" s="30">
        <v>38.407499999999999</v>
      </c>
      <c r="R24" s="31">
        <v>-3.8100000000000002E-2</v>
      </c>
    </row>
    <row r="25" spans="1:18" x14ac:dyDescent="0.2">
      <c r="A25" s="11">
        <v>43962</v>
      </c>
      <c r="B25" s="5" t="s">
        <v>244</v>
      </c>
      <c r="C25" s="10">
        <v>43952</v>
      </c>
      <c r="D25" s="5" t="s">
        <v>175</v>
      </c>
      <c r="E25" s="18">
        <v>63.404899999999998</v>
      </c>
      <c r="F25" s="8">
        <v>7095.4229999999998</v>
      </c>
      <c r="G25" s="9">
        <v>13906553</v>
      </c>
      <c r="H25" s="18">
        <v>13.934799999999999</v>
      </c>
      <c r="I25" s="8">
        <v>451.31229999999999</v>
      </c>
      <c r="J25" s="9">
        <v>801449</v>
      </c>
      <c r="K25" s="18">
        <v>77.339699999999993</v>
      </c>
      <c r="L25" s="8">
        <v>7546.7353000000003</v>
      </c>
      <c r="M25" s="9">
        <v>14708002</v>
      </c>
      <c r="N25" s="29">
        <v>38.407499999999999</v>
      </c>
      <c r="O25" s="30">
        <v>38.494999999999997</v>
      </c>
      <c r="P25" s="30">
        <v>36.947499999999998</v>
      </c>
      <c r="Q25" s="30">
        <v>38.037500000000001</v>
      </c>
      <c r="R25" s="31">
        <v>-9.5999999999999992E-3</v>
      </c>
    </row>
    <row r="26" spans="1:18" x14ac:dyDescent="0.2">
      <c r="A26" s="11">
        <v>43963</v>
      </c>
      <c r="B26" s="5" t="s">
        <v>242</v>
      </c>
      <c r="C26" s="10">
        <v>43952</v>
      </c>
      <c r="D26" s="5" t="s">
        <v>175</v>
      </c>
      <c r="E26" s="18">
        <v>80.893299999999996</v>
      </c>
      <c r="F26" s="8">
        <v>9332.4233999999997</v>
      </c>
      <c r="G26" s="9">
        <v>18745917</v>
      </c>
      <c r="H26" s="18">
        <v>15.8893</v>
      </c>
      <c r="I26" s="8">
        <v>527.73590000000002</v>
      </c>
      <c r="J26" s="9">
        <v>960313</v>
      </c>
      <c r="K26" s="18">
        <v>96.782600000000002</v>
      </c>
      <c r="L26" s="8">
        <v>9860.1592999999993</v>
      </c>
      <c r="M26" s="9">
        <v>19706230</v>
      </c>
      <c r="N26" s="29">
        <v>38.037500000000001</v>
      </c>
      <c r="O26" s="30">
        <v>38.8125</v>
      </c>
      <c r="P26" s="30">
        <v>35.244999999999997</v>
      </c>
      <c r="Q26" s="30">
        <v>38.204999999999998</v>
      </c>
      <c r="R26" s="31">
        <v>4.4000000000000003E-3</v>
      </c>
    </row>
    <row r="27" spans="1:18" x14ac:dyDescent="0.2">
      <c r="A27" s="11">
        <v>43964</v>
      </c>
      <c r="B27" s="5" t="s">
        <v>240</v>
      </c>
      <c r="C27" s="10">
        <v>43952</v>
      </c>
      <c r="D27" s="5" t="s">
        <v>175</v>
      </c>
      <c r="E27" s="18">
        <v>82.974299999999999</v>
      </c>
      <c r="F27" s="8">
        <v>10409.894700000001</v>
      </c>
      <c r="G27" s="9">
        <v>20036088</v>
      </c>
      <c r="H27" s="18">
        <v>15.9924</v>
      </c>
      <c r="I27" s="8">
        <v>501.97190000000001</v>
      </c>
      <c r="J27" s="9">
        <v>966229</v>
      </c>
      <c r="K27" s="18">
        <v>98.966700000000003</v>
      </c>
      <c r="L27" s="8">
        <v>10911.866599999999</v>
      </c>
      <c r="M27" s="9">
        <v>21002317</v>
      </c>
      <c r="N27" s="29">
        <v>38.204999999999998</v>
      </c>
      <c r="O27" s="30">
        <v>39.047499999999999</v>
      </c>
      <c r="P27" s="30">
        <v>33.44</v>
      </c>
      <c r="Q27" s="30">
        <v>38.835000000000001</v>
      </c>
      <c r="R27" s="31">
        <v>1.6500000000000001E-2</v>
      </c>
    </row>
    <row r="28" spans="1:18" x14ac:dyDescent="0.2">
      <c r="A28" s="11">
        <v>43965</v>
      </c>
      <c r="B28" s="5" t="s">
        <v>243</v>
      </c>
      <c r="C28" s="10">
        <v>43952</v>
      </c>
      <c r="D28" s="5" t="s">
        <v>175</v>
      </c>
      <c r="E28" s="18">
        <v>64.3733</v>
      </c>
      <c r="F28" s="8">
        <v>22627.418900000001</v>
      </c>
      <c r="G28" s="9">
        <v>47791835</v>
      </c>
      <c r="H28" s="18">
        <v>13.4528</v>
      </c>
      <c r="I28" s="8">
        <v>437.88889999999998</v>
      </c>
      <c r="J28" s="9">
        <v>808984</v>
      </c>
      <c r="K28" s="18">
        <v>77.826099999999997</v>
      </c>
      <c r="L28" s="8">
        <v>23065.307799999999</v>
      </c>
      <c r="M28" s="9">
        <v>48600819</v>
      </c>
      <c r="N28" s="29">
        <v>38.835000000000001</v>
      </c>
      <c r="O28" s="30">
        <v>38.835000000000001</v>
      </c>
      <c r="P28" s="30">
        <v>35.795000000000002</v>
      </c>
      <c r="Q28" s="30">
        <v>38.182499999999997</v>
      </c>
      <c r="R28" s="31">
        <v>-1.6799999999999999E-2</v>
      </c>
    </row>
    <row r="29" spans="1:18" x14ac:dyDescent="0.2">
      <c r="A29" s="11">
        <v>43966</v>
      </c>
      <c r="B29" s="5" t="s">
        <v>241</v>
      </c>
      <c r="C29" s="10">
        <v>43952</v>
      </c>
      <c r="D29" s="5" t="s">
        <v>175</v>
      </c>
      <c r="E29" s="18">
        <v>52.078400000000002</v>
      </c>
      <c r="F29" s="8">
        <v>4491.5465000000004</v>
      </c>
      <c r="G29" s="9">
        <v>8672303</v>
      </c>
      <c r="H29" s="18">
        <v>12.4323</v>
      </c>
      <c r="I29" s="8">
        <v>441.10789999999997</v>
      </c>
      <c r="J29" s="9">
        <v>789776</v>
      </c>
      <c r="K29" s="18">
        <v>64.5107</v>
      </c>
      <c r="L29" s="8">
        <v>4932.6544000000004</v>
      </c>
      <c r="M29" s="9">
        <v>9462079</v>
      </c>
      <c r="N29" s="29">
        <v>38.182499999999997</v>
      </c>
      <c r="O29" s="30">
        <v>38.46</v>
      </c>
      <c r="P29" s="30">
        <v>34.055</v>
      </c>
      <c r="Q29" s="30">
        <v>38.017499999999998</v>
      </c>
      <c r="R29" s="31">
        <v>-4.3E-3</v>
      </c>
    </row>
    <row r="30" spans="1:18" x14ac:dyDescent="0.2">
      <c r="A30" s="11">
        <v>43969</v>
      </c>
      <c r="B30" s="5" t="s">
        <v>244</v>
      </c>
      <c r="C30" s="10">
        <v>43952</v>
      </c>
      <c r="D30" s="5" t="s">
        <v>175</v>
      </c>
      <c r="E30" s="18">
        <v>81.633899999999997</v>
      </c>
      <c r="F30" s="8">
        <v>7594.8351000000002</v>
      </c>
      <c r="G30" s="9">
        <v>15280913</v>
      </c>
      <c r="H30" s="18">
        <v>14.2661</v>
      </c>
      <c r="I30" s="8">
        <v>556.66160000000002</v>
      </c>
      <c r="J30" s="9">
        <v>1065540</v>
      </c>
      <c r="K30" s="18">
        <v>95.9</v>
      </c>
      <c r="L30" s="8">
        <v>8151.4966999999997</v>
      </c>
      <c r="M30" s="9">
        <v>16346453</v>
      </c>
      <c r="N30" s="29">
        <v>38.017499999999998</v>
      </c>
      <c r="O30" s="30">
        <v>41.244999999999997</v>
      </c>
      <c r="P30" s="30">
        <v>27.934999999999999</v>
      </c>
      <c r="Q30" s="30">
        <v>40.914999999999999</v>
      </c>
      <c r="R30" s="31">
        <v>7.6200000000000004E-2</v>
      </c>
    </row>
    <row r="31" spans="1:18" x14ac:dyDescent="0.2">
      <c r="A31" s="11">
        <v>43970</v>
      </c>
      <c r="B31" s="5" t="s">
        <v>242</v>
      </c>
      <c r="C31" s="10">
        <v>43952</v>
      </c>
      <c r="D31" s="5" t="s">
        <v>175</v>
      </c>
      <c r="E31" s="18">
        <v>82.808099999999996</v>
      </c>
      <c r="F31" s="8">
        <v>9395.2433000000001</v>
      </c>
      <c r="G31" s="9">
        <v>19592835</v>
      </c>
      <c r="H31" s="18">
        <v>13.6411</v>
      </c>
      <c r="I31" s="8">
        <v>570.17550000000006</v>
      </c>
      <c r="J31" s="9">
        <v>1011852</v>
      </c>
      <c r="K31" s="18">
        <v>96.449200000000005</v>
      </c>
      <c r="L31" s="8">
        <v>9965.4187999999995</v>
      </c>
      <c r="M31" s="9">
        <v>20604687</v>
      </c>
      <c r="N31" s="29">
        <v>40.914999999999999</v>
      </c>
      <c r="O31" s="30">
        <v>40.914999999999999</v>
      </c>
      <c r="P31" s="30">
        <v>37.952500000000001</v>
      </c>
      <c r="Q31" s="30">
        <v>39.452500000000001</v>
      </c>
      <c r="R31" s="31">
        <v>-3.5700000000000003E-2</v>
      </c>
    </row>
    <row r="32" spans="1:18" x14ac:dyDescent="0.2">
      <c r="A32" s="11">
        <v>43971</v>
      </c>
      <c r="B32" s="5" t="s">
        <v>240</v>
      </c>
      <c r="C32" s="10">
        <v>43952</v>
      </c>
      <c r="D32" s="5" t="s">
        <v>175</v>
      </c>
      <c r="E32" s="18">
        <v>65.568700000000007</v>
      </c>
      <c r="F32" s="8">
        <v>10760.376399999999</v>
      </c>
      <c r="G32" s="9">
        <v>22921742</v>
      </c>
      <c r="H32" s="18">
        <v>12.2285</v>
      </c>
      <c r="I32" s="8">
        <v>602.17250000000001</v>
      </c>
      <c r="J32" s="9">
        <v>1066850</v>
      </c>
      <c r="K32" s="18">
        <v>77.797200000000004</v>
      </c>
      <c r="L32" s="8">
        <v>11362.5489</v>
      </c>
      <c r="M32" s="9">
        <v>23988592</v>
      </c>
      <c r="N32" s="29">
        <v>39.452500000000001</v>
      </c>
      <c r="O32" s="30">
        <v>39.452500000000001</v>
      </c>
      <c r="P32" s="30">
        <v>34.094999999999999</v>
      </c>
      <c r="Q32" s="30">
        <v>35.81</v>
      </c>
      <c r="R32" s="31">
        <v>-9.2299999999999993E-2</v>
      </c>
    </row>
    <row r="33" spans="1:18" x14ac:dyDescent="0.2">
      <c r="A33" s="11">
        <v>43972</v>
      </c>
      <c r="B33" s="5" t="s">
        <v>243</v>
      </c>
      <c r="C33" s="10">
        <v>43952</v>
      </c>
      <c r="D33" s="5" t="s">
        <v>175</v>
      </c>
      <c r="E33" s="18">
        <v>58.729799999999997</v>
      </c>
      <c r="F33" s="8">
        <v>22103.530699999999</v>
      </c>
      <c r="G33" s="9">
        <v>49660739</v>
      </c>
      <c r="H33" s="18">
        <v>9.3003999999999998</v>
      </c>
      <c r="I33" s="8">
        <v>531.54560000000004</v>
      </c>
      <c r="J33" s="9">
        <v>991770</v>
      </c>
      <c r="K33" s="18">
        <v>68.030199999999994</v>
      </c>
      <c r="L33" s="8">
        <v>22635.076300000001</v>
      </c>
      <c r="M33" s="9">
        <v>50652509</v>
      </c>
      <c r="N33" s="29">
        <v>35.81</v>
      </c>
      <c r="O33" s="30">
        <v>35.81</v>
      </c>
      <c r="P33" s="30">
        <v>32.575000000000003</v>
      </c>
      <c r="Q33" s="30">
        <v>32.984999999999999</v>
      </c>
      <c r="R33" s="31">
        <v>-7.8899999999999998E-2</v>
      </c>
    </row>
    <row r="34" spans="1:18" x14ac:dyDescent="0.2">
      <c r="A34" s="11">
        <v>43973</v>
      </c>
      <c r="B34" s="5" t="s">
        <v>241</v>
      </c>
      <c r="C34" s="10">
        <v>43952</v>
      </c>
      <c r="D34" s="5" t="s">
        <v>175</v>
      </c>
      <c r="E34" s="18">
        <v>68.2821</v>
      </c>
      <c r="F34" s="8">
        <v>6671.1894000000002</v>
      </c>
      <c r="G34" s="9">
        <v>14008734</v>
      </c>
      <c r="H34" s="18">
        <v>9.5680999999999994</v>
      </c>
      <c r="I34" s="8">
        <v>586.09929999999997</v>
      </c>
      <c r="J34" s="9">
        <v>1143509</v>
      </c>
      <c r="K34" s="18">
        <v>77.850200000000001</v>
      </c>
      <c r="L34" s="8">
        <v>7257.2887000000001</v>
      </c>
      <c r="M34" s="9">
        <v>15152243</v>
      </c>
      <c r="N34" s="29">
        <v>32.984999999999999</v>
      </c>
      <c r="O34" s="30">
        <v>34.36</v>
      </c>
      <c r="P34" s="30">
        <v>26.335000000000001</v>
      </c>
      <c r="Q34" s="30">
        <v>32.377499999999998</v>
      </c>
      <c r="R34" s="31">
        <v>-1.84E-2</v>
      </c>
    </row>
    <row r="35" spans="1:18" x14ac:dyDescent="0.2">
      <c r="A35" s="11">
        <v>43977</v>
      </c>
      <c r="B35" s="5" t="s">
        <v>242</v>
      </c>
      <c r="C35" s="10">
        <v>43952</v>
      </c>
      <c r="D35" s="5" t="s">
        <v>175</v>
      </c>
      <c r="E35" s="18">
        <v>53.811399999999999</v>
      </c>
      <c r="F35" s="8">
        <v>7455.0589</v>
      </c>
      <c r="G35" s="9">
        <v>15286569</v>
      </c>
      <c r="H35" s="18">
        <v>8.3560999999999996</v>
      </c>
      <c r="I35" s="8">
        <v>579.97069999999997</v>
      </c>
      <c r="J35" s="9">
        <v>1074590</v>
      </c>
      <c r="K35" s="18">
        <v>62.167499999999997</v>
      </c>
      <c r="L35" s="8">
        <v>8035.0295999999998</v>
      </c>
      <c r="M35" s="9">
        <v>16361159</v>
      </c>
      <c r="N35" s="29">
        <v>32.377499999999998</v>
      </c>
      <c r="O35" s="30">
        <v>33.21</v>
      </c>
      <c r="P35" s="30">
        <v>30.9725</v>
      </c>
      <c r="Q35" s="30">
        <v>31.47</v>
      </c>
      <c r="R35" s="31">
        <v>-2.8000000000000001E-2</v>
      </c>
    </row>
    <row r="36" spans="1:18" x14ac:dyDescent="0.2">
      <c r="A36" s="11">
        <v>43978</v>
      </c>
      <c r="B36" s="5" t="s">
        <v>240</v>
      </c>
      <c r="C36" s="10">
        <v>43952</v>
      </c>
      <c r="D36" s="5" t="s">
        <v>175</v>
      </c>
      <c r="E36" s="18">
        <v>93.071899999999999</v>
      </c>
      <c r="F36" s="8">
        <v>15175.4509</v>
      </c>
      <c r="G36" s="9">
        <v>32222543</v>
      </c>
      <c r="H36" s="18">
        <v>8.8780000000000001</v>
      </c>
      <c r="I36" s="8">
        <v>522.95420000000001</v>
      </c>
      <c r="J36" s="9">
        <v>1010240</v>
      </c>
      <c r="K36" s="18">
        <v>101.9499</v>
      </c>
      <c r="L36" s="8">
        <v>15698.4051</v>
      </c>
      <c r="M36" s="9">
        <v>33232783</v>
      </c>
      <c r="N36" s="29">
        <v>31.47</v>
      </c>
      <c r="O36" s="30">
        <v>32.015000000000001</v>
      </c>
      <c r="P36" s="30">
        <v>28.855</v>
      </c>
      <c r="Q36" s="30">
        <v>31.272500000000001</v>
      </c>
      <c r="R36" s="31">
        <v>-6.3E-3</v>
      </c>
    </row>
    <row r="37" spans="1:18" x14ac:dyDescent="0.2">
      <c r="A37" s="11">
        <v>43979</v>
      </c>
      <c r="B37" s="5" t="s">
        <v>243</v>
      </c>
      <c r="C37" s="10">
        <v>43952</v>
      </c>
      <c r="D37" s="5" t="s">
        <v>175</v>
      </c>
      <c r="E37" s="18">
        <v>87.916799999999995</v>
      </c>
      <c r="F37" s="8">
        <v>27398.9738</v>
      </c>
      <c r="G37" s="9">
        <v>58557001</v>
      </c>
      <c r="H37" s="18">
        <v>10.6083</v>
      </c>
      <c r="I37" s="8">
        <v>463.36720000000003</v>
      </c>
      <c r="J37" s="9">
        <v>900395</v>
      </c>
      <c r="K37" s="18">
        <v>98.525099999999995</v>
      </c>
      <c r="L37" s="8">
        <v>27862.341</v>
      </c>
      <c r="M37" s="9">
        <v>59457396</v>
      </c>
      <c r="N37" s="29">
        <v>31.272500000000001</v>
      </c>
      <c r="O37" s="30">
        <v>31.272500000000001</v>
      </c>
      <c r="P37" s="30">
        <v>29.195</v>
      </c>
      <c r="Q37" s="30">
        <v>30.017499999999998</v>
      </c>
      <c r="R37" s="31">
        <v>-4.0099999999999997E-2</v>
      </c>
    </row>
    <row r="38" spans="1:18" x14ac:dyDescent="0.2">
      <c r="A38" s="11">
        <v>43980</v>
      </c>
      <c r="B38" s="5" t="s">
        <v>241</v>
      </c>
      <c r="C38" s="10">
        <v>43952</v>
      </c>
      <c r="D38" s="5" t="s">
        <v>175</v>
      </c>
      <c r="E38" s="18">
        <v>66.578299999999999</v>
      </c>
      <c r="F38" s="8">
        <v>6381.7385999999997</v>
      </c>
      <c r="G38" s="9">
        <v>12524452</v>
      </c>
      <c r="H38" s="18">
        <v>13.357900000000001</v>
      </c>
      <c r="I38" s="8">
        <v>400.00150000000002</v>
      </c>
      <c r="J38" s="9">
        <v>718706</v>
      </c>
      <c r="K38" s="18">
        <v>79.936199999999999</v>
      </c>
      <c r="L38" s="8">
        <v>6781.7401</v>
      </c>
      <c r="M38" s="9">
        <v>13243158</v>
      </c>
      <c r="N38" s="29">
        <v>30.017499999999998</v>
      </c>
      <c r="O38" s="30">
        <v>30.567499999999999</v>
      </c>
      <c r="P38" s="30">
        <v>27.41</v>
      </c>
      <c r="Q38" s="30">
        <v>30.22</v>
      </c>
      <c r="R38" s="31">
        <v>6.7000000000000002E-3</v>
      </c>
    </row>
    <row r="39" spans="1:18" x14ac:dyDescent="0.2">
      <c r="A39" s="11">
        <v>43983</v>
      </c>
      <c r="B39" s="5" t="s">
        <v>244</v>
      </c>
      <c r="C39" s="10">
        <v>43983</v>
      </c>
      <c r="D39" s="5" t="s">
        <v>175</v>
      </c>
      <c r="E39" s="18">
        <v>87.272599999999997</v>
      </c>
      <c r="F39" s="8">
        <v>9499.4370999999992</v>
      </c>
      <c r="G39" s="9">
        <v>17215367</v>
      </c>
      <c r="H39" s="18">
        <v>18.561900000000001</v>
      </c>
      <c r="I39" s="8">
        <v>573.07079999999996</v>
      </c>
      <c r="J39" s="9">
        <v>1017535</v>
      </c>
      <c r="K39" s="18">
        <v>105.83450000000001</v>
      </c>
      <c r="L39" s="8">
        <v>10072.507900000001</v>
      </c>
      <c r="M39" s="9">
        <v>18232902</v>
      </c>
      <c r="N39" s="29">
        <v>30.22</v>
      </c>
      <c r="O39" s="30">
        <v>32.172499999999999</v>
      </c>
      <c r="P39" s="30">
        <v>28.8325</v>
      </c>
      <c r="Q39" s="30">
        <v>30.7425</v>
      </c>
      <c r="R39" s="31">
        <v>1.7299999999999999E-2</v>
      </c>
    </row>
    <row r="40" spans="1:18" x14ac:dyDescent="0.2">
      <c r="A40" s="11">
        <v>43984</v>
      </c>
      <c r="B40" s="5" t="s">
        <v>242</v>
      </c>
      <c r="C40" s="10">
        <v>43983</v>
      </c>
      <c r="D40" s="5" t="s">
        <v>175</v>
      </c>
      <c r="E40" s="18">
        <v>80.210800000000006</v>
      </c>
      <c r="F40" s="8">
        <v>10441.443799999999</v>
      </c>
      <c r="G40" s="9">
        <v>19549796</v>
      </c>
      <c r="H40" s="18">
        <v>17.513000000000002</v>
      </c>
      <c r="I40" s="8">
        <v>500.47919999999999</v>
      </c>
      <c r="J40" s="9">
        <v>894459</v>
      </c>
      <c r="K40" s="18">
        <v>97.723799999999997</v>
      </c>
      <c r="L40" s="8">
        <v>10941.923000000001</v>
      </c>
      <c r="M40" s="9">
        <v>20444255</v>
      </c>
      <c r="N40" s="29">
        <v>30.7425</v>
      </c>
      <c r="O40" s="30">
        <v>30.9175</v>
      </c>
      <c r="P40" s="30">
        <v>27.9025</v>
      </c>
      <c r="Q40" s="30">
        <v>30.114999999999998</v>
      </c>
      <c r="R40" s="31">
        <v>-2.0400000000000001E-2</v>
      </c>
    </row>
    <row r="41" spans="1:18" x14ac:dyDescent="0.2">
      <c r="A41" s="11">
        <v>43985</v>
      </c>
      <c r="B41" s="5" t="s">
        <v>240</v>
      </c>
      <c r="C41" s="10">
        <v>43983</v>
      </c>
      <c r="D41" s="5" t="s">
        <v>175</v>
      </c>
      <c r="E41" s="18">
        <v>99.346100000000007</v>
      </c>
      <c r="F41" s="8">
        <v>15759.1607</v>
      </c>
      <c r="G41" s="9">
        <v>29480524</v>
      </c>
      <c r="H41" s="18">
        <v>18.309200000000001</v>
      </c>
      <c r="I41" s="8">
        <v>546.37170000000003</v>
      </c>
      <c r="J41" s="9">
        <v>988436</v>
      </c>
      <c r="K41" s="18">
        <v>117.6553</v>
      </c>
      <c r="L41" s="8">
        <v>16305.5324</v>
      </c>
      <c r="M41" s="9">
        <v>30468960</v>
      </c>
      <c r="N41" s="29">
        <v>30.114999999999998</v>
      </c>
      <c r="O41" s="30">
        <v>30.4025</v>
      </c>
      <c r="P41" s="30">
        <v>29.335000000000001</v>
      </c>
      <c r="Q41" s="30">
        <v>30.0425</v>
      </c>
      <c r="R41" s="31">
        <v>-2.3999999999999998E-3</v>
      </c>
    </row>
    <row r="42" spans="1:18" x14ac:dyDescent="0.2">
      <c r="A42" s="11">
        <v>43986</v>
      </c>
      <c r="B42" s="5" t="s">
        <v>243</v>
      </c>
      <c r="C42" s="10">
        <v>43983</v>
      </c>
      <c r="D42" s="5" t="s">
        <v>175</v>
      </c>
      <c r="E42" s="18">
        <v>64.250200000000007</v>
      </c>
      <c r="F42" s="8">
        <v>20718.771000000001</v>
      </c>
      <c r="G42" s="9">
        <v>33675546</v>
      </c>
      <c r="H42" s="18">
        <v>18.553699999999999</v>
      </c>
      <c r="I42" s="8">
        <v>583.83789999999999</v>
      </c>
      <c r="J42" s="9">
        <v>993995</v>
      </c>
      <c r="K42" s="18">
        <v>82.803899999999999</v>
      </c>
      <c r="L42" s="8">
        <v>21302.608899999999</v>
      </c>
      <c r="M42" s="9">
        <v>34669541</v>
      </c>
      <c r="N42" s="29">
        <v>30.0425</v>
      </c>
      <c r="O42" s="30">
        <v>30.265000000000001</v>
      </c>
      <c r="P42" s="30">
        <v>28.45</v>
      </c>
      <c r="Q42" s="30">
        <v>29.69</v>
      </c>
      <c r="R42" s="31">
        <v>-1.17E-2</v>
      </c>
    </row>
    <row r="43" spans="1:18" x14ac:dyDescent="0.2">
      <c r="A43" s="11">
        <v>43987</v>
      </c>
      <c r="B43" s="5" t="s">
        <v>241</v>
      </c>
      <c r="C43" s="10">
        <v>43983</v>
      </c>
      <c r="D43" s="5" t="s">
        <v>175</v>
      </c>
      <c r="E43" s="18">
        <v>74.818200000000004</v>
      </c>
      <c r="F43" s="8">
        <v>7090.0995000000003</v>
      </c>
      <c r="G43" s="9">
        <v>12746508</v>
      </c>
      <c r="H43" s="18">
        <v>24.736799999999999</v>
      </c>
      <c r="I43" s="8">
        <v>737.47230000000002</v>
      </c>
      <c r="J43" s="9">
        <v>1240751</v>
      </c>
      <c r="K43" s="18">
        <v>99.555000000000007</v>
      </c>
      <c r="L43" s="8">
        <v>7827.5717999999997</v>
      </c>
      <c r="M43" s="9">
        <v>13987259</v>
      </c>
      <c r="N43" s="29">
        <v>29.69</v>
      </c>
      <c r="O43" s="30">
        <v>29.69</v>
      </c>
      <c r="P43" s="30">
        <v>25.92</v>
      </c>
      <c r="Q43" s="30">
        <v>28.68</v>
      </c>
      <c r="R43" s="31">
        <v>-3.4000000000000002E-2</v>
      </c>
    </row>
    <row r="44" spans="1:18" x14ac:dyDescent="0.2">
      <c r="A44" s="11">
        <v>43990</v>
      </c>
      <c r="B44" s="5" t="s">
        <v>244</v>
      </c>
      <c r="C44" s="10">
        <v>43983</v>
      </c>
      <c r="D44" s="5" t="s">
        <v>175</v>
      </c>
      <c r="E44" s="18">
        <v>84.052400000000006</v>
      </c>
      <c r="F44" s="8">
        <v>9765.9082999999991</v>
      </c>
      <c r="G44" s="9">
        <v>17296366</v>
      </c>
      <c r="H44" s="18">
        <v>24.5047</v>
      </c>
      <c r="I44" s="8">
        <v>722.74310000000003</v>
      </c>
      <c r="J44" s="9">
        <v>1279345</v>
      </c>
      <c r="K44" s="18">
        <v>108.55710000000001</v>
      </c>
      <c r="L44" s="8">
        <v>10488.651400000001</v>
      </c>
      <c r="M44" s="9">
        <v>18575711</v>
      </c>
      <c r="N44" s="29">
        <v>28.68</v>
      </c>
      <c r="O44" s="30">
        <v>30.145</v>
      </c>
      <c r="P44" s="30">
        <v>27.797499999999999</v>
      </c>
      <c r="Q44" s="30">
        <v>29.647500000000001</v>
      </c>
      <c r="R44" s="31">
        <v>3.3700000000000001E-2</v>
      </c>
    </row>
    <row r="45" spans="1:18" x14ac:dyDescent="0.2">
      <c r="A45" s="11">
        <v>43991</v>
      </c>
      <c r="B45" s="5" t="s">
        <v>242</v>
      </c>
      <c r="C45" s="10">
        <v>43983</v>
      </c>
      <c r="D45" s="5" t="s">
        <v>175</v>
      </c>
      <c r="E45" s="18">
        <v>96.732799999999997</v>
      </c>
      <c r="F45" s="8">
        <v>13168.5777</v>
      </c>
      <c r="G45" s="9">
        <v>22851124</v>
      </c>
      <c r="H45" s="18">
        <v>21.840199999999999</v>
      </c>
      <c r="I45" s="8">
        <v>694.59479999999996</v>
      </c>
      <c r="J45" s="9">
        <v>1194985</v>
      </c>
      <c r="K45" s="18">
        <v>118.57299999999999</v>
      </c>
      <c r="L45" s="8">
        <v>13863.172500000001</v>
      </c>
      <c r="M45" s="9">
        <v>24046109</v>
      </c>
      <c r="N45" s="29">
        <v>29.647500000000001</v>
      </c>
      <c r="O45" s="30">
        <v>30.34</v>
      </c>
      <c r="P45" s="30">
        <v>27.24</v>
      </c>
      <c r="Q45" s="30">
        <v>30.204999999999998</v>
      </c>
      <c r="R45" s="31">
        <v>1.8800000000000001E-2</v>
      </c>
    </row>
    <row r="46" spans="1:18" x14ac:dyDescent="0.2">
      <c r="A46" s="11">
        <v>43992</v>
      </c>
      <c r="B46" s="5" t="s">
        <v>240</v>
      </c>
      <c r="C46" s="10">
        <v>43983</v>
      </c>
      <c r="D46" s="5" t="s">
        <v>175</v>
      </c>
      <c r="E46" s="18">
        <v>88.694800000000001</v>
      </c>
      <c r="F46" s="8">
        <v>15279.3495</v>
      </c>
      <c r="G46" s="9">
        <v>27204112</v>
      </c>
      <c r="H46" s="18">
        <v>17.879200000000001</v>
      </c>
      <c r="I46" s="8">
        <v>567.06889999999999</v>
      </c>
      <c r="J46" s="9">
        <v>1042772</v>
      </c>
      <c r="K46" s="18">
        <v>106.574</v>
      </c>
      <c r="L46" s="8">
        <v>15846.4184</v>
      </c>
      <c r="M46" s="9">
        <v>28246884</v>
      </c>
      <c r="N46" s="29">
        <v>30.204999999999998</v>
      </c>
      <c r="O46" s="30">
        <v>30.204999999999998</v>
      </c>
      <c r="P46" s="30">
        <v>28.727499999999999</v>
      </c>
      <c r="Q46" s="30">
        <v>29.4375</v>
      </c>
      <c r="R46" s="31">
        <v>-2.5399999999999999E-2</v>
      </c>
    </row>
    <row r="47" spans="1:18" x14ac:dyDescent="0.2">
      <c r="A47" s="11">
        <v>43993</v>
      </c>
      <c r="B47" s="5" t="s">
        <v>243</v>
      </c>
      <c r="C47" s="10">
        <v>43983</v>
      </c>
      <c r="D47" s="5" t="s">
        <v>175</v>
      </c>
      <c r="E47" s="18">
        <v>88.294899999999998</v>
      </c>
      <c r="F47" s="8">
        <v>30104.5389</v>
      </c>
      <c r="G47" s="9">
        <v>57664931</v>
      </c>
      <c r="H47" s="18">
        <v>19.538900000000002</v>
      </c>
      <c r="I47" s="8">
        <v>634.50699999999995</v>
      </c>
      <c r="J47" s="9">
        <v>1150062</v>
      </c>
      <c r="K47" s="18">
        <v>107.8338</v>
      </c>
      <c r="L47" s="8">
        <v>30739.045900000001</v>
      </c>
      <c r="M47" s="9">
        <v>58814993</v>
      </c>
      <c r="N47" s="29">
        <v>29.4375</v>
      </c>
      <c r="O47" s="30">
        <v>30.42</v>
      </c>
      <c r="P47" s="30">
        <v>28.39</v>
      </c>
      <c r="Q47" s="30">
        <v>29.66</v>
      </c>
      <c r="R47" s="31">
        <v>7.6E-3</v>
      </c>
    </row>
    <row r="48" spans="1:18" x14ac:dyDescent="0.2">
      <c r="A48" s="11">
        <v>43994</v>
      </c>
      <c r="B48" s="5" t="s">
        <v>241</v>
      </c>
      <c r="C48" s="10">
        <v>43983</v>
      </c>
      <c r="D48" s="5" t="s">
        <v>175</v>
      </c>
      <c r="E48" s="18">
        <v>107.1981</v>
      </c>
      <c r="F48" s="8">
        <v>9501.3847000000005</v>
      </c>
      <c r="G48" s="9">
        <v>16453683</v>
      </c>
      <c r="H48" s="18">
        <v>20.857900000000001</v>
      </c>
      <c r="I48" s="8">
        <v>745.12950000000001</v>
      </c>
      <c r="J48" s="9">
        <v>1359225</v>
      </c>
      <c r="K48" s="18">
        <v>128.05600000000001</v>
      </c>
      <c r="L48" s="8">
        <v>10246.5142</v>
      </c>
      <c r="M48" s="9">
        <v>17812908</v>
      </c>
      <c r="N48" s="29">
        <v>29.66</v>
      </c>
      <c r="O48" s="30">
        <v>32.875</v>
      </c>
      <c r="P48" s="30">
        <v>29.66</v>
      </c>
      <c r="Q48" s="30">
        <v>30.822500000000002</v>
      </c>
      <c r="R48" s="31">
        <v>3.9199999999999999E-2</v>
      </c>
    </row>
    <row r="49" spans="1:18" x14ac:dyDescent="0.2">
      <c r="A49" s="11">
        <v>43997</v>
      </c>
      <c r="B49" s="5" t="s">
        <v>244</v>
      </c>
      <c r="C49" s="10">
        <v>43983</v>
      </c>
      <c r="D49" s="5" t="s">
        <v>175</v>
      </c>
      <c r="E49" s="18">
        <v>94.165899999999993</v>
      </c>
      <c r="F49" s="8">
        <v>10392.751899999999</v>
      </c>
      <c r="G49" s="9">
        <v>18262521</v>
      </c>
      <c r="H49" s="18">
        <v>18.3476</v>
      </c>
      <c r="I49" s="8">
        <v>709.43449999999996</v>
      </c>
      <c r="J49" s="9">
        <v>1215458</v>
      </c>
      <c r="K49" s="18">
        <v>112.51349999999999</v>
      </c>
      <c r="L49" s="8">
        <v>11102.186400000001</v>
      </c>
      <c r="M49" s="9">
        <v>19477979</v>
      </c>
      <c r="N49" s="29">
        <v>30.822500000000002</v>
      </c>
      <c r="O49" s="30">
        <v>33.777500000000003</v>
      </c>
      <c r="P49" s="30">
        <v>29.914999999999999</v>
      </c>
      <c r="Q49" s="30">
        <v>32.577500000000001</v>
      </c>
      <c r="R49" s="31">
        <v>5.6899999999999999E-2</v>
      </c>
    </row>
    <row r="50" spans="1:18" x14ac:dyDescent="0.2">
      <c r="A50" s="11">
        <v>43998</v>
      </c>
      <c r="B50" s="5" t="s">
        <v>242</v>
      </c>
      <c r="C50" s="10">
        <v>43983</v>
      </c>
      <c r="D50" s="5" t="s">
        <v>175</v>
      </c>
      <c r="E50" s="18">
        <v>118.6249</v>
      </c>
      <c r="F50" s="8">
        <v>15102.2083</v>
      </c>
      <c r="G50" s="9">
        <v>26632072</v>
      </c>
      <c r="H50" s="18">
        <v>18.622699999999998</v>
      </c>
      <c r="I50" s="8">
        <v>775.97720000000004</v>
      </c>
      <c r="J50" s="9">
        <v>1375680</v>
      </c>
      <c r="K50" s="18">
        <v>137.24760000000001</v>
      </c>
      <c r="L50" s="8">
        <v>15878.1855</v>
      </c>
      <c r="M50" s="9">
        <v>28007752</v>
      </c>
      <c r="N50" s="29">
        <v>32.577500000000001</v>
      </c>
      <c r="O50" s="30">
        <v>35.3125</v>
      </c>
      <c r="P50" s="30">
        <v>30.407499999999999</v>
      </c>
      <c r="Q50" s="30">
        <v>32.965000000000003</v>
      </c>
      <c r="R50" s="31">
        <v>1.1900000000000001E-2</v>
      </c>
    </row>
    <row r="51" spans="1:18" x14ac:dyDescent="0.2">
      <c r="A51" s="11">
        <v>43999</v>
      </c>
      <c r="B51" s="5" t="s">
        <v>240</v>
      </c>
      <c r="C51" s="10">
        <v>43983</v>
      </c>
      <c r="D51" s="5" t="s">
        <v>175</v>
      </c>
      <c r="E51" s="18">
        <v>96.893600000000006</v>
      </c>
      <c r="F51" s="8">
        <v>15169.613300000001</v>
      </c>
      <c r="G51" s="9">
        <v>27752585</v>
      </c>
      <c r="H51" s="18">
        <v>14.404999999999999</v>
      </c>
      <c r="I51" s="8">
        <v>639.41669999999999</v>
      </c>
      <c r="J51" s="9">
        <v>1102924</v>
      </c>
      <c r="K51" s="18">
        <v>111.29859999999999</v>
      </c>
      <c r="L51" s="8">
        <v>15809.03</v>
      </c>
      <c r="M51" s="9">
        <v>28855509</v>
      </c>
      <c r="N51" s="29">
        <v>32.965000000000003</v>
      </c>
      <c r="O51" s="30">
        <v>34.017499999999998</v>
      </c>
      <c r="P51" s="30">
        <v>29.05</v>
      </c>
      <c r="Q51" s="30">
        <v>33.354999999999997</v>
      </c>
      <c r="R51" s="31">
        <v>1.18E-2</v>
      </c>
    </row>
    <row r="52" spans="1:18" x14ac:dyDescent="0.2">
      <c r="A52" s="11">
        <v>44000</v>
      </c>
      <c r="B52" s="5" t="s">
        <v>243</v>
      </c>
      <c r="C52" s="10">
        <v>43983</v>
      </c>
      <c r="D52" s="5" t="s">
        <v>175</v>
      </c>
      <c r="E52" s="18">
        <v>94.416300000000007</v>
      </c>
      <c r="F52" s="8">
        <v>32230.0216</v>
      </c>
      <c r="G52" s="9">
        <v>62634944</v>
      </c>
      <c r="H52" s="18">
        <v>14.029299999999999</v>
      </c>
      <c r="I52" s="8">
        <v>710.88720000000001</v>
      </c>
      <c r="J52" s="9">
        <v>1197919</v>
      </c>
      <c r="K52" s="18">
        <v>108.4456</v>
      </c>
      <c r="L52" s="8">
        <v>32940.908799999997</v>
      </c>
      <c r="M52" s="9">
        <v>63832863</v>
      </c>
      <c r="N52" s="29">
        <v>33.354999999999997</v>
      </c>
      <c r="O52" s="30">
        <v>33.422499999999999</v>
      </c>
      <c r="P52" s="30">
        <v>31.217500000000001</v>
      </c>
      <c r="Q52" s="30">
        <v>31.454999999999998</v>
      </c>
      <c r="R52" s="31">
        <v>-5.7000000000000002E-2</v>
      </c>
    </row>
    <row r="53" spans="1:18" x14ac:dyDescent="0.2">
      <c r="A53" s="11">
        <v>44001</v>
      </c>
      <c r="B53" s="5" t="s">
        <v>241</v>
      </c>
      <c r="C53" s="10">
        <v>43983</v>
      </c>
      <c r="D53" s="5" t="s">
        <v>175</v>
      </c>
      <c r="E53" s="18">
        <v>88.855999999999995</v>
      </c>
      <c r="F53" s="8">
        <v>8721.9519</v>
      </c>
      <c r="G53" s="9">
        <v>15103786</v>
      </c>
      <c r="H53" s="18">
        <v>21.300699999999999</v>
      </c>
      <c r="I53" s="8">
        <v>1136.8226999999999</v>
      </c>
      <c r="J53" s="9">
        <v>1809925</v>
      </c>
      <c r="K53" s="18">
        <v>110.1567</v>
      </c>
      <c r="L53" s="8">
        <v>9858.7746000000006</v>
      </c>
      <c r="M53" s="9">
        <v>16913711</v>
      </c>
      <c r="N53" s="29">
        <v>31.454999999999998</v>
      </c>
      <c r="O53" s="30">
        <v>31.912500000000001</v>
      </c>
      <c r="P53" s="30">
        <v>29.677499999999998</v>
      </c>
      <c r="Q53" s="30">
        <v>29.965</v>
      </c>
      <c r="R53" s="31">
        <v>-4.7399999999999998E-2</v>
      </c>
    </row>
    <row r="54" spans="1:18" x14ac:dyDescent="0.2">
      <c r="A54" s="11">
        <v>44004</v>
      </c>
      <c r="B54" s="5" t="s">
        <v>244</v>
      </c>
      <c r="C54" s="10">
        <v>43983</v>
      </c>
      <c r="D54" s="5" t="s">
        <v>175</v>
      </c>
      <c r="E54" s="18">
        <v>86.978200000000001</v>
      </c>
      <c r="F54" s="8">
        <v>10219.7376</v>
      </c>
      <c r="G54" s="9">
        <v>17753170</v>
      </c>
      <c r="H54" s="18">
        <v>21.595400000000001</v>
      </c>
      <c r="I54" s="8">
        <v>1019.6198000000001</v>
      </c>
      <c r="J54" s="9">
        <v>1644179</v>
      </c>
      <c r="K54" s="18">
        <v>108.5736</v>
      </c>
      <c r="L54" s="8">
        <v>11239.357400000001</v>
      </c>
      <c r="M54" s="9">
        <v>19397349</v>
      </c>
      <c r="N54" s="29">
        <v>29.965</v>
      </c>
      <c r="O54" s="30">
        <v>30.982500000000002</v>
      </c>
      <c r="P54" s="30">
        <v>29.965</v>
      </c>
      <c r="Q54" s="30">
        <v>30.46</v>
      </c>
      <c r="R54" s="31">
        <v>1.6500000000000001E-2</v>
      </c>
    </row>
    <row r="55" spans="1:18" x14ac:dyDescent="0.2">
      <c r="A55" s="11">
        <v>44005</v>
      </c>
      <c r="B55" s="5" t="s">
        <v>242</v>
      </c>
      <c r="C55" s="10">
        <v>43983</v>
      </c>
      <c r="D55" s="5" t="s">
        <v>175</v>
      </c>
      <c r="E55" s="18">
        <v>81.7577</v>
      </c>
      <c r="F55" s="8">
        <v>11326.4514</v>
      </c>
      <c r="G55" s="9">
        <v>19287844</v>
      </c>
      <c r="H55" s="18">
        <v>16.566299999999998</v>
      </c>
      <c r="I55" s="8">
        <v>902.11099999999999</v>
      </c>
      <c r="J55" s="9">
        <v>1495905</v>
      </c>
      <c r="K55" s="18">
        <v>98.323999999999998</v>
      </c>
      <c r="L55" s="8">
        <v>12228.562400000001</v>
      </c>
      <c r="M55" s="9">
        <v>20783749</v>
      </c>
      <c r="N55" s="29">
        <v>30.46</v>
      </c>
      <c r="O55" s="30">
        <v>31.147500000000001</v>
      </c>
      <c r="P55" s="30">
        <v>29.2425</v>
      </c>
      <c r="Q55" s="30">
        <v>29.34</v>
      </c>
      <c r="R55" s="31">
        <v>-3.6799999999999999E-2</v>
      </c>
    </row>
    <row r="56" spans="1:18" x14ac:dyDescent="0.2">
      <c r="A56" s="11">
        <v>44006</v>
      </c>
      <c r="B56" s="5" t="s">
        <v>240</v>
      </c>
      <c r="C56" s="10">
        <v>43983</v>
      </c>
      <c r="D56" s="5" t="s">
        <v>175</v>
      </c>
      <c r="E56" s="18">
        <v>114.8053</v>
      </c>
      <c r="F56" s="8">
        <v>19913.487000000001</v>
      </c>
      <c r="G56" s="9">
        <v>34120570</v>
      </c>
      <c r="H56" s="18">
        <v>16.2332</v>
      </c>
      <c r="I56" s="8">
        <v>854.86869999999999</v>
      </c>
      <c r="J56" s="9">
        <v>1384986</v>
      </c>
      <c r="K56" s="18">
        <v>131.0385</v>
      </c>
      <c r="L56" s="8">
        <v>20768.3557</v>
      </c>
      <c r="M56" s="9">
        <v>35505556</v>
      </c>
      <c r="N56" s="29">
        <v>29.34</v>
      </c>
      <c r="O56" s="30">
        <v>30.53</v>
      </c>
      <c r="P56" s="30">
        <v>27.79</v>
      </c>
      <c r="Q56" s="30">
        <v>29.577500000000001</v>
      </c>
      <c r="R56" s="31">
        <v>8.0999999999999996E-3</v>
      </c>
    </row>
    <row r="57" spans="1:18" x14ac:dyDescent="0.2">
      <c r="A57" s="11">
        <v>44007</v>
      </c>
      <c r="B57" s="5" t="s">
        <v>243</v>
      </c>
      <c r="C57" s="10">
        <v>43983</v>
      </c>
      <c r="D57" s="5" t="s">
        <v>175</v>
      </c>
      <c r="E57" s="18">
        <v>120.5333</v>
      </c>
      <c r="F57" s="8">
        <v>39468.309800000003</v>
      </c>
      <c r="G57" s="9">
        <v>72207633</v>
      </c>
      <c r="H57" s="18">
        <v>13.909800000000001</v>
      </c>
      <c r="I57" s="8">
        <v>577.53819999999996</v>
      </c>
      <c r="J57" s="9">
        <v>932761</v>
      </c>
      <c r="K57" s="18">
        <v>134.44309999999999</v>
      </c>
      <c r="L57" s="8">
        <v>40045.847999999998</v>
      </c>
      <c r="M57" s="9">
        <v>73140394</v>
      </c>
      <c r="N57" s="29">
        <v>29.577500000000001</v>
      </c>
      <c r="O57" s="30">
        <v>31.285</v>
      </c>
      <c r="P57" s="30">
        <v>29.057500000000001</v>
      </c>
      <c r="Q57" s="30">
        <v>29.727499999999999</v>
      </c>
      <c r="R57" s="31">
        <v>5.1000000000000004E-3</v>
      </c>
    </row>
    <row r="58" spans="1:18" x14ac:dyDescent="0.2">
      <c r="A58" s="11">
        <v>44008</v>
      </c>
      <c r="B58" s="5" t="s">
        <v>241</v>
      </c>
      <c r="C58" s="10">
        <v>43983</v>
      </c>
      <c r="D58" s="5" t="s">
        <v>175</v>
      </c>
      <c r="E58" s="18">
        <v>74.087900000000005</v>
      </c>
      <c r="F58" s="8">
        <v>7149.1473999999998</v>
      </c>
      <c r="G58" s="9">
        <v>12057145</v>
      </c>
      <c r="H58" s="18">
        <v>17.877500000000001</v>
      </c>
      <c r="I58" s="8">
        <v>478.85759999999999</v>
      </c>
      <c r="J58" s="9">
        <v>687159</v>
      </c>
      <c r="K58" s="18">
        <v>91.965400000000002</v>
      </c>
      <c r="L58" s="8">
        <v>7628.0050000000001</v>
      </c>
      <c r="M58" s="9">
        <v>12744304</v>
      </c>
      <c r="N58" s="29">
        <v>29.727499999999999</v>
      </c>
      <c r="O58" s="30">
        <v>30.065000000000001</v>
      </c>
      <c r="P58" s="30">
        <v>28.315000000000001</v>
      </c>
      <c r="Q58" s="30">
        <v>28.734999999999999</v>
      </c>
      <c r="R58" s="31">
        <v>-3.3399999999999999E-2</v>
      </c>
    </row>
    <row r="59" spans="1:18" x14ac:dyDescent="0.2">
      <c r="A59" s="11">
        <v>44011</v>
      </c>
      <c r="B59" s="5" t="s">
        <v>244</v>
      </c>
      <c r="C59" s="10">
        <v>43983</v>
      </c>
      <c r="D59" s="5" t="s">
        <v>175</v>
      </c>
      <c r="E59" s="18">
        <v>72.078299999999999</v>
      </c>
      <c r="F59" s="8">
        <v>8351.6676000000007</v>
      </c>
      <c r="G59" s="9">
        <v>14164949</v>
      </c>
      <c r="H59" s="18">
        <v>14.6304</v>
      </c>
      <c r="I59" s="8">
        <v>421.17</v>
      </c>
      <c r="J59" s="9">
        <v>621016</v>
      </c>
      <c r="K59" s="18">
        <v>86.708699999999993</v>
      </c>
      <c r="L59" s="8">
        <v>8772.8376000000007</v>
      </c>
      <c r="M59" s="9">
        <v>14785965</v>
      </c>
      <c r="N59" s="29">
        <v>28.734999999999999</v>
      </c>
      <c r="O59" s="30">
        <v>30.45</v>
      </c>
      <c r="P59" s="30">
        <v>27.98</v>
      </c>
      <c r="Q59" s="30">
        <v>28.91</v>
      </c>
      <c r="R59" s="31">
        <v>6.1000000000000004E-3</v>
      </c>
    </row>
    <row r="60" spans="1:18" x14ac:dyDescent="0.2">
      <c r="A60" s="11">
        <v>44012</v>
      </c>
      <c r="B60" s="5" t="s">
        <v>242</v>
      </c>
      <c r="C60" s="10">
        <v>43983</v>
      </c>
      <c r="D60" s="5" t="s">
        <v>175</v>
      </c>
      <c r="E60" s="18">
        <v>70.675799999999995</v>
      </c>
      <c r="F60" s="8">
        <v>9634.1198000000004</v>
      </c>
      <c r="G60" s="9">
        <v>16301278</v>
      </c>
      <c r="H60" s="18">
        <v>13.386200000000001</v>
      </c>
      <c r="I60" s="8">
        <v>406.62079999999997</v>
      </c>
      <c r="J60" s="9">
        <v>592636</v>
      </c>
      <c r="K60" s="18">
        <v>84.061999999999998</v>
      </c>
      <c r="L60" s="8">
        <v>10040.740599999999</v>
      </c>
      <c r="M60" s="9">
        <v>16893914</v>
      </c>
      <c r="N60" s="29">
        <v>28.91</v>
      </c>
      <c r="O60" s="30">
        <v>29.6325</v>
      </c>
      <c r="P60" s="30">
        <v>28.405000000000001</v>
      </c>
      <c r="Q60" s="30">
        <v>29.1175</v>
      </c>
      <c r="R60" s="31">
        <v>7.1999999999999998E-3</v>
      </c>
    </row>
    <row r="61" spans="1:18" x14ac:dyDescent="0.2">
      <c r="A61" s="11">
        <v>44013</v>
      </c>
      <c r="B61" s="5" t="s">
        <v>240</v>
      </c>
      <c r="C61" s="10">
        <v>44013</v>
      </c>
      <c r="D61" s="5" t="s">
        <v>176</v>
      </c>
      <c r="E61" s="18">
        <v>84.882300000000001</v>
      </c>
      <c r="F61" s="8">
        <v>15292.6754</v>
      </c>
      <c r="G61" s="9">
        <v>26888199</v>
      </c>
      <c r="H61" s="18">
        <v>15.1615</v>
      </c>
      <c r="I61" s="8">
        <v>462.64060000000001</v>
      </c>
      <c r="J61" s="9">
        <v>689014</v>
      </c>
      <c r="K61" s="18">
        <v>100.0438</v>
      </c>
      <c r="L61" s="8">
        <v>15755.316000000001</v>
      </c>
      <c r="M61" s="9">
        <v>27577213</v>
      </c>
      <c r="N61" s="29">
        <v>29.1175</v>
      </c>
      <c r="O61" s="30">
        <v>29.162500000000001</v>
      </c>
      <c r="P61" s="30">
        <v>27.9375</v>
      </c>
      <c r="Q61" s="30">
        <v>28.1175</v>
      </c>
      <c r="R61" s="31">
        <v>-3.4299999999999997E-2</v>
      </c>
    </row>
    <row r="62" spans="1:18" x14ac:dyDescent="0.2">
      <c r="A62" s="11">
        <v>44014</v>
      </c>
      <c r="B62" s="5" t="s">
        <v>243</v>
      </c>
      <c r="C62" s="10">
        <v>44013</v>
      </c>
      <c r="D62" s="5" t="s">
        <v>176</v>
      </c>
      <c r="E62" s="18">
        <v>87.7256</v>
      </c>
      <c r="F62" s="8">
        <v>33273.465600000003</v>
      </c>
      <c r="G62" s="9">
        <v>61205102</v>
      </c>
      <c r="H62" s="18">
        <v>14.9885</v>
      </c>
      <c r="I62" s="8">
        <v>483.54309999999998</v>
      </c>
      <c r="J62" s="9">
        <v>702659</v>
      </c>
      <c r="K62" s="18">
        <v>102.7141</v>
      </c>
      <c r="L62" s="8">
        <v>33757.008699999998</v>
      </c>
      <c r="M62" s="9">
        <v>61907761</v>
      </c>
      <c r="N62" s="29">
        <v>28.1175</v>
      </c>
      <c r="O62" s="30">
        <v>28.1175</v>
      </c>
      <c r="P62" s="30">
        <v>26.315000000000001</v>
      </c>
      <c r="Q62" s="30">
        <v>26.5075</v>
      </c>
      <c r="R62" s="31">
        <v>-5.7299999999999997E-2</v>
      </c>
    </row>
    <row r="63" spans="1:18" x14ac:dyDescent="0.2">
      <c r="A63" s="11">
        <v>44015</v>
      </c>
      <c r="B63" s="5" t="s">
        <v>241</v>
      </c>
      <c r="C63" s="10">
        <v>44013</v>
      </c>
      <c r="D63" s="5" t="s">
        <v>176</v>
      </c>
      <c r="E63" s="18">
        <v>58.175400000000003</v>
      </c>
      <c r="F63" s="8">
        <v>6689.9256999999998</v>
      </c>
      <c r="G63" s="9">
        <v>11296285</v>
      </c>
      <c r="H63" s="18">
        <v>15.1295</v>
      </c>
      <c r="I63" s="8">
        <v>505.32600000000002</v>
      </c>
      <c r="J63" s="9">
        <v>705911</v>
      </c>
      <c r="K63" s="18">
        <v>73.304900000000004</v>
      </c>
      <c r="L63" s="8">
        <v>7195.2516999999998</v>
      </c>
      <c r="M63" s="9">
        <v>12002196</v>
      </c>
      <c r="N63" s="29">
        <v>26.5075</v>
      </c>
      <c r="O63" s="30">
        <v>26.774999999999999</v>
      </c>
      <c r="P63" s="30">
        <v>25.627500000000001</v>
      </c>
      <c r="Q63" s="30">
        <v>25.767499999999998</v>
      </c>
      <c r="R63" s="31">
        <v>-2.7900000000000001E-2</v>
      </c>
    </row>
    <row r="64" spans="1:18" x14ac:dyDescent="0.2">
      <c r="A64" s="11">
        <v>44018</v>
      </c>
      <c r="B64" s="5" t="s">
        <v>244</v>
      </c>
      <c r="C64" s="10">
        <v>44013</v>
      </c>
      <c r="D64" s="5" t="s">
        <v>176</v>
      </c>
      <c r="E64" s="18">
        <v>61.338900000000002</v>
      </c>
      <c r="F64" s="8">
        <v>8884.9248000000007</v>
      </c>
      <c r="G64" s="9">
        <v>14506728</v>
      </c>
      <c r="H64" s="18">
        <v>18.307700000000001</v>
      </c>
      <c r="I64" s="8">
        <v>642.59360000000004</v>
      </c>
      <c r="J64" s="9">
        <v>880713</v>
      </c>
      <c r="K64" s="18">
        <v>79.646600000000007</v>
      </c>
      <c r="L64" s="8">
        <v>9527.5184000000008</v>
      </c>
      <c r="M64" s="9">
        <v>15387441</v>
      </c>
      <c r="N64" s="29">
        <v>25.767499999999998</v>
      </c>
      <c r="O64" s="30">
        <v>26.175000000000001</v>
      </c>
      <c r="P64" s="30">
        <v>24.5425</v>
      </c>
      <c r="Q64" s="30">
        <v>25.197500000000002</v>
      </c>
      <c r="R64" s="31">
        <v>-2.2100000000000002E-2</v>
      </c>
    </row>
    <row r="65" spans="1:18" x14ac:dyDescent="0.2">
      <c r="A65" s="11">
        <v>44019</v>
      </c>
      <c r="B65" s="5" t="s">
        <v>242</v>
      </c>
      <c r="C65" s="10">
        <v>44013</v>
      </c>
      <c r="D65" s="5" t="s">
        <v>176</v>
      </c>
      <c r="E65" s="18">
        <v>82.114900000000006</v>
      </c>
      <c r="F65" s="8">
        <v>12932.0766</v>
      </c>
      <c r="G65" s="9">
        <v>21984476</v>
      </c>
      <c r="H65" s="18">
        <v>21.5426</v>
      </c>
      <c r="I65" s="8">
        <v>710.53330000000005</v>
      </c>
      <c r="J65" s="9">
        <v>1008418</v>
      </c>
      <c r="K65" s="18">
        <v>103.6575</v>
      </c>
      <c r="L65" s="8">
        <v>13642.609899999999</v>
      </c>
      <c r="M65" s="9">
        <v>22992894</v>
      </c>
      <c r="N65" s="29">
        <v>25.197500000000002</v>
      </c>
      <c r="O65" s="30">
        <v>25.645</v>
      </c>
      <c r="P65" s="30">
        <v>24.24</v>
      </c>
      <c r="Q65" s="30">
        <v>25.102499999999999</v>
      </c>
      <c r="R65" s="31">
        <v>-3.8E-3</v>
      </c>
    </row>
    <row r="66" spans="1:18" x14ac:dyDescent="0.2">
      <c r="A66" s="11">
        <v>44020</v>
      </c>
      <c r="B66" s="5" t="s">
        <v>240</v>
      </c>
      <c r="C66" s="10">
        <v>44013</v>
      </c>
      <c r="D66" s="5" t="s">
        <v>176</v>
      </c>
      <c r="E66" s="18">
        <v>91.393299999999996</v>
      </c>
      <c r="F66" s="8">
        <v>17741.314200000001</v>
      </c>
      <c r="G66" s="9">
        <v>30194557</v>
      </c>
      <c r="H66" s="18">
        <v>23.561499999999999</v>
      </c>
      <c r="I66" s="8">
        <v>739.02</v>
      </c>
      <c r="J66" s="9">
        <v>1085299</v>
      </c>
      <c r="K66" s="18">
        <v>114.95480000000001</v>
      </c>
      <c r="L66" s="8">
        <v>18480.334200000001</v>
      </c>
      <c r="M66" s="9">
        <v>31279856</v>
      </c>
      <c r="N66" s="29">
        <v>25.102499999999999</v>
      </c>
      <c r="O66" s="30">
        <v>26.355</v>
      </c>
      <c r="P66" s="30">
        <v>25.03</v>
      </c>
      <c r="Q66" s="30">
        <v>26.1</v>
      </c>
      <c r="R66" s="31">
        <v>3.9699999999999999E-2</v>
      </c>
    </row>
    <row r="67" spans="1:18" x14ac:dyDescent="0.2">
      <c r="A67" s="11">
        <v>44021</v>
      </c>
      <c r="B67" s="5" t="s">
        <v>243</v>
      </c>
      <c r="C67" s="10">
        <v>44013</v>
      </c>
      <c r="D67" s="5" t="s">
        <v>176</v>
      </c>
      <c r="E67" s="18">
        <v>70.3322</v>
      </c>
      <c r="F67" s="8">
        <v>31141.9647</v>
      </c>
      <c r="G67" s="9">
        <v>55572973</v>
      </c>
      <c r="H67" s="18">
        <v>19.100999999999999</v>
      </c>
      <c r="I67" s="8">
        <v>659.88630000000001</v>
      </c>
      <c r="J67" s="9">
        <v>915823</v>
      </c>
      <c r="K67" s="18">
        <v>89.433199999999999</v>
      </c>
      <c r="L67" s="8">
        <v>31801.850999999999</v>
      </c>
      <c r="M67" s="9">
        <v>56488796</v>
      </c>
      <c r="N67" s="29">
        <v>26.1</v>
      </c>
      <c r="O67" s="30">
        <v>27.657499999999999</v>
      </c>
      <c r="P67" s="30">
        <v>24.734999999999999</v>
      </c>
      <c r="Q67" s="30">
        <v>24.912500000000001</v>
      </c>
      <c r="R67" s="31">
        <v>-4.5499999999999999E-2</v>
      </c>
    </row>
    <row r="68" spans="1:18" x14ac:dyDescent="0.2">
      <c r="A68" s="11">
        <v>44022</v>
      </c>
      <c r="B68" s="5" t="s">
        <v>241</v>
      </c>
      <c r="C68" s="10">
        <v>44013</v>
      </c>
      <c r="D68" s="5" t="s">
        <v>176</v>
      </c>
      <c r="E68" s="18">
        <v>65.745099999999994</v>
      </c>
      <c r="F68" s="8">
        <v>8151.6773999999996</v>
      </c>
      <c r="G68" s="9">
        <v>13387122</v>
      </c>
      <c r="H68" s="18">
        <v>23.3597</v>
      </c>
      <c r="I68" s="8">
        <v>854.78</v>
      </c>
      <c r="J68" s="9">
        <v>1158812</v>
      </c>
      <c r="K68" s="18">
        <v>89.104799999999997</v>
      </c>
      <c r="L68" s="8">
        <v>9006.4573999999993</v>
      </c>
      <c r="M68" s="9">
        <v>14545934</v>
      </c>
      <c r="N68" s="29">
        <v>24.912500000000001</v>
      </c>
      <c r="O68" s="30">
        <v>25.477499999999999</v>
      </c>
      <c r="P68" s="30">
        <v>23.484999999999999</v>
      </c>
      <c r="Q68" s="30">
        <v>24.942499999999999</v>
      </c>
      <c r="R68" s="31">
        <v>1.1999999999999999E-3</v>
      </c>
    </row>
    <row r="69" spans="1:18" x14ac:dyDescent="0.2">
      <c r="A69" s="11">
        <v>44025</v>
      </c>
      <c r="B69" s="5" t="s">
        <v>244</v>
      </c>
      <c r="C69" s="10">
        <v>44013</v>
      </c>
      <c r="D69" s="5" t="s">
        <v>176</v>
      </c>
      <c r="E69" s="18">
        <v>69.354399999999998</v>
      </c>
      <c r="F69" s="8">
        <v>10108.849399999999</v>
      </c>
      <c r="G69" s="9">
        <v>16739313</v>
      </c>
      <c r="H69" s="18">
        <v>22.574999999999999</v>
      </c>
      <c r="I69" s="8">
        <v>780.72749999999996</v>
      </c>
      <c r="J69" s="9">
        <v>994962</v>
      </c>
      <c r="K69" s="18">
        <v>91.929400000000001</v>
      </c>
      <c r="L69" s="8">
        <v>10889.5769</v>
      </c>
      <c r="M69" s="9">
        <v>17734275</v>
      </c>
      <c r="N69" s="29">
        <v>24.942499999999999</v>
      </c>
      <c r="O69" s="30">
        <v>25.907499999999999</v>
      </c>
      <c r="P69" s="30">
        <v>22.805</v>
      </c>
      <c r="Q69" s="30">
        <v>25.252500000000001</v>
      </c>
      <c r="R69" s="31">
        <v>1.24E-2</v>
      </c>
    </row>
    <row r="70" spans="1:18" x14ac:dyDescent="0.2">
      <c r="A70" s="11">
        <v>44026</v>
      </c>
      <c r="B70" s="5" t="s">
        <v>242</v>
      </c>
      <c r="C70" s="10">
        <v>44013</v>
      </c>
      <c r="D70" s="5" t="s">
        <v>176</v>
      </c>
      <c r="E70" s="18">
        <v>88.928299999999993</v>
      </c>
      <c r="F70" s="8">
        <v>13356.827799999999</v>
      </c>
      <c r="G70" s="9">
        <v>22528503</v>
      </c>
      <c r="H70" s="18">
        <v>23.125399999999999</v>
      </c>
      <c r="I70" s="8">
        <v>838.45169999999996</v>
      </c>
      <c r="J70" s="9">
        <v>1084918</v>
      </c>
      <c r="K70" s="18">
        <v>112.05370000000001</v>
      </c>
      <c r="L70" s="8">
        <v>14195.279500000001</v>
      </c>
      <c r="M70" s="9">
        <v>23613421</v>
      </c>
      <c r="N70" s="29">
        <v>25.252500000000001</v>
      </c>
      <c r="O70" s="30">
        <v>27.265000000000001</v>
      </c>
      <c r="P70" s="30">
        <v>25.252500000000001</v>
      </c>
      <c r="Q70" s="30">
        <v>26.637499999999999</v>
      </c>
      <c r="R70" s="31">
        <v>5.4800000000000001E-2</v>
      </c>
    </row>
    <row r="71" spans="1:18" x14ac:dyDescent="0.2">
      <c r="A71" s="11">
        <v>44027</v>
      </c>
      <c r="B71" s="5" t="s">
        <v>240</v>
      </c>
      <c r="C71" s="10">
        <v>44013</v>
      </c>
      <c r="D71" s="5" t="s">
        <v>176</v>
      </c>
      <c r="E71" s="18">
        <v>94.406199999999998</v>
      </c>
      <c r="F71" s="8">
        <v>19287.804499999998</v>
      </c>
      <c r="G71" s="9">
        <v>32480040</v>
      </c>
      <c r="H71" s="18">
        <v>29.871600000000001</v>
      </c>
      <c r="I71" s="8">
        <v>1154.2114999999999</v>
      </c>
      <c r="J71" s="9">
        <v>1401411</v>
      </c>
      <c r="K71" s="18">
        <v>124.2778</v>
      </c>
      <c r="L71" s="8">
        <v>20442.016</v>
      </c>
      <c r="M71" s="9">
        <v>33881451</v>
      </c>
      <c r="N71" s="29">
        <v>26.637499999999999</v>
      </c>
      <c r="O71" s="30">
        <v>26.637499999999999</v>
      </c>
      <c r="P71" s="30">
        <v>23.74</v>
      </c>
      <c r="Q71" s="30">
        <v>26.29</v>
      </c>
      <c r="R71" s="31">
        <v>-1.2999999999999999E-2</v>
      </c>
    </row>
    <row r="72" spans="1:18" x14ac:dyDescent="0.2">
      <c r="A72" s="11">
        <v>44028</v>
      </c>
      <c r="B72" s="5" t="s">
        <v>243</v>
      </c>
      <c r="C72" s="10">
        <v>44013</v>
      </c>
      <c r="D72" s="5" t="s">
        <v>176</v>
      </c>
      <c r="E72" s="18">
        <v>83.102900000000005</v>
      </c>
      <c r="F72" s="8">
        <v>34593.272900000004</v>
      </c>
      <c r="G72" s="9">
        <v>64328464</v>
      </c>
      <c r="H72" s="18">
        <v>23.289100000000001</v>
      </c>
      <c r="I72" s="8">
        <v>954.46820000000002</v>
      </c>
      <c r="J72" s="9">
        <v>1213023</v>
      </c>
      <c r="K72" s="18">
        <v>106.392</v>
      </c>
      <c r="L72" s="8">
        <v>35547.741099999999</v>
      </c>
      <c r="M72" s="9">
        <v>65541487</v>
      </c>
      <c r="N72" s="29">
        <v>26.29</v>
      </c>
      <c r="O72" s="30">
        <v>26.5975</v>
      </c>
      <c r="P72" s="30">
        <v>25.245000000000001</v>
      </c>
      <c r="Q72" s="30">
        <v>25.362500000000001</v>
      </c>
      <c r="R72" s="31">
        <v>-3.5299999999999998E-2</v>
      </c>
    </row>
    <row r="73" spans="1:18" x14ac:dyDescent="0.2">
      <c r="A73" s="11">
        <v>44029</v>
      </c>
      <c r="B73" s="5" t="s">
        <v>241</v>
      </c>
      <c r="C73" s="10">
        <v>44013</v>
      </c>
      <c r="D73" s="5" t="s">
        <v>176</v>
      </c>
      <c r="E73" s="18">
        <v>70.185299999999998</v>
      </c>
      <c r="F73" s="8">
        <v>8744.5002999999997</v>
      </c>
      <c r="G73" s="9">
        <v>14472377</v>
      </c>
      <c r="H73" s="18">
        <v>24.7042</v>
      </c>
      <c r="I73" s="8">
        <v>1054.6171999999999</v>
      </c>
      <c r="J73" s="9">
        <v>1359113</v>
      </c>
      <c r="K73" s="18">
        <v>94.889499999999998</v>
      </c>
      <c r="L73" s="8">
        <v>9799.1175000000003</v>
      </c>
      <c r="M73" s="9">
        <v>15831490</v>
      </c>
      <c r="N73" s="29">
        <v>25.362500000000001</v>
      </c>
      <c r="O73" s="30">
        <v>25.502500000000001</v>
      </c>
      <c r="P73" s="30">
        <v>23.77</v>
      </c>
      <c r="Q73" s="30">
        <v>24.157499999999999</v>
      </c>
      <c r="R73" s="31">
        <v>-4.7500000000000001E-2</v>
      </c>
    </row>
    <row r="74" spans="1:18" x14ac:dyDescent="0.2">
      <c r="A74" s="11">
        <v>44032</v>
      </c>
      <c r="B74" s="5" t="s">
        <v>244</v>
      </c>
      <c r="C74" s="10">
        <v>44013</v>
      </c>
      <c r="D74" s="5" t="s">
        <v>176</v>
      </c>
      <c r="E74" s="18">
        <v>70.653899999999993</v>
      </c>
      <c r="F74" s="8">
        <v>10037.606100000001</v>
      </c>
      <c r="G74" s="9">
        <v>16368040</v>
      </c>
      <c r="H74" s="18">
        <v>22.470700000000001</v>
      </c>
      <c r="I74" s="8">
        <v>950.44309999999996</v>
      </c>
      <c r="J74" s="9">
        <v>1296022</v>
      </c>
      <c r="K74" s="18">
        <v>93.124600000000001</v>
      </c>
      <c r="L74" s="8">
        <v>10988.049199999999</v>
      </c>
      <c r="M74" s="9">
        <v>17664062</v>
      </c>
      <c r="N74" s="29">
        <v>24.157499999999999</v>
      </c>
      <c r="O74" s="30">
        <v>25.12</v>
      </c>
      <c r="P74" s="30">
        <v>24.157499999999999</v>
      </c>
      <c r="Q74" s="30">
        <v>24.712499999999999</v>
      </c>
      <c r="R74" s="31">
        <v>2.3E-2</v>
      </c>
    </row>
    <row r="75" spans="1:18" x14ac:dyDescent="0.2">
      <c r="A75" s="11">
        <v>44033</v>
      </c>
      <c r="B75" s="5" t="s">
        <v>242</v>
      </c>
      <c r="C75" s="10">
        <v>44013</v>
      </c>
      <c r="D75" s="5" t="s">
        <v>176</v>
      </c>
      <c r="E75" s="18">
        <v>66.716700000000003</v>
      </c>
      <c r="F75" s="8">
        <v>11033.685600000001</v>
      </c>
      <c r="G75" s="9">
        <v>17820101</v>
      </c>
      <c r="H75" s="18">
        <v>26.767299999999999</v>
      </c>
      <c r="I75" s="8">
        <v>1162.4529</v>
      </c>
      <c r="J75" s="9">
        <v>1538259</v>
      </c>
      <c r="K75" s="18">
        <v>93.483999999999995</v>
      </c>
      <c r="L75" s="8">
        <v>12196.138499999999</v>
      </c>
      <c r="M75" s="9">
        <v>19358360</v>
      </c>
      <c r="N75" s="29">
        <v>24.712499999999999</v>
      </c>
      <c r="O75" s="30">
        <v>24.712499999999999</v>
      </c>
      <c r="P75" s="30">
        <v>23.725000000000001</v>
      </c>
      <c r="Q75" s="30">
        <v>24.427499999999998</v>
      </c>
      <c r="R75" s="31">
        <v>-1.15E-2</v>
      </c>
    </row>
    <row r="76" spans="1:18" x14ac:dyDescent="0.2">
      <c r="A76" s="11">
        <v>44034</v>
      </c>
      <c r="B76" s="5" t="s">
        <v>240</v>
      </c>
      <c r="C76" s="10">
        <v>44013</v>
      </c>
      <c r="D76" s="5" t="s">
        <v>176</v>
      </c>
      <c r="E76" s="18">
        <v>83.081999999999994</v>
      </c>
      <c r="F76" s="8">
        <v>17742.113300000001</v>
      </c>
      <c r="G76" s="9">
        <v>29291512</v>
      </c>
      <c r="H76" s="18">
        <v>24.452400000000001</v>
      </c>
      <c r="I76" s="8">
        <v>1192.2968000000001</v>
      </c>
      <c r="J76" s="9">
        <v>1577631</v>
      </c>
      <c r="K76" s="18">
        <v>107.53440000000001</v>
      </c>
      <c r="L76" s="8">
        <v>18934.410100000001</v>
      </c>
      <c r="M76" s="9">
        <v>30869143</v>
      </c>
      <c r="N76" s="29">
        <v>24.427499999999998</v>
      </c>
      <c r="O76" s="30">
        <v>25.802499999999998</v>
      </c>
      <c r="P76" s="30">
        <v>23.73</v>
      </c>
      <c r="Q76" s="30">
        <v>24.885000000000002</v>
      </c>
      <c r="R76" s="31">
        <v>1.8700000000000001E-2</v>
      </c>
    </row>
    <row r="77" spans="1:18" x14ac:dyDescent="0.2">
      <c r="A77" s="11">
        <v>44035</v>
      </c>
      <c r="B77" s="5" t="s">
        <v>243</v>
      </c>
      <c r="C77" s="10">
        <v>44013</v>
      </c>
      <c r="D77" s="5" t="s">
        <v>176</v>
      </c>
      <c r="E77" s="18">
        <v>70.178399999999996</v>
      </c>
      <c r="F77" s="8">
        <v>32814.946000000004</v>
      </c>
      <c r="G77" s="9">
        <v>56995273</v>
      </c>
      <c r="H77" s="18">
        <v>20.684999999999999</v>
      </c>
      <c r="I77" s="8">
        <v>1018.7249</v>
      </c>
      <c r="J77" s="9">
        <v>1347520</v>
      </c>
      <c r="K77" s="18">
        <v>90.863399999999999</v>
      </c>
      <c r="L77" s="8">
        <v>33833.670899999997</v>
      </c>
      <c r="M77" s="9">
        <v>58342793</v>
      </c>
      <c r="N77" s="29">
        <v>24.885000000000002</v>
      </c>
      <c r="O77" s="30">
        <v>24.934999999999999</v>
      </c>
      <c r="P77" s="30">
        <v>24.0075</v>
      </c>
      <c r="Q77" s="30">
        <v>24.64</v>
      </c>
      <c r="R77" s="31">
        <v>-9.7999999999999997E-3</v>
      </c>
    </row>
    <row r="78" spans="1:18" x14ac:dyDescent="0.2">
      <c r="A78" s="11">
        <v>44036</v>
      </c>
      <c r="B78" s="5" t="s">
        <v>241</v>
      </c>
      <c r="C78" s="10">
        <v>44013</v>
      </c>
      <c r="D78" s="5" t="s">
        <v>176</v>
      </c>
      <c r="E78" s="18">
        <v>70.083500000000001</v>
      </c>
      <c r="F78" s="8">
        <v>8880.8449000000001</v>
      </c>
      <c r="G78" s="9">
        <v>12667332</v>
      </c>
      <c r="H78" s="18">
        <v>29.1449</v>
      </c>
      <c r="I78" s="8">
        <v>1461.1255000000001</v>
      </c>
      <c r="J78" s="9">
        <v>1810003</v>
      </c>
      <c r="K78" s="18">
        <v>99.228399999999993</v>
      </c>
      <c r="L78" s="8">
        <v>10341.9704</v>
      </c>
      <c r="M78" s="9">
        <v>14477335</v>
      </c>
      <c r="N78" s="29">
        <v>24.64</v>
      </c>
      <c r="O78" s="30">
        <v>25.295000000000002</v>
      </c>
      <c r="P78" s="30">
        <v>22.737500000000001</v>
      </c>
      <c r="Q78" s="30">
        <v>24.535</v>
      </c>
      <c r="R78" s="31">
        <v>-4.3E-3</v>
      </c>
    </row>
    <row r="79" spans="1:18" x14ac:dyDescent="0.2">
      <c r="A79" s="11">
        <v>44039</v>
      </c>
      <c r="B79" s="5" t="s">
        <v>244</v>
      </c>
      <c r="C79" s="10">
        <v>44013</v>
      </c>
      <c r="D79" s="5" t="s">
        <v>176</v>
      </c>
      <c r="E79" s="18">
        <v>72.003299999999996</v>
      </c>
      <c r="F79" s="8">
        <v>10466.2418</v>
      </c>
      <c r="G79" s="9">
        <v>15396734</v>
      </c>
      <c r="H79" s="18">
        <v>22.398199999999999</v>
      </c>
      <c r="I79" s="8">
        <v>1340.5415</v>
      </c>
      <c r="J79" s="9">
        <v>1733296</v>
      </c>
      <c r="K79" s="18">
        <v>94.401499999999999</v>
      </c>
      <c r="L79" s="8">
        <v>11806.783299999999</v>
      </c>
      <c r="M79" s="9">
        <v>17130030</v>
      </c>
      <c r="N79" s="29">
        <v>24.535</v>
      </c>
      <c r="O79" s="30">
        <v>25.717500000000001</v>
      </c>
      <c r="P79" s="30">
        <v>23.29</v>
      </c>
      <c r="Q79" s="30">
        <v>25.017499999999998</v>
      </c>
      <c r="R79" s="31">
        <v>1.9699999999999999E-2</v>
      </c>
    </row>
    <row r="80" spans="1:18" x14ac:dyDescent="0.2">
      <c r="A80" s="11">
        <v>44040</v>
      </c>
      <c r="B80" s="5" t="s">
        <v>242</v>
      </c>
      <c r="C80" s="10">
        <v>44013</v>
      </c>
      <c r="D80" s="5" t="s">
        <v>176</v>
      </c>
      <c r="E80" s="18">
        <v>87.397300000000001</v>
      </c>
      <c r="F80" s="8">
        <v>14682.818300000001</v>
      </c>
      <c r="G80" s="9">
        <v>21848918</v>
      </c>
      <c r="H80" s="18">
        <v>18.176200000000001</v>
      </c>
      <c r="I80" s="8">
        <v>1281.384</v>
      </c>
      <c r="J80" s="9">
        <v>1683958</v>
      </c>
      <c r="K80" s="18">
        <v>105.5735</v>
      </c>
      <c r="L80" s="8">
        <v>15964.202300000001</v>
      </c>
      <c r="M80" s="9">
        <v>23532876</v>
      </c>
      <c r="N80" s="29">
        <v>25.017499999999998</v>
      </c>
      <c r="O80" s="30">
        <v>25.215</v>
      </c>
      <c r="P80" s="30">
        <v>23.545000000000002</v>
      </c>
      <c r="Q80" s="30">
        <v>23.642499999999998</v>
      </c>
      <c r="R80" s="31">
        <v>-5.5E-2</v>
      </c>
    </row>
    <row r="81" spans="1:18" x14ac:dyDescent="0.2">
      <c r="A81" s="11">
        <v>44041</v>
      </c>
      <c r="B81" s="5" t="s">
        <v>240</v>
      </c>
      <c r="C81" s="10">
        <v>44013</v>
      </c>
      <c r="D81" s="5" t="s">
        <v>176</v>
      </c>
      <c r="E81" s="18">
        <v>91.787599999999998</v>
      </c>
      <c r="F81" s="8">
        <v>19938.761999999999</v>
      </c>
      <c r="G81" s="9">
        <v>29417932</v>
      </c>
      <c r="H81" s="18">
        <v>16.993200000000002</v>
      </c>
      <c r="I81" s="8">
        <v>1075.8373999999999</v>
      </c>
      <c r="J81" s="9">
        <v>1371283</v>
      </c>
      <c r="K81" s="18">
        <v>108.7808</v>
      </c>
      <c r="L81" s="8">
        <v>21014.599399999999</v>
      </c>
      <c r="M81" s="9">
        <v>30789215</v>
      </c>
      <c r="N81" s="29">
        <v>23.642499999999998</v>
      </c>
      <c r="O81" s="30">
        <v>24.497499999999999</v>
      </c>
      <c r="P81" s="30">
        <v>23.642499999999998</v>
      </c>
      <c r="Q81" s="30">
        <v>24.112500000000001</v>
      </c>
      <c r="R81" s="31">
        <v>1.9900000000000001E-2</v>
      </c>
    </row>
    <row r="82" spans="1:18" x14ac:dyDescent="0.2">
      <c r="A82" s="11">
        <v>44042</v>
      </c>
      <c r="B82" s="5" t="s">
        <v>243</v>
      </c>
      <c r="C82" s="10">
        <v>44013</v>
      </c>
      <c r="D82" s="5" t="s">
        <v>176</v>
      </c>
      <c r="E82" s="18">
        <v>98.443200000000004</v>
      </c>
      <c r="F82" s="8">
        <v>39364.8511</v>
      </c>
      <c r="G82" s="9">
        <v>59511559</v>
      </c>
      <c r="H82" s="18">
        <v>20.111599999999999</v>
      </c>
      <c r="I82" s="8">
        <v>974.35659999999996</v>
      </c>
      <c r="J82" s="9">
        <v>1240362</v>
      </c>
      <c r="K82" s="18">
        <v>118.5548</v>
      </c>
      <c r="L82" s="8">
        <v>40339.207699999999</v>
      </c>
      <c r="M82" s="9">
        <v>60751921</v>
      </c>
      <c r="N82" s="29">
        <v>24.112500000000001</v>
      </c>
      <c r="O82" s="30">
        <v>25.142499999999998</v>
      </c>
      <c r="P82" s="30">
        <v>22.09</v>
      </c>
      <c r="Q82" s="30">
        <v>24.727499999999999</v>
      </c>
      <c r="R82" s="31">
        <v>2.5499999999999998E-2</v>
      </c>
    </row>
    <row r="83" spans="1:18" x14ac:dyDescent="0.2">
      <c r="A83" s="11">
        <v>44043</v>
      </c>
      <c r="B83" s="5" t="s">
        <v>241</v>
      </c>
      <c r="C83" s="10">
        <v>44013</v>
      </c>
      <c r="D83" s="5" t="s">
        <v>176</v>
      </c>
      <c r="E83" s="18">
        <v>78.486000000000004</v>
      </c>
      <c r="F83" s="8">
        <v>9599.7430999999997</v>
      </c>
      <c r="G83" s="9">
        <v>14018250</v>
      </c>
      <c r="H83" s="18">
        <v>24.194099999999999</v>
      </c>
      <c r="I83" s="8">
        <v>776.94489999999996</v>
      </c>
      <c r="J83" s="9">
        <v>1002127</v>
      </c>
      <c r="K83" s="18">
        <v>102.6801</v>
      </c>
      <c r="L83" s="8">
        <v>10376.688</v>
      </c>
      <c r="M83" s="9">
        <v>15020377</v>
      </c>
      <c r="N83" s="29">
        <v>24.727499999999999</v>
      </c>
      <c r="O83" s="30">
        <v>25.372499999999999</v>
      </c>
      <c r="P83" s="30">
        <v>23.967500000000001</v>
      </c>
      <c r="Q83" s="30">
        <v>24.192499999999999</v>
      </c>
      <c r="R83" s="31">
        <v>-2.1600000000000001E-2</v>
      </c>
    </row>
    <row r="84" spans="1:18" x14ac:dyDescent="0.2">
      <c r="A84" s="11">
        <v>44046</v>
      </c>
      <c r="B84" s="5" t="s">
        <v>244</v>
      </c>
      <c r="C84" s="10">
        <v>44044</v>
      </c>
      <c r="D84" s="5" t="s">
        <v>176</v>
      </c>
      <c r="E84" s="18">
        <v>64.674999999999997</v>
      </c>
      <c r="F84" s="8">
        <v>9272.1566999999995</v>
      </c>
      <c r="G84" s="9">
        <v>13579020</v>
      </c>
      <c r="H84" s="18">
        <v>20.2517</v>
      </c>
      <c r="I84" s="8">
        <v>686.26750000000004</v>
      </c>
      <c r="J84" s="9">
        <v>902213</v>
      </c>
      <c r="K84" s="18">
        <v>84.926699999999997</v>
      </c>
      <c r="L84" s="8">
        <v>9958.4241999999995</v>
      </c>
      <c r="M84" s="9">
        <v>14481233</v>
      </c>
      <c r="N84" s="29">
        <v>24.192499999999999</v>
      </c>
      <c r="O84" s="30">
        <v>25.69</v>
      </c>
      <c r="P84" s="30">
        <v>23.262499999999999</v>
      </c>
      <c r="Q84" s="30">
        <v>25.184999999999999</v>
      </c>
      <c r="R84" s="31">
        <v>4.1000000000000002E-2</v>
      </c>
    </row>
    <row r="85" spans="1:18" x14ac:dyDescent="0.2">
      <c r="A85" s="11">
        <v>44047</v>
      </c>
      <c r="B85" s="5" t="s">
        <v>242</v>
      </c>
      <c r="C85" s="10">
        <v>44044</v>
      </c>
      <c r="D85" s="5" t="s">
        <v>176</v>
      </c>
      <c r="E85" s="18">
        <v>75.108699999999999</v>
      </c>
      <c r="F85" s="8">
        <v>12713.1783</v>
      </c>
      <c r="G85" s="9">
        <v>18798648</v>
      </c>
      <c r="H85" s="18">
        <v>23.0108</v>
      </c>
      <c r="I85" s="8">
        <v>828.68939999999998</v>
      </c>
      <c r="J85" s="9">
        <v>1022025</v>
      </c>
      <c r="K85" s="18">
        <v>98.119500000000002</v>
      </c>
      <c r="L85" s="8">
        <v>13541.867700000001</v>
      </c>
      <c r="M85" s="9">
        <v>19820673</v>
      </c>
      <c r="N85" s="29">
        <v>25.184999999999999</v>
      </c>
      <c r="O85" s="30">
        <v>25.184999999999999</v>
      </c>
      <c r="P85" s="30">
        <v>23.555</v>
      </c>
      <c r="Q85" s="30">
        <v>23.815000000000001</v>
      </c>
      <c r="R85" s="31">
        <v>-5.4399999999999997E-2</v>
      </c>
    </row>
    <row r="86" spans="1:18" x14ac:dyDescent="0.2">
      <c r="A86" s="11">
        <v>44048</v>
      </c>
      <c r="B86" s="5" t="s">
        <v>240</v>
      </c>
      <c r="C86" s="10">
        <v>44044</v>
      </c>
      <c r="D86" s="5" t="s">
        <v>176</v>
      </c>
      <c r="E86" s="18">
        <v>90.370500000000007</v>
      </c>
      <c r="F86" s="8">
        <v>19934.378499999999</v>
      </c>
      <c r="G86" s="9">
        <v>29424155</v>
      </c>
      <c r="H86" s="18">
        <v>23.576799999999999</v>
      </c>
      <c r="I86" s="8">
        <v>845.97789999999998</v>
      </c>
      <c r="J86" s="9">
        <v>1066190</v>
      </c>
      <c r="K86" s="18">
        <v>113.9473</v>
      </c>
      <c r="L86" s="8">
        <v>20780.356400000001</v>
      </c>
      <c r="M86" s="9">
        <v>30490345</v>
      </c>
      <c r="N86" s="29">
        <v>23.815000000000001</v>
      </c>
      <c r="O86" s="30">
        <v>23.932500000000001</v>
      </c>
      <c r="P86" s="30">
        <v>21.824999999999999</v>
      </c>
      <c r="Q86" s="30">
        <v>23.567499999999999</v>
      </c>
      <c r="R86" s="31">
        <v>-1.04E-2</v>
      </c>
    </row>
    <row r="87" spans="1:18" x14ac:dyDescent="0.2">
      <c r="A87" s="11">
        <v>44049</v>
      </c>
      <c r="B87" s="5" t="s">
        <v>243</v>
      </c>
      <c r="C87" s="10">
        <v>44044</v>
      </c>
      <c r="D87" s="5" t="s">
        <v>176</v>
      </c>
      <c r="E87" s="18">
        <v>90.705799999999996</v>
      </c>
      <c r="F87" s="8">
        <v>38220.292000000001</v>
      </c>
      <c r="G87" s="9">
        <v>58695735</v>
      </c>
      <c r="H87" s="18">
        <v>19.965900000000001</v>
      </c>
      <c r="I87" s="8">
        <v>735.44420000000002</v>
      </c>
      <c r="J87" s="9">
        <v>942238</v>
      </c>
      <c r="K87" s="18">
        <v>110.6717</v>
      </c>
      <c r="L87" s="8">
        <v>38955.736199999999</v>
      </c>
      <c r="M87" s="9">
        <v>59637973</v>
      </c>
      <c r="N87" s="29">
        <v>23.567499999999999</v>
      </c>
      <c r="O87" s="30">
        <v>23.704999999999998</v>
      </c>
      <c r="P87" s="30">
        <v>22.524999999999999</v>
      </c>
      <c r="Q87" s="30">
        <v>23.15</v>
      </c>
      <c r="R87" s="31">
        <v>-1.77E-2</v>
      </c>
    </row>
    <row r="88" spans="1:18" x14ac:dyDescent="0.2">
      <c r="A88" s="11">
        <v>44050</v>
      </c>
      <c r="B88" s="5" t="s">
        <v>241</v>
      </c>
      <c r="C88" s="10">
        <v>44044</v>
      </c>
      <c r="D88" s="5" t="s">
        <v>176</v>
      </c>
      <c r="E88" s="18">
        <v>60.459699999999998</v>
      </c>
      <c r="F88" s="8">
        <v>8334.6702999999998</v>
      </c>
      <c r="G88" s="9">
        <v>12111054</v>
      </c>
      <c r="H88" s="18">
        <v>20.0106</v>
      </c>
      <c r="I88" s="8">
        <v>750.46420000000001</v>
      </c>
      <c r="J88" s="9">
        <v>953281</v>
      </c>
      <c r="K88" s="18">
        <v>80.470299999999995</v>
      </c>
      <c r="L88" s="8">
        <v>9085.1345000000001</v>
      </c>
      <c r="M88" s="9">
        <v>13064335</v>
      </c>
      <c r="N88" s="29">
        <v>23.15</v>
      </c>
      <c r="O88" s="30">
        <v>23.31</v>
      </c>
      <c r="P88" s="30">
        <v>21.754999999999999</v>
      </c>
      <c r="Q88" s="30">
        <v>22.577500000000001</v>
      </c>
      <c r="R88" s="31">
        <v>-2.47E-2</v>
      </c>
    </row>
    <row r="89" spans="1:18" x14ac:dyDescent="0.2">
      <c r="A89" s="11">
        <v>44053</v>
      </c>
      <c r="B89" s="5" t="s">
        <v>244</v>
      </c>
      <c r="C89" s="10">
        <v>44044</v>
      </c>
      <c r="D89" s="5" t="s">
        <v>176</v>
      </c>
      <c r="E89" s="18">
        <v>55.872199999999999</v>
      </c>
      <c r="F89" s="8">
        <v>8790.7711999999992</v>
      </c>
      <c r="G89" s="9">
        <v>12644580</v>
      </c>
      <c r="H89" s="18">
        <v>22.727699999999999</v>
      </c>
      <c r="I89" s="8">
        <v>868.37559999999996</v>
      </c>
      <c r="J89" s="9">
        <v>1091566</v>
      </c>
      <c r="K89" s="18">
        <v>78.599900000000005</v>
      </c>
      <c r="L89" s="8">
        <v>9659.1468000000004</v>
      </c>
      <c r="M89" s="9">
        <v>13736146</v>
      </c>
      <c r="N89" s="29">
        <v>22.577500000000001</v>
      </c>
      <c r="O89" s="30">
        <v>23.015000000000001</v>
      </c>
      <c r="P89" s="30">
        <v>21.452500000000001</v>
      </c>
      <c r="Q89" s="30">
        <v>22.51</v>
      </c>
      <c r="R89" s="31">
        <v>-3.0000000000000001E-3</v>
      </c>
    </row>
    <row r="90" spans="1:18" x14ac:dyDescent="0.2">
      <c r="A90" s="11">
        <v>44054</v>
      </c>
      <c r="B90" s="5" t="s">
        <v>242</v>
      </c>
      <c r="C90" s="10">
        <v>44044</v>
      </c>
      <c r="D90" s="5" t="s">
        <v>176</v>
      </c>
      <c r="E90" s="18">
        <v>61.151800000000001</v>
      </c>
      <c r="F90" s="8">
        <v>11956.7829</v>
      </c>
      <c r="G90" s="9">
        <v>17244495</v>
      </c>
      <c r="H90" s="18">
        <v>22.0305</v>
      </c>
      <c r="I90" s="8">
        <v>900.97170000000006</v>
      </c>
      <c r="J90" s="9">
        <v>1166142</v>
      </c>
      <c r="K90" s="18">
        <v>83.182299999999998</v>
      </c>
      <c r="L90" s="8">
        <v>12857.7546</v>
      </c>
      <c r="M90" s="9">
        <v>18410637</v>
      </c>
      <c r="N90" s="29">
        <v>22.51</v>
      </c>
      <c r="O90" s="30">
        <v>22.51</v>
      </c>
      <c r="P90" s="30">
        <v>20.215</v>
      </c>
      <c r="Q90" s="30">
        <v>21.36</v>
      </c>
      <c r="R90" s="31">
        <v>-5.11E-2</v>
      </c>
    </row>
    <row r="91" spans="1:18" x14ac:dyDescent="0.2">
      <c r="A91" s="11">
        <v>44055</v>
      </c>
      <c r="B91" s="5" t="s">
        <v>240</v>
      </c>
      <c r="C91" s="10">
        <v>44044</v>
      </c>
      <c r="D91" s="5" t="s">
        <v>176</v>
      </c>
      <c r="E91" s="18">
        <v>60.724600000000002</v>
      </c>
      <c r="F91" s="8">
        <v>15044.722599999999</v>
      </c>
      <c r="G91" s="9">
        <v>22115050</v>
      </c>
      <c r="H91" s="18">
        <v>20.421800000000001</v>
      </c>
      <c r="I91" s="8">
        <v>831.39610000000005</v>
      </c>
      <c r="J91" s="9">
        <v>1115985</v>
      </c>
      <c r="K91" s="18">
        <v>81.1464</v>
      </c>
      <c r="L91" s="8">
        <v>15876.118700000001</v>
      </c>
      <c r="M91" s="9">
        <v>23231035</v>
      </c>
      <c r="N91" s="29">
        <v>21.36</v>
      </c>
      <c r="O91" s="30">
        <v>21.922499999999999</v>
      </c>
      <c r="P91" s="30">
        <v>16.850000000000001</v>
      </c>
      <c r="Q91" s="30">
        <v>20.844999999999999</v>
      </c>
      <c r="R91" s="31">
        <v>-2.41E-2</v>
      </c>
    </row>
    <row r="92" spans="1:18" x14ac:dyDescent="0.2">
      <c r="A92" s="11">
        <v>44056</v>
      </c>
      <c r="B92" s="5" t="s">
        <v>243</v>
      </c>
      <c r="C92" s="10">
        <v>44044</v>
      </c>
      <c r="D92" s="5" t="s">
        <v>176</v>
      </c>
      <c r="E92" s="18">
        <v>60.963500000000003</v>
      </c>
      <c r="F92" s="8">
        <v>32081.654699999999</v>
      </c>
      <c r="G92" s="9">
        <v>48772513</v>
      </c>
      <c r="H92" s="18">
        <v>20.670300000000001</v>
      </c>
      <c r="I92" s="8">
        <v>843.89049999999997</v>
      </c>
      <c r="J92" s="9">
        <v>1122698</v>
      </c>
      <c r="K92" s="18">
        <v>81.633799999999994</v>
      </c>
      <c r="L92" s="8">
        <v>32925.5452</v>
      </c>
      <c r="M92" s="9">
        <v>49895211</v>
      </c>
      <c r="N92" s="29">
        <v>20.844999999999999</v>
      </c>
      <c r="O92" s="30">
        <v>21.19</v>
      </c>
      <c r="P92" s="30">
        <v>19.46</v>
      </c>
      <c r="Q92" s="30">
        <v>20.567499999999999</v>
      </c>
      <c r="R92" s="31">
        <v>-1.3299999999999999E-2</v>
      </c>
    </row>
    <row r="93" spans="1:18" x14ac:dyDescent="0.2">
      <c r="A93" s="11">
        <v>44057</v>
      </c>
      <c r="B93" s="5" t="s">
        <v>241</v>
      </c>
      <c r="C93" s="10">
        <v>44044</v>
      </c>
      <c r="D93" s="5" t="s">
        <v>176</v>
      </c>
      <c r="E93" s="18">
        <v>78.988200000000006</v>
      </c>
      <c r="F93" s="8">
        <v>11791.9494</v>
      </c>
      <c r="G93" s="9">
        <v>16878630</v>
      </c>
      <c r="H93" s="18">
        <v>24.6341</v>
      </c>
      <c r="I93" s="8">
        <v>1097.4421</v>
      </c>
      <c r="J93" s="9">
        <v>1451557</v>
      </c>
      <c r="K93" s="18">
        <v>103.6223</v>
      </c>
      <c r="L93" s="8">
        <v>12889.3915</v>
      </c>
      <c r="M93" s="9">
        <v>18330187</v>
      </c>
      <c r="N93" s="29">
        <v>20.567499999999999</v>
      </c>
      <c r="O93" s="30">
        <v>22.97</v>
      </c>
      <c r="P93" s="30">
        <v>16.34</v>
      </c>
      <c r="Q93" s="30">
        <v>21.672499999999999</v>
      </c>
      <c r="R93" s="31">
        <v>5.3699999999999998E-2</v>
      </c>
    </row>
    <row r="94" spans="1:18" x14ac:dyDescent="0.2">
      <c r="A94" s="11">
        <v>44060</v>
      </c>
      <c r="B94" s="5" t="s">
        <v>244</v>
      </c>
      <c r="C94" s="10">
        <v>44044</v>
      </c>
      <c r="D94" s="5" t="s">
        <v>176</v>
      </c>
      <c r="E94" s="18">
        <v>65.8005</v>
      </c>
      <c r="F94" s="8">
        <v>10754.536700000001</v>
      </c>
      <c r="G94" s="9">
        <v>15671772</v>
      </c>
      <c r="H94" s="18">
        <v>18.077300000000001</v>
      </c>
      <c r="I94" s="8">
        <v>897.62199999999996</v>
      </c>
      <c r="J94" s="9">
        <v>1181711</v>
      </c>
      <c r="K94" s="18">
        <v>83.877799999999993</v>
      </c>
      <c r="L94" s="8">
        <v>11652.1587</v>
      </c>
      <c r="M94" s="9">
        <v>16853483</v>
      </c>
      <c r="N94" s="29">
        <v>21.672499999999999</v>
      </c>
      <c r="O94" s="30">
        <v>22.877500000000001</v>
      </c>
      <c r="P94" s="30">
        <v>19.557500000000001</v>
      </c>
      <c r="Q94" s="30">
        <v>21.307500000000001</v>
      </c>
      <c r="R94" s="31">
        <v>-1.6799999999999999E-2</v>
      </c>
    </row>
    <row r="95" spans="1:18" x14ac:dyDescent="0.2">
      <c r="A95" s="11">
        <v>44061</v>
      </c>
      <c r="B95" s="5" t="s">
        <v>242</v>
      </c>
      <c r="C95" s="10">
        <v>44044</v>
      </c>
      <c r="D95" s="5" t="s">
        <v>176</v>
      </c>
      <c r="E95" s="18">
        <v>67.105699999999999</v>
      </c>
      <c r="F95" s="8">
        <v>13134.252399999999</v>
      </c>
      <c r="G95" s="9">
        <v>19308934</v>
      </c>
      <c r="H95" s="18">
        <v>18.4114</v>
      </c>
      <c r="I95" s="8">
        <v>941.28049999999996</v>
      </c>
      <c r="J95" s="9">
        <v>1279595</v>
      </c>
      <c r="K95" s="18">
        <v>85.517099999999999</v>
      </c>
      <c r="L95" s="8">
        <v>14075.5329</v>
      </c>
      <c r="M95" s="9">
        <v>20588529</v>
      </c>
      <c r="N95" s="29">
        <v>21.307500000000001</v>
      </c>
      <c r="O95" s="30">
        <v>21.307500000000001</v>
      </c>
      <c r="P95" s="30">
        <v>18.252500000000001</v>
      </c>
      <c r="Q95" s="30">
        <v>20.43</v>
      </c>
      <c r="R95" s="31">
        <v>-4.1200000000000001E-2</v>
      </c>
    </row>
    <row r="96" spans="1:18" x14ac:dyDescent="0.2">
      <c r="A96" s="11">
        <v>44062</v>
      </c>
      <c r="B96" s="5" t="s">
        <v>240</v>
      </c>
      <c r="C96" s="10">
        <v>44044</v>
      </c>
      <c r="D96" s="5" t="s">
        <v>176</v>
      </c>
      <c r="E96" s="18">
        <v>55.837200000000003</v>
      </c>
      <c r="F96" s="8">
        <v>14181.590200000001</v>
      </c>
      <c r="G96" s="9">
        <v>20797600</v>
      </c>
      <c r="H96" s="18">
        <v>17.480499999999999</v>
      </c>
      <c r="I96" s="8">
        <v>939.96109999999999</v>
      </c>
      <c r="J96" s="9">
        <v>1247345</v>
      </c>
      <c r="K96" s="18">
        <v>73.317700000000002</v>
      </c>
      <c r="L96" s="8">
        <v>15121.551299999999</v>
      </c>
      <c r="M96" s="9">
        <v>22044945</v>
      </c>
      <c r="N96" s="29">
        <v>20.43</v>
      </c>
      <c r="O96" s="30">
        <v>20.43</v>
      </c>
      <c r="P96" s="30">
        <v>17.835000000000001</v>
      </c>
      <c r="Q96" s="30">
        <v>19.9575</v>
      </c>
      <c r="R96" s="31">
        <v>-2.3099999999999999E-2</v>
      </c>
    </row>
    <row r="97" spans="1:18" x14ac:dyDescent="0.2">
      <c r="A97" s="11">
        <v>44063</v>
      </c>
      <c r="B97" s="5" t="s">
        <v>243</v>
      </c>
      <c r="C97" s="10">
        <v>44044</v>
      </c>
      <c r="D97" s="5" t="s">
        <v>176</v>
      </c>
      <c r="E97" s="18">
        <v>65.101200000000006</v>
      </c>
      <c r="F97" s="8">
        <v>33179.308700000001</v>
      </c>
      <c r="G97" s="9">
        <v>50450046</v>
      </c>
      <c r="H97" s="18">
        <v>16.101199999999999</v>
      </c>
      <c r="I97" s="8">
        <v>922.43899999999996</v>
      </c>
      <c r="J97" s="9">
        <v>1238636</v>
      </c>
      <c r="K97" s="18">
        <v>81.202399999999997</v>
      </c>
      <c r="L97" s="8">
        <v>34101.7477</v>
      </c>
      <c r="M97" s="9">
        <v>51688682</v>
      </c>
      <c r="N97" s="29">
        <v>19.9575</v>
      </c>
      <c r="O97" s="30">
        <v>21.08</v>
      </c>
      <c r="P97" s="30">
        <v>17.662500000000001</v>
      </c>
      <c r="Q97" s="30">
        <v>20.6175</v>
      </c>
      <c r="R97" s="31">
        <v>3.3099999999999997E-2</v>
      </c>
    </row>
    <row r="98" spans="1:18" x14ac:dyDescent="0.2">
      <c r="A98" s="11">
        <v>44064</v>
      </c>
      <c r="B98" s="5" t="s">
        <v>241</v>
      </c>
      <c r="C98" s="10">
        <v>44044</v>
      </c>
      <c r="D98" s="5" t="s">
        <v>176</v>
      </c>
      <c r="E98" s="18">
        <v>41.063299999999998</v>
      </c>
      <c r="F98" s="8">
        <v>6841.4205000000002</v>
      </c>
      <c r="G98" s="9">
        <v>9802989</v>
      </c>
      <c r="H98" s="18">
        <v>15.875400000000001</v>
      </c>
      <c r="I98" s="8">
        <v>1108.1500000000001</v>
      </c>
      <c r="J98" s="9">
        <v>1464969</v>
      </c>
      <c r="K98" s="18">
        <v>56.938699999999997</v>
      </c>
      <c r="L98" s="8">
        <v>7949.5704999999998</v>
      </c>
      <c r="M98" s="9">
        <v>11267958</v>
      </c>
      <c r="N98" s="29">
        <v>20.6175</v>
      </c>
      <c r="O98" s="30">
        <v>20.6175</v>
      </c>
      <c r="P98" s="30">
        <v>14.885</v>
      </c>
      <c r="Q98" s="30">
        <v>19.9375</v>
      </c>
      <c r="R98" s="31">
        <v>-3.3000000000000002E-2</v>
      </c>
    </row>
    <row r="99" spans="1:18" x14ac:dyDescent="0.2">
      <c r="A99" s="11">
        <v>44067</v>
      </c>
      <c r="B99" s="5" t="s">
        <v>244</v>
      </c>
      <c r="C99" s="10">
        <v>44044</v>
      </c>
      <c r="D99" s="5" t="s">
        <v>176</v>
      </c>
      <c r="E99" s="18">
        <v>58.168399999999998</v>
      </c>
      <c r="F99" s="8">
        <v>10766.2736</v>
      </c>
      <c r="G99" s="9">
        <v>15766090</v>
      </c>
      <c r="H99" s="18">
        <v>15.6556</v>
      </c>
      <c r="I99" s="8">
        <v>1265.1677</v>
      </c>
      <c r="J99" s="9">
        <v>1653569</v>
      </c>
      <c r="K99" s="18">
        <v>73.823999999999998</v>
      </c>
      <c r="L99" s="8">
        <v>12031.4413</v>
      </c>
      <c r="M99" s="9">
        <v>17419659</v>
      </c>
      <c r="N99" s="29">
        <v>19.9375</v>
      </c>
      <c r="O99" s="30">
        <v>20.067499999999999</v>
      </c>
      <c r="P99" s="30">
        <v>17.887499999999999</v>
      </c>
      <c r="Q99" s="30">
        <v>19.23</v>
      </c>
      <c r="R99" s="31">
        <v>-3.5499999999999997E-2</v>
      </c>
    </row>
    <row r="100" spans="1:18" x14ac:dyDescent="0.2">
      <c r="A100" s="11">
        <v>44068</v>
      </c>
      <c r="B100" s="5" t="s">
        <v>242</v>
      </c>
      <c r="C100" s="10">
        <v>44044</v>
      </c>
      <c r="D100" s="5" t="s">
        <v>176</v>
      </c>
      <c r="E100" s="18">
        <v>71.814599999999999</v>
      </c>
      <c r="F100" s="8">
        <v>14745.9493</v>
      </c>
      <c r="G100" s="9">
        <v>21589292</v>
      </c>
      <c r="H100" s="18">
        <v>15.73</v>
      </c>
      <c r="I100" s="8">
        <v>1223.5755999999999</v>
      </c>
      <c r="J100" s="9">
        <v>1651944</v>
      </c>
      <c r="K100" s="18">
        <v>87.544600000000003</v>
      </c>
      <c r="L100" s="8">
        <v>15969.5249</v>
      </c>
      <c r="M100" s="9">
        <v>23241236</v>
      </c>
      <c r="N100" s="29">
        <v>19.23</v>
      </c>
      <c r="O100" s="30">
        <v>19.805</v>
      </c>
      <c r="P100" s="30">
        <v>15.422499999999999</v>
      </c>
      <c r="Q100" s="30">
        <v>19.315000000000001</v>
      </c>
      <c r="R100" s="31">
        <v>4.4000000000000003E-3</v>
      </c>
    </row>
    <row r="101" spans="1:18" x14ac:dyDescent="0.2">
      <c r="A101" s="11">
        <v>44069</v>
      </c>
      <c r="B101" s="5" t="s">
        <v>240</v>
      </c>
      <c r="C101" s="10">
        <v>44044</v>
      </c>
      <c r="D101" s="5" t="s">
        <v>176</v>
      </c>
      <c r="E101" s="18">
        <v>64.899799999999999</v>
      </c>
      <c r="F101" s="8">
        <v>15984.355600000001</v>
      </c>
      <c r="G101" s="9">
        <v>23112971</v>
      </c>
      <c r="H101" s="18">
        <v>16.372900000000001</v>
      </c>
      <c r="I101" s="8">
        <v>1094.4082000000001</v>
      </c>
      <c r="J101" s="9">
        <v>1383983</v>
      </c>
      <c r="K101" s="18">
        <v>81.2727</v>
      </c>
      <c r="L101" s="8">
        <v>17078.763800000001</v>
      </c>
      <c r="M101" s="9">
        <v>24496954</v>
      </c>
      <c r="N101" s="29">
        <v>19.315000000000001</v>
      </c>
      <c r="O101" s="30">
        <v>19.592500000000001</v>
      </c>
      <c r="P101" s="30">
        <v>17.2225</v>
      </c>
      <c r="Q101" s="30">
        <v>19.302499999999998</v>
      </c>
      <c r="R101" s="31">
        <v>-5.9999999999999995E-4</v>
      </c>
    </row>
    <row r="102" spans="1:18" x14ac:dyDescent="0.2">
      <c r="A102" s="11">
        <v>44070</v>
      </c>
      <c r="B102" s="5" t="s">
        <v>243</v>
      </c>
      <c r="C102" s="10">
        <v>44044</v>
      </c>
      <c r="D102" s="5" t="s">
        <v>176</v>
      </c>
      <c r="E102" s="18">
        <v>68.311400000000006</v>
      </c>
      <c r="F102" s="8">
        <v>32909.205300000001</v>
      </c>
      <c r="G102" s="9">
        <v>48313392</v>
      </c>
      <c r="H102" s="18">
        <v>18.6431</v>
      </c>
      <c r="I102" s="8">
        <v>876.22119999999995</v>
      </c>
      <c r="J102" s="9">
        <v>1174947</v>
      </c>
      <c r="K102" s="18">
        <v>86.954499999999996</v>
      </c>
      <c r="L102" s="8">
        <v>33785.426500000001</v>
      </c>
      <c r="M102" s="9">
        <v>49488339</v>
      </c>
      <c r="N102" s="29">
        <v>19.302499999999998</v>
      </c>
      <c r="O102" s="30">
        <v>19.47</v>
      </c>
      <c r="P102" s="30">
        <v>17.452500000000001</v>
      </c>
      <c r="Q102" s="30">
        <v>18.895</v>
      </c>
      <c r="R102" s="31">
        <v>-2.1100000000000001E-2</v>
      </c>
    </row>
    <row r="103" spans="1:18" x14ac:dyDescent="0.2">
      <c r="A103" s="11">
        <v>44071</v>
      </c>
      <c r="B103" s="5" t="s">
        <v>241</v>
      </c>
      <c r="C103" s="10">
        <v>44044</v>
      </c>
      <c r="D103" s="5" t="s">
        <v>176</v>
      </c>
      <c r="E103" s="18">
        <v>88.571100000000001</v>
      </c>
      <c r="F103" s="8">
        <v>12163.700999999999</v>
      </c>
      <c r="G103" s="9">
        <v>17474380</v>
      </c>
      <c r="H103" s="18">
        <v>25.7057</v>
      </c>
      <c r="I103" s="8">
        <v>831.59789999999998</v>
      </c>
      <c r="J103" s="9">
        <v>1130924</v>
      </c>
      <c r="K103" s="18">
        <v>114.27679999999999</v>
      </c>
      <c r="L103" s="8">
        <v>12995.2989</v>
      </c>
      <c r="M103" s="9">
        <v>18605304</v>
      </c>
      <c r="N103" s="29">
        <v>18.895</v>
      </c>
      <c r="O103" s="30">
        <v>18.895</v>
      </c>
      <c r="P103" s="30">
        <v>16.655000000000001</v>
      </c>
      <c r="Q103" s="30">
        <v>18.3475</v>
      </c>
      <c r="R103" s="31">
        <v>-2.9000000000000001E-2</v>
      </c>
    </row>
    <row r="104" spans="1:18" x14ac:dyDescent="0.2">
      <c r="A104" s="11">
        <v>44074</v>
      </c>
      <c r="B104" s="5" t="s">
        <v>244</v>
      </c>
      <c r="C104" s="10">
        <v>44044</v>
      </c>
      <c r="D104" s="5" t="s">
        <v>176</v>
      </c>
      <c r="E104" s="18">
        <v>159.6694</v>
      </c>
      <c r="F104" s="8">
        <v>20946.4977</v>
      </c>
      <c r="G104" s="9">
        <v>29180034</v>
      </c>
      <c r="H104" s="18">
        <v>29.712599999999998</v>
      </c>
      <c r="I104" s="8">
        <v>1063.1196</v>
      </c>
      <c r="J104" s="9">
        <v>1403657</v>
      </c>
      <c r="K104" s="18">
        <v>189.38200000000001</v>
      </c>
      <c r="L104" s="8">
        <v>22009.617300000002</v>
      </c>
      <c r="M104" s="9">
        <v>30583691</v>
      </c>
      <c r="N104" s="29">
        <v>18.3475</v>
      </c>
      <c r="O104" s="30">
        <v>23.872499999999999</v>
      </c>
      <c r="P104" s="30">
        <v>16.399999999999999</v>
      </c>
      <c r="Q104" s="30">
        <v>22.835000000000001</v>
      </c>
      <c r="R104" s="31">
        <v>0.24460000000000001</v>
      </c>
    </row>
    <row r="105" spans="1:18" x14ac:dyDescent="0.2">
      <c r="A105" s="11">
        <v>44075</v>
      </c>
      <c r="B105" s="5" t="s">
        <v>242</v>
      </c>
      <c r="C105" s="10">
        <v>44075</v>
      </c>
      <c r="D105" s="5" t="s">
        <v>176</v>
      </c>
      <c r="E105" s="18">
        <v>116.5621</v>
      </c>
      <c r="F105" s="8">
        <v>18000.189999999999</v>
      </c>
      <c r="G105" s="9">
        <v>25379798</v>
      </c>
      <c r="H105" s="18">
        <v>23.999400000000001</v>
      </c>
      <c r="I105" s="8">
        <v>861.05899999999997</v>
      </c>
      <c r="J105" s="9">
        <v>1093890</v>
      </c>
      <c r="K105" s="18">
        <v>140.5615</v>
      </c>
      <c r="L105" s="8">
        <v>18861.249</v>
      </c>
      <c r="M105" s="9">
        <v>26473688</v>
      </c>
      <c r="N105" s="29">
        <v>22.835000000000001</v>
      </c>
      <c r="O105" s="30">
        <v>23.2425</v>
      </c>
      <c r="P105" s="30">
        <v>21.11</v>
      </c>
      <c r="Q105" s="30">
        <v>21.8</v>
      </c>
      <c r="R105" s="31">
        <v>-4.53E-2</v>
      </c>
    </row>
    <row r="106" spans="1:18" x14ac:dyDescent="0.2">
      <c r="A106" s="11">
        <v>44076</v>
      </c>
      <c r="B106" s="5" t="s">
        <v>240</v>
      </c>
      <c r="C106" s="10">
        <v>44075</v>
      </c>
      <c r="D106" s="5" t="s">
        <v>176</v>
      </c>
      <c r="E106" s="18">
        <v>82.136700000000005</v>
      </c>
      <c r="F106" s="8">
        <v>18509.425299999999</v>
      </c>
      <c r="G106" s="9">
        <v>26481209</v>
      </c>
      <c r="H106" s="18">
        <v>20.455500000000001</v>
      </c>
      <c r="I106" s="8">
        <v>747.25720000000001</v>
      </c>
      <c r="J106" s="9">
        <v>925694</v>
      </c>
      <c r="K106" s="18">
        <v>102.59220000000001</v>
      </c>
      <c r="L106" s="8">
        <v>19256.682499999999</v>
      </c>
      <c r="M106" s="9">
        <v>27406903</v>
      </c>
      <c r="N106" s="29">
        <v>21.8</v>
      </c>
      <c r="O106" s="30">
        <v>22.495000000000001</v>
      </c>
      <c r="P106" s="30">
        <v>19.852499999999999</v>
      </c>
      <c r="Q106" s="30">
        <v>21.105</v>
      </c>
      <c r="R106" s="31">
        <v>-3.1899999999999998E-2</v>
      </c>
    </row>
    <row r="107" spans="1:18" x14ac:dyDescent="0.2">
      <c r="A107" s="11">
        <v>44077</v>
      </c>
      <c r="B107" s="5" t="s">
        <v>243</v>
      </c>
      <c r="C107" s="10">
        <v>44075</v>
      </c>
      <c r="D107" s="5" t="s">
        <v>176</v>
      </c>
      <c r="E107" s="18">
        <v>68.481200000000001</v>
      </c>
      <c r="F107" s="8">
        <v>34336.206100000003</v>
      </c>
      <c r="G107" s="9">
        <v>50593196</v>
      </c>
      <c r="H107" s="18">
        <v>20.718699999999998</v>
      </c>
      <c r="I107" s="8">
        <v>747.72059999999999</v>
      </c>
      <c r="J107" s="9">
        <v>911486</v>
      </c>
      <c r="K107" s="18">
        <v>89.1999</v>
      </c>
      <c r="L107" s="8">
        <v>35083.926700000004</v>
      </c>
      <c r="M107" s="9">
        <v>51504682</v>
      </c>
      <c r="N107" s="29">
        <v>21.105</v>
      </c>
      <c r="O107" s="30">
        <v>21.105</v>
      </c>
      <c r="P107" s="30">
        <v>18.16</v>
      </c>
      <c r="Q107" s="30">
        <v>20.502500000000001</v>
      </c>
      <c r="R107" s="31">
        <v>-2.8500000000000001E-2</v>
      </c>
    </row>
    <row r="108" spans="1:18" x14ac:dyDescent="0.2">
      <c r="A108" s="11">
        <v>44078</v>
      </c>
      <c r="B108" s="5" t="s">
        <v>241</v>
      </c>
      <c r="C108" s="10">
        <v>44075</v>
      </c>
      <c r="D108" s="5" t="s">
        <v>176</v>
      </c>
      <c r="E108" s="18">
        <v>88.434700000000007</v>
      </c>
      <c r="F108" s="8">
        <v>11486.660400000001</v>
      </c>
      <c r="G108" s="9">
        <v>16226428</v>
      </c>
      <c r="H108" s="18">
        <v>20.732500000000002</v>
      </c>
      <c r="I108" s="8">
        <v>834.86360000000002</v>
      </c>
      <c r="J108" s="9">
        <v>1075764</v>
      </c>
      <c r="K108" s="18">
        <v>109.16719999999999</v>
      </c>
      <c r="L108" s="8">
        <v>12321.523999999999</v>
      </c>
      <c r="M108" s="9">
        <v>17302192</v>
      </c>
      <c r="N108" s="29">
        <v>20.502500000000001</v>
      </c>
      <c r="O108" s="30">
        <v>22.647500000000001</v>
      </c>
      <c r="P108" s="30">
        <v>19.857500000000002</v>
      </c>
      <c r="Q108" s="30">
        <v>22.1525</v>
      </c>
      <c r="R108" s="31">
        <v>8.0500000000000002E-2</v>
      </c>
    </row>
    <row r="109" spans="1:18" x14ac:dyDescent="0.2">
      <c r="A109" s="11">
        <v>44081</v>
      </c>
      <c r="B109" s="5" t="s">
        <v>244</v>
      </c>
      <c r="C109" s="10">
        <v>44075</v>
      </c>
      <c r="D109" s="5" t="s">
        <v>176</v>
      </c>
      <c r="E109" s="18">
        <v>74.993899999999996</v>
      </c>
      <c r="F109" s="8">
        <v>11846.6492</v>
      </c>
      <c r="G109" s="9">
        <v>16879945</v>
      </c>
      <c r="H109" s="18">
        <v>16.059699999999999</v>
      </c>
      <c r="I109" s="8">
        <v>700.35350000000005</v>
      </c>
      <c r="J109" s="9">
        <v>906408</v>
      </c>
      <c r="K109" s="18">
        <v>91.053600000000003</v>
      </c>
      <c r="L109" s="8">
        <v>12547.002699999999</v>
      </c>
      <c r="M109" s="9">
        <v>17786353</v>
      </c>
      <c r="N109" s="29">
        <v>22.1525</v>
      </c>
      <c r="O109" s="30">
        <v>23.247499999999999</v>
      </c>
      <c r="P109" s="30">
        <v>17.245000000000001</v>
      </c>
      <c r="Q109" s="30">
        <v>22.0075</v>
      </c>
      <c r="R109" s="31">
        <v>-6.4999999999999997E-3</v>
      </c>
    </row>
    <row r="110" spans="1:18" x14ac:dyDescent="0.2">
      <c r="A110" s="11">
        <v>44082</v>
      </c>
      <c r="B110" s="5" t="s">
        <v>242</v>
      </c>
      <c r="C110" s="10">
        <v>44075</v>
      </c>
      <c r="D110" s="5" t="s">
        <v>176</v>
      </c>
      <c r="E110" s="18">
        <v>72.003200000000007</v>
      </c>
      <c r="F110" s="8">
        <v>13698.513499999999</v>
      </c>
      <c r="G110" s="9">
        <v>19354246</v>
      </c>
      <c r="H110" s="18">
        <v>17.6465</v>
      </c>
      <c r="I110" s="8">
        <v>800.56510000000003</v>
      </c>
      <c r="J110" s="9">
        <v>1004490</v>
      </c>
      <c r="K110" s="18">
        <v>89.649699999999996</v>
      </c>
      <c r="L110" s="8">
        <v>14499.078600000001</v>
      </c>
      <c r="M110" s="9">
        <v>20358736</v>
      </c>
      <c r="N110" s="29">
        <v>22.0075</v>
      </c>
      <c r="O110" s="30">
        <v>23.072500000000002</v>
      </c>
      <c r="P110" s="30">
        <v>17.57</v>
      </c>
      <c r="Q110" s="30">
        <v>22.7225</v>
      </c>
      <c r="R110" s="31">
        <v>3.2500000000000001E-2</v>
      </c>
    </row>
    <row r="111" spans="1:18" x14ac:dyDescent="0.2">
      <c r="A111" s="11">
        <v>44083</v>
      </c>
      <c r="B111" s="5" t="s">
        <v>240</v>
      </c>
      <c r="C111" s="10">
        <v>44075</v>
      </c>
      <c r="D111" s="5" t="s">
        <v>176</v>
      </c>
      <c r="E111" s="18">
        <v>84.4011</v>
      </c>
      <c r="F111" s="8">
        <v>19132.096300000001</v>
      </c>
      <c r="G111" s="9">
        <v>28417577</v>
      </c>
      <c r="H111" s="18">
        <v>20.622499999999999</v>
      </c>
      <c r="I111" s="8">
        <v>950.65099999999995</v>
      </c>
      <c r="J111" s="9">
        <v>1184457</v>
      </c>
      <c r="K111" s="18">
        <v>105.0236</v>
      </c>
      <c r="L111" s="8">
        <v>20082.747299999999</v>
      </c>
      <c r="M111" s="9">
        <v>29602034</v>
      </c>
      <c r="N111" s="29">
        <v>22.7225</v>
      </c>
      <c r="O111" s="30">
        <v>23.27</v>
      </c>
      <c r="P111" s="30">
        <v>20.197500000000002</v>
      </c>
      <c r="Q111" s="30">
        <v>22.23</v>
      </c>
      <c r="R111" s="31">
        <v>-2.1700000000000001E-2</v>
      </c>
    </row>
    <row r="112" spans="1:18" x14ac:dyDescent="0.2">
      <c r="A112" s="11">
        <v>44084</v>
      </c>
      <c r="B112" s="5" t="s">
        <v>243</v>
      </c>
      <c r="C112" s="10">
        <v>44075</v>
      </c>
      <c r="D112" s="5" t="s">
        <v>176</v>
      </c>
      <c r="E112" s="18">
        <v>89.491100000000003</v>
      </c>
      <c r="F112" s="8">
        <v>43502.842100000002</v>
      </c>
      <c r="G112" s="9">
        <v>66822971</v>
      </c>
      <c r="H112" s="18">
        <v>29.5777</v>
      </c>
      <c r="I112" s="8">
        <v>1309.1288999999999</v>
      </c>
      <c r="J112" s="9">
        <v>1451868</v>
      </c>
      <c r="K112" s="18">
        <v>119.0688</v>
      </c>
      <c r="L112" s="8">
        <v>44811.970999999998</v>
      </c>
      <c r="M112" s="9">
        <v>68274839</v>
      </c>
      <c r="N112" s="29">
        <v>22.23</v>
      </c>
      <c r="O112" s="30">
        <v>22.23</v>
      </c>
      <c r="P112" s="30">
        <v>17.7</v>
      </c>
      <c r="Q112" s="30">
        <v>21.262499999999999</v>
      </c>
      <c r="R112" s="31">
        <v>-4.3499999999999997E-2</v>
      </c>
    </row>
    <row r="113" spans="1:18" x14ac:dyDescent="0.2">
      <c r="A113" s="11">
        <v>44085</v>
      </c>
      <c r="B113" s="5" t="s">
        <v>241</v>
      </c>
      <c r="C113" s="10">
        <v>44075</v>
      </c>
      <c r="D113" s="5" t="s">
        <v>176</v>
      </c>
      <c r="E113" s="18">
        <v>69.266300000000001</v>
      </c>
      <c r="F113" s="8">
        <v>9341.1203999999998</v>
      </c>
      <c r="G113" s="9">
        <v>13804188</v>
      </c>
      <c r="H113" s="18">
        <v>21.257400000000001</v>
      </c>
      <c r="I113" s="8">
        <v>1039.94</v>
      </c>
      <c r="J113" s="9">
        <v>1235716</v>
      </c>
      <c r="K113" s="18">
        <v>90.523700000000005</v>
      </c>
      <c r="L113" s="8">
        <v>10381.0604</v>
      </c>
      <c r="M113" s="9">
        <v>15039904</v>
      </c>
      <c r="N113" s="29">
        <v>21.262499999999999</v>
      </c>
      <c r="O113" s="30">
        <v>21.344999999999999</v>
      </c>
      <c r="P113" s="30">
        <v>18.172499999999999</v>
      </c>
      <c r="Q113" s="30">
        <v>20.712499999999999</v>
      </c>
      <c r="R113" s="31">
        <v>-2.5899999999999999E-2</v>
      </c>
    </row>
    <row r="114" spans="1:18" x14ac:dyDescent="0.2">
      <c r="A114" s="11">
        <v>44088</v>
      </c>
      <c r="B114" s="5" t="s">
        <v>244</v>
      </c>
      <c r="C114" s="10">
        <v>44075</v>
      </c>
      <c r="D114" s="5" t="s">
        <v>176</v>
      </c>
      <c r="E114" s="18">
        <v>83.768799999999999</v>
      </c>
      <c r="F114" s="8">
        <v>13233.394700000001</v>
      </c>
      <c r="G114" s="9">
        <v>19453931</v>
      </c>
      <c r="H114" s="18">
        <v>25.1371</v>
      </c>
      <c r="I114" s="8">
        <v>1347.9618</v>
      </c>
      <c r="J114" s="9">
        <v>1594841</v>
      </c>
      <c r="K114" s="18">
        <v>108.9059</v>
      </c>
      <c r="L114" s="8">
        <v>14581.3565</v>
      </c>
      <c r="M114" s="9">
        <v>21048772</v>
      </c>
      <c r="N114" s="29">
        <v>20.712499999999999</v>
      </c>
      <c r="O114" s="30">
        <v>21.74</v>
      </c>
      <c r="P114" s="30">
        <v>17.532499999999999</v>
      </c>
      <c r="Q114" s="30">
        <v>21.19</v>
      </c>
      <c r="R114" s="31">
        <v>2.3099999999999999E-2</v>
      </c>
    </row>
    <row r="115" spans="1:18" x14ac:dyDescent="0.2">
      <c r="A115" s="11">
        <v>44089</v>
      </c>
      <c r="B115" s="5" t="s">
        <v>242</v>
      </c>
      <c r="C115" s="10">
        <v>44075</v>
      </c>
      <c r="D115" s="5" t="s">
        <v>176</v>
      </c>
      <c r="E115" s="18">
        <v>79.445499999999996</v>
      </c>
      <c r="F115" s="8">
        <v>13841.129000000001</v>
      </c>
      <c r="G115" s="9">
        <v>20886775</v>
      </c>
      <c r="H115" s="18">
        <v>20.553599999999999</v>
      </c>
      <c r="I115" s="8">
        <v>1089.7695000000001</v>
      </c>
      <c r="J115" s="9">
        <v>1319476</v>
      </c>
      <c r="K115" s="18">
        <v>99.999099999999999</v>
      </c>
      <c r="L115" s="8">
        <v>14930.898499999999</v>
      </c>
      <c r="M115" s="9">
        <v>22206251</v>
      </c>
      <c r="N115" s="29">
        <v>21.19</v>
      </c>
      <c r="O115" s="30">
        <v>21.19</v>
      </c>
      <c r="P115" s="30">
        <v>18.897500000000001</v>
      </c>
      <c r="Q115" s="30">
        <v>20.5975</v>
      </c>
      <c r="R115" s="31">
        <v>-2.8000000000000001E-2</v>
      </c>
    </row>
    <row r="116" spans="1:18" x14ac:dyDescent="0.2">
      <c r="A116" s="11">
        <v>44090</v>
      </c>
      <c r="B116" s="5" t="s">
        <v>240</v>
      </c>
      <c r="C116" s="10">
        <v>44075</v>
      </c>
      <c r="D116" s="5" t="s">
        <v>176</v>
      </c>
      <c r="E116" s="18">
        <v>74.152699999999996</v>
      </c>
      <c r="F116" s="8">
        <v>16856.3544</v>
      </c>
      <c r="G116" s="9">
        <v>25469127</v>
      </c>
      <c r="H116" s="18">
        <v>21.1419</v>
      </c>
      <c r="I116" s="8">
        <v>1187.3948</v>
      </c>
      <c r="J116" s="9">
        <v>1407656</v>
      </c>
      <c r="K116" s="18">
        <v>95.294600000000003</v>
      </c>
      <c r="L116" s="8">
        <v>18043.749199999998</v>
      </c>
      <c r="M116" s="9">
        <v>26876783</v>
      </c>
      <c r="N116" s="29">
        <v>20.5975</v>
      </c>
      <c r="O116" s="30">
        <v>20.5975</v>
      </c>
      <c r="P116" s="30">
        <v>16.324999999999999</v>
      </c>
      <c r="Q116" s="30">
        <v>19.66</v>
      </c>
      <c r="R116" s="31">
        <v>-4.5499999999999999E-2</v>
      </c>
    </row>
    <row r="117" spans="1:18" x14ac:dyDescent="0.2">
      <c r="A117" s="11">
        <v>44091</v>
      </c>
      <c r="B117" s="5" t="s">
        <v>243</v>
      </c>
      <c r="C117" s="10">
        <v>44075</v>
      </c>
      <c r="D117" s="5" t="s">
        <v>176</v>
      </c>
      <c r="E117" s="18">
        <v>75.491399999999999</v>
      </c>
      <c r="F117" s="8">
        <v>37123.936300000001</v>
      </c>
      <c r="G117" s="9">
        <v>56460334</v>
      </c>
      <c r="H117" s="18">
        <v>17.821899999999999</v>
      </c>
      <c r="I117" s="8">
        <v>1088.1022</v>
      </c>
      <c r="J117" s="9">
        <v>1282989</v>
      </c>
      <c r="K117" s="18">
        <v>93.313299999999998</v>
      </c>
      <c r="L117" s="8">
        <v>38212.038500000002</v>
      </c>
      <c r="M117" s="9">
        <v>57743323</v>
      </c>
      <c r="N117" s="29">
        <v>19.66</v>
      </c>
      <c r="O117" s="30">
        <v>20.682500000000001</v>
      </c>
      <c r="P117" s="30">
        <v>17.552499999999998</v>
      </c>
      <c r="Q117" s="30">
        <v>20.100000000000001</v>
      </c>
      <c r="R117" s="31">
        <v>2.24E-2</v>
      </c>
    </row>
    <row r="118" spans="1:18" x14ac:dyDescent="0.2">
      <c r="A118" s="11">
        <v>44092</v>
      </c>
      <c r="B118" s="5" t="s">
        <v>241</v>
      </c>
      <c r="C118" s="10">
        <v>44075</v>
      </c>
      <c r="D118" s="5" t="s">
        <v>176</v>
      </c>
      <c r="E118" s="18">
        <v>73.015799999999999</v>
      </c>
      <c r="F118" s="8">
        <v>10119.810799999999</v>
      </c>
      <c r="G118" s="9">
        <v>14809204</v>
      </c>
      <c r="H118" s="18">
        <v>29.095099999999999</v>
      </c>
      <c r="I118" s="8">
        <v>1806.1494</v>
      </c>
      <c r="J118" s="9">
        <v>2045364</v>
      </c>
      <c r="K118" s="18">
        <v>102.1109</v>
      </c>
      <c r="L118" s="8">
        <v>11925.9602</v>
      </c>
      <c r="M118" s="9">
        <v>16854568</v>
      </c>
      <c r="N118" s="29">
        <v>20.100000000000001</v>
      </c>
      <c r="O118" s="30">
        <v>20.77</v>
      </c>
      <c r="P118" s="30">
        <v>17.5825</v>
      </c>
      <c r="Q118" s="30">
        <v>20.045000000000002</v>
      </c>
      <c r="R118" s="31">
        <v>-2.7000000000000001E-3</v>
      </c>
    </row>
    <row r="119" spans="1:18" x14ac:dyDescent="0.2">
      <c r="A119" s="11">
        <v>44095</v>
      </c>
      <c r="B119" s="5" t="s">
        <v>244</v>
      </c>
      <c r="C119" s="10">
        <v>44075</v>
      </c>
      <c r="D119" s="5" t="s">
        <v>176</v>
      </c>
      <c r="E119" s="18">
        <v>97.794799999999995</v>
      </c>
      <c r="F119" s="8">
        <v>14679.389499999999</v>
      </c>
      <c r="G119" s="9">
        <v>21332708</v>
      </c>
      <c r="H119" s="18">
        <v>22.9953</v>
      </c>
      <c r="I119" s="8">
        <v>1849.7653</v>
      </c>
      <c r="J119" s="9">
        <v>2144675</v>
      </c>
      <c r="K119" s="18">
        <v>120.7901</v>
      </c>
      <c r="L119" s="8">
        <v>16529.1548</v>
      </c>
      <c r="M119" s="9">
        <v>23477383</v>
      </c>
      <c r="N119" s="29">
        <v>20.045000000000002</v>
      </c>
      <c r="O119" s="30">
        <v>22.9925</v>
      </c>
      <c r="P119" s="30">
        <v>18.267499999999998</v>
      </c>
      <c r="Q119" s="30">
        <v>22.1875</v>
      </c>
      <c r="R119" s="31">
        <v>0.1069</v>
      </c>
    </row>
    <row r="120" spans="1:18" x14ac:dyDescent="0.2">
      <c r="A120" s="11">
        <v>44096</v>
      </c>
      <c r="B120" s="5" t="s">
        <v>242</v>
      </c>
      <c r="C120" s="10">
        <v>44075</v>
      </c>
      <c r="D120" s="5" t="s">
        <v>176</v>
      </c>
      <c r="E120" s="18">
        <v>115.8575</v>
      </c>
      <c r="F120" s="8">
        <v>18676.608899999999</v>
      </c>
      <c r="G120" s="9">
        <v>27771175</v>
      </c>
      <c r="H120" s="18">
        <v>18.614000000000001</v>
      </c>
      <c r="I120" s="8">
        <v>1490.0893000000001</v>
      </c>
      <c r="J120" s="9">
        <v>1853885</v>
      </c>
      <c r="K120" s="18">
        <v>134.47149999999999</v>
      </c>
      <c r="L120" s="8">
        <v>20166.698199999999</v>
      </c>
      <c r="M120" s="9">
        <v>29625060</v>
      </c>
      <c r="N120" s="29">
        <v>22.1875</v>
      </c>
      <c r="O120" s="30">
        <v>23.274999999999999</v>
      </c>
      <c r="P120" s="30">
        <v>15.755000000000001</v>
      </c>
      <c r="Q120" s="30">
        <v>21.41</v>
      </c>
      <c r="R120" s="31">
        <v>-3.5000000000000003E-2</v>
      </c>
    </row>
    <row r="121" spans="1:18" x14ac:dyDescent="0.2">
      <c r="A121" s="11">
        <v>44097</v>
      </c>
      <c r="B121" s="5" t="s">
        <v>240</v>
      </c>
      <c r="C121" s="10">
        <v>44075</v>
      </c>
      <c r="D121" s="5" t="s">
        <v>176</v>
      </c>
      <c r="E121" s="18">
        <v>97.418599999999998</v>
      </c>
      <c r="F121" s="8">
        <v>22926.3465</v>
      </c>
      <c r="G121" s="9">
        <v>34627251</v>
      </c>
      <c r="H121" s="18">
        <v>15.9382</v>
      </c>
      <c r="I121" s="8">
        <v>1126.2159999999999</v>
      </c>
      <c r="J121" s="9">
        <v>1369114</v>
      </c>
      <c r="K121" s="18">
        <v>113.35680000000001</v>
      </c>
      <c r="L121" s="8">
        <v>24052.5625</v>
      </c>
      <c r="M121" s="9">
        <v>35996365</v>
      </c>
      <c r="N121" s="29">
        <v>21.41</v>
      </c>
      <c r="O121" s="30">
        <v>22.477499999999999</v>
      </c>
      <c r="P121" s="30">
        <v>19.37</v>
      </c>
      <c r="Q121" s="30">
        <v>20.99</v>
      </c>
      <c r="R121" s="31">
        <v>-1.9599999999999999E-2</v>
      </c>
    </row>
    <row r="122" spans="1:18" x14ac:dyDescent="0.2">
      <c r="A122" s="11">
        <v>44098</v>
      </c>
      <c r="B122" s="5" t="s">
        <v>243</v>
      </c>
      <c r="C122" s="10">
        <v>44075</v>
      </c>
      <c r="D122" s="5" t="s">
        <v>176</v>
      </c>
      <c r="E122" s="18">
        <v>107.68980000000001</v>
      </c>
      <c r="F122" s="8">
        <v>40672.265099999997</v>
      </c>
      <c r="G122" s="9">
        <v>63821928</v>
      </c>
      <c r="H122" s="18">
        <v>18.276900000000001</v>
      </c>
      <c r="I122" s="8">
        <v>822.09490000000005</v>
      </c>
      <c r="J122" s="9">
        <v>1052488</v>
      </c>
      <c r="K122" s="18">
        <v>125.9667</v>
      </c>
      <c r="L122" s="8">
        <v>41494.36</v>
      </c>
      <c r="M122" s="9">
        <v>64874416</v>
      </c>
      <c r="N122" s="29">
        <v>20.99</v>
      </c>
      <c r="O122" s="30">
        <v>23.817499999999999</v>
      </c>
      <c r="P122" s="30">
        <v>20.925000000000001</v>
      </c>
      <c r="Q122" s="30">
        <v>23.51</v>
      </c>
      <c r="R122" s="31">
        <v>0.1201</v>
      </c>
    </row>
    <row r="123" spans="1:18" x14ac:dyDescent="0.2">
      <c r="A123" s="11">
        <v>44099</v>
      </c>
      <c r="B123" s="5" t="s">
        <v>241</v>
      </c>
      <c r="C123" s="10">
        <v>44075</v>
      </c>
      <c r="D123" s="5" t="s">
        <v>176</v>
      </c>
      <c r="E123" s="18">
        <v>93.072000000000003</v>
      </c>
      <c r="F123" s="8">
        <v>11242.9509</v>
      </c>
      <c r="G123" s="9">
        <v>16985458</v>
      </c>
      <c r="H123" s="18">
        <v>19.4237</v>
      </c>
      <c r="I123" s="8">
        <v>643.75710000000004</v>
      </c>
      <c r="J123" s="9">
        <v>831179</v>
      </c>
      <c r="K123" s="18">
        <v>112.4957</v>
      </c>
      <c r="L123" s="8">
        <v>11886.708000000001</v>
      </c>
      <c r="M123" s="9">
        <v>17816637</v>
      </c>
      <c r="N123" s="29">
        <v>23.51</v>
      </c>
      <c r="O123" s="30">
        <v>23.51</v>
      </c>
      <c r="P123" s="30">
        <v>18.6675</v>
      </c>
      <c r="Q123" s="30">
        <v>20.675000000000001</v>
      </c>
      <c r="R123" s="31">
        <v>-0.1206</v>
      </c>
    </row>
    <row r="124" spans="1:18" x14ac:dyDescent="0.2">
      <c r="A124" s="11">
        <v>44102</v>
      </c>
      <c r="B124" s="5" t="s">
        <v>244</v>
      </c>
      <c r="C124" s="10">
        <v>44075</v>
      </c>
      <c r="D124" s="5" t="s">
        <v>176</v>
      </c>
      <c r="E124" s="18">
        <v>83.150899999999993</v>
      </c>
      <c r="F124" s="8">
        <v>12359.826800000001</v>
      </c>
      <c r="G124" s="9">
        <v>18769105</v>
      </c>
      <c r="H124" s="18">
        <v>18.200299999999999</v>
      </c>
      <c r="I124" s="8">
        <v>601.16589999999997</v>
      </c>
      <c r="J124" s="9">
        <v>794348</v>
      </c>
      <c r="K124" s="18">
        <v>101.35120000000001</v>
      </c>
      <c r="L124" s="8">
        <v>12960.992700000001</v>
      </c>
      <c r="M124" s="9">
        <v>19563453</v>
      </c>
      <c r="N124" s="29">
        <v>20.675000000000001</v>
      </c>
      <c r="O124" s="30">
        <v>21.0975</v>
      </c>
      <c r="P124" s="30">
        <v>19.350000000000001</v>
      </c>
      <c r="Q124" s="30">
        <v>19.572500000000002</v>
      </c>
      <c r="R124" s="31">
        <v>-5.33E-2</v>
      </c>
    </row>
    <row r="125" spans="1:18" x14ac:dyDescent="0.2">
      <c r="A125" s="11">
        <v>44103</v>
      </c>
      <c r="B125" s="5" t="s">
        <v>242</v>
      </c>
      <c r="C125" s="10">
        <v>44075</v>
      </c>
      <c r="D125" s="5" t="s">
        <v>176</v>
      </c>
      <c r="E125" s="18">
        <v>87.537300000000002</v>
      </c>
      <c r="F125" s="8">
        <v>16861.3629</v>
      </c>
      <c r="G125" s="9">
        <v>25412581</v>
      </c>
      <c r="H125" s="18">
        <v>17.735199999999999</v>
      </c>
      <c r="I125" s="8">
        <v>634.03319999999997</v>
      </c>
      <c r="J125" s="9">
        <v>786408</v>
      </c>
      <c r="K125" s="18">
        <v>105.27249999999999</v>
      </c>
      <c r="L125" s="8">
        <v>17495.396100000002</v>
      </c>
      <c r="M125" s="9">
        <v>26198989</v>
      </c>
      <c r="N125" s="29">
        <v>19.572500000000002</v>
      </c>
      <c r="O125" s="30">
        <v>20.197500000000002</v>
      </c>
      <c r="P125" s="30">
        <v>18.427499999999998</v>
      </c>
      <c r="Q125" s="30">
        <v>19.774999999999999</v>
      </c>
      <c r="R125" s="31">
        <v>1.03E-2</v>
      </c>
    </row>
    <row r="126" spans="1:18" x14ac:dyDescent="0.2">
      <c r="A126" s="11">
        <v>44104</v>
      </c>
      <c r="B126" s="5" t="s">
        <v>240</v>
      </c>
      <c r="C126" s="10">
        <v>44075</v>
      </c>
      <c r="D126" s="5" t="s">
        <v>176</v>
      </c>
      <c r="E126" s="18">
        <v>87.338800000000006</v>
      </c>
      <c r="F126" s="8">
        <v>21045.7729</v>
      </c>
      <c r="G126" s="9">
        <v>32310409</v>
      </c>
      <c r="H126" s="18">
        <v>16.8963</v>
      </c>
      <c r="I126" s="8">
        <v>613.12459999999999</v>
      </c>
      <c r="J126" s="9">
        <v>766837</v>
      </c>
      <c r="K126" s="18">
        <v>104.2351</v>
      </c>
      <c r="L126" s="8">
        <v>21658.897499999999</v>
      </c>
      <c r="M126" s="9">
        <v>33077246</v>
      </c>
      <c r="N126" s="29">
        <v>19.774999999999999</v>
      </c>
      <c r="O126" s="30">
        <v>20.215</v>
      </c>
      <c r="P126" s="30">
        <v>17.675000000000001</v>
      </c>
      <c r="Q126" s="30">
        <v>19.53</v>
      </c>
      <c r="R126" s="31">
        <v>-1.24E-2</v>
      </c>
    </row>
    <row r="127" spans="1:18" x14ac:dyDescent="0.2">
      <c r="A127" s="11">
        <v>44105</v>
      </c>
      <c r="B127" s="5" t="s">
        <v>243</v>
      </c>
      <c r="C127" s="10">
        <v>44105</v>
      </c>
      <c r="D127" s="5" t="s">
        <v>177</v>
      </c>
      <c r="E127" s="18">
        <v>92.394400000000005</v>
      </c>
      <c r="F127" s="8">
        <v>40997.257599999997</v>
      </c>
      <c r="G127" s="9">
        <v>64229662</v>
      </c>
      <c r="H127" s="18">
        <v>17.228400000000001</v>
      </c>
      <c r="I127" s="8">
        <v>628.48599999999999</v>
      </c>
      <c r="J127" s="9">
        <v>854710</v>
      </c>
      <c r="K127" s="18">
        <v>109.6228</v>
      </c>
      <c r="L127" s="8">
        <v>41625.743600000002</v>
      </c>
      <c r="M127" s="9">
        <v>65084372</v>
      </c>
      <c r="N127" s="29">
        <v>19.53</v>
      </c>
      <c r="O127" s="30">
        <v>19.53</v>
      </c>
      <c r="P127" s="30">
        <v>17.375</v>
      </c>
      <c r="Q127" s="30">
        <v>18.350000000000001</v>
      </c>
      <c r="R127" s="31">
        <v>-6.0400000000000002E-2</v>
      </c>
    </row>
    <row r="128" spans="1:18" x14ac:dyDescent="0.2">
      <c r="A128" s="11">
        <v>44109</v>
      </c>
      <c r="B128" s="5" t="s">
        <v>244</v>
      </c>
      <c r="C128" s="10">
        <v>44105</v>
      </c>
      <c r="D128" s="5" t="s">
        <v>177</v>
      </c>
      <c r="E128" s="18">
        <v>93.002700000000004</v>
      </c>
      <c r="F128" s="8">
        <v>13989.896199999999</v>
      </c>
      <c r="G128" s="9">
        <v>20689143</v>
      </c>
      <c r="H128" s="18">
        <v>20.796700000000001</v>
      </c>
      <c r="I128" s="8">
        <v>769.95709999999997</v>
      </c>
      <c r="J128" s="9">
        <v>972344</v>
      </c>
      <c r="K128" s="18">
        <v>113.79940000000001</v>
      </c>
      <c r="L128" s="8">
        <v>14759.853300000001</v>
      </c>
      <c r="M128" s="9">
        <v>21661487</v>
      </c>
      <c r="N128" s="29">
        <v>18.350000000000001</v>
      </c>
      <c r="O128" s="30">
        <v>20.024999999999999</v>
      </c>
      <c r="P128" s="30">
        <v>18.350000000000001</v>
      </c>
      <c r="Q128" s="30">
        <v>19.704999999999998</v>
      </c>
      <c r="R128" s="31">
        <v>7.3800000000000004E-2</v>
      </c>
    </row>
    <row r="129" spans="1:18" x14ac:dyDescent="0.2">
      <c r="A129" s="11">
        <v>44110</v>
      </c>
      <c r="B129" s="5" t="s">
        <v>242</v>
      </c>
      <c r="C129" s="10">
        <v>44105</v>
      </c>
      <c r="D129" s="5" t="s">
        <v>177</v>
      </c>
      <c r="E129" s="18">
        <v>81.653599999999997</v>
      </c>
      <c r="F129" s="8">
        <v>14957.27</v>
      </c>
      <c r="G129" s="9">
        <v>21881084</v>
      </c>
      <c r="H129" s="18">
        <v>20.333400000000001</v>
      </c>
      <c r="I129" s="8">
        <v>769.95280000000002</v>
      </c>
      <c r="J129" s="9">
        <v>994712</v>
      </c>
      <c r="K129" s="18">
        <v>101.98699999999999</v>
      </c>
      <c r="L129" s="8">
        <v>15727.2228</v>
      </c>
      <c r="M129" s="9">
        <v>22875796</v>
      </c>
      <c r="N129" s="29">
        <v>19.704999999999998</v>
      </c>
      <c r="O129" s="30">
        <v>19.892499999999998</v>
      </c>
      <c r="P129" s="30">
        <v>18.36</v>
      </c>
      <c r="Q129" s="30">
        <v>19.635000000000002</v>
      </c>
      <c r="R129" s="31">
        <v>-3.5999999999999999E-3</v>
      </c>
    </row>
    <row r="130" spans="1:18" x14ac:dyDescent="0.2">
      <c r="A130" s="11">
        <v>44111</v>
      </c>
      <c r="B130" s="5" t="s">
        <v>240</v>
      </c>
      <c r="C130" s="10">
        <v>44105</v>
      </c>
      <c r="D130" s="5" t="s">
        <v>177</v>
      </c>
      <c r="E130" s="18">
        <v>94.070099999999996</v>
      </c>
      <c r="F130" s="8">
        <v>21564.8109</v>
      </c>
      <c r="G130" s="9">
        <v>31269437</v>
      </c>
      <c r="H130" s="18">
        <v>24.327999999999999</v>
      </c>
      <c r="I130" s="8">
        <v>981.71140000000003</v>
      </c>
      <c r="J130" s="9">
        <v>1140944</v>
      </c>
      <c r="K130" s="18">
        <v>118.3981</v>
      </c>
      <c r="L130" s="8">
        <v>22546.522300000001</v>
      </c>
      <c r="M130" s="9">
        <v>32410381</v>
      </c>
      <c r="N130" s="29">
        <v>19.635000000000002</v>
      </c>
      <c r="O130" s="30">
        <v>20.337499999999999</v>
      </c>
      <c r="P130" s="30">
        <v>19.067499999999999</v>
      </c>
      <c r="Q130" s="30">
        <v>20.059999999999999</v>
      </c>
      <c r="R130" s="31">
        <v>2.1600000000000001E-2</v>
      </c>
    </row>
    <row r="131" spans="1:18" x14ac:dyDescent="0.2">
      <c r="A131" s="11">
        <v>44112</v>
      </c>
      <c r="B131" s="5" t="s">
        <v>243</v>
      </c>
      <c r="C131" s="10">
        <v>44105</v>
      </c>
      <c r="D131" s="5" t="s">
        <v>177</v>
      </c>
      <c r="E131" s="18">
        <v>98.298699999999997</v>
      </c>
      <c r="F131" s="8">
        <v>44024.889900000002</v>
      </c>
      <c r="G131" s="9">
        <v>64623189</v>
      </c>
      <c r="H131" s="18">
        <v>29.5655</v>
      </c>
      <c r="I131" s="8">
        <v>1103.806</v>
      </c>
      <c r="J131" s="9">
        <v>1294313</v>
      </c>
      <c r="K131" s="18">
        <v>127.8642</v>
      </c>
      <c r="L131" s="8">
        <v>45128.695899999999</v>
      </c>
      <c r="M131" s="9">
        <v>65917502</v>
      </c>
      <c r="N131" s="29">
        <v>20.059999999999999</v>
      </c>
      <c r="O131" s="30">
        <v>20.855</v>
      </c>
      <c r="P131" s="30">
        <v>18.977499999999999</v>
      </c>
      <c r="Q131" s="30">
        <v>20.38</v>
      </c>
      <c r="R131" s="31">
        <v>1.6E-2</v>
      </c>
    </row>
    <row r="132" spans="1:18" x14ac:dyDescent="0.2">
      <c r="A132" s="11">
        <v>44113</v>
      </c>
      <c r="B132" s="5" t="s">
        <v>241</v>
      </c>
      <c r="C132" s="10">
        <v>44105</v>
      </c>
      <c r="D132" s="5" t="s">
        <v>177</v>
      </c>
      <c r="E132" s="18">
        <v>107.42489999999999</v>
      </c>
      <c r="F132" s="8">
        <v>13395.849099999999</v>
      </c>
      <c r="G132" s="9">
        <v>19170414</v>
      </c>
      <c r="H132" s="18">
        <v>24.626799999999999</v>
      </c>
      <c r="I132" s="8">
        <v>970.07069999999999</v>
      </c>
      <c r="J132" s="9">
        <v>1254602</v>
      </c>
      <c r="K132" s="18">
        <v>132.05170000000001</v>
      </c>
      <c r="L132" s="8">
        <v>14365.9198</v>
      </c>
      <c r="M132" s="9">
        <v>20425016</v>
      </c>
      <c r="N132" s="29">
        <v>20.38</v>
      </c>
      <c r="O132" s="30">
        <v>21.0075</v>
      </c>
      <c r="P132" s="30">
        <v>17.510000000000002</v>
      </c>
      <c r="Q132" s="30">
        <v>20.38</v>
      </c>
      <c r="R132" s="31">
        <v>0</v>
      </c>
    </row>
    <row r="133" spans="1:18" x14ac:dyDescent="0.2">
      <c r="A133" s="11">
        <v>44116</v>
      </c>
      <c r="B133" s="5" t="s">
        <v>244</v>
      </c>
      <c r="C133" s="10">
        <v>44105</v>
      </c>
      <c r="D133" s="5" t="s">
        <v>177</v>
      </c>
      <c r="E133" s="18">
        <v>97.274900000000002</v>
      </c>
      <c r="F133" s="8">
        <v>13740.305899999999</v>
      </c>
      <c r="G133" s="9">
        <v>19125122</v>
      </c>
      <c r="H133" s="18">
        <v>21.4175</v>
      </c>
      <c r="I133" s="8">
        <v>833.279</v>
      </c>
      <c r="J133" s="9">
        <v>1037123</v>
      </c>
      <c r="K133" s="18">
        <v>118.69240000000001</v>
      </c>
      <c r="L133" s="8">
        <v>14573.5849</v>
      </c>
      <c r="M133" s="9">
        <v>20162245</v>
      </c>
      <c r="N133" s="29">
        <v>20.38</v>
      </c>
      <c r="O133" s="30">
        <v>22.1</v>
      </c>
      <c r="P133" s="30">
        <v>19.39</v>
      </c>
      <c r="Q133" s="30">
        <v>21.127500000000001</v>
      </c>
      <c r="R133" s="31">
        <v>3.6700000000000003E-2</v>
      </c>
    </row>
    <row r="134" spans="1:18" x14ac:dyDescent="0.2">
      <c r="A134" s="11">
        <v>44117</v>
      </c>
      <c r="B134" s="5" t="s">
        <v>242</v>
      </c>
      <c r="C134" s="10">
        <v>44105</v>
      </c>
      <c r="D134" s="5" t="s">
        <v>177</v>
      </c>
      <c r="E134" s="18">
        <v>81.744799999999998</v>
      </c>
      <c r="F134" s="8">
        <v>13726.5983</v>
      </c>
      <c r="G134" s="9">
        <v>19357175</v>
      </c>
      <c r="H134" s="18">
        <v>24.794799999999999</v>
      </c>
      <c r="I134" s="8">
        <v>957.20169999999996</v>
      </c>
      <c r="J134" s="9">
        <v>1075300</v>
      </c>
      <c r="K134" s="18">
        <v>106.53959999999999</v>
      </c>
      <c r="L134" s="8">
        <v>14683.8</v>
      </c>
      <c r="M134" s="9">
        <v>20432475</v>
      </c>
      <c r="N134" s="29">
        <v>21.127500000000001</v>
      </c>
      <c r="O134" s="30">
        <v>21.65</v>
      </c>
      <c r="P134" s="30">
        <v>20.524999999999999</v>
      </c>
      <c r="Q134" s="30">
        <v>20.715</v>
      </c>
      <c r="R134" s="31">
        <v>-1.95E-2</v>
      </c>
    </row>
    <row r="135" spans="1:18" x14ac:dyDescent="0.2">
      <c r="A135" s="11">
        <v>44118</v>
      </c>
      <c r="B135" s="5" t="s">
        <v>240</v>
      </c>
      <c r="C135" s="10">
        <v>44105</v>
      </c>
      <c r="D135" s="5" t="s">
        <v>177</v>
      </c>
      <c r="E135" s="18">
        <v>94.837299999999999</v>
      </c>
      <c r="F135" s="8">
        <v>21470.545699999999</v>
      </c>
      <c r="G135" s="9">
        <v>30067075</v>
      </c>
      <c r="H135" s="18">
        <v>21.522200000000002</v>
      </c>
      <c r="I135" s="8">
        <v>986.46429999999998</v>
      </c>
      <c r="J135" s="9">
        <v>1143786</v>
      </c>
      <c r="K135" s="18">
        <v>116.3595</v>
      </c>
      <c r="L135" s="8">
        <v>22457.01</v>
      </c>
      <c r="M135" s="9">
        <v>31210861</v>
      </c>
      <c r="N135" s="29">
        <v>20.715</v>
      </c>
      <c r="O135" s="30">
        <v>20.962499999999999</v>
      </c>
      <c r="P135" s="30">
        <v>18.425000000000001</v>
      </c>
      <c r="Q135" s="30">
        <v>20.21</v>
      </c>
      <c r="R135" s="31">
        <v>-2.4400000000000002E-2</v>
      </c>
    </row>
    <row r="136" spans="1:18" x14ac:dyDescent="0.2">
      <c r="A136" s="11">
        <v>44119</v>
      </c>
      <c r="B136" s="5" t="s">
        <v>243</v>
      </c>
      <c r="C136" s="10">
        <v>44105</v>
      </c>
      <c r="D136" s="5" t="s">
        <v>177</v>
      </c>
      <c r="E136" s="18">
        <v>130.14160000000001</v>
      </c>
      <c r="F136" s="8">
        <v>55989.86</v>
      </c>
      <c r="G136" s="9">
        <v>80940551</v>
      </c>
      <c r="H136" s="18">
        <v>22.9434</v>
      </c>
      <c r="I136" s="8">
        <v>1205.2578000000001</v>
      </c>
      <c r="J136" s="9">
        <v>1367537</v>
      </c>
      <c r="K136" s="18">
        <v>153.08500000000001</v>
      </c>
      <c r="L136" s="8">
        <v>57195.1178</v>
      </c>
      <c r="M136" s="9">
        <v>82308088</v>
      </c>
      <c r="N136" s="29">
        <v>20.21</v>
      </c>
      <c r="O136" s="30">
        <v>22.274999999999999</v>
      </c>
      <c r="P136" s="30">
        <v>19.037500000000001</v>
      </c>
      <c r="Q136" s="30">
        <v>22.057500000000001</v>
      </c>
      <c r="R136" s="31">
        <v>9.1399999999999995E-2</v>
      </c>
    </row>
    <row r="137" spans="1:18" x14ac:dyDescent="0.2">
      <c r="A137" s="11">
        <v>44120</v>
      </c>
      <c r="B137" s="5" t="s">
        <v>241</v>
      </c>
      <c r="C137" s="10">
        <v>44105</v>
      </c>
      <c r="D137" s="5" t="s">
        <v>177</v>
      </c>
      <c r="E137" s="18">
        <v>97.188000000000002</v>
      </c>
      <c r="F137" s="8">
        <v>12546.6023</v>
      </c>
      <c r="G137" s="9">
        <v>17566909</v>
      </c>
      <c r="H137" s="18">
        <v>19.597000000000001</v>
      </c>
      <c r="I137" s="8">
        <v>1051.9315999999999</v>
      </c>
      <c r="J137" s="9">
        <v>1246592</v>
      </c>
      <c r="K137" s="18">
        <v>116.785</v>
      </c>
      <c r="L137" s="8">
        <v>13598.5339</v>
      </c>
      <c r="M137" s="9">
        <v>18813501</v>
      </c>
      <c r="N137" s="29">
        <v>22.057500000000001</v>
      </c>
      <c r="O137" s="30">
        <v>22.4175</v>
      </c>
      <c r="P137" s="30">
        <v>20.484999999999999</v>
      </c>
      <c r="Q137" s="30">
        <v>21.645</v>
      </c>
      <c r="R137" s="31">
        <v>-1.8700000000000001E-2</v>
      </c>
    </row>
    <row r="138" spans="1:18" x14ac:dyDescent="0.2">
      <c r="A138" s="11">
        <v>44123</v>
      </c>
      <c r="B138" s="5" t="s">
        <v>244</v>
      </c>
      <c r="C138" s="10">
        <v>44105</v>
      </c>
      <c r="D138" s="5" t="s">
        <v>177</v>
      </c>
      <c r="E138" s="18">
        <v>95.494799999999998</v>
      </c>
      <c r="F138" s="8">
        <v>14401.663</v>
      </c>
      <c r="G138" s="9">
        <v>20360871</v>
      </c>
      <c r="H138" s="18">
        <v>18.649699999999999</v>
      </c>
      <c r="I138" s="8">
        <v>1085.0859</v>
      </c>
      <c r="J138" s="9">
        <v>1383091</v>
      </c>
      <c r="K138" s="18">
        <v>114.14449999999999</v>
      </c>
      <c r="L138" s="8">
        <v>15486.748900000001</v>
      </c>
      <c r="M138" s="9">
        <v>21743962</v>
      </c>
      <c r="N138" s="29">
        <v>21.645</v>
      </c>
      <c r="O138" s="30">
        <v>22.317499999999999</v>
      </c>
      <c r="P138" s="30">
        <v>15.465</v>
      </c>
      <c r="Q138" s="30">
        <v>21.817499999999999</v>
      </c>
      <c r="R138" s="31">
        <v>8.0000000000000002E-3</v>
      </c>
    </row>
    <row r="139" spans="1:18" x14ac:dyDescent="0.2">
      <c r="A139" s="11">
        <v>44124</v>
      </c>
      <c r="B139" s="5" t="s">
        <v>242</v>
      </c>
      <c r="C139" s="10">
        <v>44105</v>
      </c>
      <c r="D139" s="5" t="s">
        <v>177</v>
      </c>
      <c r="E139" s="18">
        <v>84.260800000000003</v>
      </c>
      <c r="F139" s="8">
        <v>15043.8747</v>
      </c>
      <c r="G139" s="9">
        <v>20738681</v>
      </c>
      <c r="H139" s="18">
        <v>16.088899999999999</v>
      </c>
      <c r="I139" s="8">
        <v>1019.1102</v>
      </c>
      <c r="J139" s="9">
        <v>1283867</v>
      </c>
      <c r="K139" s="18">
        <v>100.3497</v>
      </c>
      <c r="L139" s="8">
        <v>16062.984899999999</v>
      </c>
      <c r="M139" s="9">
        <v>22022548</v>
      </c>
      <c r="N139" s="29">
        <v>21.817499999999999</v>
      </c>
      <c r="O139" s="30">
        <v>22.7925</v>
      </c>
      <c r="P139" s="30">
        <v>18.79</v>
      </c>
      <c r="Q139" s="30">
        <v>22.69</v>
      </c>
      <c r="R139" s="31">
        <v>0.04</v>
      </c>
    </row>
    <row r="140" spans="1:18" x14ac:dyDescent="0.2">
      <c r="A140" s="11">
        <v>44125</v>
      </c>
      <c r="B140" s="5" t="s">
        <v>240</v>
      </c>
      <c r="C140" s="10">
        <v>44105</v>
      </c>
      <c r="D140" s="5" t="s">
        <v>177</v>
      </c>
      <c r="E140" s="18">
        <v>135.64400000000001</v>
      </c>
      <c r="F140" s="8">
        <v>30444.775099999999</v>
      </c>
      <c r="G140" s="9">
        <v>42164391</v>
      </c>
      <c r="H140" s="18">
        <v>21.763999999999999</v>
      </c>
      <c r="I140" s="8">
        <v>1406.0195000000001</v>
      </c>
      <c r="J140" s="9">
        <v>1796630</v>
      </c>
      <c r="K140" s="18">
        <v>157.40799999999999</v>
      </c>
      <c r="L140" s="8">
        <v>31850.794600000001</v>
      </c>
      <c r="M140" s="9">
        <v>43961021</v>
      </c>
      <c r="N140" s="29">
        <v>22.69</v>
      </c>
      <c r="O140" s="30">
        <v>23.545000000000002</v>
      </c>
      <c r="P140" s="30">
        <v>18.377500000000001</v>
      </c>
      <c r="Q140" s="30">
        <v>22.914999999999999</v>
      </c>
      <c r="R140" s="31">
        <v>9.9000000000000008E-3</v>
      </c>
    </row>
    <row r="141" spans="1:18" x14ac:dyDescent="0.2">
      <c r="A141" s="11">
        <v>44126</v>
      </c>
      <c r="B141" s="5" t="s">
        <v>243</v>
      </c>
      <c r="C141" s="10">
        <v>44105</v>
      </c>
      <c r="D141" s="5" t="s">
        <v>177</v>
      </c>
      <c r="E141" s="18">
        <v>113.2805</v>
      </c>
      <c r="F141" s="8">
        <v>50597.166599999997</v>
      </c>
      <c r="G141" s="9">
        <v>71526755</v>
      </c>
      <c r="H141" s="18">
        <v>16.8933</v>
      </c>
      <c r="I141" s="8">
        <v>1147.8894</v>
      </c>
      <c r="J141" s="9">
        <v>1414392</v>
      </c>
      <c r="K141" s="18">
        <v>130.1738</v>
      </c>
      <c r="L141" s="8">
        <v>51745.055999999997</v>
      </c>
      <c r="M141" s="9">
        <v>72941147</v>
      </c>
      <c r="N141" s="29">
        <v>22.914999999999999</v>
      </c>
      <c r="O141" s="30">
        <v>23.515000000000001</v>
      </c>
      <c r="P141" s="30">
        <v>17.440000000000001</v>
      </c>
      <c r="Q141" s="30">
        <v>22.635000000000002</v>
      </c>
      <c r="R141" s="31">
        <v>-1.2200000000000001E-2</v>
      </c>
    </row>
    <row r="142" spans="1:18" x14ac:dyDescent="0.2">
      <c r="A142" s="11">
        <v>44127</v>
      </c>
      <c r="B142" s="5" t="s">
        <v>241</v>
      </c>
      <c r="C142" s="10">
        <v>44105</v>
      </c>
      <c r="D142" s="5" t="s">
        <v>177</v>
      </c>
      <c r="E142" s="18">
        <v>73.065399999999997</v>
      </c>
      <c r="F142" s="8">
        <v>9419.3984999999993</v>
      </c>
      <c r="G142" s="9">
        <v>12952262</v>
      </c>
      <c r="H142" s="18">
        <v>15.1114</v>
      </c>
      <c r="I142" s="8">
        <v>1204.2982</v>
      </c>
      <c r="J142" s="9">
        <v>1499161</v>
      </c>
      <c r="K142" s="18">
        <v>88.1768</v>
      </c>
      <c r="L142" s="8">
        <v>10623.6967</v>
      </c>
      <c r="M142" s="9">
        <v>14451423</v>
      </c>
      <c r="N142" s="29">
        <v>22.635000000000002</v>
      </c>
      <c r="O142" s="30">
        <v>22.78</v>
      </c>
      <c r="P142" s="30">
        <v>19.8325</v>
      </c>
      <c r="Q142" s="30">
        <v>21.827500000000001</v>
      </c>
      <c r="R142" s="31">
        <v>-3.5700000000000003E-2</v>
      </c>
    </row>
    <row r="143" spans="1:18" x14ac:dyDescent="0.2">
      <c r="A143" s="11">
        <v>44130</v>
      </c>
      <c r="B143" s="5" t="s">
        <v>244</v>
      </c>
      <c r="C143" s="10">
        <v>44105</v>
      </c>
      <c r="D143" s="5" t="s">
        <v>177</v>
      </c>
      <c r="E143" s="18">
        <v>101.11060000000001</v>
      </c>
      <c r="F143" s="8">
        <v>15455.175499999999</v>
      </c>
      <c r="G143" s="9">
        <v>21225428</v>
      </c>
      <c r="H143" s="18">
        <v>15.2258</v>
      </c>
      <c r="I143" s="8">
        <v>1444.6771000000001</v>
      </c>
      <c r="J143" s="9">
        <v>1797123</v>
      </c>
      <c r="K143" s="18">
        <v>116.3364</v>
      </c>
      <c r="L143" s="8">
        <v>16899.852599999998</v>
      </c>
      <c r="M143" s="9">
        <v>23022551</v>
      </c>
      <c r="N143" s="29">
        <v>21.827500000000001</v>
      </c>
      <c r="O143" s="30">
        <v>23.405000000000001</v>
      </c>
      <c r="P143" s="30">
        <v>21.32</v>
      </c>
      <c r="Q143" s="30">
        <v>22.8325</v>
      </c>
      <c r="R143" s="31">
        <v>4.5999999999999999E-2</v>
      </c>
    </row>
    <row r="144" spans="1:18" x14ac:dyDescent="0.2">
      <c r="A144" s="11">
        <v>44131</v>
      </c>
      <c r="B144" s="5" t="s">
        <v>242</v>
      </c>
      <c r="C144" s="10">
        <v>44105</v>
      </c>
      <c r="D144" s="5" t="s">
        <v>177</v>
      </c>
      <c r="E144" s="18">
        <v>105.6016</v>
      </c>
      <c r="F144" s="8">
        <v>18320.148499999999</v>
      </c>
      <c r="G144" s="9">
        <v>25610399</v>
      </c>
      <c r="H144" s="18">
        <v>17.796500000000002</v>
      </c>
      <c r="I144" s="8">
        <v>1534.9837</v>
      </c>
      <c r="J144" s="9">
        <v>1964779</v>
      </c>
      <c r="K144" s="18">
        <v>123.3981</v>
      </c>
      <c r="L144" s="8">
        <v>19855.1322</v>
      </c>
      <c r="M144" s="9">
        <v>27575178</v>
      </c>
      <c r="N144" s="29">
        <v>22.8325</v>
      </c>
      <c r="O144" s="30">
        <v>23.1675</v>
      </c>
      <c r="P144" s="30">
        <v>22.122499999999999</v>
      </c>
      <c r="Q144" s="30">
        <v>22.195</v>
      </c>
      <c r="R144" s="31">
        <v>-2.7900000000000001E-2</v>
      </c>
    </row>
    <row r="145" spans="1:18" x14ac:dyDescent="0.2">
      <c r="A145" s="11">
        <v>44132</v>
      </c>
      <c r="B145" s="5" t="s">
        <v>240</v>
      </c>
      <c r="C145" s="10">
        <v>44105</v>
      </c>
      <c r="D145" s="5" t="s">
        <v>177</v>
      </c>
      <c r="E145" s="18">
        <v>119.2008</v>
      </c>
      <c r="F145" s="8">
        <v>26022.3354</v>
      </c>
      <c r="G145" s="9">
        <v>36028151</v>
      </c>
      <c r="H145" s="18">
        <v>17.936399999999999</v>
      </c>
      <c r="I145" s="8">
        <v>1276.4301</v>
      </c>
      <c r="J145" s="9">
        <v>1563454</v>
      </c>
      <c r="K145" s="18">
        <v>137.13720000000001</v>
      </c>
      <c r="L145" s="8">
        <v>27298.765500000001</v>
      </c>
      <c r="M145" s="9">
        <v>37591605</v>
      </c>
      <c r="N145" s="29">
        <v>22.195</v>
      </c>
      <c r="O145" s="30">
        <v>23.465</v>
      </c>
      <c r="P145" s="30">
        <v>20.079999999999998</v>
      </c>
      <c r="Q145" s="30">
        <v>23.28</v>
      </c>
      <c r="R145" s="31">
        <v>4.8899999999999999E-2</v>
      </c>
    </row>
    <row r="146" spans="1:18" x14ac:dyDescent="0.2">
      <c r="A146" s="11">
        <v>44133</v>
      </c>
      <c r="B146" s="5" t="s">
        <v>243</v>
      </c>
      <c r="C146" s="10">
        <v>44105</v>
      </c>
      <c r="D146" s="5" t="s">
        <v>177</v>
      </c>
      <c r="E146" s="18">
        <v>120.1874</v>
      </c>
      <c r="F146" s="8">
        <v>51929.933900000004</v>
      </c>
      <c r="G146" s="9">
        <v>74687056</v>
      </c>
      <c r="H146" s="18">
        <v>15.768800000000001</v>
      </c>
      <c r="I146" s="8">
        <v>869.27099999999996</v>
      </c>
      <c r="J146" s="9">
        <v>1133980</v>
      </c>
      <c r="K146" s="18">
        <v>135.9562</v>
      </c>
      <c r="L146" s="8">
        <v>52799.204899999997</v>
      </c>
      <c r="M146" s="9">
        <v>75821036</v>
      </c>
      <c r="N146" s="29">
        <v>23.28</v>
      </c>
      <c r="O146" s="30">
        <v>24.36</v>
      </c>
      <c r="P146" s="30">
        <v>22.282499999999999</v>
      </c>
      <c r="Q146" s="30">
        <v>24.022500000000001</v>
      </c>
      <c r="R146" s="31">
        <v>3.1899999999999998E-2</v>
      </c>
    </row>
    <row r="147" spans="1:18" x14ac:dyDescent="0.2">
      <c r="A147" s="11">
        <v>44134</v>
      </c>
      <c r="B147" s="5" t="s">
        <v>241</v>
      </c>
      <c r="C147" s="10">
        <v>44105</v>
      </c>
      <c r="D147" s="5" t="s">
        <v>177</v>
      </c>
      <c r="E147" s="18">
        <v>109.6592</v>
      </c>
      <c r="F147" s="8">
        <v>10996.9941</v>
      </c>
      <c r="G147" s="9">
        <v>15025056</v>
      </c>
      <c r="H147" s="18">
        <v>18.690899999999999</v>
      </c>
      <c r="I147" s="8">
        <v>683.37720000000002</v>
      </c>
      <c r="J147" s="9">
        <v>920319</v>
      </c>
      <c r="K147" s="18">
        <v>128.3501</v>
      </c>
      <c r="L147" s="8">
        <v>11680.371300000001</v>
      </c>
      <c r="M147" s="9">
        <v>15945375</v>
      </c>
      <c r="N147" s="29">
        <v>24.022500000000001</v>
      </c>
      <c r="O147" s="30">
        <v>26.3</v>
      </c>
      <c r="P147" s="30">
        <v>21.725000000000001</v>
      </c>
      <c r="Q147" s="30">
        <v>24.752500000000001</v>
      </c>
      <c r="R147" s="31">
        <v>3.04E-2</v>
      </c>
    </row>
    <row r="148" spans="1:18" x14ac:dyDescent="0.2">
      <c r="A148" s="11">
        <v>44137</v>
      </c>
      <c r="B148" s="5" t="s">
        <v>244</v>
      </c>
      <c r="C148" s="10">
        <v>44136</v>
      </c>
      <c r="D148" s="5" t="s">
        <v>177</v>
      </c>
      <c r="E148" s="18">
        <v>113.1651</v>
      </c>
      <c r="F148" s="8">
        <v>13039.126099999999</v>
      </c>
      <c r="G148" s="9">
        <v>18369602</v>
      </c>
      <c r="H148" s="18">
        <v>25.468399999999999</v>
      </c>
      <c r="I148" s="8">
        <v>973.51580000000001</v>
      </c>
      <c r="J148" s="9">
        <v>1258024</v>
      </c>
      <c r="K148" s="18">
        <v>138.6335</v>
      </c>
      <c r="L148" s="8">
        <v>14012.641900000001</v>
      </c>
      <c r="M148" s="9">
        <v>19627626</v>
      </c>
      <c r="N148" s="29">
        <v>24.752500000000001</v>
      </c>
      <c r="O148" s="30">
        <v>25.9175</v>
      </c>
      <c r="P148" s="30">
        <v>24.22</v>
      </c>
      <c r="Q148" s="30">
        <v>25.21</v>
      </c>
      <c r="R148" s="31">
        <v>1.8499999999999999E-2</v>
      </c>
    </row>
    <row r="149" spans="1:18" x14ac:dyDescent="0.2">
      <c r="A149" s="11">
        <v>44138</v>
      </c>
      <c r="B149" s="5" t="s">
        <v>242</v>
      </c>
      <c r="C149" s="10">
        <v>44136</v>
      </c>
      <c r="D149" s="5" t="s">
        <v>177</v>
      </c>
      <c r="E149" s="18">
        <v>103.6848</v>
      </c>
      <c r="F149" s="8">
        <v>13206.465700000001</v>
      </c>
      <c r="G149" s="9">
        <v>18274513</v>
      </c>
      <c r="H149" s="18">
        <v>24.921500000000002</v>
      </c>
      <c r="I149" s="8">
        <v>922.80129999999997</v>
      </c>
      <c r="J149" s="9">
        <v>1229694</v>
      </c>
      <c r="K149" s="18">
        <v>128.6063</v>
      </c>
      <c r="L149" s="8">
        <v>14129.267</v>
      </c>
      <c r="M149" s="9">
        <v>19504207</v>
      </c>
      <c r="N149" s="29">
        <v>25.21</v>
      </c>
      <c r="O149" s="30">
        <v>25.3325</v>
      </c>
      <c r="P149" s="30">
        <v>22.9175</v>
      </c>
      <c r="Q149" s="30">
        <v>24.24</v>
      </c>
      <c r="R149" s="31">
        <v>-3.85E-2</v>
      </c>
    </row>
    <row r="150" spans="1:18" x14ac:dyDescent="0.2">
      <c r="A150" s="11">
        <v>44139</v>
      </c>
      <c r="B150" s="5" t="s">
        <v>240</v>
      </c>
      <c r="C150" s="10">
        <v>44136</v>
      </c>
      <c r="D150" s="5" t="s">
        <v>177</v>
      </c>
      <c r="E150" s="18">
        <v>129.50810000000001</v>
      </c>
      <c r="F150" s="8">
        <v>22914.067800000001</v>
      </c>
      <c r="G150" s="9">
        <v>31455278</v>
      </c>
      <c r="H150" s="18">
        <v>24.4406</v>
      </c>
      <c r="I150" s="8">
        <v>966.81899999999996</v>
      </c>
      <c r="J150" s="9">
        <v>1280591</v>
      </c>
      <c r="K150" s="18">
        <v>153.9487</v>
      </c>
      <c r="L150" s="8">
        <v>23880.8868</v>
      </c>
      <c r="M150" s="9">
        <v>32735869</v>
      </c>
      <c r="N150" s="29">
        <v>24.24</v>
      </c>
      <c r="O150" s="30">
        <v>24.24</v>
      </c>
      <c r="P150" s="30">
        <v>20.672499999999999</v>
      </c>
      <c r="Q150" s="30">
        <v>23.2</v>
      </c>
      <c r="R150" s="31">
        <v>-4.2900000000000001E-2</v>
      </c>
    </row>
    <row r="151" spans="1:18" x14ac:dyDescent="0.2">
      <c r="A151" s="11">
        <v>44140</v>
      </c>
      <c r="B151" s="5" t="s">
        <v>243</v>
      </c>
      <c r="C151" s="10">
        <v>44136</v>
      </c>
      <c r="D151" s="5" t="s">
        <v>177</v>
      </c>
      <c r="E151" s="18">
        <v>93.941599999999994</v>
      </c>
      <c r="F151" s="8">
        <v>43546.373800000001</v>
      </c>
      <c r="G151" s="9">
        <v>59760755</v>
      </c>
      <c r="H151" s="18">
        <v>20.731000000000002</v>
      </c>
      <c r="I151" s="8">
        <v>839.60059999999999</v>
      </c>
      <c r="J151" s="9">
        <v>1147315</v>
      </c>
      <c r="K151" s="18">
        <v>114.6726</v>
      </c>
      <c r="L151" s="8">
        <v>44385.974399999999</v>
      </c>
      <c r="M151" s="9">
        <v>60908070</v>
      </c>
      <c r="N151" s="29">
        <v>23.2</v>
      </c>
      <c r="O151" s="30">
        <v>23.2</v>
      </c>
      <c r="P151" s="30">
        <v>19.989999999999998</v>
      </c>
      <c r="Q151" s="30">
        <v>20.965</v>
      </c>
      <c r="R151" s="31">
        <v>-9.6299999999999997E-2</v>
      </c>
    </row>
    <row r="152" spans="1:18" x14ac:dyDescent="0.2">
      <c r="A152" s="11">
        <v>44141</v>
      </c>
      <c r="B152" s="5" t="s">
        <v>241</v>
      </c>
      <c r="C152" s="10">
        <v>44136</v>
      </c>
      <c r="D152" s="5" t="s">
        <v>177</v>
      </c>
      <c r="E152" s="18">
        <v>95.417199999999994</v>
      </c>
      <c r="F152" s="8">
        <v>12484.839599999999</v>
      </c>
      <c r="G152" s="9">
        <v>16395692</v>
      </c>
      <c r="H152" s="18">
        <v>24.1828</v>
      </c>
      <c r="I152" s="8">
        <v>1038.3774000000001</v>
      </c>
      <c r="J152" s="9">
        <v>1344010</v>
      </c>
      <c r="K152" s="18">
        <v>119.6</v>
      </c>
      <c r="L152" s="8">
        <v>13523.217000000001</v>
      </c>
      <c r="M152" s="9">
        <v>17739702</v>
      </c>
      <c r="N152" s="29">
        <v>20.965</v>
      </c>
      <c r="O152" s="30">
        <v>20.965</v>
      </c>
      <c r="P152" s="30">
        <v>19.282499999999999</v>
      </c>
      <c r="Q152" s="30">
        <v>20.497499999999999</v>
      </c>
      <c r="R152" s="31">
        <v>-2.23E-2</v>
      </c>
    </row>
    <row r="153" spans="1:18" x14ac:dyDescent="0.2">
      <c r="A153" s="11">
        <v>44144</v>
      </c>
      <c r="B153" s="5" t="s">
        <v>244</v>
      </c>
      <c r="C153" s="10">
        <v>44136</v>
      </c>
      <c r="D153" s="5" t="s">
        <v>177</v>
      </c>
      <c r="E153" s="18">
        <v>99.457300000000004</v>
      </c>
      <c r="F153" s="8">
        <v>14856.813099999999</v>
      </c>
      <c r="G153" s="9">
        <v>19086300</v>
      </c>
      <c r="H153" s="18">
        <v>21.5566</v>
      </c>
      <c r="I153" s="8">
        <v>988.6893</v>
      </c>
      <c r="J153" s="9">
        <v>1316487</v>
      </c>
      <c r="K153" s="18">
        <v>121.01390000000001</v>
      </c>
      <c r="L153" s="8">
        <v>15845.502399999999</v>
      </c>
      <c r="M153" s="9">
        <v>20402787</v>
      </c>
      <c r="N153" s="29">
        <v>20.497499999999999</v>
      </c>
      <c r="O153" s="30">
        <v>21.047499999999999</v>
      </c>
      <c r="P153" s="30">
        <v>17.579999999999998</v>
      </c>
      <c r="Q153" s="30">
        <v>20.112500000000001</v>
      </c>
      <c r="R153" s="31">
        <v>-1.8800000000000001E-2</v>
      </c>
    </row>
    <row r="154" spans="1:18" x14ac:dyDescent="0.2">
      <c r="A154" s="11">
        <v>44145</v>
      </c>
      <c r="B154" s="5" t="s">
        <v>242</v>
      </c>
      <c r="C154" s="10">
        <v>44136</v>
      </c>
      <c r="D154" s="5" t="s">
        <v>177</v>
      </c>
      <c r="E154" s="18">
        <v>153.3074</v>
      </c>
      <c r="F154" s="8">
        <v>24390.853800000001</v>
      </c>
      <c r="G154" s="9">
        <v>30567874</v>
      </c>
      <c r="H154" s="18">
        <v>32.316200000000002</v>
      </c>
      <c r="I154" s="8">
        <v>1434.7963</v>
      </c>
      <c r="J154" s="9">
        <v>1885102</v>
      </c>
      <c r="K154" s="18">
        <v>185.62360000000001</v>
      </c>
      <c r="L154" s="8">
        <v>25825.650099999999</v>
      </c>
      <c r="M154" s="9">
        <v>32452976</v>
      </c>
      <c r="N154" s="29">
        <v>20.112500000000001</v>
      </c>
      <c r="O154" s="30">
        <v>21.844999999999999</v>
      </c>
      <c r="P154" s="30">
        <v>19.895</v>
      </c>
      <c r="Q154" s="30">
        <v>21.577500000000001</v>
      </c>
      <c r="R154" s="31">
        <v>7.2800000000000004E-2</v>
      </c>
    </row>
    <row r="155" spans="1:18" x14ac:dyDescent="0.2">
      <c r="A155" s="11">
        <v>44146</v>
      </c>
      <c r="B155" s="5" t="s">
        <v>240</v>
      </c>
      <c r="C155" s="10">
        <v>44136</v>
      </c>
      <c r="D155" s="5" t="s">
        <v>177</v>
      </c>
      <c r="E155" s="18">
        <v>164.03280000000001</v>
      </c>
      <c r="F155" s="8">
        <v>33593.061999999998</v>
      </c>
      <c r="G155" s="9">
        <v>41816477</v>
      </c>
      <c r="H155" s="18">
        <v>31.875900000000001</v>
      </c>
      <c r="I155" s="8">
        <v>1435.4548</v>
      </c>
      <c r="J155" s="9">
        <v>1835068</v>
      </c>
      <c r="K155" s="18">
        <v>195.90870000000001</v>
      </c>
      <c r="L155" s="8">
        <v>35028.516799999998</v>
      </c>
      <c r="M155" s="9">
        <v>43651545</v>
      </c>
      <c r="N155" s="29">
        <v>21.577500000000001</v>
      </c>
      <c r="O155" s="30">
        <v>22.375</v>
      </c>
      <c r="P155" s="30">
        <v>18.995000000000001</v>
      </c>
      <c r="Q155" s="30">
        <v>22.032499999999999</v>
      </c>
      <c r="R155" s="31">
        <v>2.1100000000000001E-2</v>
      </c>
    </row>
    <row r="156" spans="1:18" x14ac:dyDescent="0.2">
      <c r="A156" s="11">
        <v>44147</v>
      </c>
      <c r="B156" s="5" t="s">
        <v>243</v>
      </c>
      <c r="C156" s="10">
        <v>44136</v>
      </c>
      <c r="D156" s="5" t="s">
        <v>177</v>
      </c>
      <c r="E156" s="18">
        <v>114.73739999999999</v>
      </c>
      <c r="F156" s="8">
        <v>53323.048600000002</v>
      </c>
      <c r="G156" s="9">
        <v>68047170</v>
      </c>
      <c r="H156" s="18">
        <v>22.127300000000002</v>
      </c>
      <c r="I156" s="8">
        <v>1027.2146</v>
      </c>
      <c r="J156" s="9">
        <v>1342124</v>
      </c>
      <c r="K156" s="18">
        <v>136.8647</v>
      </c>
      <c r="L156" s="8">
        <v>54350.263200000001</v>
      </c>
      <c r="M156" s="9">
        <v>69389294</v>
      </c>
      <c r="N156" s="29">
        <v>22.032499999999999</v>
      </c>
      <c r="O156" s="30">
        <v>22.032499999999999</v>
      </c>
      <c r="P156" s="30">
        <v>19.787500000000001</v>
      </c>
      <c r="Q156" s="30">
        <v>20.62</v>
      </c>
      <c r="R156" s="31">
        <v>-6.4100000000000004E-2</v>
      </c>
    </row>
    <row r="157" spans="1:18" x14ac:dyDescent="0.2">
      <c r="A157" s="11">
        <v>44148</v>
      </c>
      <c r="B157" s="5" t="s">
        <v>241</v>
      </c>
      <c r="C157" s="10">
        <v>44136</v>
      </c>
      <c r="D157" s="5" t="s">
        <v>177</v>
      </c>
      <c r="E157" s="18">
        <v>91.991200000000006</v>
      </c>
      <c r="F157" s="8">
        <v>12544.2351</v>
      </c>
      <c r="G157" s="9">
        <v>15593366</v>
      </c>
      <c r="H157" s="18">
        <v>21.965900000000001</v>
      </c>
      <c r="I157" s="8">
        <v>1100.7827</v>
      </c>
      <c r="J157" s="9">
        <v>1392839</v>
      </c>
      <c r="K157" s="18">
        <v>113.9571</v>
      </c>
      <c r="L157" s="8">
        <v>13645.0178</v>
      </c>
      <c r="M157" s="9">
        <v>16986205</v>
      </c>
      <c r="N157" s="29">
        <v>20.62</v>
      </c>
      <c r="O157" s="30">
        <v>29.524999999999999</v>
      </c>
      <c r="P157" s="30">
        <v>19.557500000000001</v>
      </c>
      <c r="Q157" s="30">
        <v>19.702500000000001</v>
      </c>
      <c r="R157" s="31">
        <v>-4.4499999999999998E-2</v>
      </c>
    </row>
    <row r="158" spans="1:18" x14ac:dyDescent="0.2">
      <c r="A158" s="11">
        <v>44149</v>
      </c>
      <c r="B158" s="5" t="s">
        <v>245</v>
      </c>
      <c r="C158" s="10">
        <v>44136</v>
      </c>
      <c r="D158" s="5" t="s">
        <v>177</v>
      </c>
      <c r="E158" s="18">
        <v>13.144600000000001</v>
      </c>
      <c r="F158" s="8">
        <v>2412.3161</v>
      </c>
      <c r="G158" s="9">
        <v>2927724</v>
      </c>
      <c r="H158" s="18">
        <v>3.4722</v>
      </c>
      <c r="I158" s="8">
        <v>167.45310000000001</v>
      </c>
      <c r="J158" s="9">
        <v>213563</v>
      </c>
      <c r="K158" s="18">
        <v>16.616800000000001</v>
      </c>
      <c r="L158" s="8">
        <v>2579.7692000000002</v>
      </c>
      <c r="M158" s="9">
        <v>3141287</v>
      </c>
      <c r="N158" s="29">
        <v>19.702500000000001</v>
      </c>
      <c r="O158" s="30">
        <v>19.702500000000001</v>
      </c>
      <c r="P158" s="30">
        <v>16.175000000000001</v>
      </c>
      <c r="Q158" s="30">
        <v>19.13</v>
      </c>
      <c r="R158" s="31">
        <v>-2.9100000000000001E-2</v>
      </c>
    </row>
    <row r="159" spans="1:18" x14ac:dyDescent="0.2">
      <c r="A159" s="11">
        <v>44152</v>
      </c>
      <c r="B159" s="5" t="s">
        <v>242</v>
      </c>
      <c r="C159" s="10">
        <v>44136</v>
      </c>
      <c r="D159" s="5" t="s">
        <v>177</v>
      </c>
      <c r="E159" s="18">
        <v>93.107500000000002</v>
      </c>
      <c r="F159" s="8">
        <v>17029.980200000002</v>
      </c>
      <c r="G159" s="9">
        <v>21056256</v>
      </c>
      <c r="H159" s="18">
        <v>22.138500000000001</v>
      </c>
      <c r="I159" s="8">
        <v>1240.6427000000001</v>
      </c>
      <c r="J159" s="9">
        <v>1553904</v>
      </c>
      <c r="K159" s="18">
        <v>115.246</v>
      </c>
      <c r="L159" s="8">
        <v>18270.622899999998</v>
      </c>
      <c r="M159" s="9">
        <v>22610160</v>
      </c>
      <c r="N159" s="29">
        <v>19.13</v>
      </c>
      <c r="O159" s="30">
        <v>20.405000000000001</v>
      </c>
      <c r="P159" s="30">
        <v>18.4025</v>
      </c>
      <c r="Q159" s="30">
        <v>19.802499999999998</v>
      </c>
      <c r="R159" s="31">
        <v>3.5200000000000002E-2</v>
      </c>
    </row>
    <row r="160" spans="1:18" x14ac:dyDescent="0.2">
      <c r="A160" s="11">
        <v>44153</v>
      </c>
      <c r="B160" s="5" t="s">
        <v>240</v>
      </c>
      <c r="C160" s="10">
        <v>44136</v>
      </c>
      <c r="D160" s="5" t="s">
        <v>177</v>
      </c>
      <c r="E160" s="18">
        <v>96.752799999999993</v>
      </c>
      <c r="F160" s="8">
        <v>23865.161199999999</v>
      </c>
      <c r="G160" s="9">
        <v>29244659</v>
      </c>
      <c r="H160" s="18">
        <v>26.810300000000002</v>
      </c>
      <c r="I160" s="8">
        <v>1479.5825</v>
      </c>
      <c r="J160" s="9">
        <v>1853250</v>
      </c>
      <c r="K160" s="18">
        <v>123.56310000000001</v>
      </c>
      <c r="L160" s="8">
        <v>25344.743699999999</v>
      </c>
      <c r="M160" s="9">
        <v>31097909</v>
      </c>
      <c r="N160" s="29">
        <v>19.802499999999998</v>
      </c>
      <c r="O160" s="30">
        <v>19.802499999999998</v>
      </c>
      <c r="P160" s="30">
        <v>15.72</v>
      </c>
      <c r="Q160" s="30">
        <v>19.12</v>
      </c>
      <c r="R160" s="31">
        <v>-3.4500000000000003E-2</v>
      </c>
    </row>
    <row r="161" spans="1:18" x14ac:dyDescent="0.2">
      <c r="A161" s="11">
        <v>44154</v>
      </c>
      <c r="B161" s="5" t="s">
        <v>243</v>
      </c>
      <c r="C161" s="10">
        <v>44136</v>
      </c>
      <c r="D161" s="5" t="s">
        <v>177</v>
      </c>
      <c r="E161" s="18">
        <v>123.30419999999999</v>
      </c>
      <c r="F161" s="8">
        <v>62790.185899999997</v>
      </c>
      <c r="G161" s="9">
        <v>78205505</v>
      </c>
      <c r="H161" s="18">
        <v>28.037500000000001</v>
      </c>
      <c r="I161" s="8">
        <v>1655.4847</v>
      </c>
      <c r="J161" s="9">
        <v>2047878</v>
      </c>
      <c r="K161" s="18">
        <v>151.3417</v>
      </c>
      <c r="L161" s="8">
        <v>64445.670599999998</v>
      </c>
      <c r="M161" s="9">
        <v>80253383</v>
      </c>
      <c r="N161" s="29">
        <v>19.12</v>
      </c>
      <c r="O161" s="30">
        <v>19.982500000000002</v>
      </c>
      <c r="P161" s="30">
        <v>16.324999999999999</v>
      </c>
      <c r="Q161" s="30">
        <v>19.57</v>
      </c>
      <c r="R161" s="31">
        <v>2.35E-2</v>
      </c>
    </row>
    <row r="162" spans="1:18" x14ac:dyDescent="0.2">
      <c r="A162" s="11">
        <v>44155</v>
      </c>
      <c r="B162" s="5" t="s">
        <v>241</v>
      </c>
      <c r="C162" s="10">
        <v>44136</v>
      </c>
      <c r="D162" s="5" t="s">
        <v>177</v>
      </c>
      <c r="E162" s="18">
        <v>123.1827</v>
      </c>
      <c r="F162" s="8">
        <v>17182.942899999998</v>
      </c>
      <c r="G162" s="9">
        <v>21075652</v>
      </c>
      <c r="H162" s="18">
        <v>26.202400000000001</v>
      </c>
      <c r="I162" s="8">
        <v>1835.3624</v>
      </c>
      <c r="J162" s="9">
        <v>2210489</v>
      </c>
      <c r="K162" s="18">
        <v>149.38509999999999</v>
      </c>
      <c r="L162" s="8">
        <v>19018.3053</v>
      </c>
      <c r="M162" s="9">
        <v>23286141</v>
      </c>
      <c r="N162" s="29">
        <v>19.57</v>
      </c>
      <c r="O162" s="30">
        <v>19.807500000000001</v>
      </c>
      <c r="P162" s="30">
        <v>16.997499999999999</v>
      </c>
      <c r="Q162" s="30">
        <v>19.6175</v>
      </c>
      <c r="R162" s="31">
        <v>2.3999999999999998E-3</v>
      </c>
    </row>
    <row r="163" spans="1:18" x14ac:dyDescent="0.2">
      <c r="A163" s="11">
        <v>44158</v>
      </c>
      <c r="B163" s="5" t="s">
        <v>244</v>
      </c>
      <c r="C163" s="10">
        <v>44136</v>
      </c>
      <c r="D163" s="5" t="s">
        <v>177</v>
      </c>
      <c r="E163" s="18">
        <v>117.72490000000001</v>
      </c>
      <c r="F163" s="8">
        <v>18505.620599999998</v>
      </c>
      <c r="G163" s="9">
        <v>22717133</v>
      </c>
      <c r="H163" s="18">
        <v>23.459599999999998</v>
      </c>
      <c r="I163" s="8">
        <v>1727.5561</v>
      </c>
      <c r="J163" s="9">
        <v>2078178</v>
      </c>
      <c r="K163" s="18">
        <v>141.18450000000001</v>
      </c>
      <c r="L163" s="8">
        <v>20233.1767</v>
      </c>
      <c r="M163" s="9">
        <v>24795311</v>
      </c>
      <c r="N163" s="29">
        <v>19.6175</v>
      </c>
      <c r="O163" s="30">
        <v>20.862500000000001</v>
      </c>
      <c r="P163" s="30">
        <v>16.91</v>
      </c>
      <c r="Q163" s="30">
        <v>20.797499999999999</v>
      </c>
      <c r="R163" s="31">
        <v>6.0199999999999997E-2</v>
      </c>
    </row>
    <row r="164" spans="1:18" x14ac:dyDescent="0.2">
      <c r="A164" s="11">
        <v>44159</v>
      </c>
      <c r="B164" s="5" t="s">
        <v>242</v>
      </c>
      <c r="C164" s="10">
        <v>44136</v>
      </c>
      <c r="D164" s="5" t="s">
        <v>177</v>
      </c>
      <c r="E164" s="18">
        <v>97.5</v>
      </c>
      <c r="F164" s="8">
        <v>17175.073400000001</v>
      </c>
      <c r="G164" s="9">
        <v>20861850</v>
      </c>
      <c r="H164" s="18">
        <v>20.235499999999998</v>
      </c>
      <c r="I164" s="8">
        <v>1539.2456</v>
      </c>
      <c r="J164" s="9">
        <v>1882066</v>
      </c>
      <c r="K164" s="18">
        <v>117.7355</v>
      </c>
      <c r="L164" s="8">
        <v>18714.319</v>
      </c>
      <c r="M164" s="9">
        <v>22743916</v>
      </c>
      <c r="N164" s="29">
        <v>20.797499999999999</v>
      </c>
      <c r="O164" s="30">
        <v>22</v>
      </c>
      <c r="P164" s="30">
        <v>20.024999999999999</v>
      </c>
      <c r="Q164" s="30">
        <v>21.057500000000001</v>
      </c>
      <c r="R164" s="31">
        <v>1.2500000000000001E-2</v>
      </c>
    </row>
    <row r="165" spans="1:18" x14ac:dyDescent="0.2">
      <c r="A165" s="11">
        <v>44160</v>
      </c>
      <c r="B165" s="5" t="s">
        <v>240</v>
      </c>
      <c r="C165" s="10">
        <v>44136</v>
      </c>
      <c r="D165" s="5" t="s">
        <v>177</v>
      </c>
      <c r="E165" s="18">
        <v>160.6936</v>
      </c>
      <c r="F165" s="8">
        <v>35680.1008</v>
      </c>
      <c r="G165" s="9">
        <v>43089753</v>
      </c>
      <c r="H165" s="18">
        <v>18.256599999999999</v>
      </c>
      <c r="I165" s="8">
        <v>1180.2283</v>
      </c>
      <c r="J165" s="9">
        <v>1476690</v>
      </c>
      <c r="K165" s="18">
        <v>178.9502</v>
      </c>
      <c r="L165" s="8">
        <v>36860.329100000003</v>
      </c>
      <c r="M165" s="9">
        <v>44566443</v>
      </c>
      <c r="N165" s="29">
        <v>21.057500000000001</v>
      </c>
      <c r="O165" s="30">
        <v>23.495000000000001</v>
      </c>
      <c r="P165" s="30">
        <v>20.68</v>
      </c>
      <c r="Q165" s="30">
        <v>23.127500000000001</v>
      </c>
      <c r="R165" s="31">
        <v>9.8299999999999998E-2</v>
      </c>
    </row>
    <row r="166" spans="1:18" x14ac:dyDescent="0.2">
      <c r="A166" s="11">
        <v>44161</v>
      </c>
      <c r="B166" s="5" t="s">
        <v>243</v>
      </c>
      <c r="C166" s="10">
        <v>44136</v>
      </c>
      <c r="D166" s="5" t="s">
        <v>177</v>
      </c>
      <c r="E166" s="18">
        <v>147.0805</v>
      </c>
      <c r="F166" s="8">
        <v>70019.718999999997</v>
      </c>
      <c r="G166" s="9">
        <v>87052922</v>
      </c>
      <c r="H166" s="18">
        <v>18.093800000000002</v>
      </c>
      <c r="I166" s="8">
        <v>875.75649999999996</v>
      </c>
      <c r="J166" s="9">
        <v>1096479</v>
      </c>
      <c r="K166" s="18">
        <v>165.17429999999999</v>
      </c>
      <c r="L166" s="8">
        <v>70895.4755</v>
      </c>
      <c r="M166" s="9">
        <v>88149401</v>
      </c>
      <c r="N166" s="29">
        <v>23.127500000000001</v>
      </c>
      <c r="O166" s="30">
        <v>23.127500000000001</v>
      </c>
      <c r="P166" s="30">
        <v>19.4375</v>
      </c>
      <c r="Q166" s="30">
        <v>20.022500000000001</v>
      </c>
      <c r="R166" s="31">
        <v>-0.1343</v>
      </c>
    </row>
    <row r="167" spans="1:18" x14ac:dyDescent="0.2">
      <c r="A167" s="11">
        <v>44162</v>
      </c>
      <c r="B167" s="5" t="s">
        <v>241</v>
      </c>
      <c r="C167" s="10">
        <v>44136</v>
      </c>
      <c r="D167" s="5" t="s">
        <v>177</v>
      </c>
      <c r="E167" s="18">
        <v>96.477000000000004</v>
      </c>
      <c r="F167" s="8">
        <v>13393.8771</v>
      </c>
      <c r="G167" s="9">
        <v>15888379</v>
      </c>
      <c r="H167" s="18">
        <v>24.540400000000002</v>
      </c>
      <c r="I167" s="8">
        <v>814.55010000000004</v>
      </c>
      <c r="J167" s="9">
        <v>1005483</v>
      </c>
      <c r="K167" s="18">
        <v>121.01739999999999</v>
      </c>
      <c r="L167" s="8">
        <v>14208.4272</v>
      </c>
      <c r="M167" s="9">
        <v>16893862</v>
      </c>
      <c r="N167" s="29">
        <v>20.022500000000001</v>
      </c>
      <c r="O167" s="30">
        <v>21.28</v>
      </c>
      <c r="P167" s="30">
        <v>17.625</v>
      </c>
      <c r="Q167" s="30">
        <v>19.817499999999999</v>
      </c>
      <c r="R167" s="31">
        <v>-1.0200000000000001E-2</v>
      </c>
    </row>
    <row r="168" spans="1:18" x14ac:dyDescent="0.2">
      <c r="A168" s="11">
        <v>44166</v>
      </c>
      <c r="B168" s="5" t="s">
        <v>242</v>
      </c>
      <c r="C168" s="10">
        <v>44166</v>
      </c>
      <c r="D168" s="5" t="s">
        <v>177</v>
      </c>
      <c r="E168" s="18">
        <v>90.649699999999996</v>
      </c>
      <c r="F168" s="8">
        <v>15892.922200000001</v>
      </c>
      <c r="G168" s="9">
        <v>18786598</v>
      </c>
      <c r="H168" s="18">
        <v>22.829699999999999</v>
      </c>
      <c r="I168" s="8">
        <v>780.87929999999994</v>
      </c>
      <c r="J168" s="9">
        <v>962191</v>
      </c>
      <c r="K168" s="18">
        <v>113.4794</v>
      </c>
      <c r="L168" s="8">
        <v>16673.801500000001</v>
      </c>
      <c r="M168" s="9">
        <v>19748789</v>
      </c>
      <c r="N168" s="29">
        <v>19.817499999999999</v>
      </c>
      <c r="O168" s="30">
        <v>21.234999999999999</v>
      </c>
      <c r="P168" s="30">
        <v>19.245000000000001</v>
      </c>
      <c r="Q168" s="30">
        <v>20.182500000000001</v>
      </c>
      <c r="R168" s="31">
        <v>1.84E-2</v>
      </c>
    </row>
    <row r="169" spans="1:18" x14ac:dyDescent="0.2">
      <c r="A169" s="11">
        <v>44167</v>
      </c>
      <c r="B169" s="5" t="s">
        <v>240</v>
      </c>
      <c r="C169" s="10">
        <v>44166</v>
      </c>
      <c r="D169" s="5" t="s">
        <v>177</v>
      </c>
      <c r="E169" s="18">
        <v>108.85209999999999</v>
      </c>
      <c r="F169" s="8">
        <v>27122.146700000001</v>
      </c>
      <c r="G169" s="9">
        <v>32370374</v>
      </c>
      <c r="H169" s="18">
        <v>26.588000000000001</v>
      </c>
      <c r="I169" s="8">
        <v>914.17740000000003</v>
      </c>
      <c r="J169" s="9">
        <v>1125887</v>
      </c>
      <c r="K169" s="18">
        <v>135.4401</v>
      </c>
      <c r="L169" s="8">
        <v>28036.324100000002</v>
      </c>
      <c r="M169" s="9">
        <v>33496261</v>
      </c>
      <c r="N169" s="29">
        <v>20.182500000000001</v>
      </c>
      <c r="O169" s="30">
        <v>20.552499999999998</v>
      </c>
      <c r="P169" s="30">
        <v>17.962499999999999</v>
      </c>
      <c r="Q169" s="30">
        <v>19.907499999999999</v>
      </c>
      <c r="R169" s="31">
        <v>-1.3599999999999999E-2</v>
      </c>
    </row>
    <row r="170" spans="1:18" x14ac:dyDescent="0.2">
      <c r="A170" s="11">
        <v>44168</v>
      </c>
      <c r="B170" s="5" t="s">
        <v>243</v>
      </c>
      <c r="C170" s="10">
        <v>44166</v>
      </c>
      <c r="D170" s="5" t="s">
        <v>177</v>
      </c>
      <c r="E170" s="18">
        <v>97.794600000000003</v>
      </c>
      <c r="F170" s="8">
        <v>47349.291299999997</v>
      </c>
      <c r="G170" s="9">
        <v>58173581</v>
      </c>
      <c r="H170" s="18">
        <v>27.700099999999999</v>
      </c>
      <c r="I170" s="8">
        <v>981.95979999999997</v>
      </c>
      <c r="J170" s="9">
        <v>1229861</v>
      </c>
      <c r="K170" s="18">
        <v>125.49469999999999</v>
      </c>
      <c r="L170" s="8">
        <v>48331.251100000001</v>
      </c>
      <c r="M170" s="9">
        <v>59403442</v>
      </c>
      <c r="N170" s="29">
        <v>19.907499999999999</v>
      </c>
      <c r="O170" s="30">
        <v>19.907499999999999</v>
      </c>
      <c r="P170" s="30">
        <v>17.7225</v>
      </c>
      <c r="Q170" s="30">
        <v>19</v>
      </c>
      <c r="R170" s="31">
        <v>-4.5600000000000002E-2</v>
      </c>
    </row>
    <row r="171" spans="1:18" x14ac:dyDescent="0.2">
      <c r="A171" s="11">
        <v>44169</v>
      </c>
      <c r="B171" s="5" t="s">
        <v>241</v>
      </c>
      <c r="C171" s="10">
        <v>44166</v>
      </c>
      <c r="D171" s="5" t="s">
        <v>177</v>
      </c>
      <c r="E171" s="18">
        <v>106.2817</v>
      </c>
      <c r="F171" s="8">
        <v>15835.2847</v>
      </c>
      <c r="G171" s="9">
        <v>19098005</v>
      </c>
      <c r="H171" s="18">
        <v>32.195700000000002</v>
      </c>
      <c r="I171" s="8">
        <v>1161.4076</v>
      </c>
      <c r="J171" s="9">
        <v>1398534</v>
      </c>
      <c r="K171" s="18">
        <v>138.47739999999999</v>
      </c>
      <c r="L171" s="8">
        <v>16996.692299999999</v>
      </c>
      <c r="M171" s="9">
        <v>20496539</v>
      </c>
      <c r="N171" s="29">
        <v>19</v>
      </c>
      <c r="O171" s="30">
        <v>19.035</v>
      </c>
      <c r="P171" s="30">
        <v>16.53</v>
      </c>
      <c r="Q171" s="30">
        <v>18.0275</v>
      </c>
      <c r="R171" s="31">
        <v>-5.1200000000000002E-2</v>
      </c>
    </row>
    <row r="172" spans="1:18" x14ac:dyDescent="0.2">
      <c r="A172" s="11">
        <v>44172</v>
      </c>
      <c r="B172" s="5" t="s">
        <v>244</v>
      </c>
      <c r="C172" s="10">
        <v>44166</v>
      </c>
      <c r="D172" s="5" t="s">
        <v>177</v>
      </c>
      <c r="E172" s="18">
        <v>91.270300000000006</v>
      </c>
      <c r="F172" s="8">
        <v>16317.5389</v>
      </c>
      <c r="G172" s="9">
        <v>19326749</v>
      </c>
      <c r="H172" s="18">
        <v>29.605699999999999</v>
      </c>
      <c r="I172" s="8">
        <v>1058.0794000000001</v>
      </c>
      <c r="J172" s="9">
        <v>1305615</v>
      </c>
      <c r="K172" s="18">
        <v>120.876</v>
      </c>
      <c r="L172" s="8">
        <v>17375.618299999998</v>
      </c>
      <c r="M172" s="9">
        <v>20632364</v>
      </c>
      <c r="N172" s="29">
        <v>18.0275</v>
      </c>
      <c r="O172" s="30">
        <v>18.315000000000001</v>
      </c>
      <c r="P172" s="30">
        <v>16.95</v>
      </c>
      <c r="Q172" s="30">
        <v>18.024999999999999</v>
      </c>
      <c r="R172" s="31">
        <v>-1E-4</v>
      </c>
    </row>
    <row r="173" spans="1:18" x14ac:dyDescent="0.2">
      <c r="A173" s="11">
        <v>44173</v>
      </c>
      <c r="B173" s="5" t="s">
        <v>242</v>
      </c>
      <c r="C173" s="10">
        <v>44166</v>
      </c>
      <c r="D173" s="5" t="s">
        <v>177</v>
      </c>
      <c r="E173" s="18">
        <v>98.821399999999997</v>
      </c>
      <c r="F173" s="8">
        <v>20702.751499999998</v>
      </c>
      <c r="G173" s="9">
        <v>23932339</v>
      </c>
      <c r="H173" s="18">
        <v>29.724900000000002</v>
      </c>
      <c r="I173" s="8">
        <v>1164.7728</v>
      </c>
      <c r="J173" s="9">
        <v>1389314</v>
      </c>
      <c r="K173" s="18">
        <v>128.5463</v>
      </c>
      <c r="L173" s="8">
        <v>21867.524300000001</v>
      </c>
      <c r="M173" s="9">
        <v>25321653</v>
      </c>
      <c r="N173" s="29">
        <v>18.024999999999999</v>
      </c>
      <c r="O173" s="30">
        <v>18.795000000000002</v>
      </c>
      <c r="P173" s="30">
        <v>16.267499999999998</v>
      </c>
      <c r="Q173" s="30">
        <v>18.6175</v>
      </c>
      <c r="R173" s="31">
        <v>3.2899999999999999E-2</v>
      </c>
    </row>
    <row r="174" spans="1:18" x14ac:dyDescent="0.2">
      <c r="A174" s="11">
        <v>44174</v>
      </c>
      <c r="B174" s="5" t="s">
        <v>240</v>
      </c>
      <c r="C174" s="10">
        <v>44166</v>
      </c>
      <c r="D174" s="5" t="s">
        <v>177</v>
      </c>
      <c r="E174" s="18">
        <v>89.878900000000002</v>
      </c>
      <c r="F174" s="8">
        <v>24342.237300000001</v>
      </c>
      <c r="G174" s="9">
        <v>28234013</v>
      </c>
      <c r="H174" s="18">
        <v>26.307400000000001</v>
      </c>
      <c r="I174" s="8">
        <v>986.48289999999997</v>
      </c>
      <c r="J174" s="9">
        <v>1201726</v>
      </c>
      <c r="K174" s="18">
        <v>116.1863</v>
      </c>
      <c r="L174" s="8">
        <v>25328.7202</v>
      </c>
      <c r="M174" s="9">
        <v>29435739</v>
      </c>
      <c r="N174" s="29">
        <v>18.6175</v>
      </c>
      <c r="O174" s="30">
        <v>19.63</v>
      </c>
      <c r="P174" s="30">
        <v>16.22</v>
      </c>
      <c r="Q174" s="30">
        <v>18.920000000000002</v>
      </c>
      <c r="R174" s="31">
        <v>1.6199999999999999E-2</v>
      </c>
    </row>
    <row r="175" spans="1:18" x14ac:dyDescent="0.2">
      <c r="A175" s="11">
        <v>44175</v>
      </c>
      <c r="B175" s="5" t="s">
        <v>243</v>
      </c>
      <c r="C175" s="10">
        <v>44166</v>
      </c>
      <c r="D175" s="5" t="s">
        <v>177</v>
      </c>
      <c r="E175" s="18">
        <v>109.07510000000001</v>
      </c>
      <c r="F175" s="8">
        <v>56709.910100000001</v>
      </c>
      <c r="G175" s="9">
        <v>67764325</v>
      </c>
      <c r="H175" s="18">
        <v>24.149899999999999</v>
      </c>
      <c r="I175" s="8">
        <v>951.57119999999998</v>
      </c>
      <c r="J175" s="9">
        <v>1195764</v>
      </c>
      <c r="K175" s="18">
        <v>133.22499999999999</v>
      </c>
      <c r="L175" s="8">
        <v>57661.481299999999</v>
      </c>
      <c r="M175" s="9">
        <v>68960089</v>
      </c>
      <c r="N175" s="29">
        <v>18.920000000000002</v>
      </c>
      <c r="O175" s="30">
        <v>19.385000000000002</v>
      </c>
      <c r="P175" s="30">
        <v>17.422499999999999</v>
      </c>
      <c r="Q175" s="30">
        <v>18.712499999999999</v>
      </c>
      <c r="R175" s="31">
        <v>-1.0999999999999999E-2</v>
      </c>
    </row>
    <row r="176" spans="1:18" x14ac:dyDescent="0.2">
      <c r="A176" s="11">
        <v>44176</v>
      </c>
      <c r="B176" s="5" t="s">
        <v>241</v>
      </c>
      <c r="C176" s="10">
        <v>44166</v>
      </c>
      <c r="D176" s="5" t="s">
        <v>177</v>
      </c>
      <c r="E176" s="18">
        <v>101.0656</v>
      </c>
      <c r="F176" s="8">
        <v>15936.0299</v>
      </c>
      <c r="G176" s="9">
        <v>18363946</v>
      </c>
      <c r="H176" s="18">
        <v>28.824100000000001</v>
      </c>
      <c r="I176" s="8">
        <v>1131.4847</v>
      </c>
      <c r="J176" s="9">
        <v>1378252</v>
      </c>
      <c r="K176" s="18">
        <v>129.8897</v>
      </c>
      <c r="L176" s="8">
        <v>17067.514599999999</v>
      </c>
      <c r="M176" s="9">
        <v>19742198</v>
      </c>
      <c r="N176" s="29">
        <v>18.712499999999999</v>
      </c>
      <c r="O176" s="30">
        <v>19.285</v>
      </c>
      <c r="P176" s="30">
        <v>17.362500000000001</v>
      </c>
      <c r="Q176" s="30">
        <v>18.79</v>
      </c>
      <c r="R176" s="31">
        <v>4.1000000000000003E-3</v>
      </c>
    </row>
    <row r="177" spans="1:18" x14ac:dyDescent="0.2">
      <c r="A177" s="11">
        <v>44179</v>
      </c>
      <c r="B177" s="5" t="s">
        <v>244</v>
      </c>
      <c r="C177" s="10">
        <v>44166</v>
      </c>
      <c r="D177" s="5" t="s">
        <v>177</v>
      </c>
      <c r="E177" s="18">
        <v>82.169899999999998</v>
      </c>
      <c r="F177" s="8">
        <v>14838.4391</v>
      </c>
      <c r="G177" s="9">
        <v>17039533</v>
      </c>
      <c r="H177" s="18">
        <v>22.346800000000002</v>
      </c>
      <c r="I177" s="8">
        <v>938.62609999999995</v>
      </c>
      <c r="J177" s="9">
        <v>1132931</v>
      </c>
      <c r="K177" s="18">
        <v>104.5167</v>
      </c>
      <c r="L177" s="8">
        <v>15777.065199999999</v>
      </c>
      <c r="M177" s="9">
        <v>18172464</v>
      </c>
      <c r="N177" s="29">
        <v>18.79</v>
      </c>
      <c r="O177" s="30">
        <v>19.642499999999998</v>
      </c>
      <c r="P177" s="30">
        <v>15.327500000000001</v>
      </c>
      <c r="Q177" s="30">
        <v>19.4025</v>
      </c>
      <c r="R177" s="31">
        <v>3.2599999999999997E-2</v>
      </c>
    </row>
    <row r="178" spans="1:18" x14ac:dyDescent="0.2">
      <c r="A178" s="11">
        <v>44180</v>
      </c>
      <c r="B178" s="5" t="s">
        <v>242</v>
      </c>
      <c r="C178" s="10">
        <v>44166</v>
      </c>
      <c r="D178" s="5" t="s">
        <v>177</v>
      </c>
      <c r="E178" s="18">
        <v>88.392600000000002</v>
      </c>
      <c r="F178" s="8">
        <v>19109.885699999999</v>
      </c>
      <c r="G178" s="9">
        <v>22015732</v>
      </c>
      <c r="H178" s="18">
        <v>25.2515</v>
      </c>
      <c r="I178" s="8">
        <v>1107.2650000000001</v>
      </c>
      <c r="J178" s="9">
        <v>1277926</v>
      </c>
      <c r="K178" s="18">
        <v>113.64409999999999</v>
      </c>
      <c r="L178" s="8">
        <v>20217.150699999998</v>
      </c>
      <c r="M178" s="9">
        <v>23293658</v>
      </c>
      <c r="N178" s="29">
        <v>19.4025</v>
      </c>
      <c r="O178" s="30">
        <v>19.827500000000001</v>
      </c>
      <c r="P178" s="30">
        <v>15.692500000000001</v>
      </c>
      <c r="Q178" s="30">
        <v>19.344999999999999</v>
      </c>
      <c r="R178" s="31">
        <v>-3.0000000000000001E-3</v>
      </c>
    </row>
    <row r="179" spans="1:18" x14ac:dyDescent="0.2">
      <c r="A179" s="11">
        <v>44181</v>
      </c>
      <c r="B179" s="5" t="s">
        <v>240</v>
      </c>
      <c r="C179" s="10">
        <v>44166</v>
      </c>
      <c r="D179" s="5" t="s">
        <v>177</v>
      </c>
      <c r="E179" s="18">
        <v>82.912800000000004</v>
      </c>
      <c r="F179" s="8">
        <v>23833.826099999998</v>
      </c>
      <c r="G179" s="9">
        <v>27695149</v>
      </c>
      <c r="H179" s="18">
        <v>27.918800000000001</v>
      </c>
      <c r="I179" s="8">
        <v>1193.4304</v>
      </c>
      <c r="J179" s="9">
        <v>1393467</v>
      </c>
      <c r="K179" s="18">
        <v>110.83159999999999</v>
      </c>
      <c r="L179" s="8">
        <v>25027.2565</v>
      </c>
      <c r="M179" s="9">
        <v>29088616</v>
      </c>
      <c r="N179" s="29">
        <v>19.344999999999999</v>
      </c>
      <c r="O179" s="30">
        <v>19.397500000000001</v>
      </c>
      <c r="P179" s="30">
        <v>18.607500000000002</v>
      </c>
      <c r="Q179" s="30">
        <v>19.2</v>
      </c>
      <c r="R179" s="31">
        <v>-7.4999999999999997E-3</v>
      </c>
    </row>
    <row r="180" spans="1:18" x14ac:dyDescent="0.2">
      <c r="A180" s="11">
        <v>44182</v>
      </c>
      <c r="B180" s="5" t="s">
        <v>243</v>
      </c>
      <c r="C180" s="10">
        <v>44166</v>
      </c>
      <c r="D180" s="5" t="s">
        <v>177</v>
      </c>
      <c r="E180" s="18">
        <v>83.243399999999994</v>
      </c>
      <c r="F180" s="8">
        <v>46916.4205</v>
      </c>
      <c r="G180" s="9">
        <v>55377371</v>
      </c>
      <c r="H180" s="18">
        <v>25.226400000000002</v>
      </c>
      <c r="I180" s="8">
        <v>1179.0947000000001</v>
      </c>
      <c r="J180" s="9">
        <v>1383802</v>
      </c>
      <c r="K180" s="18">
        <v>108.46980000000001</v>
      </c>
      <c r="L180" s="8">
        <v>48095.515200000002</v>
      </c>
      <c r="M180" s="9">
        <v>56761173</v>
      </c>
      <c r="N180" s="29">
        <v>19.2</v>
      </c>
      <c r="O180" s="30">
        <v>21.622499999999999</v>
      </c>
      <c r="P180" s="30">
        <v>14.0525</v>
      </c>
      <c r="Q180" s="30">
        <v>19.157499999999999</v>
      </c>
      <c r="R180" s="31">
        <v>-2.2000000000000001E-3</v>
      </c>
    </row>
    <row r="181" spans="1:18" x14ac:dyDescent="0.2">
      <c r="A181" s="11">
        <v>44183</v>
      </c>
      <c r="B181" s="5" t="s">
        <v>241</v>
      </c>
      <c r="C181" s="10">
        <v>44166</v>
      </c>
      <c r="D181" s="5" t="s">
        <v>177</v>
      </c>
      <c r="E181" s="18">
        <v>81.1571</v>
      </c>
      <c r="F181" s="8">
        <v>13711.205</v>
      </c>
      <c r="G181" s="9">
        <v>15760535</v>
      </c>
      <c r="H181" s="18">
        <v>24.355799999999999</v>
      </c>
      <c r="I181" s="8">
        <v>1324.4358</v>
      </c>
      <c r="J181" s="9">
        <v>1580426</v>
      </c>
      <c r="K181" s="18">
        <v>105.5129</v>
      </c>
      <c r="L181" s="8">
        <v>15035.640799999999</v>
      </c>
      <c r="M181" s="9">
        <v>17340961</v>
      </c>
      <c r="N181" s="29">
        <v>19.157499999999999</v>
      </c>
      <c r="O181" s="30">
        <v>19.4925</v>
      </c>
      <c r="P181" s="30">
        <v>14.555</v>
      </c>
      <c r="Q181" s="30">
        <v>18.622499999999999</v>
      </c>
      <c r="R181" s="31">
        <v>-2.7900000000000001E-2</v>
      </c>
    </row>
    <row r="182" spans="1:18" x14ac:dyDescent="0.2">
      <c r="A182" s="11">
        <v>44186</v>
      </c>
      <c r="B182" s="5" t="s">
        <v>244</v>
      </c>
      <c r="C182" s="10">
        <v>44166</v>
      </c>
      <c r="D182" s="5" t="s">
        <v>177</v>
      </c>
      <c r="E182" s="18">
        <v>162.0788</v>
      </c>
      <c r="F182" s="8">
        <v>29633.347600000001</v>
      </c>
      <c r="G182" s="9">
        <v>33694362</v>
      </c>
      <c r="H182" s="18">
        <v>32.958799999999997</v>
      </c>
      <c r="I182" s="8">
        <v>2022.5114000000001</v>
      </c>
      <c r="J182" s="9">
        <v>2413491</v>
      </c>
      <c r="K182" s="18">
        <v>195.0376</v>
      </c>
      <c r="L182" s="8">
        <v>31655.859</v>
      </c>
      <c r="M182" s="9">
        <v>36107853</v>
      </c>
      <c r="N182" s="29">
        <v>18.622499999999999</v>
      </c>
      <c r="O182" s="30">
        <v>23.68</v>
      </c>
      <c r="P182" s="30">
        <v>18.622499999999999</v>
      </c>
      <c r="Q182" s="30">
        <v>23.19</v>
      </c>
      <c r="R182" s="31">
        <v>0.24529999999999999</v>
      </c>
    </row>
    <row r="183" spans="1:18" x14ac:dyDescent="0.2">
      <c r="A183" s="11">
        <v>44187</v>
      </c>
      <c r="B183" s="5" t="s">
        <v>242</v>
      </c>
      <c r="C183" s="10">
        <v>44166</v>
      </c>
      <c r="D183" s="5" t="s">
        <v>177</v>
      </c>
      <c r="E183" s="18">
        <v>171.5197</v>
      </c>
      <c r="F183" s="8">
        <v>31777.599399999999</v>
      </c>
      <c r="G183" s="9">
        <v>37113182</v>
      </c>
      <c r="H183" s="18">
        <v>27.2727</v>
      </c>
      <c r="I183" s="8">
        <v>1682.1514999999999</v>
      </c>
      <c r="J183" s="9">
        <v>2045398</v>
      </c>
      <c r="K183" s="18">
        <v>198.79239999999999</v>
      </c>
      <c r="L183" s="8">
        <v>33459.750899999999</v>
      </c>
      <c r="M183" s="9">
        <v>39158580</v>
      </c>
      <c r="N183" s="29">
        <v>23.19</v>
      </c>
      <c r="O183" s="30">
        <v>24.48</v>
      </c>
      <c r="P183" s="30">
        <v>16.592500000000001</v>
      </c>
      <c r="Q183" s="30">
        <v>21.984999999999999</v>
      </c>
      <c r="R183" s="31">
        <v>-5.1999999999999998E-2</v>
      </c>
    </row>
    <row r="184" spans="1:18" x14ac:dyDescent="0.2">
      <c r="A184" s="11">
        <v>44188</v>
      </c>
      <c r="B184" s="5" t="s">
        <v>240</v>
      </c>
      <c r="C184" s="10">
        <v>44166</v>
      </c>
      <c r="D184" s="5" t="s">
        <v>177</v>
      </c>
      <c r="E184" s="18">
        <v>93.805300000000003</v>
      </c>
      <c r="F184" s="8">
        <v>26342.734</v>
      </c>
      <c r="G184" s="9">
        <v>31144947</v>
      </c>
      <c r="H184" s="18">
        <v>23.317599999999999</v>
      </c>
      <c r="I184" s="8">
        <v>1508.0996</v>
      </c>
      <c r="J184" s="9">
        <v>1754093</v>
      </c>
      <c r="K184" s="18">
        <v>117.1229</v>
      </c>
      <c r="L184" s="8">
        <v>27850.833600000002</v>
      </c>
      <c r="M184" s="9">
        <v>32899040</v>
      </c>
      <c r="N184" s="29">
        <v>21.984999999999999</v>
      </c>
      <c r="O184" s="30">
        <v>22.0825</v>
      </c>
      <c r="P184" s="30">
        <v>19.395</v>
      </c>
      <c r="Q184" s="30">
        <v>20.495000000000001</v>
      </c>
      <c r="R184" s="31">
        <v>-6.7799999999999999E-2</v>
      </c>
    </row>
    <row r="185" spans="1:18" x14ac:dyDescent="0.2">
      <c r="A185" s="11">
        <v>44189</v>
      </c>
      <c r="B185" s="5" t="s">
        <v>243</v>
      </c>
      <c r="C185" s="10">
        <v>44166</v>
      </c>
      <c r="D185" s="5" t="s">
        <v>177</v>
      </c>
      <c r="E185" s="18">
        <v>113.71080000000001</v>
      </c>
      <c r="F185" s="8">
        <v>58533.606</v>
      </c>
      <c r="G185" s="9">
        <v>69049725</v>
      </c>
      <c r="H185" s="18">
        <v>21.5535</v>
      </c>
      <c r="I185" s="8">
        <v>1512.9772</v>
      </c>
      <c r="J185" s="9">
        <v>1778397</v>
      </c>
      <c r="K185" s="18">
        <v>135.26429999999999</v>
      </c>
      <c r="L185" s="8">
        <v>60046.583200000001</v>
      </c>
      <c r="M185" s="9">
        <v>70828122</v>
      </c>
      <c r="N185" s="29">
        <v>20.495000000000001</v>
      </c>
      <c r="O185" s="30">
        <v>20.952500000000001</v>
      </c>
      <c r="P185" s="30">
        <v>15.645</v>
      </c>
      <c r="Q185" s="30">
        <v>19.967500000000001</v>
      </c>
      <c r="R185" s="31">
        <v>-2.5700000000000001E-2</v>
      </c>
    </row>
    <row r="186" spans="1:18" x14ac:dyDescent="0.2">
      <c r="A186" s="11">
        <v>44193</v>
      </c>
      <c r="B186" s="5" t="s">
        <v>244</v>
      </c>
      <c r="C186" s="10">
        <v>44166</v>
      </c>
      <c r="D186" s="5" t="s">
        <v>177</v>
      </c>
      <c r="E186" s="18">
        <v>71.905000000000001</v>
      </c>
      <c r="F186" s="8">
        <v>13748.7502</v>
      </c>
      <c r="G186" s="9">
        <v>15736360</v>
      </c>
      <c r="H186" s="18">
        <v>18.877400000000002</v>
      </c>
      <c r="I186" s="8">
        <v>1374.2710999999999</v>
      </c>
      <c r="J186" s="9">
        <v>1595769</v>
      </c>
      <c r="K186" s="18">
        <v>90.782399999999996</v>
      </c>
      <c r="L186" s="8">
        <v>15123.0213</v>
      </c>
      <c r="M186" s="9">
        <v>17332129</v>
      </c>
      <c r="N186" s="29">
        <v>19.967500000000001</v>
      </c>
      <c r="O186" s="30">
        <v>21.022500000000001</v>
      </c>
      <c r="P186" s="30">
        <v>18.5975</v>
      </c>
      <c r="Q186" s="30">
        <v>20.427499999999998</v>
      </c>
      <c r="R186" s="31">
        <v>2.3E-2</v>
      </c>
    </row>
    <row r="187" spans="1:18" x14ac:dyDescent="0.2">
      <c r="A187" s="11">
        <v>44194</v>
      </c>
      <c r="B187" s="5" t="s">
        <v>242</v>
      </c>
      <c r="C187" s="10">
        <v>44166</v>
      </c>
      <c r="D187" s="5" t="s">
        <v>177</v>
      </c>
      <c r="E187" s="18">
        <v>100.74590000000001</v>
      </c>
      <c r="F187" s="8">
        <v>21073.081200000001</v>
      </c>
      <c r="G187" s="9">
        <v>23891476</v>
      </c>
      <c r="H187" s="18">
        <v>17.8368</v>
      </c>
      <c r="I187" s="8">
        <v>1363.471</v>
      </c>
      <c r="J187" s="9">
        <v>1620864</v>
      </c>
      <c r="K187" s="18">
        <v>118.5827</v>
      </c>
      <c r="L187" s="8">
        <v>22436.552199999998</v>
      </c>
      <c r="M187" s="9">
        <v>25512340</v>
      </c>
      <c r="N187" s="29">
        <v>20.427499999999998</v>
      </c>
      <c r="O187" s="30">
        <v>21.212499999999999</v>
      </c>
      <c r="P187" s="30">
        <v>17.627500000000001</v>
      </c>
      <c r="Q187" s="30">
        <v>20.79</v>
      </c>
      <c r="R187" s="31">
        <v>1.77E-2</v>
      </c>
    </row>
    <row r="188" spans="1:18" x14ac:dyDescent="0.2">
      <c r="A188" s="11">
        <v>44195</v>
      </c>
      <c r="B188" s="5" t="s">
        <v>240</v>
      </c>
      <c r="C188" s="10">
        <v>44166</v>
      </c>
      <c r="D188" s="5" t="s">
        <v>177</v>
      </c>
      <c r="E188" s="18">
        <v>113.9846</v>
      </c>
      <c r="F188" s="8">
        <v>28349.730299999999</v>
      </c>
      <c r="G188" s="9">
        <v>32405241</v>
      </c>
      <c r="H188" s="18">
        <v>15.0829</v>
      </c>
      <c r="I188" s="8">
        <v>1053.5926999999999</v>
      </c>
      <c r="J188" s="9">
        <v>1243201</v>
      </c>
      <c r="K188" s="18">
        <v>129.0675</v>
      </c>
      <c r="L188" s="8">
        <v>29403.323</v>
      </c>
      <c r="M188" s="9">
        <v>33648442</v>
      </c>
      <c r="N188" s="29">
        <v>20.79</v>
      </c>
      <c r="O188" s="30">
        <v>21.587499999999999</v>
      </c>
      <c r="P188" s="30">
        <v>20.79</v>
      </c>
      <c r="Q188" s="30">
        <v>21.11</v>
      </c>
      <c r="R188" s="31">
        <v>1.54E-2</v>
      </c>
    </row>
    <row r="189" spans="1:18" x14ac:dyDescent="0.2">
      <c r="A189" s="11">
        <v>44196</v>
      </c>
      <c r="B189" s="5" t="s">
        <v>243</v>
      </c>
      <c r="C189" s="10">
        <v>44166</v>
      </c>
      <c r="D189" s="5" t="s">
        <v>177</v>
      </c>
      <c r="E189" s="18">
        <v>110.852</v>
      </c>
      <c r="F189" s="8">
        <v>55414.794300000001</v>
      </c>
      <c r="G189" s="9">
        <v>64334306</v>
      </c>
      <c r="H189" s="18">
        <v>19.807300000000001</v>
      </c>
      <c r="I189" s="8">
        <v>945.69780000000003</v>
      </c>
      <c r="J189" s="9">
        <v>1133996</v>
      </c>
      <c r="K189" s="18">
        <v>130.6593</v>
      </c>
      <c r="L189" s="8">
        <v>56360.492100000003</v>
      </c>
      <c r="M189" s="9">
        <v>65468302</v>
      </c>
      <c r="N189" s="29">
        <v>21.11</v>
      </c>
      <c r="O189" s="30">
        <v>21.504999999999999</v>
      </c>
      <c r="P189" s="30">
        <v>19.190000000000001</v>
      </c>
      <c r="Q189" s="30">
        <v>21.094999999999999</v>
      </c>
      <c r="R189" s="31">
        <v>-6.9999999999999999E-4</v>
      </c>
    </row>
    <row r="190" spans="1:18" x14ac:dyDescent="0.2">
      <c r="A190" s="11">
        <v>44197</v>
      </c>
      <c r="B190" s="5" t="s">
        <v>241</v>
      </c>
      <c r="C190" s="10">
        <v>44197</v>
      </c>
      <c r="D190" s="5" t="s">
        <v>178</v>
      </c>
      <c r="E190" s="18">
        <v>50.752000000000002</v>
      </c>
      <c r="F190" s="8">
        <v>8699.9675999999999</v>
      </c>
      <c r="G190" s="9">
        <v>9791136</v>
      </c>
      <c r="H190" s="18">
        <v>17.869199999999999</v>
      </c>
      <c r="I190" s="8">
        <v>619.02769999999998</v>
      </c>
      <c r="J190" s="9">
        <v>739614</v>
      </c>
      <c r="K190" s="18">
        <v>68.621200000000002</v>
      </c>
      <c r="L190" s="8">
        <v>9318.9953000000005</v>
      </c>
      <c r="M190" s="9">
        <v>10530750</v>
      </c>
      <c r="N190" s="29">
        <v>21.094999999999999</v>
      </c>
      <c r="O190" s="30">
        <v>21.3325</v>
      </c>
      <c r="P190" s="30">
        <v>19.262499999999999</v>
      </c>
      <c r="Q190" s="30">
        <v>19.559999999999999</v>
      </c>
      <c r="R190" s="31">
        <v>-7.2800000000000004E-2</v>
      </c>
    </row>
    <row r="191" spans="1:18" x14ac:dyDescent="0.2">
      <c r="A191" s="11">
        <v>44200</v>
      </c>
      <c r="B191" s="5" t="s">
        <v>244</v>
      </c>
      <c r="C191" s="10">
        <v>44197</v>
      </c>
      <c r="D191" s="5" t="s">
        <v>178</v>
      </c>
      <c r="E191" s="18">
        <v>108.71639999999999</v>
      </c>
      <c r="F191" s="8">
        <v>22093.096799999999</v>
      </c>
      <c r="G191" s="9">
        <v>24872069</v>
      </c>
      <c r="H191" s="18">
        <v>29.9252</v>
      </c>
      <c r="I191" s="8">
        <v>1056.2855999999999</v>
      </c>
      <c r="J191" s="9">
        <v>1236422</v>
      </c>
      <c r="K191" s="18">
        <v>138.64160000000001</v>
      </c>
      <c r="L191" s="8">
        <v>23149.382399999999</v>
      </c>
      <c r="M191" s="9">
        <v>26108491</v>
      </c>
      <c r="N191" s="29">
        <v>19.559999999999999</v>
      </c>
      <c r="O191" s="30">
        <v>21.0275</v>
      </c>
      <c r="P191" s="30">
        <v>19.335000000000001</v>
      </c>
      <c r="Q191" s="30">
        <v>20.03</v>
      </c>
      <c r="R191" s="31">
        <v>2.4E-2</v>
      </c>
    </row>
    <row r="192" spans="1:18" x14ac:dyDescent="0.2">
      <c r="A192" s="11">
        <v>44201</v>
      </c>
      <c r="B192" s="5" t="s">
        <v>242</v>
      </c>
      <c r="C192" s="10">
        <v>44197</v>
      </c>
      <c r="D192" s="5" t="s">
        <v>178</v>
      </c>
      <c r="E192" s="18">
        <v>119.3767</v>
      </c>
      <c r="F192" s="8">
        <v>25697.6931</v>
      </c>
      <c r="G192" s="9">
        <v>29039452</v>
      </c>
      <c r="H192" s="18">
        <v>29.7241</v>
      </c>
      <c r="I192" s="8">
        <v>1059.5133000000001</v>
      </c>
      <c r="J192" s="9">
        <v>1233536</v>
      </c>
      <c r="K192" s="18">
        <v>149.10079999999999</v>
      </c>
      <c r="L192" s="8">
        <v>26757.206399999999</v>
      </c>
      <c r="M192" s="9">
        <v>30272988</v>
      </c>
      <c r="N192" s="29">
        <v>20.03</v>
      </c>
      <c r="O192" s="30">
        <v>21.004999999999999</v>
      </c>
      <c r="P192" s="30">
        <v>20.03</v>
      </c>
      <c r="Q192" s="30">
        <v>20.46</v>
      </c>
      <c r="R192" s="31">
        <v>2.1499999999999998E-2</v>
      </c>
    </row>
    <row r="193" spans="1:18" x14ac:dyDescent="0.2">
      <c r="A193" s="11">
        <v>44202</v>
      </c>
      <c r="B193" s="5" t="s">
        <v>240</v>
      </c>
      <c r="C193" s="10">
        <v>44197</v>
      </c>
      <c r="D193" s="5" t="s">
        <v>178</v>
      </c>
      <c r="E193" s="18">
        <v>133.89619999999999</v>
      </c>
      <c r="F193" s="8">
        <v>36886.082799999996</v>
      </c>
      <c r="G193" s="9">
        <v>41099400</v>
      </c>
      <c r="H193" s="18">
        <v>35.471800000000002</v>
      </c>
      <c r="I193" s="8">
        <v>1302.6569999999999</v>
      </c>
      <c r="J193" s="9">
        <v>1520324</v>
      </c>
      <c r="K193" s="18">
        <v>169.36799999999999</v>
      </c>
      <c r="L193" s="8">
        <v>38188.739800000003</v>
      </c>
      <c r="M193" s="9">
        <v>42619724</v>
      </c>
      <c r="N193" s="29">
        <v>20.46</v>
      </c>
      <c r="O193" s="30">
        <v>21.63</v>
      </c>
      <c r="P193" s="30">
        <v>20.425000000000001</v>
      </c>
      <c r="Q193" s="30">
        <v>20.995000000000001</v>
      </c>
      <c r="R193" s="31">
        <v>2.6100000000000002E-2</v>
      </c>
    </row>
    <row r="194" spans="1:18" x14ac:dyDescent="0.2">
      <c r="A194" s="11">
        <v>44203</v>
      </c>
      <c r="B194" s="5" t="s">
        <v>243</v>
      </c>
      <c r="C194" s="10">
        <v>44197</v>
      </c>
      <c r="D194" s="5" t="s">
        <v>178</v>
      </c>
      <c r="E194" s="18">
        <v>103.2495</v>
      </c>
      <c r="F194" s="8">
        <v>58249.523300000001</v>
      </c>
      <c r="G194" s="9">
        <v>66114454</v>
      </c>
      <c r="H194" s="18">
        <v>36.413800000000002</v>
      </c>
      <c r="I194" s="8">
        <v>1290.6328000000001</v>
      </c>
      <c r="J194" s="9">
        <v>1434337</v>
      </c>
      <c r="K194" s="18">
        <v>139.66329999999999</v>
      </c>
      <c r="L194" s="8">
        <v>59540.1561</v>
      </c>
      <c r="M194" s="9">
        <v>67548791</v>
      </c>
      <c r="N194" s="29">
        <v>20.995000000000001</v>
      </c>
      <c r="O194" s="30">
        <v>20.995000000000001</v>
      </c>
      <c r="P194" s="30">
        <v>20.137499999999999</v>
      </c>
      <c r="Q194" s="30">
        <v>20.614999999999998</v>
      </c>
      <c r="R194" s="31">
        <v>-1.8100000000000002E-2</v>
      </c>
    </row>
    <row r="195" spans="1:18" x14ac:dyDescent="0.2">
      <c r="A195" s="11">
        <v>44204</v>
      </c>
      <c r="B195" s="5" t="s">
        <v>241</v>
      </c>
      <c r="C195" s="10">
        <v>44197</v>
      </c>
      <c r="D195" s="5" t="s">
        <v>178</v>
      </c>
      <c r="E195" s="18">
        <v>89.304100000000005</v>
      </c>
      <c r="F195" s="8">
        <v>15226.367899999999</v>
      </c>
      <c r="G195" s="9">
        <v>16374823</v>
      </c>
      <c r="H195" s="18">
        <v>38.953800000000001</v>
      </c>
      <c r="I195" s="8">
        <v>1500.0215000000001</v>
      </c>
      <c r="J195" s="9">
        <v>1710561</v>
      </c>
      <c r="K195" s="18">
        <v>128.25790000000001</v>
      </c>
      <c r="L195" s="8">
        <v>16726.3894</v>
      </c>
      <c r="M195" s="9">
        <v>18085384</v>
      </c>
      <c r="N195" s="29">
        <v>20.614999999999998</v>
      </c>
      <c r="O195" s="30">
        <v>20.85</v>
      </c>
      <c r="P195" s="30">
        <v>17.38</v>
      </c>
      <c r="Q195" s="30">
        <v>20.64</v>
      </c>
      <c r="R195" s="31">
        <v>1.1999999999999999E-3</v>
      </c>
    </row>
    <row r="196" spans="1:18" x14ac:dyDescent="0.2">
      <c r="A196" s="11">
        <v>44207</v>
      </c>
      <c r="B196" s="5" t="s">
        <v>244</v>
      </c>
      <c r="C196" s="10">
        <v>44197</v>
      </c>
      <c r="D196" s="5" t="s">
        <v>178</v>
      </c>
      <c r="E196" s="18">
        <v>102.994</v>
      </c>
      <c r="F196" s="8">
        <v>18512.869299999998</v>
      </c>
      <c r="G196" s="9">
        <v>20080687</v>
      </c>
      <c r="H196" s="18">
        <v>39.116</v>
      </c>
      <c r="I196" s="8">
        <v>1623.6713</v>
      </c>
      <c r="J196" s="9">
        <v>1797417</v>
      </c>
      <c r="K196" s="18">
        <v>142.11000000000001</v>
      </c>
      <c r="L196" s="8">
        <v>20136.5406</v>
      </c>
      <c r="M196" s="9">
        <v>21878104</v>
      </c>
      <c r="N196" s="29">
        <v>20.64</v>
      </c>
      <c r="O196" s="30">
        <v>22.745000000000001</v>
      </c>
      <c r="P196" s="30">
        <v>20.64</v>
      </c>
      <c r="Q196" s="30">
        <v>22.3825</v>
      </c>
      <c r="R196" s="31">
        <v>8.4400000000000003E-2</v>
      </c>
    </row>
    <row r="197" spans="1:18" x14ac:dyDescent="0.2">
      <c r="A197" s="11">
        <v>44208</v>
      </c>
      <c r="B197" s="5" t="s">
        <v>242</v>
      </c>
      <c r="C197" s="10">
        <v>44197</v>
      </c>
      <c r="D197" s="5" t="s">
        <v>178</v>
      </c>
      <c r="E197" s="18">
        <v>109.3621</v>
      </c>
      <c r="F197" s="8">
        <v>22921.674599999998</v>
      </c>
      <c r="G197" s="9">
        <v>25099600</v>
      </c>
      <c r="H197" s="18">
        <v>51.564</v>
      </c>
      <c r="I197" s="8">
        <v>1860.2447999999999</v>
      </c>
      <c r="J197" s="9">
        <v>2019609</v>
      </c>
      <c r="K197" s="18">
        <v>160.92609999999999</v>
      </c>
      <c r="L197" s="8">
        <v>24781.919399999999</v>
      </c>
      <c r="M197" s="9">
        <v>27119209</v>
      </c>
      <c r="N197" s="29">
        <v>22.3825</v>
      </c>
      <c r="O197" s="30">
        <v>23.26</v>
      </c>
      <c r="P197" s="30">
        <v>22.2925</v>
      </c>
      <c r="Q197" s="30">
        <v>22.8475</v>
      </c>
      <c r="R197" s="31">
        <v>2.0799999999999999E-2</v>
      </c>
    </row>
    <row r="198" spans="1:18" x14ac:dyDescent="0.2">
      <c r="A198" s="11">
        <v>44209</v>
      </c>
      <c r="B198" s="5" t="s">
        <v>240</v>
      </c>
      <c r="C198" s="10">
        <v>44197</v>
      </c>
      <c r="D198" s="5" t="s">
        <v>178</v>
      </c>
      <c r="E198" s="18">
        <v>145.98220000000001</v>
      </c>
      <c r="F198" s="8">
        <v>39648.530700000003</v>
      </c>
      <c r="G198" s="9">
        <v>43273529</v>
      </c>
      <c r="H198" s="18">
        <v>55.961100000000002</v>
      </c>
      <c r="I198" s="8">
        <v>2020.1601000000001</v>
      </c>
      <c r="J198" s="9">
        <v>2218403</v>
      </c>
      <c r="K198" s="18">
        <v>201.94329999999999</v>
      </c>
      <c r="L198" s="8">
        <v>41668.690799999997</v>
      </c>
      <c r="M198" s="9">
        <v>45491932</v>
      </c>
      <c r="N198" s="29">
        <v>22.8475</v>
      </c>
      <c r="O198" s="30">
        <v>24.047499999999999</v>
      </c>
      <c r="P198" s="30">
        <v>22.37</v>
      </c>
      <c r="Q198" s="30">
        <v>23.2925</v>
      </c>
      <c r="R198" s="31">
        <v>1.95E-2</v>
      </c>
    </row>
    <row r="199" spans="1:18" x14ac:dyDescent="0.2">
      <c r="A199" s="11">
        <v>44210</v>
      </c>
      <c r="B199" s="5" t="s">
        <v>243</v>
      </c>
      <c r="C199" s="10">
        <v>44197</v>
      </c>
      <c r="D199" s="5" t="s">
        <v>178</v>
      </c>
      <c r="E199" s="18">
        <v>102.7968</v>
      </c>
      <c r="F199" s="8">
        <v>60400.708700000003</v>
      </c>
      <c r="G199" s="9">
        <v>66517546</v>
      </c>
      <c r="H199" s="18">
        <v>38.884999999999998</v>
      </c>
      <c r="I199" s="8">
        <v>1613.9820999999999</v>
      </c>
      <c r="J199" s="9">
        <v>1755167</v>
      </c>
      <c r="K199" s="18">
        <v>141.68180000000001</v>
      </c>
      <c r="L199" s="8">
        <v>62014.690799999997</v>
      </c>
      <c r="M199" s="9">
        <v>68272713</v>
      </c>
      <c r="N199" s="29">
        <v>23.2925</v>
      </c>
      <c r="O199" s="30">
        <v>23.702500000000001</v>
      </c>
      <c r="P199" s="30">
        <v>22.807500000000001</v>
      </c>
      <c r="Q199" s="30">
        <v>23.0275</v>
      </c>
      <c r="R199" s="31">
        <v>-1.14E-2</v>
      </c>
    </row>
    <row r="200" spans="1:18" x14ac:dyDescent="0.2">
      <c r="A200" s="11">
        <v>44211</v>
      </c>
      <c r="B200" s="5" t="s">
        <v>241</v>
      </c>
      <c r="C200" s="10">
        <v>44197</v>
      </c>
      <c r="D200" s="5" t="s">
        <v>178</v>
      </c>
      <c r="E200" s="18">
        <v>130.4803</v>
      </c>
      <c r="F200" s="8">
        <v>19720.453000000001</v>
      </c>
      <c r="G200" s="9">
        <v>20997097</v>
      </c>
      <c r="H200" s="18">
        <v>47.017400000000002</v>
      </c>
      <c r="I200" s="8">
        <v>1822.1206</v>
      </c>
      <c r="J200" s="9">
        <v>1955065</v>
      </c>
      <c r="K200" s="18">
        <v>177.49770000000001</v>
      </c>
      <c r="L200" s="8">
        <v>21542.5736</v>
      </c>
      <c r="M200" s="9">
        <v>22952162</v>
      </c>
      <c r="N200" s="29">
        <v>23.0275</v>
      </c>
      <c r="O200" s="30">
        <v>24.677499999999998</v>
      </c>
      <c r="P200" s="30">
        <v>23.0275</v>
      </c>
      <c r="Q200" s="30">
        <v>24.01</v>
      </c>
      <c r="R200" s="31">
        <v>4.2700000000000002E-2</v>
      </c>
    </row>
    <row r="201" spans="1:18" x14ac:dyDescent="0.2">
      <c r="A201" s="11">
        <v>44214</v>
      </c>
      <c r="B201" s="5" t="s">
        <v>244</v>
      </c>
      <c r="C201" s="10">
        <v>44197</v>
      </c>
      <c r="D201" s="5" t="s">
        <v>178</v>
      </c>
      <c r="E201" s="18">
        <v>142.98060000000001</v>
      </c>
      <c r="F201" s="8">
        <v>24547.771700000001</v>
      </c>
      <c r="G201" s="9">
        <v>26617450</v>
      </c>
      <c r="H201" s="18">
        <v>38.629100000000001</v>
      </c>
      <c r="I201" s="8">
        <v>1874.0444</v>
      </c>
      <c r="J201" s="9">
        <v>2169729</v>
      </c>
      <c r="K201" s="18">
        <v>181.6097</v>
      </c>
      <c r="L201" s="8">
        <v>26421.8161</v>
      </c>
      <c r="M201" s="9">
        <v>28787179</v>
      </c>
      <c r="N201" s="29">
        <v>24.01</v>
      </c>
      <c r="O201" s="30">
        <v>25.412500000000001</v>
      </c>
      <c r="P201" s="30">
        <v>23.567499999999999</v>
      </c>
      <c r="Q201" s="30">
        <v>24.395</v>
      </c>
      <c r="R201" s="31">
        <v>1.6E-2</v>
      </c>
    </row>
    <row r="202" spans="1:18" x14ac:dyDescent="0.2">
      <c r="A202" s="11">
        <v>44215</v>
      </c>
      <c r="B202" s="5" t="s">
        <v>242</v>
      </c>
      <c r="C202" s="10">
        <v>44197</v>
      </c>
      <c r="D202" s="5" t="s">
        <v>178</v>
      </c>
      <c r="E202" s="18">
        <v>107.8319</v>
      </c>
      <c r="F202" s="8">
        <v>24209.076499999999</v>
      </c>
      <c r="G202" s="9">
        <v>26328543</v>
      </c>
      <c r="H202" s="18">
        <v>34.491300000000003</v>
      </c>
      <c r="I202" s="8">
        <v>1740.3485000000001</v>
      </c>
      <c r="J202" s="9">
        <v>1946103</v>
      </c>
      <c r="K202" s="18">
        <v>142.32320000000001</v>
      </c>
      <c r="L202" s="8">
        <v>25949.424999999999</v>
      </c>
      <c r="M202" s="9">
        <v>28274646</v>
      </c>
      <c r="N202" s="29">
        <v>24.395</v>
      </c>
      <c r="O202" s="30">
        <v>24.395</v>
      </c>
      <c r="P202" s="30">
        <v>20.36</v>
      </c>
      <c r="Q202" s="30">
        <v>22.897500000000001</v>
      </c>
      <c r="R202" s="31">
        <v>-6.1400000000000003E-2</v>
      </c>
    </row>
    <row r="203" spans="1:18" x14ac:dyDescent="0.2">
      <c r="A203" s="11">
        <v>44216</v>
      </c>
      <c r="B203" s="5" t="s">
        <v>240</v>
      </c>
      <c r="C203" s="10">
        <v>44197</v>
      </c>
      <c r="D203" s="5" t="s">
        <v>178</v>
      </c>
      <c r="E203" s="18">
        <v>101.24630000000001</v>
      </c>
      <c r="F203" s="8">
        <v>30558.168799999999</v>
      </c>
      <c r="G203" s="9">
        <v>33276958</v>
      </c>
      <c r="H203" s="18">
        <v>36.192999999999998</v>
      </c>
      <c r="I203" s="8">
        <v>1889.0697</v>
      </c>
      <c r="J203" s="9">
        <v>2015695</v>
      </c>
      <c r="K203" s="18">
        <v>137.4393</v>
      </c>
      <c r="L203" s="8">
        <v>32447.238499999999</v>
      </c>
      <c r="M203" s="9">
        <v>35292653</v>
      </c>
      <c r="N203" s="29">
        <v>22.897500000000001</v>
      </c>
      <c r="O203" s="30">
        <v>23.184999999999999</v>
      </c>
      <c r="P203" s="30">
        <v>19.329999999999998</v>
      </c>
      <c r="Q203" s="30">
        <v>21.55</v>
      </c>
      <c r="R203" s="31">
        <v>-5.8799999999999998E-2</v>
      </c>
    </row>
    <row r="204" spans="1:18" x14ac:dyDescent="0.2">
      <c r="A204" s="11">
        <v>44217</v>
      </c>
      <c r="B204" s="5" t="s">
        <v>243</v>
      </c>
      <c r="C204" s="10">
        <v>44197</v>
      </c>
      <c r="D204" s="5" t="s">
        <v>178</v>
      </c>
      <c r="E204" s="18">
        <v>120.2968</v>
      </c>
      <c r="F204" s="8">
        <v>65158.3194</v>
      </c>
      <c r="G204" s="9">
        <v>72549454</v>
      </c>
      <c r="H204" s="18">
        <v>43.866199999999999</v>
      </c>
      <c r="I204" s="8">
        <v>2555.6635999999999</v>
      </c>
      <c r="J204" s="9">
        <v>2732007</v>
      </c>
      <c r="K204" s="18">
        <v>164.16300000000001</v>
      </c>
      <c r="L204" s="8">
        <v>67713.982999999993</v>
      </c>
      <c r="M204" s="9">
        <v>75281461</v>
      </c>
      <c r="N204" s="29">
        <v>21.55</v>
      </c>
      <c r="O204" s="30">
        <v>22.7775</v>
      </c>
      <c r="P204" s="30">
        <v>18.6175</v>
      </c>
      <c r="Q204" s="30">
        <v>22.18</v>
      </c>
      <c r="R204" s="31">
        <v>2.92E-2</v>
      </c>
    </row>
    <row r="205" spans="1:18" x14ac:dyDescent="0.2">
      <c r="A205" s="11">
        <v>44218</v>
      </c>
      <c r="B205" s="5" t="s">
        <v>241</v>
      </c>
      <c r="C205" s="10">
        <v>44197</v>
      </c>
      <c r="D205" s="5" t="s">
        <v>178</v>
      </c>
      <c r="E205" s="18">
        <v>179.92699999999999</v>
      </c>
      <c r="F205" s="8">
        <v>26721.7585</v>
      </c>
      <c r="G205" s="9">
        <v>29250524</v>
      </c>
      <c r="H205" s="18">
        <v>42.620699999999999</v>
      </c>
      <c r="I205" s="8">
        <v>2735.8501000000001</v>
      </c>
      <c r="J205" s="9">
        <v>2947252</v>
      </c>
      <c r="K205" s="18">
        <v>222.54769999999999</v>
      </c>
      <c r="L205" s="8">
        <v>29457.6086</v>
      </c>
      <c r="M205" s="9">
        <v>32197776</v>
      </c>
      <c r="N205" s="29">
        <v>22.18</v>
      </c>
      <c r="O205" s="30">
        <v>23.04</v>
      </c>
      <c r="P205" s="30">
        <v>18.73</v>
      </c>
      <c r="Q205" s="30">
        <v>22.422499999999999</v>
      </c>
      <c r="R205" s="31">
        <v>1.09E-2</v>
      </c>
    </row>
    <row r="206" spans="1:18" x14ac:dyDescent="0.2">
      <c r="A206" s="11">
        <v>44221</v>
      </c>
      <c r="B206" s="5" t="s">
        <v>244</v>
      </c>
      <c r="C206" s="10">
        <v>44197</v>
      </c>
      <c r="D206" s="5" t="s">
        <v>178</v>
      </c>
      <c r="E206" s="18">
        <v>165.9179</v>
      </c>
      <c r="F206" s="8">
        <v>29986.6286</v>
      </c>
      <c r="G206" s="9">
        <v>33300559</v>
      </c>
      <c r="H206" s="18">
        <v>28.9068</v>
      </c>
      <c r="I206" s="8">
        <v>2456.2125999999998</v>
      </c>
      <c r="J206" s="9">
        <v>2858181</v>
      </c>
      <c r="K206" s="18">
        <v>194.82470000000001</v>
      </c>
      <c r="L206" s="8">
        <v>32442.841199999999</v>
      </c>
      <c r="M206" s="9">
        <v>36158740</v>
      </c>
      <c r="N206" s="29">
        <v>22.422499999999999</v>
      </c>
      <c r="O206" s="30">
        <v>23.81</v>
      </c>
      <c r="P206" s="30">
        <v>20.337499999999999</v>
      </c>
      <c r="Q206" s="30">
        <v>23.245000000000001</v>
      </c>
      <c r="R206" s="31">
        <v>3.6700000000000003E-2</v>
      </c>
    </row>
    <row r="207" spans="1:18" x14ac:dyDescent="0.2">
      <c r="A207" s="11">
        <v>44223</v>
      </c>
      <c r="B207" s="5" t="s">
        <v>240</v>
      </c>
      <c r="C207" s="10">
        <v>44197</v>
      </c>
      <c r="D207" s="5" t="s">
        <v>178</v>
      </c>
      <c r="E207" s="18">
        <v>181.8289</v>
      </c>
      <c r="F207" s="8">
        <v>42658.712200000002</v>
      </c>
      <c r="G207" s="9">
        <v>48999362</v>
      </c>
      <c r="H207" s="18">
        <v>20.326599999999999</v>
      </c>
      <c r="I207" s="8">
        <v>1484.6171999999999</v>
      </c>
      <c r="J207" s="9">
        <v>1729515</v>
      </c>
      <c r="K207" s="18">
        <v>202.15549999999999</v>
      </c>
      <c r="L207" s="8">
        <v>44143.329400000002</v>
      </c>
      <c r="M207" s="9">
        <v>50728877</v>
      </c>
      <c r="N207" s="29">
        <v>23.245000000000001</v>
      </c>
      <c r="O207" s="30">
        <v>24.747499999999999</v>
      </c>
      <c r="P207" s="30">
        <v>20.83</v>
      </c>
      <c r="Q207" s="30">
        <v>24.392499999999998</v>
      </c>
      <c r="R207" s="31">
        <v>4.9399999999999999E-2</v>
      </c>
    </row>
    <row r="208" spans="1:18" x14ac:dyDescent="0.2">
      <c r="A208" s="11">
        <v>44224</v>
      </c>
      <c r="B208" s="5" t="s">
        <v>243</v>
      </c>
      <c r="C208" s="10">
        <v>44197</v>
      </c>
      <c r="D208" s="5" t="s">
        <v>178</v>
      </c>
      <c r="E208" s="18">
        <v>186.0463</v>
      </c>
      <c r="F208" s="8">
        <v>73920.061300000001</v>
      </c>
      <c r="G208" s="9">
        <v>87794742</v>
      </c>
      <c r="H208" s="18">
        <v>24.3977</v>
      </c>
      <c r="I208" s="8">
        <v>1200.4936</v>
      </c>
      <c r="J208" s="9">
        <v>1437281</v>
      </c>
      <c r="K208" s="18">
        <v>210.44399999999999</v>
      </c>
      <c r="L208" s="8">
        <v>75120.554900000003</v>
      </c>
      <c r="M208" s="9">
        <v>89232023</v>
      </c>
      <c r="N208" s="29">
        <v>24.392499999999998</v>
      </c>
      <c r="O208" s="30">
        <v>25.295000000000002</v>
      </c>
      <c r="P208" s="30">
        <v>23.434999999999999</v>
      </c>
      <c r="Q208" s="30">
        <v>24.29</v>
      </c>
      <c r="R208" s="31">
        <v>-4.1999999999999997E-3</v>
      </c>
    </row>
    <row r="209" spans="1:18" x14ac:dyDescent="0.2">
      <c r="A209" s="11">
        <v>44225</v>
      </c>
      <c r="B209" s="5" t="s">
        <v>241</v>
      </c>
      <c r="C209" s="10">
        <v>44197</v>
      </c>
      <c r="D209" s="5" t="s">
        <v>178</v>
      </c>
      <c r="E209" s="18">
        <v>161.5744</v>
      </c>
      <c r="F209" s="8">
        <v>15465.987499999999</v>
      </c>
      <c r="G209" s="9">
        <v>17215513</v>
      </c>
      <c r="H209" s="18">
        <v>34.685099999999998</v>
      </c>
      <c r="I209" s="8">
        <v>1156.5900999999999</v>
      </c>
      <c r="J209" s="9">
        <v>1362004</v>
      </c>
      <c r="K209" s="18">
        <v>196.2595</v>
      </c>
      <c r="L209" s="8">
        <v>16622.577600000001</v>
      </c>
      <c r="M209" s="9">
        <v>18577517</v>
      </c>
      <c r="N209" s="29">
        <v>24.29</v>
      </c>
      <c r="O209" s="30">
        <v>25.99</v>
      </c>
      <c r="P209" s="30">
        <v>22.08</v>
      </c>
      <c r="Q209" s="30">
        <v>25.342500000000001</v>
      </c>
      <c r="R209" s="31">
        <v>4.3299999999999998E-2</v>
      </c>
    </row>
    <row r="210" spans="1:18" x14ac:dyDescent="0.2">
      <c r="A210" s="11">
        <v>44228</v>
      </c>
      <c r="B210" s="5" t="s">
        <v>244</v>
      </c>
      <c r="C210" s="10">
        <v>44228</v>
      </c>
      <c r="D210" s="5" t="s">
        <v>178</v>
      </c>
      <c r="E210" s="18">
        <v>255.23750000000001</v>
      </c>
      <c r="F210" s="8">
        <v>35119.563800000004</v>
      </c>
      <c r="G210" s="9">
        <v>39239209</v>
      </c>
      <c r="H210" s="18">
        <v>49.010899999999999</v>
      </c>
      <c r="I210" s="8">
        <v>1696.5589</v>
      </c>
      <c r="J210" s="9">
        <v>1964528</v>
      </c>
      <c r="K210" s="18">
        <v>304.2484</v>
      </c>
      <c r="L210" s="8">
        <v>36816.1227</v>
      </c>
      <c r="M210" s="9">
        <v>41203737</v>
      </c>
      <c r="N210" s="29">
        <v>25.342500000000001</v>
      </c>
      <c r="O210" s="30">
        <v>25.925000000000001</v>
      </c>
      <c r="P210" s="30">
        <v>22.6</v>
      </c>
      <c r="Q210" s="30">
        <v>23.322500000000002</v>
      </c>
      <c r="R210" s="31">
        <v>-7.9699999999999993E-2</v>
      </c>
    </row>
    <row r="211" spans="1:18" x14ac:dyDescent="0.2">
      <c r="A211" s="11">
        <v>44229</v>
      </c>
      <c r="B211" s="5" t="s">
        <v>242</v>
      </c>
      <c r="C211" s="10">
        <v>44228</v>
      </c>
      <c r="D211" s="5" t="s">
        <v>178</v>
      </c>
      <c r="E211" s="18">
        <v>251.01730000000001</v>
      </c>
      <c r="F211" s="8">
        <v>38169.590400000001</v>
      </c>
      <c r="G211" s="9">
        <v>40317613</v>
      </c>
      <c r="H211" s="18">
        <v>59.085599999999999</v>
      </c>
      <c r="I211" s="8">
        <v>1904.5437999999999</v>
      </c>
      <c r="J211" s="9">
        <v>2136324</v>
      </c>
      <c r="K211" s="18">
        <v>310.10289999999998</v>
      </c>
      <c r="L211" s="8">
        <v>40074.1342</v>
      </c>
      <c r="M211" s="9">
        <v>42453937</v>
      </c>
      <c r="N211" s="29">
        <v>23.322500000000002</v>
      </c>
      <c r="O211" s="30">
        <v>23.61</v>
      </c>
      <c r="P211" s="30">
        <v>21.002500000000001</v>
      </c>
      <c r="Q211" s="30">
        <v>23.344999999999999</v>
      </c>
      <c r="R211" s="31">
        <v>1E-3</v>
      </c>
    </row>
    <row r="212" spans="1:18" x14ac:dyDescent="0.2">
      <c r="A212" s="11">
        <v>44230</v>
      </c>
      <c r="B212" s="5" t="s">
        <v>240</v>
      </c>
      <c r="C212" s="10">
        <v>44228</v>
      </c>
      <c r="D212" s="5" t="s">
        <v>178</v>
      </c>
      <c r="E212" s="18">
        <v>175.65649999999999</v>
      </c>
      <c r="F212" s="8">
        <v>39120.073299999996</v>
      </c>
      <c r="G212" s="9">
        <v>41044165</v>
      </c>
      <c r="H212" s="18">
        <v>54.347200000000001</v>
      </c>
      <c r="I212" s="8">
        <v>1710.1985999999999</v>
      </c>
      <c r="J212" s="9">
        <v>1900101</v>
      </c>
      <c r="K212" s="18">
        <v>230.00370000000001</v>
      </c>
      <c r="L212" s="8">
        <v>40830.2719</v>
      </c>
      <c r="M212" s="9">
        <v>42944266</v>
      </c>
      <c r="N212" s="29">
        <v>23.344999999999999</v>
      </c>
      <c r="O212" s="30">
        <v>24.197500000000002</v>
      </c>
      <c r="P212" s="30">
        <v>20.947500000000002</v>
      </c>
      <c r="Q212" s="30">
        <v>23.745000000000001</v>
      </c>
      <c r="R212" s="31">
        <v>1.7100000000000001E-2</v>
      </c>
    </row>
    <row r="213" spans="1:18" x14ac:dyDescent="0.2">
      <c r="A213" s="11">
        <v>44231</v>
      </c>
      <c r="B213" s="5" t="s">
        <v>243</v>
      </c>
      <c r="C213" s="10">
        <v>44228</v>
      </c>
      <c r="D213" s="5" t="s">
        <v>178</v>
      </c>
      <c r="E213" s="18">
        <v>180.55269999999999</v>
      </c>
      <c r="F213" s="8">
        <v>81539.168900000004</v>
      </c>
      <c r="G213" s="9">
        <v>87105607</v>
      </c>
      <c r="H213" s="18">
        <v>52.645000000000003</v>
      </c>
      <c r="I213" s="8">
        <v>1712.0213000000001</v>
      </c>
      <c r="J213" s="9">
        <v>1833018</v>
      </c>
      <c r="K213" s="18">
        <v>233.1977</v>
      </c>
      <c r="L213" s="8">
        <v>83251.190199999997</v>
      </c>
      <c r="M213" s="9">
        <v>88938625</v>
      </c>
      <c r="N213" s="29">
        <v>23.745000000000001</v>
      </c>
      <c r="O213" s="30">
        <v>23.932500000000001</v>
      </c>
      <c r="P213" s="30">
        <v>22.09</v>
      </c>
      <c r="Q213" s="30">
        <v>23.122499999999999</v>
      </c>
      <c r="R213" s="31">
        <v>-2.6200000000000001E-2</v>
      </c>
    </row>
    <row r="214" spans="1:18" x14ac:dyDescent="0.2">
      <c r="A214" s="11">
        <v>44232</v>
      </c>
      <c r="B214" s="5" t="s">
        <v>241</v>
      </c>
      <c r="C214" s="10">
        <v>44228</v>
      </c>
      <c r="D214" s="5" t="s">
        <v>178</v>
      </c>
      <c r="E214" s="18">
        <v>196.79179999999999</v>
      </c>
      <c r="F214" s="8">
        <v>21666.500800000002</v>
      </c>
      <c r="G214" s="9">
        <v>22061139</v>
      </c>
      <c r="H214" s="18">
        <v>59.0627</v>
      </c>
      <c r="I214" s="8">
        <v>1908.5839000000001</v>
      </c>
      <c r="J214" s="9">
        <v>2023994</v>
      </c>
      <c r="K214" s="18">
        <v>255.8545</v>
      </c>
      <c r="L214" s="8">
        <v>23575.084699999999</v>
      </c>
      <c r="M214" s="9">
        <v>24085133</v>
      </c>
      <c r="N214" s="29">
        <v>23.122499999999999</v>
      </c>
      <c r="O214" s="30">
        <v>23.934999999999999</v>
      </c>
      <c r="P214" s="30">
        <v>20.079999999999998</v>
      </c>
      <c r="Q214" s="30">
        <v>23.414999999999999</v>
      </c>
      <c r="R214" s="31">
        <v>1.2699999999999999E-2</v>
      </c>
    </row>
    <row r="215" spans="1:18" x14ac:dyDescent="0.2">
      <c r="A215" s="11">
        <v>44235</v>
      </c>
      <c r="B215" s="5" t="s">
        <v>244</v>
      </c>
      <c r="C215" s="10">
        <v>44228</v>
      </c>
      <c r="D215" s="5" t="s">
        <v>178</v>
      </c>
      <c r="E215" s="18">
        <v>152.24809999999999</v>
      </c>
      <c r="F215" s="8">
        <v>22238.334699999999</v>
      </c>
      <c r="G215" s="9">
        <v>22651110</v>
      </c>
      <c r="H215" s="18">
        <v>45.764499999999998</v>
      </c>
      <c r="I215" s="8">
        <v>1618.5681</v>
      </c>
      <c r="J215" s="9">
        <v>1698320</v>
      </c>
      <c r="K215" s="18">
        <v>198.01259999999999</v>
      </c>
      <c r="L215" s="8">
        <v>23856.9028</v>
      </c>
      <c r="M215" s="9">
        <v>24349430</v>
      </c>
      <c r="N215" s="29">
        <v>23.414999999999999</v>
      </c>
      <c r="O215" s="30">
        <v>24.344999999999999</v>
      </c>
      <c r="P215" s="30">
        <v>22.177499999999998</v>
      </c>
      <c r="Q215" s="30">
        <v>23.9575</v>
      </c>
      <c r="R215" s="31">
        <v>2.3199999999999998E-2</v>
      </c>
    </row>
    <row r="216" spans="1:18" x14ac:dyDescent="0.2">
      <c r="A216" s="11">
        <v>44236</v>
      </c>
      <c r="B216" s="5" t="s">
        <v>242</v>
      </c>
      <c r="C216" s="10">
        <v>44228</v>
      </c>
      <c r="D216" s="5" t="s">
        <v>178</v>
      </c>
      <c r="E216" s="18">
        <v>174.14859999999999</v>
      </c>
      <c r="F216" s="8">
        <v>31255.473999999998</v>
      </c>
      <c r="G216" s="9">
        <v>31637924</v>
      </c>
      <c r="H216" s="18">
        <v>45.860100000000003</v>
      </c>
      <c r="I216" s="8">
        <v>1696.7689</v>
      </c>
      <c r="J216" s="9">
        <v>1828394</v>
      </c>
      <c r="K216" s="18">
        <v>220.0087</v>
      </c>
      <c r="L216" s="8">
        <v>32952.242899999997</v>
      </c>
      <c r="M216" s="9">
        <v>33466318</v>
      </c>
      <c r="N216" s="29">
        <v>23.9575</v>
      </c>
      <c r="O216" s="30">
        <v>24.467500000000001</v>
      </c>
      <c r="P216" s="30">
        <v>21.432500000000001</v>
      </c>
      <c r="Q216" s="30">
        <v>24.27</v>
      </c>
      <c r="R216" s="31">
        <v>1.2999999999999999E-2</v>
      </c>
    </row>
    <row r="217" spans="1:18" x14ac:dyDescent="0.2">
      <c r="A217" s="11">
        <v>44237</v>
      </c>
      <c r="B217" s="5" t="s">
        <v>240</v>
      </c>
      <c r="C217" s="10">
        <v>44228</v>
      </c>
      <c r="D217" s="5" t="s">
        <v>178</v>
      </c>
      <c r="E217" s="18">
        <v>181.50149999999999</v>
      </c>
      <c r="F217" s="8">
        <v>43705.883999999998</v>
      </c>
      <c r="G217" s="9">
        <v>44130906</v>
      </c>
      <c r="H217" s="18">
        <v>39.189599999999999</v>
      </c>
      <c r="I217" s="8">
        <v>1563.6691000000001</v>
      </c>
      <c r="J217" s="9">
        <v>1640983</v>
      </c>
      <c r="K217" s="18">
        <v>220.69110000000001</v>
      </c>
      <c r="L217" s="8">
        <v>45269.553099999997</v>
      </c>
      <c r="M217" s="9">
        <v>45771889</v>
      </c>
      <c r="N217" s="29">
        <v>24.27</v>
      </c>
      <c r="O217" s="30">
        <v>24.954999999999998</v>
      </c>
      <c r="P217" s="30">
        <v>20.907499999999999</v>
      </c>
      <c r="Q217" s="30">
        <v>23.952500000000001</v>
      </c>
      <c r="R217" s="31">
        <v>-1.3100000000000001E-2</v>
      </c>
    </row>
    <row r="218" spans="1:18" x14ac:dyDescent="0.2">
      <c r="A218" s="11">
        <v>44238</v>
      </c>
      <c r="B218" s="5" t="s">
        <v>243</v>
      </c>
      <c r="C218" s="10">
        <v>44228</v>
      </c>
      <c r="D218" s="5" t="s">
        <v>178</v>
      </c>
      <c r="E218" s="18">
        <v>132.565</v>
      </c>
      <c r="F218" s="8">
        <v>66429.141699999993</v>
      </c>
      <c r="G218" s="9">
        <v>68840489</v>
      </c>
      <c r="H218" s="18">
        <v>33.133899999999997</v>
      </c>
      <c r="I218" s="8">
        <v>1427.2654</v>
      </c>
      <c r="J218" s="9">
        <v>1659202</v>
      </c>
      <c r="K218" s="18">
        <v>165.69890000000001</v>
      </c>
      <c r="L218" s="8">
        <v>67856.407099999997</v>
      </c>
      <c r="M218" s="9">
        <v>70499691</v>
      </c>
      <c r="N218" s="29">
        <v>23.952500000000001</v>
      </c>
      <c r="O218" s="30">
        <v>24.2225</v>
      </c>
      <c r="P218" s="30">
        <v>21.017499999999998</v>
      </c>
      <c r="Q218" s="30">
        <v>23.045000000000002</v>
      </c>
      <c r="R218" s="31">
        <v>-3.7900000000000003E-2</v>
      </c>
    </row>
    <row r="219" spans="1:18" x14ac:dyDescent="0.2">
      <c r="A219" s="11">
        <v>44239</v>
      </c>
      <c r="B219" s="5" t="s">
        <v>241</v>
      </c>
      <c r="C219" s="10">
        <v>44228</v>
      </c>
      <c r="D219" s="5" t="s">
        <v>178</v>
      </c>
      <c r="E219" s="18">
        <v>117.06019999999999</v>
      </c>
      <c r="F219" s="8">
        <v>17556.853599999999</v>
      </c>
      <c r="G219" s="9">
        <v>17716746</v>
      </c>
      <c r="H219" s="18">
        <v>41.222299999999997</v>
      </c>
      <c r="I219" s="8">
        <v>1901.2566999999999</v>
      </c>
      <c r="J219" s="9">
        <v>2065825</v>
      </c>
      <c r="K219" s="18">
        <v>158.2825</v>
      </c>
      <c r="L219" s="8">
        <v>19458.1103</v>
      </c>
      <c r="M219" s="9">
        <v>19782571</v>
      </c>
      <c r="N219" s="29">
        <v>0</v>
      </c>
      <c r="O219" s="30">
        <v>0</v>
      </c>
      <c r="P219" s="30">
        <v>0</v>
      </c>
      <c r="Q219" s="30">
        <v>23.045000000000002</v>
      </c>
      <c r="R219" s="31"/>
    </row>
    <row r="220" spans="1:18" x14ac:dyDescent="0.2">
      <c r="A220" s="11">
        <v>44242</v>
      </c>
      <c r="B220" s="5" t="s">
        <v>244</v>
      </c>
      <c r="C220" s="10">
        <v>44228</v>
      </c>
      <c r="D220" s="5" t="s">
        <v>178</v>
      </c>
      <c r="E220" s="18">
        <v>120.852</v>
      </c>
      <c r="F220" s="8">
        <v>21278.461800000001</v>
      </c>
      <c r="G220" s="9">
        <v>21477938</v>
      </c>
      <c r="H220" s="18">
        <v>38.0139</v>
      </c>
      <c r="I220" s="8">
        <v>1824.9263000000001</v>
      </c>
      <c r="J220" s="9">
        <v>1823647</v>
      </c>
      <c r="K220" s="18">
        <v>158.86590000000001</v>
      </c>
      <c r="L220" s="8">
        <v>23103.3881</v>
      </c>
      <c r="M220" s="9">
        <v>23301585</v>
      </c>
      <c r="N220" s="29">
        <v>22.0425</v>
      </c>
      <c r="O220" s="30">
        <v>22.39</v>
      </c>
      <c r="P220" s="30">
        <v>20.822500000000002</v>
      </c>
      <c r="Q220" s="30">
        <v>21.475000000000001</v>
      </c>
      <c r="R220" s="31">
        <v>-2.5700000000000001E-2</v>
      </c>
    </row>
    <row r="221" spans="1:18" x14ac:dyDescent="0.2">
      <c r="A221" s="11">
        <v>44243</v>
      </c>
      <c r="B221" s="5" t="s">
        <v>242</v>
      </c>
      <c r="C221" s="10">
        <v>44228</v>
      </c>
      <c r="D221" s="5" t="s">
        <v>178</v>
      </c>
      <c r="E221" s="18">
        <v>175.54849999999999</v>
      </c>
      <c r="F221" s="8">
        <v>33343.933499999999</v>
      </c>
      <c r="G221" s="9">
        <v>33172822</v>
      </c>
      <c r="H221" s="18">
        <v>38.212699999999998</v>
      </c>
      <c r="I221" s="8">
        <v>2008.7165</v>
      </c>
      <c r="J221" s="9">
        <v>2074776</v>
      </c>
      <c r="K221" s="18">
        <v>213.7612</v>
      </c>
      <c r="L221" s="8">
        <v>35352.65</v>
      </c>
      <c r="M221" s="9">
        <v>35247598</v>
      </c>
      <c r="N221" s="29">
        <v>21.475000000000001</v>
      </c>
      <c r="O221" s="30">
        <v>22.114999999999998</v>
      </c>
      <c r="P221" s="30">
        <v>20.535</v>
      </c>
      <c r="Q221" s="30">
        <v>21.78</v>
      </c>
      <c r="R221" s="31">
        <v>1.4200000000000001E-2</v>
      </c>
    </row>
    <row r="222" spans="1:18" x14ac:dyDescent="0.2">
      <c r="A222" s="11">
        <v>44244</v>
      </c>
      <c r="B222" s="5" t="s">
        <v>240</v>
      </c>
      <c r="C222" s="10">
        <v>44228</v>
      </c>
      <c r="D222" s="5" t="s">
        <v>178</v>
      </c>
      <c r="E222" s="18">
        <v>151.22389999999999</v>
      </c>
      <c r="F222" s="8">
        <v>40220.227500000001</v>
      </c>
      <c r="G222" s="9">
        <v>39980339</v>
      </c>
      <c r="H222" s="18">
        <v>32.607900000000001</v>
      </c>
      <c r="I222" s="8">
        <v>1756.9395999999999</v>
      </c>
      <c r="J222" s="9">
        <v>1856241</v>
      </c>
      <c r="K222" s="18">
        <v>183.83179999999999</v>
      </c>
      <c r="L222" s="8">
        <v>41977.167099999999</v>
      </c>
      <c r="M222" s="9">
        <v>41836580</v>
      </c>
      <c r="N222" s="29">
        <v>21.78</v>
      </c>
      <c r="O222" s="30">
        <v>21.88</v>
      </c>
      <c r="P222" s="30">
        <v>21.0975</v>
      </c>
      <c r="Q222" s="30">
        <v>21.504999999999999</v>
      </c>
      <c r="R222" s="31">
        <v>-1.26E-2</v>
      </c>
    </row>
    <row r="223" spans="1:18" x14ac:dyDescent="0.2">
      <c r="A223" s="11">
        <v>44245</v>
      </c>
      <c r="B223" s="5" t="s">
        <v>243</v>
      </c>
      <c r="C223" s="10">
        <v>44228</v>
      </c>
      <c r="D223" s="5" t="s">
        <v>178</v>
      </c>
      <c r="E223" s="18">
        <v>148.0513</v>
      </c>
      <c r="F223" s="8">
        <v>76983.663</v>
      </c>
      <c r="G223" s="9">
        <v>78304731</v>
      </c>
      <c r="H223" s="18">
        <v>34.633800000000001</v>
      </c>
      <c r="I223" s="8">
        <v>1943.1104</v>
      </c>
      <c r="J223" s="9">
        <v>2064075</v>
      </c>
      <c r="K223" s="18">
        <v>182.68510000000001</v>
      </c>
      <c r="L223" s="8">
        <v>78926.773400000005</v>
      </c>
      <c r="M223" s="9">
        <v>80368806</v>
      </c>
      <c r="N223" s="29">
        <v>21.504999999999999</v>
      </c>
      <c r="O223" s="30">
        <v>22.085000000000001</v>
      </c>
      <c r="P223" s="30">
        <v>19.962499999999999</v>
      </c>
      <c r="Q223" s="30">
        <v>21.5425</v>
      </c>
      <c r="R223" s="31">
        <v>1.6999999999999999E-3</v>
      </c>
    </row>
    <row r="224" spans="1:18" x14ac:dyDescent="0.2">
      <c r="A224" s="11">
        <v>44246</v>
      </c>
      <c r="B224" s="5" t="s">
        <v>241</v>
      </c>
      <c r="C224" s="10">
        <v>44228</v>
      </c>
      <c r="D224" s="5" t="s">
        <v>178</v>
      </c>
      <c r="E224" s="18">
        <v>157.94669999999999</v>
      </c>
      <c r="F224" s="8">
        <v>23460.616099999999</v>
      </c>
      <c r="G224" s="9">
        <v>23584565</v>
      </c>
      <c r="H224" s="18">
        <v>36.773800000000001</v>
      </c>
      <c r="I224" s="8">
        <v>2451.6718000000001</v>
      </c>
      <c r="J224" s="9">
        <v>2571103</v>
      </c>
      <c r="K224" s="18">
        <v>194.72049999999999</v>
      </c>
      <c r="L224" s="8">
        <v>25912.287899999999</v>
      </c>
      <c r="M224" s="9">
        <v>26155668</v>
      </c>
      <c r="N224" s="29">
        <v>21.5425</v>
      </c>
      <c r="O224" s="30">
        <v>22.8675</v>
      </c>
      <c r="P224" s="30">
        <v>19.344999999999999</v>
      </c>
      <c r="Q224" s="30">
        <v>22.25</v>
      </c>
      <c r="R224" s="31">
        <v>3.2800000000000003E-2</v>
      </c>
    </row>
    <row r="225" spans="1:18" x14ac:dyDescent="0.2">
      <c r="A225" s="11">
        <v>44249</v>
      </c>
      <c r="B225" s="5" t="s">
        <v>244</v>
      </c>
      <c r="C225" s="10">
        <v>44228</v>
      </c>
      <c r="D225" s="5" t="s">
        <v>178</v>
      </c>
      <c r="E225" s="18">
        <v>182.0172</v>
      </c>
      <c r="F225" s="8">
        <v>29756.151999999998</v>
      </c>
      <c r="G225" s="9">
        <v>30145546</v>
      </c>
      <c r="H225" s="18">
        <v>27.174600000000002</v>
      </c>
      <c r="I225" s="8">
        <v>2188.3429000000001</v>
      </c>
      <c r="J225" s="9">
        <v>2358961</v>
      </c>
      <c r="K225" s="18">
        <v>209.1918</v>
      </c>
      <c r="L225" s="8">
        <v>31944.494900000002</v>
      </c>
      <c r="M225" s="9">
        <v>32504507</v>
      </c>
      <c r="N225" s="29">
        <v>22.25</v>
      </c>
      <c r="O225" s="30">
        <v>25.82</v>
      </c>
      <c r="P225" s="30">
        <v>20.022500000000001</v>
      </c>
      <c r="Q225" s="30">
        <v>25.47</v>
      </c>
      <c r="R225" s="31">
        <v>0.1447</v>
      </c>
    </row>
    <row r="226" spans="1:18" x14ac:dyDescent="0.2">
      <c r="A226" s="11">
        <v>44250</v>
      </c>
      <c r="B226" s="5" t="s">
        <v>242</v>
      </c>
      <c r="C226" s="10">
        <v>44228</v>
      </c>
      <c r="D226" s="5" t="s">
        <v>178</v>
      </c>
      <c r="E226" s="18">
        <v>181.94649999999999</v>
      </c>
      <c r="F226" s="8">
        <v>36057.643799999998</v>
      </c>
      <c r="G226" s="9">
        <v>36911502</v>
      </c>
      <c r="H226" s="18">
        <v>28.171600000000002</v>
      </c>
      <c r="I226" s="8">
        <v>2200.5664999999999</v>
      </c>
      <c r="J226" s="9">
        <v>2299612</v>
      </c>
      <c r="K226" s="18">
        <v>210.1181</v>
      </c>
      <c r="L226" s="8">
        <v>38258.210299999999</v>
      </c>
      <c r="M226" s="9">
        <v>39211114</v>
      </c>
      <c r="N226" s="29">
        <v>25.47</v>
      </c>
      <c r="O226" s="30">
        <v>25.642499999999998</v>
      </c>
      <c r="P226" s="30">
        <v>23.857500000000002</v>
      </c>
      <c r="Q226" s="30">
        <v>25.227499999999999</v>
      </c>
      <c r="R226" s="31">
        <v>-9.4999999999999998E-3</v>
      </c>
    </row>
    <row r="227" spans="1:18" x14ac:dyDescent="0.2">
      <c r="A227" s="11">
        <v>44251</v>
      </c>
      <c r="B227" s="5" t="s">
        <v>240</v>
      </c>
      <c r="C227" s="10">
        <v>44228</v>
      </c>
      <c r="D227" s="5" t="s">
        <v>178</v>
      </c>
      <c r="E227" s="18">
        <v>118.2953</v>
      </c>
      <c r="F227" s="8">
        <v>28158.946499999998</v>
      </c>
      <c r="G227" s="9">
        <v>28890895</v>
      </c>
      <c r="H227" s="18">
        <v>15.787000000000001</v>
      </c>
      <c r="I227" s="8">
        <v>1042.3327999999999</v>
      </c>
      <c r="J227" s="9">
        <v>1098797</v>
      </c>
      <c r="K227" s="18">
        <v>134.0823</v>
      </c>
      <c r="L227" s="8">
        <v>29201.279299999998</v>
      </c>
      <c r="M227" s="9">
        <v>29989692</v>
      </c>
      <c r="N227" s="29">
        <v>25.227499999999999</v>
      </c>
      <c r="O227" s="30">
        <v>25.227499999999999</v>
      </c>
      <c r="P227" s="30">
        <v>23.482500000000002</v>
      </c>
      <c r="Q227" s="30">
        <v>24.1675</v>
      </c>
      <c r="R227" s="31">
        <v>-4.2000000000000003E-2</v>
      </c>
    </row>
    <row r="228" spans="1:18" x14ac:dyDescent="0.2">
      <c r="A228" s="11">
        <v>44252</v>
      </c>
      <c r="B228" s="5" t="s">
        <v>243</v>
      </c>
      <c r="C228" s="10">
        <v>44228</v>
      </c>
      <c r="D228" s="5" t="s">
        <v>178</v>
      </c>
      <c r="E228" s="18">
        <v>193.1669</v>
      </c>
      <c r="F228" s="8">
        <v>82193.652799999996</v>
      </c>
      <c r="G228" s="9">
        <v>83480179</v>
      </c>
      <c r="H228" s="18">
        <v>37.825499999999998</v>
      </c>
      <c r="I228" s="8">
        <v>1646.009</v>
      </c>
      <c r="J228" s="9">
        <v>1813021</v>
      </c>
      <c r="K228" s="18">
        <v>230.9924</v>
      </c>
      <c r="L228" s="8">
        <v>83839.661800000002</v>
      </c>
      <c r="M228" s="9">
        <v>85293200</v>
      </c>
      <c r="N228" s="29">
        <v>24.1675</v>
      </c>
      <c r="O228" s="30">
        <v>24.1675</v>
      </c>
      <c r="P228" s="30">
        <v>22.627500000000001</v>
      </c>
      <c r="Q228" s="30">
        <v>22.892499999999998</v>
      </c>
      <c r="R228" s="31">
        <v>-5.28E-2</v>
      </c>
    </row>
    <row r="229" spans="1:18" x14ac:dyDescent="0.2">
      <c r="A229" s="11">
        <v>44253</v>
      </c>
      <c r="B229" s="5" t="s">
        <v>241</v>
      </c>
      <c r="C229" s="10">
        <v>44228</v>
      </c>
      <c r="D229" s="5" t="s">
        <v>178</v>
      </c>
      <c r="E229" s="18">
        <v>251.13980000000001</v>
      </c>
      <c r="F229" s="8">
        <v>27265.565600000002</v>
      </c>
      <c r="G229" s="9">
        <v>27417497</v>
      </c>
      <c r="H229" s="18">
        <v>43.461300000000001</v>
      </c>
      <c r="I229" s="8">
        <v>1464.048</v>
      </c>
      <c r="J229" s="9">
        <v>1579646</v>
      </c>
      <c r="K229" s="18">
        <v>294.60109999999997</v>
      </c>
      <c r="L229" s="8">
        <v>28729.613600000001</v>
      </c>
      <c r="M229" s="9">
        <v>28997143</v>
      </c>
      <c r="N229" s="29">
        <v>22.892499999999998</v>
      </c>
      <c r="O229" s="30">
        <v>29.645</v>
      </c>
      <c r="P229" s="30">
        <v>22.892499999999998</v>
      </c>
      <c r="Q229" s="30">
        <v>28.142499999999998</v>
      </c>
      <c r="R229" s="31">
        <v>0.2293</v>
      </c>
    </row>
    <row r="230" spans="1:18" x14ac:dyDescent="0.2">
      <c r="A230" s="11">
        <v>44256</v>
      </c>
      <c r="B230" s="5" t="s">
        <v>244</v>
      </c>
      <c r="C230" s="10">
        <v>44256</v>
      </c>
      <c r="D230" s="5" t="s">
        <v>178</v>
      </c>
      <c r="E230" s="18">
        <v>168.4435</v>
      </c>
      <c r="F230" s="8">
        <v>24486.159299999999</v>
      </c>
      <c r="G230" s="9">
        <v>24914040</v>
      </c>
      <c r="H230" s="18">
        <v>32.340200000000003</v>
      </c>
      <c r="I230" s="8">
        <v>1105.4822999999999</v>
      </c>
      <c r="J230" s="9">
        <v>1154115</v>
      </c>
      <c r="K230" s="18">
        <v>200.78370000000001</v>
      </c>
      <c r="L230" s="8">
        <v>25591.641599999999</v>
      </c>
      <c r="M230" s="9">
        <v>26068155</v>
      </c>
      <c r="N230" s="29">
        <v>28.142499999999998</v>
      </c>
      <c r="O230" s="30">
        <v>28.142499999999998</v>
      </c>
      <c r="P230" s="30">
        <v>24.95</v>
      </c>
      <c r="Q230" s="30">
        <v>25.625</v>
      </c>
      <c r="R230" s="31">
        <v>-8.9499999999999996E-2</v>
      </c>
    </row>
    <row r="231" spans="1:18" x14ac:dyDescent="0.2">
      <c r="A231" s="11">
        <v>44257</v>
      </c>
      <c r="B231" s="5" t="s">
        <v>242</v>
      </c>
      <c r="C231" s="10">
        <v>44256</v>
      </c>
      <c r="D231" s="5" t="s">
        <v>178</v>
      </c>
      <c r="E231" s="18">
        <v>183.6001</v>
      </c>
      <c r="F231" s="8">
        <v>33254.814400000003</v>
      </c>
      <c r="G231" s="9">
        <v>34023858</v>
      </c>
      <c r="H231" s="18">
        <v>36.251800000000003</v>
      </c>
      <c r="I231" s="8">
        <v>1226.7145</v>
      </c>
      <c r="J231" s="9">
        <v>1264112</v>
      </c>
      <c r="K231" s="18">
        <v>219.8519</v>
      </c>
      <c r="L231" s="8">
        <v>34481.528899999998</v>
      </c>
      <c r="M231" s="9">
        <v>35287970</v>
      </c>
      <c r="N231" s="29">
        <v>25.625</v>
      </c>
      <c r="O231" s="30">
        <v>25.625</v>
      </c>
      <c r="P231" s="30">
        <v>23.21</v>
      </c>
      <c r="Q231" s="30">
        <v>23.605</v>
      </c>
      <c r="R231" s="31">
        <v>-7.8799999999999995E-2</v>
      </c>
    </row>
    <row r="232" spans="1:18" x14ac:dyDescent="0.2">
      <c r="A232" s="11">
        <v>44258</v>
      </c>
      <c r="B232" s="5" t="s">
        <v>240</v>
      </c>
      <c r="C232" s="10">
        <v>44256</v>
      </c>
      <c r="D232" s="5" t="s">
        <v>178</v>
      </c>
      <c r="E232" s="18">
        <v>174.9599</v>
      </c>
      <c r="F232" s="8">
        <v>41166.737099999998</v>
      </c>
      <c r="G232" s="9">
        <v>41498117</v>
      </c>
      <c r="H232" s="18">
        <v>42.850999999999999</v>
      </c>
      <c r="I232" s="8">
        <v>1446.2679000000001</v>
      </c>
      <c r="J232" s="9">
        <v>1519142</v>
      </c>
      <c r="K232" s="18">
        <v>217.8109</v>
      </c>
      <c r="L232" s="8">
        <v>42613.004999999997</v>
      </c>
      <c r="M232" s="9">
        <v>43017259</v>
      </c>
      <c r="N232" s="29">
        <v>23.605</v>
      </c>
      <c r="O232" s="30">
        <v>23.605</v>
      </c>
      <c r="P232" s="30">
        <v>21.815000000000001</v>
      </c>
      <c r="Q232" s="30">
        <v>22.09</v>
      </c>
      <c r="R232" s="31">
        <v>-6.4199999999999993E-2</v>
      </c>
    </row>
    <row r="233" spans="1:18" x14ac:dyDescent="0.2">
      <c r="A233" s="11">
        <v>44259</v>
      </c>
      <c r="B233" s="5" t="s">
        <v>243</v>
      </c>
      <c r="C233" s="10">
        <v>44256</v>
      </c>
      <c r="D233" s="5" t="s">
        <v>178</v>
      </c>
      <c r="E233" s="18">
        <v>215.19730000000001</v>
      </c>
      <c r="F233" s="8">
        <v>92851.503500000006</v>
      </c>
      <c r="G233" s="9">
        <v>94859978</v>
      </c>
      <c r="H233" s="18">
        <v>38.414700000000003</v>
      </c>
      <c r="I233" s="8">
        <v>1365.8209999999999</v>
      </c>
      <c r="J233" s="9">
        <v>1437641</v>
      </c>
      <c r="K233" s="18">
        <v>253.61199999999999</v>
      </c>
      <c r="L233" s="8">
        <v>94217.324500000002</v>
      </c>
      <c r="M233" s="9">
        <v>96297619</v>
      </c>
      <c r="N233" s="29">
        <v>22.09</v>
      </c>
      <c r="O233" s="30">
        <v>24.577500000000001</v>
      </c>
      <c r="P233" s="30">
        <v>22.09</v>
      </c>
      <c r="Q233" s="30">
        <v>24.15</v>
      </c>
      <c r="R233" s="31">
        <v>9.3299999999999994E-2</v>
      </c>
    </row>
    <row r="234" spans="1:18" x14ac:dyDescent="0.2">
      <c r="A234" s="11">
        <v>44260</v>
      </c>
      <c r="B234" s="5" t="s">
        <v>241</v>
      </c>
      <c r="C234" s="10">
        <v>44256</v>
      </c>
      <c r="D234" s="5" t="s">
        <v>178</v>
      </c>
      <c r="E234" s="18">
        <v>196.80340000000001</v>
      </c>
      <c r="F234" s="8">
        <v>22838.0602</v>
      </c>
      <c r="G234" s="9">
        <v>22940804</v>
      </c>
      <c r="H234" s="18">
        <v>38.759399999999999</v>
      </c>
      <c r="I234" s="8">
        <v>1511.4931999999999</v>
      </c>
      <c r="J234" s="9">
        <v>1574683</v>
      </c>
      <c r="K234" s="18">
        <v>235.56280000000001</v>
      </c>
      <c r="L234" s="8">
        <v>24349.553400000001</v>
      </c>
      <c r="M234" s="9">
        <v>24515487</v>
      </c>
      <c r="N234" s="29">
        <v>24.15</v>
      </c>
      <c r="O234" s="30">
        <v>26.407499999999999</v>
      </c>
      <c r="P234" s="30">
        <v>22.862500000000001</v>
      </c>
      <c r="Q234" s="30">
        <v>25.56</v>
      </c>
      <c r="R234" s="31">
        <v>5.8400000000000001E-2</v>
      </c>
    </row>
    <row r="235" spans="1:18" x14ac:dyDescent="0.2">
      <c r="A235" s="11">
        <v>44263</v>
      </c>
      <c r="B235" s="5" t="s">
        <v>244</v>
      </c>
      <c r="C235" s="10">
        <v>44256</v>
      </c>
      <c r="D235" s="5" t="s">
        <v>178</v>
      </c>
      <c r="E235" s="18">
        <v>186.8973</v>
      </c>
      <c r="F235" s="8">
        <v>31841.0458</v>
      </c>
      <c r="G235" s="9">
        <v>32405382</v>
      </c>
      <c r="H235" s="18">
        <v>30.0535</v>
      </c>
      <c r="I235" s="8">
        <v>1235.0708</v>
      </c>
      <c r="J235" s="9">
        <v>1339137</v>
      </c>
      <c r="K235" s="18">
        <v>216.95079999999999</v>
      </c>
      <c r="L235" s="8">
        <v>33076.116600000001</v>
      </c>
      <c r="M235" s="9">
        <v>33744519</v>
      </c>
      <c r="N235" s="29">
        <v>25.56</v>
      </c>
      <c r="O235" s="30">
        <v>25.6525</v>
      </c>
      <c r="P235" s="30">
        <v>21.202500000000001</v>
      </c>
      <c r="Q235" s="30">
        <v>24.675000000000001</v>
      </c>
      <c r="R235" s="31">
        <v>-3.4599999999999999E-2</v>
      </c>
    </row>
    <row r="236" spans="1:18" x14ac:dyDescent="0.2">
      <c r="A236" s="11">
        <v>44264</v>
      </c>
      <c r="B236" s="5" t="s">
        <v>242</v>
      </c>
      <c r="C236" s="10">
        <v>44256</v>
      </c>
      <c r="D236" s="5" t="s">
        <v>178</v>
      </c>
      <c r="E236" s="18">
        <v>182.45310000000001</v>
      </c>
      <c r="F236" s="8">
        <v>44423.570099999997</v>
      </c>
      <c r="G236" s="9">
        <v>45048242</v>
      </c>
      <c r="H236" s="18">
        <v>30.6585</v>
      </c>
      <c r="I236" s="8">
        <v>1387.5423000000001</v>
      </c>
      <c r="J236" s="9">
        <v>1474592</v>
      </c>
      <c r="K236" s="18">
        <v>213.11160000000001</v>
      </c>
      <c r="L236" s="8">
        <v>45811.112399999998</v>
      </c>
      <c r="M236" s="9">
        <v>46522834</v>
      </c>
      <c r="N236" s="29">
        <v>24.675000000000001</v>
      </c>
      <c r="O236" s="30">
        <v>24.675000000000001</v>
      </c>
      <c r="P236" s="30">
        <v>21.4375</v>
      </c>
      <c r="Q236" s="30">
        <v>22.495000000000001</v>
      </c>
      <c r="R236" s="31">
        <v>-8.8300000000000003E-2</v>
      </c>
    </row>
    <row r="237" spans="1:18" x14ac:dyDescent="0.2">
      <c r="A237" s="11">
        <v>44265</v>
      </c>
      <c r="B237" s="5" t="s">
        <v>240</v>
      </c>
      <c r="C237" s="10">
        <v>44256</v>
      </c>
      <c r="D237" s="5" t="s">
        <v>178</v>
      </c>
      <c r="E237" s="18">
        <v>141.6489</v>
      </c>
      <c r="F237" s="8">
        <v>70571.619900000005</v>
      </c>
      <c r="G237" s="9">
        <v>72177644</v>
      </c>
      <c r="H237" s="18">
        <v>25.095099999999999</v>
      </c>
      <c r="I237" s="8">
        <v>1195.2117000000001</v>
      </c>
      <c r="J237" s="9">
        <v>1245599</v>
      </c>
      <c r="K237" s="18">
        <v>166.744</v>
      </c>
      <c r="L237" s="8">
        <v>71766.831600000005</v>
      </c>
      <c r="M237" s="9">
        <v>73423243</v>
      </c>
      <c r="N237" s="29">
        <v>22.495000000000001</v>
      </c>
      <c r="O237" s="30">
        <v>22.495000000000001</v>
      </c>
      <c r="P237" s="30">
        <v>19.315000000000001</v>
      </c>
      <c r="Q237" s="30">
        <v>20.747499999999999</v>
      </c>
      <c r="R237" s="31">
        <v>-7.7700000000000005E-2</v>
      </c>
    </row>
    <row r="238" spans="1:18" x14ac:dyDescent="0.2">
      <c r="A238" s="11">
        <v>44267</v>
      </c>
      <c r="B238" s="5" t="s">
        <v>241</v>
      </c>
      <c r="C238" s="10">
        <v>44256</v>
      </c>
      <c r="D238" s="5" t="s">
        <v>178</v>
      </c>
      <c r="E238" s="18">
        <v>181.97290000000001</v>
      </c>
      <c r="F238" s="8">
        <v>25062.240900000001</v>
      </c>
      <c r="G238" s="9">
        <v>24831600</v>
      </c>
      <c r="H238" s="18">
        <v>32.656300000000002</v>
      </c>
      <c r="I238" s="8">
        <v>1689.8476000000001</v>
      </c>
      <c r="J238" s="9">
        <v>1750036</v>
      </c>
      <c r="K238" s="18">
        <v>214.6292</v>
      </c>
      <c r="L238" s="8">
        <v>26752.088500000002</v>
      </c>
      <c r="M238" s="9">
        <v>26581636</v>
      </c>
      <c r="N238" s="29">
        <v>20.747499999999999</v>
      </c>
      <c r="O238" s="30">
        <v>22.67</v>
      </c>
      <c r="P238" s="30">
        <v>18.537500000000001</v>
      </c>
      <c r="Q238" s="30">
        <v>21.7075</v>
      </c>
      <c r="R238" s="31">
        <v>4.6300000000000001E-2</v>
      </c>
    </row>
    <row r="239" spans="1:18" x14ac:dyDescent="0.2">
      <c r="A239" s="11">
        <v>44270</v>
      </c>
      <c r="B239" s="5" t="s">
        <v>244</v>
      </c>
      <c r="C239" s="10">
        <v>44256</v>
      </c>
      <c r="D239" s="5" t="s">
        <v>178</v>
      </c>
      <c r="E239" s="18">
        <v>198.95519999999999</v>
      </c>
      <c r="F239" s="8">
        <v>29960.6574</v>
      </c>
      <c r="G239" s="9">
        <v>30370922</v>
      </c>
      <c r="H239" s="18">
        <v>26.757300000000001</v>
      </c>
      <c r="I239" s="8">
        <v>1639.8109999999999</v>
      </c>
      <c r="J239" s="9">
        <v>1753635</v>
      </c>
      <c r="K239" s="18">
        <v>225.71250000000001</v>
      </c>
      <c r="L239" s="8">
        <v>31600.468400000002</v>
      </c>
      <c r="M239" s="9">
        <v>32124557</v>
      </c>
      <c r="N239" s="29">
        <v>21.7075</v>
      </c>
      <c r="O239" s="30">
        <v>22.932500000000001</v>
      </c>
      <c r="P239" s="30">
        <v>20.995000000000001</v>
      </c>
      <c r="Q239" s="30">
        <v>21.227499999999999</v>
      </c>
      <c r="R239" s="31">
        <v>-2.2100000000000002E-2</v>
      </c>
    </row>
    <row r="240" spans="1:18" x14ac:dyDescent="0.2">
      <c r="A240" s="11">
        <v>44271</v>
      </c>
      <c r="B240" s="5" t="s">
        <v>242</v>
      </c>
      <c r="C240" s="10">
        <v>44256</v>
      </c>
      <c r="D240" s="5" t="s">
        <v>178</v>
      </c>
      <c r="E240" s="18">
        <v>170.7774</v>
      </c>
      <c r="F240" s="8">
        <v>32181.473300000001</v>
      </c>
      <c r="G240" s="9">
        <v>32938838</v>
      </c>
      <c r="H240" s="18">
        <v>22.932200000000002</v>
      </c>
      <c r="I240" s="8">
        <v>1453.4232999999999</v>
      </c>
      <c r="J240" s="9">
        <v>1568797</v>
      </c>
      <c r="K240" s="18">
        <v>193.70959999999999</v>
      </c>
      <c r="L240" s="8">
        <v>33634.8966</v>
      </c>
      <c r="M240" s="9">
        <v>34507635</v>
      </c>
      <c r="N240" s="29">
        <v>21.227499999999999</v>
      </c>
      <c r="O240" s="30">
        <v>21.227499999999999</v>
      </c>
      <c r="P240" s="30">
        <v>18.0625</v>
      </c>
      <c r="Q240" s="30">
        <v>20.190000000000001</v>
      </c>
      <c r="R240" s="31">
        <v>-4.8899999999999999E-2</v>
      </c>
    </row>
    <row r="241" spans="1:18" x14ac:dyDescent="0.2">
      <c r="A241" s="11">
        <v>44272</v>
      </c>
      <c r="B241" s="5" t="s">
        <v>240</v>
      </c>
      <c r="C241" s="10">
        <v>44256</v>
      </c>
      <c r="D241" s="5" t="s">
        <v>178</v>
      </c>
      <c r="E241" s="18">
        <v>173.23699999999999</v>
      </c>
      <c r="F241" s="8">
        <v>39859.374300000003</v>
      </c>
      <c r="G241" s="9">
        <v>41182493</v>
      </c>
      <c r="H241" s="18">
        <v>21.531700000000001</v>
      </c>
      <c r="I241" s="8">
        <v>1602.3923</v>
      </c>
      <c r="J241" s="9">
        <v>1761592</v>
      </c>
      <c r="K241" s="18">
        <v>194.7687</v>
      </c>
      <c r="L241" s="8">
        <v>41461.766600000003</v>
      </c>
      <c r="M241" s="9">
        <v>42944085</v>
      </c>
      <c r="N241" s="29">
        <v>20.190000000000001</v>
      </c>
      <c r="O241" s="30">
        <v>20.420000000000002</v>
      </c>
      <c r="P241" s="30">
        <v>18.62</v>
      </c>
      <c r="Q241" s="30">
        <v>20.157499999999999</v>
      </c>
      <c r="R241" s="31">
        <v>-1.6000000000000001E-3</v>
      </c>
    </row>
    <row r="242" spans="1:18" x14ac:dyDescent="0.2">
      <c r="A242" s="11">
        <v>44273</v>
      </c>
      <c r="B242" s="5" t="s">
        <v>243</v>
      </c>
      <c r="C242" s="10">
        <v>44256</v>
      </c>
      <c r="D242" s="5" t="s">
        <v>178</v>
      </c>
      <c r="E242" s="18">
        <v>212.1156</v>
      </c>
      <c r="F242" s="8">
        <v>89434.765899999999</v>
      </c>
      <c r="G242" s="9">
        <v>95082595</v>
      </c>
      <c r="H242" s="18">
        <v>23.764900000000001</v>
      </c>
      <c r="I242" s="8">
        <v>1895.1034</v>
      </c>
      <c r="J242" s="9">
        <v>2067138</v>
      </c>
      <c r="K242" s="18">
        <v>235.88050000000001</v>
      </c>
      <c r="L242" s="8">
        <v>91329.869300000006</v>
      </c>
      <c r="M242" s="9">
        <v>97149733</v>
      </c>
      <c r="N242" s="29">
        <v>20.157499999999999</v>
      </c>
      <c r="O242" s="30">
        <v>20.947500000000002</v>
      </c>
      <c r="P242" s="30">
        <v>16.682500000000001</v>
      </c>
      <c r="Q242" s="30">
        <v>20.079999999999998</v>
      </c>
      <c r="R242" s="31">
        <v>-3.8E-3</v>
      </c>
    </row>
    <row r="243" spans="1:18" x14ac:dyDescent="0.2">
      <c r="A243" s="11">
        <v>44274</v>
      </c>
      <c r="B243" s="5" t="s">
        <v>241</v>
      </c>
      <c r="C243" s="10">
        <v>44256</v>
      </c>
      <c r="D243" s="5" t="s">
        <v>178</v>
      </c>
      <c r="E243" s="18">
        <v>226.6951</v>
      </c>
      <c r="F243" s="8">
        <v>27269.1731</v>
      </c>
      <c r="G243" s="9">
        <v>28097071</v>
      </c>
      <c r="H243" s="18">
        <v>27.161200000000001</v>
      </c>
      <c r="I243" s="8">
        <v>2201.2195000000002</v>
      </c>
      <c r="J243" s="9">
        <v>2481521</v>
      </c>
      <c r="K243" s="18">
        <v>253.8563</v>
      </c>
      <c r="L243" s="8">
        <v>29470.392599999999</v>
      </c>
      <c r="M243" s="9">
        <v>30578592</v>
      </c>
      <c r="N243" s="29">
        <v>20.079999999999998</v>
      </c>
      <c r="O243" s="30">
        <v>21.864999999999998</v>
      </c>
      <c r="P243" s="30">
        <v>18.725000000000001</v>
      </c>
      <c r="Q243" s="30">
        <v>19.987500000000001</v>
      </c>
      <c r="R243" s="31">
        <v>-4.5999999999999999E-3</v>
      </c>
    </row>
    <row r="244" spans="1:18" x14ac:dyDescent="0.2">
      <c r="A244" s="11">
        <v>44277</v>
      </c>
      <c r="B244" s="5" t="s">
        <v>244</v>
      </c>
      <c r="C244" s="10">
        <v>44256</v>
      </c>
      <c r="D244" s="5" t="s">
        <v>178</v>
      </c>
      <c r="E244" s="18">
        <v>175.84809999999999</v>
      </c>
      <c r="F244" s="8">
        <v>25612.752700000001</v>
      </c>
      <c r="G244" s="9">
        <v>26755230</v>
      </c>
      <c r="H244" s="18">
        <v>21.392900000000001</v>
      </c>
      <c r="I244" s="8">
        <v>1809.0963999999999</v>
      </c>
      <c r="J244" s="9">
        <v>1885430</v>
      </c>
      <c r="K244" s="18">
        <v>197.24100000000001</v>
      </c>
      <c r="L244" s="8">
        <v>27421.849099999999</v>
      </c>
      <c r="M244" s="9">
        <v>28640660</v>
      </c>
      <c r="N244" s="29">
        <v>19.987500000000001</v>
      </c>
      <c r="O244" s="30">
        <v>21.232500000000002</v>
      </c>
      <c r="P244" s="30">
        <v>18.97</v>
      </c>
      <c r="Q244" s="30">
        <v>20.4925</v>
      </c>
      <c r="R244" s="31">
        <v>2.53E-2</v>
      </c>
    </row>
    <row r="245" spans="1:18" x14ac:dyDescent="0.2">
      <c r="A245" s="11">
        <v>44278</v>
      </c>
      <c r="B245" s="5" t="s">
        <v>242</v>
      </c>
      <c r="C245" s="10">
        <v>44256</v>
      </c>
      <c r="D245" s="5" t="s">
        <v>178</v>
      </c>
      <c r="E245" s="18">
        <v>192.8922</v>
      </c>
      <c r="F245" s="8">
        <v>33207.947099999998</v>
      </c>
      <c r="G245" s="9">
        <v>34602842</v>
      </c>
      <c r="H245" s="18">
        <v>23.302399999999999</v>
      </c>
      <c r="I245" s="8">
        <v>1881.4119000000001</v>
      </c>
      <c r="J245" s="9">
        <v>1908541</v>
      </c>
      <c r="K245" s="18">
        <v>216.19460000000001</v>
      </c>
      <c r="L245" s="8">
        <v>35089.358999999997</v>
      </c>
      <c r="M245" s="9">
        <v>36511383</v>
      </c>
      <c r="N245" s="29">
        <v>20.4925</v>
      </c>
      <c r="O245" s="30">
        <v>22.135000000000002</v>
      </c>
      <c r="P245" s="30">
        <v>20.4925</v>
      </c>
      <c r="Q245" s="30">
        <v>20.664999999999999</v>
      </c>
      <c r="R245" s="31">
        <v>8.3999999999999995E-3</v>
      </c>
    </row>
    <row r="246" spans="1:18" x14ac:dyDescent="0.2">
      <c r="A246" s="11">
        <v>44279</v>
      </c>
      <c r="B246" s="5" t="s">
        <v>240</v>
      </c>
      <c r="C246" s="10">
        <v>44256</v>
      </c>
      <c r="D246" s="5" t="s">
        <v>178</v>
      </c>
      <c r="E246" s="18">
        <v>189.7567</v>
      </c>
      <c r="F246" s="8">
        <v>41407.412400000001</v>
      </c>
      <c r="G246" s="9">
        <v>43341315</v>
      </c>
      <c r="H246" s="18">
        <v>16.929099999999998</v>
      </c>
      <c r="I246" s="8">
        <v>1306.2356</v>
      </c>
      <c r="J246" s="9">
        <v>1371385</v>
      </c>
      <c r="K246" s="18">
        <v>206.6858</v>
      </c>
      <c r="L246" s="8">
        <v>42713.648000000001</v>
      </c>
      <c r="M246" s="9">
        <v>44712700</v>
      </c>
      <c r="N246" s="29">
        <v>20.664999999999999</v>
      </c>
      <c r="O246" s="30">
        <v>22.6875</v>
      </c>
      <c r="P246" s="30">
        <v>19.745000000000001</v>
      </c>
      <c r="Q246" s="30">
        <v>22.454999999999998</v>
      </c>
      <c r="R246" s="31">
        <v>8.6599999999999996E-2</v>
      </c>
    </row>
    <row r="247" spans="1:18" x14ac:dyDescent="0.2">
      <c r="A247" s="11">
        <v>44280</v>
      </c>
      <c r="B247" s="5" t="s">
        <v>243</v>
      </c>
      <c r="C247" s="10">
        <v>44256</v>
      </c>
      <c r="D247" s="5" t="s">
        <v>178</v>
      </c>
      <c r="E247" s="18">
        <v>240.1345</v>
      </c>
      <c r="F247" s="8">
        <v>91774.912899999996</v>
      </c>
      <c r="G247" s="9">
        <v>100109314</v>
      </c>
      <c r="H247" s="18">
        <v>24.142900000000001</v>
      </c>
      <c r="I247" s="8">
        <v>1238.7624000000001</v>
      </c>
      <c r="J247" s="9">
        <v>1375385</v>
      </c>
      <c r="K247" s="18">
        <v>264.2774</v>
      </c>
      <c r="L247" s="8">
        <v>93013.675300000003</v>
      </c>
      <c r="M247" s="9">
        <v>101484699</v>
      </c>
      <c r="N247" s="29">
        <v>22.454999999999998</v>
      </c>
      <c r="O247" s="30">
        <v>23.3125</v>
      </c>
      <c r="P247" s="30">
        <v>21.12</v>
      </c>
      <c r="Q247" s="30">
        <v>22.697500000000002</v>
      </c>
      <c r="R247" s="31">
        <v>1.0800000000000001E-2</v>
      </c>
    </row>
    <row r="248" spans="1:18" x14ac:dyDescent="0.2">
      <c r="A248" s="11">
        <v>44281</v>
      </c>
      <c r="B248" s="5" t="s">
        <v>241</v>
      </c>
      <c r="C248" s="10">
        <v>44256</v>
      </c>
      <c r="D248" s="5" t="s">
        <v>178</v>
      </c>
      <c r="E248" s="18">
        <v>159.77760000000001</v>
      </c>
      <c r="F248" s="8">
        <v>19548.891199999998</v>
      </c>
      <c r="G248" s="9">
        <v>20392765</v>
      </c>
      <c r="H248" s="18">
        <v>25.549700000000001</v>
      </c>
      <c r="I248" s="8">
        <v>988.61099999999999</v>
      </c>
      <c r="J248" s="9">
        <v>1047840</v>
      </c>
      <c r="K248" s="18">
        <v>185.32730000000001</v>
      </c>
      <c r="L248" s="8">
        <v>20537.502199999999</v>
      </c>
      <c r="M248" s="9">
        <v>21440605</v>
      </c>
      <c r="N248" s="29">
        <v>22.697500000000002</v>
      </c>
      <c r="O248" s="30">
        <v>22.9175</v>
      </c>
      <c r="P248" s="30">
        <v>18.225000000000001</v>
      </c>
      <c r="Q248" s="30">
        <v>20.65</v>
      </c>
      <c r="R248" s="31">
        <v>-9.0200000000000002E-2</v>
      </c>
    </row>
    <row r="249" spans="1:18" x14ac:dyDescent="0.2">
      <c r="A249" s="11">
        <v>44285</v>
      </c>
      <c r="B249" s="5" t="s">
        <v>242</v>
      </c>
      <c r="C249" s="10">
        <v>44256</v>
      </c>
      <c r="D249" s="5" t="s">
        <v>178</v>
      </c>
      <c r="E249" s="18">
        <v>157.7841</v>
      </c>
      <c r="F249" s="8">
        <v>26152.785100000001</v>
      </c>
      <c r="G249" s="9">
        <v>26930036</v>
      </c>
      <c r="H249" s="18">
        <v>22.0412</v>
      </c>
      <c r="I249" s="8">
        <v>868.14689999999996</v>
      </c>
      <c r="J249" s="9">
        <v>935864</v>
      </c>
      <c r="K249" s="18">
        <v>179.8253</v>
      </c>
      <c r="L249" s="8">
        <v>27020.932000000001</v>
      </c>
      <c r="M249" s="9">
        <v>27865900</v>
      </c>
      <c r="N249" s="29">
        <v>0</v>
      </c>
      <c r="O249" s="30">
        <v>0</v>
      </c>
      <c r="P249" s="30">
        <v>0</v>
      </c>
      <c r="Q249" s="30">
        <v>20.65</v>
      </c>
      <c r="R249" s="31"/>
    </row>
    <row r="250" spans="1:18" x14ac:dyDescent="0.2">
      <c r="A250" s="11">
        <v>44286</v>
      </c>
      <c r="B250" s="5" t="s">
        <v>240</v>
      </c>
      <c r="C250" s="10">
        <v>44256</v>
      </c>
      <c r="D250" s="5" t="s">
        <v>178</v>
      </c>
      <c r="E250" s="18">
        <v>154.29820000000001</v>
      </c>
      <c r="F250" s="8">
        <v>33635.745699999999</v>
      </c>
      <c r="G250" s="9">
        <v>35184527</v>
      </c>
      <c r="H250" s="18">
        <v>22.311</v>
      </c>
      <c r="I250" s="8">
        <v>874.67560000000003</v>
      </c>
      <c r="J250" s="9">
        <v>934299</v>
      </c>
      <c r="K250" s="18">
        <v>176.60919999999999</v>
      </c>
      <c r="L250" s="8">
        <v>34510.421300000002</v>
      </c>
      <c r="M250" s="9">
        <v>36118826</v>
      </c>
      <c r="N250" s="29">
        <v>20.484999999999999</v>
      </c>
      <c r="O250" s="30">
        <v>20.83</v>
      </c>
      <c r="P250" s="30">
        <v>19.995000000000001</v>
      </c>
      <c r="Q250" s="30">
        <v>20.645</v>
      </c>
      <c r="R250" s="31">
        <v>7.7999999999999996E-3</v>
      </c>
    </row>
    <row r="251" spans="1:18" x14ac:dyDescent="0.2">
      <c r="A251" s="11">
        <v>44287</v>
      </c>
      <c r="B251" s="5" t="s">
        <v>243</v>
      </c>
      <c r="C251" s="10">
        <v>44287</v>
      </c>
      <c r="D251" s="5" t="s">
        <v>179</v>
      </c>
      <c r="E251" s="18">
        <v>161.69919999999999</v>
      </c>
      <c r="F251" s="8">
        <v>71401.995299999995</v>
      </c>
      <c r="G251" s="9">
        <v>76645897</v>
      </c>
      <c r="H251" s="18">
        <v>26.429400000000001</v>
      </c>
      <c r="I251" s="8">
        <v>1031.0089</v>
      </c>
      <c r="J251" s="9">
        <v>1023153</v>
      </c>
      <c r="K251" s="18">
        <v>188.12860000000001</v>
      </c>
      <c r="L251" s="8">
        <v>72433.004199999996</v>
      </c>
      <c r="M251" s="9">
        <v>77669050</v>
      </c>
      <c r="N251" s="29">
        <v>20.645</v>
      </c>
      <c r="O251" s="30">
        <v>20.675000000000001</v>
      </c>
      <c r="P251" s="30">
        <v>19.73</v>
      </c>
      <c r="Q251" s="30">
        <v>19.987500000000001</v>
      </c>
      <c r="R251" s="31">
        <v>-3.1800000000000002E-2</v>
      </c>
    </row>
    <row r="252" spans="1:18" x14ac:dyDescent="0.2">
      <c r="A252" s="11">
        <v>44291</v>
      </c>
      <c r="B252" s="5" t="s">
        <v>244</v>
      </c>
      <c r="C252" s="10">
        <v>44287</v>
      </c>
      <c r="D252" s="5" t="s">
        <v>179</v>
      </c>
      <c r="E252" s="18">
        <v>196.61930000000001</v>
      </c>
      <c r="F252" s="8">
        <v>27163.116600000001</v>
      </c>
      <c r="G252" s="9">
        <v>28218437</v>
      </c>
      <c r="H252" s="18">
        <v>32.661499999999997</v>
      </c>
      <c r="I252" s="8">
        <v>1374.3587</v>
      </c>
      <c r="J252" s="9">
        <v>1421180</v>
      </c>
      <c r="K252" s="18">
        <v>229.2808</v>
      </c>
      <c r="L252" s="8">
        <v>28537.475299999998</v>
      </c>
      <c r="M252" s="9">
        <v>29639617</v>
      </c>
      <c r="N252" s="29">
        <v>19.987500000000001</v>
      </c>
      <c r="O252" s="30">
        <v>23.305</v>
      </c>
      <c r="P252" s="30">
        <v>19.987500000000001</v>
      </c>
      <c r="Q252" s="30">
        <v>21.215</v>
      </c>
      <c r="R252" s="31">
        <v>6.1400000000000003E-2</v>
      </c>
    </row>
    <row r="253" spans="1:18" x14ac:dyDescent="0.2">
      <c r="A253" s="11">
        <v>44292</v>
      </c>
      <c r="B253" s="5" t="s">
        <v>242</v>
      </c>
      <c r="C253" s="10">
        <v>44287</v>
      </c>
      <c r="D253" s="5" t="s">
        <v>179</v>
      </c>
      <c r="E253" s="18">
        <v>188.08330000000001</v>
      </c>
      <c r="F253" s="8">
        <v>32563.562900000001</v>
      </c>
      <c r="G253" s="9">
        <v>34266325</v>
      </c>
      <c r="H253" s="18">
        <v>35.011899999999997</v>
      </c>
      <c r="I253" s="8">
        <v>1336.3234</v>
      </c>
      <c r="J253" s="9">
        <v>1262384</v>
      </c>
      <c r="K253" s="18">
        <v>223.09520000000001</v>
      </c>
      <c r="L253" s="8">
        <v>33899.886299999998</v>
      </c>
      <c r="M253" s="9">
        <v>35528709</v>
      </c>
      <c r="N253" s="29">
        <v>21.215</v>
      </c>
      <c r="O253" s="30">
        <v>22.24</v>
      </c>
      <c r="P253" s="30">
        <v>19.805</v>
      </c>
      <c r="Q253" s="30">
        <v>20.84</v>
      </c>
      <c r="R253" s="31">
        <v>-1.77E-2</v>
      </c>
    </row>
    <row r="254" spans="1:18" x14ac:dyDescent="0.2">
      <c r="A254" s="11">
        <v>44293</v>
      </c>
      <c r="B254" s="5" t="s">
        <v>240</v>
      </c>
      <c r="C254" s="10">
        <v>44287</v>
      </c>
      <c r="D254" s="5" t="s">
        <v>179</v>
      </c>
      <c r="E254" s="18">
        <v>182.70359999999999</v>
      </c>
      <c r="F254" s="8">
        <v>41401.593500000003</v>
      </c>
      <c r="G254" s="9">
        <v>44165323</v>
      </c>
      <c r="H254" s="18">
        <v>36.0886</v>
      </c>
      <c r="I254" s="8">
        <v>1432.2434000000001</v>
      </c>
      <c r="J254" s="9">
        <v>1370975</v>
      </c>
      <c r="K254" s="18">
        <v>218.79220000000001</v>
      </c>
      <c r="L254" s="8">
        <v>42833.836900000002</v>
      </c>
      <c r="M254" s="9">
        <v>45536298</v>
      </c>
      <c r="N254" s="29">
        <v>20.84</v>
      </c>
      <c r="O254" s="30">
        <v>21.297499999999999</v>
      </c>
      <c r="P254" s="30">
        <v>19.43</v>
      </c>
      <c r="Q254" s="30">
        <v>20.247499999999999</v>
      </c>
      <c r="R254" s="31">
        <v>-2.8400000000000002E-2</v>
      </c>
    </row>
    <row r="255" spans="1:18" x14ac:dyDescent="0.2">
      <c r="A255" s="11">
        <v>44294</v>
      </c>
      <c r="B255" s="5" t="s">
        <v>243</v>
      </c>
      <c r="C255" s="10">
        <v>44287</v>
      </c>
      <c r="D255" s="5" t="s">
        <v>179</v>
      </c>
      <c r="E255" s="18">
        <v>168.72810000000001</v>
      </c>
      <c r="F255" s="8">
        <v>82480.464800000002</v>
      </c>
      <c r="G255" s="9">
        <v>89376673</v>
      </c>
      <c r="H255" s="18">
        <v>39.426000000000002</v>
      </c>
      <c r="I255" s="8">
        <v>1561.0103999999999</v>
      </c>
      <c r="J255" s="9">
        <v>1403244</v>
      </c>
      <c r="K255" s="18">
        <v>208.1541</v>
      </c>
      <c r="L255" s="8">
        <v>84041.475200000001</v>
      </c>
      <c r="M255" s="9">
        <v>90779917</v>
      </c>
      <c r="N255" s="29">
        <v>20.247499999999999</v>
      </c>
      <c r="O255" s="30">
        <v>20.585000000000001</v>
      </c>
      <c r="P255" s="30">
        <v>19.170000000000002</v>
      </c>
      <c r="Q255" s="30">
        <v>20.3125</v>
      </c>
      <c r="R255" s="31">
        <v>3.2000000000000002E-3</v>
      </c>
    </row>
    <row r="256" spans="1:18" x14ac:dyDescent="0.2">
      <c r="A256" s="11">
        <v>44295</v>
      </c>
      <c r="B256" s="5" t="s">
        <v>241</v>
      </c>
      <c r="C256" s="10">
        <v>44287</v>
      </c>
      <c r="D256" s="5" t="s">
        <v>179</v>
      </c>
      <c r="E256" s="18">
        <v>142.37139999999999</v>
      </c>
      <c r="F256" s="8">
        <v>19722.466899999999</v>
      </c>
      <c r="G256" s="9">
        <v>20832601</v>
      </c>
      <c r="H256" s="18">
        <v>37.430599999999998</v>
      </c>
      <c r="I256" s="8">
        <v>1649.9593</v>
      </c>
      <c r="J256" s="9">
        <v>1595237</v>
      </c>
      <c r="K256" s="18">
        <v>179.80199999999999</v>
      </c>
      <c r="L256" s="8">
        <v>21372.426200000002</v>
      </c>
      <c r="M256" s="9">
        <v>22427838</v>
      </c>
      <c r="N256" s="29">
        <v>20.3125</v>
      </c>
      <c r="O256" s="30">
        <v>20.967500000000001</v>
      </c>
      <c r="P256" s="30">
        <v>19.682500000000001</v>
      </c>
      <c r="Q256" s="30">
        <v>19.785</v>
      </c>
      <c r="R256" s="31">
        <v>-2.5999999999999999E-2</v>
      </c>
    </row>
    <row r="257" spans="1:18" x14ac:dyDescent="0.2">
      <c r="A257" s="11">
        <v>44298</v>
      </c>
      <c r="B257" s="5" t="s">
        <v>244</v>
      </c>
      <c r="C257" s="10">
        <v>44287</v>
      </c>
      <c r="D257" s="5" t="s">
        <v>179</v>
      </c>
      <c r="E257" s="18">
        <v>228.7157</v>
      </c>
      <c r="F257" s="8">
        <v>31778.137900000002</v>
      </c>
      <c r="G257" s="9">
        <v>33875513</v>
      </c>
      <c r="H257" s="18">
        <v>48.3429</v>
      </c>
      <c r="I257" s="8">
        <v>2278.761</v>
      </c>
      <c r="J257" s="9">
        <v>2372674</v>
      </c>
      <c r="K257" s="18">
        <v>277.05860000000001</v>
      </c>
      <c r="L257" s="8">
        <v>34056.8989</v>
      </c>
      <c r="M257" s="9">
        <v>36248187</v>
      </c>
      <c r="N257" s="29">
        <v>19.785</v>
      </c>
      <c r="O257" s="30">
        <v>23.302499999999998</v>
      </c>
      <c r="P257" s="30">
        <v>19.785</v>
      </c>
      <c r="Q257" s="30">
        <v>22.995000000000001</v>
      </c>
      <c r="R257" s="31">
        <v>0.16220000000000001</v>
      </c>
    </row>
    <row r="258" spans="1:18" x14ac:dyDescent="0.2">
      <c r="A258" s="11">
        <v>44299</v>
      </c>
      <c r="B258" s="5" t="s">
        <v>242</v>
      </c>
      <c r="C258" s="10">
        <v>44287</v>
      </c>
      <c r="D258" s="5" t="s">
        <v>179</v>
      </c>
      <c r="E258" s="18">
        <v>190.2236</v>
      </c>
      <c r="F258" s="8">
        <v>40031.228499999997</v>
      </c>
      <c r="G258" s="9">
        <v>44154495</v>
      </c>
      <c r="H258" s="18">
        <v>35.158200000000001</v>
      </c>
      <c r="I258" s="8">
        <v>1819.1226999999999</v>
      </c>
      <c r="J258" s="9">
        <v>1846452</v>
      </c>
      <c r="K258" s="18">
        <v>225.3818</v>
      </c>
      <c r="L258" s="8">
        <v>41850.351199999997</v>
      </c>
      <c r="M258" s="9">
        <v>46000947</v>
      </c>
      <c r="N258" s="29">
        <v>22.995000000000001</v>
      </c>
      <c r="O258" s="30">
        <v>22.995000000000001</v>
      </c>
      <c r="P258" s="30">
        <v>20.297499999999999</v>
      </c>
      <c r="Q258" s="30">
        <v>20.46</v>
      </c>
      <c r="R258" s="31">
        <v>-0.11020000000000001</v>
      </c>
    </row>
    <row r="259" spans="1:18" x14ac:dyDescent="0.2">
      <c r="A259" s="11">
        <v>44301</v>
      </c>
      <c r="B259" s="5" t="s">
        <v>243</v>
      </c>
      <c r="C259" s="10">
        <v>44287</v>
      </c>
      <c r="D259" s="5" t="s">
        <v>179</v>
      </c>
      <c r="E259" s="18">
        <v>230.43340000000001</v>
      </c>
      <c r="F259" s="8">
        <v>89780.998500000002</v>
      </c>
      <c r="G259" s="9">
        <v>100934979</v>
      </c>
      <c r="H259" s="18">
        <v>30.810700000000001</v>
      </c>
      <c r="I259" s="8">
        <v>1648.8371</v>
      </c>
      <c r="J259" s="9">
        <v>1718747</v>
      </c>
      <c r="K259" s="18">
        <v>261.2441</v>
      </c>
      <c r="L259" s="8">
        <v>91429.835600000006</v>
      </c>
      <c r="M259" s="9">
        <v>102653726</v>
      </c>
      <c r="N259" s="29">
        <v>20.46</v>
      </c>
      <c r="O259" s="30">
        <v>21.545000000000002</v>
      </c>
      <c r="P259" s="30">
        <v>18.245000000000001</v>
      </c>
      <c r="Q259" s="30">
        <v>20.89</v>
      </c>
      <c r="R259" s="31">
        <v>2.1000000000000001E-2</v>
      </c>
    </row>
    <row r="260" spans="1:18" x14ac:dyDescent="0.2">
      <c r="A260" s="11">
        <v>44302</v>
      </c>
      <c r="B260" s="5" t="s">
        <v>241</v>
      </c>
      <c r="C260" s="10">
        <v>44287</v>
      </c>
      <c r="D260" s="5" t="s">
        <v>179</v>
      </c>
      <c r="E260" s="18">
        <v>136.60169999999999</v>
      </c>
      <c r="F260" s="8">
        <v>18858.1973</v>
      </c>
      <c r="G260" s="9">
        <v>20065380</v>
      </c>
      <c r="H260" s="18">
        <v>35.5488</v>
      </c>
      <c r="I260" s="8">
        <v>1917.8344999999999</v>
      </c>
      <c r="J260" s="9">
        <v>1845114</v>
      </c>
      <c r="K260" s="18">
        <v>172.15049999999999</v>
      </c>
      <c r="L260" s="8">
        <v>20776.031800000001</v>
      </c>
      <c r="M260" s="9">
        <v>21910494</v>
      </c>
      <c r="N260" s="29">
        <v>20.89</v>
      </c>
      <c r="O260" s="30">
        <v>21.09</v>
      </c>
      <c r="P260" s="30">
        <v>19.482500000000002</v>
      </c>
      <c r="Q260" s="30">
        <v>20.4025</v>
      </c>
      <c r="R260" s="31">
        <v>-2.3300000000000001E-2</v>
      </c>
    </row>
    <row r="261" spans="1:18" x14ac:dyDescent="0.2">
      <c r="A261" s="11">
        <v>44305</v>
      </c>
      <c r="B261" s="5" t="s">
        <v>244</v>
      </c>
      <c r="C261" s="10">
        <v>44287</v>
      </c>
      <c r="D261" s="5" t="s">
        <v>179</v>
      </c>
      <c r="E261" s="18">
        <v>199.18860000000001</v>
      </c>
      <c r="F261" s="8">
        <v>27857.451099999998</v>
      </c>
      <c r="G261" s="9">
        <v>30475109</v>
      </c>
      <c r="H261" s="18">
        <v>32.252600000000001</v>
      </c>
      <c r="I261" s="8">
        <v>1911.9241</v>
      </c>
      <c r="J261" s="9">
        <v>2014369</v>
      </c>
      <c r="K261" s="18">
        <v>231.44120000000001</v>
      </c>
      <c r="L261" s="8">
        <v>29769.375199999999</v>
      </c>
      <c r="M261" s="9">
        <v>32489478</v>
      </c>
      <c r="N261" s="29">
        <v>20.4025</v>
      </c>
      <c r="O261" s="30">
        <v>23.107500000000002</v>
      </c>
      <c r="P261" s="30">
        <v>19.807500000000001</v>
      </c>
      <c r="Q261" s="30">
        <v>22.484999999999999</v>
      </c>
      <c r="R261" s="31">
        <v>0.1021</v>
      </c>
    </row>
    <row r="262" spans="1:18" x14ac:dyDescent="0.2">
      <c r="A262" s="11">
        <v>44306</v>
      </c>
      <c r="B262" s="5" t="s">
        <v>242</v>
      </c>
      <c r="C262" s="10">
        <v>44287</v>
      </c>
      <c r="D262" s="5" t="s">
        <v>179</v>
      </c>
      <c r="E262" s="18">
        <v>194.64850000000001</v>
      </c>
      <c r="F262" s="8">
        <v>38728.8655</v>
      </c>
      <c r="G262" s="9">
        <v>42474080</v>
      </c>
      <c r="H262" s="18">
        <v>32.052700000000002</v>
      </c>
      <c r="I262" s="8">
        <v>1964.0436</v>
      </c>
      <c r="J262" s="9">
        <v>2073555</v>
      </c>
      <c r="K262" s="18">
        <v>226.7012</v>
      </c>
      <c r="L262" s="8">
        <v>40692.909099999997</v>
      </c>
      <c r="M262" s="9">
        <v>44547635</v>
      </c>
      <c r="N262" s="29">
        <v>22.484999999999999</v>
      </c>
      <c r="O262" s="30">
        <v>22.745000000000001</v>
      </c>
      <c r="P262" s="30">
        <v>21.237500000000001</v>
      </c>
      <c r="Q262" s="30">
        <v>22.425000000000001</v>
      </c>
      <c r="R262" s="31">
        <v>-2.7000000000000001E-3</v>
      </c>
    </row>
    <row r="263" spans="1:18" x14ac:dyDescent="0.2">
      <c r="A263" s="11">
        <v>44308</v>
      </c>
      <c r="B263" s="5" t="s">
        <v>243</v>
      </c>
      <c r="C263" s="10">
        <v>44287</v>
      </c>
      <c r="D263" s="5" t="s">
        <v>179</v>
      </c>
      <c r="E263" s="18">
        <v>216.05070000000001</v>
      </c>
      <c r="F263" s="8">
        <v>85382.209000000003</v>
      </c>
      <c r="G263" s="9">
        <v>96702161</v>
      </c>
      <c r="H263" s="18">
        <v>29.2788</v>
      </c>
      <c r="I263" s="8">
        <v>1900.5199</v>
      </c>
      <c r="J263" s="9">
        <v>1912893</v>
      </c>
      <c r="K263" s="18">
        <v>245.3295</v>
      </c>
      <c r="L263" s="8">
        <v>87282.728900000002</v>
      </c>
      <c r="M263" s="9">
        <v>98615054</v>
      </c>
      <c r="N263" s="29">
        <v>22.425000000000001</v>
      </c>
      <c r="O263" s="30">
        <v>23.607500000000002</v>
      </c>
      <c r="P263" s="30">
        <v>22.425000000000001</v>
      </c>
      <c r="Q263" s="30">
        <v>23.024999999999999</v>
      </c>
      <c r="R263" s="31">
        <v>2.6800000000000001E-2</v>
      </c>
    </row>
    <row r="264" spans="1:18" x14ac:dyDescent="0.2">
      <c r="A264" s="11">
        <v>44309</v>
      </c>
      <c r="B264" s="5" t="s">
        <v>241</v>
      </c>
      <c r="C264" s="10">
        <v>44287</v>
      </c>
      <c r="D264" s="5" t="s">
        <v>179</v>
      </c>
      <c r="E264" s="18">
        <v>182.8168</v>
      </c>
      <c r="F264" s="8">
        <v>21171.918000000001</v>
      </c>
      <c r="G264" s="9">
        <v>23057187</v>
      </c>
      <c r="H264" s="18">
        <v>26.669499999999999</v>
      </c>
      <c r="I264" s="8">
        <v>2024.5856000000001</v>
      </c>
      <c r="J264" s="9">
        <v>2123614</v>
      </c>
      <c r="K264" s="18">
        <v>209.4863</v>
      </c>
      <c r="L264" s="8">
        <v>23196.5036</v>
      </c>
      <c r="M264" s="9">
        <v>25180801</v>
      </c>
      <c r="N264" s="29">
        <v>23.024999999999999</v>
      </c>
      <c r="O264" s="30">
        <v>23.052499999999998</v>
      </c>
      <c r="P264" s="30">
        <v>20.21</v>
      </c>
      <c r="Q264" s="30">
        <v>22.69</v>
      </c>
      <c r="R264" s="31">
        <v>-1.4500000000000001E-2</v>
      </c>
    </row>
    <row r="265" spans="1:18" x14ac:dyDescent="0.2">
      <c r="A265" s="11">
        <v>44312</v>
      </c>
      <c r="B265" s="5" t="s">
        <v>244</v>
      </c>
      <c r="C265" s="10">
        <v>44287</v>
      </c>
      <c r="D265" s="5" t="s">
        <v>179</v>
      </c>
      <c r="E265" s="18">
        <v>155.5214</v>
      </c>
      <c r="F265" s="8">
        <v>22346.9228</v>
      </c>
      <c r="G265" s="9">
        <v>24382145</v>
      </c>
      <c r="H265" s="18">
        <v>24.9482</v>
      </c>
      <c r="I265" s="8">
        <v>2057.0342000000001</v>
      </c>
      <c r="J265" s="9">
        <v>2207656</v>
      </c>
      <c r="K265" s="18">
        <v>180.46960000000001</v>
      </c>
      <c r="L265" s="8">
        <v>24403.956999999999</v>
      </c>
      <c r="M265" s="9">
        <v>26589801</v>
      </c>
      <c r="N265" s="29">
        <v>22.69</v>
      </c>
      <c r="O265" s="30">
        <v>23.555</v>
      </c>
      <c r="P265" s="30">
        <v>22.6175</v>
      </c>
      <c r="Q265" s="30">
        <v>23.495000000000001</v>
      </c>
      <c r="R265" s="31">
        <v>3.5499999999999997E-2</v>
      </c>
    </row>
    <row r="266" spans="1:18" x14ac:dyDescent="0.2">
      <c r="A266" s="11">
        <v>44313</v>
      </c>
      <c r="B266" s="5" t="s">
        <v>242</v>
      </c>
      <c r="C266" s="10">
        <v>44287</v>
      </c>
      <c r="D266" s="5" t="s">
        <v>179</v>
      </c>
      <c r="E266" s="18">
        <v>135.30699999999999</v>
      </c>
      <c r="F266" s="8">
        <v>24044.461800000001</v>
      </c>
      <c r="G266" s="9">
        <v>26027439</v>
      </c>
      <c r="H266" s="18">
        <v>26.3248</v>
      </c>
      <c r="I266" s="8">
        <v>2132.6759999999999</v>
      </c>
      <c r="J266" s="9">
        <v>2213199</v>
      </c>
      <c r="K266" s="18">
        <v>161.6318</v>
      </c>
      <c r="L266" s="8">
        <v>26177.1378</v>
      </c>
      <c r="M266" s="9">
        <v>28240638</v>
      </c>
      <c r="N266" s="29">
        <v>23.495000000000001</v>
      </c>
      <c r="O266" s="30">
        <v>23.625</v>
      </c>
      <c r="P266" s="30">
        <v>22.32</v>
      </c>
      <c r="Q266" s="30">
        <v>23.0825</v>
      </c>
      <c r="R266" s="31">
        <v>-1.7600000000000001E-2</v>
      </c>
    </row>
    <row r="267" spans="1:18" x14ac:dyDescent="0.2">
      <c r="A267" s="11">
        <v>44314</v>
      </c>
      <c r="B267" s="5" t="s">
        <v>240</v>
      </c>
      <c r="C267" s="10">
        <v>44287</v>
      </c>
      <c r="D267" s="5" t="s">
        <v>179</v>
      </c>
      <c r="E267" s="18">
        <v>168.69739999999999</v>
      </c>
      <c r="F267" s="8">
        <v>39840.587200000002</v>
      </c>
      <c r="G267" s="9">
        <v>42845414</v>
      </c>
      <c r="H267" s="18">
        <v>27.602799999999998</v>
      </c>
      <c r="I267" s="8">
        <v>1896.7737</v>
      </c>
      <c r="J267" s="9">
        <v>1944957</v>
      </c>
      <c r="K267" s="18">
        <v>196.30019999999999</v>
      </c>
      <c r="L267" s="8">
        <v>41737.3609</v>
      </c>
      <c r="M267" s="9">
        <v>44790371</v>
      </c>
      <c r="N267" s="29">
        <v>23.0825</v>
      </c>
      <c r="O267" s="30">
        <v>23.112500000000001</v>
      </c>
      <c r="P267" s="30">
        <v>20.967500000000001</v>
      </c>
      <c r="Q267" s="30">
        <v>22.58</v>
      </c>
      <c r="R267" s="31">
        <v>-2.18E-2</v>
      </c>
    </row>
    <row r="268" spans="1:18" x14ac:dyDescent="0.2">
      <c r="A268" s="11">
        <v>44315</v>
      </c>
      <c r="B268" s="5" t="s">
        <v>243</v>
      </c>
      <c r="C268" s="10">
        <v>44287</v>
      </c>
      <c r="D268" s="5" t="s">
        <v>179</v>
      </c>
      <c r="E268" s="18">
        <v>236.0119</v>
      </c>
      <c r="F268" s="8">
        <v>95866.815499999997</v>
      </c>
      <c r="G268" s="9">
        <v>102852629</v>
      </c>
      <c r="H268" s="18">
        <v>32.133800000000001</v>
      </c>
      <c r="I268" s="8">
        <v>1623.7706000000001</v>
      </c>
      <c r="J268" s="9">
        <v>1616536</v>
      </c>
      <c r="K268" s="18">
        <v>268.14569999999998</v>
      </c>
      <c r="L268" s="8">
        <v>97490.5861</v>
      </c>
      <c r="M268" s="9">
        <v>104469165</v>
      </c>
      <c r="N268" s="29">
        <v>22.58</v>
      </c>
      <c r="O268" s="30">
        <v>23.422499999999999</v>
      </c>
      <c r="P268" s="30">
        <v>22.107500000000002</v>
      </c>
      <c r="Q268" s="30">
        <v>23.305</v>
      </c>
      <c r="R268" s="31">
        <v>3.2099999999999997E-2</v>
      </c>
    </row>
    <row r="269" spans="1:18" x14ac:dyDescent="0.2">
      <c r="A269" s="11">
        <v>44316</v>
      </c>
      <c r="B269" s="5" t="s">
        <v>241</v>
      </c>
      <c r="C269" s="10">
        <v>44287</v>
      </c>
      <c r="D269" s="5" t="s">
        <v>179</v>
      </c>
      <c r="E269" s="18">
        <v>173.21809999999999</v>
      </c>
      <c r="F269" s="8">
        <v>19929.1083</v>
      </c>
      <c r="G269" s="9">
        <v>20912330</v>
      </c>
      <c r="H269" s="18">
        <v>38.220300000000002</v>
      </c>
      <c r="I269" s="8">
        <v>1394.6783</v>
      </c>
      <c r="J269" s="9">
        <v>1798710</v>
      </c>
      <c r="K269" s="18">
        <v>211.4384</v>
      </c>
      <c r="L269" s="8">
        <v>21323.786599999999</v>
      </c>
      <c r="M269" s="9">
        <v>22711040</v>
      </c>
      <c r="N269" s="29">
        <v>23.305</v>
      </c>
      <c r="O269" s="30">
        <v>23.765000000000001</v>
      </c>
      <c r="P269" s="30">
        <v>22.5975</v>
      </c>
      <c r="Q269" s="30">
        <v>23.0275</v>
      </c>
      <c r="R269" s="31">
        <v>-1.1900000000000001E-2</v>
      </c>
    </row>
    <row r="270" spans="1:18" x14ac:dyDescent="0.2">
      <c r="A270" s="11">
        <v>44319</v>
      </c>
      <c r="B270" s="5" t="s">
        <v>244</v>
      </c>
      <c r="C270" s="10">
        <v>44317</v>
      </c>
      <c r="D270" s="5" t="s">
        <v>179</v>
      </c>
      <c r="E270" s="18">
        <v>196.2193</v>
      </c>
      <c r="F270" s="8">
        <v>28196.250100000001</v>
      </c>
      <c r="G270" s="9">
        <v>30454319</v>
      </c>
      <c r="H270" s="18">
        <v>35.342399999999998</v>
      </c>
      <c r="I270" s="8">
        <v>1316.7602999999999</v>
      </c>
      <c r="J270" s="9">
        <v>1713828</v>
      </c>
      <c r="K270" s="18">
        <v>231.5617</v>
      </c>
      <c r="L270" s="8">
        <v>29513.010399999999</v>
      </c>
      <c r="M270" s="9">
        <v>32168147</v>
      </c>
      <c r="N270" s="29">
        <v>23.0275</v>
      </c>
      <c r="O270" s="30">
        <v>24.54</v>
      </c>
      <c r="P270" s="30">
        <v>21.84</v>
      </c>
      <c r="Q270" s="30">
        <v>23.692499999999999</v>
      </c>
      <c r="R270" s="31">
        <v>2.8899999999999999E-2</v>
      </c>
    </row>
    <row r="271" spans="1:18" x14ac:dyDescent="0.2">
      <c r="A271" s="11">
        <v>44320</v>
      </c>
      <c r="B271" s="5" t="s">
        <v>242</v>
      </c>
      <c r="C271" s="10">
        <v>44317</v>
      </c>
      <c r="D271" s="5" t="s">
        <v>179</v>
      </c>
      <c r="E271" s="18">
        <v>194.7671</v>
      </c>
      <c r="F271" s="8">
        <v>34849.527900000001</v>
      </c>
      <c r="G271" s="9">
        <v>37349076</v>
      </c>
      <c r="H271" s="18">
        <v>37.815100000000001</v>
      </c>
      <c r="I271" s="8">
        <v>1402.6248000000001</v>
      </c>
      <c r="J271" s="9">
        <v>1810929</v>
      </c>
      <c r="K271" s="18">
        <v>232.5822</v>
      </c>
      <c r="L271" s="8">
        <v>36252.152699999999</v>
      </c>
      <c r="M271" s="9">
        <v>39160005</v>
      </c>
      <c r="N271" s="29">
        <v>23.692499999999999</v>
      </c>
      <c r="O271" s="30">
        <v>23.692499999999999</v>
      </c>
      <c r="P271" s="30">
        <v>22.177499999999998</v>
      </c>
      <c r="Q271" s="30">
        <v>23.01</v>
      </c>
      <c r="R271" s="31">
        <v>-2.8799999999999999E-2</v>
      </c>
    </row>
    <row r="272" spans="1:18" x14ac:dyDescent="0.2">
      <c r="A272" s="11">
        <v>44321</v>
      </c>
      <c r="B272" s="5" t="s">
        <v>240</v>
      </c>
      <c r="C272" s="10">
        <v>44317</v>
      </c>
      <c r="D272" s="5" t="s">
        <v>179</v>
      </c>
      <c r="E272" s="18">
        <v>182.51900000000001</v>
      </c>
      <c r="F272" s="8">
        <v>42282.378100000002</v>
      </c>
      <c r="G272" s="9">
        <v>45811398</v>
      </c>
      <c r="H272" s="18">
        <v>36.032899999999998</v>
      </c>
      <c r="I272" s="8">
        <v>1365.8300999999999</v>
      </c>
      <c r="J272" s="9">
        <v>1701475</v>
      </c>
      <c r="K272" s="18">
        <v>218.55189999999999</v>
      </c>
      <c r="L272" s="8">
        <v>43648.208200000001</v>
      </c>
      <c r="M272" s="9">
        <v>47512873</v>
      </c>
      <c r="N272" s="29">
        <v>23.01</v>
      </c>
      <c r="O272" s="30">
        <v>23.19</v>
      </c>
      <c r="P272" s="30">
        <v>21.135000000000002</v>
      </c>
      <c r="Q272" s="30">
        <v>21.962499999999999</v>
      </c>
      <c r="R272" s="31">
        <v>-4.5499999999999999E-2</v>
      </c>
    </row>
    <row r="273" spans="1:18" x14ac:dyDescent="0.2">
      <c r="A273" s="11">
        <v>44322</v>
      </c>
      <c r="B273" s="5" t="s">
        <v>243</v>
      </c>
      <c r="C273" s="10">
        <v>44317</v>
      </c>
      <c r="D273" s="5" t="s">
        <v>179</v>
      </c>
      <c r="E273" s="18">
        <v>161.49950000000001</v>
      </c>
      <c r="F273" s="8">
        <v>77447.567299999995</v>
      </c>
      <c r="G273" s="9">
        <v>85197593</v>
      </c>
      <c r="H273" s="18">
        <v>35.3005</v>
      </c>
      <c r="I273" s="8">
        <v>1348.6509000000001</v>
      </c>
      <c r="J273" s="9">
        <v>1645674</v>
      </c>
      <c r="K273" s="18">
        <v>196.8</v>
      </c>
      <c r="L273" s="8">
        <v>78796.218200000003</v>
      </c>
      <c r="M273" s="9">
        <v>86843267</v>
      </c>
      <c r="N273" s="29">
        <v>21.962499999999999</v>
      </c>
      <c r="O273" s="30">
        <v>22.612500000000001</v>
      </c>
      <c r="P273" s="30">
        <v>20.122499999999999</v>
      </c>
      <c r="Q273" s="30">
        <v>22.035</v>
      </c>
      <c r="R273" s="31">
        <v>3.3E-3</v>
      </c>
    </row>
    <row r="274" spans="1:18" x14ac:dyDescent="0.2">
      <c r="A274" s="11">
        <v>44323</v>
      </c>
      <c r="B274" s="5" t="s">
        <v>241</v>
      </c>
      <c r="C274" s="10">
        <v>44317</v>
      </c>
      <c r="D274" s="5" t="s">
        <v>179</v>
      </c>
      <c r="E274" s="18">
        <v>122.61060000000001</v>
      </c>
      <c r="F274" s="8">
        <v>17816.686300000001</v>
      </c>
      <c r="G274" s="9">
        <v>18666508</v>
      </c>
      <c r="H274" s="18">
        <v>45.060600000000001</v>
      </c>
      <c r="I274" s="8">
        <v>1718.4869000000001</v>
      </c>
      <c r="J274" s="9">
        <v>2031456</v>
      </c>
      <c r="K274" s="18">
        <v>167.6712</v>
      </c>
      <c r="L274" s="8">
        <v>19535.173200000001</v>
      </c>
      <c r="M274" s="9">
        <v>20697964</v>
      </c>
      <c r="N274" s="29">
        <v>22.035</v>
      </c>
      <c r="O274" s="30">
        <v>22.035</v>
      </c>
      <c r="P274" s="30">
        <v>20.309999999999999</v>
      </c>
      <c r="Q274" s="30">
        <v>20.822500000000002</v>
      </c>
      <c r="R274" s="31">
        <v>-5.5E-2</v>
      </c>
    </row>
    <row r="275" spans="1:18" x14ac:dyDescent="0.2">
      <c r="A275" s="11">
        <v>44326</v>
      </c>
      <c r="B275" s="5" t="s">
        <v>244</v>
      </c>
      <c r="C275" s="10">
        <v>44317</v>
      </c>
      <c r="D275" s="5" t="s">
        <v>179</v>
      </c>
      <c r="E275" s="18">
        <v>114.1336</v>
      </c>
      <c r="F275" s="8">
        <v>23297.989699999998</v>
      </c>
      <c r="G275" s="9">
        <v>24423637</v>
      </c>
      <c r="H275" s="18">
        <v>40.904699999999998</v>
      </c>
      <c r="I275" s="8">
        <v>1595.8687</v>
      </c>
      <c r="J275" s="9">
        <v>1970589</v>
      </c>
      <c r="K275" s="18">
        <v>155.03829999999999</v>
      </c>
      <c r="L275" s="8">
        <v>24893.858400000001</v>
      </c>
      <c r="M275" s="9">
        <v>26394226</v>
      </c>
      <c r="N275" s="29">
        <v>20.822500000000002</v>
      </c>
      <c r="O275" s="30">
        <v>21.147500000000001</v>
      </c>
      <c r="P275" s="30">
        <v>20.135000000000002</v>
      </c>
      <c r="Q275" s="30">
        <v>20.225000000000001</v>
      </c>
      <c r="R275" s="31">
        <v>-2.87E-2</v>
      </c>
    </row>
    <row r="276" spans="1:18" x14ac:dyDescent="0.2">
      <c r="A276" s="11">
        <v>44327</v>
      </c>
      <c r="B276" s="5" t="s">
        <v>242</v>
      </c>
      <c r="C276" s="10">
        <v>44317</v>
      </c>
      <c r="D276" s="5" t="s">
        <v>179</v>
      </c>
      <c r="E276" s="18">
        <v>147.77789999999999</v>
      </c>
      <c r="F276" s="8">
        <v>40007.497199999998</v>
      </c>
      <c r="G276" s="9">
        <v>42909576</v>
      </c>
      <c r="H276" s="18">
        <v>43.649900000000002</v>
      </c>
      <c r="I276" s="8">
        <v>1738.1957</v>
      </c>
      <c r="J276" s="9">
        <v>2111738</v>
      </c>
      <c r="K276" s="18">
        <v>191.42779999999999</v>
      </c>
      <c r="L276" s="8">
        <v>41745.692900000002</v>
      </c>
      <c r="M276" s="9">
        <v>45021314</v>
      </c>
      <c r="N276" s="29">
        <v>20.225000000000001</v>
      </c>
      <c r="O276" s="30">
        <v>21.1175</v>
      </c>
      <c r="P276" s="30">
        <v>19.7225</v>
      </c>
      <c r="Q276" s="30">
        <v>19.829999999999998</v>
      </c>
      <c r="R276" s="31">
        <v>-1.95E-2</v>
      </c>
    </row>
    <row r="277" spans="1:18" x14ac:dyDescent="0.2">
      <c r="A277" s="11">
        <v>44328</v>
      </c>
      <c r="B277" s="5" t="s">
        <v>240</v>
      </c>
      <c r="C277" s="10">
        <v>44317</v>
      </c>
      <c r="D277" s="5" t="s">
        <v>179</v>
      </c>
      <c r="E277" s="18">
        <v>154.36680000000001</v>
      </c>
      <c r="F277" s="8">
        <v>77032.6348</v>
      </c>
      <c r="G277" s="9">
        <v>84050677</v>
      </c>
      <c r="H277" s="18">
        <v>47.959200000000003</v>
      </c>
      <c r="I277" s="8">
        <v>1920.6495</v>
      </c>
      <c r="J277" s="9">
        <v>2329246</v>
      </c>
      <c r="K277" s="18">
        <v>202.32599999999999</v>
      </c>
      <c r="L277" s="8">
        <v>78953.284299999999</v>
      </c>
      <c r="M277" s="9">
        <v>86379923</v>
      </c>
      <c r="N277" s="29">
        <v>19.829999999999998</v>
      </c>
      <c r="O277" s="30">
        <v>20.905000000000001</v>
      </c>
      <c r="P277" s="30">
        <v>18.36</v>
      </c>
      <c r="Q277" s="30">
        <v>20.079999999999998</v>
      </c>
      <c r="R277" s="31">
        <v>1.26E-2</v>
      </c>
    </row>
    <row r="278" spans="1:18" x14ac:dyDescent="0.2">
      <c r="A278" s="11">
        <v>44330</v>
      </c>
      <c r="B278" s="5" t="s">
        <v>241</v>
      </c>
      <c r="C278" s="10">
        <v>44317</v>
      </c>
      <c r="D278" s="5" t="s">
        <v>179</v>
      </c>
      <c r="E278" s="18">
        <v>142.1249</v>
      </c>
      <c r="F278" s="8">
        <v>22002.308799999999</v>
      </c>
      <c r="G278" s="9">
        <v>23100832</v>
      </c>
      <c r="H278" s="18">
        <v>47.627000000000002</v>
      </c>
      <c r="I278" s="8">
        <v>2298.25</v>
      </c>
      <c r="J278" s="9">
        <v>2842987</v>
      </c>
      <c r="K278" s="18">
        <v>189.75190000000001</v>
      </c>
      <c r="L278" s="8">
        <v>24300.558799999999</v>
      </c>
      <c r="M278" s="9">
        <v>25943819</v>
      </c>
      <c r="N278" s="29">
        <v>20.079999999999998</v>
      </c>
      <c r="O278" s="30">
        <v>21.1525</v>
      </c>
      <c r="P278" s="30">
        <v>18.227499999999999</v>
      </c>
      <c r="Q278" s="30">
        <v>20.267499999999998</v>
      </c>
      <c r="R278" s="31">
        <v>9.2999999999999992E-3</v>
      </c>
    </row>
    <row r="279" spans="1:18" x14ac:dyDescent="0.2">
      <c r="A279" s="11">
        <v>44333</v>
      </c>
      <c r="B279" s="5" t="s">
        <v>244</v>
      </c>
      <c r="C279" s="10">
        <v>44317</v>
      </c>
      <c r="D279" s="5" t="s">
        <v>179</v>
      </c>
      <c r="E279" s="18">
        <v>161.596</v>
      </c>
      <c r="F279" s="8">
        <v>29850.442500000001</v>
      </c>
      <c r="G279" s="9">
        <v>31972997</v>
      </c>
      <c r="H279" s="18">
        <v>39.852499999999999</v>
      </c>
      <c r="I279" s="8">
        <v>2160.9611</v>
      </c>
      <c r="J279" s="9">
        <v>2748315</v>
      </c>
      <c r="K279" s="18">
        <v>201.4485</v>
      </c>
      <c r="L279" s="8">
        <v>32011.403600000001</v>
      </c>
      <c r="M279" s="9">
        <v>34721312</v>
      </c>
      <c r="N279" s="29">
        <v>20.267499999999998</v>
      </c>
      <c r="O279" s="30">
        <v>20.425000000000001</v>
      </c>
      <c r="P279" s="30">
        <v>18.362500000000001</v>
      </c>
      <c r="Q279" s="30">
        <v>19.607500000000002</v>
      </c>
      <c r="R279" s="31">
        <v>-3.2599999999999997E-2</v>
      </c>
    </row>
    <row r="280" spans="1:18" x14ac:dyDescent="0.2">
      <c r="A280" s="11">
        <v>44334</v>
      </c>
      <c r="B280" s="5" t="s">
        <v>242</v>
      </c>
      <c r="C280" s="10">
        <v>44317</v>
      </c>
      <c r="D280" s="5" t="s">
        <v>179</v>
      </c>
      <c r="E280" s="18">
        <v>159.24420000000001</v>
      </c>
      <c r="F280" s="8">
        <v>33096.253599999996</v>
      </c>
      <c r="G280" s="9">
        <v>34622545</v>
      </c>
      <c r="H280" s="18">
        <v>42.237499999999997</v>
      </c>
      <c r="I280" s="8">
        <v>2323.0715</v>
      </c>
      <c r="J280" s="9">
        <v>2912849</v>
      </c>
      <c r="K280" s="18">
        <v>201.48169999999999</v>
      </c>
      <c r="L280" s="8">
        <v>35419.325100000002</v>
      </c>
      <c r="M280" s="9">
        <v>37535394</v>
      </c>
      <c r="N280" s="29">
        <v>19.607500000000002</v>
      </c>
      <c r="O280" s="30">
        <v>19.607500000000002</v>
      </c>
      <c r="P280" s="30">
        <v>18.305</v>
      </c>
      <c r="Q280" s="30">
        <v>19.239999999999998</v>
      </c>
      <c r="R280" s="31">
        <v>-1.8700000000000001E-2</v>
      </c>
    </row>
    <row r="281" spans="1:18" x14ac:dyDescent="0.2">
      <c r="A281" s="11">
        <v>44335</v>
      </c>
      <c r="B281" s="5" t="s">
        <v>240</v>
      </c>
      <c r="C281" s="10">
        <v>44317</v>
      </c>
      <c r="D281" s="5" t="s">
        <v>179</v>
      </c>
      <c r="E281" s="18">
        <v>144.1241</v>
      </c>
      <c r="F281" s="8">
        <v>39857.329899999997</v>
      </c>
      <c r="G281" s="9">
        <v>41820074</v>
      </c>
      <c r="H281" s="18">
        <v>33.8018</v>
      </c>
      <c r="I281" s="8">
        <v>2071.3067999999998</v>
      </c>
      <c r="J281" s="9">
        <v>2624631</v>
      </c>
      <c r="K281" s="18">
        <v>177.92590000000001</v>
      </c>
      <c r="L281" s="8">
        <v>41928.636700000003</v>
      </c>
      <c r="M281" s="9">
        <v>44444705</v>
      </c>
      <c r="N281" s="29">
        <v>19.239999999999998</v>
      </c>
      <c r="O281" s="30">
        <v>19.567499999999999</v>
      </c>
      <c r="P281" s="30">
        <v>17.23</v>
      </c>
      <c r="Q281" s="30">
        <v>19.317499999999999</v>
      </c>
      <c r="R281" s="31">
        <v>4.0000000000000001E-3</v>
      </c>
    </row>
    <row r="282" spans="1:18" x14ac:dyDescent="0.2">
      <c r="A282" s="11">
        <v>44336</v>
      </c>
      <c r="B282" s="5" t="s">
        <v>243</v>
      </c>
      <c r="C282" s="10">
        <v>44317</v>
      </c>
      <c r="D282" s="5" t="s">
        <v>179</v>
      </c>
      <c r="E282" s="18">
        <v>140.2705</v>
      </c>
      <c r="F282" s="8">
        <v>78854.287400000001</v>
      </c>
      <c r="G282" s="9">
        <v>84010604</v>
      </c>
      <c r="H282" s="18">
        <v>30.2319</v>
      </c>
      <c r="I282" s="8">
        <v>1891.9260999999999</v>
      </c>
      <c r="J282" s="9">
        <v>2401497</v>
      </c>
      <c r="K282" s="18">
        <v>170.50239999999999</v>
      </c>
      <c r="L282" s="8">
        <v>80746.213499999998</v>
      </c>
      <c r="M282" s="9">
        <v>86412101</v>
      </c>
      <c r="N282" s="29">
        <v>19.317499999999999</v>
      </c>
      <c r="O282" s="30">
        <v>19.837499999999999</v>
      </c>
      <c r="P282" s="30">
        <v>18.092500000000001</v>
      </c>
      <c r="Q282" s="30">
        <v>19.6525</v>
      </c>
      <c r="R282" s="31">
        <v>1.7299999999999999E-2</v>
      </c>
    </row>
    <row r="283" spans="1:18" x14ac:dyDescent="0.2">
      <c r="A283" s="11">
        <v>44337</v>
      </c>
      <c r="B283" s="5" t="s">
        <v>241</v>
      </c>
      <c r="C283" s="10">
        <v>44317</v>
      </c>
      <c r="D283" s="5" t="s">
        <v>179</v>
      </c>
      <c r="E283" s="18">
        <v>169.87989999999999</v>
      </c>
      <c r="F283" s="8">
        <v>24688.669000000002</v>
      </c>
      <c r="G283" s="9">
        <v>25558622</v>
      </c>
      <c r="H283" s="18">
        <v>34.501800000000003</v>
      </c>
      <c r="I283" s="8">
        <v>2382.6415000000002</v>
      </c>
      <c r="J283" s="9">
        <v>3173292</v>
      </c>
      <c r="K283" s="18">
        <v>204.3817</v>
      </c>
      <c r="L283" s="8">
        <v>27071.3105</v>
      </c>
      <c r="M283" s="9">
        <v>28731914</v>
      </c>
      <c r="N283" s="29">
        <v>19.6525</v>
      </c>
      <c r="O283" s="30">
        <v>19.6525</v>
      </c>
      <c r="P283" s="30">
        <v>17.13</v>
      </c>
      <c r="Q283" s="30">
        <v>19.079999999999998</v>
      </c>
      <c r="R283" s="31">
        <v>-2.9100000000000001E-2</v>
      </c>
    </row>
    <row r="284" spans="1:18" x14ac:dyDescent="0.2">
      <c r="A284" s="11">
        <v>44340</v>
      </c>
      <c r="B284" s="5" t="s">
        <v>244</v>
      </c>
      <c r="C284" s="10">
        <v>44317</v>
      </c>
      <c r="D284" s="5" t="s">
        <v>179</v>
      </c>
      <c r="E284" s="18">
        <v>176.75800000000001</v>
      </c>
      <c r="F284" s="8">
        <v>31149.8914</v>
      </c>
      <c r="G284" s="9">
        <v>32381921</v>
      </c>
      <c r="H284" s="18">
        <v>30.257400000000001</v>
      </c>
      <c r="I284" s="8">
        <v>2383.3373999999999</v>
      </c>
      <c r="J284" s="9">
        <v>3017812</v>
      </c>
      <c r="K284" s="18">
        <v>207.0154</v>
      </c>
      <c r="L284" s="8">
        <v>33533.228799999997</v>
      </c>
      <c r="M284" s="9">
        <v>35399733</v>
      </c>
      <c r="N284" s="29">
        <v>19.079999999999998</v>
      </c>
      <c r="O284" s="30">
        <v>19.885000000000002</v>
      </c>
      <c r="P284" s="30">
        <v>18.72</v>
      </c>
      <c r="Q284" s="30">
        <v>19.13</v>
      </c>
      <c r="R284" s="31">
        <v>2.5999999999999999E-3</v>
      </c>
    </row>
    <row r="285" spans="1:18" x14ac:dyDescent="0.2">
      <c r="A285" s="11">
        <v>44341</v>
      </c>
      <c r="B285" s="5" t="s">
        <v>242</v>
      </c>
      <c r="C285" s="10">
        <v>44317</v>
      </c>
      <c r="D285" s="5" t="s">
        <v>179</v>
      </c>
      <c r="E285" s="18">
        <v>167.6849</v>
      </c>
      <c r="F285" s="8">
        <v>34269.048000000003</v>
      </c>
      <c r="G285" s="9">
        <v>35615225</v>
      </c>
      <c r="H285" s="18">
        <v>24.351900000000001</v>
      </c>
      <c r="I285" s="8">
        <v>1960.4146000000001</v>
      </c>
      <c r="J285" s="9">
        <v>2449689</v>
      </c>
      <c r="K285" s="18">
        <v>192.0368</v>
      </c>
      <c r="L285" s="8">
        <v>36229.462599999999</v>
      </c>
      <c r="M285" s="9">
        <v>38064914</v>
      </c>
      <c r="N285" s="29">
        <v>19.13</v>
      </c>
      <c r="O285" s="30">
        <v>21.05</v>
      </c>
      <c r="P285" s="30">
        <v>17.6875</v>
      </c>
      <c r="Q285" s="30">
        <v>18.842500000000001</v>
      </c>
      <c r="R285" s="31">
        <v>-1.4999999999999999E-2</v>
      </c>
    </row>
    <row r="286" spans="1:18" x14ac:dyDescent="0.2">
      <c r="A286" s="11">
        <v>44342</v>
      </c>
      <c r="B286" s="5" t="s">
        <v>240</v>
      </c>
      <c r="C286" s="10">
        <v>44317</v>
      </c>
      <c r="D286" s="5" t="s">
        <v>179</v>
      </c>
      <c r="E286" s="18">
        <v>145.1157</v>
      </c>
      <c r="F286" s="8">
        <v>39448.082199999997</v>
      </c>
      <c r="G286" s="9">
        <v>40894297</v>
      </c>
      <c r="H286" s="18">
        <v>23.735800000000001</v>
      </c>
      <c r="I286" s="8">
        <v>1638.2908</v>
      </c>
      <c r="J286" s="9">
        <v>2032888</v>
      </c>
      <c r="K286" s="18">
        <v>168.85149999999999</v>
      </c>
      <c r="L286" s="8">
        <v>41086.373</v>
      </c>
      <c r="M286" s="9">
        <v>42927185</v>
      </c>
      <c r="N286" s="29">
        <v>18.842500000000001</v>
      </c>
      <c r="O286" s="30">
        <v>21.302499999999998</v>
      </c>
      <c r="P286" s="30">
        <v>17.23</v>
      </c>
      <c r="Q286" s="30">
        <v>20.872499999999999</v>
      </c>
      <c r="R286" s="31">
        <v>0.1077</v>
      </c>
    </row>
    <row r="287" spans="1:18" x14ac:dyDescent="0.2">
      <c r="A287" s="11">
        <v>44343</v>
      </c>
      <c r="B287" s="5" t="s">
        <v>243</v>
      </c>
      <c r="C287" s="10">
        <v>44317</v>
      </c>
      <c r="D287" s="5" t="s">
        <v>179</v>
      </c>
      <c r="E287" s="18">
        <v>168.20179999999999</v>
      </c>
      <c r="F287" s="8">
        <v>84011.443899999998</v>
      </c>
      <c r="G287" s="9">
        <v>88540300</v>
      </c>
      <c r="H287" s="18">
        <v>30.7622</v>
      </c>
      <c r="I287" s="8">
        <v>1602.7707</v>
      </c>
      <c r="J287" s="9">
        <v>1990694</v>
      </c>
      <c r="K287" s="18">
        <v>198.964</v>
      </c>
      <c r="L287" s="8">
        <v>85614.214600000007</v>
      </c>
      <c r="M287" s="9">
        <v>90530994</v>
      </c>
      <c r="N287" s="29">
        <v>20.872499999999999</v>
      </c>
      <c r="O287" s="30">
        <v>21.322500000000002</v>
      </c>
      <c r="P287" s="30">
        <v>18.352499999999999</v>
      </c>
      <c r="Q287" s="30">
        <v>19.91</v>
      </c>
      <c r="R287" s="31">
        <v>-4.6100000000000002E-2</v>
      </c>
    </row>
    <row r="288" spans="1:18" x14ac:dyDescent="0.2">
      <c r="A288" s="11">
        <v>44344</v>
      </c>
      <c r="B288" s="5" t="s">
        <v>241</v>
      </c>
      <c r="C288" s="10">
        <v>44317</v>
      </c>
      <c r="D288" s="5" t="s">
        <v>179</v>
      </c>
      <c r="E288" s="18">
        <v>143.3939</v>
      </c>
      <c r="F288" s="8">
        <v>20282.113399999998</v>
      </c>
      <c r="G288" s="9">
        <v>20616145</v>
      </c>
      <c r="H288" s="18">
        <v>40.7789</v>
      </c>
      <c r="I288" s="8">
        <v>1619.7212999999999</v>
      </c>
      <c r="J288" s="9">
        <v>2184688</v>
      </c>
      <c r="K288" s="18">
        <v>184.1728</v>
      </c>
      <c r="L288" s="8">
        <v>21901.834699999999</v>
      </c>
      <c r="M288" s="9">
        <v>22800833</v>
      </c>
      <c r="N288" s="29">
        <v>19.91</v>
      </c>
      <c r="O288" s="30">
        <v>19.91</v>
      </c>
      <c r="P288" s="30">
        <v>17.355</v>
      </c>
      <c r="Q288" s="30">
        <v>17.4025</v>
      </c>
      <c r="R288" s="31">
        <v>-0.12590000000000001</v>
      </c>
    </row>
    <row r="289" spans="1:18" x14ac:dyDescent="0.2">
      <c r="A289" s="11">
        <v>44347</v>
      </c>
      <c r="B289" s="5" t="s">
        <v>244</v>
      </c>
      <c r="C289" s="10">
        <v>44317</v>
      </c>
      <c r="D289" s="5" t="s">
        <v>179</v>
      </c>
      <c r="E289" s="18">
        <v>148.28819999999999</v>
      </c>
      <c r="F289" s="8">
        <v>28155.1934</v>
      </c>
      <c r="G289" s="9">
        <v>28259203</v>
      </c>
      <c r="H289" s="18">
        <v>40.766100000000002</v>
      </c>
      <c r="I289" s="8">
        <v>1728.7077999999999</v>
      </c>
      <c r="J289" s="9">
        <v>2311039</v>
      </c>
      <c r="K289" s="18">
        <v>189.05430000000001</v>
      </c>
      <c r="L289" s="8">
        <v>29883.9012</v>
      </c>
      <c r="M289" s="9">
        <v>30570242</v>
      </c>
      <c r="N289" s="29">
        <v>17.4025</v>
      </c>
      <c r="O289" s="30">
        <v>17.989999999999998</v>
      </c>
      <c r="P289" s="30">
        <v>16.432500000000001</v>
      </c>
      <c r="Q289" s="30">
        <v>16.885000000000002</v>
      </c>
      <c r="R289" s="31">
        <v>-2.9700000000000001E-2</v>
      </c>
    </row>
    <row r="290" spans="1:18" x14ac:dyDescent="0.2">
      <c r="A290" s="11">
        <v>44348</v>
      </c>
      <c r="B290" s="5" t="s">
        <v>242</v>
      </c>
      <c r="C290" s="10">
        <v>44348</v>
      </c>
      <c r="D290" s="5" t="s">
        <v>179</v>
      </c>
      <c r="E290" s="18">
        <v>163.44980000000001</v>
      </c>
      <c r="F290" s="8">
        <v>36842.708700000003</v>
      </c>
      <c r="G290" s="9">
        <v>36822484</v>
      </c>
      <c r="H290" s="18">
        <v>36.774500000000003</v>
      </c>
      <c r="I290" s="8">
        <v>1582.346</v>
      </c>
      <c r="J290" s="9">
        <v>1964762</v>
      </c>
      <c r="K290" s="18">
        <v>200.2243</v>
      </c>
      <c r="L290" s="8">
        <v>38425.054700000001</v>
      </c>
      <c r="M290" s="9">
        <v>38787246</v>
      </c>
      <c r="N290" s="29">
        <v>16.885000000000002</v>
      </c>
      <c r="O290" s="30">
        <v>17.962499999999999</v>
      </c>
      <c r="P290" s="30">
        <v>15.31</v>
      </c>
      <c r="Q290" s="30">
        <v>17.387499999999999</v>
      </c>
      <c r="R290" s="31">
        <v>2.98E-2</v>
      </c>
    </row>
    <row r="291" spans="1:18" x14ac:dyDescent="0.2">
      <c r="A291" s="11">
        <v>44349</v>
      </c>
      <c r="B291" s="5" t="s">
        <v>240</v>
      </c>
      <c r="C291" s="10">
        <v>44348</v>
      </c>
      <c r="D291" s="5" t="s">
        <v>179</v>
      </c>
      <c r="E291" s="18">
        <v>129.25190000000001</v>
      </c>
      <c r="F291" s="8">
        <v>40554.227800000001</v>
      </c>
      <c r="G291" s="9">
        <v>40526338</v>
      </c>
      <c r="H291" s="18">
        <v>43.782200000000003</v>
      </c>
      <c r="I291" s="8">
        <v>1796.8024</v>
      </c>
      <c r="J291" s="9">
        <v>2124284</v>
      </c>
      <c r="K291" s="18">
        <v>173.0341</v>
      </c>
      <c r="L291" s="8">
        <v>42351.030200000001</v>
      </c>
      <c r="M291" s="9">
        <v>42650622</v>
      </c>
      <c r="N291" s="29">
        <v>17.387499999999999</v>
      </c>
      <c r="O291" s="30">
        <v>17.647500000000001</v>
      </c>
      <c r="P291" s="30">
        <v>15.1675</v>
      </c>
      <c r="Q291" s="30">
        <v>17.21</v>
      </c>
      <c r="R291" s="31">
        <v>-1.0200000000000001E-2</v>
      </c>
    </row>
    <row r="292" spans="1:18" x14ac:dyDescent="0.2">
      <c r="A292" s="11">
        <v>44350</v>
      </c>
      <c r="B292" s="5" t="s">
        <v>243</v>
      </c>
      <c r="C292" s="10">
        <v>44348</v>
      </c>
      <c r="D292" s="5" t="s">
        <v>179</v>
      </c>
      <c r="E292" s="18">
        <v>139.20930000000001</v>
      </c>
      <c r="F292" s="8">
        <v>77930.688800000004</v>
      </c>
      <c r="G292" s="9">
        <v>79724508</v>
      </c>
      <c r="H292" s="18">
        <v>45.801099999999998</v>
      </c>
      <c r="I292" s="8">
        <v>1919.3811000000001</v>
      </c>
      <c r="J292" s="9">
        <v>2331137</v>
      </c>
      <c r="K292" s="18">
        <v>185.0104</v>
      </c>
      <c r="L292" s="8">
        <v>79850.069900000002</v>
      </c>
      <c r="M292" s="9">
        <v>82055645</v>
      </c>
      <c r="N292" s="29">
        <v>17.21</v>
      </c>
      <c r="O292" s="30">
        <v>17.21</v>
      </c>
      <c r="P292" s="30">
        <v>14.147500000000001</v>
      </c>
      <c r="Q292" s="30">
        <v>15.744999999999999</v>
      </c>
      <c r="R292" s="31">
        <v>-8.5099999999999995E-2</v>
      </c>
    </row>
    <row r="293" spans="1:18" x14ac:dyDescent="0.2">
      <c r="A293" s="11">
        <v>44351</v>
      </c>
      <c r="B293" s="5" t="s">
        <v>241</v>
      </c>
      <c r="C293" s="10">
        <v>44348</v>
      </c>
      <c r="D293" s="5" t="s">
        <v>179</v>
      </c>
      <c r="E293" s="18">
        <v>143.61709999999999</v>
      </c>
      <c r="F293" s="8">
        <v>23813.2225</v>
      </c>
      <c r="G293" s="9">
        <v>23934467</v>
      </c>
      <c r="H293" s="18">
        <v>49.582999999999998</v>
      </c>
      <c r="I293" s="8">
        <v>2026.9969000000001</v>
      </c>
      <c r="J293" s="9">
        <v>2319057</v>
      </c>
      <c r="K293" s="18">
        <v>193.20009999999999</v>
      </c>
      <c r="L293" s="8">
        <v>25840.219400000002</v>
      </c>
      <c r="M293" s="9">
        <v>26253524</v>
      </c>
      <c r="N293" s="29">
        <v>15.744999999999999</v>
      </c>
      <c r="O293" s="30">
        <v>16.3825</v>
      </c>
      <c r="P293" s="30">
        <v>14.942500000000001</v>
      </c>
      <c r="Q293" s="30">
        <v>15.94</v>
      </c>
      <c r="R293" s="31">
        <v>1.24E-2</v>
      </c>
    </row>
    <row r="294" spans="1:18" x14ac:dyDescent="0.2">
      <c r="A294" s="11">
        <v>44354</v>
      </c>
      <c r="B294" s="5" t="s">
        <v>244</v>
      </c>
      <c r="C294" s="10">
        <v>44348</v>
      </c>
      <c r="D294" s="5" t="s">
        <v>179</v>
      </c>
      <c r="E294" s="18">
        <v>102.40989999999999</v>
      </c>
      <c r="F294" s="8">
        <v>23177.581099999999</v>
      </c>
      <c r="G294" s="9">
        <v>23132389</v>
      </c>
      <c r="H294" s="18">
        <v>50.921300000000002</v>
      </c>
      <c r="I294" s="8">
        <v>2185.2238000000002</v>
      </c>
      <c r="J294" s="9">
        <v>2564201</v>
      </c>
      <c r="K294" s="18">
        <v>153.3312</v>
      </c>
      <c r="L294" s="8">
        <v>25362.804899999999</v>
      </c>
      <c r="M294" s="9">
        <v>25696590</v>
      </c>
      <c r="N294" s="29">
        <v>15.94</v>
      </c>
      <c r="O294" s="30">
        <v>15.94</v>
      </c>
      <c r="P294" s="30">
        <v>14.7425</v>
      </c>
      <c r="Q294" s="30">
        <v>15.567500000000001</v>
      </c>
      <c r="R294" s="31">
        <v>-2.3400000000000001E-2</v>
      </c>
    </row>
    <row r="295" spans="1:18" x14ac:dyDescent="0.2">
      <c r="A295" s="11">
        <v>44355</v>
      </c>
      <c r="B295" s="5" t="s">
        <v>242</v>
      </c>
      <c r="C295" s="10">
        <v>44348</v>
      </c>
      <c r="D295" s="5" t="s">
        <v>179</v>
      </c>
      <c r="E295" s="18">
        <v>120.73560000000001</v>
      </c>
      <c r="F295" s="8">
        <v>30928.2202</v>
      </c>
      <c r="G295" s="9">
        <v>31305470</v>
      </c>
      <c r="H295" s="18">
        <v>45.013300000000001</v>
      </c>
      <c r="I295" s="8">
        <v>2102.8416999999999</v>
      </c>
      <c r="J295" s="9">
        <v>2509342</v>
      </c>
      <c r="K295" s="18">
        <v>165.74889999999999</v>
      </c>
      <c r="L295" s="8">
        <v>33031.061900000001</v>
      </c>
      <c r="M295" s="9">
        <v>33814812</v>
      </c>
      <c r="N295" s="29">
        <v>15.567500000000001</v>
      </c>
      <c r="O295" s="30">
        <v>15.6</v>
      </c>
      <c r="P295" s="30">
        <v>13.567500000000001</v>
      </c>
      <c r="Q295" s="30">
        <v>15.225</v>
      </c>
      <c r="R295" s="31">
        <v>-2.1999999999999999E-2</v>
      </c>
    </row>
    <row r="296" spans="1:18" x14ac:dyDescent="0.2">
      <c r="A296" s="11">
        <v>44356</v>
      </c>
      <c r="B296" s="5" t="s">
        <v>240</v>
      </c>
      <c r="C296" s="10">
        <v>44348</v>
      </c>
      <c r="D296" s="5" t="s">
        <v>179</v>
      </c>
      <c r="E296" s="18">
        <v>172.57149999999999</v>
      </c>
      <c r="F296" s="8">
        <v>55551.970300000001</v>
      </c>
      <c r="G296" s="9">
        <v>56802404</v>
      </c>
      <c r="H296" s="18">
        <v>57.654299999999999</v>
      </c>
      <c r="I296" s="8">
        <v>2652.9083999999998</v>
      </c>
      <c r="J296" s="9">
        <v>3137414</v>
      </c>
      <c r="K296" s="18">
        <v>230.22579999999999</v>
      </c>
      <c r="L296" s="8">
        <v>58204.878700000001</v>
      </c>
      <c r="M296" s="9">
        <v>59939818</v>
      </c>
      <c r="N296" s="29">
        <v>15.225</v>
      </c>
      <c r="O296" s="30">
        <v>15.7425</v>
      </c>
      <c r="P296" s="30">
        <v>11.945</v>
      </c>
      <c r="Q296" s="30">
        <v>14.7525</v>
      </c>
      <c r="R296" s="31">
        <v>-3.1E-2</v>
      </c>
    </row>
    <row r="297" spans="1:18" x14ac:dyDescent="0.2">
      <c r="A297" s="11">
        <v>44357</v>
      </c>
      <c r="B297" s="5" t="s">
        <v>243</v>
      </c>
      <c r="C297" s="10">
        <v>44348</v>
      </c>
      <c r="D297" s="5" t="s">
        <v>179</v>
      </c>
      <c r="E297" s="18">
        <v>145.381</v>
      </c>
      <c r="F297" s="8">
        <v>80536.200700000001</v>
      </c>
      <c r="G297" s="9">
        <v>83956267</v>
      </c>
      <c r="H297" s="18">
        <v>43.542499999999997</v>
      </c>
      <c r="I297" s="8">
        <v>2067.6266000000001</v>
      </c>
      <c r="J297" s="9">
        <v>2494419</v>
      </c>
      <c r="K297" s="18">
        <v>188.92349999999999</v>
      </c>
      <c r="L297" s="8">
        <v>82603.827300000004</v>
      </c>
      <c r="M297" s="9">
        <v>86450686</v>
      </c>
      <c r="N297" s="29">
        <v>14.7525</v>
      </c>
      <c r="O297" s="30">
        <v>15.2</v>
      </c>
      <c r="P297" s="30">
        <v>14.1775</v>
      </c>
      <c r="Q297" s="30">
        <v>15.0025</v>
      </c>
      <c r="R297" s="31">
        <v>1.6899999999999998E-2</v>
      </c>
    </row>
    <row r="298" spans="1:18" x14ac:dyDescent="0.2">
      <c r="A298" s="11">
        <v>44358</v>
      </c>
      <c r="B298" s="5" t="s">
        <v>241</v>
      </c>
      <c r="C298" s="10">
        <v>44348</v>
      </c>
      <c r="D298" s="5" t="s">
        <v>179</v>
      </c>
      <c r="E298" s="18">
        <v>105.0403</v>
      </c>
      <c r="F298" s="8">
        <v>19854.903600000001</v>
      </c>
      <c r="G298" s="9">
        <v>19853644</v>
      </c>
      <c r="H298" s="18">
        <v>49.565100000000001</v>
      </c>
      <c r="I298" s="8">
        <v>2498.1194999999998</v>
      </c>
      <c r="J298" s="9">
        <v>2969750</v>
      </c>
      <c r="K298" s="18">
        <v>154.6054</v>
      </c>
      <c r="L298" s="8">
        <v>22353.023099999999</v>
      </c>
      <c r="M298" s="9">
        <v>22823394</v>
      </c>
      <c r="N298" s="29">
        <v>15.0025</v>
      </c>
      <c r="O298" s="30">
        <v>15.0025</v>
      </c>
      <c r="P298" s="30">
        <v>13.9375</v>
      </c>
      <c r="Q298" s="30">
        <v>14.102499999999999</v>
      </c>
      <c r="R298" s="31">
        <v>-0.06</v>
      </c>
    </row>
    <row r="299" spans="1:18" x14ac:dyDescent="0.2">
      <c r="A299" s="11">
        <v>44361</v>
      </c>
      <c r="B299" s="5" t="s">
        <v>244</v>
      </c>
      <c r="C299" s="10">
        <v>44348</v>
      </c>
      <c r="D299" s="5" t="s">
        <v>179</v>
      </c>
      <c r="E299" s="18">
        <v>133.95179999999999</v>
      </c>
      <c r="F299" s="8">
        <v>30410.383900000001</v>
      </c>
      <c r="G299" s="9">
        <v>30502775</v>
      </c>
      <c r="H299" s="18">
        <v>63.830100000000002</v>
      </c>
      <c r="I299" s="8">
        <v>2813.5927999999999</v>
      </c>
      <c r="J299" s="9">
        <v>3209540</v>
      </c>
      <c r="K299" s="18">
        <v>197.78190000000001</v>
      </c>
      <c r="L299" s="8">
        <v>33223.976699999999</v>
      </c>
      <c r="M299" s="9">
        <v>33712315</v>
      </c>
      <c r="N299" s="29">
        <v>14.102499999999999</v>
      </c>
      <c r="O299" s="30">
        <v>15.307499999999999</v>
      </c>
      <c r="P299" s="30">
        <v>13.74</v>
      </c>
      <c r="Q299" s="30">
        <v>14.715</v>
      </c>
      <c r="R299" s="31">
        <v>4.3400000000000001E-2</v>
      </c>
    </row>
    <row r="300" spans="1:18" x14ac:dyDescent="0.2">
      <c r="A300" s="11">
        <v>44362</v>
      </c>
      <c r="B300" s="5" t="s">
        <v>242</v>
      </c>
      <c r="C300" s="10">
        <v>44348</v>
      </c>
      <c r="D300" s="5" t="s">
        <v>179</v>
      </c>
      <c r="E300" s="18">
        <v>103.7826</v>
      </c>
      <c r="F300" s="8">
        <v>27286.921900000001</v>
      </c>
      <c r="G300" s="9">
        <v>27842103</v>
      </c>
      <c r="H300" s="18">
        <v>46.619599999999998</v>
      </c>
      <c r="I300" s="8">
        <v>2281.2365</v>
      </c>
      <c r="J300" s="9">
        <v>2681025</v>
      </c>
      <c r="K300" s="18">
        <v>150.40219999999999</v>
      </c>
      <c r="L300" s="8">
        <v>29568.1584</v>
      </c>
      <c r="M300" s="9">
        <v>30523128</v>
      </c>
      <c r="N300" s="29">
        <v>14.715</v>
      </c>
      <c r="O300" s="30">
        <v>15.1625</v>
      </c>
      <c r="P300" s="30">
        <v>13.2775</v>
      </c>
      <c r="Q300" s="30">
        <v>14.605</v>
      </c>
      <c r="R300" s="31">
        <v>-7.4999999999999997E-3</v>
      </c>
    </row>
    <row r="301" spans="1:18" x14ac:dyDescent="0.2">
      <c r="A301" s="11">
        <v>44363</v>
      </c>
      <c r="B301" s="5" t="s">
        <v>240</v>
      </c>
      <c r="C301" s="10">
        <v>44348</v>
      </c>
      <c r="D301" s="5" t="s">
        <v>179</v>
      </c>
      <c r="E301" s="18">
        <v>134.01320000000001</v>
      </c>
      <c r="F301" s="8">
        <v>41202.982900000003</v>
      </c>
      <c r="G301" s="9">
        <v>41675438</v>
      </c>
      <c r="H301" s="18">
        <v>38.721499999999999</v>
      </c>
      <c r="I301" s="8">
        <v>2205.1370999999999</v>
      </c>
      <c r="J301" s="9">
        <v>2572221</v>
      </c>
      <c r="K301" s="18">
        <v>172.7347</v>
      </c>
      <c r="L301" s="8">
        <v>43408.12</v>
      </c>
      <c r="M301" s="9">
        <v>44247659</v>
      </c>
      <c r="N301" s="29">
        <v>14.605</v>
      </c>
      <c r="O301" s="30">
        <v>15.3225</v>
      </c>
      <c r="P301" s="30">
        <v>13.6175</v>
      </c>
      <c r="Q301" s="30">
        <v>14.865</v>
      </c>
      <c r="R301" s="31">
        <v>1.78E-2</v>
      </c>
    </row>
    <row r="302" spans="1:18" x14ac:dyDescent="0.2">
      <c r="A302" s="11">
        <v>44364</v>
      </c>
      <c r="B302" s="5" t="s">
        <v>243</v>
      </c>
      <c r="C302" s="10">
        <v>44348</v>
      </c>
      <c r="D302" s="5" t="s">
        <v>179</v>
      </c>
      <c r="E302" s="18">
        <v>162.71440000000001</v>
      </c>
      <c r="F302" s="8">
        <v>91201.6348</v>
      </c>
      <c r="G302" s="9">
        <v>93955774</v>
      </c>
      <c r="H302" s="18">
        <v>37.278399999999998</v>
      </c>
      <c r="I302" s="8">
        <v>2317.2154</v>
      </c>
      <c r="J302" s="9">
        <v>2718366</v>
      </c>
      <c r="K302" s="18">
        <v>199.99279999999999</v>
      </c>
      <c r="L302" s="8">
        <v>93518.850200000001</v>
      </c>
      <c r="M302" s="9">
        <v>96674140</v>
      </c>
      <c r="N302" s="29">
        <v>14.865</v>
      </c>
      <c r="O302" s="30">
        <v>16.05</v>
      </c>
      <c r="P302" s="30">
        <v>14.5275</v>
      </c>
      <c r="Q302" s="30">
        <v>15.2875</v>
      </c>
      <c r="R302" s="31">
        <v>2.8400000000000002E-2</v>
      </c>
    </row>
    <row r="303" spans="1:18" x14ac:dyDescent="0.2">
      <c r="A303" s="11">
        <v>44365</v>
      </c>
      <c r="B303" s="5" t="s">
        <v>241</v>
      </c>
      <c r="C303" s="10">
        <v>44348</v>
      </c>
      <c r="D303" s="5" t="s">
        <v>179</v>
      </c>
      <c r="E303" s="18">
        <v>199.26179999999999</v>
      </c>
      <c r="F303" s="8">
        <v>34849.003199999999</v>
      </c>
      <c r="G303" s="9">
        <v>35007928</v>
      </c>
      <c r="H303" s="18">
        <v>38.755299999999998</v>
      </c>
      <c r="I303" s="8">
        <v>2970.4798000000001</v>
      </c>
      <c r="J303" s="9">
        <v>3523994</v>
      </c>
      <c r="K303" s="18">
        <v>238.0171</v>
      </c>
      <c r="L303" s="8">
        <v>37819.483</v>
      </c>
      <c r="M303" s="9">
        <v>38531922</v>
      </c>
      <c r="N303" s="29">
        <v>15.2875</v>
      </c>
      <c r="O303" s="30">
        <v>16.62</v>
      </c>
      <c r="P303" s="30">
        <v>10.6</v>
      </c>
      <c r="Q303" s="30">
        <v>14.797499999999999</v>
      </c>
      <c r="R303" s="31">
        <v>-3.2099999999999997E-2</v>
      </c>
    </row>
    <row r="304" spans="1:18" x14ac:dyDescent="0.2">
      <c r="A304" s="11">
        <v>44368</v>
      </c>
      <c r="B304" s="5" t="s">
        <v>244</v>
      </c>
      <c r="C304" s="10">
        <v>44348</v>
      </c>
      <c r="D304" s="5" t="s">
        <v>179</v>
      </c>
      <c r="E304" s="18">
        <v>168.71559999999999</v>
      </c>
      <c r="F304" s="8">
        <v>33626.4182</v>
      </c>
      <c r="G304" s="9">
        <v>34413743</v>
      </c>
      <c r="H304" s="18">
        <v>29.008600000000001</v>
      </c>
      <c r="I304" s="8">
        <v>2272.5639000000001</v>
      </c>
      <c r="J304" s="9">
        <v>2731710</v>
      </c>
      <c r="K304" s="18">
        <v>197.7242</v>
      </c>
      <c r="L304" s="8">
        <v>35898.982100000001</v>
      </c>
      <c r="M304" s="9">
        <v>37145453</v>
      </c>
      <c r="N304" s="29">
        <v>14.797499999999999</v>
      </c>
      <c r="O304" s="30">
        <v>16.46</v>
      </c>
      <c r="P304" s="30">
        <v>14.375</v>
      </c>
      <c r="Q304" s="30">
        <v>15.06</v>
      </c>
      <c r="R304" s="31">
        <v>1.77E-2</v>
      </c>
    </row>
    <row r="305" spans="1:18" x14ac:dyDescent="0.2">
      <c r="A305" s="11">
        <v>44369</v>
      </c>
      <c r="B305" s="5" t="s">
        <v>242</v>
      </c>
      <c r="C305" s="10">
        <v>44348</v>
      </c>
      <c r="D305" s="5" t="s">
        <v>179</v>
      </c>
      <c r="E305" s="18">
        <v>165.85929999999999</v>
      </c>
      <c r="F305" s="8">
        <v>40095.334499999997</v>
      </c>
      <c r="G305" s="9">
        <v>40936795</v>
      </c>
      <c r="H305" s="18">
        <v>28.782299999999999</v>
      </c>
      <c r="I305" s="8">
        <v>2410.6136999999999</v>
      </c>
      <c r="J305" s="9">
        <v>2910451</v>
      </c>
      <c r="K305" s="18">
        <v>194.64160000000001</v>
      </c>
      <c r="L305" s="8">
        <v>42505.948199999999</v>
      </c>
      <c r="M305" s="9">
        <v>43847246</v>
      </c>
      <c r="N305" s="29">
        <v>15.06</v>
      </c>
      <c r="O305" s="30">
        <v>15.112500000000001</v>
      </c>
      <c r="P305" s="30">
        <v>14.425000000000001</v>
      </c>
      <c r="Q305" s="30">
        <v>14.737500000000001</v>
      </c>
      <c r="R305" s="31">
        <v>-2.1399999999999999E-2</v>
      </c>
    </row>
    <row r="306" spans="1:18" x14ac:dyDescent="0.2">
      <c r="A306" s="11">
        <v>44370</v>
      </c>
      <c r="B306" s="5" t="s">
        <v>240</v>
      </c>
      <c r="C306" s="10">
        <v>44348</v>
      </c>
      <c r="D306" s="5" t="s">
        <v>179</v>
      </c>
      <c r="E306" s="18">
        <v>167.7098</v>
      </c>
      <c r="F306" s="8">
        <v>49204.910400000001</v>
      </c>
      <c r="G306" s="9">
        <v>50032131</v>
      </c>
      <c r="H306" s="18">
        <v>23.6754</v>
      </c>
      <c r="I306" s="8">
        <v>1758.7049</v>
      </c>
      <c r="J306" s="9">
        <v>2164922</v>
      </c>
      <c r="K306" s="18">
        <v>191.3852</v>
      </c>
      <c r="L306" s="8">
        <v>50963.615299999998</v>
      </c>
      <c r="M306" s="9">
        <v>52197053</v>
      </c>
      <c r="N306" s="29">
        <v>14.737500000000001</v>
      </c>
      <c r="O306" s="30">
        <v>15.535</v>
      </c>
      <c r="P306" s="30">
        <v>13.625</v>
      </c>
      <c r="Q306" s="30">
        <v>15.365</v>
      </c>
      <c r="R306" s="31">
        <v>4.2599999999999999E-2</v>
      </c>
    </row>
    <row r="307" spans="1:18" x14ac:dyDescent="0.2">
      <c r="A307" s="11">
        <v>44371</v>
      </c>
      <c r="B307" s="5" t="s">
        <v>243</v>
      </c>
      <c r="C307" s="10">
        <v>44348</v>
      </c>
      <c r="D307" s="5" t="s">
        <v>179</v>
      </c>
      <c r="E307" s="18">
        <v>146.35929999999999</v>
      </c>
      <c r="F307" s="8">
        <v>77527.81</v>
      </c>
      <c r="G307" s="9">
        <v>79830456</v>
      </c>
      <c r="H307" s="18">
        <v>28.221900000000002</v>
      </c>
      <c r="I307" s="8">
        <v>1668.6219000000001</v>
      </c>
      <c r="J307" s="9">
        <v>2197889</v>
      </c>
      <c r="K307" s="18">
        <v>174.5812</v>
      </c>
      <c r="L307" s="8">
        <v>79196.431899999996</v>
      </c>
      <c r="M307" s="9">
        <v>82028345</v>
      </c>
      <c r="N307" s="29">
        <v>15.365</v>
      </c>
      <c r="O307" s="30">
        <v>15.637499999999999</v>
      </c>
      <c r="P307" s="30">
        <v>14.925000000000001</v>
      </c>
      <c r="Q307" s="30">
        <v>15.0975</v>
      </c>
      <c r="R307" s="31">
        <v>-1.7399999999999999E-2</v>
      </c>
    </row>
    <row r="308" spans="1:18" x14ac:dyDescent="0.2">
      <c r="A308" s="11">
        <v>44372</v>
      </c>
      <c r="B308" s="5" t="s">
        <v>241</v>
      </c>
      <c r="C308" s="10">
        <v>44348</v>
      </c>
      <c r="D308" s="5" t="s">
        <v>179</v>
      </c>
      <c r="E308" s="18">
        <v>126.1433</v>
      </c>
      <c r="F308" s="8">
        <v>23297.669000000002</v>
      </c>
      <c r="G308" s="9">
        <v>24024982</v>
      </c>
      <c r="H308" s="18">
        <v>36.428899999999999</v>
      </c>
      <c r="I308" s="8">
        <v>1533.0608999999999</v>
      </c>
      <c r="J308" s="9">
        <v>1970631</v>
      </c>
      <c r="K308" s="18">
        <v>162.57220000000001</v>
      </c>
      <c r="L308" s="8">
        <v>24830.729899999998</v>
      </c>
      <c r="M308" s="9">
        <v>25995613</v>
      </c>
      <c r="N308" s="29">
        <v>15.0975</v>
      </c>
      <c r="O308" s="30">
        <v>15.2675</v>
      </c>
      <c r="P308" s="30">
        <v>13.275</v>
      </c>
      <c r="Q308" s="30">
        <v>13.3675</v>
      </c>
      <c r="R308" s="31">
        <v>-0.11459999999999999</v>
      </c>
    </row>
    <row r="309" spans="1:18" x14ac:dyDescent="0.2">
      <c r="A309" s="11">
        <v>44375</v>
      </c>
      <c r="B309" s="5" t="s">
        <v>244</v>
      </c>
      <c r="C309" s="10">
        <v>44348</v>
      </c>
      <c r="D309" s="5" t="s">
        <v>179</v>
      </c>
      <c r="E309" s="18">
        <v>124.1307</v>
      </c>
      <c r="F309" s="8">
        <v>27615.554100000001</v>
      </c>
      <c r="G309" s="9">
        <v>28139620</v>
      </c>
      <c r="H309" s="18">
        <v>29.7681</v>
      </c>
      <c r="I309" s="8">
        <v>1245.0410999999999</v>
      </c>
      <c r="J309" s="9">
        <v>1501301</v>
      </c>
      <c r="K309" s="18">
        <v>153.89879999999999</v>
      </c>
      <c r="L309" s="8">
        <v>28860.5952</v>
      </c>
      <c r="M309" s="9">
        <v>29640921</v>
      </c>
      <c r="N309" s="29">
        <v>13.3675</v>
      </c>
      <c r="O309" s="30">
        <v>13.77</v>
      </c>
      <c r="P309" s="30">
        <v>13.1175</v>
      </c>
      <c r="Q309" s="30">
        <v>13.4025</v>
      </c>
      <c r="R309" s="31">
        <v>2.5999999999999999E-3</v>
      </c>
    </row>
    <row r="310" spans="1:18" x14ac:dyDescent="0.2">
      <c r="A310" s="11">
        <v>44376</v>
      </c>
      <c r="B310" s="5" t="s">
        <v>242</v>
      </c>
      <c r="C310" s="10">
        <v>44348</v>
      </c>
      <c r="D310" s="5" t="s">
        <v>179</v>
      </c>
      <c r="E310" s="18">
        <v>120.13979999999999</v>
      </c>
      <c r="F310" s="8">
        <v>32734.747299999999</v>
      </c>
      <c r="G310" s="9">
        <v>33095026</v>
      </c>
      <c r="H310" s="18">
        <v>26.2836</v>
      </c>
      <c r="I310" s="8">
        <v>1194.2917</v>
      </c>
      <c r="J310" s="9">
        <v>1491199</v>
      </c>
      <c r="K310" s="18">
        <v>146.42339999999999</v>
      </c>
      <c r="L310" s="8">
        <v>33929.038999999997</v>
      </c>
      <c r="M310" s="9">
        <v>34586225</v>
      </c>
      <c r="N310" s="29">
        <v>13.4025</v>
      </c>
      <c r="O310" s="30">
        <v>13.4025</v>
      </c>
      <c r="P310" s="30">
        <v>12.9025</v>
      </c>
      <c r="Q310" s="30">
        <v>13.0025</v>
      </c>
      <c r="R310" s="31">
        <v>-2.98E-2</v>
      </c>
    </row>
    <row r="311" spans="1:18" x14ac:dyDescent="0.2">
      <c r="A311" s="11">
        <v>44377</v>
      </c>
      <c r="B311" s="5" t="s">
        <v>240</v>
      </c>
      <c r="C311" s="10">
        <v>44348</v>
      </c>
      <c r="D311" s="5" t="s">
        <v>179</v>
      </c>
      <c r="E311" s="18">
        <v>141.49809999999999</v>
      </c>
      <c r="F311" s="8">
        <v>47595.6734</v>
      </c>
      <c r="G311" s="9">
        <v>48999183</v>
      </c>
      <c r="H311" s="18">
        <v>25.9223</v>
      </c>
      <c r="I311" s="8">
        <v>1189.4046000000001</v>
      </c>
      <c r="J311" s="9">
        <v>1489681</v>
      </c>
      <c r="K311" s="18">
        <v>167.4204</v>
      </c>
      <c r="L311" s="8">
        <v>48785.078000000001</v>
      </c>
      <c r="M311" s="9">
        <v>50488864</v>
      </c>
      <c r="N311" s="29">
        <v>13.0025</v>
      </c>
      <c r="O311" s="30">
        <v>13.14</v>
      </c>
      <c r="P311" s="30">
        <v>12.6</v>
      </c>
      <c r="Q311" s="30">
        <v>13.045</v>
      </c>
      <c r="R311" s="31">
        <v>3.3E-3</v>
      </c>
    </row>
    <row r="312" spans="1:18" x14ac:dyDescent="0.2">
      <c r="A312" s="11">
        <v>44378</v>
      </c>
      <c r="B312" s="5" t="s">
        <v>243</v>
      </c>
      <c r="C312" s="10">
        <v>44378</v>
      </c>
      <c r="D312" s="5" t="s">
        <v>180</v>
      </c>
      <c r="E312" s="18">
        <v>137.39340000000001</v>
      </c>
      <c r="F312" s="8">
        <v>82427.103600000002</v>
      </c>
      <c r="G312" s="9">
        <v>86148293</v>
      </c>
      <c r="H312" s="18">
        <v>22.5686</v>
      </c>
      <c r="I312" s="8">
        <v>1064.3108</v>
      </c>
      <c r="J312" s="9">
        <v>1326104</v>
      </c>
      <c r="K312" s="18">
        <v>159.96199999999999</v>
      </c>
      <c r="L312" s="8">
        <v>83491.414399999994</v>
      </c>
      <c r="M312" s="9">
        <v>87474397</v>
      </c>
      <c r="N312" s="29">
        <v>13.045</v>
      </c>
      <c r="O312" s="30">
        <v>13.282500000000001</v>
      </c>
      <c r="P312" s="30">
        <v>12.33</v>
      </c>
      <c r="Q312" s="30">
        <v>12.84</v>
      </c>
      <c r="R312" s="31">
        <v>-1.5699999999999999E-2</v>
      </c>
    </row>
    <row r="313" spans="1:18" x14ac:dyDescent="0.2">
      <c r="A313" s="11">
        <v>44379</v>
      </c>
      <c r="B313" s="5" t="s">
        <v>241</v>
      </c>
      <c r="C313" s="10">
        <v>44378</v>
      </c>
      <c r="D313" s="5" t="s">
        <v>180</v>
      </c>
      <c r="E313" s="18">
        <v>111.0484</v>
      </c>
      <c r="F313" s="8">
        <v>24034.4136</v>
      </c>
      <c r="G313" s="9">
        <v>24472655</v>
      </c>
      <c r="H313" s="18">
        <v>25.579899999999999</v>
      </c>
      <c r="I313" s="8">
        <v>1241.8806999999999</v>
      </c>
      <c r="J313" s="9">
        <v>1509263</v>
      </c>
      <c r="K313" s="18">
        <v>136.6283</v>
      </c>
      <c r="L313" s="8">
        <v>25276.294300000001</v>
      </c>
      <c r="M313" s="9">
        <v>25981918</v>
      </c>
      <c r="N313" s="29">
        <v>12.84</v>
      </c>
      <c r="O313" s="30">
        <v>13.02</v>
      </c>
      <c r="P313" s="30">
        <v>12.022500000000001</v>
      </c>
      <c r="Q313" s="30">
        <v>12.09</v>
      </c>
      <c r="R313" s="31">
        <v>-5.8400000000000001E-2</v>
      </c>
    </row>
    <row r="314" spans="1:18" x14ac:dyDescent="0.2">
      <c r="A314" s="11">
        <v>44382</v>
      </c>
      <c r="B314" s="5" t="s">
        <v>244</v>
      </c>
      <c r="C314" s="10">
        <v>44378</v>
      </c>
      <c r="D314" s="5" t="s">
        <v>180</v>
      </c>
      <c r="E314" s="18">
        <v>93.544399999999996</v>
      </c>
      <c r="F314" s="8">
        <v>25143.572400000001</v>
      </c>
      <c r="G314" s="9">
        <v>25821284</v>
      </c>
      <c r="H314" s="18">
        <v>28.818200000000001</v>
      </c>
      <c r="I314" s="8">
        <v>1351.5373</v>
      </c>
      <c r="J314" s="9">
        <v>1609309</v>
      </c>
      <c r="K314" s="18">
        <v>122.3626</v>
      </c>
      <c r="L314" s="8">
        <v>26495.109700000001</v>
      </c>
      <c r="M314" s="9">
        <v>27430593</v>
      </c>
      <c r="N314" s="29">
        <v>12.09</v>
      </c>
      <c r="O314" s="30">
        <v>12.6225</v>
      </c>
      <c r="P314" s="30">
        <v>11.987500000000001</v>
      </c>
      <c r="Q314" s="30">
        <v>12.067500000000001</v>
      </c>
      <c r="R314" s="31">
        <v>-1.9E-3</v>
      </c>
    </row>
    <row r="315" spans="1:18" x14ac:dyDescent="0.2">
      <c r="A315" s="11">
        <v>44383</v>
      </c>
      <c r="B315" s="5" t="s">
        <v>242</v>
      </c>
      <c r="C315" s="10">
        <v>44378</v>
      </c>
      <c r="D315" s="5" t="s">
        <v>180</v>
      </c>
      <c r="E315" s="18">
        <v>152.58510000000001</v>
      </c>
      <c r="F315" s="8">
        <v>44246.285799999998</v>
      </c>
      <c r="G315" s="9">
        <v>45294036</v>
      </c>
      <c r="H315" s="18">
        <v>39.7744</v>
      </c>
      <c r="I315" s="8">
        <v>1887.5465999999999</v>
      </c>
      <c r="J315" s="9">
        <v>2219568</v>
      </c>
      <c r="K315" s="18">
        <v>192.3595</v>
      </c>
      <c r="L315" s="8">
        <v>46133.832399999999</v>
      </c>
      <c r="M315" s="9">
        <v>47513604</v>
      </c>
      <c r="N315" s="29">
        <v>12.067500000000001</v>
      </c>
      <c r="O315" s="30">
        <v>12.36</v>
      </c>
      <c r="P315" s="30">
        <v>11.29</v>
      </c>
      <c r="Q315" s="30">
        <v>12.275</v>
      </c>
      <c r="R315" s="31">
        <v>1.72E-2</v>
      </c>
    </row>
    <row r="316" spans="1:18" x14ac:dyDescent="0.2">
      <c r="A316" s="11">
        <v>44384</v>
      </c>
      <c r="B316" s="5" t="s">
        <v>240</v>
      </c>
      <c r="C316" s="10">
        <v>44378</v>
      </c>
      <c r="D316" s="5" t="s">
        <v>180</v>
      </c>
      <c r="E316" s="18">
        <v>128.55250000000001</v>
      </c>
      <c r="F316" s="8">
        <v>44218.432699999998</v>
      </c>
      <c r="G316" s="9">
        <v>44881361</v>
      </c>
      <c r="H316" s="18">
        <v>32.209499999999998</v>
      </c>
      <c r="I316" s="8">
        <v>1568.4041999999999</v>
      </c>
      <c r="J316" s="9">
        <v>1828247</v>
      </c>
      <c r="K316" s="18">
        <v>160.762</v>
      </c>
      <c r="L316" s="8">
        <v>45786.836900000002</v>
      </c>
      <c r="M316" s="9">
        <v>46709608</v>
      </c>
      <c r="N316" s="29">
        <v>12.275</v>
      </c>
      <c r="O316" s="30">
        <v>12.585000000000001</v>
      </c>
      <c r="P316" s="30">
        <v>11.147500000000001</v>
      </c>
      <c r="Q316" s="30">
        <v>12.2125</v>
      </c>
      <c r="R316" s="31">
        <v>-5.1000000000000004E-3</v>
      </c>
    </row>
    <row r="317" spans="1:18" x14ac:dyDescent="0.2">
      <c r="A317" s="11">
        <v>44385</v>
      </c>
      <c r="B317" s="5" t="s">
        <v>243</v>
      </c>
      <c r="C317" s="10">
        <v>44378</v>
      </c>
      <c r="D317" s="5" t="s">
        <v>180</v>
      </c>
      <c r="E317" s="18">
        <v>177.29179999999999</v>
      </c>
      <c r="F317" s="8">
        <v>102684.25229999999</v>
      </c>
      <c r="G317" s="9">
        <v>105198873</v>
      </c>
      <c r="H317" s="18">
        <v>27.858000000000001</v>
      </c>
      <c r="I317" s="8">
        <v>1437.9619</v>
      </c>
      <c r="J317" s="9">
        <v>1736633</v>
      </c>
      <c r="K317" s="18">
        <v>205.1498</v>
      </c>
      <c r="L317" s="8">
        <v>104122.2142</v>
      </c>
      <c r="M317" s="9">
        <v>106935506</v>
      </c>
      <c r="N317" s="29">
        <v>12.2125</v>
      </c>
      <c r="O317" s="30">
        <v>14.0075</v>
      </c>
      <c r="P317" s="30">
        <v>12.055</v>
      </c>
      <c r="Q317" s="30">
        <v>13.56</v>
      </c>
      <c r="R317" s="31">
        <v>0.1103</v>
      </c>
    </row>
    <row r="318" spans="1:18" x14ac:dyDescent="0.2">
      <c r="A318" s="11">
        <v>44386</v>
      </c>
      <c r="B318" s="5" t="s">
        <v>241</v>
      </c>
      <c r="C318" s="10">
        <v>44378</v>
      </c>
      <c r="D318" s="5" t="s">
        <v>180</v>
      </c>
      <c r="E318" s="18">
        <v>150.6919</v>
      </c>
      <c r="F318" s="8">
        <v>31045.344400000002</v>
      </c>
      <c r="G318" s="9">
        <v>31723540</v>
      </c>
      <c r="H318" s="18">
        <v>28.133600000000001</v>
      </c>
      <c r="I318" s="8">
        <v>1554.2139999999999</v>
      </c>
      <c r="J318" s="9">
        <v>1811163</v>
      </c>
      <c r="K318" s="18">
        <v>178.82550000000001</v>
      </c>
      <c r="L318" s="8">
        <v>32599.558400000002</v>
      </c>
      <c r="M318" s="9">
        <v>33534703</v>
      </c>
      <c r="N318" s="29">
        <v>13.56</v>
      </c>
      <c r="O318" s="30">
        <v>14.0025</v>
      </c>
      <c r="P318" s="30">
        <v>12.175000000000001</v>
      </c>
      <c r="Q318" s="30">
        <v>12.942500000000001</v>
      </c>
      <c r="R318" s="31">
        <v>-4.5499999999999999E-2</v>
      </c>
    </row>
    <row r="319" spans="1:18" x14ac:dyDescent="0.2">
      <c r="A319" s="11">
        <v>44389</v>
      </c>
      <c r="B319" s="5" t="s">
        <v>244</v>
      </c>
      <c r="C319" s="10">
        <v>44378</v>
      </c>
      <c r="D319" s="5" t="s">
        <v>180</v>
      </c>
      <c r="E319" s="18">
        <v>128.36580000000001</v>
      </c>
      <c r="F319" s="8">
        <v>34931.876600000003</v>
      </c>
      <c r="G319" s="9">
        <v>35310535</v>
      </c>
      <c r="H319" s="18">
        <v>26.605599999999999</v>
      </c>
      <c r="I319" s="8">
        <v>1483.239</v>
      </c>
      <c r="J319" s="9">
        <v>1751750</v>
      </c>
      <c r="K319" s="18">
        <v>154.97139999999999</v>
      </c>
      <c r="L319" s="8">
        <v>36415.115599999997</v>
      </c>
      <c r="M319" s="9">
        <v>37062285</v>
      </c>
      <c r="N319" s="29">
        <v>12.942500000000001</v>
      </c>
      <c r="O319" s="30">
        <v>13.6075</v>
      </c>
      <c r="P319" s="30">
        <v>11.81</v>
      </c>
      <c r="Q319" s="30">
        <v>12.9925</v>
      </c>
      <c r="R319" s="31">
        <v>3.8999999999999998E-3</v>
      </c>
    </row>
    <row r="320" spans="1:18" x14ac:dyDescent="0.2">
      <c r="A320" s="11">
        <v>44390</v>
      </c>
      <c r="B320" s="5" t="s">
        <v>242</v>
      </c>
      <c r="C320" s="10">
        <v>44378</v>
      </c>
      <c r="D320" s="5" t="s">
        <v>180</v>
      </c>
      <c r="E320" s="18">
        <v>124.3721</v>
      </c>
      <c r="F320" s="8">
        <v>37047.654499999997</v>
      </c>
      <c r="G320" s="9">
        <v>37681031</v>
      </c>
      <c r="H320" s="18">
        <v>23.449200000000001</v>
      </c>
      <c r="I320" s="8">
        <v>1389.0233000000001</v>
      </c>
      <c r="J320" s="9">
        <v>1650682</v>
      </c>
      <c r="K320" s="18">
        <v>147.82130000000001</v>
      </c>
      <c r="L320" s="8">
        <v>38436.677799999998</v>
      </c>
      <c r="M320" s="9">
        <v>39331713</v>
      </c>
      <c r="N320" s="29">
        <v>12.9925</v>
      </c>
      <c r="O320" s="30">
        <v>12.9925</v>
      </c>
      <c r="P320" s="30">
        <v>10.672499999999999</v>
      </c>
      <c r="Q320" s="30">
        <v>12.6225</v>
      </c>
      <c r="R320" s="31">
        <v>-2.8500000000000001E-2</v>
      </c>
    </row>
    <row r="321" spans="1:18" x14ac:dyDescent="0.2">
      <c r="A321" s="11">
        <v>44391</v>
      </c>
      <c r="B321" s="5" t="s">
        <v>240</v>
      </c>
      <c r="C321" s="10">
        <v>44378</v>
      </c>
      <c r="D321" s="5" t="s">
        <v>180</v>
      </c>
      <c r="E321" s="18">
        <v>127.9192</v>
      </c>
      <c r="F321" s="8">
        <v>45666.7664</v>
      </c>
      <c r="G321" s="9">
        <v>45984081</v>
      </c>
      <c r="H321" s="18">
        <v>26.965699999999998</v>
      </c>
      <c r="I321" s="8">
        <v>1631.3324</v>
      </c>
      <c r="J321" s="9">
        <v>1910394</v>
      </c>
      <c r="K321" s="18">
        <v>154.88489999999999</v>
      </c>
      <c r="L321" s="8">
        <v>47298.0988</v>
      </c>
      <c r="M321" s="9">
        <v>47894475</v>
      </c>
      <c r="N321" s="29">
        <v>12.6225</v>
      </c>
      <c r="O321" s="30">
        <v>12.96</v>
      </c>
      <c r="P321" s="30">
        <v>10.484999999999999</v>
      </c>
      <c r="Q321" s="30">
        <v>12.59</v>
      </c>
      <c r="R321" s="31">
        <v>-2.5999999999999999E-3</v>
      </c>
    </row>
    <row r="322" spans="1:18" x14ac:dyDescent="0.2">
      <c r="A322" s="11">
        <v>44392</v>
      </c>
      <c r="B322" s="5" t="s">
        <v>243</v>
      </c>
      <c r="C322" s="10">
        <v>44378</v>
      </c>
      <c r="D322" s="5" t="s">
        <v>180</v>
      </c>
      <c r="E322" s="18">
        <v>147.98910000000001</v>
      </c>
      <c r="F322" s="8">
        <v>90582.374500000005</v>
      </c>
      <c r="G322" s="9">
        <v>92643524</v>
      </c>
      <c r="H322" s="18">
        <v>30.550799999999999</v>
      </c>
      <c r="I322" s="8">
        <v>1901.8014000000001</v>
      </c>
      <c r="J322" s="9">
        <v>2274167</v>
      </c>
      <c r="K322" s="18">
        <v>178.53989999999999</v>
      </c>
      <c r="L322" s="8">
        <v>92484.175900000002</v>
      </c>
      <c r="M322" s="9">
        <v>94917691</v>
      </c>
      <c r="N322" s="29">
        <v>12.59</v>
      </c>
      <c r="O322" s="30">
        <v>12.945</v>
      </c>
      <c r="P322" s="30">
        <v>11.0825</v>
      </c>
      <c r="Q322" s="30">
        <v>12.27</v>
      </c>
      <c r="R322" s="31">
        <v>-2.5399999999999999E-2</v>
      </c>
    </row>
    <row r="323" spans="1:18" x14ac:dyDescent="0.2">
      <c r="A323" s="11">
        <v>44393</v>
      </c>
      <c r="B323" s="5" t="s">
        <v>241</v>
      </c>
      <c r="C323" s="10">
        <v>44378</v>
      </c>
      <c r="D323" s="5" t="s">
        <v>180</v>
      </c>
      <c r="E323" s="18">
        <v>109.4559</v>
      </c>
      <c r="F323" s="8">
        <v>25373.196800000002</v>
      </c>
      <c r="G323" s="9">
        <v>25750180</v>
      </c>
      <c r="H323" s="18">
        <v>33.15</v>
      </c>
      <c r="I323" s="8">
        <v>2176.2737999999999</v>
      </c>
      <c r="J323" s="9">
        <v>2646642</v>
      </c>
      <c r="K323" s="18">
        <v>142.60589999999999</v>
      </c>
      <c r="L323" s="8">
        <v>27549.470600000001</v>
      </c>
      <c r="M323" s="9">
        <v>28396822</v>
      </c>
      <c r="N323" s="29">
        <v>12.27</v>
      </c>
      <c r="O323" s="30">
        <v>12.37</v>
      </c>
      <c r="P323" s="30">
        <v>11.625</v>
      </c>
      <c r="Q323" s="30">
        <v>11.705</v>
      </c>
      <c r="R323" s="31">
        <v>-4.5999999999999999E-2</v>
      </c>
    </row>
    <row r="324" spans="1:18" x14ac:dyDescent="0.2">
      <c r="A324" s="11">
        <v>44396</v>
      </c>
      <c r="B324" s="5" t="s">
        <v>244</v>
      </c>
      <c r="C324" s="10">
        <v>44378</v>
      </c>
      <c r="D324" s="5" t="s">
        <v>180</v>
      </c>
      <c r="E324" s="18">
        <v>155.59460000000001</v>
      </c>
      <c r="F324" s="8">
        <v>41269.494200000001</v>
      </c>
      <c r="G324" s="9">
        <v>42573028</v>
      </c>
      <c r="H324" s="18">
        <v>29.992999999999999</v>
      </c>
      <c r="I324" s="8">
        <v>2155.761</v>
      </c>
      <c r="J324" s="9">
        <v>2555996</v>
      </c>
      <c r="K324" s="18">
        <v>185.58760000000001</v>
      </c>
      <c r="L324" s="8">
        <v>43425.2552</v>
      </c>
      <c r="M324" s="9">
        <v>45129024</v>
      </c>
      <c r="N324" s="29">
        <v>11.705</v>
      </c>
      <c r="O324" s="30">
        <v>13.1975</v>
      </c>
      <c r="P324" s="30">
        <v>11.705</v>
      </c>
      <c r="Q324" s="30">
        <v>12.68</v>
      </c>
      <c r="R324" s="31">
        <v>8.3299999999999999E-2</v>
      </c>
    </row>
    <row r="325" spans="1:18" x14ac:dyDescent="0.2">
      <c r="A325" s="11">
        <v>44397</v>
      </c>
      <c r="B325" s="5" t="s">
        <v>242</v>
      </c>
      <c r="C325" s="10">
        <v>44378</v>
      </c>
      <c r="D325" s="5" t="s">
        <v>180</v>
      </c>
      <c r="E325" s="18">
        <v>184.5547</v>
      </c>
      <c r="F325" s="8">
        <v>53525.294999999998</v>
      </c>
      <c r="G325" s="9">
        <v>55623208</v>
      </c>
      <c r="H325" s="18">
        <v>32.564399999999999</v>
      </c>
      <c r="I325" s="8">
        <v>2550.8103999999998</v>
      </c>
      <c r="J325" s="9">
        <v>3013225</v>
      </c>
      <c r="K325" s="18">
        <v>217.1191</v>
      </c>
      <c r="L325" s="8">
        <v>56076.1054</v>
      </c>
      <c r="M325" s="9">
        <v>58636433</v>
      </c>
      <c r="N325" s="29">
        <v>12.68</v>
      </c>
      <c r="O325" s="30">
        <v>14.092499999999999</v>
      </c>
      <c r="P325" s="30">
        <v>11.7875</v>
      </c>
      <c r="Q325" s="30">
        <v>13.205</v>
      </c>
      <c r="R325" s="31">
        <v>4.1399999999999999E-2</v>
      </c>
    </row>
    <row r="326" spans="1:18" x14ac:dyDescent="0.2">
      <c r="A326" s="11">
        <v>44399</v>
      </c>
      <c r="B326" s="5" t="s">
        <v>243</v>
      </c>
      <c r="C326" s="10">
        <v>44378</v>
      </c>
      <c r="D326" s="5" t="s">
        <v>180</v>
      </c>
      <c r="E326" s="18">
        <v>166.6378</v>
      </c>
      <c r="F326" s="8">
        <v>97398.365900000004</v>
      </c>
      <c r="G326" s="9">
        <v>103438366</v>
      </c>
      <c r="H326" s="18">
        <v>34.374400000000001</v>
      </c>
      <c r="I326" s="8">
        <v>2825.1801999999998</v>
      </c>
      <c r="J326" s="9">
        <v>3364002</v>
      </c>
      <c r="K326" s="18">
        <v>201.01220000000001</v>
      </c>
      <c r="L326" s="8">
        <v>100223.54610000001</v>
      </c>
      <c r="M326" s="9">
        <v>106802368</v>
      </c>
      <c r="N326" s="29">
        <v>13.205</v>
      </c>
      <c r="O326" s="30">
        <v>13.205</v>
      </c>
      <c r="P326" s="30">
        <v>11.717499999999999</v>
      </c>
      <c r="Q326" s="30">
        <v>11.885</v>
      </c>
      <c r="R326" s="31">
        <v>-0.1</v>
      </c>
    </row>
    <row r="327" spans="1:18" x14ac:dyDescent="0.2">
      <c r="A327" s="11">
        <v>44400</v>
      </c>
      <c r="B327" s="5" t="s">
        <v>241</v>
      </c>
      <c r="C327" s="10">
        <v>44378</v>
      </c>
      <c r="D327" s="5" t="s">
        <v>180</v>
      </c>
      <c r="E327" s="18">
        <v>149.35140000000001</v>
      </c>
      <c r="F327" s="8">
        <v>31254.933499999999</v>
      </c>
      <c r="G327" s="9">
        <v>37110831</v>
      </c>
      <c r="H327" s="18">
        <v>30.567</v>
      </c>
      <c r="I327" s="8">
        <v>2808.9690999999998</v>
      </c>
      <c r="J327" s="9">
        <v>3321532</v>
      </c>
      <c r="K327" s="18">
        <v>179.91839999999999</v>
      </c>
      <c r="L327" s="8">
        <v>34063.902600000001</v>
      </c>
      <c r="M327" s="9">
        <v>40432363</v>
      </c>
      <c r="N327" s="29">
        <v>11.885</v>
      </c>
      <c r="O327" s="30">
        <v>12.115</v>
      </c>
      <c r="P327" s="30">
        <v>11.567500000000001</v>
      </c>
      <c r="Q327" s="30">
        <v>11.762499999999999</v>
      </c>
      <c r="R327" s="31">
        <v>-1.03E-2</v>
      </c>
    </row>
    <row r="328" spans="1:18" x14ac:dyDescent="0.2">
      <c r="A328" s="11">
        <v>44403</v>
      </c>
      <c r="B328" s="5" t="s">
        <v>244</v>
      </c>
      <c r="C328" s="10">
        <v>44378</v>
      </c>
      <c r="D328" s="5" t="s">
        <v>180</v>
      </c>
      <c r="E328" s="18">
        <v>132.8519</v>
      </c>
      <c r="F328" s="8">
        <v>31804.0386</v>
      </c>
      <c r="G328" s="9">
        <v>37707706</v>
      </c>
      <c r="H328" s="18">
        <v>26.3474</v>
      </c>
      <c r="I328" s="8">
        <v>2728.2757000000001</v>
      </c>
      <c r="J328" s="9">
        <v>3292613</v>
      </c>
      <c r="K328" s="18">
        <v>159.19929999999999</v>
      </c>
      <c r="L328" s="8">
        <v>34532.314299999998</v>
      </c>
      <c r="M328" s="9">
        <v>41000319</v>
      </c>
      <c r="N328" s="29">
        <v>11.762499999999999</v>
      </c>
      <c r="O328" s="30">
        <v>12.54</v>
      </c>
      <c r="P328" s="30">
        <v>10.395</v>
      </c>
      <c r="Q328" s="30">
        <v>12.45</v>
      </c>
      <c r="R328" s="31">
        <v>5.8400000000000001E-2</v>
      </c>
    </row>
    <row r="329" spans="1:18" x14ac:dyDescent="0.2">
      <c r="A329" s="11">
        <v>44404</v>
      </c>
      <c r="B329" s="5" t="s">
        <v>242</v>
      </c>
      <c r="C329" s="10">
        <v>44378</v>
      </c>
      <c r="D329" s="5" t="s">
        <v>180</v>
      </c>
      <c r="E329" s="18">
        <v>159.8426</v>
      </c>
      <c r="F329" s="8">
        <v>43566.863299999997</v>
      </c>
      <c r="G329" s="9">
        <v>51893416</v>
      </c>
      <c r="H329" s="18">
        <v>29.263999999999999</v>
      </c>
      <c r="I329" s="8">
        <v>3010.9432000000002</v>
      </c>
      <c r="J329" s="9">
        <v>3700541</v>
      </c>
      <c r="K329" s="18">
        <v>189.10659999999999</v>
      </c>
      <c r="L329" s="8">
        <v>46577.806499999999</v>
      </c>
      <c r="M329" s="9">
        <v>55593957</v>
      </c>
      <c r="N329" s="29">
        <v>12.45</v>
      </c>
      <c r="O329" s="30">
        <v>13.525</v>
      </c>
      <c r="P329" s="30">
        <v>12.102499999999999</v>
      </c>
      <c r="Q329" s="30">
        <v>13.2325</v>
      </c>
      <c r="R329" s="31">
        <v>6.2899999999999998E-2</v>
      </c>
    </row>
    <row r="330" spans="1:18" x14ac:dyDescent="0.2">
      <c r="A330" s="11">
        <v>44405</v>
      </c>
      <c r="B330" s="5" t="s">
        <v>240</v>
      </c>
      <c r="C330" s="10">
        <v>44378</v>
      </c>
      <c r="D330" s="5" t="s">
        <v>180</v>
      </c>
      <c r="E330" s="18">
        <v>213.78630000000001</v>
      </c>
      <c r="F330" s="8">
        <v>65084.282500000001</v>
      </c>
      <c r="G330" s="9">
        <v>78531703</v>
      </c>
      <c r="H330" s="18">
        <v>27.4283</v>
      </c>
      <c r="I330" s="8">
        <v>2189.0365000000002</v>
      </c>
      <c r="J330" s="9">
        <v>2673610</v>
      </c>
      <c r="K330" s="18">
        <v>241.21459999999999</v>
      </c>
      <c r="L330" s="8">
        <v>67273.319000000003</v>
      </c>
      <c r="M330" s="9">
        <v>81205313</v>
      </c>
      <c r="N330" s="29">
        <v>13.2325</v>
      </c>
      <c r="O330" s="30">
        <v>15.98</v>
      </c>
      <c r="P330" s="30">
        <v>11.355</v>
      </c>
      <c r="Q330" s="30">
        <v>13.692500000000001</v>
      </c>
      <c r="R330" s="31">
        <v>3.4799999999999998E-2</v>
      </c>
    </row>
    <row r="331" spans="1:18" x14ac:dyDescent="0.2">
      <c r="A331" s="11">
        <v>44406</v>
      </c>
      <c r="B331" s="5" t="s">
        <v>243</v>
      </c>
      <c r="C331" s="10">
        <v>44378</v>
      </c>
      <c r="D331" s="5" t="s">
        <v>180</v>
      </c>
      <c r="E331" s="18">
        <v>166.34450000000001</v>
      </c>
      <c r="F331" s="8">
        <v>91898.010299999994</v>
      </c>
      <c r="G331" s="9">
        <v>109594684</v>
      </c>
      <c r="H331" s="18">
        <v>43.9298</v>
      </c>
      <c r="I331" s="8">
        <v>2379.1055999999999</v>
      </c>
      <c r="J331" s="9">
        <v>2760746</v>
      </c>
      <c r="K331" s="18">
        <v>210.27430000000001</v>
      </c>
      <c r="L331" s="8">
        <v>94277.115900000004</v>
      </c>
      <c r="M331" s="9">
        <v>112355430</v>
      </c>
      <c r="N331" s="29">
        <v>13.692500000000001</v>
      </c>
      <c r="O331" s="30">
        <v>13.692500000000001</v>
      </c>
      <c r="P331" s="30">
        <v>12.435</v>
      </c>
      <c r="Q331" s="30">
        <v>12.945</v>
      </c>
      <c r="R331" s="31">
        <v>-5.4600000000000003E-2</v>
      </c>
    </row>
    <row r="332" spans="1:18" x14ac:dyDescent="0.2">
      <c r="A332" s="11">
        <v>44407</v>
      </c>
      <c r="B332" s="5" t="s">
        <v>241</v>
      </c>
      <c r="C332" s="10">
        <v>44378</v>
      </c>
      <c r="D332" s="5" t="s">
        <v>180</v>
      </c>
      <c r="E332" s="18">
        <v>123.6056</v>
      </c>
      <c r="F332" s="8">
        <v>25789.412</v>
      </c>
      <c r="G332" s="9">
        <v>30980720</v>
      </c>
      <c r="H332" s="18">
        <v>48.934600000000003</v>
      </c>
      <c r="I332" s="8">
        <v>2048.1500999999998</v>
      </c>
      <c r="J332" s="9">
        <v>2381847</v>
      </c>
      <c r="K332" s="18">
        <v>172.5402</v>
      </c>
      <c r="L332" s="8">
        <v>27837.562099999999</v>
      </c>
      <c r="M332" s="9">
        <v>33362567</v>
      </c>
      <c r="N332" s="29">
        <v>12.945</v>
      </c>
      <c r="O332" s="30">
        <v>13.32</v>
      </c>
      <c r="P332" s="30">
        <v>12.175000000000001</v>
      </c>
      <c r="Q332" s="30">
        <v>12.8025</v>
      </c>
      <c r="R332" s="31">
        <v>-1.0999999999999999E-2</v>
      </c>
    </row>
    <row r="333" spans="1:18" x14ac:dyDescent="0.2">
      <c r="A333" s="11">
        <v>44410</v>
      </c>
      <c r="B333" s="5" t="s">
        <v>244</v>
      </c>
      <c r="C333" s="10">
        <v>44409</v>
      </c>
      <c r="D333" s="5" t="s">
        <v>180</v>
      </c>
      <c r="E333" s="18">
        <v>104.50620000000001</v>
      </c>
      <c r="F333" s="8">
        <v>26067.2916</v>
      </c>
      <c r="G333" s="9">
        <v>31143423</v>
      </c>
      <c r="H333" s="18">
        <v>40.054400000000001</v>
      </c>
      <c r="I333" s="8">
        <v>1761.2225000000001</v>
      </c>
      <c r="J333" s="9">
        <v>2102048</v>
      </c>
      <c r="K333" s="18">
        <v>144.56059999999999</v>
      </c>
      <c r="L333" s="8">
        <v>27828.5141</v>
      </c>
      <c r="M333" s="9">
        <v>33245471</v>
      </c>
      <c r="N333" s="29">
        <v>12.8025</v>
      </c>
      <c r="O333" s="30">
        <v>13.09</v>
      </c>
      <c r="P333" s="30">
        <v>11.5175</v>
      </c>
      <c r="Q333" s="30">
        <v>12.805</v>
      </c>
      <c r="R333" s="31">
        <v>2.0000000000000001E-4</v>
      </c>
    </row>
    <row r="334" spans="1:18" x14ac:dyDescent="0.2">
      <c r="A334" s="11">
        <v>44411</v>
      </c>
      <c r="B334" s="5" t="s">
        <v>242</v>
      </c>
      <c r="C334" s="10">
        <v>44409</v>
      </c>
      <c r="D334" s="5" t="s">
        <v>180</v>
      </c>
      <c r="E334" s="18">
        <v>158.90309999999999</v>
      </c>
      <c r="F334" s="8">
        <v>44016.195200000002</v>
      </c>
      <c r="G334" s="9">
        <v>52627157</v>
      </c>
      <c r="H334" s="18">
        <v>45.061199999999999</v>
      </c>
      <c r="I334" s="8">
        <v>2139.62</v>
      </c>
      <c r="J334" s="9">
        <v>2488291</v>
      </c>
      <c r="K334" s="18">
        <v>203.96430000000001</v>
      </c>
      <c r="L334" s="8">
        <v>46155.815199999997</v>
      </c>
      <c r="M334" s="9">
        <v>55115448</v>
      </c>
      <c r="N334" s="29">
        <v>12.805</v>
      </c>
      <c r="O334" s="30">
        <v>13.904999999999999</v>
      </c>
      <c r="P334" s="30">
        <v>11.9625</v>
      </c>
      <c r="Q334" s="30">
        <v>13.7475</v>
      </c>
      <c r="R334" s="31">
        <v>7.3599999999999999E-2</v>
      </c>
    </row>
    <row r="335" spans="1:18" x14ac:dyDescent="0.2">
      <c r="A335" s="11">
        <v>44412</v>
      </c>
      <c r="B335" s="5" t="s">
        <v>240</v>
      </c>
      <c r="C335" s="10">
        <v>44409</v>
      </c>
      <c r="D335" s="5" t="s">
        <v>180</v>
      </c>
      <c r="E335" s="18">
        <v>239.1797</v>
      </c>
      <c r="F335" s="8">
        <v>68142.506299999994</v>
      </c>
      <c r="G335" s="9">
        <v>78934236</v>
      </c>
      <c r="H335" s="18">
        <v>51.439300000000003</v>
      </c>
      <c r="I335" s="8">
        <v>2459.0868999999998</v>
      </c>
      <c r="J335" s="9">
        <v>3002213</v>
      </c>
      <c r="K335" s="18">
        <v>290.61900000000003</v>
      </c>
      <c r="L335" s="8">
        <v>70601.593200000003</v>
      </c>
      <c r="M335" s="9">
        <v>81936449</v>
      </c>
      <c r="N335" s="29">
        <v>13.7475</v>
      </c>
      <c r="O335" s="30">
        <v>14.057499999999999</v>
      </c>
      <c r="P335" s="30">
        <v>12.65</v>
      </c>
      <c r="Q335" s="30">
        <v>13.2125</v>
      </c>
      <c r="R335" s="31">
        <v>-3.8899999999999997E-2</v>
      </c>
    </row>
    <row r="336" spans="1:18" x14ac:dyDescent="0.2">
      <c r="A336" s="11">
        <v>44413</v>
      </c>
      <c r="B336" s="5" t="s">
        <v>243</v>
      </c>
      <c r="C336" s="10">
        <v>44409</v>
      </c>
      <c r="D336" s="5" t="s">
        <v>180</v>
      </c>
      <c r="E336" s="18">
        <v>199.89920000000001</v>
      </c>
      <c r="F336" s="8">
        <v>108806.285</v>
      </c>
      <c r="G336" s="9">
        <v>125180780</v>
      </c>
      <c r="H336" s="18">
        <v>47.494</v>
      </c>
      <c r="I336" s="8">
        <v>2450.4830000000002</v>
      </c>
      <c r="J336" s="9">
        <v>2925191</v>
      </c>
      <c r="K336" s="18">
        <v>247.39320000000001</v>
      </c>
      <c r="L336" s="8">
        <v>111256.768</v>
      </c>
      <c r="M336" s="9">
        <v>128105971</v>
      </c>
      <c r="N336" s="29">
        <v>13.2125</v>
      </c>
      <c r="O336" s="30">
        <v>13.4175</v>
      </c>
      <c r="P336" s="30">
        <v>11.202500000000001</v>
      </c>
      <c r="Q336" s="30">
        <v>12.8725</v>
      </c>
      <c r="R336" s="31">
        <v>-2.5700000000000001E-2</v>
      </c>
    </row>
    <row r="337" spans="1:18" x14ac:dyDescent="0.2">
      <c r="A337" s="11">
        <v>44414</v>
      </c>
      <c r="B337" s="5" t="s">
        <v>241</v>
      </c>
      <c r="C337" s="10">
        <v>44409</v>
      </c>
      <c r="D337" s="5" t="s">
        <v>180</v>
      </c>
      <c r="E337" s="18">
        <v>138.49019999999999</v>
      </c>
      <c r="F337" s="8">
        <v>28319.062600000001</v>
      </c>
      <c r="G337" s="9">
        <v>32709056</v>
      </c>
      <c r="H337" s="18">
        <v>44.857999999999997</v>
      </c>
      <c r="I337" s="8">
        <v>2265.7678000000001</v>
      </c>
      <c r="J337" s="9">
        <v>2658176</v>
      </c>
      <c r="K337" s="18">
        <v>183.34819999999999</v>
      </c>
      <c r="L337" s="8">
        <v>30584.830399999999</v>
      </c>
      <c r="M337" s="9">
        <v>35367232</v>
      </c>
      <c r="N337" s="29">
        <v>12.8725</v>
      </c>
      <c r="O337" s="30">
        <v>13.1625</v>
      </c>
      <c r="P337" s="30">
        <v>11.64</v>
      </c>
      <c r="Q337" s="30">
        <v>12.6075</v>
      </c>
      <c r="R337" s="31">
        <v>-2.06E-2</v>
      </c>
    </row>
    <row r="338" spans="1:18" x14ac:dyDescent="0.2">
      <c r="A338" s="11">
        <v>44417</v>
      </c>
      <c r="B338" s="5" t="s">
        <v>244</v>
      </c>
      <c r="C338" s="10">
        <v>44409</v>
      </c>
      <c r="D338" s="5" t="s">
        <v>180</v>
      </c>
      <c r="E338" s="18">
        <v>157.62690000000001</v>
      </c>
      <c r="F338" s="8">
        <v>38668.713499999998</v>
      </c>
      <c r="G338" s="9">
        <v>44678548</v>
      </c>
      <c r="H338" s="18">
        <v>36.939100000000003</v>
      </c>
      <c r="I338" s="8">
        <v>2025.6065000000001</v>
      </c>
      <c r="J338" s="9">
        <v>2412782</v>
      </c>
      <c r="K338" s="18">
        <v>194.566</v>
      </c>
      <c r="L338" s="8">
        <v>40694.32</v>
      </c>
      <c r="M338" s="9">
        <v>47091330</v>
      </c>
      <c r="N338" s="29">
        <v>12.6075</v>
      </c>
      <c r="O338" s="30">
        <v>13.11</v>
      </c>
      <c r="P338" s="30">
        <v>12.03</v>
      </c>
      <c r="Q338" s="30">
        <v>12.605</v>
      </c>
      <c r="R338" s="31">
        <v>-2.0000000000000001E-4</v>
      </c>
    </row>
    <row r="339" spans="1:18" x14ac:dyDescent="0.2">
      <c r="A339" s="11">
        <v>44418</v>
      </c>
      <c r="B339" s="5" t="s">
        <v>242</v>
      </c>
      <c r="C339" s="10">
        <v>44409</v>
      </c>
      <c r="D339" s="5" t="s">
        <v>180</v>
      </c>
      <c r="E339" s="18">
        <v>162.7688</v>
      </c>
      <c r="F339" s="8">
        <v>45210.086900000002</v>
      </c>
      <c r="G339" s="9">
        <v>52444645</v>
      </c>
      <c r="H339" s="18">
        <v>39.590499999999999</v>
      </c>
      <c r="I339" s="8">
        <v>2363.5898999999999</v>
      </c>
      <c r="J339" s="9">
        <v>2808528</v>
      </c>
      <c r="K339" s="18">
        <v>202.35929999999999</v>
      </c>
      <c r="L339" s="8">
        <v>47573.676800000001</v>
      </c>
      <c r="M339" s="9">
        <v>55253173</v>
      </c>
      <c r="N339" s="29">
        <v>12.605</v>
      </c>
      <c r="O339" s="30">
        <v>13.067500000000001</v>
      </c>
      <c r="P339" s="30">
        <v>9.9824999999999999</v>
      </c>
      <c r="Q339" s="30">
        <v>12.705</v>
      </c>
      <c r="R339" s="31">
        <v>7.9000000000000008E-3</v>
      </c>
    </row>
    <row r="340" spans="1:18" x14ac:dyDescent="0.2">
      <c r="A340" s="11">
        <v>44419</v>
      </c>
      <c r="B340" s="5" t="s">
        <v>240</v>
      </c>
      <c r="C340" s="10">
        <v>44409</v>
      </c>
      <c r="D340" s="5" t="s">
        <v>180</v>
      </c>
      <c r="E340" s="18">
        <v>192.03299999999999</v>
      </c>
      <c r="F340" s="8">
        <v>60710.222099999999</v>
      </c>
      <c r="G340" s="9">
        <v>70225256</v>
      </c>
      <c r="H340" s="18">
        <v>36.637999999999998</v>
      </c>
      <c r="I340" s="8">
        <v>2200.3445000000002</v>
      </c>
      <c r="J340" s="9">
        <v>2593436</v>
      </c>
      <c r="K340" s="18">
        <v>228.67099999999999</v>
      </c>
      <c r="L340" s="8">
        <v>62910.566599999998</v>
      </c>
      <c r="M340" s="9">
        <v>72818692</v>
      </c>
      <c r="N340" s="29">
        <v>12.705</v>
      </c>
      <c r="O340" s="30">
        <v>13.327500000000001</v>
      </c>
      <c r="P340" s="30">
        <v>10.4725</v>
      </c>
      <c r="Q340" s="30">
        <v>12.7125</v>
      </c>
      <c r="R340" s="31">
        <v>5.9999999999999995E-4</v>
      </c>
    </row>
    <row r="341" spans="1:18" x14ac:dyDescent="0.2">
      <c r="A341" s="11">
        <v>44420</v>
      </c>
      <c r="B341" s="5" t="s">
        <v>243</v>
      </c>
      <c r="C341" s="10">
        <v>44409</v>
      </c>
      <c r="D341" s="5" t="s">
        <v>180</v>
      </c>
      <c r="E341" s="18">
        <v>153.18440000000001</v>
      </c>
      <c r="F341" s="8">
        <v>92409.753299999997</v>
      </c>
      <c r="G341" s="9">
        <v>106276726</v>
      </c>
      <c r="H341" s="18">
        <v>34.2729</v>
      </c>
      <c r="I341" s="8">
        <v>2056.9301</v>
      </c>
      <c r="J341" s="9">
        <v>2376900</v>
      </c>
      <c r="K341" s="18">
        <v>187.4573</v>
      </c>
      <c r="L341" s="8">
        <v>94466.683399999994</v>
      </c>
      <c r="M341" s="9">
        <v>108653626</v>
      </c>
      <c r="N341" s="29">
        <v>12.7125</v>
      </c>
      <c r="O341" s="30">
        <v>12.817500000000001</v>
      </c>
      <c r="P341" s="30">
        <v>11.362500000000001</v>
      </c>
      <c r="Q341" s="30">
        <v>12.3725</v>
      </c>
      <c r="R341" s="31">
        <v>-2.6700000000000002E-2</v>
      </c>
    </row>
    <row r="342" spans="1:18" x14ac:dyDescent="0.2">
      <c r="A342" s="11">
        <v>44421</v>
      </c>
      <c r="B342" s="5" t="s">
        <v>241</v>
      </c>
      <c r="C342" s="10">
        <v>44409</v>
      </c>
      <c r="D342" s="5" t="s">
        <v>180</v>
      </c>
      <c r="E342" s="18">
        <v>132.89760000000001</v>
      </c>
      <c r="F342" s="8">
        <v>31386.1358</v>
      </c>
      <c r="G342" s="9">
        <v>36380312</v>
      </c>
      <c r="H342" s="18">
        <v>43.493699999999997</v>
      </c>
      <c r="I342" s="8">
        <v>2881.2273</v>
      </c>
      <c r="J342" s="9">
        <v>3228795</v>
      </c>
      <c r="K342" s="18">
        <v>176.3913</v>
      </c>
      <c r="L342" s="8">
        <v>34267.363100000002</v>
      </c>
      <c r="M342" s="9">
        <v>39609107</v>
      </c>
      <c r="N342" s="29">
        <v>12.3725</v>
      </c>
      <c r="O342" s="30">
        <v>13.1625</v>
      </c>
      <c r="P342" s="30">
        <v>11.395</v>
      </c>
      <c r="Q342" s="30">
        <v>12.99</v>
      </c>
      <c r="R342" s="31">
        <v>4.99E-2</v>
      </c>
    </row>
    <row r="343" spans="1:18" x14ac:dyDescent="0.2">
      <c r="A343" s="11">
        <v>44424</v>
      </c>
      <c r="B343" s="5" t="s">
        <v>244</v>
      </c>
      <c r="C343" s="10">
        <v>44409</v>
      </c>
      <c r="D343" s="5" t="s">
        <v>180</v>
      </c>
      <c r="E343" s="18">
        <v>115.3849</v>
      </c>
      <c r="F343" s="8">
        <v>31778.860799999999</v>
      </c>
      <c r="G343" s="9">
        <v>36660750</v>
      </c>
      <c r="H343" s="18">
        <v>37.643500000000003</v>
      </c>
      <c r="I343" s="8">
        <v>2648.4946</v>
      </c>
      <c r="J343" s="9">
        <v>3109032</v>
      </c>
      <c r="K343" s="18">
        <v>153.0284</v>
      </c>
      <c r="L343" s="8">
        <v>34427.3554</v>
      </c>
      <c r="M343" s="9">
        <v>39769782</v>
      </c>
      <c r="N343" s="29">
        <v>12.99</v>
      </c>
      <c r="O343" s="30">
        <v>13.657500000000001</v>
      </c>
      <c r="P343" s="30">
        <v>11.375</v>
      </c>
      <c r="Q343" s="30">
        <v>13.4575</v>
      </c>
      <c r="R343" s="31">
        <v>3.5999999999999997E-2</v>
      </c>
    </row>
    <row r="344" spans="1:18" x14ac:dyDescent="0.2">
      <c r="A344" s="11">
        <v>44425</v>
      </c>
      <c r="B344" s="5" t="s">
        <v>242</v>
      </c>
      <c r="C344" s="10">
        <v>44409</v>
      </c>
      <c r="D344" s="5" t="s">
        <v>180</v>
      </c>
      <c r="E344" s="18">
        <v>144.6268</v>
      </c>
      <c r="F344" s="8">
        <v>50136.856299999999</v>
      </c>
      <c r="G344" s="9">
        <v>57995755</v>
      </c>
      <c r="H344" s="18">
        <v>46.770600000000002</v>
      </c>
      <c r="I344" s="8">
        <v>3390.5608999999999</v>
      </c>
      <c r="J344" s="9">
        <v>3785714</v>
      </c>
      <c r="K344" s="18">
        <v>191.3974</v>
      </c>
      <c r="L344" s="8">
        <v>53527.417200000004</v>
      </c>
      <c r="M344" s="9">
        <v>61781469</v>
      </c>
      <c r="N344" s="29">
        <v>13.4575</v>
      </c>
      <c r="O344" s="30">
        <v>13.61</v>
      </c>
      <c r="P344" s="30">
        <v>12.0275</v>
      </c>
      <c r="Q344" s="30">
        <v>13.4125</v>
      </c>
      <c r="R344" s="31">
        <v>-3.3E-3</v>
      </c>
    </row>
    <row r="345" spans="1:18" x14ac:dyDescent="0.2">
      <c r="A345" s="11">
        <v>44426</v>
      </c>
      <c r="B345" s="5" t="s">
        <v>240</v>
      </c>
      <c r="C345" s="10">
        <v>44409</v>
      </c>
      <c r="D345" s="5" t="s">
        <v>180</v>
      </c>
      <c r="E345" s="18">
        <v>188.5735</v>
      </c>
      <c r="F345" s="8">
        <v>109779.5214</v>
      </c>
      <c r="G345" s="9">
        <v>125935788</v>
      </c>
      <c r="H345" s="18">
        <v>40.095700000000001</v>
      </c>
      <c r="I345" s="8">
        <v>3082.9472999999998</v>
      </c>
      <c r="J345" s="9">
        <v>3491651</v>
      </c>
      <c r="K345" s="18">
        <v>228.66919999999999</v>
      </c>
      <c r="L345" s="8">
        <v>112862.4687</v>
      </c>
      <c r="M345" s="9">
        <v>129427439</v>
      </c>
      <c r="N345" s="29">
        <v>13.4125</v>
      </c>
      <c r="O345" s="30">
        <v>13.4125</v>
      </c>
      <c r="P345" s="30">
        <v>11.12</v>
      </c>
      <c r="Q345" s="30">
        <v>12.904999999999999</v>
      </c>
      <c r="R345" s="31">
        <v>-3.78E-2</v>
      </c>
    </row>
    <row r="346" spans="1:18" x14ac:dyDescent="0.2">
      <c r="A346" s="11">
        <v>44428</v>
      </c>
      <c r="B346" s="5" t="s">
        <v>241</v>
      </c>
      <c r="C346" s="10">
        <v>44409</v>
      </c>
      <c r="D346" s="5" t="s">
        <v>180</v>
      </c>
      <c r="E346" s="18">
        <v>179.3289</v>
      </c>
      <c r="F346" s="8">
        <v>36358.585899999998</v>
      </c>
      <c r="G346" s="9">
        <v>42416762</v>
      </c>
      <c r="H346" s="18">
        <v>41.863799999999998</v>
      </c>
      <c r="I346" s="8">
        <v>3631.7548000000002</v>
      </c>
      <c r="J346" s="9">
        <v>4147273</v>
      </c>
      <c r="K346" s="18">
        <v>221.1927</v>
      </c>
      <c r="L346" s="8">
        <v>39990.340700000001</v>
      </c>
      <c r="M346" s="9">
        <v>46564035</v>
      </c>
      <c r="N346" s="29">
        <v>12.904999999999999</v>
      </c>
      <c r="O346" s="30">
        <v>14.14</v>
      </c>
      <c r="P346" s="30">
        <v>12.3475</v>
      </c>
      <c r="Q346" s="30">
        <v>14.015000000000001</v>
      </c>
      <c r="R346" s="31">
        <v>8.5999999999999993E-2</v>
      </c>
    </row>
    <row r="347" spans="1:18" x14ac:dyDescent="0.2">
      <c r="A347" s="11">
        <v>44431</v>
      </c>
      <c r="B347" s="5" t="s">
        <v>244</v>
      </c>
      <c r="C347" s="10">
        <v>44409</v>
      </c>
      <c r="D347" s="5" t="s">
        <v>180</v>
      </c>
      <c r="E347" s="18">
        <v>168.57249999999999</v>
      </c>
      <c r="F347" s="8">
        <v>40062.1057</v>
      </c>
      <c r="G347" s="9">
        <v>46728955</v>
      </c>
      <c r="H347" s="18">
        <v>38.652700000000003</v>
      </c>
      <c r="I347" s="8">
        <v>3599.2035000000001</v>
      </c>
      <c r="J347" s="9">
        <v>4080793</v>
      </c>
      <c r="K347" s="18">
        <v>207.2252</v>
      </c>
      <c r="L347" s="8">
        <v>43661.309200000003</v>
      </c>
      <c r="M347" s="9">
        <v>50809748</v>
      </c>
      <c r="N347" s="29">
        <v>14.015000000000001</v>
      </c>
      <c r="O347" s="30">
        <v>14.44</v>
      </c>
      <c r="P347" s="30">
        <v>12.725</v>
      </c>
      <c r="Q347" s="30">
        <v>13.685</v>
      </c>
      <c r="R347" s="31">
        <v>-2.35E-2</v>
      </c>
    </row>
    <row r="348" spans="1:18" x14ac:dyDescent="0.2">
      <c r="A348" s="11">
        <v>44432</v>
      </c>
      <c r="B348" s="5" t="s">
        <v>242</v>
      </c>
      <c r="C348" s="10">
        <v>44409</v>
      </c>
      <c r="D348" s="5" t="s">
        <v>180</v>
      </c>
      <c r="E348" s="18">
        <v>166.9529</v>
      </c>
      <c r="F348" s="8">
        <v>45562.910499999998</v>
      </c>
      <c r="G348" s="9">
        <v>52614994</v>
      </c>
      <c r="H348" s="18">
        <v>39.7502</v>
      </c>
      <c r="I348" s="8">
        <v>3704.2961</v>
      </c>
      <c r="J348" s="9">
        <v>4232307</v>
      </c>
      <c r="K348" s="18">
        <v>206.70310000000001</v>
      </c>
      <c r="L348" s="8">
        <v>49267.206599999998</v>
      </c>
      <c r="M348" s="9">
        <v>56847301</v>
      </c>
      <c r="N348" s="29">
        <v>13.685</v>
      </c>
      <c r="O348" s="30">
        <v>14.5075</v>
      </c>
      <c r="P348" s="30">
        <v>13.0975</v>
      </c>
      <c r="Q348" s="30">
        <v>13.1875</v>
      </c>
      <c r="R348" s="31">
        <v>-3.6400000000000002E-2</v>
      </c>
    </row>
    <row r="349" spans="1:18" x14ac:dyDescent="0.2">
      <c r="A349" s="11">
        <v>44433</v>
      </c>
      <c r="B349" s="5" t="s">
        <v>240</v>
      </c>
      <c r="C349" s="10">
        <v>44409</v>
      </c>
      <c r="D349" s="5" t="s">
        <v>180</v>
      </c>
      <c r="E349" s="18">
        <v>166.9059</v>
      </c>
      <c r="F349" s="8">
        <v>56109.620999999999</v>
      </c>
      <c r="G349" s="9">
        <v>64564879</v>
      </c>
      <c r="H349" s="18">
        <v>32.441600000000001</v>
      </c>
      <c r="I349" s="8">
        <v>2509.4470999999999</v>
      </c>
      <c r="J349" s="9">
        <v>2934807</v>
      </c>
      <c r="K349" s="18">
        <v>199.3475</v>
      </c>
      <c r="L349" s="8">
        <v>58619.068099999997</v>
      </c>
      <c r="M349" s="9">
        <v>67499686</v>
      </c>
      <c r="N349" s="29">
        <v>13.1875</v>
      </c>
      <c r="O349" s="30">
        <v>13.9725</v>
      </c>
      <c r="P349" s="30">
        <v>12.265000000000001</v>
      </c>
      <c r="Q349" s="30">
        <v>13.4975</v>
      </c>
      <c r="R349" s="31">
        <v>2.35E-2</v>
      </c>
    </row>
    <row r="350" spans="1:18" x14ac:dyDescent="0.2">
      <c r="A350" s="11">
        <v>44434</v>
      </c>
      <c r="B350" s="5" t="s">
        <v>243</v>
      </c>
      <c r="C350" s="10">
        <v>44409</v>
      </c>
      <c r="D350" s="5" t="s">
        <v>180</v>
      </c>
      <c r="E350" s="18">
        <v>166.30250000000001</v>
      </c>
      <c r="F350" s="8">
        <v>96457.705799999996</v>
      </c>
      <c r="G350" s="9">
        <v>110714356</v>
      </c>
      <c r="H350" s="18">
        <v>32.579700000000003</v>
      </c>
      <c r="I350" s="8">
        <v>1952.9929</v>
      </c>
      <c r="J350" s="9">
        <v>2324002</v>
      </c>
      <c r="K350" s="18">
        <v>198.88220000000001</v>
      </c>
      <c r="L350" s="8">
        <v>98410.698699999994</v>
      </c>
      <c r="M350" s="9">
        <v>113038358</v>
      </c>
      <c r="N350" s="29">
        <v>13.4975</v>
      </c>
      <c r="O350" s="30">
        <v>14.195</v>
      </c>
      <c r="P350" s="30">
        <v>12.112500000000001</v>
      </c>
      <c r="Q350" s="30">
        <v>13.5375</v>
      </c>
      <c r="R350" s="31">
        <v>3.0000000000000001E-3</v>
      </c>
    </row>
    <row r="351" spans="1:18" x14ac:dyDescent="0.2">
      <c r="A351" s="11">
        <v>44435</v>
      </c>
      <c r="B351" s="5" t="s">
        <v>241</v>
      </c>
      <c r="C351" s="10">
        <v>44409</v>
      </c>
      <c r="D351" s="5" t="s">
        <v>180</v>
      </c>
      <c r="E351" s="18">
        <v>125.1897</v>
      </c>
      <c r="F351" s="8">
        <v>26624.1348</v>
      </c>
      <c r="G351" s="9">
        <v>30729097</v>
      </c>
      <c r="H351" s="18">
        <v>35.783999999999999</v>
      </c>
      <c r="I351" s="8">
        <v>1568.4069999999999</v>
      </c>
      <c r="J351" s="9">
        <v>1775674</v>
      </c>
      <c r="K351" s="18">
        <v>160.97370000000001</v>
      </c>
      <c r="L351" s="8">
        <v>28192.541799999999</v>
      </c>
      <c r="M351" s="9">
        <v>32504771</v>
      </c>
      <c r="N351" s="29">
        <v>13.5375</v>
      </c>
      <c r="O351" s="30">
        <v>13.76</v>
      </c>
      <c r="P351" s="30">
        <v>12.94</v>
      </c>
      <c r="Q351" s="30">
        <v>13.404999999999999</v>
      </c>
      <c r="R351" s="31">
        <v>-9.7999999999999997E-3</v>
      </c>
    </row>
    <row r="352" spans="1:18" x14ac:dyDescent="0.2">
      <c r="A352" s="11">
        <v>44438</v>
      </c>
      <c r="B352" s="5" t="s">
        <v>244</v>
      </c>
      <c r="C352" s="10">
        <v>44409</v>
      </c>
      <c r="D352" s="5" t="s">
        <v>180</v>
      </c>
      <c r="E352" s="18">
        <v>173.89009999999999</v>
      </c>
      <c r="F352" s="8">
        <v>41286.395499999999</v>
      </c>
      <c r="G352" s="9">
        <v>46991863</v>
      </c>
      <c r="H352" s="18">
        <v>41.9816</v>
      </c>
      <c r="I352" s="8">
        <v>1859.6402</v>
      </c>
      <c r="J352" s="9">
        <v>2111026</v>
      </c>
      <c r="K352" s="18">
        <v>215.8717</v>
      </c>
      <c r="L352" s="8">
        <v>43146.0357</v>
      </c>
      <c r="M352" s="9">
        <v>49102889</v>
      </c>
      <c r="N352" s="29">
        <v>13.404999999999999</v>
      </c>
      <c r="O352" s="30">
        <v>13.685</v>
      </c>
      <c r="P352" s="30">
        <v>12.4025</v>
      </c>
      <c r="Q352" s="30">
        <v>13.317500000000001</v>
      </c>
      <c r="R352" s="31">
        <v>-6.4999999999999997E-3</v>
      </c>
    </row>
    <row r="353" spans="1:18" x14ac:dyDescent="0.2">
      <c r="A353" s="11">
        <v>44439</v>
      </c>
      <c r="B353" s="5" t="s">
        <v>242</v>
      </c>
      <c r="C353" s="10">
        <v>44409</v>
      </c>
      <c r="D353" s="5" t="s">
        <v>180</v>
      </c>
      <c r="E353" s="18">
        <v>197.68680000000001</v>
      </c>
      <c r="F353" s="8">
        <v>52254.930899999999</v>
      </c>
      <c r="G353" s="9">
        <v>59217215</v>
      </c>
      <c r="H353" s="18">
        <v>53.7104</v>
      </c>
      <c r="I353" s="8">
        <v>2353.8112999999998</v>
      </c>
      <c r="J353" s="9">
        <v>2566922</v>
      </c>
      <c r="K353" s="18">
        <v>251.3972</v>
      </c>
      <c r="L353" s="8">
        <v>54608.742200000001</v>
      </c>
      <c r="M353" s="9">
        <v>61784137</v>
      </c>
      <c r="N353" s="29">
        <v>13.317500000000001</v>
      </c>
      <c r="O353" s="30">
        <v>14.765000000000001</v>
      </c>
      <c r="P353" s="30">
        <v>12.635</v>
      </c>
      <c r="Q353" s="30">
        <v>14.52</v>
      </c>
      <c r="R353" s="31">
        <v>9.0300000000000005E-2</v>
      </c>
    </row>
    <row r="354" spans="1:18" x14ac:dyDescent="0.2">
      <c r="A354" s="11">
        <v>44440</v>
      </c>
      <c r="B354" s="5" t="s">
        <v>240</v>
      </c>
      <c r="C354" s="10">
        <v>44440</v>
      </c>
      <c r="D354" s="5" t="s">
        <v>180</v>
      </c>
      <c r="E354" s="18">
        <v>217.30969999999999</v>
      </c>
      <c r="F354" s="8">
        <v>68217.766000000003</v>
      </c>
      <c r="G354" s="9">
        <v>76559988</v>
      </c>
      <c r="H354" s="18">
        <v>50.291200000000003</v>
      </c>
      <c r="I354" s="8">
        <v>2259.6794</v>
      </c>
      <c r="J354" s="9">
        <v>2573749</v>
      </c>
      <c r="K354" s="18">
        <v>267.60090000000002</v>
      </c>
      <c r="L354" s="8">
        <v>70477.445399999997</v>
      </c>
      <c r="M354" s="9">
        <v>79133737</v>
      </c>
      <c r="N354" s="29">
        <v>14.52</v>
      </c>
      <c r="O354" s="30">
        <v>15.63</v>
      </c>
      <c r="P354" s="30">
        <v>13.9</v>
      </c>
      <c r="Q354" s="30">
        <v>14.185</v>
      </c>
      <c r="R354" s="31">
        <v>-2.3099999999999999E-2</v>
      </c>
    </row>
    <row r="355" spans="1:18" x14ac:dyDescent="0.2">
      <c r="A355" s="11">
        <v>44441</v>
      </c>
      <c r="B355" s="5" t="s">
        <v>243</v>
      </c>
      <c r="C355" s="10">
        <v>44440</v>
      </c>
      <c r="D355" s="5" t="s">
        <v>180</v>
      </c>
      <c r="E355" s="18">
        <v>175.44579999999999</v>
      </c>
      <c r="F355" s="8">
        <v>101580.0974</v>
      </c>
      <c r="G355" s="9">
        <v>113525755</v>
      </c>
      <c r="H355" s="18">
        <v>47.209400000000002</v>
      </c>
      <c r="I355" s="8">
        <v>2118.3802999999998</v>
      </c>
      <c r="J355" s="9">
        <v>2438431</v>
      </c>
      <c r="K355" s="18">
        <v>222.65520000000001</v>
      </c>
      <c r="L355" s="8">
        <v>103698.4777</v>
      </c>
      <c r="M355" s="9">
        <v>115964186</v>
      </c>
      <c r="N355" s="29">
        <v>14.185</v>
      </c>
      <c r="O355" s="30">
        <v>14.385</v>
      </c>
      <c r="P355" s="30">
        <v>13.61</v>
      </c>
      <c r="Q355" s="30">
        <v>14.24</v>
      </c>
      <c r="R355" s="31">
        <v>3.8999999999999998E-3</v>
      </c>
    </row>
    <row r="356" spans="1:18" x14ac:dyDescent="0.2">
      <c r="A356" s="11">
        <v>44442</v>
      </c>
      <c r="B356" s="5" t="s">
        <v>241</v>
      </c>
      <c r="C356" s="10">
        <v>44440</v>
      </c>
      <c r="D356" s="5" t="s">
        <v>180</v>
      </c>
      <c r="E356" s="18">
        <v>179.02959999999999</v>
      </c>
      <c r="F356" s="8">
        <v>36123.275999999998</v>
      </c>
      <c r="G356" s="9">
        <v>40121163</v>
      </c>
      <c r="H356" s="18">
        <v>54.300699999999999</v>
      </c>
      <c r="I356" s="8">
        <v>2485.6974</v>
      </c>
      <c r="J356" s="9">
        <v>3010984</v>
      </c>
      <c r="K356" s="18">
        <v>233.33029999999999</v>
      </c>
      <c r="L356" s="8">
        <v>38608.973400000003</v>
      </c>
      <c r="M356" s="9">
        <v>43132147</v>
      </c>
      <c r="N356" s="29">
        <v>14.24</v>
      </c>
      <c r="O356" s="30">
        <v>14.645</v>
      </c>
      <c r="P356" s="30">
        <v>13.58</v>
      </c>
      <c r="Q356" s="30">
        <v>14.5425</v>
      </c>
      <c r="R356" s="31">
        <v>2.12E-2</v>
      </c>
    </row>
    <row r="357" spans="1:18" x14ac:dyDescent="0.2">
      <c r="A357" s="11">
        <v>44445</v>
      </c>
      <c r="B357" s="5" t="s">
        <v>244</v>
      </c>
      <c r="C357" s="10">
        <v>44440</v>
      </c>
      <c r="D357" s="5" t="s">
        <v>180</v>
      </c>
      <c r="E357" s="18">
        <v>136.2139</v>
      </c>
      <c r="F357" s="8">
        <v>31889.0461</v>
      </c>
      <c r="G357" s="9">
        <v>35387845</v>
      </c>
      <c r="H357" s="18">
        <v>52.356900000000003</v>
      </c>
      <c r="I357" s="8">
        <v>2387.5216999999998</v>
      </c>
      <c r="J357" s="9">
        <v>2760028</v>
      </c>
      <c r="K357" s="18">
        <v>188.57079999999999</v>
      </c>
      <c r="L357" s="8">
        <v>34276.567799999997</v>
      </c>
      <c r="M357" s="9">
        <v>38147873</v>
      </c>
      <c r="N357" s="29">
        <v>14.5425</v>
      </c>
      <c r="O357" s="30">
        <v>15.28</v>
      </c>
      <c r="P357" s="30">
        <v>14.055</v>
      </c>
      <c r="Q357" s="30">
        <v>15.105</v>
      </c>
      <c r="R357" s="31">
        <v>3.8699999999999998E-2</v>
      </c>
    </row>
    <row r="358" spans="1:18" x14ac:dyDescent="0.2">
      <c r="A358" s="11">
        <v>44446</v>
      </c>
      <c r="B358" s="5" t="s">
        <v>242</v>
      </c>
      <c r="C358" s="10">
        <v>44440</v>
      </c>
      <c r="D358" s="5" t="s">
        <v>180</v>
      </c>
      <c r="E358" s="18">
        <v>190.00479999999999</v>
      </c>
      <c r="F358" s="8">
        <v>51341.777199999997</v>
      </c>
      <c r="G358" s="9">
        <v>57127063</v>
      </c>
      <c r="H358" s="18">
        <v>51.916800000000002</v>
      </c>
      <c r="I358" s="8">
        <v>2419.1947</v>
      </c>
      <c r="J358" s="9">
        <v>2752542</v>
      </c>
      <c r="K358" s="18">
        <v>241.92160000000001</v>
      </c>
      <c r="L358" s="8">
        <v>53760.971899999997</v>
      </c>
      <c r="M358" s="9">
        <v>59879605</v>
      </c>
      <c r="N358" s="29">
        <v>15.105</v>
      </c>
      <c r="O358" s="30">
        <v>15.23</v>
      </c>
      <c r="P358" s="30">
        <v>14.585000000000001</v>
      </c>
      <c r="Q358" s="30">
        <v>14.895</v>
      </c>
      <c r="R358" s="31">
        <v>-1.3899999999999999E-2</v>
      </c>
    </row>
    <row r="359" spans="1:18" x14ac:dyDescent="0.2">
      <c r="A359" s="11">
        <v>44447</v>
      </c>
      <c r="B359" s="5" t="s">
        <v>240</v>
      </c>
      <c r="C359" s="10">
        <v>44440</v>
      </c>
      <c r="D359" s="5" t="s">
        <v>180</v>
      </c>
      <c r="E359" s="18">
        <v>177.65100000000001</v>
      </c>
      <c r="F359" s="8">
        <v>60077.759100000003</v>
      </c>
      <c r="G359" s="9">
        <v>66925521</v>
      </c>
      <c r="H359" s="18">
        <v>47.755299999999998</v>
      </c>
      <c r="I359" s="8">
        <v>2169.83</v>
      </c>
      <c r="J359" s="9">
        <v>2482401</v>
      </c>
      <c r="K359" s="18">
        <v>225.40629999999999</v>
      </c>
      <c r="L359" s="8">
        <v>62247.589099999997</v>
      </c>
      <c r="M359" s="9">
        <v>69407922</v>
      </c>
      <c r="N359" s="29">
        <v>14.895</v>
      </c>
      <c r="O359" s="30">
        <v>15.0625</v>
      </c>
      <c r="P359" s="30">
        <v>12.484999999999999</v>
      </c>
      <c r="Q359" s="30">
        <v>14.41</v>
      </c>
      <c r="R359" s="31">
        <v>-3.2599999999999997E-2</v>
      </c>
    </row>
    <row r="360" spans="1:18" x14ac:dyDescent="0.2">
      <c r="A360" s="11">
        <v>44448</v>
      </c>
      <c r="B360" s="5" t="s">
        <v>243</v>
      </c>
      <c r="C360" s="10">
        <v>44440</v>
      </c>
      <c r="D360" s="5" t="s">
        <v>180</v>
      </c>
      <c r="E360" s="18">
        <v>150.69300000000001</v>
      </c>
      <c r="F360" s="8">
        <v>95840.894700000004</v>
      </c>
      <c r="G360" s="9">
        <v>106563936</v>
      </c>
      <c r="H360" s="18">
        <v>36.645299999999999</v>
      </c>
      <c r="I360" s="8">
        <v>1799.6342</v>
      </c>
      <c r="J360" s="9">
        <v>2027000</v>
      </c>
      <c r="K360" s="18">
        <v>187.3383</v>
      </c>
      <c r="L360" s="8">
        <v>97640.528900000005</v>
      </c>
      <c r="M360" s="9">
        <v>108590936</v>
      </c>
      <c r="N360" s="29">
        <v>14.41</v>
      </c>
      <c r="O360" s="30">
        <v>14.41</v>
      </c>
      <c r="P360" s="30">
        <v>13.637499999999999</v>
      </c>
      <c r="Q360" s="30">
        <v>13.942500000000001</v>
      </c>
      <c r="R360" s="31">
        <v>-3.2399999999999998E-2</v>
      </c>
    </row>
    <row r="361" spans="1:18" x14ac:dyDescent="0.2">
      <c r="A361" s="11">
        <v>44452</v>
      </c>
      <c r="B361" s="5" t="s">
        <v>244</v>
      </c>
      <c r="C361" s="10">
        <v>44440</v>
      </c>
      <c r="D361" s="5" t="s">
        <v>180</v>
      </c>
      <c r="E361" s="18">
        <v>126.2132</v>
      </c>
      <c r="F361" s="8">
        <v>31356.1368</v>
      </c>
      <c r="G361" s="9">
        <v>35033416</v>
      </c>
      <c r="H361" s="18">
        <v>38.526499999999999</v>
      </c>
      <c r="I361" s="8">
        <v>2048.1887000000002</v>
      </c>
      <c r="J361" s="9">
        <v>2272936</v>
      </c>
      <c r="K361" s="18">
        <v>164.7397</v>
      </c>
      <c r="L361" s="8">
        <v>33404.325499999999</v>
      </c>
      <c r="M361" s="9">
        <v>37306352</v>
      </c>
      <c r="N361" s="29">
        <v>13.942500000000001</v>
      </c>
      <c r="O361" s="30">
        <v>14.7775</v>
      </c>
      <c r="P361" s="30">
        <v>11.9175</v>
      </c>
      <c r="Q361" s="30">
        <v>14.025</v>
      </c>
      <c r="R361" s="31">
        <v>5.8999999999999999E-3</v>
      </c>
    </row>
    <row r="362" spans="1:18" x14ac:dyDescent="0.2">
      <c r="A362" s="11">
        <v>44453</v>
      </c>
      <c r="B362" s="5" t="s">
        <v>242</v>
      </c>
      <c r="C362" s="10">
        <v>44440</v>
      </c>
      <c r="D362" s="5" t="s">
        <v>180</v>
      </c>
      <c r="E362" s="18">
        <v>114.629</v>
      </c>
      <c r="F362" s="8">
        <v>34732.986700000001</v>
      </c>
      <c r="G362" s="9">
        <v>38663756</v>
      </c>
      <c r="H362" s="18">
        <v>60.860599999999998</v>
      </c>
      <c r="I362" s="8">
        <v>2632.7568000000001</v>
      </c>
      <c r="J362" s="9">
        <v>2982919</v>
      </c>
      <c r="K362" s="18">
        <v>175.4896</v>
      </c>
      <c r="L362" s="8">
        <v>37365.743499999997</v>
      </c>
      <c r="M362" s="9">
        <v>41646675</v>
      </c>
      <c r="N362" s="29">
        <v>14.025</v>
      </c>
      <c r="O362" s="30">
        <v>14.025</v>
      </c>
      <c r="P362" s="30">
        <v>10.8725</v>
      </c>
      <c r="Q362" s="30">
        <v>13.574999999999999</v>
      </c>
      <c r="R362" s="31">
        <v>-3.2099999999999997E-2</v>
      </c>
    </row>
    <row r="363" spans="1:18" x14ac:dyDescent="0.2">
      <c r="A363" s="11">
        <v>44454</v>
      </c>
      <c r="B363" s="5" t="s">
        <v>240</v>
      </c>
      <c r="C363" s="10">
        <v>44440</v>
      </c>
      <c r="D363" s="5" t="s">
        <v>180</v>
      </c>
      <c r="E363" s="18">
        <v>151.5796</v>
      </c>
      <c r="F363" s="8">
        <v>55227.224699999999</v>
      </c>
      <c r="G363" s="9">
        <v>61382827</v>
      </c>
      <c r="H363" s="18">
        <v>71.408600000000007</v>
      </c>
      <c r="I363" s="8">
        <v>3150.1734999999999</v>
      </c>
      <c r="J363" s="9">
        <v>3394522</v>
      </c>
      <c r="K363" s="18">
        <v>222.98820000000001</v>
      </c>
      <c r="L363" s="8">
        <v>58377.398200000003</v>
      </c>
      <c r="M363" s="9">
        <v>64777349</v>
      </c>
      <c r="N363" s="29">
        <v>13.574999999999999</v>
      </c>
      <c r="O363" s="30">
        <v>13.875</v>
      </c>
      <c r="P363" s="30">
        <v>12.37</v>
      </c>
      <c r="Q363" s="30">
        <v>13.73</v>
      </c>
      <c r="R363" s="31">
        <v>1.14E-2</v>
      </c>
    </row>
    <row r="364" spans="1:18" x14ac:dyDescent="0.2">
      <c r="A364" s="11">
        <v>44455</v>
      </c>
      <c r="B364" s="5" t="s">
        <v>243</v>
      </c>
      <c r="C364" s="10">
        <v>44440</v>
      </c>
      <c r="D364" s="5" t="s">
        <v>180</v>
      </c>
      <c r="E364" s="18">
        <v>226.6086</v>
      </c>
      <c r="F364" s="8">
        <v>120727.9961</v>
      </c>
      <c r="G364" s="9">
        <v>131720015</v>
      </c>
      <c r="H364" s="18">
        <v>68.108699999999999</v>
      </c>
      <c r="I364" s="8">
        <v>3261.7107999999998</v>
      </c>
      <c r="J364" s="9">
        <v>3754115</v>
      </c>
      <c r="K364" s="18">
        <v>294.71730000000002</v>
      </c>
      <c r="L364" s="8">
        <v>123989.7069</v>
      </c>
      <c r="M364" s="9">
        <v>135474130</v>
      </c>
      <c r="N364" s="29">
        <v>13.73</v>
      </c>
      <c r="O364" s="30">
        <v>14.525</v>
      </c>
      <c r="P364" s="30">
        <v>9.0250000000000004</v>
      </c>
      <c r="Q364" s="30">
        <v>14.4125</v>
      </c>
      <c r="R364" s="31">
        <v>4.9700000000000001E-2</v>
      </c>
    </row>
    <row r="365" spans="1:18" x14ac:dyDescent="0.2">
      <c r="A365" s="11">
        <v>44456</v>
      </c>
      <c r="B365" s="5" t="s">
        <v>241</v>
      </c>
      <c r="C365" s="10">
        <v>44440</v>
      </c>
      <c r="D365" s="5" t="s">
        <v>180</v>
      </c>
      <c r="E365" s="18">
        <v>270.69499999999999</v>
      </c>
      <c r="F365" s="8">
        <v>53082.661399999997</v>
      </c>
      <c r="G365" s="9">
        <v>57586392</v>
      </c>
      <c r="H365" s="18">
        <v>77.427800000000005</v>
      </c>
      <c r="I365" s="8">
        <v>4020.1774999999998</v>
      </c>
      <c r="J365" s="9">
        <v>4413994</v>
      </c>
      <c r="K365" s="18">
        <v>348.12279999999998</v>
      </c>
      <c r="L365" s="8">
        <v>57102.838900000002</v>
      </c>
      <c r="M365" s="9">
        <v>62000386</v>
      </c>
      <c r="N365" s="29">
        <v>14.4125</v>
      </c>
      <c r="O365" s="30">
        <v>15.65</v>
      </c>
      <c r="P365" s="30">
        <v>12.137499999999999</v>
      </c>
      <c r="Q365" s="30">
        <v>15.2325</v>
      </c>
      <c r="R365" s="31">
        <v>5.6899999999999999E-2</v>
      </c>
    </row>
    <row r="366" spans="1:18" x14ac:dyDescent="0.2">
      <c r="A366" s="11">
        <v>44459</v>
      </c>
      <c r="B366" s="5" t="s">
        <v>244</v>
      </c>
      <c r="C366" s="10">
        <v>44440</v>
      </c>
      <c r="D366" s="5" t="s">
        <v>180</v>
      </c>
      <c r="E366" s="18">
        <v>239.97880000000001</v>
      </c>
      <c r="F366" s="8">
        <v>51864.746299999999</v>
      </c>
      <c r="G366" s="9">
        <v>56726114</v>
      </c>
      <c r="H366" s="18">
        <v>56.039299999999997</v>
      </c>
      <c r="I366" s="8">
        <v>3077.8654000000001</v>
      </c>
      <c r="J366" s="9">
        <v>3446760</v>
      </c>
      <c r="K366" s="18">
        <v>296.0181</v>
      </c>
      <c r="L366" s="8">
        <v>54942.611700000001</v>
      </c>
      <c r="M366" s="9">
        <v>60172874</v>
      </c>
      <c r="N366" s="29">
        <v>15.2325</v>
      </c>
      <c r="O366" s="30">
        <v>17.807500000000001</v>
      </c>
      <c r="P366" s="30">
        <v>10.227499999999999</v>
      </c>
      <c r="Q366" s="30">
        <v>17.4925</v>
      </c>
      <c r="R366" s="31">
        <v>0.1484</v>
      </c>
    </row>
    <row r="367" spans="1:18" x14ac:dyDescent="0.2">
      <c r="A367" s="11">
        <v>44460</v>
      </c>
      <c r="B367" s="5" t="s">
        <v>242</v>
      </c>
      <c r="C367" s="10">
        <v>44440</v>
      </c>
      <c r="D367" s="5" t="s">
        <v>180</v>
      </c>
      <c r="E367" s="18">
        <v>283.39929999999998</v>
      </c>
      <c r="F367" s="8">
        <v>61911.115700000002</v>
      </c>
      <c r="G367" s="9">
        <v>68179451</v>
      </c>
      <c r="H367" s="18">
        <v>59.003700000000002</v>
      </c>
      <c r="I367" s="8">
        <v>3420.8701000000001</v>
      </c>
      <c r="J367" s="9">
        <v>3734200</v>
      </c>
      <c r="K367" s="18">
        <v>342.40300000000002</v>
      </c>
      <c r="L367" s="8">
        <v>65331.985800000002</v>
      </c>
      <c r="M367" s="9">
        <v>71913651</v>
      </c>
      <c r="N367" s="29">
        <v>17.4925</v>
      </c>
      <c r="O367" s="30">
        <v>17.997499999999999</v>
      </c>
      <c r="P367" s="30">
        <v>13.0025</v>
      </c>
      <c r="Q367" s="30">
        <v>16.52</v>
      </c>
      <c r="R367" s="31">
        <v>-5.5599999999999997E-2</v>
      </c>
    </row>
    <row r="368" spans="1:18" x14ac:dyDescent="0.2">
      <c r="A368" s="11">
        <v>44461</v>
      </c>
      <c r="B368" s="5" t="s">
        <v>240</v>
      </c>
      <c r="C368" s="10">
        <v>44440</v>
      </c>
      <c r="D368" s="5" t="s">
        <v>180</v>
      </c>
      <c r="E368" s="18">
        <v>200.9272</v>
      </c>
      <c r="F368" s="8">
        <v>56221.972199999997</v>
      </c>
      <c r="G368" s="9">
        <v>61617948</v>
      </c>
      <c r="H368" s="18">
        <v>79.271199999999993</v>
      </c>
      <c r="I368" s="8">
        <v>3485.8737000000001</v>
      </c>
      <c r="J368" s="9">
        <v>3779058</v>
      </c>
      <c r="K368" s="18">
        <v>280.19839999999999</v>
      </c>
      <c r="L368" s="8">
        <v>59707.8459</v>
      </c>
      <c r="M368" s="9">
        <v>65397006</v>
      </c>
      <c r="N368" s="29">
        <v>16.52</v>
      </c>
      <c r="O368" s="30">
        <v>16.86</v>
      </c>
      <c r="P368" s="30">
        <v>13.2775</v>
      </c>
      <c r="Q368" s="30">
        <v>16.4925</v>
      </c>
      <c r="R368" s="31">
        <v>-1.6999999999999999E-3</v>
      </c>
    </row>
    <row r="369" spans="1:18" x14ac:dyDescent="0.2">
      <c r="A369" s="11">
        <v>44462</v>
      </c>
      <c r="B369" s="5" t="s">
        <v>243</v>
      </c>
      <c r="C369" s="10">
        <v>44440</v>
      </c>
      <c r="D369" s="5" t="s">
        <v>180</v>
      </c>
      <c r="E369" s="18">
        <v>250.54259999999999</v>
      </c>
      <c r="F369" s="8">
        <v>119386.0858</v>
      </c>
      <c r="G369" s="9">
        <v>129417611</v>
      </c>
      <c r="H369" s="18">
        <v>81.4893</v>
      </c>
      <c r="I369" s="8">
        <v>4092.6484999999998</v>
      </c>
      <c r="J369" s="9">
        <v>4377888</v>
      </c>
      <c r="K369" s="18">
        <v>332.03190000000001</v>
      </c>
      <c r="L369" s="8">
        <v>123478.7343</v>
      </c>
      <c r="M369" s="9">
        <v>133795499</v>
      </c>
      <c r="N369" s="29">
        <v>16.4925</v>
      </c>
      <c r="O369" s="30">
        <v>16.9375</v>
      </c>
      <c r="P369" s="30">
        <v>10.3125</v>
      </c>
      <c r="Q369" s="30">
        <v>16.602499999999999</v>
      </c>
      <c r="R369" s="31">
        <v>6.7000000000000002E-3</v>
      </c>
    </row>
    <row r="370" spans="1:18" x14ac:dyDescent="0.2">
      <c r="A370" s="11">
        <v>44463</v>
      </c>
      <c r="B370" s="5" t="s">
        <v>241</v>
      </c>
      <c r="C370" s="10">
        <v>44440</v>
      </c>
      <c r="D370" s="5" t="s">
        <v>180</v>
      </c>
      <c r="E370" s="18">
        <v>193.1164</v>
      </c>
      <c r="F370" s="8">
        <v>33893.097099999999</v>
      </c>
      <c r="G370" s="9">
        <v>36580400</v>
      </c>
      <c r="H370" s="18">
        <v>73.496600000000001</v>
      </c>
      <c r="I370" s="8">
        <v>4589.1237000000001</v>
      </c>
      <c r="J370" s="9">
        <v>4764557</v>
      </c>
      <c r="K370" s="18">
        <v>266.613</v>
      </c>
      <c r="L370" s="8">
        <v>38482.220800000003</v>
      </c>
      <c r="M370" s="9">
        <v>41344957</v>
      </c>
      <c r="N370" s="29">
        <v>16.602499999999999</v>
      </c>
      <c r="O370" s="30">
        <v>17.329999999999998</v>
      </c>
      <c r="P370" s="30">
        <v>12.772500000000001</v>
      </c>
      <c r="Q370" s="30">
        <v>16.922499999999999</v>
      </c>
      <c r="R370" s="31">
        <v>1.9300000000000001E-2</v>
      </c>
    </row>
    <row r="371" spans="1:18" x14ac:dyDescent="0.2">
      <c r="A371" s="11">
        <v>44466</v>
      </c>
      <c r="B371" s="5" t="s">
        <v>244</v>
      </c>
      <c r="C371" s="10">
        <v>44440</v>
      </c>
      <c r="D371" s="5" t="s">
        <v>180</v>
      </c>
      <c r="E371" s="18">
        <v>178.15190000000001</v>
      </c>
      <c r="F371" s="8">
        <v>36523.511899999998</v>
      </c>
      <c r="G371" s="9">
        <v>39227870</v>
      </c>
      <c r="H371" s="18">
        <v>52.518799999999999</v>
      </c>
      <c r="I371" s="8">
        <v>3700.683</v>
      </c>
      <c r="J371" s="9">
        <v>4110822</v>
      </c>
      <c r="K371" s="18">
        <v>230.67070000000001</v>
      </c>
      <c r="L371" s="8">
        <v>40224.194900000002</v>
      </c>
      <c r="M371" s="9">
        <v>43338692</v>
      </c>
      <c r="N371" s="29">
        <v>16.922499999999999</v>
      </c>
      <c r="O371" s="30">
        <v>18.137499999999999</v>
      </c>
      <c r="P371" s="30">
        <v>13.515000000000001</v>
      </c>
      <c r="Q371" s="30">
        <v>18.052499999999998</v>
      </c>
      <c r="R371" s="31">
        <v>6.6799999999999998E-2</v>
      </c>
    </row>
    <row r="372" spans="1:18" x14ac:dyDescent="0.2">
      <c r="A372" s="11">
        <v>44467</v>
      </c>
      <c r="B372" s="5" t="s">
        <v>242</v>
      </c>
      <c r="C372" s="10">
        <v>44440</v>
      </c>
      <c r="D372" s="5" t="s">
        <v>180</v>
      </c>
      <c r="E372" s="18">
        <v>288.72140000000002</v>
      </c>
      <c r="F372" s="8">
        <v>66834.998500000002</v>
      </c>
      <c r="G372" s="9">
        <v>72169735</v>
      </c>
      <c r="H372" s="18">
        <v>54.4587</v>
      </c>
      <c r="I372" s="8">
        <v>4083.9319</v>
      </c>
      <c r="J372" s="9">
        <v>4504980</v>
      </c>
      <c r="K372" s="18">
        <v>343.18009999999998</v>
      </c>
      <c r="L372" s="8">
        <v>70918.930399999997</v>
      </c>
      <c r="M372" s="9">
        <v>76674715</v>
      </c>
      <c r="N372" s="29">
        <v>18.052499999999998</v>
      </c>
      <c r="O372" s="30">
        <v>18.57</v>
      </c>
      <c r="P372" s="30">
        <v>15.3725</v>
      </c>
      <c r="Q372" s="30">
        <v>18.535</v>
      </c>
      <c r="R372" s="31">
        <v>2.6700000000000002E-2</v>
      </c>
    </row>
    <row r="373" spans="1:18" x14ac:dyDescent="0.2">
      <c r="A373" s="11">
        <v>44468</v>
      </c>
      <c r="B373" s="5" t="s">
        <v>240</v>
      </c>
      <c r="C373" s="10">
        <v>44440</v>
      </c>
      <c r="D373" s="5" t="s">
        <v>180</v>
      </c>
      <c r="E373" s="18">
        <v>231.81729999999999</v>
      </c>
      <c r="F373" s="8">
        <v>62357.236100000002</v>
      </c>
      <c r="G373" s="9">
        <v>67613209</v>
      </c>
      <c r="H373" s="18">
        <v>56.449300000000001</v>
      </c>
      <c r="I373" s="8">
        <v>3234.5255000000002</v>
      </c>
      <c r="J373" s="9">
        <v>3525260</v>
      </c>
      <c r="K373" s="18">
        <v>288.26659999999998</v>
      </c>
      <c r="L373" s="8">
        <v>65591.761599999998</v>
      </c>
      <c r="M373" s="9">
        <v>71138469</v>
      </c>
      <c r="N373" s="29">
        <v>18.535</v>
      </c>
      <c r="O373" s="30">
        <v>19.434999999999999</v>
      </c>
      <c r="P373" s="30">
        <v>16.7575</v>
      </c>
      <c r="Q373" s="30">
        <v>18.837499999999999</v>
      </c>
      <c r="R373" s="31">
        <v>1.6299999999999999E-2</v>
      </c>
    </row>
    <row r="374" spans="1:18" x14ac:dyDescent="0.2">
      <c r="A374" s="11">
        <v>44469</v>
      </c>
      <c r="B374" s="5" t="s">
        <v>243</v>
      </c>
      <c r="C374" s="10">
        <v>44440</v>
      </c>
      <c r="D374" s="5" t="s">
        <v>180</v>
      </c>
      <c r="E374" s="18">
        <v>249.2406</v>
      </c>
      <c r="F374" s="8">
        <v>123497.999</v>
      </c>
      <c r="G374" s="9">
        <v>133986615</v>
      </c>
      <c r="H374" s="18">
        <v>56.960900000000002</v>
      </c>
      <c r="I374" s="8">
        <v>2409.2528000000002</v>
      </c>
      <c r="J374" s="9">
        <v>2621966</v>
      </c>
      <c r="K374" s="18">
        <v>306.20150000000001</v>
      </c>
      <c r="L374" s="8">
        <v>125907.2518</v>
      </c>
      <c r="M374" s="9">
        <v>136608581</v>
      </c>
      <c r="N374" s="29">
        <v>18.837499999999999</v>
      </c>
      <c r="O374" s="30">
        <v>19.137499999999999</v>
      </c>
      <c r="P374" s="30">
        <v>17.149999999999999</v>
      </c>
      <c r="Q374" s="30">
        <v>18.4025</v>
      </c>
      <c r="R374" s="31">
        <v>-2.3099999999999999E-2</v>
      </c>
    </row>
    <row r="375" spans="1:18" x14ac:dyDescent="0.2">
      <c r="A375" s="11">
        <v>44470</v>
      </c>
      <c r="B375" s="5" t="s">
        <v>241</v>
      </c>
      <c r="C375" s="10">
        <v>44470</v>
      </c>
      <c r="D375" s="5" t="s">
        <v>181</v>
      </c>
      <c r="E375" s="18">
        <v>188.1891</v>
      </c>
      <c r="F375" s="8">
        <v>30816.205399999999</v>
      </c>
      <c r="G375" s="9">
        <v>33760366</v>
      </c>
      <c r="H375" s="18">
        <v>57.728900000000003</v>
      </c>
      <c r="I375" s="8">
        <v>1831.5826999999999</v>
      </c>
      <c r="J375" s="9">
        <v>1996875</v>
      </c>
      <c r="K375" s="18">
        <v>245.91800000000001</v>
      </c>
      <c r="L375" s="8">
        <v>32647.788100000002</v>
      </c>
      <c r="M375" s="9">
        <v>35757241</v>
      </c>
      <c r="N375" s="29">
        <v>18.4025</v>
      </c>
      <c r="O375" s="30">
        <v>19.074999999999999</v>
      </c>
      <c r="P375" s="30">
        <v>16.997499999999999</v>
      </c>
      <c r="Q375" s="30">
        <v>17.21</v>
      </c>
      <c r="R375" s="31">
        <v>-6.4799999999999996E-2</v>
      </c>
    </row>
    <row r="376" spans="1:18" x14ac:dyDescent="0.2">
      <c r="A376" s="11">
        <v>44473</v>
      </c>
      <c r="B376" s="5" t="s">
        <v>244</v>
      </c>
      <c r="C376" s="10">
        <v>44470</v>
      </c>
      <c r="D376" s="5" t="s">
        <v>181</v>
      </c>
      <c r="E376" s="18">
        <v>157.98320000000001</v>
      </c>
      <c r="F376" s="8">
        <v>33954.443399999996</v>
      </c>
      <c r="G376" s="9">
        <v>37191611</v>
      </c>
      <c r="H376" s="18">
        <v>63.852600000000002</v>
      </c>
      <c r="I376" s="8">
        <v>2099.3217</v>
      </c>
      <c r="J376" s="9">
        <v>2230656</v>
      </c>
      <c r="K376" s="18">
        <v>221.83580000000001</v>
      </c>
      <c r="L376" s="8">
        <v>36053.765099999997</v>
      </c>
      <c r="M376" s="9">
        <v>39422267</v>
      </c>
      <c r="N376" s="29">
        <v>17.21</v>
      </c>
      <c r="O376" s="30">
        <v>17.53</v>
      </c>
      <c r="P376" s="30">
        <v>15.317500000000001</v>
      </c>
      <c r="Q376" s="30">
        <v>16.734999999999999</v>
      </c>
      <c r="R376" s="31">
        <v>-2.76E-2</v>
      </c>
    </row>
    <row r="377" spans="1:18" x14ac:dyDescent="0.2">
      <c r="A377" s="11">
        <v>44474</v>
      </c>
      <c r="B377" s="5" t="s">
        <v>242</v>
      </c>
      <c r="C377" s="10">
        <v>44470</v>
      </c>
      <c r="D377" s="5" t="s">
        <v>181</v>
      </c>
      <c r="E377" s="18">
        <v>159.6978</v>
      </c>
      <c r="F377" s="8">
        <v>41213.607400000001</v>
      </c>
      <c r="G377" s="9">
        <v>44907842</v>
      </c>
      <c r="H377" s="18">
        <v>67.214600000000004</v>
      </c>
      <c r="I377" s="8">
        <v>2293.3112999999998</v>
      </c>
      <c r="J377" s="9">
        <v>2368883</v>
      </c>
      <c r="K377" s="18">
        <v>226.91239999999999</v>
      </c>
      <c r="L377" s="8">
        <v>43506.918700000002</v>
      </c>
      <c r="M377" s="9">
        <v>47276725</v>
      </c>
      <c r="N377" s="29">
        <v>16.734999999999999</v>
      </c>
      <c r="O377" s="30">
        <v>17.1325</v>
      </c>
      <c r="P377" s="30">
        <v>16.295000000000002</v>
      </c>
      <c r="Q377" s="30">
        <v>16.397500000000001</v>
      </c>
      <c r="R377" s="31">
        <v>-2.0199999999999999E-2</v>
      </c>
    </row>
    <row r="378" spans="1:18" x14ac:dyDescent="0.2">
      <c r="A378" s="11">
        <v>44475</v>
      </c>
      <c r="B378" s="5" t="s">
        <v>240</v>
      </c>
      <c r="C378" s="10">
        <v>44470</v>
      </c>
      <c r="D378" s="5" t="s">
        <v>181</v>
      </c>
      <c r="E378" s="18">
        <v>244.80500000000001</v>
      </c>
      <c r="F378" s="8">
        <v>76361.043300000005</v>
      </c>
      <c r="G378" s="9">
        <v>82719796</v>
      </c>
      <c r="H378" s="18">
        <v>68.944800000000001</v>
      </c>
      <c r="I378" s="8">
        <v>2506.0733</v>
      </c>
      <c r="J378" s="9">
        <v>2606938</v>
      </c>
      <c r="K378" s="18">
        <v>313.74979999999999</v>
      </c>
      <c r="L378" s="8">
        <v>78867.116599999994</v>
      </c>
      <c r="M378" s="9">
        <v>85326734</v>
      </c>
      <c r="N378" s="29">
        <v>16.397500000000001</v>
      </c>
      <c r="O378" s="30">
        <v>17.59</v>
      </c>
      <c r="P378" s="30">
        <v>16.107500000000002</v>
      </c>
      <c r="Q378" s="30">
        <v>17.3325</v>
      </c>
      <c r="R378" s="31">
        <v>5.7000000000000002E-2</v>
      </c>
    </row>
    <row r="379" spans="1:18" x14ac:dyDescent="0.2">
      <c r="A379" s="11">
        <v>44476</v>
      </c>
      <c r="B379" s="5" t="s">
        <v>243</v>
      </c>
      <c r="C379" s="10">
        <v>44470</v>
      </c>
      <c r="D379" s="5" t="s">
        <v>181</v>
      </c>
      <c r="E379" s="18">
        <v>191.26349999999999</v>
      </c>
      <c r="F379" s="8">
        <v>108937.11289999999</v>
      </c>
      <c r="G379" s="9">
        <v>117578585</v>
      </c>
      <c r="H379" s="18">
        <v>73.753799999999998</v>
      </c>
      <c r="I379" s="8">
        <v>2660.6765999999998</v>
      </c>
      <c r="J379" s="9">
        <v>2760854</v>
      </c>
      <c r="K379" s="18">
        <v>265.01729999999998</v>
      </c>
      <c r="L379" s="8">
        <v>111597.7895</v>
      </c>
      <c r="M379" s="9">
        <v>120339439</v>
      </c>
      <c r="N379" s="29">
        <v>17.3325</v>
      </c>
      <c r="O379" s="30">
        <v>17.3325</v>
      </c>
      <c r="P379" s="30">
        <v>14.452500000000001</v>
      </c>
      <c r="Q379" s="30">
        <v>16.155000000000001</v>
      </c>
      <c r="R379" s="31">
        <v>-6.7900000000000002E-2</v>
      </c>
    </row>
    <row r="380" spans="1:18" x14ac:dyDescent="0.2">
      <c r="A380" s="11">
        <v>44477</v>
      </c>
      <c r="B380" s="5" t="s">
        <v>241</v>
      </c>
      <c r="C380" s="10">
        <v>44470</v>
      </c>
      <c r="D380" s="5" t="s">
        <v>181</v>
      </c>
      <c r="E380" s="18">
        <v>173.8613</v>
      </c>
      <c r="F380" s="8">
        <v>33569.031300000002</v>
      </c>
      <c r="G380" s="9">
        <v>36120786</v>
      </c>
      <c r="H380" s="18">
        <v>78.478099999999998</v>
      </c>
      <c r="I380" s="8">
        <v>2925.0925000000002</v>
      </c>
      <c r="J380" s="9">
        <v>3023422</v>
      </c>
      <c r="K380" s="18">
        <v>252.33940000000001</v>
      </c>
      <c r="L380" s="8">
        <v>36494.123800000001</v>
      </c>
      <c r="M380" s="9">
        <v>39144208</v>
      </c>
      <c r="N380" s="29">
        <v>16.155000000000001</v>
      </c>
      <c r="O380" s="30">
        <v>16.4025</v>
      </c>
      <c r="P380" s="30">
        <v>15.532500000000001</v>
      </c>
      <c r="Q380" s="30">
        <v>15.6525</v>
      </c>
      <c r="R380" s="31">
        <v>-3.1099999999999999E-2</v>
      </c>
    </row>
    <row r="381" spans="1:18" x14ac:dyDescent="0.2">
      <c r="A381" s="11">
        <v>44480</v>
      </c>
      <c r="B381" s="5" t="s">
        <v>244</v>
      </c>
      <c r="C381" s="10">
        <v>44470</v>
      </c>
      <c r="D381" s="5" t="s">
        <v>181</v>
      </c>
      <c r="E381" s="18">
        <v>184.27449999999999</v>
      </c>
      <c r="F381" s="8">
        <v>41084.588900000002</v>
      </c>
      <c r="G381" s="9">
        <v>43992296</v>
      </c>
      <c r="H381" s="18">
        <v>79.817899999999995</v>
      </c>
      <c r="I381" s="8">
        <v>3103.5585000000001</v>
      </c>
      <c r="J381" s="9">
        <v>3210977</v>
      </c>
      <c r="K381" s="18">
        <v>264.0924</v>
      </c>
      <c r="L381" s="8">
        <v>44188.147400000002</v>
      </c>
      <c r="M381" s="9">
        <v>47203273</v>
      </c>
      <c r="N381" s="29">
        <v>15.6525</v>
      </c>
      <c r="O381" s="30">
        <v>16.41</v>
      </c>
      <c r="P381" s="30">
        <v>12.23</v>
      </c>
      <c r="Q381" s="30">
        <v>16.085000000000001</v>
      </c>
      <c r="R381" s="31">
        <v>2.76E-2</v>
      </c>
    </row>
    <row r="382" spans="1:18" x14ac:dyDescent="0.2">
      <c r="A382" s="11">
        <v>44481</v>
      </c>
      <c r="B382" s="5" t="s">
        <v>242</v>
      </c>
      <c r="C382" s="10">
        <v>44470</v>
      </c>
      <c r="D382" s="5" t="s">
        <v>181</v>
      </c>
      <c r="E382" s="18">
        <v>193.67179999999999</v>
      </c>
      <c r="F382" s="8">
        <v>48842.633199999997</v>
      </c>
      <c r="G382" s="9">
        <v>52243407</v>
      </c>
      <c r="H382" s="18">
        <v>73.967200000000005</v>
      </c>
      <c r="I382" s="8">
        <v>2870.6358</v>
      </c>
      <c r="J382" s="9">
        <v>2988730</v>
      </c>
      <c r="K382" s="18">
        <v>267.63900000000001</v>
      </c>
      <c r="L382" s="8">
        <v>51713.269</v>
      </c>
      <c r="M382" s="9">
        <v>55232137</v>
      </c>
      <c r="N382" s="29">
        <v>16.085000000000001</v>
      </c>
      <c r="O382" s="30">
        <v>16.397500000000001</v>
      </c>
      <c r="P382" s="30">
        <v>13.9375</v>
      </c>
      <c r="Q382" s="30">
        <v>15.8475</v>
      </c>
      <c r="R382" s="31">
        <v>-1.4800000000000001E-2</v>
      </c>
    </row>
    <row r="383" spans="1:18" x14ac:dyDescent="0.2">
      <c r="A383" s="11">
        <v>44482</v>
      </c>
      <c r="B383" s="5" t="s">
        <v>240</v>
      </c>
      <c r="C383" s="10">
        <v>44470</v>
      </c>
      <c r="D383" s="5" t="s">
        <v>181</v>
      </c>
      <c r="E383" s="18">
        <v>178.88509999999999</v>
      </c>
      <c r="F383" s="8">
        <v>54195.1351</v>
      </c>
      <c r="G383" s="9">
        <v>57790273</v>
      </c>
      <c r="H383" s="18">
        <v>120.49420000000001</v>
      </c>
      <c r="I383" s="8">
        <v>3838.799</v>
      </c>
      <c r="J383" s="9">
        <v>3819135</v>
      </c>
      <c r="K383" s="18">
        <v>299.3793</v>
      </c>
      <c r="L383" s="8">
        <v>58033.934099999999</v>
      </c>
      <c r="M383" s="9">
        <v>61609408</v>
      </c>
      <c r="N383" s="29">
        <v>15.8475</v>
      </c>
      <c r="O383" s="30">
        <v>16.22</v>
      </c>
      <c r="P383" s="30">
        <v>13.38</v>
      </c>
      <c r="Q383" s="30">
        <v>16.100000000000001</v>
      </c>
      <c r="R383" s="31">
        <v>1.5900000000000001E-2</v>
      </c>
    </row>
    <row r="384" spans="1:18" x14ac:dyDescent="0.2">
      <c r="A384" s="11">
        <v>44483</v>
      </c>
      <c r="B384" s="5" t="s">
        <v>243</v>
      </c>
      <c r="C384" s="10">
        <v>44470</v>
      </c>
      <c r="D384" s="5" t="s">
        <v>181</v>
      </c>
      <c r="E384" s="18">
        <v>210.8998</v>
      </c>
      <c r="F384" s="8">
        <v>115673.9641</v>
      </c>
      <c r="G384" s="9">
        <v>121354378</v>
      </c>
      <c r="H384" s="18">
        <v>117.62179999999999</v>
      </c>
      <c r="I384" s="8">
        <v>4357.1812</v>
      </c>
      <c r="J384" s="9">
        <v>4129457</v>
      </c>
      <c r="K384" s="18">
        <v>328.52159999999998</v>
      </c>
      <c r="L384" s="8">
        <v>120031.1453</v>
      </c>
      <c r="M384" s="9">
        <v>125483835</v>
      </c>
      <c r="N384" s="29">
        <v>16.100000000000001</v>
      </c>
      <c r="O384" s="30">
        <v>16.285</v>
      </c>
      <c r="P384" s="30">
        <v>12.612500000000001</v>
      </c>
      <c r="Q384" s="30">
        <v>15.7675</v>
      </c>
      <c r="R384" s="31">
        <v>-2.07E-2</v>
      </c>
    </row>
    <row r="385" spans="1:18" x14ac:dyDescent="0.2">
      <c r="A385" s="11">
        <v>44487</v>
      </c>
      <c r="B385" s="5" t="s">
        <v>244</v>
      </c>
      <c r="C385" s="10">
        <v>44470</v>
      </c>
      <c r="D385" s="5" t="s">
        <v>181</v>
      </c>
      <c r="E385" s="18">
        <v>195.33869999999999</v>
      </c>
      <c r="F385" s="8">
        <v>40650.237000000001</v>
      </c>
      <c r="G385" s="9">
        <v>42030060</v>
      </c>
      <c r="H385" s="18">
        <v>108.25320000000001</v>
      </c>
      <c r="I385" s="8">
        <v>4149.5289000000002</v>
      </c>
      <c r="J385" s="9">
        <v>4141490</v>
      </c>
      <c r="K385" s="18">
        <v>303.59190000000001</v>
      </c>
      <c r="L385" s="8">
        <v>44799.765899999999</v>
      </c>
      <c r="M385" s="9">
        <v>46171550</v>
      </c>
      <c r="N385" s="29">
        <v>15.7675</v>
      </c>
      <c r="O385" s="30">
        <v>17.315000000000001</v>
      </c>
      <c r="P385" s="30">
        <v>14.154999999999999</v>
      </c>
      <c r="Q385" s="30">
        <v>17.184999999999999</v>
      </c>
      <c r="R385" s="31">
        <v>8.9899999999999994E-2</v>
      </c>
    </row>
    <row r="386" spans="1:18" x14ac:dyDescent="0.2">
      <c r="A386" s="11">
        <v>44488</v>
      </c>
      <c r="B386" s="5" t="s">
        <v>242</v>
      </c>
      <c r="C386" s="10">
        <v>44470</v>
      </c>
      <c r="D386" s="5" t="s">
        <v>181</v>
      </c>
      <c r="E386" s="18">
        <v>233.45509999999999</v>
      </c>
      <c r="F386" s="8">
        <v>57120.706299999998</v>
      </c>
      <c r="G386" s="9">
        <v>59108280</v>
      </c>
      <c r="H386" s="18">
        <v>112.2452</v>
      </c>
      <c r="I386" s="8">
        <v>4479.0319</v>
      </c>
      <c r="J386" s="9">
        <v>4387846</v>
      </c>
      <c r="K386" s="18">
        <v>345.70030000000003</v>
      </c>
      <c r="L386" s="8">
        <v>61599.7382</v>
      </c>
      <c r="M386" s="9">
        <v>63496126</v>
      </c>
      <c r="N386" s="29">
        <v>17.184999999999999</v>
      </c>
      <c r="O386" s="30">
        <v>17.5425</v>
      </c>
      <c r="P386" s="30">
        <v>14.234999999999999</v>
      </c>
      <c r="Q386" s="30">
        <v>17.3825</v>
      </c>
      <c r="R386" s="31">
        <v>1.15E-2</v>
      </c>
    </row>
    <row r="387" spans="1:18" x14ac:dyDescent="0.2">
      <c r="A387" s="11">
        <v>44489</v>
      </c>
      <c r="B387" s="5" t="s">
        <v>240</v>
      </c>
      <c r="C387" s="10">
        <v>44470</v>
      </c>
      <c r="D387" s="5" t="s">
        <v>181</v>
      </c>
      <c r="E387" s="18">
        <v>244.71870000000001</v>
      </c>
      <c r="F387" s="8">
        <v>69717.910600000003</v>
      </c>
      <c r="G387" s="9">
        <v>72742320</v>
      </c>
      <c r="H387" s="18">
        <v>82.807199999999995</v>
      </c>
      <c r="I387" s="8">
        <v>3863.8177999999998</v>
      </c>
      <c r="J387" s="9">
        <v>3884678</v>
      </c>
      <c r="K387" s="18">
        <v>327.52589999999998</v>
      </c>
      <c r="L387" s="8">
        <v>73581.728400000007</v>
      </c>
      <c r="M387" s="9">
        <v>76626998</v>
      </c>
      <c r="N387" s="29">
        <v>17.3825</v>
      </c>
      <c r="O387" s="30">
        <v>18.864999999999998</v>
      </c>
      <c r="P387" s="30">
        <v>15.2325</v>
      </c>
      <c r="Q387" s="30">
        <v>18.3125</v>
      </c>
      <c r="R387" s="31">
        <v>5.3499999999999999E-2</v>
      </c>
    </row>
    <row r="388" spans="1:18" x14ac:dyDescent="0.2">
      <c r="A388" s="11">
        <v>44490</v>
      </c>
      <c r="B388" s="5" t="s">
        <v>243</v>
      </c>
      <c r="C388" s="10">
        <v>44470</v>
      </c>
      <c r="D388" s="5" t="s">
        <v>181</v>
      </c>
      <c r="E388" s="18">
        <v>285.56470000000002</v>
      </c>
      <c r="F388" s="8">
        <v>142862.53210000001</v>
      </c>
      <c r="G388" s="9">
        <v>148868878</v>
      </c>
      <c r="H388" s="18">
        <v>67.006600000000006</v>
      </c>
      <c r="I388" s="8">
        <v>3510.65</v>
      </c>
      <c r="J388" s="9">
        <v>3699757</v>
      </c>
      <c r="K388" s="18">
        <v>352.57130000000001</v>
      </c>
      <c r="L388" s="8">
        <v>146373.18210000001</v>
      </c>
      <c r="M388" s="9">
        <v>152568635</v>
      </c>
      <c r="N388" s="29">
        <v>18.3125</v>
      </c>
      <c r="O388" s="30">
        <v>18.795000000000002</v>
      </c>
      <c r="P388" s="30">
        <v>14.907500000000001</v>
      </c>
      <c r="Q388" s="30">
        <v>18.035</v>
      </c>
      <c r="R388" s="31">
        <v>-1.52E-2</v>
      </c>
    </row>
    <row r="389" spans="1:18" x14ac:dyDescent="0.2">
      <c r="A389" s="11">
        <v>44491</v>
      </c>
      <c r="B389" s="5" t="s">
        <v>241</v>
      </c>
      <c r="C389" s="10">
        <v>44470</v>
      </c>
      <c r="D389" s="5" t="s">
        <v>181</v>
      </c>
      <c r="E389" s="18">
        <v>255.80430000000001</v>
      </c>
      <c r="F389" s="8">
        <v>44385.2889</v>
      </c>
      <c r="G389" s="9">
        <v>45931338</v>
      </c>
      <c r="H389" s="18">
        <v>68.643100000000004</v>
      </c>
      <c r="I389" s="8">
        <v>4206.2016999999996</v>
      </c>
      <c r="J389" s="9">
        <v>4441225</v>
      </c>
      <c r="K389" s="18">
        <v>324.44740000000002</v>
      </c>
      <c r="L389" s="8">
        <v>48591.490599999997</v>
      </c>
      <c r="M389" s="9">
        <v>50372563</v>
      </c>
      <c r="N389" s="29">
        <v>18.035</v>
      </c>
      <c r="O389" s="30">
        <v>18.035</v>
      </c>
      <c r="P389" s="30">
        <v>14.355</v>
      </c>
      <c r="Q389" s="30">
        <v>17.545000000000002</v>
      </c>
      <c r="R389" s="31">
        <v>-2.7199999999999998E-2</v>
      </c>
    </row>
    <row r="390" spans="1:18" x14ac:dyDescent="0.2">
      <c r="A390" s="11">
        <v>44494</v>
      </c>
      <c r="B390" s="5" t="s">
        <v>244</v>
      </c>
      <c r="C390" s="10">
        <v>44470</v>
      </c>
      <c r="D390" s="5" t="s">
        <v>181</v>
      </c>
      <c r="E390" s="18">
        <v>305.67520000000002</v>
      </c>
      <c r="F390" s="8">
        <v>57840.982300000003</v>
      </c>
      <c r="G390" s="9">
        <v>58873024</v>
      </c>
      <c r="H390" s="18">
        <v>59.118299999999998</v>
      </c>
      <c r="I390" s="8">
        <v>4180.5816999999997</v>
      </c>
      <c r="J390" s="9">
        <v>4372707</v>
      </c>
      <c r="K390" s="18">
        <v>364.79349999999999</v>
      </c>
      <c r="L390" s="8">
        <v>62021.563999999998</v>
      </c>
      <c r="M390" s="9">
        <v>63245731</v>
      </c>
      <c r="N390" s="29">
        <v>17.545000000000002</v>
      </c>
      <c r="O390" s="30">
        <v>18.7575</v>
      </c>
      <c r="P390" s="30">
        <v>14.5075</v>
      </c>
      <c r="Q390" s="30">
        <v>17.61</v>
      </c>
      <c r="R390" s="31">
        <v>3.7000000000000002E-3</v>
      </c>
    </row>
    <row r="391" spans="1:18" x14ac:dyDescent="0.2">
      <c r="A391" s="11">
        <v>44495</v>
      </c>
      <c r="B391" s="5" t="s">
        <v>242</v>
      </c>
      <c r="C391" s="10">
        <v>44470</v>
      </c>
      <c r="D391" s="5" t="s">
        <v>181</v>
      </c>
      <c r="E391" s="18">
        <v>237.33760000000001</v>
      </c>
      <c r="F391" s="8">
        <v>55904.649299999997</v>
      </c>
      <c r="G391" s="9">
        <v>57087637</v>
      </c>
      <c r="H391" s="18">
        <v>59.076900000000002</v>
      </c>
      <c r="I391" s="8">
        <v>3865.7642000000001</v>
      </c>
      <c r="J391" s="9">
        <v>4019307</v>
      </c>
      <c r="K391" s="18">
        <v>296.41449999999998</v>
      </c>
      <c r="L391" s="8">
        <v>59770.413500000002</v>
      </c>
      <c r="M391" s="9">
        <v>61106944</v>
      </c>
      <c r="N391" s="29">
        <v>17.61</v>
      </c>
      <c r="O391" s="30">
        <v>17.725000000000001</v>
      </c>
      <c r="P391" s="30">
        <v>16.645</v>
      </c>
      <c r="Q391" s="30">
        <v>16.752500000000001</v>
      </c>
      <c r="R391" s="31">
        <v>-4.87E-2</v>
      </c>
    </row>
    <row r="392" spans="1:18" x14ac:dyDescent="0.2">
      <c r="A392" s="11">
        <v>44496</v>
      </c>
      <c r="B392" s="5" t="s">
        <v>240</v>
      </c>
      <c r="C392" s="10">
        <v>44470</v>
      </c>
      <c r="D392" s="5" t="s">
        <v>181</v>
      </c>
      <c r="E392" s="18">
        <v>188.1574</v>
      </c>
      <c r="F392" s="8">
        <v>57916.763500000001</v>
      </c>
      <c r="G392" s="9">
        <v>59188062</v>
      </c>
      <c r="H392" s="18">
        <v>46.2425</v>
      </c>
      <c r="I392" s="8">
        <v>3218.8485000000001</v>
      </c>
      <c r="J392" s="9">
        <v>3393078</v>
      </c>
      <c r="K392" s="18">
        <v>234.3999</v>
      </c>
      <c r="L392" s="8">
        <v>61135.612000000001</v>
      </c>
      <c r="M392" s="9">
        <v>62581140</v>
      </c>
      <c r="N392" s="29">
        <v>16.752500000000001</v>
      </c>
      <c r="O392" s="30">
        <v>17.032499999999999</v>
      </c>
      <c r="P392" s="30">
        <v>15.4025</v>
      </c>
      <c r="Q392" s="30">
        <v>16.827500000000001</v>
      </c>
      <c r="R392" s="31">
        <v>4.4999999999999997E-3</v>
      </c>
    </row>
    <row r="393" spans="1:18" x14ac:dyDescent="0.2">
      <c r="A393" s="11">
        <v>44497</v>
      </c>
      <c r="B393" s="5" t="s">
        <v>243</v>
      </c>
      <c r="C393" s="10">
        <v>44470</v>
      </c>
      <c r="D393" s="5" t="s">
        <v>181</v>
      </c>
      <c r="E393" s="18">
        <v>328.53309999999999</v>
      </c>
      <c r="F393" s="8">
        <v>144020.06219999999</v>
      </c>
      <c r="G393" s="9">
        <v>148045792</v>
      </c>
      <c r="H393" s="18">
        <v>52.252699999999997</v>
      </c>
      <c r="I393" s="8">
        <v>2731.6806999999999</v>
      </c>
      <c r="J393" s="9">
        <v>2840672</v>
      </c>
      <c r="K393" s="18">
        <v>380.78579999999999</v>
      </c>
      <c r="L393" s="8">
        <v>146751.74290000001</v>
      </c>
      <c r="M393" s="9">
        <v>150886464</v>
      </c>
      <c r="N393" s="29">
        <v>16.827500000000001</v>
      </c>
      <c r="O393" s="30">
        <v>18.432500000000001</v>
      </c>
      <c r="P393" s="30">
        <v>16.8125</v>
      </c>
      <c r="Q393" s="30">
        <v>17.912500000000001</v>
      </c>
      <c r="R393" s="31">
        <v>6.4500000000000002E-2</v>
      </c>
    </row>
    <row r="394" spans="1:18" x14ac:dyDescent="0.2">
      <c r="A394" s="11">
        <v>44498</v>
      </c>
      <c r="B394" s="5" t="s">
        <v>241</v>
      </c>
      <c r="C394" s="10">
        <v>44470</v>
      </c>
      <c r="D394" s="5" t="s">
        <v>181</v>
      </c>
      <c r="E394" s="18">
        <v>320.66520000000003</v>
      </c>
      <c r="F394" s="8">
        <v>54660.252500000002</v>
      </c>
      <c r="G394" s="9">
        <v>57435584</v>
      </c>
      <c r="H394" s="18">
        <v>64.226699999999994</v>
      </c>
      <c r="I394" s="8">
        <v>2160.2141999999999</v>
      </c>
      <c r="J394" s="9">
        <v>2613115</v>
      </c>
      <c r="K394" s="18">
        <v>384.89190000000002</v>
      </c>
      <c r="L394" s="8">
        <v>56820.466699999997</v>
      </c>
      <c r="M394" s="9">
        <v>60048699</v>
      </c>
      <c r="N394" s="29">
        <v>17.912500000000001</v>
      </c>
      <c r="O394" s="30">
        <v>19.64</v>
      </c>
      <c r="P394" s="30">
        <v>16.282499999999999</v>
      </c>
      <c r="Q394" s="30">
        <v>17.425000000000001</v>
      </c>
      <c r="R394" s="31">
        <v>-2.7199999999999998E-2</v>
      </c>
    </row>
    <row r="395" spans="1:18" x14ac:dyDescent="0.2">
      <c r="A395" s="11">
        <v>44501</v>
      </c>
      <c r="B395" s="5" t="s">
        <v>244</v>
      </c>
      <c r="C395" s="10">
        <v>44501</v>
      </c>
      <c r="D395" s="5" t="s">
        <v>181</v>
      </c>
      <c r="E395" s="18">
        <v>230.18379999999999</v>
      </c>
      <c r="F395" s="8">
        <v>52636.197800000002</v>
      </c>
      <c r="G395" s="9">
        <v>55383914</v>
      </c>
      <c r="H395" s="18">
        <v>51.5747</v>
      </c>
      <c r="I395" s="8">
        <v>1997.9427000000001</v>
      </c>
      <c r="J395" s="9">
        <v>2444835</v>
      </c>
      <c r="K395" s="18">
        <v>281.75850000000003</v>
      </c>
      <c r="L395" s="8">
        <v>54634.140500000001</v>
      </c>
      <c r="M395" s="9">
        <v>57828749</v>
      </c>
      <c r="N395" s="29">
        <v>17.425000000000001</v>
      </c>
      <c r="O395" s="30">
        <v>18.094999999999999</v>
      </c>
      <c r="P395" s="30">
        <v>15.3825</v>
      </c>
      <c r="Q395" s="30">
        <v>17.234999999999999</v>
      </c>
      <c r="R395" s="31">
        <v>-1.09E-2</v>
      </c>
    </row>
    <row r="396" spans="1:18" x14ac:dyDescent="0.2">
      <c r="A396" s="11">
        <v>44502</v>
      </c>
      <c r="B396" s="5" t="s">
        <v>242</v>
      </c>
      <c r="C396" s="10">
        <v>44501</v>
      </c>
      <c r="D396" s="5" t="s">
        <v>181</v>
      </c>
      <c r="E396" s="18">
        <v>233.99270000000001</v>
      </c>
      <c r="F396" s="8">
        <v>69699.435800000007</v>
      </c>
      <c r="G396" s="9">
        <v>72568628</v>
      </c>
      <c r="H396" s="18">
        <v>47.6599</v>
      </c>
      <c r="I396" s="8">
        <v>1851.8059000000001</v>
      </c>
      <c r="J396" s="9">
        <v>2245763</v>
      </c>
      <c r="K396" s="18">
        <v>281.65260000000001</v>
      </c>
      <c r="L396" s="8">
        <v>71551.241699999999</v>
      </c>
      <c r="M396" s="9">
        <v>74814391</v>
      </c>
      <c r="N396" s="29">
        <v>17.234999999999999</v>
      </c>
      <c r="O396" s="30">
        <v>17.787500000000001</v>
      </c>
      <c r="P396" s="30">
        <v>16.36</v>
      </c>
      <c r="Q396" s="30">
        <v>17.0625</v>
      </c>
      <c r="R396" s="31">
        <v>-0.01</v>
      </c>
    </row>
    <row r="397" spans="1:18" x14ac:dyDescent="0.2">
      <c r="A397" s="11">
        <v>44503</v>
      </c>
      <c r="B397" s="5" t="s">
        <v>240</v>
      </c>
      <c r="C397" s="10">
        <v>44501</v>
      </c>
      <c r="D397" s="5" t="s">
        <v>181</v>
      </c>
      <c r="E397" s="18">
        <v>295.1123</v>
      </c>
      <c r="F397" s="8">
        <v>146949.46859999999</v>
      </c>
      <c r="G397" s="9">
        <v>152539160</v>
      </c>
      <c r="H397" s="18">
        <v>45.900599999999997</v>
      </c>
      <c r="I397" s="8">
        <v>1987.6081999999999</v>
      </c>
      <c r="J397" s="9">
        <v>2389113</v>
      </c>
      <c r="K397" s="18">
        <v>341.0129</v>
      </c>
      <c r="L397" s="8">
        <v>148937.07680000001</v>
      </c>
      <c r="M397" s="9">
        <v>154928273</v>
      </c>
      <c r="N397" s="29">
        <v>17.0625</v>
      </c>
      <c r="O397" s="30">
        <v>17.0625</v>
      </c>
      <c r="P397" s="30">
        <v>15.7</v>
      </c>
      <c r="Q397" s="30">
        <v>16.125</v>
      </c>
      <c r="R397" s="31">
        <v>-5.4899999999999997E-2</v>
      </c>
    </row>
    <row r="398" spans="1:18" x14ac:dyDescent="0.2">
      <c r="A398" s="11">
        <v>44504</v>
      </c>
      <c r="B398" s="5" t="s">
        <v>243</v>
      </c>
      <c r="C398" s="10">
        <v>44501</v>
      </c>
      <c r="D398" s="5" t="s">
        <v>181</v>
      </c>
      <c r="E398" s="18">
        <v>32.467599999999997</v>
      </c>
      <c r="F398" s="8">
        <v>7169.8558000000003</v>
      </c>
      <c r="G398" s="9">
        <v>7503655</v>
      </c>
      <c r="H398" s="18">
        <v>5.8658000000000001</v>
      </c>
      <c r="I398" s="8">
        <v>275.86099999999999</v>
      </c>
      <c r="J398" s="9">
        <v>327994</v>
      </c>
      <c r="K398" s="18">
        <v>38.333399999999997</v>
      </c>
      <c r="L398" s="8">
        <v>7445.7168000000001</v>
      </c>
      <c r="M398" s="9">
        <v>7831649</v>
      </c>
      <c r="N398" s="29">
        <v>16.125</v>
      </c>
      <c r="O398" s="30">
        <v>16.412500000000001</v>
      </c>
      <c r="P398" s="30">
        <v>14.305</v>
      </c>
      <c r="Q398" s="30">
        <v>15.7475</v>
      </c>
      <c r="R398" s="31">
        <v>-2.3400000000000001E-2</v>
      </c>
    </row>
    <row r="399" spans="1:18" x14ac:dyDescent="0.2">
      <c r="A399" s="11">
        <v>44508</v>
      </c>
      <c r="B399" s="5" t="s">
        <v>244</v>
      </c>
      <c r="C399" s="10">
        <v>44501</v>
      </c>
      <c r="D399" s="5" t="s">
        <v>181</v>
      </c>
      <c r="E399" s="18">
        <v>247.9383</v>
      </c>
      <c r="F399" s="8">
        <v>52783.114500000003</v>
      </c>
      <c r="G399" s="9">
        <v>55498648</v>
      </c>
      <c r="H399" s="18">
        <v>48.123699999999999</v>
      </c>
      <c r="I399" s="8">
        <v>2223.0365000000002</v>
      </c>
      <c r="J399" s="9">
        <v>2684433</v>
      </c>
      <c r="K399" s="18">
        <v>296.06200000000001</v>
      </c>
      <c r="L399" s="8">
        <v>55006.150999999998</v>
      </c>
      <c r="M399" s="9">
        <v>58183081</v>
      </c>
      <c r="N399" s="29">
        <v>15.7475</v>
      </c>
      <c r="O399" s="30">
        <v>16.925000000000001</v>
      </c>
      <c r="P399" s="30">
        <v>13.99</v>
      </c>
      <c r="Q399" s="30">
        <v>16.34</v>
      </c>
      <c r="R399" s="31">
        <v>3.7600000000000001E-2</v>
      </c>
    </row>
    <row r="400" spans="1:18" x14ac:dyDescent="0.2">
      <c r="A400" s="11">
        <v>44509</v>
      </c>
      <c r="B400" s="5" t="s">
        <v>242</v>
      </c>
      <c r="C400" s="10">
        <v>44501</v>
      </c>
      <c r="D400" s="5" t="s">
        <v>181</v>
      </c>
      <c r="E400" s="18">
        <v>180.9385</v>
      </c>
      <c r="F400" s="8">
        <v>45220.431799999998</v>
      </c>
      <c r="G400" s="9">
        <v>47454028</v>
      </c>
      <c r="H400" s="18">
        <v>50.485799999999998</v>
      </c>
      <c r="I400" s="8">
        <v>2250.9960999999998</v>
      </c>
      <c r="J400" s="9">
        <v>2695066</v>
      </c>
      <c r="K400" s="18">
        <v>231.42429999999999</v>
      </c>
      <c r="L400" s="8">
        <v>47471.427900000002</v>
      </c>
      <c r="M400" s="9">
        <v>50149094</v>
      </c>
      <c r="N400" s="29">
        <v>16.34</v>
      </c>
      <c r="O400" s="30">
        <v>16.614999999999998</v>
      </c>
      <c r="P400" s="30">
        <v>14.6425</v>
      </c>
      <c r="Q400" s="30">
        <v>16.002500000000001</v>
      </c>
      <c r="R400" s="31">
        <v>-2.07E-2</v>
      </c>
    </row>
    <row r="401" spans="1:18" x14ac:dyDescent="0.2">
      <c r="A401" s="11">
        <v>44510</v>
      </c>
      <c r="B401" s="5" t="s">
        <v>240</v>
      </c>
      <c r="C401" s="10">
        <v>44501</v>
      </c>
      <c r="D401" s="5" t="s">
        <v>181</v>
      </c>
      <c r="E401" s="18">
        <v>180.6362</v>
      </c>
      <c r="F401" s="8">
        <v>56255.307000000001</v>
      </c>
      <c r="G401" s="9">
        <v>59350902</v>
      </c>
      <c r="H401" s="18">
        <v>44.696300000000001</v>
      </c>
      <c r="I401" s="8">
        <v>2152.3112000000001</v>
      </c>
      <c r="J401" s="9">
        <v>2656165</v>
      </c>
      <c r="K401" s="18">
        <v>225.33250000000001</v>
      </c>
      <c r="L401" s="8">
        <v>58407.618199999997</v>
      </c>
      <c r="M401" s="9">
        <v>62007067</v>
      </c>
      <c r="N401" s="29">
        <v>16.002500000000001</v>
      </c>
      <c r="O401" s="30">
        <v>16.684999999999999</v>
      </c>
      <c r="P401" s="30">
        <v>15.14</v>
      </c>
      <c r="Q401" s="30">
        <v>16.305</v>
      </c>
      <c r="R401" s="31">
        <v>1.89E-2</v>
      </c>
    </row>
    <row r="402" spans="1:18" x14ac:dyDescent="0.2">
      <c r="A402" s="11">
        <v>44511</v>
      </c>
      <c r="B402" s="5" t="s">
        <v>243</v>
      </c>
      <c r="C402" s="10">
        <v>44501</v>
      </c>
      <c r="D402" s="5" t="s">
        <v>181</v>
      </c>
      <c r="E402" s="18">
        <v>242.0427</v>
      </c>
      <c r="F402" s="8">
        <v>120238.76519999999</v>
      </c>
      <c r="G402" s="9">
        <v>127463514</v>
      </c>
      <c r="H402" s="18">
        <v>36.589799999999997</v>
      </c>
      <c r="I402" s="8">
        <v>1957.6066000000001</v>
      </c>
      <c r="J402" s="9">
        <v>2446881</v>
      </c>
      <c r="K402" s="18">
        <v>278.63249999999999</v>
      </c>
      <c r="L402" s="8">
        <v>122196.37179999999</v>
      </c>
      <c r="M402" s="9">
        <v>129910395</v>
      </c>
      <c r="N402" s="29">
        <v>16.305</v>
      </c>
      <c r="O402" s="30">
        <v>17.285</v>
      </c>
      <c r="P402" s="30">
        <v>14.645</v>
      </c>
      <c r="Q402" s="30">
        <v>16.352499999999999</v>
      </c>
      <c r="R402" s="31">
        <v>2.8999999999999998E-3</v>
      </c>
    </row>
    <row r="403" spans="1:18" x14ac:dyDescent="0.2">
      <c r="A403" s="11">
        <v>44512</v>
      </c>
      <c r="B403" s="5" t="s">
        <v>241</v>
      </c>
      <c r="C403" s="10">
        <v>44501</v>
      </c>
      <c r="D403" s="5" t="s">
        <v>181</v>
      </c>
      <c r="E403" s="18">
        <v>172.17099999999999</v>
      </c>
      <c r="F403" s="8">
        <v>35784.839200000002</v>
      </c>
      <c r="G403" s="9">
        <v>38118332</v>
      </c>
      <c r="H403" s="18">
        <v>42.710799999999999</v>
      </c>
      <c r="I403" s="8">
        <v>2454.2534000000001</v>
      </c>
      <c r="J403" s="9">
        <v>3165109</v>
      </c>
      <c r="K403" s="18">
        <v>214.8818</v>
      </c>
      <c r="L403" s="8">
        <v>38239.092600000004</v>
      </c>
      <c r="M403" s="9">
        <v>41283441</v>
      </c>
      <c r="N403" s="29">
        <v>16.352499999999999</v>
      </c>
      <c r="O403" s="30">
        <v>16.352499999999999</v>
      </c>
      <c r="P403" s="30">
        <v>14.645</v>
      </c>
      <c r="Q403" s="30">
        <v>15.217499999999999</v>
      </c>
      <c r="R403" s="31">
        <v>-6.9400000000000003E-2</v>
      </c>
    </row>
    <row r="404" spans="1:18" x14ac:dyDescent="0.2">
      <c r="A404" s="11">
        <v>44515</v>
      </c>
      <c r="B404" s="5" t="s">
        <v>244</v>
      </c>
      <c r="C404" s="10">
        <v>44501</v>
      </c>
      <c r="D404" s="5" t="s">
        <v>181</v>
      </c>
      <c r="E404" s="18">
        <v>165.35849999999999</v>
      </c>
      <c r="F404" s="8">
        <v>39494.5841</v>
      </c>
      <c r="G404" s="9">
        <v>41718437</v>
      </c>
      <c r="H404" s="18">
        <v>37.2149</v>
      </c>
      <c r="I404" s="8">
        <v>2281.5738999999999</v>
      </c>
      <c r="J404" s="9">
        <v>2892408</v>
      </c>
      <c r="K404" s="18">
        <v>202.57339999999999</v>
      </c>
      <c r="L404" s="8">
        <v>41776.158000000003</v>
      </c>
      <c r="M404" s="9">
        <v>44610845</v>
      </c>
      <c r="N404" s="29">
        <v>15.217499999999999</v>
      </c>
      <c r="O404" s="30">
        <v>15.842499999999999</v>
      </c>
      <c r="P404" s="30">
        <v>13.4275</v>
      </c>
      <c r="Q404" s="30">
        <v>15.465</v>
      </c>
      <c r="R404" s="31">
        <v>1.6299999999999999E-2</v>
      </c>
    </row>
    <row r="405" spans="1:18" x14ac:dyDescent="0.2">
      <c r="A405" s="11">
        <v>44516</v>
      </c>
      <c r="B405" s="5" t="s">
        <v>242</v>
      </c>
      <c r="C405" s="10">
        <v>44501</v>
      </c>
      <c r="D405" s="5" t="s">
        <v>181</v>
      </c>
      <c r="E405" s="18">
        <v>191.3442</v>
      </c>
      <c r="F405" s="8">
        <v>50093.167500000003</v>
      </c>
      <c r="G405" s="9">
        <v>53109499</v>
      </c>
      <c r="H405" s="18">
        <v>43.251899999999999</v>
      </c>
      <c r="I405" s="8">
        <v>2934.2948999999999</v>
      </c>
      <c r="J405" s="9">
        <v>3632476</v>
      </c>
      <c r="K405" s="18">
        <v>234.59610000000001</v>
      </c>
      <c r="L405" s="8">
        <v>53027.462399999997</v>
      </c>
      <c r="M405" s="9">
        <v>56741975</v>
      </c>
      <c r="N405" s="29">
        <v>15.465</v>
      </c>
      <c r="O405" s="30">
        <v>15.682499999999999</v>
      </c>
      <c r="P405" s="30">
        <v>13.58</v>
      </c>
      <c r="Q405" s="30">
        <v>15.195</v>
      </c>
      <c r="R405" s="31">
        <v>-1.7500000000000002E-2</v>
      </c>
    </row>
    <row r="406" spans="1:18" x14ac:dyDescent="0.2">
      <c r="A406" s="11">
        <v>44517</v>
      </c>
      <c r="B406" s="5" t="s">
        <v>240</v>
      </c>
      <c r="C406" s="10">
        <v>44501</v>
      </c>
      <c r="D406" s="5" t="s">
        <v>181</v>
      </c>
      <c r="E406" s="18">
        <v>206.97929999999999</v>
      </c>
      <c r="F406" s="8">
        <v>63207.839899999999</v>
      </c>
      <c r="G406" s="9">
        <v>67339952</v>
      </c>
      <c r="H406" s="18">
        <v>43.672899999999998</v>
      </c>
      <c r="I406" s="8">
        <v>3143.1866</v>
      </c>
      <c r="J406" s="9">
        <v>3878091</v>
      </c>
      <c r="K406" s="18">
        <v>250.65219999999999</v>
      </c>
      <c r="L406" s="8">
        <v>66351.026500000007</v>
      </c>
      <c r="M406" s="9">
        <v>71218043</v>
      </c>
      <c r="N406" s="29">
        <v>15.195</v>
      </c>
      <c r="O406" s="30">
        <v>15.4125</v>
      </c>
      <c r="P406" s="30">
        <v>13.914999999999999</v>
      </c>
      <c r="Q406" s="30">
        <v>14.98</v>
      </c>
      <c r="R406" s="31">
        <v>-1.41E-2</v>
      </c>
    </row>
    <row r="407" spans="1:18" x14ac:dyDescent="0.2">
      <c r="A407" s="11">
        <v>44518</v>
      </c>
      <c r="B407" s="5" t="s">
        <v>243</v>
      </c>
      <c r="C407" s="10">
        <v>44501</v>
      </c>
      <c r="D407" s="5" t="s">
        <v>181</v>
      </c>
      <c r="E407" s="18">
        <v>281.38319999999999</v>
      </c>
      <c r="F407" s="8">
        <v>142004.64069999999</v>
      </c>
      <c r="G407" s="9">
        <v>152545227</v>
      </c>
      <c r="H407" s="18">
        <v>38.128799999999998</v>
      </c>
      <c r="I407" s="8">
        <v>3163.4135999999999</v>
      </c>
      <c r="J407" s="9">
        <v>3887859</v>
      </c>
      <c r="K407" s="18">
        <v>319.512</v>
      </c>
      <c r="L407" s="8">
        <v>145168.05429999999</v>
      </c>
      <c r="M407" s="9">
        <v>156433086</v>
      </c>
      <c r="N407" s="29">
        <v>14.98</v>
      </c>
      <c r="O407" s="30">
        <v>16.147500000000001</v>
      </c>
      <c r="P407" s="30">
        <v>12.08</v>
      </c>
      <c r="Q407" s="30">
        <v>14.8575</v>
      </c>
      <c r="R407" s="31">
        <v>-8.2000000000000007E-3</v>
      </c>
    </row>
    <row r="408" spans="1:18" x14ac:dyDescent="0.2">
      <c r="A408" s="11">
        <v>44522</v>
      </c>
      <c r="B408" s="5" t="s">
        <v>244</v>
      </c>
      <c r="C408" s="10">
        <v>44501</v>
      </c>
      <c r="D408" s="5" t="s">
        <v>181</v>
      </c>
      <c r="E408" s="18">
        <v>309.20190000000002</v>
      </c>
      <c r="F408" s="8">
        <v>61570.814700000003</v>
      </c>
      <c r="G408" s="9">
        <v>67040623</v>
      </c>
      <c r="H408" s="18">
        <v>34.683900000000001</v>
      </c>
      <c r="I408" s="8">
        <v>3543.6323000000002</v>
      </c>
      <c r="J408" s="9">
        <v>4381113</v>
      </c>
      <c r="K408" s="18">
        <v>343.88580000000002</v>
      </c>
      <c r="L408" s="8">
        <v>65114.447</v>
      </c>
      <c r="M408" s="9">
        <v>71421736</v>
      </c>
      <c r="N408" s="29">
        <v>14.8575</v>
      </c>
      <c r="O408" s="30">
        <v>18.0825</v>
      </c>
      <c r="P408" s="30">
        <v>13.5625</v>
      </c>
      <c r="Q408" s="30">
        <v>17.52</v>
      </c>
      <c r="R408" s="31">
        <v>0.1792</v>
      </c>
    </row>
    <row r="409" spans="1:18" x14ac:dyDescent="0.2">
      <c r="A409" s="11">
        <v>44523</v>
      </c>
      <c r="B409" s="5" t="s">
        <v>242</v>
      </c>
      <c r="C409" s="10">
        <v>44501</v>
      </c>
      <c r="D409" s="5" t="s">
        <v>181</v>
      </c>
      <c r="E409" s="18">
        <v>269.55500000000001</v>
      </c>
      <c r="F409" s="8">
        <v>64082.128599999996</v>
      </c>
      <c r="G409" s="9">
        <v>70550488</v>
      </c>
      <c r="H409" s="18">
        <v>30.3705</v>
      </c>
      <c r="I409" s="8">
        <v>2889.1334000000002</v>
      </c>
      <c r="J409" s="9">
        <v>3630825</v>
      </c>
      <c r="K409" s="18">
        <v>299.9255</v>
      </c>
      <c r="L409" s="8">
        <v>66971.262000000002</v>
      </c>
      <c r="M409" s="9">
        <v>74181313</v>
      </c>
      <c r="N409" s="29">
        <v>17.52</v>
      </c>
      <c r="O409" s="30">
        <v>20.024999999999999</v>
      </c>
      <c r="P409" s="30">
        <v>16.7925</v>
      </c>
      <c r="Q409" s="30">
        <v>18.015000000000001</v>
      </c>
      <c r="R409" s="31">
        <v>2.8299999999999999E-2</v>
      </c>
    </row>
    <row r="410" spans="1:18" x14ac:dyDescent="0.2">
      <c r="A410" s="11">
        <v>44524</v>
      </c>
      <c r="B410" s="5" t="s">
        <v>240</v>
      </c>
      <c r="C410" s="10">
        <v>44501</v>
      </c>
      <c r="D410" s="5" t="s">
        <v>181</v>
      </c>
      <c r="E410" s="18">
        <v>242.77719999999999</v>
      </c>
      <c r="F410" s="8">
        <v>74623.234100000001</v>
      </c>
      <c r="G410" s="9">
        <v>81531391</v>
      </c>
      <c r="H410" s="18">
        <v>29.052</v>
      </c>
      <c r="I410" s="8">
        <v>2348.6704</v>
      </c>
      <c r="J410" s="9">
        <v>2813984</v>
      </c>
      <c r="K410" s="18">
        <v>271.82920000000001</v>
      </c>
      <c r="L410" s="8">
        <v>76971.904500000004</v>
      </c>
      <c r="M410" s="9">
        <v>84345375</v>
      </c>
      <c r="N410" s="29">
        <v>18.015000000000001</v>
      </c>
      <c r="O410" s="30">
        <v>18.015000000000001</v>
      </c>
      <c r="P410" s="30">
        <v>15.577500000000001</v>
      </c>
      <c r="Q410" s="30">
        <v>17.094999999999999</v>
      </c>
      <c r="R410" s="31">
        <v>-5.11E-2</v>
      </c>
    </row>
    <row r="411" spans="1:18" x14ac:dyDescent="0.2">
      <c r="A411" s="11">
        <v>44525</v>
      </c>
      <c r="B411" s="5" t="s">
        <v>243</v>
      </c>
      <c r="C411" s="10">
        <v>44501</v>
      </c>
      <c r="D411" s="5" t="s">
        <v>181</v>
      </c>
      <c r="E411" s="18">
        <v>262.04730000000001</v>
      </c>
      <c r="F411" s="8">
        <v>130916.45729999999</v>
      </c>
      <c r="G411" s="9">
        <v>143632401</v>
      </c>
      <c r="H411" s="18">
        <v>33.586100000000002</v>
      </c>
      <c r="I411" s="8">
        <v>1958.9518</v>
      </c>
      <c r="J411" s="9">
        <v>2531082</v>
      </c>
      <c r="K411" s="18">
        <v>295.63339999999999</v>
      </c>
      <c r="L411" s="8">
        <v>132875.40909999999</v>
      </c>
      <c r="M411" s="9">
        <v>146163483</v>
      </c>
      <c r="N411" s="29">
        <v>17.094999999999999</v>
      </c>
      <c r="O411" s="30">
        <v>18.072500000000002</v>
      </c>
      <c r="P411" s="30">
        <v>16.002500000000001</v>
      </c>
      <c r="Q411" s="30">
        <v>16.662500000000001</v>
      </c>
      <c r="R411" s="31">
        <v>-2.53E-2</v>
      </c>
    </row>
    <row r="412" spans="1:18" x14ac:dyDescent="0.2">
      <c r="A412" s="11">
        <v>44526</v>
      </c>
      <c r="B412" s="5" t="s">
        <v>241</v>
      </c>
      <c r="C412" s="10">
        <v>44501</v>
      </c>
      <c r="D412" s="5" t="s">
        <v>181</v>
      </c>
      <c r="E412" s="18">
        <v>298.54379999999998</v>
      </c>
      <c r="F412" s="8">
        <v>49012.730799999998</v>
      </c>
      <c r="G412" s="9">
        <v>54781747</v>
      </c>
      <c r="H412" s="18">
        <v>51.224299999999999</v>
      </c>
      <c r="I412" s="8">
        <v>2152.8692000000001</v>
      </c>
      <c r="J412" s="9">
        <v>2790566</v>
      </c>
      <c r="K412" s="18">
        <v>349.7681</v>
      </c>
      <c r="L412" s="8">
        <v>51165.599999999999</v>
      </c>
      <c r="M412" s="9">
        <v>57572313</v>
      </c>
      <c r="N412" s="29">
        <v>16.662500000000001</v>
      </c>
      <c r="O412" s="30">
        <v>21.392499999999998</v>
      </c>
      <c r="P412" s="30">
        <v>16.05</v>
      </c>
      <c r="Q412" s="30">
        <v>20.802499999999998</v>
      </c>
      <c r="R412" s="31">
        <v>0.2485</v>
      </c>
    </row>
    <row r="413" spans="1:18" x14ac:dyDescent="0.2">
      <c r="A413" s="11">
        <v>44529</v>
      </c>
      <c r="B413" s="5" t="s">
        <v>244</v>
      </c>
      <c r="C413" s="10">
        <v>44501</v>
      </c>
      <c r="D413" s="5" t="s">
        <v>181</v>
      </c>
      <c r="E413" s="18">
        <v>306.48880000000003</v>
      </c>
      <c r="F413" s="8">
        <v>53291.363599999997</v>
      </c>
      <c r="G413" s="9">
        <v>60246283</v>
      </c>
      <c r="H413" s="18">
        <v>39.979500000000002</v>
      </c>
      <c r="I413" s="8">
        <v>1699.6034999999999</v>
      </c>
      <c r="J413" s="9">
        <v>2241951</v>
      </c>
      <c r="K413" s="18">
        <v>346.4683</v>
      </c>
      <c r="L413" s="8">
        <v>54990.967100000002</v>
      </c>
      <c r="M413" s="9">
        <v>62488234</v>
      </c>
      <c r="N413" s="29">
        <v>20.802499999999998</v>
      </c>
      <c r="O413" s="30">
        <v>23.82</v>
      </c>
      <c r="P413" s="30">
        <v>18.892499999999998</v>
      </c>
      <c r="Q413" s="30">
        <v>20.83</v>
      </c>
      <c r="R413" s="31">
        <v>1.2999999999999999E-3</v>
      </c>
    </row>
    <row r="414" spans="1:18" x14ac:dyDescent="0.2">
      <c r="A414" s="11">
        <v>44530</v>
      </c>
      <c r="B414" s="5" t="s">
        <v>242</v>
      </c>
      <c r="C414" s="10">
        <v>44501</v>
      </c>
      <c r="D414" s="5" t="s">
        <v>181</v>
      </c>
      <c r="E414" s="18">
        <v>364.13029999999998</v>
      </c>
      <c r="F414" s="8">
        <v>78114.342199999999</v>
      </c>
      <c r="G414" s="9">
        <v>88206877</v>
      </c>
      <c r="H414" s="18">
        <v>39.623399999999997</v>
      </c>
      <c r="I414" s="8">
        <v>1736.2330999999999</v>
      </c>
      <c r="J414" s="9">
        <v>2256483</v>
      </c>
      <c r="K414" s="18">
        <v>403.75369999999998</v>
      </c>
      <c r="L414" s="8">
        <v>79850.575299999997</v>
      </c>
      <c r="M414" s="9">
        <v>90463360</v>
      </c>
      <c r="N414" s="29">
        <v>20.83</v>
      </c>
      <c r="O414" s="30">
        <v>21.965</v>
      </c>
      <c r="P414" s="30">
        <v>18.807500000000001</v>
      </c>
      <c r="Q414" s="30">
        <v>21.1675</v>
      </c>
      <c r="R414" s="31">
        <v>1.6199999999999999E-2</v>
      </c>
    </row>
    <row r="415" spans="1:18" x14ac:dyDescent="0.2">
      <c r="A415" s="11">
        <v>44531</v>
      </c>
      <c r="B415" s="5" t="s">
        <v>240</v>
      </c>
      <c r="C415" s="10">
        <v>44531</v>
      </c>
      <c r="D415" s="5" t="s">
        <v>181</v>
      </c>
      <c r="E415" s="18">
        <v>285.8494</v>
      </c>
      <c r="F415" s="8">
        <v>73790.942200000005</v>
      </c>
      <c r="G415" s="9">
        <v>83239586</v>
      </c>
      <c r="H415" s="18">
        <v>34.786099999999998</v>
      </c>
      <c r="I415" s="8">
        <v>1507.0562</v>
      </c>
      <c r="J415" s="9">
        <v>1959120</v>
      </c>
      <c r="K415" s="18">
        <v>320.63549999999998</v>
      </c>
      <c r="L415" s="8">
        <v>75297.998399999997</v>
      </c>
      <c r="M415" s="9">
        <v>85198706</v>
      </c>
      <c r="N415" s="29">
        <v>21.1675</v>
      </c>
      <c r="O415" s="30">
        <v>21.1675</v>
      </c>
      <c r="P415" s="30">
        <v>18.934999999999999</v>
      </c>
      <c r="Q415" s="30">
        <v>19.447500000000002</v>
      </c>
      <c r="R415" s="31">
        <v>-8.1299999999999997E-2</v>
      </c>
    </row>
    <row r="416" spans="1:18" x14ac:dyDescent="0.2">
      <c r="A416" s="11">
        <v>44532</v>
      </c>
      <c r="B416" s="5" t="s">
        <v>243</v>
      </c>
      <c r="C416" s="10">
        <v>44531</v>
      </c>
      <c r="D416" s="5" t="s">
        <v>181</v>
      </c>
      <c r="E416" s="18">
        <v>267.31330000000003</v>
      </c>
      <c r="F416" s="8">
        <v>128427.1936</v>
      </c>
      <c r="G416" s="9">
        <v>144230638</v>
      </c>
      <c r="H416" s="18">
        <v>31.503399999999999</v>
      </c>
      <c r="I416" s="8">
        <v>1383.8397</v>
      </c>
      <c r="J416" s="9">
        <v>1768237</v>
      </c>
      <c r="K416" s="18">
        <v>298.81670000000003</v>
      </c>
      <c r="L416" s="8">
        <v>129811.0333</v>
      </c>
      <c r="M416" s="9">
        <v>145998875</v>
      </c>
      <c r="N416" s="29">
        <v>19.447500000000002</v>
      </c>
      <c r="O416" s="30">
        <v>22.965</v>
      </c>
      <c r="P416" s="30">
        <v>18.002500000000001</v>
      </c>
      <c r="Q416" s="30">
        <v>18.087499999999999</v>
      </c>
      <c r="R416" s="31">
        <v>-6.9900000000000004E-2</v>
      </c>
    </row>
    <row r="417" spans="1:18" x14ac:dyDescent="0.2">
      <c r="A417" s="11">
        <v>44533</v>
      </c>
      <c r="B417" s="5" t="s">
        <v>241</v>
      </c>
      <c r="C417" s="10">
        <v>44531</v>
      </c>
      <c r="D417" s="5" t="s">
        <v>181</v>
      </c>
      <c r="E417" s="18">
        <v>255.60570000000001</v>
      </c>
      <c r="F417" s="8">
        <v>43775.9038</v>
      </c>
      <c r="G417" s="9">
        <v>48857190</v>
      </c>
      <c r="H417" s="18">
        <v>34.389899999999997</v>
      </c>
      <c r="I417" s="8">
        <v>1566.9507000000001</v>
      </c>
      <c r="J417" s="9">
        <v>2020368</v>
      </c>
      <c r="K417" s="18">
        <v>289.99560000000002</v>
      </c>
      <c r="L417" s="8">
        <v>45342.854500000001</v>
      </c>
      <c r="M417" s="9">
        <v>50877558</v>
      </c>
      <c r="N417" s="29">
        <v>18.087499999999999</v>
      </c>
      <c r="O417" s="30">
        <v>18.8325</v>
      </c>
      <c r="P417" s="30">
        <v>17.21</v>
      </c>
      <c r="Q417" s="30">
        <v>18.454999999999998</v>
      </c>
      <c r="R417" s="31">
        <v>2.0299999999999999E-2</v>
      </c>
    </row>
    <row r="418" spans="1:18" x14ac:dyDescent="0.2">
      <c r="A418" s="11">
        <v>44536</v>
      </c>
      <c r="B418" s="5" t="s">
        <v>244</v>
      </c>
      <c r="C418" s="10">
        <v>44531</v>
      </c>
      <c r="D418" s="5" t="s">
        <v>181</v>
      </c>
      <c r="E418" s="18">
        <v>273.10599999999999</v>
      </c>
      <c r="F418" s="8">
        <v>50667.6829</v>
      </c>
      <c r="G418" s="9">
        <v>57058054</v>
      </c>
      <c r="H418" s="18">
        <v>27.930800000000001</v>
      </c>
      <c r="I418" s="8">
        <v>1317.9048</v>
      </c>
      <c r="J418" s="9">
        <v>1733417</v>
      </c>
      <c r="K418" s="18">
        <v>301.03680000000003</v>
      </c>
      <c r="L418" s="8">
        <v>51985.587699999996</v>
      </c>
      <c r="M418" s="9">
        <v>58791471</v>
      </c>
      <c r="N418" s="29">
        <v>18.454999999999998</v>
      </c>
      <c r="O418" s="30">
        <v>20.477499999999999</v>
      </c>
      <c r="P418" s="30">
        <v>18.3</v>
      </c>
      <c r="Q418" s="30">
        <v>20.077500000000001</v>
      </c>
      <c r="R418" s="31">
        <v>8.7900000000000006E-2</v>
      </c>
    </row>
    <row r="419" spans="1:18" x14ac:dyDescent="0.2">
      <c r="A419" s="11">
        <v>44537</v>
      </c>
      <c r="B419" s="5" t="s">
        <v>242</v>
      </c>
      <c r="C419" s="10">
        <v>44531</v>
      </c>
      <c r="D419" s="5" t="s">
        <v>181</v>
      </c>
      <c r="E419" s="18">
        <v>277.88589999999999</v>
      </c>
      <c r="F419" s="8">
        <v>60813.666599999997</v>
      </c>
      <c r="G419" s="9">
        <v>68242127</v>
      </c>
      <c r="H419" s="18">
        <v>29.861999999999998</v>
      </c>
      <c r="I419" s="8">
        <v>1467.3416</v>
      </c>
      <c r="J419" s="9">
        <v>1935909</v>
      </c>
      <c r="K419" s="18">
        <v>307.74790000000002</v>
      </c>
      <c r="L419" s="8">
        <v>62281.008199999997</v>
      </c>
      <c r="M419" s="9">
        <v>70178036</v>
      </c>
      <c r="N419" s="29">
        <v>20.077500000000001</v>
      </c>
      <c r="O419" s="30">
        <v>20.077500000000001</v>
      </c>
      <c r="P419" s="30">
        <v>18.2425</v>
      </c>
      <c r="Q419" s="30">
        <v>18.46</v>
      </c>
      <c r="R419" s="31">
        <v>-8.0600000000000005E-2</v>
      </c>
    </row>
    <row r="420" spans="1:18" x14ac:dyDescent="0.2">
      <c r="A420" s="11">
        <v>44538</v>
      </c>
      <c r="B420" s="5" t="s">
        <v>240</v>
      </c>
      <c r="C420" s="10">
        <v>44531</v>
      </c>
      <c r="D420" s="5" t="s">
        <v>181</v>
      </c>
      <c r="E420" s="18">
        <v>246.374</v>
      </c>
      <c r="F420" s="8">
        <v>69448.249299999996</v>
      </c>
      <c r="G420" s="9">
        <v>76964759</v>
      </c>
      <c r="H420" s="18">
        <v>34.260199999999998</v>
      </c>
      <c r="I420" s="8">
        <v>1733.1020000000001</v>
      </c>
      <c r="J420" s="9">
        <v>2223954</v>
      </c>
      <c r="K420" s="18">
        <v>280.63420000000002</v>
      </c>
      <c r="L420" s="8">
        <v>71181.351299999995</v>
      </c>
      <c r="M420" s="9">
        <v>79188713</v>
      </c>
      <c r="N420" s="29">
        <v>18.46</v>
      </c>
      <c r="O420" s="30">
        <v>18.46</v>
      </c>
      <c r="P420" s="30">
        <v>16.565000000000001</v>
      </c>
      <c r="Q420" s="30">
        <v>17.265000000000001</v>
      </c>
      <c r="R420" s="31">
        <v>-6.4699999999999994E-2</v>
      </c>
    </row>
    <row r="421" spans="1:18" x14ac:dyDescent="0.2">
      <c r="A421" s="11">
        <v>44539</v>
      </c>
      <c r="B421" s="5" t="s">
        <v>243</v>
      </c>
      <c r="C421" s="10">
        <v>44531</v>
      </c>
      <c r="D421" s="5" t="s">
        <v>181</v>
      </c>
      <c r="E421" s="18">
        <v>278.21390000000002</v>
      </c>
      <c r="F421" s="8">
        <v>148653.76550000001</v>
      </c>
      <c r="G421" s="9">
        <v>163954541</v>
      </c>
      <c r="H421" s="18">
        <v>31.2669</v>
      </c>
      <c r="I421" s="8">
        <v>1608.2049999999999</v>
      </c>
      <c r="J421" s="9">
        <v>2066765</v>
      </c>
      <c r="K421" s="18">
        <v>309.48079999999999</v>
      </c>
      <c r="L421" s="8">
        <v>150261.9705</v>
      </c>
      <c r="M421" s="9">
        <v>166021306</v>
      </c>
      <c r="N421" s="29">
        <v>17.265000000000001</v>
      </c>
      <c r="O421" s="30">
        <v>17.434999999999999</v>
      </c>
      <c r="P421" s="30">
        <v>15.54</v>
      </c>
      <c r="Q421" s="30">
        <v>16.602499999999999</v>
      </c>
      <c r="R421" s="31">
        <v>-3.8399999999999997E-2</v>
      </c>
    </row>
    <row r="422" spans="1:18" x14ac:dyDescent="0.2">
      <c r="A422" s="11">
        <v>44540</v>
      </c>
      <c r="B422" s="5" t="s">
        <v>241</v>
      </c>
      <c r="C422" s="10">
        <v>44531</v>
      </c>
      <c r="D422" s="5" t="s">
        <v>181</v>
      </c>
      <c r="E422" s="18">
        <v>192.4776</v>
      </c>
      <c r="F422" s="8">
        <v>35346.539799999999</v>
      </c>
      <c r="G422" s="9">
        <v>39035168</v>
      </c>
      <c r="H422" s="18">
        <v>34.759799999999998</v>
      </c>
      <c r="I422" s="8">
        <v>1739.6087</v>
      </c>
      <c r="J422" s="9">
        <v>2228297</v>
      </c>
      <c r="K422" s="18">
        <v>227.23740000000001</v>
      </c>
      <c r="L422" s="8">
        <v>37086.148500000003</v>
      </c>
      <c r="M422" s="9">
        <v>41263465</v>
      </c>
      <c r="N422" s="29">
        <v>16.602499999999999</v>
      </c>
      <c r="O422" s="30">
        <v>16.932500000000001</v>
      </c>
      <c r="P422" s="30">
        <v>15.21</v>
      </c>
      <c r="Q422" s="30">
        <v>16.059999999999999</v>
      </c>
      <c r="R422" s="31">
        <v>-3.27E-2</v>
      </c>
    </row>
    <row r="423" spans="1:18" x14ac:dyDescent="0.2">
      <c r="A423" s="11">
        <v>44543</v>
      </c>
      <c r="B423" s="5" t="s">
        <v>244</v>
      </c>
      <c r="C423" s="10">
        <v>44531</v>
      </c>
      <c r="D423" s="5" t="s">
        <v>181</v>
      </c>
      <c r="E423" s="18">
        <v>253.41319999999999</v>
      </c>
      <c r="F423" s="8">
        <v>54867.568399999996</v>
      </c>
      <c r="G423" s="9">
        <v>60449022</v>
      </c>
      <c r="H423" s="18">
        <v>35.8459</v>
      </c>
      <c r="I423" s="8">
        <v>1968.6704</v>
      </c>
      <c r="J423" s="9">
        <v>2490517</v>
      </c>
      <c r="K423" s="18">
        <v>289.25909999999999</v>
      </c>
      <c r="L423" s="8">
        <v>56836.238799999999</v>
      </c>
      <c r="M423" s="9">
        <v>62939539</v>
      </c>
      <c r="N423" s="29">
        <v>16.059999999999999</v>
      </c>
      <c r="O423" s="30">
        <v>16.86</v>
      </c>
      <c r="P423" s="30">
        <v>14.675000000000001</v>
      </c>
      <c r="Q423" s="30">
        <v>16.57</v>
      </c>
      <c r="R423" s="31">
        <v>3.1800000000000002E-2</v>
      </c>
    </row>
    <row r="424" spans="1:18" x14ac:dyDescent="0.2">
      <c r="A424" s="11">
        <v>44544</v>
      </c>
      <c r="B424" s="5" t="s">
        <v>242</v>
      </c>
      <c r="C424" s="10">
        <v>44531</v>
      </c>
      <c r="D424" s="5" t="s">
        <v>181</v>
      </c>
      <c r="E424" s="18">
        <v>258.26859999999999</v>
      </c>
      <c r="F424" s="8">
        <v>60116.323199999999</v>
      </c>
      <c r="G424" s="9">
        <v>66650018</v>
      </c>
      <c r="H424" s="18">
        <v>31.365300000000001</v>
      </c>
      <c r="I424" s="8">
        <v>1776.3947000000001</v>
      </c>
      <c r="J424" s="9">
        <v>2312491</v>
      </c>
      <c r="K424" s="18">
        <v>289.63389999999998</v>
      </c>
      <c r="L424" s="8">
        <v>61892.717900000003</v>
      </c>
      <c r="M424" s="9">
        <v>68962509</v>
      </c>
      <c r="N424" s="29">
        <v>16.57</v>
      </c>
      <c r="O424" s="30">
        <v>17.329999999999998</v>
      </c>
      <c r="P424" s="30">
        <v>13.9375</v>
      </c>
      <c r="Q424" s="30">
        <v>16.952500000000001</v>
      </c>
      <c r="R424" s="31">
        <v>2.3099999999999999E-2</v>
      </c>
    </row>
    <row r="425" spans="1:18" x14ac:dyDescent="0.2">
      <c r="A425" s="11">
        <v>44545</v>
      </c>
      <c r="B425" s="5" t="s">
        <v>240</v>
      </c>
      <c r="C425" s="10">
        <v>44531</v>
      </c>
      <c r="D425" s="5" t="s">
        <v>181</v>
      </c>
      <c r="E425" s="18">
        <v>221.73740000000001</v>
      </c>
      <c r="F425" s="8">
        <v>63710.434999999998</v>
      </c>
      <c r="G425" s="9">
        <v>70924654</v>
      </c>
      <c r="H425" s="18">
        <v>29.599900000000002</v>
      </c>
      <c r="I425" s="8">
        <v>1717.3821</v>
      </c>
      <c r="J425" s="9">
        <v>2188281</v>
      </c>
      <c r="K425" s="18">
        <v>251.3373</v>
      </c>
      <c r="L425" s="8">
        <v>65427.8171</v>
      </c>
      <c r="M425" s="9">
        <v>73112935</v>
      </c>
      <c r="N425" s="29">
        <v>16.952500000000001</v>
      </c>
      <c r="O425" s="30">
        <v>17.712499999999999</v>
      </c>
      <c r="P425" s="30">
        <v>15.7675</v>
      </c>
      <c r="Q425" s="30">
        <v>17.217500000000001</v>
      </c>
      <c r="R425" s="31">
        <v>1.5599999999999999E-2</v>
      </c>
    </row>
    <row r="426" spans="1:18" x14ac:dyDescent="0.2">
      <c r="A426" s="11">
        <v>44546</v>
      </c>
      <c r="B426" s="5" t="s">
        <v>243</v>
      </c>
      <c r="C426" s="10">
        <v>44531</v>
      </c>
      <c r="D426" s="5" t="s">
        <v>181</v>
      </c>
      <c r="E426" s="18">
        <v>284.99079999999998</v>
      </c>
      <c r="F426" s="8">
        <v>147565.48250000001</v>
      </c>
      <c r="G426" s="9">
        <v>163955166</v>
      </c>
      <c r="H426" s="18">
        <v>25.363199999999999</v>
      </c>
      <c r="I426" s="8">
        <v>1660.2786000000001</v>
      </c>
      <c r="J426" s="9">
        <v>2129119</v>
      </c>
      <c r="K426" s="18">
        <v>310.35399999999998</v>
      </c>
      <c r="L426" s="8">
        <v>149225.7611</v>
      </c>
      <c r="M426" s="9">
        <v>166084285</v>
      </c>
      <c r="N426" s="29">
        <v>17.217500000000001</v>
      </c>
      <c r="O426" s="30">
        <v>17.217500000000001</v>
      </c>
      <c r="P426" s="30">
        <v>15.262499999999999</v>
      </c>
      <c r="Q426" s="30">
        <v>15.895</v>
      </c>
      <c r="R426" s="31">
        <v>-7.6799999999999993E-2</v>
      </c>
    </row>
    <row r="427" spans="1:18" x14ac:dyDescent="0.2">
      <c r="A427" s="11">
        <v>44547</v>
      </c>
      <c r="B427" s="5" t="s">
        <v>241</v>
      </c>
      <c r="C427" s="10">
        <v>44531</v>
      </c>
      <c r="D427" s="5" t="s">
        <v>181</v>
      </c>
      <c r="E427" s="18">
        <v>276.29910000000001</v>
      </c>
      <c r="F427" s="8">
        <v>47237.394200000002</v>
      </c>
      <c r="G427" s="9">
        <v>53214495</v>
      </c>
      <c r="H427" s="18">
        <v>34.754199999999997</v>
      </c>
      <c r="I427" s="8">
        <v>2459.2658000000001</v>
      </c>
      <c r="J427" s="9">
        <v>3286749</v>
      </c>
      <c r="K427" s="18">
        <v>311.05329999999998</v>
      </c>
      <c r="L427" s="8">
        <v>49696.66</v>
      </c>
      <c r="M427" s="9">
        <v>56501244</v>
      </c>
      <c r="N427" s="29">
        <v>15.895</v>
      </c>
      <c r="O427" s="30">
        <v>16.907499999999999</v>
      </c>
      <c r="P427" s="30">
        <v>13.76</v>
      </c>
      <c r="Q427" s="30">
        <v>16.337499999999999</v>
      </c>
      <c r="R427" s="31">
        <v>2.7799999999999998E-2</v>
      </c>
    </row>
    <row r="428" spans="1:18" x14ac:dyDescent="0.2">
      <c r="A428" s="11">
        <v>44550</v>
      </c>
      <c r="B428" s="5" t="s">
        <v>244</v>
      </c>
      <c r="C428" s="10">
        <v>44531</v>
      </c>
      <c r="D428" s="5" t="s">
        <v>181</v>
      </c>
      <c r="E428" s="18">
        <v>363.7903</v>
      </c>
      <c r="F428" s="8">
        <v>60202.282700000003</v>
      </c>
      <c r="G428" s="9">
        <v>69878639</v>
      </c>
      <c r="H428" s="18">
        <v>37.442</v>
      </c>
      <c r="I428" s="8">
        <v>2663.7507999999998</v>
      </c>
      <c r="J428" s="9">
        <v>3630712</v>
      </c>
      <c r="K428" s="18">
        <v>401.23230000000001</v>
      </c>
      <c r="L428" s="8">
        <v>62866.033499999998</v>
      </c>
      <c r="M428" s="9">
        <v>73509351</v>
      </c>
      <c r="N428" s="29">
        <v>16.337499999999999</v>
      </c>
      <c r="O428" s="30">
        <v>20.135000000000002</v>
      </c>
      <c r="P428" s="30">
        <v>16.337499999999999</v>
      </c>
      <c r="Q428" s="30">
        <v>18.965</v>
      </c>
      <c r="R428" s="31">
        <v>0.1608</v>
      </c>
    </row>
    <row r="429" spans="1:18" x14ac:dyDescent="0.2">
      <c r="A429" s="11">
        <v>44551</v>
      </c>
      <c r="B429" s="5" t="s">
        <v>242</v>
      </c>
      <c r="C429" s="10">
        <v>44531</v>
      </c>
      <c r="D429" s="5" t="s">
        <v>181</v>
      </c>
      <c r="E429" s="18">
        <v>310.23480000000001</v>
      </c>
      <c r="F429" s="8">
        <v>67216.353300000002</v>
      </c>
      <c r="G429" s="9">
        <v>77980676</v>
      </c>
      <c r="H429" s="18">
        <v>29.841699999999999</v>
      </c>
      <c r="I429" s="8">
        <v>2219.0304999999998</v>
      </c>
      <c r="J429" s="9">
        <v>3013322</v>
      </c>
      <c r="K429" s="18">
        <v>340.07650000000001</v>
      </c>
      <c r="L429" s="8">
        <v>69435.383799999996</v>
      </c>
      <c r="M429" s="9">
        <v>80993998</v>
      </c>
      <c r="N429" s="29">
        <v>18.965</v>
      </c>
      <c r="O429" s="30">
        <v>18.965</v>
      </c>
      <c r="P429" s="30">
        <v>16.627500000000001</v>
      </c>
      <c r="Q429" s="30">
        <v>17.537500000000001</v>
      </c>
      <c r="R429" s="31">
        <v>-7.5300000000000006E-2</v>
      </c>
    </row>
    <row r="430" spans="1:18" x14ac:dyDescent="0.2">
      <c r="A430" s="11">
        <v>44552</v>
      </c>
      <c r="B430" s="5" t="s">
        <v>240</v>
      </c>
      <c r="C430" s="10">
        <v>44531</v>
      </c>
      <c r="D430" s="5" t="s">
        <v>181</v>
      </c>
      <c r="E430" s="18">
        <v>249.88919999999999</v>
      </c>
      <c r="F430" s="8">
        <v>70159.376600000003</v>
      </c>
      <c r="G430" s="9">
        <v>81283287</v>
      </c>
      <c r="H430" s="18">
        <v>24.740300000000001</v>
      </c>
      <c r="I430" s="8">
        <v>2032.7072000000001</v>
      </c>
      <c r="J430" s="9">
        <v>2700258</v>
      </c>
      <c r="K430" s="18">
        <v>274.62950000000001</v>
      </c>
      <c r="L430" s="8">
        <v>72192.083799999993</v>
      </c>
      <c r="M430" s="9">
        <v>83983545</v>
      </c>
      <c r="N430" s="29">
        <v>17.537500000000001</v>
      </c>
      <c r="O430" s="30">
        <v>17.537500000000001</v>
      </c>
      <c r="P430" s="30">
        <v>15.69</v>
      </c>
      <c r="Q430" s="30">
        <v>16.579999999999998</v>
      </c>
      <c r="R430" s="31">
        <v>-5.4600000000000003E-2</v>
      </c>
    </row>
    <row r="431" spans="1:18" x14ac:dyDescent="0.2">
      <c r="A431" s="11">
        <v>44553</v>
      </c>
      <c r="B431" s="5" t="s">
        <v>243</v>
      </c>
      <c r="C431" s="10">
        <v>44531</v>
      </c>
      <c r="D431" s="5" t="s">
        <v>181</v>
      </c>
      <c r="E431" s="18">
        <v>271.50069999999999</v>
      </c>
      <c r="F431" s="8">
        <v>138015.57759999999</v>
      </c>
      <c r="G431" s="9">
        <v>158337794</v>
      </c>
      <c r="H431" s="18">
        <v>23.332599999999999</v>
      </c>
      <c r="I431" s="8">
        <v>1949.8659</v>
      </c>
      <c r="J431" s="9">
        <v>2684865</v>
      </c>
      <c r="K431" s="18">
        <v>294.83330000000001</v>
      </c>
      <c r="L431" s="8">
        <v>139965.44349999999</v>
      </c>
      <c r="M431" s="9">
        <v>161022659</v>
      </c>
      <c r="N431" s="29">
        <v>16.579999999999998</v>
      </c>
      <c r="O431" s="30">
        <v>16.579999999999998</v>
      </c>
      <c r="P431" s="30">
        <v>15.68</v>
      </c>
      <c r="Q431" s="30">
        <v>15.824999999999999</v>
      </c>
      <c r="R431" s="31">
        <v>-4.5499999999999999E-2</v>
      </c>
    </row>
    <row r="432" spans="1:18" x14ac:dyDescent="0.2">
      <c r="A432" s="11">
        <v>44554</v>
      </c>
      <c r="B432" s="5" t="s">
        <v>241</v>
      </c>
      <c r="C432" s="10">
        <v>44531</v>
      </c>
      <c r="D432" s="5" t="s">
        <v>181</v>
      </c>
      <c r="E432" s="18">
        <v>258.6207</v>
      </c>
      <c r="F432" s="8">
        <v>43534.0965</v>
      </c>
      <c r="G432" s="9">
        <v>50103312</v>
      </c>
      <c r="H432" s="18">
        <v>22.3613</v>
      </c>
      <c r="I432" s="8">
        <v>2176.7577000000001</v>
      </c>
      <c r="J432" s="9">
        <v>2958854</v>
      </c>
      <c r="K432" s="18">
        <v>280.98200000000003</v>
      </c>
      <c r="L432" s="8">
        <v>45710.854200000002</v>
      </c>
      <c r="M432" s="9">
        <v>53062166</v>
      </c>
      <c r="N432" s="29">
        <v>15.824999999999999</v>
      </c>
      <c r="O432" s="30">
        <v>16.6525</v>
      </c>
      <c r="P432" s="30">
        <v>15.3325</v>
      </c>
      <c r="Q432" s="30">
        <v>16.147500000000001</v>
      </c>
      <c r="R432" s="31">
        <v>2.0400000000000001E-2</v>
      </c>
    </row>
    <row r="433" spans="1:18" x14ac:dyDescent="0.2">
      <c r="A433" s="11">
        <v>44557</v>
      </c>
      <c r="B433" s="5" t="s">
        <v>244</v>
      </c>
      <c r="C433" s="10">
        <v>44531</v>
      </c>
      <c r="D433" s="5" t="s">
        <v>181</v>
      </c>
      <c r="E433" s="18">
        <v>269.58030000000002</v>
      </c>
      <c r="F433" s="8">
        <v>50357.262600000002</v>
      </c>
      <c r="G433" s="9">
        <v>58137910</v>
      </c>
      <c r="H433" s="18">
        <v>24.6038</v>
      </c>
      <c r="I433" s="8">
        <v>2087.5113000000001</v>
      </c>
      <c r="J433" s="9">
        <v>2833041</v>
      </c>
      <c r="K433" s="18">
        <v>294.1841</v>
      </c>
      <c r="L433" s="8">
        <v>52444.7739</v>
      </c>
      <c r="M433" s="9">
        <v>60970951</v>
      </c>
      <c r="N433" s="29">
        <v>16.147500000000001</v>
      </c>
      <c r="O433" s="30">
        <v>17.2775</v>
      </c>
      <c r="P433" s="30">
        <v>15.262499999999999</v>
      </c>
      <c r="Q433" s="30">
        <v>17.1175</v>
      </c>
      <c r="R433" s="31">
        <v>6.0100000000000001E-2</v>
      </c>
    </row>
    <row r="434" spans="1:18" x14ac:dyDescent="0.2">
      <c r="A434" s="11">
        <v>44558</v>
      </c>
      <c r="B434" s="5" t="s">
        <v>242</v>
      </c>
      <c r="C434" s="10">
        <v>44531</v>
      </c>
      <c r="D434" s="5" t="s">
        <v>181</v>
      </c>
      <c r="E434" s="18">
        <v>219.6687</v>
      </c>
      <c r="F434" s="8">
        <v>48979.948400000001</v>
      </c>
      <c r="G434" s="9">
        <v>56193827</v>
      </c>
      <c r="H434" s="18">
        <v>23.3582</v>
      </c>
      <c r="I434" s="8">
        <v>2172.8762000000002</v>
      </c>
      <c r="J434" s="9">
        <v>2862397</v>
      </c>
      <c r="K434" s="18">
        <v>243.02690000000001</v>
      </c>
      <c r="L434" s="8">
        <v>51152.8246</v>
      </c>
      <c r="M434" s="9">
        <v>59056224</v>
      </c>
      <c r="N434" s="29">
        <v>17.1175</v>
      </c>
      <c r="O434" s="30">
        <v>17.1175</v>
      </c>
      <c r="P434" s="30">
        <v>15.2075</v>
      </c>
      <c r="Q434" s="30">
        <v>16.475000000000001</v>
      </c>
      <c r="R434" s="31">
        <v>-3.7499999999999999E-2</v>
      </c>
    </row>
    <row r="435" spans="1:18" x14ac:dyDescent="0.2">
      <c r="A435" s="11">
        <v>44559</v>
      </c>
      <c r="B435" s="5" t="s">
        <v>240</v>
      </c>
      <c r="C435" s="10">
        <v>44531</v>
      </c>
      <c r="D435" s="5" t="s">
        <v>181</v>
      </c>
      <c r="E435" s="18">
        <v>198.8836</v>
      </c>
      <c r="F435" s="8">
        <v>59144.326500000003</v>
      </c>
      <c r="G435" s="9">
        <v>67763574</v>
      </c>
      <c r="H435" s="18">
        <v>20.226199999999999</v>
      </c>
      <c r="I435" s="8">
        <v>1691.0402999999999</v>
      </c>
      <c r="J435" s="9">
        <v>2272798</v>
      </c>
      <c r="K435" s="18">
        <v>219.10980000000001</v>
      </c>
      <c r="L435" s="8">
        <v>60835.366800000003</v>
      </c>
      <c r="M435" s="9">
        <v>70036372</v>
      </c>
      <c r="N435" s="29">
        <v>16.475000000000001</v>
      </c>
      <c r="O435" s="30">
        <v>16.862500000000001</v>
      </c>
      <c r="P435" s="30">
        <v>15.8</v>
      </c>
      <c r="Q435" s="30">
        <v>16.2425</v>
      </c>
      <c r="R435" s="31">
        <v>-1.41E-2</v>
      </c>
    </row>
    <row r="436" spans="1:18" x14ac:dyDescent="0.2">
      <c r="A436" s="11">
        <v>44560</v>
      </c>
      <c r="B436" s="5" t="s">
        <v>243</v>
      </c>
      <c r="C436" s="10">
        <v>44531</v>
      </c>
      <c r="D436" s="5" t="s">
        <v>181</v>
      </c>
      <c r="E436" s="18">
        <v>225.2123</v>
      </c>
      <c r="F436" s="8">
        <v>119891.56170000001</v>
      </c>
      <c r="G436" s="9">
        <v>137505365</v>
      </c>
      <c r="H436" s="18">
        <v>25.256799999999998</v>
      </c>
      <c r="I436" s="8">
        <v>1531.1366</v>
      </c>
      <c r="J436" s="9">
        <v>2071844</v>
      </c>
      <c r="K436" s="18">
        <v>250.4691</v>
      </c>
      <c r="L436" s="8">
        <v>121422.6983</v>
      </c>
      <c r="M436" s="9">
        <v>139577209</v>
      </c>
      <c r="N436" s="29">
        <v>16.2425</v>
      </c>
      <c r="O436" s="30">
        <v>16.787500000000001</v>
      </c>
      <c r="P436" s="30">
        <v>15.2925</v>
      </c>
      <c r="Q436" s="30">
        <v>16.565000000000001</v>
      </c>
      <c r="R436" s="31">
        <v>1.9900000000000001E-2</v>
      </c>
    </row>
    <row r="437" spans="1:18" x14ac:dyDescent="0.2">
      <c r="A437" s="11">
        <v>44561</v>
      </c>
      <c r="B437" s="5" t="s">
        <v>241</v>
      </c>
      <c r="C437" s="10">
        <v>44531</v>
      </c>
      <c r="D437" s="5" t="s">
        <v>181</v>
      </c>
      <c r="E437" s="18">
        <v>170.0472</v>
      </c>
      <c r="F437" s="8">
        <v>30433.316500000001</v>
      </c>
      <c r="G437" s="9">
        <v>34569083</v>
      </c>
      <c r="H437" s="18">
        <v>26.354900000000001</v>
      </c>
      <c r="I437" s="8">
        <v>1166.1378</v>
      </c>
      <c r="J437" s="9">
        <v>1590474</v>
      </c>
      <c r="K437" s="18">
        <v>196.40209999999999</v>
      </c>
      <c r="L437" s="8">
        <v>31599.454300000001</v>
      </c>
      <c r="M437" s="9">
        <v>36159557</v>
      </c>
      <c r="N437" s="29">
        <v>16.565000000000001</v>
      </c>
      <c r="O437" s="30">
        <v>16.767499999999998</v>
      </c>
      <c r="P437" s="30">
        <v>15.4</v>
      </c>
      <c r="Q437" s="30">
        <v>16.2225</v>
      </c>
      <c r="R437" s="31">
        <v>-2.07E-2</v>
      </c>
    </row>
    <row r="438" spans="1:18" x14ac:dyDescent="0.2">
      <c r="A438" s="11">
        <v>44564</v>
      </c>
      <c r="B438" s="5" t="s">
        <v>244</v>
      </c>
      <c r="C438" s="10">
        <v>44562</v>
      </c>
      <c r="D438" s="5" t="s">
        <v>182</v>
      </c>
      <c r="E438" s="18">
        <v>248.69210000000001</v>
      </c>
      <c r="F438" s="8">
        <v>51839.790999999997</v>
      </c>
      <c r="G438" s="9">
        <v>58128133</v>
      </c>
      <c r="H438" s="18">
        <v>32.697200000000002</v>
      </c>
      <c r="I438" s="8">
        <v>1478.9013</v>
      </c>
      <c r="J438" s="9">
        <v>1930126</v>
      </c>
      <c r="K438" s="18">
        <v>281.38929999999999</v>
      </c>
      <c r="L438" s="8">
        <v>53318.692300000002</v>
      </c>
      <c r="M438" s="9">
        <v>60058259</v>
      </c>
      <c r="N438" s="29">
        <v>16.2225</v>
      </c>
      <c r="O438" s="30">
        <v>16.809999999999999</v>
      </c>
      <c r="P438" s="30">
        <v>15.452500000000001</v>
      </c>
      <c r="Q438" s="30">
        <v>16.452500000000001</v>
      </c>
      <c r="R438" s="31">
        <v>1.4200000000000001E-2</v>
      </c>
    </row>
    <row r="439" spans="1:18" x14ac:dyDescent="0.2">
      <c r="A439" s="11">
        <v>44565</v>
      </c>
      <c r="B439" s="5" t="s">
        <v>242</v>
      </c>
      <c r="C439" s="10">
        <v>44562</v>
      </c>
      <c r="D439" s="5" t="s">
        <v>182</v>
      </c>
      <c r="E439" s="18">
        <v>276.21460000000002</v>
      </c>
      <c r="F439" s="8">
        <v>67899.487800000003</v>
      </c>
      <c r="G439" s="9">
        <v>75109405</v>
      </c>
      <c r="H439" s="18">
        <v>34.6325</v>
      </c>
      <c r="I439" s="8">
        <v>1643.6177</v>
      </c>
      <c r="J439" s="9">
        <v>2138107</v>
      </c>
      <c r="K439" s="18">
        <v>310.84710000000001</v>
      </c>
      <c r="L439" s="8">
        <v>69543.105500000005</v>
      </c>
      <c r="M439" s="9">
        <v>77247512</v>
      </c>
      <c r="N439" s="29">
        <v>16.452500000000001</v>
      </c>
      <c r="O439" s="30">
        <v>16.675000000000001</v>
      </c>
      <c r="P439" s="30">
        <v>15.71</v>
      </c>
      <c r="Q439" s="30">
        <v>16.12</v>
      </c>
      <c r="R439" s="31">
        <v>-2.0199999999999999E-2</v>
      </c>
    </row>
    <row r="440" spans="1:18" x14ac:dyDescent="0.2">
      <c r="A440" s="11">
        <v>44566</v>
      </c>
      <c r="B440" s="5" t="s">
        <v>240</v>
      </c>
      <c r="C440" s="10">
        <v>44562</v>
      </c>
      <c r="D440" s="5" t="s">
        <v>182</v>
      </c>
      <c r="E440" s="18">
        <v>335.5385</v>
      </c>
      <c r="F440" s="8">
        <v>97004.733300000007</v>
      </c>
      <c r="G440" s="9">
        <v>105604237</v>
      </c>
      <c r="H440" s="18">
        <v>38.783700000000003</v>
      </c>
      <c r="I440" s="8">
        <v>1859.954</v>
      </c>
      <c r="J440" s="9">
        <v>2448588</v>
      </c>
      <c r="K440" s="18">
        <v>374.32220000000001</v>
      </c>
      <c r="L440" s="8">
        <v>98864.687300000005</v>
      </c>
      <c r="M440" s="9">
        <v>108052825</v>
      </c>
      <c r="N440" s="29">
        <v>16.12</v>
      </c>
      <c r="O440" s="30">
        <v>17.38</v>
      </c>
      <c r="P440" s="30">
        <v>15.0875</v>
      </c>
      <c r="Q440" s="30">
        <v>17.227499999999999</v>
      </c>
      <c r="R440" s="31">
        <v>6.8699999999999997E-2</v>
      </c>
    </row>
    <row r="441" spans="1:18" x14ac:dyDescent="0.2">
      <c r="A441" s="11">
        <v>44567</v>
      </c>
      <c r="B441" s="5" t="s">
        <v>243</v>
      </c>
      <c r="C441" s="10">
        <v>44562</v>
      </c>
      <c r="D441" s="5" t="s">
        <v>182</v>
      </c>
      <c r="E441" s="18">
        <v>333.55579999999998</v>
      </c>
      <c r="F441" s="8">
        <v>174936.19459999999</v>
      </c>
      <c r="G441" s="9">
        <v>190293588</v>
      </c>
      <c r="H441" s="18">
        <v>34.121499999999997</v>
      </c>
      <c r="I441" s="8">
        <v>1664.9675</v>
      </c>
      <c r="J441" s="9">
        <v>2181450</v>
      </c>
      <c r="K441" s="18">
        <v>367.6773</v>
      </c>
      <c r="L441" s="8">
        <v>176601.16209999999</v>
      </c>
      <c r="M441" s="9">
        <v>192475038</v>
      </c>
      <c r="N441" s="29">
        <v>17.227499999999999</v>
      </c>
      <c r="O441" s="30">
        <v>18.4175</v>
      </c>
      <c r="P441" s="30">
        <v>16.399999999999999</v>
      </c>
      <c r="Q441" s="30">
        <v>17.977499999999999</v>
      </c>
      <c r="R441" s="31">
        <v>4.3499999999999997E-2</v>
      </c>
    </row>
    <row r="442" spans="1:18" x14ac:dyDescent="0.2">
      <c r="A442" s="11">
        <v>44568</v>
      </c>
      <c r="B442" s="5" t="s">
        <v>241</v>
      </c>
      <c r="C442" s="10">
        <v>44562</v>
      </c>
      <c r="D442" s="5" t="s">
        <v>182</v>
      </c>
      <c r="E442" s="18">
        <v>324.13569999999999</v>
      </c>
      <c r="F442" s="8">
        <v>54575.071199999998</v>
      </c>
      <c r="G442" s="9">
        <v>58709814</v>
      </c>
      <c r="H442" s="18">
        <v>40.283499999999997</v>
      </c>
      <c r="I442" s="8">
        <v>1999.8257000000001</v>
      </c>
      <c r="J442" s="9">
        <v>2550871</v>
      </c>
      <c r="K442" s="18">
        <v>364.41919999999999</v>
      </c>
      <c r="L442" s="8">
        <v>56574.8969</v>
      </c>
      <c r="M442" s="9">
        <v>61260685</v>
      </c>
      <c r="N442" s="29">
        <v>17.977499999999999</v>
      </c>
      <c r="O442" s="30">
        <v>18.09</v>
      </c>
      <c r="P442" s="30">
        <v>16.86</v>
      </c>
      <c r="Q442" s="30">
        <v>17.602499999999999</v>
      </c>
      <c r="R442" s="31">
        <v>-2.0899999999999998E-2</v>
      </c>
    </row>
    <row r="443" spans="1:18" x14ac:dyDescent="0.2">
      <c r="A443" s="11">
        <v>44571</v>
      </c>
      <c r="B443" s="5" t="s">
        <v>244</v>
      </c>
      <c r="C443" s="10">
        <v>44562</v>
      </c>
      <c r="D443" s="5" t="s">
        <v>182</v>
      </c>
      <c r="E443" s="18">
        <v>275.05759999999998</v>
      </c>
      <c r="F443" s="8">
        <v>53407.217199999999</v>
      </c>
      <c r="G443" s="9">
        <v>57262811</v>
      </c>
      <c r="H443" s="18">
        <v>41.461100000000002</v>
      </c>
      <c r="I443" s="8">
        <v>2099.7163999999998</v>
      </c>
      <c r="J443" s="9">
        <v>2682896</v>
      </c>
      <c r="K443" s="18">
        <v>316.51870000000002</v>
      </c>
      <c r="L443" s="8">
        <v>55506.933599999997</v>
      </c>
      <c r="M443" s="9">
        <v>59945707</v>
      </c>
      <c r="N443" s="29">
        <v>17.602499999999999</v>
      </c>
      <c r="O443" s="30">
        <v>18.39</v>
      </c>
      <c r="P443" s="30">
        <v>15.842499999999999</v>
      </c>
      <c r="Q443" s="30">
        <v>17.677499999999998</v>
      </c>
      <c r="R443" s="31">
        <v>4.3E-3</v>
      </c>
    </row>
    <row r="444" spans="1:18" x14ac:dyDescent="0.2">
      <c r="A444" s="11">
        <v>44572</v>
      </c>
      <c r="B444" s="5" t="s">
        <v>242</v>
      </c>
      <c r="C444" s="10">
        <v>44562</v>
      </c>
      <c r="D444" s="5" t="s">
        <v>182</v>
      </c>
      <c r="E444" s="18">
        <v>272.48509999999999</v>
      </c>
      <c r="F444" s="8">
        <v>61639.899299999997</v>
      </c>
      <c r="G444" s="9">
        <v>65728080</v>
      </c>
      <c r="H444" s="18">
        <v>40.908900000000003</v>
      </c>
      <c r="I444" s="8">
        <v>2007.6161999999999</v>
      </c>
      <c r="J444" s="9">
        <v>2587548</v>
      </c>
      <c r="K444" s="18">
        <v>313.39400000000001</v>
      </c>
      <c r="L444" s="8">
        <v>63647.515500000001</v>
      </c>
      <c r="M444" s="9">
        <v>68315628</v>
      </c>
      <c r="N444" s="29">
        <v>17.677499999999998</v>
      </c>
      <c r="O444" s="30">
        <v>18.247499999999999</v>
      </c>
      <c r="P444" s="30">
        <v>16.4375</v>
      </c>
      <c r="Q444" s="30">
        <v>17.7575</v>
      </c>
      <c r="R444" s="31">
        <v>4.4999999999999997E-3</v>
      </c>
    </row>
    <row r="445" spans="1:18" x14ac:dyDescent="0.2">
      <c r="A445" s="11">
        <v>44573</v>
      </c>
      <c r="B445" s="5" t="s">
        <v>240</v>
      </c>
      <c r="C445" s="10">
        <v>44562</v>
      </c>
      <c r="D445" s="5" t="s">
        <v>182</v>
      </c>
      <c r="E445" s="18">
        <v>228.96039999999999</v>
      </c>
      <c r="F445" s="8">
        <v>69518.551200000002</v>
      </c>
      <c r="G445" s="9">
        <v>73782845</v>
      </c>
      <c r="H445" s="18">
        <v>46.413699999999999</v>
      </c>
      <c r="I445" s="8">
        <v>2415.8119999999999</v>
      </c>
      <c r="J445" s="9">
        <v>3191647</v>
      </c>
      <c r="K445" s="18">
        <v>275.3741</v>
      </c>
      <c r="L445" s="8">
        <v>71934.363200000007</v>
      </c>
      <c r="M445" s="9">
        <v>76974492</v>
      </c>
      <c r="N445" s="29">
        <v>17.7575</v>
      </c>
      <c r="O445" s="30">
        <v>17.925000000000001</v>
      </c>
      <c r="P445" s="30">
        <v>16.547499999999999</v>
      </c>
      <c r="Q445" s="30">
        <v>17.182500000000001</v>
      </c>
      <c r="R445" s="31">
        <v>-3.2399999999999998E-2</v>
      </c>
    </row>
    <row r="446" spans="1:18" x14ac:dyDescent="0.2">
      <c r="A446" s="11">
        <v>44574</v>
      </c>
      <c r="B446" s="5" t="s">
        <v>243</v>
      </c>
      <c r="C446" s="10">
        <v>44562</v>
      </c>
      <c r="D446" s="5" t="s">
        <v>182</v>
      </c>
      <c r="E446" s="18">
        <v>262.81189999999998</v>
      </c>
      <c r="F446" s="8">
        <v>148767.4945</v>
      </c>
      <c r="G446" s="9">
        <v>157247841</v>
      </c>
      <c r="H446" s="18">
        <v>50.248800000000003</v>
      </c>
      <c r="I446" s="8">
        <v>2886.6154999999999</v>
      </c>
      <c r="J446" s="9">
        <v>3878683</v>
      </c>
      <c r="K446" s="18">
        <v>313.0607</v>
      </c>
      <c r="L446" s="8">
        <v>151654.10999999999</v>
      </c>
      <c r="M446" s="9">
        <v>161126524</v>
      </c>
      <c r="N446" s="29">
        <v>17.182500000000001</v>
      </c>
      <c r="O446" s="30">
        <v>17.524999999999999</v>
      </c>
      <c r="P446" s="30">
        <v>16.607500000000002</v>
      </c>
      <c r="Q446" s="30">
        <v>16.704999999999998</v>
      </c>
      <c r="R446" s="31">
        <v>-2.7799999999999998E-2</v>
      </c>
    </row>
    <row r="447" spans="1:18" x14ac:dyDescent="0.2">
      <c r="A447" s="11">
        <v>44575</v>
      </c>
      <c r="B447" s="5" t="s">
        <v>241</v>
      </c>
      <c r="C447" s="10">
        <v>44562</v>
      </c>
      <c r="D447" s="5" t="s">
        <v>182</v>
      </c>
      <c r="E447" s="18">
        <v>220.40729999999999</v>
      </c>
      <c r="F447" s="8">
        <v>39745.722600000001</v>
      </c>
      <c r="G447" s="9">
        <v>42298564</v>
      </c>
      <c r="H447" s="18">
        <v>47.006999999999998</v>
      </c>
      <c r="I447" s="8">
        <v>2755.1493999999998</v>
      </c>
      <c r="J447" s="9">
        <v>3652412</v>
      </c>
      <c r="K447" s="18">
        <v>267.41430000000003</v>
      </c>
      <c r="L447" s="8">
        <v>42500.872000000003</v>
      </c>
      <c r="M447" s="9">
        <v>45950976</v>
      </c>
      <c r="N447" s="29">
        <v>16.704999999999998</v>
      </c>
      <c r="O447" s="30">
        <v>17.100000000000001</v>
      </c>
      <c r="P447" s="30">
        <v>15.342499999999999</v>
      </c>
      <c r="Q447" s="30">
        <v>16.555</v>
      </c>
      <c r="R447" s="31">
        <v>-8.9999999999999993E-3</v>
      </c>
    </row>
    <row r="448" spans="1:18" x14ac:dyDescent="0.2">
      <c r="A448" s="11">
        <v>44578</v>
      </c>
      <c r="B448" s="5" t="s">
        <v>244</v>
      </c>
      <c r="C448" s="10">
        <v>44562</v>
      </c>
      <c r="D448" s="5" t="s">
        <v>182</v>
      </c>
      <c r="E448" s="18">
        <v>193.36</v>
      </c>
      <c r="F448" s="8">
        <v>42146.423199999997</v>
      </c>
      <c r="G448" s="9">
        <v>44709879</v>
      </c>
      <c r="H448" s="18">
        <v>48.639600000000002</v>
      </c>
      <c r="I448" s="8">
        <v>3149.2399</v>
      </c>
      <c r="J448" s="9">
        <v>4055963</v>
      </c>
      <c r="K448" s="18">
        <v>241.99959999999999</v>
      </c>
      <c r="L448" s="8">
        <v>45295.663099999998</v>
      </c>
      <c r="M448" s="9">
        <v>48765842</v>
      </c>
      <c r="N448" s="29">
        <v>16.555</v>
      </c>
      <c r="O448" s="30">
        <v>17.547499999999999</v>
      </c>
      <c r="P448" s="30">
        <v>16.267499999999998</v>
      </c>
      <c r="Q448" s="30">
        <v>16.765000000000001</v>
      </c>
      <c r="R448" s="31">
        <v>1.2699999999999999E-2</v>
      </c>
    </row>
    <row r="449" spans="1:18" x14ac:dyDescent="0.2">
      <c r="A449" s="11">
        <v>44579</v>
      </c>
      <c r="B449" s="5" t="s">
        <v>242</v>
      </c>
      <c r="C449" s="10">
        <v>44562</v>
      </c>
      <c r="D449" s="5" t="s">
        <v>182</v>
      </c>
      <c r="E449" s="18">
        <v>326.4853</v>
      </c>
      <c r="F449" s="8">
        <v>82275.492199999993</v>
      </c>
      <c r="G449" s="9">
        <v>87143060</v>
      </c>
      <c r="H449" s="18">
        <v>44.0777</v>
      </c>
      <c r="I449" s="8">
        <v>3146.5663</v>
      </c>
      <c r="J449" s="9">
        <v>3971749</v>
      </c>
      <c r="K449" s="18">
        <v>370.56299999999999</v>
      </c>
      <c r="L449" s="8">
        <v>85422.058499999999</v>
      </c>
      <c r="M449" s="9">
        <v>91114809</v>
      </c>
      <c r="N449" s="29">
        <v>16.765000000000001</v>
      </c>
      <c r="O449" s="30">
        <v>17.875</v>
      </c>
      <c r="P449" s="30">
        <v>16.765000000000001</v>
      </c>
      <c r="Q449" s="30">
        <v>17.78</v>
      </c>
      <c r="R449" s="31">
        <v>6.0499999999999998E-2</v>
      </c>
    </row>
    <row r="450" spans="1:18" x14ac:dyDescent="0.2">
      <c r="A450" s="11">
        <v>44580</v>
      </c>
      <c r="B450" s="5" t="s">
        <v>240</v>
      </c>
      <c r="C450" s="10">
        <v>44562</v>
      </c>
      <c r="D450" s="5" t="s">
        <v>182</v>
      </c>
      <c r="E450" s="18">
        <v>336.63049999999998</v>
      </c>
      <c r="F450" s="8">
        <v>101816.4829</v>
      </c>
      <c r="G450" s="9">
        <v>109010753</v>
      </c>
      <c r="H450" s="18">
        <v>40.682200000000002</v>
      </c>
      <c r="I450" s="8">
        <v>3149.759</v>
      </c>
      <c r="J450" s="9">
        <v>3865188</v>
      </c>
      <c r="K450" s="18">
        <v>377.31270000000001</v>
      </c>
      <c r="L450" s="8">
        <v>104966.24189999999</v>
      </c>
      <c r="M450" s="9">
        <v>112875941</v>
      </c>
      <c r="N450" s="29">
        <v>17.78</v>
      </c>
      <c r="O450" s="30">
        <v>18.447500000000002</v>
      </c>
      <c r="P450" s="30">
        <v>15.94</v>
      </c>
      <c r="Q450" s="30">
        <v>17.817499999999999</v>
      </c>
      <c r="R450" s="31">
        <v>2.0999999999999999E-3</v>
      </c>
    </row>
    <row r="451" spans="1:18" x14ac:dyDescent="0.2">
      <c r="A451" s="11">
        <v>44581</v>
      </c>
      <c r="B451" s="5" t="s">
        <v>243</v>
      </c>
      <c r="C451" s="10">
        <v>44562</v>
      </c>
      <c r="D451" s="5" t="s">
        <v>182</v>
      </c>
      <c r="E451" s="18">
        <v>335.34019999999998</v>
      </c>
      <c r="F451" s="8">
        <v>182382.26120000001</v>
      </c>
      <c r="G451" s="9">
        <v>196404283</v>
      </c>
      <c r="H451" s="18">
        <v>32.110100000000003</v>
      </c>
      <c r="I451" s="8">
        <v>2666.7186999999999</v>
      </c>
      <c r="J451" s="9">
        <v>3492221</v>
      </c>
      <c r="K451" s="18">
        <v>367.45030000000003</v>
      </c>
      <c r="L451" s="8">
        <v>185048.97990000001</v>
      </c>
      <c r="M451" s="9">
        <v>199896504</v>
      </c>
      <c r="N451" s="29">
        <v>17.817499999999999</v>
      </c>
      <c r="O451" s="30">
        <v>18.45</v>
      </c>
      <c r="P451" s="30">
        <v>17.32</v>
      </c>
      <c r="Q451" s="30">
        <v>17.79</v>
      </c>
      <c r="R451" s="31">
        <v>-1.5E-3</v>
      </c>
    </row>
    <row r="452" spans="1:18" x14ac:dyDescent="0.2">
      <c r="A452" s="11">
        <v>44582</v>
      </c>
      <c r="B452" s="5" t="s">
        <v>241</v>
      </c>
      <c r="C452" s="10">
        <v>44562</v>
      </c>
      <c r="D452" s="5" t="s">
        <v>182</v>
      </c>
      <c r="E452" s="18">
        <v>321.90609999999998</v>
      </c>
      <c r="F452" s="8">
        <v>54551.862500000003</v>
      </c>
      <c r="G452" s="9">
        <v>59445250</v>
      </c>
      <c r="H452" s="18">
        <v>35.825299999999999</v>
      </c>
      <c r="I452" s="8">
        <v>3371.9776000000002</v>
      </c>
      <c r="J452" s="9">
        <v>4406012</v>
      </c>
      <c r="K452" s="18">
        <v>357.73140000000001</v>
      </c>
      <c r="L452" s="8">
        <v>57923.840100000001</v>
      </c>
      <c r="M452" s="9">
        <v>63851262</v>
      </c>
      <c r="N452" s="29">
        <v>17.79</v>
      </c>
      <c r="O452" s="30">
        <v>19.605</v>
      </c>
      <c r="P452" s="30">
        <v>16.982500000000002</v>
      </c>
      <c r="Q452" s="30">
        <v>18.887499999999999</v>
      </c>
      <c r="R452" s="31">
        <v>6.1699999999999998E-2</v>
      </c>
    </row>
    <row r="453" spans="1:18" x14ac:dyDescent="0.2">
      <c r="A453" s="11">
        <v>44585</v>
      </c>
      <c r="B453" s="5" t="s">
        <v>244</v>
      </c>
      <c r="C453" s="10">
        <v>44562</v>
      </c>
      <c r="D453" s="5" t="s">
        <v>182</v>
      </c>
      <c r="E453" s="18">
        <v>457.84449999999998</v>
      </c>
      <c r="F453" s="8">
        <v>80464.768400000001</v>
      </c>
      <c r="G453" s="9">
        <v>88760748</v>
      </c>
      <c r="H453" s="18">
        <v>35.852899999999998</v>
      </c>
      <c r="I453" s="8">
        <v>3478.5922999999998</v>
      </c>
      <c r="J453" s="9">
        <v>4603807</v>
      </c>
      <c r="K453" s="18">
        <v>493.69740000000002</v>
      </c>
      <c r="L453" s="8">
        <v>83943.360700000005</v>
      </c>
      <c r="M453" s="9">
        <v>93364555</v>
      </c>
      <c r="N453" s="29">
        <v>18.887499999999999</v>
      </c>
      <c r="O453" s="30">
        <v>23.9</v>
      </c>
      <c r="P453" s="30">
        <v>18.887499999999999</v>
      </c>
      <c r="Q453" s="30">
        <v>22.824999999999999</v>
      </c>
      <c r="R453" s="31">
        <v>0.20849999999999999</v>
      </c>
    </row>
    <row r="454" spans="1:18" x14ac:dyDescent="0.2">
      <c r="A454" s="11">
        <v>44586</v>
      </c>
      <c r="B454" s="5" t="s">
        <v>242</v>
      </c>
      <c r="C454" s="10">
        <v>44562</v>
      </c>
      <c r="D454" s="5" t="s">
        <v>182</v>
      </c>
      <c r="E454" s="18">
        <v>435.37090000000001</v>
      </c>
      <c r="F454" s="8">
        <v>88922.026599999997</v>
      </c>
      <c r="G454" s="9">
        <v>98940724</v>
      </c>
      <c r="H454" s="18">
        <v>34.7761</v>
      </c>
      <c r="I454" s="8">
        <v>2689.3444</v>
      </c>
      <c r="J454" s="9">
        <v>3495243</v>
      </c>
      <c r="K454" s="18">
        <v>470.14699999999999</v>
      </c>
      <c r="L454" s="8">
        <v>91611.370999999999</v>
      </c>
      <c r="M454" s="9">
        <v>102435967</v>
      </c>
      <c r="N454" s="29">
        <v>22.824999999999999</v>
      </c>
      <c r="O454" s="30">
        <v>24.137499999999999</v>
      </c>
      <c r="P454" s="30">
        <v>21.18</v>
      </c>
      <c r="Q454" s="30">
        <v>21.357500000000002</v>
      </c>
      <c r="R454" s="31">
        <v>-6.4299999999999996E-2</v>
      </c>
    </row>
    <row r="455" spans="1:18" x14ac:dyDescent="0.2">
      <c r="A455" s="11">
        <v>44588</v>
      </c>
      <c r="B455" s="5" t="s">
        <v>243</v>
      </c>
      <c r="C455" s="10">
        <v>44562</v>
      </c>
      <c r="D455" s="5" t="s">
        <v>182</v>
      </c>
      <c r="E455" s="18">
        <v>454.60329999999999</v>
      </c>
      <c r="F455" s="8">
        <v>195690.1764</v>
      </c>
      <c r="G455" s="9">
        <v>216186668</v>
      </c>
      <c r="H455" s="18">
        <v>44.1541</v>
      </c>
      <c r="I455" s="8">
        <v>2183.9951999999998</v>
      </c>
      <c r="J455" s="9">
        <v>2883650</v>
      </c>
      <c r="K455" s="18">
        <v>498.75740000000002</v>
      </c>
      <c r="L455" s="8">
        <v>197874.1716</v>
      </c>
      <c r="M455" s="9">
        <v>219070318</v>
      </c>
      <c r="N455" s="29">
        <v>21.357500000000002</v>
      </c>
      <c r="O455" s="30">
        <v>23.8675</v>
      </c>
      <c r="P455" s="30">
        <v>20.442499999999999</v>
      </c>
      <c r="Q455" s="30">
        <v>21.065000000000001</v>
      </c>
      <c r="R455" s="31">
        <v>-1.37E-2</v>
      </c>
    </row>
    <row r="456" spans="1:18" x14ac:dyDescent="0.2">
      <c r="A456" s="11">
        <v>44589</v>
      </c>
      <c r="B456" s="5" t="s">
        <v>241</v>
      </c>
      <c r="C456" s="10">
        <v>44562</v>
      </c>
      <c r="D456" s="5" t="s">
        <v>182</v>
      </c>
      <c r="E456" s="18">
        <v>363.48219999999998</v>
      </c>
      <c r="F456" s="8">
        <v>38625.654399999999</v>
      </c>
      <c r="G456" s="9">
        <v>41927151</v>
      </c>
      <c r="H456" s="18">
        <v>51.841999999999999</v>
      </c>
      <c r="I456" s="8">
        <v>2018.8197</v>
      </c>
      <c r="J456" s="9">
        <v>2662125</v>
      </c>
      <c r="K456" s="18">
        <v>415.32420000000002</v>
      </c>
      <c r="L456" s="8">
        <v>40644.474099999999</v>
      </c>
      <c r="M456" s="9">
        <v>44589276</v>
      </c>
      <c r="N456" s="29">
        <v>21.065000000000001</v>
      </c>
      <c r="O456" s="30">
        <v>21.32</v>
      </c>
      <c r="P456" s="30">
        <v>20.282499999999999</v>
      </c>
      <c r="Q456" s="30">
        <v>20.695</v>
      </c>
      <c r="R456" s="31">
        <v>-1.7600000000000001E-2</v>
      </c>
    </row>
    <row r="457" spans="1:18" x14ac:dyDescent="0.2">
      <c r="A457" s="11">
        <v>44592</v>
      </c>
      <c r="B457" s="5" t="s">
        <v>244</v>
      </c>
      <c r="C457" s="10">
        <v>44562</v>
      </c>
      <c r="D457" s="5" t="s">
        <v>182</v>
      </c>
      <c r="E457" s="18">
        <v>324.3843</v>
      </c>
      <c r="F457" s="8">
        <v>37228.859900000003</v>
      </c>
      <c r="G457" s="9">
        <v>40443889</v>
      </c>
      <c r="H457" s="18">
        <v>44.221800000000002</v>
      </c>
      <c r="I457" s="8">
        <v>1831.617</v>
      </c>
      <c r="J457" s="9">
        <v>2372770</v>
      </c>
      <c r="K457" s="18">
        <v>368.60610000000003</v>
      </c>
      <c r="L457" s="8">
        <v>39060.476900000001</v>
      </c>
      <c r="M457" s="9">
        <v>42816659</v>
      </c>
      <c r="N457" s="29">
        <v>20.695</v>
      </c>
      <c r="O457" s="30">
        <v>22.11</v>
      </c>
      <c r="P457" s="30">
        <v>20.695</v>
      </c>
      <c r="Q457" s="30">
        <v>21.952500000000001</v>
      </c>
      <c r="R457" s="31">
        <v>6.08E-2</v>
      </c>
    </row>
    <row r="458" spans="1:18" x14ac:dyDescent="0.2">
      <c r="A458" s="11">
        <v>44593</v>
      </c>
      <c r="B458" s="5" t="s">
        <v>242</v>
      </c>
      <c r="C458" s="10">
        <v>44593</v>
      </c>
      <c r="D458" s="5" t="s">
        <v>182</v>
      </c>
      <c r="E458" s="18">
        <v>528.02210000000002</v>
      </c>
      <c r="F458" s="8">
        <v>90546.859700000001</v>
      </c>
      <c r="G458" s="9">
        <v>97408305</v>
      </c>
      <c r="H458" s="18">
        <v>62.435699999999997</v>
      </c>
      <c r="I458" s="8">
        <v>2783.8276999999998</v>
      </c>
      <c r="J458" s="9">
        <v>3463997</v>
      </c>
      <c r="K458" s="18">
        <v>590.45780000000002</v>
      </c>
      <c r="L458" s="8">
        <v>93330.687399999995</v>
      </c>
      <c r="M458" s="9">
        <v>100872302</v>
      </c>
      <c r="N458" s="29">
        <v>21.952500000000001</v>
      </c>
      <c r="O458" s="30">
        <v>22.07</v>
      </c>
      <c r="P458" s="30">
        <v>19.745000000000001</v>
      </c>
      <c r="Q458" s="30">
        <v>19.977499999999999</v>
      </c>
      <c r="R458" s="31">
        <v>-0.09</v>
      </c>
    </row>
    <row r="459" spans="1:18" x14ac:dyDescent="0.2">
      <c r="A459" s="11">
        <v>44594</v>
      </c>
      <c r="B459" s="5" t="s">
        <v>240</v>
      </c>
      <c r="C459" s="10">
        <v>44593</v>
      </c>
      <c r="D459" s="5" t="s">
        <v>182</v>
      </c>
      <c r="E459" s="18">
        <v>287.5643</v>
      </c>
      <c r="F459" s="8">
        <v>83403.640599999999</v>
      </c>
      <c r="G459" s="9">
        <v>88778894</v>
      </c>
      <c r="H459" s="18">
        <v>45.411299999999997</v>
      </c>
      <c r="I459" s="8">
        <v>2171.5162999999998</v>
      </c>
      <c r="J459" s="9">
        <v>2789165</v>
      </c>
      <c r="K459" s="18">
        <v>332.97559999999999</v>
      </c>
      <c r="L459" s="8">
        <v>85575.156900000002</v>
      </c>
      <c r="M459" s="9">
        <v>91568059</v>
      </c>
      <c r="N459" s="29">
        <v>19.977499999999999</v>
      </c>
      <c r="O459" s="30">
        <v>19.977499999999999</v>
      </c>
      <c r="P459" s="30">
        <v>18.547499999999999</v>
      </c>
      <c r="Q459" s="30">
        <v>18.649999999999999</v>
      </c>
      <c r="R459" s="31">
        <v>-6.6400000000000001E-2</v>
      </c>
    </row>
    <row r="460" spans="1:18" x14ac:dyDescent="0.2">
      <c r="A460" s="11">
        <v>44595</v>
      </c>
      <c r="B460" s="5" t="s">
        <v>243</v>
      </c>
      <c r="C460" s="10">
        <v>44593</v>
      </c>
      <c r="D460" s="5" t="s">
        <v>182</v>
      </c>
      <c r="E460" s="18">
        <v>315.08690000000001</v>
      </c>
      <c r="F460" s="8">
        <v>174312.6513</v>
      </c>
      <c r="G460" s="9">
        <v>184205088</v>
      </c>
      <c r="H460" s="18">
        <v>37.907499999999999</v>
      </c>
      <c r="I460" s="8">
        <v>1872.2053000000001</v>
      </c>
      <c r="J460" s="9">
        <v>2433168</v>
      </c>
      <c r="K460" s="18">
        <v>352.99439999999998</v>
      </c>
      <c r="L460" s="8">
        <v>176184.8566</v>
      </c>
      <c r="M460" s="9">
        <v>186638256</v>
      </c>
      <c r="N460" s="29">
        <v>18.649999999999999</v>
      </c>
      <c r="O460" s="30">
        <v>19.594999999999999</v>
      </c>
      <c r="P460" s="30">
        <v>17.407499999999999</v>
      </c>
      <c r="Q460" s="30">
        <v>19.16</v>
      </c>
      <c r="R460" s="31">
        <v>2.7300000000000001E-2</v>
      </c>
    </row>
    <row r="461" spans="1:18" x14ac:dyDescent="0.2">
      <c r="A461" s="11">
        <v>44596</v>
      </c>
      <c r="B461" s="5" t="s">
        <v>241</v>
      </c>
      <c r="C461" s="10">
        <v>44593</v>
      </c>
      <c r="D461" s="5" t="s">
        <v>182</v>
      </c>
      <c r="E461" s="18">
        <v>322.46460000000002</v>
      </c>
      <c r="F461" s="8">
        <v>53107.4476</v>
      </c>
      <c r="G461" s="9">
        <v>56784908</v>
      </c>
      <c r="H461" s="18">
        <v>39.396000000000001</v>
      </c>
      <c r="I461" s="8">
        <v>2000.3137999999999</v>
      </c>
      <c r="J461" s="9">
        <v>2636844</v>
      </c>
      <c r="K461" s="18">
        <v>361.86059999999998</v>
      </c>
      <c r="L461" s="8">
        <v>55107.761400000003</v>
      </c>
      <c r="M461" s="9">
        <v>59421752</v>
      </c>
      <c r="N461" s="29">
        <v>19.16</v>
      </c>
      <c r="O461" s="30">
        <v>19.7775</v>
      </c>
      <c r="P461" s="30">
        <v>18.594999999999999</v>
      </c>
      <c r="Q461" s="30">
        <v>18.897500000000001</v>
      </c>
      <c r="R461" s="31">
        <v>-1.37E-2</v>
      </c>
    </row>
    <row r="462" spans="1:18" x14ac:dyDescent="0.2">
      <c r="A462" s="11">
        <v>44599</v>
      </c>
      <c r="B462" s="5" t="s">
        <v>244</v>
      </c>
      <c r="C462" s="10">
        <v>44593</v>
      </c>
      <c r="D462" s="5" t="s">
        <v>182</v>
      </c>
      <c r="E462" s="18">
        <v>349.84800000000001</v>
      </c>
      <c r="F462" s="8">
        <v>68689.594299999997</v>
      </c>
      <c r="G462" s="9">
        <v>74471496</v>
      </c>
      <c r="H462" s="18">
        <v>40.906300000000002</v>
      </c>
      <c r="I462" s="8">
        <v>2265.7064</v>
      </c>
      <c r="J462" s="9">
        <v>2957409</v>
      </c>
      <c r="K462" s="18">
        <v>390.7543</v>
      </c>
      <c r="L462" s="8">
        <v>70955.300700000007</v>
      </c>
      <c r="M462" s="9">
        <v>77428905</v>
      </c>
      <c r="N462" s="29">
        <v>18.897500000000001</v>
      </c>
      <c r="O462" s="30">
        <v>21.0825</v>
      </c>
      <c r="P462" s="30">
        <v>18.182500000000001</v>
      </c>
      <c r="Q462" s="30">
        <v>20.4375</v>
      </c>
      <c r="R462" s="31">
        <v>8.1500000000000003E-2</v>
      </c>
    </row>
    <row r="463" spans="1:18" x14ac:dyDescent="0.2">
      <c r="A463" s="11">
        <v>44600</v>
      </c>
      <c r="B463" s="5" t="s">
        <v>242</v>
      </c>
      <c r="C463" s="10">
        <v>44593</v>
      </c>
      <c r="D463" s="5" t="s">
        <v>182</v>
      </c>
      <c r="E463" s="18">
        <v>434.77319999999997</v>
      </c>
      <c r="F463" s="8">
        <v>96098.486999999994</v>
      </c>
      <c r="G463" s="9">
        <v>105379428</v>
      </c>
      <c r="H463" s="18">
        <v>38.653599999999997</v>
      </c>
      <c r="I463" s="8">
        <v>2215.2602999999999</v>
      </c>
      <c r="J463" s="9">
        <v>2822137</v>
      </c>
      <c r="K463" s="18">
        <v>473.42680000000001</v>
      </c>
      <c r="L463" s="8">
        <v>98313.747300000003</v>
      </c>
      <c r="M463" s="9">
        <v>108201565</v>
      </c>
      <c r="N463" s="29">
        <v>20.4375</v>
      </c>
      <c r="O463" s="30">
        <v>20.9375</v>
      </c>
      <c r="P463" s="30">
        <v>19.555</v>
      </c>
      <c r="Q463" s="30">
        <v>19.684999999999999</v>
      </c>
      <c r="R463" s="31">
        <v>-3.6799999999999999E-2</v>
      </c>
    </row>
    <row r="464" spans="1:18" x14ac:dyDescent="0.2">
      <c r="A464" s="11">
        <v>44601</v>
      </c>
      <c r="B464" s="5" t="s">
        <v>240</v>
      </c>
      <c r="C464" s="10">
        <v>44593</v>
      </c>
      <c r="D464" s="5" t="s">
        <v>182</v>
      </c>
      <c r="E464" s="18">
        <v>279.0967</v>
      </c>
      <c r="F464" s="8">
        <v>83677.274699999994</v>
      </c>
      <c r="G464" s="9">
        <v>90841384</v>
      </c>
      <c r="H464" s="18">
        <v>35.122100000000003</v>
      </c>
      <c r="I464" s="8">
        <v>2043.999</v>
      </c>
      <c r="J464" s="9">
        <v>2633001</v>
      </c>
      <c r="K464" s="18">
        <v>314.21879999999999</v>
      </c>
      <c r="L464" s="8">
        <v>85721.273700000005</v>
      </c>
      <c r="M464" s="9">
        <v>93474385</v>
      </c>
      <c r="N464" s="29">
        <v>19.684999999999999</v>
      </c>
      <c r="O464" s="30">
        <v>19.684999999999999</v>
      </c>
      <c r="P464" s="30">
        <v>17.885000000000002</v>
      </c>
      <c r="Q464" s="30">
        <v>18.555</v>
      </c>
      <c r="R464" s="31">
        <v>-5.74E-2</v>
      </c>
    </row>
    <row r="465" spans="1:18" x14ac:dyDescent="0.2">
      <c r="A465" s="11">
        <v>44602</v>
      </c>
      <c r="B465" s="5" t="s">
        <v>243</v>
      </c>
      <c r="C465" s="10">
        <v>44593</v>
      </c>
      <c r="D465" s="5" t="s">
        <v>182</v>
      </c>
      <c r="E465" s="18">
        <v>345.21510000000001</v>
      </c>
      <c r="F465" s="8">
        <v>180887.83989999999</v>
      </c>
      <c r="G465" s="9">
        <v>192718957</v>
      </c>
      <c r="H465" s="18">
        <v>34.479999999999997</v>
      </c>
      <c r="I465" s="8">
        <v>2069.7183</v>
      </c>
      <c r="J465" s="9">
        <v>2661974</v>
      </c>
      <c r="K465" s="18">
        <v>379.69510000000002</v>
      </c>
      <c r="L465" s="8">
        <v>182957.5582</v>
      </c>
      <c r="M465" s="9">
        <v>195380931</v>
      </c>
      <c r="N465" s="29">
        <v>18.555</v>
      </c>
      <c r="O465" s="30">
        <v>18.925000000000001</v>
      </c>
      <c r="P465" s="30">
        <v>16.8</v>
      </c>
      <c r="Q465" s="30">
        <v>17.71</v>
      </c>
      <c r="R465" s="31">
        <v>-4.5499999999999999E-2</v>
      </c>
    </row>
    <row r="466" spans="1:18" x14ac:dyDescent="0.2">
      <c r="A466" s="11">
        <v>44603</v>
      </c>
      <c r="B466" s="5" t="s">
        <v>241</v>
      </c>
      <c r="C466" s="10">
        <v>44593</v>
      </c>
      <c r="D466" s="5" t="s">
        <v>182</v>
      </c>
      <c r="E466" s="18">
        <v>301.14159999999998</v>
      </c>
      <c r="F466" s="8">
        <v>51119.313699999999</v>
      </c>
      <c r="G466" s="9">
        <v>55485104</v>
      </c>
      <c r="H466" s="18">
        <v>33.537999999999997</v>
      </c>
      <c r="I466" s="8">
        <v>2228.1612</v>
      </c>
      <c r="J466" s="9">
        <v>2984029</v>
      </c>
      <c r="K466" s="18">
        <v>334.67959999999999</v>
      </c>
      <c r="L466" s="8">
        <v>53347.474900000001</v>
      </c>
      <c r="M466" s="9">
        <v>58469133</v>
      </c>
      <c r="N466" s="29">
        <v>17.71</v>
      </c>
      <c r="O466" s="30">
        <v>19.532499999999999</v>
      </c>
      <c r="P466" s="30">
        <v>16.855</v>
      </c>
      <c r="Q466" s="30">
        <v>18.68</v>
      </c>
      <c r="R466" s="31">
        <v>5.4800000000000001E-2</v>
      </c>
    </row>
    <row r="467" spans="1:18" x14ac:dyDescent="0.2">
      <c r="A467" s="11">
        <v>44606</v>
      </c>
      <c r="B467" s="5" t="s">
        <v>244</v>
      </c>
      <c r="C467" s="10">
        <v>44593</v>
      </c>
      <c r="D467" s="5" t="s">
        <v>182</v>
      </c>
      <c r="E467" s="18">
        <v>409.26440000000002</v>
      </c>
      <c r="F467" s="8">
        <v>64726.0337</v>
      </c>
      <c r="G467" s="9">
        <v>71865965</v>
      </c>
      <c r="H467" s="18">
        <v>35.719200000000001</v>
      </c>
      <c r="I467" s="8">
        <v>2623.9580000000001</v>
      </c>
      <c r="J467" s="9">
        <v>3561015</v>
      </c>
      <c r="K467" s="18">
        <v>444.98360000000002</v>
      </c>
      <c r="L467" s="8">
        <v>67349.991699999999</v>
      </c>
      <c r="M467" s="9">
        <v>75426980</v>
      </c>
      <c r="N467" s="29">
        <v>18.68</v>
      </c>
      <c r="O467" s="30">
        <v>23.535</v>
      </c>
      <c r="P467" s="30">
        <v>18.68</v>
      </c>
      <c r="Q467" s="30">
        <v>22.977499999999999</v>
      </c>
      <c r="R467" s="31">
        <v>0.2301</v>
      </c>
    </row>
    <row r="468" spans="1:18" x14ac:dyDescent="0.2">
      <c r="A468" s="11">
        <v>44607</v>
      </c>
      <c r="B468" s="5" t="s">
        <v>242</v>
      </c>
      <c r="C468" s="10">
        <v>44593</v>
      </c>
      <c r="D468" s="5" t="s">
        <v>182</v>
      </c>
      <c r="E468" s="18">
        <v>496.63380000000001</v>
      </c>
      <c r="F468" s="8">
        <v>97981.498500000002</v>
      </c>
      <c r="G468" s="9">
        <v>108627529</v>
      </c>
      <c r="H468" s="18">
        <v>39.172400000000003</v>
      </c>
      <c r="I468" s="8">
        <v>2884.8865999999998</v>
      </c>
      <c r="J468" s="9">
        <v>3892206</v>
      </c>
      <c r="K468" s="18">
        <v>535.80619999999999</v>
      </c>
      <c r="L468" s="8">
        <v>100866.3851</v>
      </c>
      <c r="M468" s="9">
        <v>112519735</v>
      </c>
      <c r="N468" s="29">
        <v>22.977499999999999</v>
      </c>
      <c r="O468" s="30">
        <v>23.14</v>
      </c>
      <c r="P468" s="30">
        <v>20.434999999999999</v>
      </c>
      <c r="Q468" s="30">
        <v>20.612500000000001</v>
      </c>
      <c r="R468" s="31">
        <v>-0.10290000000000001</v>
      </c>
    </row>
    <row r="469" spans="1:18" x14ac:dyDescent="0.2">
      <c r="A469" s="11">
        <v>44608</v>
      </c>
      <c r="B469" s="5" t="s">
        <v>240</v>
      </c>
      <c r="C469" s="10">
        <v>44593</v>
      </c>
      <c r="D469" s="5" t="s">
        <v>182</v>
      </c>
      <c r="E469" s="18">
        <v>455.56290000000001</v>
      </c>
      <c r="F469" s="8">
        <v>125245.6189</v>
      </c>
      <c r="G469" s="9">
        <v>136870282</v>
      </c>
      <c r="H469" s="18">
        <v>31.6051</v>
      </c>
      <c r="I469" s="8">
        <v>2379.2037</v>
      </c>
      <c r="J469" s="9">
        <v>3168240</v>
      </c>
      <c r="K469" s="18">
        <v>487.16800000000001</v>
      </c>
      <c r="L469" s="8">
        <v>127624.8226</v>
      </c>
      <c r="M469" s="9">
        <v>140038522</v>
      </c>
      <c r="N469" s="29">
        <v>20.612500000000001</v>
      </c>
      <c r="O469" s="30">
        <v>21.02</v>
      </c>
      <c r="P469" s="30">
        <v>19.352499999999999</v>
      </c>
      <c r="Q469" s="30">
        <v>20.592500000000001</v>
      </c>
      <c r="R469" s="31">
        <v>-1E-3</v>
      </c>
    </row>
    <row r="470" spans="1:18" x14ac:dyDescent="0.2">
      <c r="A470" s="11">
        <v>44609</v>
      </c>
      <c r="B470" s="5" t="s">
        <v>243</v>
      </c>
      <c r="C470" s="10">
        <v>44593</v>
      </c>
      <c r="D470" s="5" t="s">
        <v>182</v>
      </c>
      <c r="E470" s="18">
        <v>428.89449999999999</v>
      </c>
      <c r="F470" s="8">
        <v>199301.18220000001</v>
      </c>
      <c r="G470" s="9">
        <v>217616968</v>
      </c>
      <c r="H470" s="18">
        <v>25.2879</v>
      </c>
      <c r="I470" s="8">
        <v>2061.1682000000001</v>
      </c>
      <c r="J470" s="9">
        <v>2744424</v>
      </c>
      <c r="K470" s="18">
        <v>454.18239999999997</v>
      </c>
      <c r="L470" s="8">
        <v>201362.3504</v>
      </c>
      <c r="M470" s="9">
        <v>220361392</v>
      </c>
      <c r="N470" s="29">
        <v>20.592500000000001</v>
      </c>
      <c r="O470" s="30">
        <v>22.37</v>
      </c>
      <c r="P470" s="30">
        <v>19.462499999999999</v>
      </c>
      <c r="Q470" s="30">
        <v>22.004999999999999</v>
      </c>
      <c r="R470" s="31">
        <v>6.8599999999999994E-2</v>
      </c>
    </row>
    <row r="471" spans="1:18" x14ac:dyDescent="0.2">
      <c r="A471" s="11">
        <v>44610</v>
      </c>
      <c r="B471" s="5" t="s">
        <v>241</v>
      </c>
      <c r="C471" s="10">
        <v>44593</v>
      </c>
      <c r="D471" s="5" t="s">
        <v>182</v>
      </c>
      <c r="E471" s="18">
        <v>317.91430000000003</v>
      </c>
      <c r="F471" s="8">
        <v>42439.306600000004</v>
      </c>
      <c r="G471" s="9">
        <v>46686651</v>
      </c>
      <c r="H471" s="18">
        <v>23.101299999999998</v>
      </c>
      <c r="I471" s="8">
        <v>2162.73</v>
      </c>
      <c r="J471" s="9">
        <v>2934919</v>
      </c>
      <c r="K471" s="18">
        <v>341.01560000000001</v>
      </c>
      <c r="L471" s="8">
        <v>44602.036599999999</v>
      </c>
      <c r="M471" s="9">
        <v>49621570</v>
      </c>
      <c r="N471" s="29">
        <v>22.004999999999999</v>
      </c>
      <c r="O471" s="30">
        <v>23.21</v>
      </c>
      <c r="P471" s="30">
        <v>21.635000000000002</v>
      </c>
      <c r="Q471" s="30">
        <v>22.164999999999999</v>
      </c>
      <c r="R471" s="31">
        <v>7.3000000000000001E-3</v>
      </c>
    </row>
    <row r="472" spans="1:18" x14ac:dyDescent="0.2">
      <c r="A472" s="11">
        <v>44613</v>
      </c>
      <c r="B472" s="5" t="s">
        <v>244</v>
      </c>
      <c r="C472" s="10">
        <v>44593</v>
      </c>
      <c r="D472" s="5" t="s">
        <v>182</v>
      </c>
      <c r="E472" s="18">
        <v>388.89210000000003</v>
      </c>
      <c r="F472" s="8">
        <v>64670.8033</v>
      </c>
      <c r="G472" s="9">
        <v>71169723</v>
      </c>
      <c r="H472" s="18">
        <v>23.3322</v>
      </c>
      <c r="I472" s="8">
        <v>2532.6772000000001</v>
      </c>
      <c r="J472" s="9">
        <v>3492830</v>
      </c>
      <c r="K472" s="18">
        <v>412.22430000000003</v>
      </c>
      <c r="L472" s="8">
        <v>67203.480500000005</v>
      </c>
      <c r="M472" s="9">
        <v>74662553</v>
      </c>
      <c r="N472" s="29">
        <v>22.164999999999999</v>
      </c>
      <c r="O472" s="30">
        <v>23.754999999999999</v>
      </c>
      <c r="P472" s="30">
        <v>20.57</v>
      </c>
      <c r="Q472" s="30">
        <v>22.9025</v>
      </c>
      <c r="R472" s="31">
        <v>3.3300000000000003E-2</v>
      </c>
    </row>
    <row r="473" spans="1:18" x14ac:dyDescent="0.2">
      <c r="A473" s="11">
        <v>44614</v>
      </c>
      <c r="B473" s="5" t="s">
        <v>242</v>
      </c>
      <c r="C473" s="10">
        <v>44593</v>
      </c>
      <c r="D473" s="5" t="s">
        <v>182</v>
      </c>
      <c r="E473" s="18">
        <v>426.16289999999998</v>
      </c>
      <c r="F473" s="8">
        <v>74822.044699999999</v>
      </c>
      <c r="G473" s="9">
        <v>83532702</v>
      </c>
      <c r="H473" s="18">
        <v>27.3294</v>
      </c>
      <c r="I473" s="8">
        <v>2575.7302</v>
      </c>
      <c r="J473" s="9">
        <v>3562568</v>
      </c>
      <c r="K473" s="18">
        <v>453.4923</v>
      </c>
      <c r="L473" s="8">
        <v>77397.774900000004</v>
      </c>
      <c r="M473" s="9">
        <v>87095270</v>
      </c>
      <c r="N473" s="29">
        <v>22.9025</v>
      </c>
      <c r="O473" s="30">
        <v>27.815000000000001</v>
      </c>
      <c r="P473" s="30">
        <v>22.9025</v>
      </c>
      <c r="Q473" s="30">
        <v>26.662500000000001</v>
      </c>
      <c r="R473" s="31">
        <v>0.16420000000000001</v>
      </c>
    </row>
    <row r="474" spans="1:18" x14ac:dyDescent="0.2">
      <c r="A474" s="11">
        <v>44615</v>
      </c>
      <c r="B474" s="5" t="s">
        <v>240</v>
      </c>
      <c r="C474" s="10">
        <v>44593</v>
      </c>
      <c r="D474" s="5" t="s">
        <v>182</v>
      </c>
      <c r="E474" s="18">
        <v>321.41180000000003</v>
      </c>
      <c r="F474" s="8">
        <v>84808.7353</v>
      </c>
      <c r="G474" s="9">
        <v>93917835</v>
      </c>
      <c r="H474" s="18">
        <v>20.2242</v>
      </c>
      <c r="I474" s="8">
        <v>1717.3381999999999</v>
      </c>
      <c r="J474" s="9">
        <v>2330145</v>
      </c>
      <c r="K474" s="18">
        <v>341.63600000000002</v>
      </c>
      <c r="L474" s="8">
        <v>86526.073499999999</v>
      </c>
      <c r="M474" s="9">
        <v>96247980</v>
      </c>
      <c r="N474" s="29">
        <v>26.662500000000001</v>
      </c>
      <c r="O474" s="30">
        <v>26.662500000000001</v>
      </c>
      <c r="P474" s="30">
        <v>23.907499999999999</v>
      </c>
      <c r="Q474" s="30">
        <v>24.5425</v>
      </c>
      <c r="R474" s="31">
        <v>-7.9500000000000001E-2</v>
      </c>
    </row>
    <row r="475" spans="1:18" x14ac:dyDescent="0.2">
      <c r="A475" s="11">
        <v>44616</v>
      </c>
      <c r="B475" s="5" t="s">
        <v>243</v>
      </c>
      <c r="C475" s="10">
        <v>44593</v>
      </c>
      <c r="D475" s="5" t="s">
        <v>182</v>
      </c>
      <c r="E475" s="18">
        <v>598.38980000000004</v>
      </c>
      <c r="F475" s="8">
        <v>187471.94880000001</v>
      </c>
      <c r="G475" s="9">
        <v>214912365</v>
      </c>
      <c r="H475" s="18">
        <v>41.111400000000003</v>
      </c>
      <c r="I475" s="8">
        <v>2063.8168999999998</v>
      </c>
      <c r="J475" s="9">
        <v>2834639</v>
      </c>
      <c r="K475" s="18">
        <v>639.50120000000004</v>
      </c>
      <c r="L475" s="8">
        <v>189535.76569999999</v>
      </c>
      <c r="M475" s="9">
        <v>217747004</v>
      </c>
      <c r="N475" s="29">
        <v>24.5425</v>
      </c>
      <c r="O475" s="30">
        <v>33.972499999999997</v>
      </c>
      <c r="P475" s="30">
        <v>24.5425</v>
      </c>
      <c r="Q475" s="30">
        <v>31.982500000000002</v>
      </c>
      <c r="R475" s="31">
        <v>0.30309999999999998</v>
      </c>
    </row>
    <row r="476" spans="1:18" x14ac:dyDescent="0.2">
      <c r="A476" s="11">
        <v>44617</v>
      </c>
      <c r="B476" s="5" t="s">
        <v>241</v>
      </c>
      <c r="C476" s="10">
        <v>44593</v>
      </c>
      <c r="D476" s="5" t="s">
        <v>182</v>
      </c>
      <c r="E476" s="18">
        <v>425.27089999999998</v>
      </c>
      <c r="F476" s="8">
        <v>48161.636299999998</v>
      </c>
      <c r="G476" s="9">
        <v>54701111</v>
      </c>
      <c r="H476" s="18">
        <v>38.548499999999997</v>
      </c>
      <c r="I476" s="8">
        <v>1558.4936</v>
      </c>
      <c r="J476" s="9">
        <v>2123845</v>
      </c>
      <c r="K476" s="18">
        <v>463.81939999999997</v>
      </c>
      <c r="L476" s="8">
        <v>49720.1299</v>
      </c>
      <c r="M476" s="9">
        <v>56824956</v>
      </c>
      <c r="N476" s="29">
        <v>31.982500000000002</v>
      </c>
      <c r="O476" s="30">
        <v>31.982500000000002</v>
      </c>
      <c r="P476" s="30">
        <v>26.15</v>
      </c>
      <c r="Q476" s="30">
        <v>26.74</v>
      </c>
      <c r="R476" s="31">
        <v>-0.16389999999999999</v>
      </c>
    </row>
    <row r="477" spans="1:18" x14ac:dyDescent="0.2">
      <c r="A477" s="11">
        <v>44620</v>
      </c>
      <c r="B477" s="5" t="s">
        <v>244</v>
      </c>
      <c r="C477" s="10">
        <v>44593</v>
      </c>
      <c r="D477" s="5" t="s">
        <v>182</v>
      </c>
      <c r="E477" s="18">
        <v>463.09519999999998</v>
      </c>
      <c r="F477" s="8">
        <v>60160.924200000001</v>
      </c>
      <c r="G477" s="9">
        <v>68893936</v>
      </c>
      <c r="H477" s="18">
        <v>38.847799999999999</v>
      </c>
      <c r="I477" s="8">
        <v>1547.6614</v>
      </c>
      <c r="J477" s="9">
        <v>2149580</v>
      </c>
      <c r="K477" s="18">
        <v>501.94299999999998</v>
      </c>
      <c r="L477" s="8">
        <v>61708.585599999999</v>
      </c>
      <c r="M477" s="9">
        <v>71043516</v>
      </c>
      <c r="N477" s="29">
        <v>26.74</v>
      </c>
      <c r="O477" s="30">
        <v>29.785</v>
      </c>
      <c r="P477" s="30">
        <v>26.74</v>
      </c>
      <c r="Q477" s="30">
        <v>28.57</v>
      </c>
      <c r="R477" s="31">
        <v>6.8400000000000002E-2</v>
      </c>
    </row>
    <row r="478" spans="1:18" x14ac:dyDescent="0.2">
      <c r="A478" s="11">
        <v>44622</v>
      </c>
      <c r="B478" s="5" t="s">
        <v>240</v>
      </c>
      <c r="C478" s="10">
        <v>44621</v>
      </c>
      <c r="D478" s="5" t="s">
        <v>182</v>
      </c>
      <c r="E478" s="18">
        <v>465.0822</v>
      </c>
      <c r="F478" s="8">
        <v>82061.450200000007</v>
      </c>
      <c r="G478" s="9">
        <v>94939211</v>
      </c>
      <c r="H478" s="18">
        <v>47.403799999999997</v>
      </c>
      <c r="I478" s="8">
        <v>1794.5443</v>
      </c>
      <c r="J478" s="9">
        <v>2431213</v>
      </c>
      <c r="K478" s="18">
        <v>512.48599999999999</v>
      </c>
      <c r="L478" s="8">
        <v>83855.994500000001</v>
      </c>
      <c r="M478" s="9">
        <v>97370424</v>
      </c>
      <c r="N478" s="29">
        <v>28.57</v>
      </c>
      <c r="O478" s="30">
        <v>30.842500000000001</v>
      </c>
      <c r="P478" s="30">
        <v>28.57</v>
      </c>
      <c r="Q478" s="30">
        <v>29.232500000000002</v>
      </c>
      <c r="R478" s="31">
        <v>2.3199999999999998E-2</v>
      </c>
    </row>
    <row r="479" spans="1:18" x14ac:dyDescent="0.2">
      <c r="A479" s="11">
        <v>44623</v>
      </c>
      <c r="B479" s="5" t="s">
        <v>243</v>
      </c>
      <c r="C479" s="10">
        <v>44621</v>
      </c>
      <c r="D479" s="5" t="s">
        <v>182</v>
      </c>
      <c r="E479" s="18">
        <v>459.56799999999998</v>
      </c>
      <c r="F479" s="8">
        <v>192883.21299999999</v>
      </c>
      <c r="G479" s="9">
        <v>223259232</v>
      </c>
      <c r="H479" s="18">
        <v>37.9542</v>
      </c>
      <c r="I479" s="8">
        <v>1513.1162999999999</v>
      </c>
      <c r="J479" s="9">
        <v>2057501</v>
      </c>
      <c r="K479" s="18">
        <v>497.5222</v>
      </c>
      <c r="L479" s="8">
        <v>194396.32930000001</v>
      </c>
      <c r="M479" s="9">
        <v>225316733</v>
      </c>
      <c r="N479" s="29">
        <v>29.232500000000002</v>
      </c>
      <c r="O479" s="30">
        <v>29.232500000000002</v>
      </c>
      <c r="P479" s="30">
        <v>27.2225</v>
      </c>
      <c r="Q479" s="30">
        <v>28.155000000000001</v>
      </c>
      <c r="R479" s="31">
        <v>-3.6900000000000002E-2</v>
      </c>
    </row>
    <row r="480" spans="1:18" x14ac:dyDescent="0.2">
      <c r="A480" s="11">
        <v>44624</v>
      </c>
      <c r="B480" s="5" t="s">
        <v>241</v>
      </c>
      <c r="C480" s="10">
        <v>44621</v>
      </c>
      <c r="D480" s="5" t="s">
        <v>182</v>
      </c>
      <c r="E480" s="18">
        <v>477.35750000000002</v>
      </c>
      <c r="F480" s="8">
        <v>49992.707499999997</v>
      </c>
      <c r="G480" s="9">
        <v>58356854</v>
      </c>
      <c r="H480" s="18">
        <v>47.404200000000003</v>
      </c>
      <c r="I480" s="8">
        <v>1930.4368999999999</v>
      </c>
      <c r="J480" s="9">
        <v>2674000</v>
      </c>
      <c r="K480" s="18">
        <v>524.76170000000002</v>
      </c>
      <c r="L480" s="8">
        <v>51923.144399999997</v>
      </c>
      <c r="M480" s="9">
        <v>61030854</v>
      </c>
      <c r="N480" s="29">
        <v>28.155000000000001</v>
      </c>
      <c r="O480" s="30">
        <v>29.925000000000001</v>
      </c>
      <c r="P480" s="30">
        <v>27.2225</v>
      </c>
      <c r="Q480" s="30">
        <v>27.9575</v>
      </c>
      <c r="R480" s="31">
        <v>-7.0000000000000001E-3</v>
      </c>
    </row>
    <row r="481" spans="1:18" x14ac:dyDescent="0.2">
      <c r="A481" s="11">
        <v>44627</v>
      </c>
      <c r="B481" s="5" t="s">
        <v>244</v>
      </c>
      <c r="C481" s="10">
        <v>44621</v>
      </c>
      <c r="D481" s="5" t="s">
        <v>182</v>
      </c>
      <c r="E481" s="18">
        <v>485.91359999999997</v>
      </c>
      <c r="F481" s="8">
        <v>49769.018799999998</v>
      </c>
      <c r="G481" s="9">
        <v>59727042</v>
      </c>
      <c r="H481" s="18">
        <v>46.180700000000002</v>
      </c>
      <c r="I481" s="8">
        <v>1827.0284999999999</v>
      </c>
      <c r="J481" s="9">
        <v>2462881</v>
      </c>
      <c r="K481" s="18">
        <v>532.09429999999998</v>
      </c>
      <c r="L481" s="8">
        <v>51596.047299999998</v>
      </c>
      <c r="M481" s="9">
        <v>62189923</v>
      </c>
      <c r="N481" s="29">
        <v>27.9575</v>
      </c>
      <c r="O481" s="30">
        <v>30.2775</v>
      </c>
      <c r="P481" s="30">
        <v>27.9575</v>
      </c>
      <c r="Q481" s="30">
        <v>29.33</v>
      </c>
      <c r="R481" s="31">
        <v>4.9099999999999998E-2</v>
      </c>
    </row>
    <row r="482" spans="1:18" x14ac:dyDescent="0.2">
      <c r="A482" s="11">
        <v>44628</v>
      </c>
      <c r="B482" s="5" t="s">
        <v>242</v>
      </c>
      <c r="C482" s="10">
        <v>44621</v>
      </c>
      <c r="D482" s="5" t="s">
        <v>182</v>
      </c>
      <c r="E482" s="18">
        <v>536.31050000000005</v>
      </c>
      <c r="F482" s="8">
        <v>66185.666899999997</v>
      </c>
      <c r="G482" s="9">
        <v>80641792</v>
      </c>
      <c r="H482" s="18">
        <v>46.904600000000002</v>
      </c>
      <c r="I482" s="8">
        <v>1822.4635000000001</v>
      </c>
      <c r="J482" s="9">
        <v>2511576</v>
      </c>
      <c r="K482" s="18">
        <v>583.21510000000001</v>
      </c>
      <c r="L482" s="8">
        <v>68008.130399999995</v>
      </c>
      <c r="M482" s="9">
        <v>83153368</v>
      </c>
      <c r="N482" s="29">
        <v>29.33</v>
      </c>
      <c r="O482" s="30">
        <v>30.057500000000001</v>
      </c>
      <c r="P482" s="30">
        <v>27.112500000000001</v>
      </c>
      <c r="Q482" s="30">
        <v>28.587499999999999</v>
      </c>
      <c r="R482" s="31">
        <v>-2.53E-2</v>
      </c>
    </row>
    <row r="483" spans="1:18" x14ac:dyDescent="0.2">
      <c r="A483" s="11">
        <v>44629</v>
      </c>
      <c r="B483" s="5" t="s">
        <v>240</v>
      </c>
      <c r="C483" s="10">
        <v>44621</v>
      </c>
      <c r="D483" s="5" t="s">
        <v>182</v>
      </c>
      <c r="E483" s="18">
        <v>475.7319</v>
      </c>
      <c r="F483" s="8">
        <v>86304.741500000004</v>
      </c>
      <c r="G483" s="9">
        <v>104030844</v>
      </c>
      <c r="H483" s="18">
        <v>42.370699999999999</v>
      </c>
      <c r="I483" s="8">
        <v>1778.9311</v>
      </c>
      <c r="J483" s="9">
        <v>2512461</v>
      </c>
      <c r="K483" s="18">
        <v>518.10260000000005</v>
      </c>
      <c r="L483" s="8">
        <v>88083.672600000005</v>
      </c>
      <c r="M483" s="9">
        <v>106543305</v>
      </c>
      <c r="N483" s="29">
        <v>28.587499999999999</v>
      </c>
      <c r="O483" s="30">
        <v>28.587499999999999</v>
      </c>
      <c r="P483" s="30">
        <v>27.305</v>
      </c>
      <c r="Q483" s="30">
        <v>27.467500000000001</v>
      </c>
      <c r="R483" s="31">
        <v>-3.9199999999999999E-2</v>
      </c>
    </row>
    <row r="484" spans="1:18" x14ac:dyDescent="0.2">
      <c r="A484" s="11">
        <v>44630</v>
      </c>
      <c r="B484" s="5" t="s">
        <v>243</v>
      </c>
      <c r="C484" s="10">
        <v>44621</v>
      </c>
      <c r="D484" s="5" t="s">
        <v>182</v>
      </c>
      <c r="E484" s="18">
        <v>605.56089999999995</v>
      </c>
      <c r="F484" s="8">
        <v>221110.2279</v>
      </c>
      <c r="G484" s="9">
        <v>257980996</v>
      </c>
      <c r="H484" s="18">
        <v>48.154200000000003</v>
      </c>
      <c r="I484" s="8">
        <v>2185.2633999999998</v>
      </c>
      <c r="J484" s="9">
        <v>2935766</v>
      </c>
      <c r="K484" s="18">
        <v>653.71510000000001</v>
      </c>
      <c r="L484" s="8">
        <v>223295.49129999999</v>
      </c>
      <c r="M484" s="9">
        <v>260916762</v>
      </c>
      <c r="N484" s="29">
        <v>27.467500000000001</v>
      </c>
      <c r="O484" s="30">
        <v>27.467500000000001</v>
      </c>
      <c r="P484" s="30">
        <v>22.962499999999999</v>
      </c>
      <c r="Q484" s="30">
        <v>25.5825</v>
      </c>
      <c r="R484" s="31">
        <v>-6.8599999999999994E-2</v>
      </c>
    </row>
    <row r="485" spans="1:18" x14ac:dyDescent="0.2">
      <c r="A485" s="11">
        <v>44631</v>
      </c>
      <c r="B485" s="5" t="s">
        <v>241</v>
      </c>
      <c r="C485" s="10">
        <v>44621</v>
      </c>
      <c r="D485" s="5" t="s">
        <v>182</v>
      </c>
      <c r="E485" s="18">
        <v>410.71800000000002</v>
      </c>
      <c r="F485" s="8">
        <v>43576.441800000001</v>
      </c>
      <c r="G485" s="9">
        <v>50835747</v>
      </c>
      <c r="H485" s="18">
        <v>42.630899999999997</v>
      </c>
      <c r="I485" s="8">
        <v>1878.5957000000001</v>
      </c>
      <c r="J485" s="9">
        <v>2584699</v>
      </c>
      <c r="K485" s="18">
        <v>453.34890000000001</v>
      </c>
      <c r="L485" s="8">
        <v>45455.037499999999</v>
      </c>
      <c r="M485" s="9">
        <v>53420446</v>
      </c>
      <c r="N485" s="29">
        <v>25.5825</v>
      </c>
      <c r="O485" s="30">
        <v>25.872499999999999</v>
      </c>
      <c r="P485" s="30">
        <v>24.58</v>
      </c>
      <c r="Q485" s="30">
        <v>25.344999999999999</v>
      </c>
      <c r="R485" s="31">
        <v>-9.2999999999999992E-3</v>
      </c>
    </row>
    <row r="486" spans="1:18" x14ac:dyDescent="0.2">
      <c r="A486" s="11">
        <v>44634</v>
      </c>
      <c r="B486" s="5" t="s">
        <v>244</v>
      </c>
      <c r="C486" s="10">
        <v>44621</v>
      </c>
      <c r="D486" s="5" t="s">
        <v>182</v>
      </c>
      <c r="E486" s="18">
        <v>386.61540000000002</v>
      </c>
      <c r="F486" s="8">
        <v>47626.805899999999</v>
      </c>
      <c r="G486" s="9">
        <v>55228351</v>
      </c>
      <c r="H486" s="18">
        <v>46.643999999999998</v>
      </c>
      <c r="I486" s="8">
        <v>2114.0016999999998</v>
      </c>
      <c r="J486" s="9">
        <v>2976605</v>
      </c>
      <c r="K486" s="18">
        <v>433.25940000000003</v>
      </c>
      <c r="L486" s="8">
        <v>49740.8076</v>
      </c>
      <c r="M486" s="9">
        <v>58204956</v>
      </c>
      <c r="N486" s="29">
        <v>25.344999999999999</v>
      </c>
      <c r="O486" s="30">
        <v>26.212499999999999</v>
      </c>
      <c r="P486" s="30">
        <v>25.09</v>
      </c>
      <c r="Q486" s="30">
        <v>25.677499999999998</v>
      </c>
      <c r="R486" s="31">
        <v>1.3100000000000001E-2</v>
      </c>
    </row>
    <row r="487" spans="1:18" x14ac:dyDescent="0.2">
      <c r="A487" s="11">
        <v>44635</v>
      </c>
      <c r="B487" s="5" t="s">
        <v>242</v>
      </c>
      <c r="C487" s="10">
        <v>44621</v>
      </c>
      <c r="D487" s="5" t="s">
        <v>182</v>
      </c>
      <c r="E487" s="18">
        <v>484.33479999999997</v>
      </c>
      <c r="F487" s="8">
        <v>70810.893500000006</v>
      </c>
      <c r="G487" s="9">
        <v>81851967</v>
      </c>
      <c r="H487" s="18">
        <v>47.233199999999997</v>
      </c>
      <c r="I487" s="8">
        <v>2348.7278000000001</v>
      </c>
      <c r="J487" s="9">
        <v>3295387</v>
      </c>
      <c r="K487" s="18">
        <v>531.56799999999998</v>
      </c>
      <c r="L487" s="8">
        <v>73159.621299999999</v>
      </c>
      <c r="M487" s="9">
        <v>85147354</v>
      </c>
      <c r="N487" s="29">
        <v>25.677499999999998</v>
      </c>
      <c r="O487" s="30">
        <v>27.5425</v>
      </c>
      <c r="P487" s="30">
        <v>23.657499999999999</v>
      </c>
      <c r="Q487" s="30">
        <v>26.73</v>
      </c>
      <c r="R487" s="31">
        <v>4.1000000000000002E-2</v>
      </c>
    </row>
    <row r="488" spans="1:18" x14ac:dyDescent="0.2">
      <c r="A488" s="11">
        <v>44636</v>
      </c>
      <c r="B488" s="5" t="s">
        <v>240</v>
      </c>
      <c r="C488" s="10">
        <v>44621</v>
      </c>
      <c r="D488" s="5" t="s">
        <v>182</v>
      </c>
      <c r="E488" s="18">
        <v>366.9665</v>
      </c>
      <c r="F488" s="8">
        <v>72953.891199999998</v>
      </c>
      <c r="G488" s="9">
        <v>83930458</v>
      </c>
      <c r="H488" s="18">
        <v>37.075299999999999</v>
      </c>
      <c r="I488" s="8">
        <v>1918.9472000000001</v>
      </c>
      <c r="J488" s="9">
        <v>2677306</v>
      </c>
      <c r="K488" s="18">
        <v>404.04180000000002</v>
      </c>
      <c r="L488" s="8">
        <v>74872.838399999993</v>
      </c>
      <c r="M488" s="9">
        <v>86607764</v>
      </c>
      <c r="N488" s="29">
        <v>26.73</v>
      </c>
      <c r="O488" s="30">
        <v>26.73</v>
      </c>
      <c r="P488" s="30">
        <v>24.012499999999999</v>
      </c>
      <c r="Q488" s="30">
        <v>24.1175</v>
      </c>
      <c r="R488" s="31">
        <v>-9.7699999999999995E-2</v>
      </c>
    </row>
    <row r="489" spans="1:18" x14ac:dyDescent="0.2">
      <c r="A489" s="11">
        <v>44637</v>
      </c>
      <c r="B489" s="5" t="s">
        <v>243</v>
      </c>
      <c r="C489" s="10">
        <v>44621</v>
      </c>
      <c r="D489" s="5" t="s">
        <v>182</v>
      </c>
      <c r="E489" s="18">
        <v>387.51760000000002</v>
      </c>
      <c r="F489" s="8">
        <v>163918.90659999999</v>
      </c>
      <c r="G489" s="9">
        <v>184573062</v>
      </c>
      <c r="H489" s="18">
        <v>46.6218</v>
      </c>
      <c r="I489" s="8">
        <v>2630.7082999999998</v>
      </c>
      <c r="J489" s="9">
        <v>3614705</v>
      </c>
      <c r="K489" s="18">
        <v>434.13940000000002</v>
      </c>
      <c r="L489" s="8">
        <v>166549.61489999999</v>
      </c>
      <c r="M489" s="9">
        <v>188187767</v>
      </c>
      <c r="N489" s="29">
        <v>24.1175</v>
      </c>
      <c r="O489" s="30">
        <v>24.1175</v>
      </c>
      <c r="P489" s="30">
        <v>20.77</v>
      </c>
      <c r="Q489" s="30">
        <v>22.61</v>
      </c>
      <c r="R489" s="31">
        <v>-6.25E-2</v>
      </c>
    </row>
    <row r="490" spans="1:18" x14ac:dyDescent="0.2">
      <c r="A490" s="11">
        <v>44641</v>
      </c>
      <c r="B490" s="5" t="s">
        <v>244</v>
      </c>
      <c r="C490" s="10">
        <v>44621</v>
      </c>
      <c r="D490" s="5" t="s">
        <v>182</v>
      </c>
      <c r="E490" s="18">
        <v>322.58580000000001</v>
      </c>
      <c r="F490" s="8">
        <v>46473.551700000004</v>
      </c>
      <c r="G490" s="9">
        <v>52225685</v>
      </c>
      <c r="H490" s="18">
        <v>43.925899999999999</v>
      </c>
      <c r="I490" s="8">
        <v>2576.5900999999999</v>
      </c>
      <c r="J490" s="9">
        <v>3465509</v>
      </c>
      <c r="K490" s="18">
        <v>366.51170000000002</v>
      </c>
      <c r="L490" s="8">
        <v>49050.141799999998</v>
      </c>
      <c r="M490" s="9">
        <v>55691194</v>
      </c>
      <c r="N490" s="29">
        <v>22.61</v>
      </c>
      <c r="O490" s="30">
        <v>24.712499999999999</v>
      </c>
      <c r="P490" s="30">
        <v>22.61</v>
      </c>
      <c r="Q490" s="30">
        <v>24.622499999999999</v>
      </c>
      <c r="R490" s="31">
        <v>8.8999999999999996E-2</v>
      </c>
    </row>
    <row r="491" spans="1:18" x14ac:dyDescent="0.2">
      <c r="A491" s="11">
        <v>44642</v>
      </c>
      <c r="B491" s="5" t="s">
        <v>242</v>
      </c>
      <c r="C491" s="10">
        <v>44621</v>
      </c>
      <c r="D491" s="5" t="s">
        <v>182</v>
      </c>
      <c r="E491" s="18">
        <v>421.15370000000001</v>
      </c>
      <c r="F491" s="8">
        <v>71932.132100000003</v>
      </c>
      <c r="G491" s="9">
        <v>81151574</v>
      </c>
      <c r="H491" s="18">
        <v>49.226199999999999</v>
      </c>
      <c r="I491" s="8">
        <v>3081.8948</v>
      </c>
      <c r="J491" s="9">
        <v>4158164</v>
      </c>
      <c r="K491" s="18">
        <v>470.37990000000002</v>
      </c>
      <c r="L491" s="8">
        <v>75014.026899999997</v>
      </c>
      <c r="M491" s="9">
        <v>85309738</v>
      </c>
      <c r="N491" s="29">
        <v>24.622499999999999</v>
      </c>
      <c r="O491" s="30">
        <v>25.157499999999999</v>
      </c>
      <c r="P491" s="30">
        <v>23.76</v>
      </c>
      <c r="Q491" s="30">
        <v>24.07</v>
      </c>
      <c r="R491" s="31">
        <v>-2.24E-2</v>
      </c>
    </row>
    <row r="492" spans="1:18" x14ac:dyDescent="0.2">
      <c r="A492" s="11">
        <v>44643</v>
      </c>
      <c r="B492" s="5" t="s">
        <v>240</v>
      </c>
      <c r="C492" s="10">
        <v>44621</v>
      </c>
      <c r="D492" s="5" t="s">
        <v>182</v>
      </c>
      <c r="E492" s="18">
        <v>427.36279999999999</v>
      </c>
      <c r="F492" s="8">
        <v>99955.371799999994</v>
      </c>
      <c r="G492" s="9">
        <v>111936481</v>
      </c>
      <c r="H492" s="18">
        <v>45.4709</v>
      </c>
      <c r="I492" s="8">
        <v>2853.9551000000001</v>
      </c>
      <c r="J492" s="9">
        <v>3908640</v>
      </c>
      <c r="K492" s="18">
        <v>472.83370000000002</v>
      </c>
      <c r="L492" s="8">
        <v>102809.3269</v>
      </c>
      <c r="M492" s="9">
        <v>115845121</v>
      </c>
      <c r="N492" s="29">
        <v>24.07</v>
      </c>
      <c r="O492" s="30">
        <v>24.975000000000001</v>
      </c>
      <c r="P492" s="30">
        <v>20.454999999999998</v>
      </c>
      <c r="Q492" s="30">
        <v>24.747499999999999</v>
      </c>
      <c r="R492" s="31">
        <v>2.81E-2</v>
      </c>
    </row>
    <row r="493" spans="1:18" x14ac:dyDescent="0.2">
      <c r="A493" s="11">
        <v>44644</v>
      </c>
      <c r="B493" s="5" t="s">
        <v>243</v>
      </c>
      <c r="C493" s="10">
        <v>44621</v>
      </c>
      <c r="D493" s="5" t="s">
        <v>182</v>
      </c>
      <c r="E493" s="18">
        <v>412.46539999999999</v>
      </c>
      <c r="F493" s="8">
        <v>186520.72399999999</v>
      </c>
      <c r="G493" s="9">
        <v>211103574</v>
      </c>
      <c r="H493" s="18">
        <v>42.936199999999999</v>
      </c>
      <c r="I493" s="8">
        <v>2668.6772999999998</v>
      </c>
      <c r="J493" s="9">
        <v>3555822</v>
      </c>
      <c r="K493" s="18">
        <v>455.40159999999997</v>
      </c>
      <c r="L493" s="8">
        <v>189189.4013</v>
      </c>
      <c r="M493" s="9">
        <v>214659396</v>
      </c>
      <c r="N493" s="29">
        <v>24.747499999999999</v>
      </c>
      <c r="O493" s="30">
        <v>25.53</v>
      </c>
      <c r="P493" s="30">
        <v>23.8125</v>
      </c>
      <c r="Q493" s="30">
        <v>23.93</v>
      </c>
      <c r="R493" s="31">
        <v>-3.3000000000000002E-2</v>
      </c>
    </row>
    <row r="494" spans="1:18" x14ac:dyDescent="0.2">
      <c r="A494" s="11">
        <v>44645</v>
      </c>
      <c r="B494" s="5" t="s">
        <v>241</v>
      </c>
      <c r="C494" s="10">
        <v>44621</v>
      </c>
      <c r="D494" s="5" t="s">
        <v>182</v>
      </c>
      <c r="E494" s="18">
        <v>280.31279999999998</v>
      </c>
      <c r="F494" s="8">
        <v>37227.9496</v>
      </c>
      <c r="G494" s="9">
        <v>42157136</v>
      </c>
      <c r="H494" s="18">
        <v>36.208199999999998</v>
      </c>
      <c r="I494" s="8">
        <v>2796.4913000000001</v>
      </c>
      <c r="J494" s="9">
        <v>3760461</v>
      </c>
      <c r="K494" s="18">
        <v>316.52100000000002</v>
      </c>
      <c r="L494" s="8">
        <v>40024.440900000001</v>
      </c>
      <c r="M494" s="9">
        <v>45917597</v>
      </c>
      <c r="N494" s="29">
        <v>23.93</v>
      </c>
      <c r="O494" s="30">
        <v>24.272500000000001</v>
      </c>
      <c r="P494" s="30">
        <v>22.91</v>
      </c>
      <c r="Q494" s="30">
        <v>23.43</v>
      </c>
      <c r="R494" s="31">
        <v>-2.0899999999999998E-2</v>
      </c>
    </row>
    <row r="495" spans="1:18" x14ac:dyDescent="0.2">
      <c r="A495" s="11">
        <v>44648</v>
      </c>
      <c r="B495" s="5" t="s">
        <v>244</v>
      </c>
      <c r="C495" s="10">
        <v>44621</v>
      </c>
      <c r="D495" s="5" t="s">
        <v>182</v>
      </c>
      <c r="E495" s="18">
        <v>333.90109999999999</v>
      </c>
      <c r="F495" s="8">
        <v>53850.2814</v>
      </c>
      <c r="G495" s="9">
        <v>61200103</v>
      </c>
      <c r="H495" s="18">
        <v>33.354900000000001</v>
      </c>
      <c r="I495" s="8">
        <v>2913.3541</v>
      </c>
      <c r="J495" s="9">
        <v>3874022</v>
      </c>
      <c r="K495" s="18">
        <v>367.25599999999997</v>
      </c>
      <c r="L495" s="8">
        <v>56763.635499999997</v>
      </c>
      <c r="M495" s="9">
        <v>65074125</v>
      </c>
      <c r="N495" s="29">
        <v>23.43</v>
      </c>
      <c r="O495" s="30">
        <v>24.212499999999999</v>
      </c>
      <c r="P495" s="30">
        <v>19.59</v>
      </c>
      <c r="Q495" s="30">
        <v>22.61</v>
      </c>
      <c r="R495" s="31">
        <v>-3.5000000000000003E-2</v>
      </c>
    </row>
    <row r="496" spans="1:18" x14ac:dyDescent="0.2">
      <c r="A496" s="11">
        <v>44649</v>
      </c>
      <c r="B496" s="5" t="s">
        <v>242</v>
      </c>
      <c r="C496" s="10">
        <v>44621</v>
      </c>
      <c r="D496" s="5" t="s">
        <v>182</v>
      </c>
      <c r="E496" s="18">
        <v>305.12610000000001</v>
      </c>
      <c r="F496" s="8">
        <v>60213.285499999998</v>
      </c>
      <c r="G496" s="9">
        <v>68092643</v>
      </c>
      <c r="H496" s="18">
        <v>32.262900000000002</v>
      </c>
      <c r="I496" s="8">
        <v>2756.7624000000001</v>
      </c>
      <c r="J496" s="9">
        <v>3696507</v>
      </c>
      <c r="K496" s="18">
        <v>337.38900000000001</v>
      </c>
      <c r="L496" s="8">
        <v>62970.047899999998</v>
      </c>
      <c r="M496" s="9">
        <v>71789150</v>
      </c>
      <c r="N496" s="29">
        <v>22.61</v>
      </c>
      <c r="O496" s="30">
        <v>22.61</v>
      </c>
      <c r="P496" s="30">
        <v>21.102499999999999</v>
      </c>
      <c r="Q496" s="30">
        <v>21.302499999999998</v>
      </c>
      <c r="R496" s="31">
        <v>-5.7799999999999997E-2</v>
      </c>
    </row>
    <row r="497" spans="1:18" x14ac:dyDescent="0.2">
      <c r="A497" s="11">
        <v>44650</v>
      </c>
      <c r="B497" s="5" t="s">
        <v>240</v>
      </c>
      <c r="C497" s="10">
        <v>44621</v>
      </c>
      <c r="D497" s="5" t="s">
        <v>182</v>
      </c>
      <c r="E497" s="18">
        <v>289.9366</v>
      </c>
      <c r="F497" s="8">
        <v>73846.155899999998</v>
      </c>
      <c r="G497" s="9">
        <v>82879105</v>
      </c>
      <c r="H497" s="18">
        <v>35.546399999999998</v>
      </c>
      <c r="I497" s="8">
        <v>2617.0248999999999</v>
      </c>
      <c r="J497" s="9">
        <v>3426139</v>
      </c>
      <c r="K497" s="18">
        <v>325.483</v>
      </c>
      <c r="L497" s="8">
        <v>76463.180800000002</v>
      </c>
      <c r="M497" s="9">
        <v>86305244</v>
      </c>
      <c r="N497" s="29">
        <v>21.302499999999998</v>
      </c>
      <c r="O497" s="30">
        <v>21.302499999999998</v>
      </c>
      <c r="P497" s="30">
        <v>19.73</v>
      </c>
      <c r="Q497" s="30">
        <v>20.61</v>
      </c>
      <c r="R497" s="31">
        <v>-3.2500000000000001E-2</v>
      </c>
    </row>
    <row r="498" spans="1:18" x14ac:dyDescent="0.2">
      <c r="A498" s="11">
        <v>44651</v>
      </c>
      <c r="B498" s="5" t="s">
        <v>243</v>
      </c>
      <c r="C498" s="10">
        <v>44621</v>
      </c>
      <c r="D498" s="5" t="s">
        <v>182</v>
      </c>
      <c r="E498" s="18">
        <v>314.95620000000002</v>
      </c>
      <c r="F498" s="8">
        <v>152843.72810000001</v>
      </c>
      <c r="G498" s="9">
        <v>170480745</v>
      </c>
      <c r="H498" s="18">
        <v>32.604199999999999</v>
      </c>
      <c r="I498" s="8">
        <v>1706.1158</v>
      </c>
      <c r="J498" s="9">
        <v>2252150</v>
      </c>
      <c r="K498" s="18">
        <v>347.56040000000002</v>
      </c>
      <c r="L498" s="8">
        <v>154549.84390000001</v>
      </c>
      <c r="M498" s="9">
        <v>172732895</v>
      </c>
      <c r="N498" s="29">
        <v>20.61</v>
      </c>
      <c r="O498" s="30">
        <v>20.942499999999999</v>
      </c>
      <c r="P498" s="30">
        <v>20.212499999999999</v>
      </c>
      <c r="Q498" s="30">
        <v>20.56</v>
      </c>
      <c r="R498" s="31">
        <v>-2.3999999999999998E-3</v>
      </c>
    </row>
    <row r="499" spans="1:18" x14ac:dyDescent="0.2">
      <c r="A499" s="11">
        <v>44652</v>
      </c>
      <c r="B499" s="5" t="s">
        <v>241</v>
      </c>
      <c r="C499" s="10">
        <v>44652</v>
      </c>
      <c r="D499" s="5" t="s">
        <v>183</v>
      </c>
      <c r="E499" s="18">
        <v>249.0273</v>
      </c>
      <c r="F499" s="8">
        <v>38719.803399999997</v>
      </c>
      <c r="G499" s="9">
        <v>42880737</v>
      </c>
      <c r="H499" s="18">
        <v>41.942</v>
      </c>
      <c r="I499" s="8">
        <v>1713.0108</v>
      </c>
      <c r="J499" s="9">
        <v>2226966</v>
      </c>
      <c r="K499" s="18">
        <v>290.96929999999998</v>
      </c>
      <c r="L499" s="8">
        <v>40432.814200000001</v>
      </c>
      <c r="M499" s="9">
        <v>45107703</v>
      </c>
      <c r="N499" s="29">
        <v>20.56</v>
      </c>
      <c r="O499" s="30">
        <v>20.855</v>
      </c>
      <c r="P499" s="30">
        <v>18.12</v>
      </c>
      <c r="Q499" s="30">
        <v>18.434999999999999</v>
      </c>
      <c r="R499" s="31">
        <v>-0.10340000000000001</v>
      </c>
    </row>
    <row r="500" spans="1:18" x14ac:dyDescent="0.2">
      <c r="A500" s="11">
        <v>44655</v>
      </c>
      <c r="B500" s="5" t="s">
        <v>244</v>
      </c>
      <c r="C500" s="10">
        <v>44652</v>
      </c>
      <c r="D500" s="5" t="s">
        <v>183</v>
      </c>
      <c r="E500" s="18">
        <v>436.51769999999999</v>
      </c>
      <c r="F500" s="8">
        <v>80146.618700000006</v>
      </c>
      <c r="G500" s="9">
        <v>86296180</v>
      </c>
      <c r="H500" s="18">
        <v>65.039900000000003</v>
      </c>
      <c r="I500" s="8">
        <v>2749.7491</v>
      </c>
      <c r="J500" s="9">
        <v>3391952</v>
      </c>
      <c r="K500" s="18">
        <v>501.55759999999998</v>
      </c>
      <c r="L500" s="8">
        <v>82896.367800000007</v>
      </c>
      <c r="M500" s="9">
        <v>89688132</v>
      </c>
      <c r="N500" s="29">
        <v>18.434999999999999</v>
      </c>
      <c r="O500" s="30">
        <v>18.824999999999999</v>
      </c>
      <c r="P500" s="30">
        <v>17.592500000000001</v>
      </c>
      <c r="Q500" s="30">
        <v>17.907499999999999</v>
      </c>
      <c r="R500" s="31">
        <v>-2.86E-2</v>
      </c>
    </row>
    <row r="501" spans="1:18" x14ac:dyDescent="0.2">
      <c r="A501" s="11">
        <v>44656</v>
      </c>
      <c r="B501" s="5" t="s">
        <v>242</v>
      </c>
      <c r="C501" s="10">
        <v>44652</v>
      </c>
      <c r="D501" s="5" t="s">
        <v>183</v>
      </c>
      <c r="E501" s="18">
        <v>363.90460000000002</v>
      </c>
      <c r="F501" s="8">
        <v>82241.993199999997</v>
      </c>
      <c r="G501" s="9">
        <v>87909094</v>
      </c>
      <c r="H501" s="18">
        <v>61.204900000000002</v>
      </c>
      <c r="I501" s="8">
        <v>2550.4389000000001</v>
      </c>
      <c r="J501" s="9">
        <v>3024528</v>
      </c>
      <c r="K501" s="18">
        <v>425.10950000000003</v>
      </c>
      <c r="L501" s="8">
        <v>84792.432100000005</v>
      </c>
      <c r="M501" s="9">
        <v>90933622</v>
      </c>
      <c r="N501" s="29">
        <v>17.907499999999999</v>
      </c>
      <c r="O501" s="30">
        <v>18.63</v>
      </c>
      <c r="P501" s="30">
        <v>16.79</v>
      </c>
      <c r="Q501" s="30">
        <v>18.487500000000001</v>
      </c>
      <c r="R501" s="31">
        <v>3.2399999999999998E-2</v>
      </c>
    </row>
    <row r="502" spans="1:18" x14ac:dyDescent="0.2">
      <c r="A502" s="11">
        <v>44657</v>
      </c>
      <c r="B502" s="5" t="s">
        <v>240</v>
      </c>
      <c r="C502" s="10">
        <v>44652</v>
      </c>
      <c r="D502" s="5" t="s">
        <v>183</v>
      </c>
      <c r="E502" s="18">
        <v>341.755</v>
      </c>
      <c r="F502" s="8">
        <v>99954.808999999994</v>
      </c>
      <c r="G502" s="9">
        <v>107994740</v>
      </c>
      <c r="H502" s="18">
        <v>65.708200000000005</v>
      </c>
      <c r="I502" s="8">
        <v>2572.2827000000002</v>
      </c>
      <c r="J502" s="9">
        <v>2941501</v>
      </c>
      <c r="K502" s="18">
        <v>407.46319999999997</v>
      </c>
      <c r="L502" s="8">
        <v>102527.0917</v>
      </c>
      <c r="M502" s="9">
        <v>110936241</v>
      </c>
      <c r="N502" s="29">
        <v>18.487500000000001</v>
      </c>
      <c r="O502" s="30">
        <v>19.282499999999999</v>
      </c>
      <c r="P502" s="30">
        <v>16.809999999999999</v>
      </c>
      <c r="Q502" s="30">
        <v>19.022500000000001</v>
      </c>
      <c r="R502" s="31">
        <v>2.8899999999999999E-2</v>
      </c>
    </row>
    <row r="503" spans="1:18" x14ac:dyDescent="0.2">
      <c r="A503" s="11">
        <v>44658</v>
      </c>
      <c r="B503" s="5" t="s">
        <v>243</v>
      </c>
      <c r="C503" s="10">
        <v>44652</v>
      </c>
      <c r="D503" s="5" t="s">
        <v>183</v>
      </c>
      <c r="E503" s="18">
        <v>395.25889999999998</v>
      </c>
      <c r="F503" s="8">
        <v>205979.0098</v>
      </c>
      <c r="G503" s="9">
        <v>222831456</v>
      </c>
      <c r="H503" s="18">
        <v>56.153599999999997</v>
      </c>
      <c r="I503" s="8">
        <v>2347.5945000000002</v>
      </c>
      <c r="J503" s="9">
        <v>2815193</v>
      </c>
      <c r="K503" s="18">
        <v>451.41250000000002</v>
      </c>
      <c r="L503" s="8">
        <v>208326.60430000001</v>
      </c>
      <c r="M503" s="9">
        <v>225646649</v>
      </c>
      <c r="N503" s="29">
        <v>19.022500000000001</v>
      </c>
      <c r="O503" s="30">
        <v>19.489999999999998</v>
      </c>
      <c r="P503" s="30">
        <v>17.717500000000001</v>
      </c>
      <c r="Q503" s="30">
        <v>18.997499999999999</v>
      </c>
      <c r="R503" s="31">
        <v>-1.2999999999999999E-3</v>
      </c>
    </row>
    <row r="504" spans="1:18" x14ac:dyDescent="0.2">
      <c r="A504" s="11">
        <v>44659</v>
      </c>
      <c r="B504" s="5" t="s">
        <v>241</v>
      </c>
      <c r="C504" s="10">
        <v>44652</v>
      </c>
      <c r="D504" s="5" t="s">
        <v>183</v>
      </c>
      <c r="E504" s="18">
        <v>333.1884</v>
      </c>
      <c r="F504" s="8">
        <v>59118.453800000003</v>
      </c>
      <c r="G504" s="9">
        <v>64119038</v>
      </c>
      <c r="H504" s="18">
        <v>50.673699999999997</v>
      </c>
      <c r="I504" s="8">
        <v>2341.9539</v>
      </c>
      <c r="J504" s="9">
        <v>2979145</v>
      </c>
      <c r="K504" s="18">
        <v>383.8621</v>
      </c>
      <c r="L504" s="8">
        <v>61460.407700000003</v>
      </c>
      <c r="M504" s="9">
        <v>67098183</v>
      </c>
      <c r="N504" s="29">
        <v>18.997499999999999</v>
      </c>
      <c r="O504" s="30">
        <v>20.087499999999999</v>
      </c>
      <c r="P504" s="30">
        <v>17.53</v>
      </c>
      <c r="Q504" s="30">
        <v>17.6875</v>
      </c>
      <c r="R504" s="31">
        <v>-6.9000000000000006E-2</v>
      </c>
    </row>
    <row r="505" spans="1:18" x14ac:dyDescent="0.2">
      <c r="A505" s="11">
        <v>44662</v>
      </c>
      <c r="B505" s="5" t="s">
        <v>244</v>
      </c>
      <c r="C505" s="10">
        <v>44652</v>
      </c>
      <c r="D505" s="5" t="s">
        <v>183</v>
      </c>
      <c r="E505" s="18">
        <v>301.00749999999999</v>
      </c>
      <c r="F505" s="8">
        <v>70000.016600000003</v>
      </c>
      <c r="G505" s="9">
        <v>75985343</v>
      </c>
      <c r="H505" s="18">
        <v>42.245399999999997</v>
      </c>
      <c r="I505" s="8">
        <v>2120.2408999999998</v>
      </c>
      <c r="J505" s="9">
        <v>2731310</v>
      </c>
      <c r="K505" s="18">
        <v>343.25290000000001</v>
      </c>
      <c r="L505" s="8">
        <v>72120.257500000007</v>
      </c>
      <c r="M505" s="9">
        <v>78716653</v>
      </c>
      <c r="N505" s="29">
        <v>17.6875</v>
      </c>
      <c r="O505" s="30">
        <v>19.145</v>
      </c>
      <c r="P505" s="30">
        <v>16.642499999999998</v>
      </c>
      <c r="Q505" s="30">
        <v>18.27</v>
      </c>
      <c r="R505" s="31">
        <v>3.2899999999999999E-2</v>
      </c>
    </row>
    <row r="506" spans="1:18" x14ac:dyDescent="0.2">
      <c r="A506" s="11">
        <v>44663</v>
      </c>
      <c r="B506" s="5" t="s">
        <v>242</v>
      </c>
      <c r="C506" s="10">
        <v>44652</v>
      </c>
      <c r="D506" s="5" t="s">
        <v>183</v>
      </c>
      <c r="E506" s="18">
        <v>361.6463</v>
      </c>
      <c r="F506" s="8">
        <v>110130.6838</v>
      </c>
      <c r="G506" s="9">
        <v>120506653</v>
      </c>
      <c r="H506" s="18">
        <v>43.653300000000002</v>
      </c>
      <c r="I506" s="8">
        <v>2523.1084999999998</v>
      </c>
      <c r="J506" s="9">
        <v>3283539</v>
      </c>
      <c r="K506" s="18">
        <v>405.2996</v>
      </c>
      <c r="L506" s="8">
        <v>112653.7923</v>
      </c>
      <c r="M506" s="9">
        <v>123790192</v>
      </c>
      <c r="N506" s="29">
        <v>18.27</v>
      </c>
      <c r="O506" s="30">
        <v>18.672499999999999</v>
      </c>
      <c r="P506" s="30">
        <v>15.085000000000001</v>
      </c>
      <c r="Q506" s="30">
        <v>18.157499999999999</v>
      </c>
      <c r="R506" s="31">
        <v>-6.1999999999999998E-3</v>
      </c>
    </row>
    <row r="507" spans="1:18" x14ac:dyDescent="0.2">
      <c r="A507" s="11">
        <v>44664</v>
      </c>
      <c r="B507" s="5" t="s">
        <v>240</v>
      </c>
      <c r="C507" s="10">
        <v>44652</v>
      </c>
      <c r="D507" s="5" t="s">
        <v>183</v>
      </c>
      <c r="E507" s="18">
        <v>341.41500000000002</v>
      </c>
      <c r="F507" s="8">
        <v>182968.1844</v>
      </c>
      <c r="G507" s="9">
        <v>199271883</v>
      </c>
      <c r="H507" s="18">
        <v>32.534199999999998</v>
      </c>
      <c r="I507" s="8">
        <v>2103.6125000000002</v>
      </c>
      <c r="J507" s="9">
        <v>2707705</v>
      </c>
      <c r="K507" s="18">
        <v>373.94920000000002</v>
      </c>
      <c r="L507" s="8">
        <v>185071.79689999999</v>
      </c>
      <c r="M507" s="9">
        <v>201979588</v>
      </c>
      <c r="N507" s="29">
        <v>18.157499999999999</v>
      </c>
      <c r="O507" s="30">
        <v>18.4025</v>
      </c>
      <c r="P507" s="30">
        <v>16.192499999999999</v>
      </c>
      <c r="Q507" s="30">
        <v>17.785</v>
      </c>
      <c r="R507" s="31">
        <v>-2.0500000000000001E-2</v>
      </c>
    </row>
    <row r="508" spans="1:18" x14ac:dyDescent="0.2">
      <c r="A508" s="11">
        <v>44669</v>
      </c>
      <c r="B508" s="5" t="s">
        <v>244</v>
      </c>
      <c r="C508" s="10">
        <v>44652</v>
      </c>
      <c r="D508" s="5" t="s">
        <v>183</v>
      </c>
      <c r="E508" s="18">
        <v>311.34500000000003</v>
      </c>
      <c r="F508" s="8">
        <v>59139.472600000001</v>
      </c>
      <c r="G508" s="9">
        <v>65654623</v>
      </c>
      <c r="H508" s="18">
        <v>40.242100000000001</v>
      </c>
      <c r="I508" s="8">
        <v>2982.5155</v>
      </c>
      <c r="J508" s="9">
        <v>3902569</v>
      </c>
      <c r="K508" s="18">
        <v>351.58710000000002</v>
      </c>
      <c r="L508" s="8">
        <v>62121.988100000002</v>
      </c>
      <c r="M508" s="9">
        <v>69557192</v>
      </c>
      <c r="N508" s="29">
        <v>17.785</v>
      </c>
      <c r="O508" s="30">
        <v>20.482500000000002</v>
      </c>
      <c r="P508" s="30">
        <v>17.785</v>
      </c>
      <c r="Q508" s="30">
        <v>19.335000000000001</v>
      </c>
      <c r="R508" s="31">
        <v>8.72E-2</v>
      </c>
    </row>
    <row r="509" spans="1:18" x14ac:dyDescent="0.2">
      <c r="A509" s="11">
        <v>44670</v>
      </c>
      <c r="B509" s="5" t="s">
        <v>242</v>
      </c>
      <c r="C509" s="10">
        <v>44652</v>
      </c>
      <c r="D509" s="5" t="s">
        <v>183</v>
      </c>
      <c r="E509" s="18">
        <v>405.72300000000001</v>
      </c>
      <c r="F509" s="8">
        <v>94421.046100000007</v>
      </c>
      <c r="G509" s="9">
        <v>105151923</v>
      </c>
      <c r="H509" s="18">
        <v>48.404499999999999</v>
      </c>
      <c r="I509" s="8">
        <v>3485.1552000000001</v>
      </c>
      <c r="J509" s="9">
        <v>4642955</v>
      </c>
      <c r="K509" s="18">
        <v>454.1275</v>
      </c>
      <c r="L509" s="8">
        <v>97906.201300000001</v>
      </c>
      <c r="M509" s="9">
        <v>109794878</v>
      </c>
      <c r="N509" s="29">
        <v>19.335000000000001</v>
      </c>
      <c r="O509" s="30">
        <v>20.807500000000001</v>
      </c>
      <c r="P509" s="30">
        <v>14.6275</v>
      </c>
      <c r="Q509" s="30">
        <v>19.774999999999999</v>
      </c>
      <c r="R509" s="31">
        <v>2.2800000000000001E-2</v>
      </c>
    </row>
    <row r="510" spans="1:18" x14ac:dyDescent="0.2">
      <c r="A510" s="11">
        <v>44671</v>
      </c>
      <c r="B510" s="5" t="s">
        <v>240</v>
      </c>
      <c r="C510" s="10">
        <v>44652</v>
      </c>
      <c r="D510" s="5" t="s">
        <v>183</v>
      </c>
      <c r="E510" s="18">
        <v>400.66</v>
      </c>
      <c r="F510" s="8">
        <v>114434.3115</v>
      </c>
      <c r="G510" s="9">
        <v>128604933</v>
      </c>
      <c r="H510" s="18">
        <v>38.453800000000001</v>
      </c>
      <c r="I510" s="8">
        <v>2989.04</v>
      </c>
      <c r="J510" s="9">
        <v>4041172</v>
      </c>
      <c r="K510" s="18">
        <v>439.11380000000003</v>
      </c>
      <c r="L510" s="8">
        <v>117423.3515</v>
      </c>
      <c r="M510" s="9">
        <v>132646105</v>
      </c>
      <c r="N510" s="29">
        <v>19.774999999999999</v>
      </c>
      <c r="O510" s="30">
        <v>20.265000000000001</v>
      </c>
      <c r="P510" s="30">
        <v>17.835000000000001</v>
      </c>
      <c r="Q510" s="30">
        <v>18.672499999999999</v>
      </c>
      <c r="R510" s="31">
        <v>-5.5800000000000002E-2</v>
      </c>
    </row>
    <row r="511" spans="1:18" x14ac:dyDescent="0.2">
      <c r="A511" s="11">
        <v>44672</v>
      </c>
      <c r="B511" s="5" t="s">
        <v>243</v>
      </c>
      <c r="C511" s="10">
        <v>44652</v>
      </c>
      <c r="D511" s="5" t="s">
        <v>183</v>
      </c>
      <c r="E511" s="18">
        <v>346.255</v>
      </c>
      <c r="F511" s="8">
        <v>181936.43290000001</v>
      </c>
      <c r="G511" s="9">
        <v>202791814</v>
      </c>
      <c r="H511" s="18">
        <v>37.240400000000001</v>
      </c>
      <c r="I511" s="8">
        <v>2871.7453999999998</v>
      </c>
      <c r="J511" s="9">
        <v>3883845</v>
      </c>
      <c r="K511" s="18">
        <v>383.49540000000002</v>
      </c>
      <c r="L511" s="8">
        <v>184808.1783</v>
      </c>
      <c r="M511" s="9">
        <v>206675659</v>
      </c>
      <c r="N511" s="29">
        <v>18.672499999999999</v>
      </c>
      <c r="O511" s="30">
        <v>18.672499999999999</v>
      </c>
      <c r="P511" s="30">
        <v>13.35</v>
      </c>
      <c r="Q511" s="30">
        <v>17.852499999999999</v>
      </c>
      <c r="R511" s="31">
        <v>-4.3900000000000002E-2</v>
      </c>
    </row>
    <row r="512" spans="1:18" x14ac:dyDescent="0.2">
      <c r="A512" s="11">
        <v>44673</v>
      </c>
      <c r="B512" s="5" t="s">
        <v>241</v>
      </c>
      <c r="C512" s="10">
        <v>44652</v>
      </c>
      <c r="D512" s="5" t="s">
        <v>183</v>
      </c>
      <c r="E512" s="18">
        <v>294.57990000000001</v>
      </c>
      <c r="F512" s="8">
        <v>50636.207499999997</v>
      </c>
      <c r="G512" s="9">
        <v>56723213</v>
      </c>
      <c r="H512" s="18">
        <v>37.115200000000002</v>
      </c>
      <c r="I512" s="8">
        <v>3166.4949000000001</v>
      </c>
      <c r="J512" s="9">
        <v>4129527</v>
      </c>
      <c r="K512" s="18">
        <v>331.69510000000002</v>
      </c>
      <c r="L512" s="8">
        <v>53802.702400000002</v>
      </c>
      <c r="M512" s="9">
        <v>60852740</v>
      </c>
      <c r="N512" s="29">
        <v>17.852499999999999</v>
      </c>
      <c r="O512" s="30">
        <v>18.760000000000002</v>
      </c>
      <c r="P512" s="30">
        <v>17.8125</v>
      </c>
      <c r="Q512" s="30">
        <v>18.352499999999999</v>
      </c>
      <c r="R512" s="31">
        <v>2.8000000000000001E-2</v>
      </c>
    </row>
    <row r="513" spans="1:18" x14ac:dyDescent="0.2">
      <c r="A513" s="11">
        <v>44676</v>
      </c>
      <c r="B513" s="5" t="s">
        <v>244</v>
      </c>
      <c r="C513" s="10">
        <v>44652</v>
      </c>
      <c r="D513" s="5" t="s">
        <v>183</v>
      </c>
      <c r="E513" s="18">
        <v>376.72</v>
      </c>
      <c r="F513" s="8">
        <v>66506.601999999999</v>
      </c>
      <c r="G513" s="9">
        <v>75221801</v>
      </c>
      <c r="H513" s="18">
        <v>32.384099999999997</v>
      </c>
      <c r="I513" s="8">
        <v>3145.0707000000002</v>
      </c>
      <c r="J513" s="9">
        <v>4129423</v>
      </c>
      <c r="K513" s="18">
        <v>409.10410000000002</v>
      </c>
      <c r="L513" s="8">
        <v>69651.672699999996</v>
      </c>
      <c r="M513" s="9">
        <v>79351224</v>
      </c>
      <c r="N513" s="29">
        <v>18.352499999999999</v>
      </c>
      <c r="O513" s="30">
        <v>21.754999999999999</v>
      </c>
      <c r="P513" s="30">
        <v>18.352499999999999</v>
      </c>
      <c r="Q513" s="30">
        <v>21.2575</v>
      </c>
      <c r="R513" s="31">
        <v>0.1583</v>
      </c>
    </row>
    <row r="514" spans="1:18" x14ac:dyDescent="0.2">
      <c r="A514" s="11">
        <v>44677</v>
      </c>
      <c r="B514" s="5" t="s">
        <v>242</v>
      </c>
      <c r="C514" s="10">
        <v>44652</v>
      </c>
      <c r="D514" s="5" t="s">
        <v>183</v>
      </c>
      <c r="E514" s="18">
        <v>314.09629999999999</v>
      </c>
      <c r="F514" s="8">
        <v>71575.165900000007</v>
      </c>
      <c r="G514" s="9">
        <v>80668926</v>
      </c>
      <c r="H514" s="18">
        <v>34.363</v>
      </c>
      <c r="I514" s="8">
        <v>3131.8334</v>
      </c>
      <c r="J514" s="9">
        <v>3993556</v>
      </c>
      <c r="K514" s="18">
        <v>348.45929999999998</v>
      </c>
      <c r="L514" s="8">
        <v>74706.999299999996</v>
      </c>
      <c r="M514" s="9">
        <v>84662482</v>
      </c>
      <c r="N514" s="29">
        <v>21.2575</v>
      </c>
      <c r="O514" s="30">
        <v>21.2575</v>
      </c>
      <c r="P514" s="30">
        <v>19.004999999999999</v>
      </c>
      <c r="Q514" s="30">
        <v>19.1875</v>
      </c>
      <c r="R514" s="31">
        <v>-9.74E-2</v>
      </c>
    </row>
    <row r="515" spans="1:18" x14ac:dyDescent="0.2">
      <c r="A515" s="11">
        <v>44678</v>
      </c>
      <c r="B515" s="5" t="s">
        <v>240</v>
      </c>
      <c r="C515" s="10">
        <v>44652</v>
      </c>
      <c r="D515" s="5" t="s">
        <v>183</v>
      </c>
      <c r="E515" s="18">
        <v>339.2235</v>
      </c>
      <c r="F515" s="8">
        <v>94116.340100000001</v>
      </c>
      <c r="G515" s="9">
        <v>106606753</v>
      </c>
      <c r="H515" s="18">
        <v>32.2258</v>
      </c>
      <c r="I515" s="8">
        <v>2646.7060999999999</v>
      </c>
      <c r="J515" s="9">
        <v>3411410</v>
      </c>
      <c r="K515" s="18">
        <v>371.44929999999999</v>
      </c>
      <c r="L515" s="8">
        <v>96763.046199999997</v>
      </c>
      <c r="M515" s="9">
        <v>110018163</v>
      </c>
      <c r="N515" s="29">
        <v>19.1875</v>
      </c>
      <c r="O515" s="30">
        <v>21.364999999999998</v>
      </c>
      <c r="P515" s="30">
        <v>19.1875</v>
      </c>
      <c r="Q515" s="30">
        <v>20.605</v>
      </c>
      <c r="R515" s="31">
        <v>7.3899999999999993E-2</v>
      </c>
    </row>
    <row r="516" spans="1:18" x14ac:dyDescent="0.2">
      <c r="A516" s="11">
        <v>44679</v>
      </c>
      <c r="B516" s="5" t="s">
        <v>243</v>
      </c>
      <c r="C516" s="10">
        <v>44652</v>
      </c>
      <c r="D516" s="5" t="s">
        <v>183</v>
      </c>
      <c r="E516" s="18">
        <v>364.3664</v>
      </c>
      <c r="F516" s="8">
        <v>187598.39249999999</v>
      </c>
      <c r="G516" s="9">
        <v>211304468</v>
      </c>
      <c r="H516" s="18">
        <v>34.983499999999999</v>
      </c>
      <c r="I516" s="8">
        <v>2024.3130000000001</v>
      </c>
      <c r="J516" s="9">
        <v>2674181</v>
      </c>
      <c r="K516" s="18">
        <v>399.34989999999999</v>
      </c>
      <c r="L516" s="8">
        <v>189622.70550000001</v>
      </c>
      <c r="M516" s="9">
        <v>213978649</v>
      </c>
      <c r="N516" s="29">
        <v>20.605</v>
      </c>
      <c r="O516" s="30">
        <v>20.605</v>
      </c>
      <c r="P516" s="30">
        <v>19.022500000000001</v>
      </c>
      <c r="Q516" s="30">
        <v>19.377500000000001</v>
      </c>
      <c r="R516" s="31">
        <v>-5.96E-2</v>
      </c>
    </row>
    <row r="517" spans="1:18" x14ac:dyDescent="0.2">
      <c r="A517" s="11">
        <v>44680</v>
      </c>
      <c r="B517" s="5" t="s">
        <v>241</v>
      </c>
      <c r="C517" s="10">
        <v>44652</v>
      </c>
      <c r="D517" s="5" t="s">
        <v>183</v>
      </c>
      <c r="E517" s="18">
        <v>358.96449999999999</v>
      </c>
      <c r="F517" s="8">
        <v>60357.241999999998</v>
      </c>
      <c r="G517" s="9">
        <v>67562548</v>
      </c>
      <c r="H517" s="18">
        <v>44.967799999999997</v>
      </c>
      <c r="I517" s="8">
        <v>2010.9768999999999</v>
      </c>
      <c r="J517" s="9">
        <v>2742437</v>
      </c>
      <c r="K517" s="18">
        <v>403.9323</v>
      </c>
      <c r="L517" s="8">
        <v>62368.2189</v>
      </c>
      <c r="M517" s="9">
        <v>70304985</v>
      </c>
      <c r="N517" s="29">
        <v>19.377500000000001</v>
      </c>
      <c r="O517" s="30">
        <v>19.647500000000001</v>
      </c>
      <c r="P517" s="30">
        <v>18.2075</v>
      </c>
      <c r="Q517" s="30">
        <v>19.414999999999999</v>
      </c>
      <c r="R517" s="31">
        <v>1.9E-3</v>
      </c>
    </row>
    <row r="518" spans="1:18" x14ac:dyDescent="0.2">
      <c r="A518" s="11">
        <v>44683</v>
      </c>
      <c r="B518" s="5" t="s">
        <v>244</v>
      </c>
      <c r="C518" s="10">
        <v>44682</v>
      </c>
      <c r="D518" s="5" t="s">
        <v>183</v>
      </c>
      <c r="E518" s="18">
        <v>329.71559999999999</v>
      </c>
      <c r="F518" s="8">
        <v>62734.676099999997</v>
      </c>
      <c r="G518" s="9">
        <v>71109541</v>
      </c>
      <c r="H518" s="18">
        <v>34.5839</v>
      </c>
      <c r="I518" s="8">
        <v>1602.2375</v>
      </c>
      <c r="J518" s="9">
        <v>2203487</v>
      </c>
      <c r="K518" s="18">
        <v>364.29950000000002</v>
      </c>
      <c r="L518" s="8">
        <v>64336.9136</v>
      </c>
      <c r="M518" s="9">
        <v>73313028</v>
      </c>
      <c r="N518" s="29">
        <v>19.414999999999999</v>
      </c>
      <c r="O518" s="30">
        <v>21.0625</v>
      </c>
      <c r="P518" s="30">
        <v>19.414999999999999</v>
      </c>
      <c r="Q518" s="30">
        <v>20.282499999999999</v>
      </c>
      <c r="R518" s="31">
        <v>4.4699999999999997E-2</v>
      </c>
    </row>
    <row r="519" spans="1:18" x14ac:dyDescent="0.2">
      <c r="A519" s="11">
        <v>44685</v>
      </c>
      <c r="B519" s="5" t="s">
        <v>240</v>
      </c>
      <c r="C519" s="10">
        <v>44682</v>
      </c>
      <c r="D519" s="5" t="s">
        <v>183</v>
      </c>
      <c r="E519" s="18">
        <v>477.94119999999998</v>
      </c>
      <c r="F519" s="8">
        <v>123664.27860000001</v>
      </c>
      <c r="G519" s="9">
        <v>140948055</v>
      </c>
      <c r="H519" s="18">
        <v>37.033700000000003</v>
      </c>
      <c r="I519" s="8">
        <v>1907.2999</v>
      </c>
      <c r="J519" s="9">
        <v>2620900</v>
      </c>
      <c r="K519" s="18">
        <v>514.97490000000005</v>
      </c>
      <c r="L519" s="8">
        <v>125571.5785</v>
      </c>
      <c r="M519" s="9">
        <v>143568955</v>
      </c>
      <c r="N519" s="29">
        <v>20.282499999999999</v>
      </c>
      <c r="O519" s="30">
        <v>22.387499999999999</v>
      </c>
      <c r="P519" s="30">
        <v>18.427499999999998</v>
      </c>
      <c r="Q519" s="30">
        <v>21.877500000000001</v>
      </c>
      <c r="R519" s="31">
        <v>7.8600000000000003E-2</v>
      </c>
    </row>
    <row r="520" spans="1:18" x14ac:dyDescent="0.2">
      <c r="A520" s="11">
        <v>44686</v>
      </c>
      <c r="B520" s="5" t="s">
        <v>243</v>
      </c>
      <c r="C520" s="10">
        <v>44682</v>
      </c>
      <c r="D520" s="5" t="s">
        <v>183</v>
      </c>
      <c r="E520" s="18">
        <v>439.43110000000001</v>
      </c>
      <c r="F520" s="8">
        <v>227695.10980000001</v>
      </c>
      <c r="G520" s="9">
        <v>261305213</v>
      </c>
      <c r="H520" s="18">
        <v>31.394300000000001</v>
      </c>
      <c r="I520" s="8">
        <v>1681.6614</v>
      </c>
      <c r="J520" s="9">
        <v>2367590</v>
      </c>
      <c r="K520" s="18">
        <v>470.8254</v>
      </c>
      <c r="L520" s="8">
        <v>229376.77119999999</v>
      </c>
      <c r="M520" s="9">
        <v>263672803</v>
      </c>
      <c r="N520" s="29">
        <v>21.877500000000001</v>
      </c>
      <c r="O520" s="30">
        <v>21.877500000000001</v>
      </c>
      <c r="P520" s="30">
        <v>19.614999999999998</v>
      </c>
      <c r="Q520" s="30">
        <v>20.2925</v>
      </c>
      <c r="R520" s="31">
        <v>-7.2400000000000006E-2</v>
      </c>
    </row>
    <row r="521" spans="1:18" x14ac:dyDescent="0.2">
      <c r="A521" s="11">
        <v>44687</v>
      </c>
      <c r="B521" s="5" t="s">
        <v>241</v>
      </c>
      <c r="C521" s="10">
        <v>44682</v>
      </c>
      <c r="D521" s="5" t="s">
        <v>183</v>
      </c>
      <c r="E521" s="18">
        <v>406.2978</v>
      </c>
      <c r="F521" s="8">
        <v>58329.861199999999</v>
      </c>
      <c r="G521" s="9">
        <v>68193154</v>
      </c>
      <c r="H521" s="18">
        <v>38.093400000000003</v>
      </c>
      <c r="I521" s="8">
        <v>2134.7379000000001</v>
      </c>
      <c r="J521" s="9">
        <v>3044316</v>
      </c>
      <c r="K521" s="18">
        <v>444.39120000000003</v>
      </c>
      <c r="L521" s="8">
        <v>60464.599099999999</v>
      </c>
      <c r="M521" s="9">
        <v>71237470</v>
      </c>
      <c r="N521" s="29">
        <v>20.2925</v>
      </c>
      <c r="O521" s="30">
        <v>21.81</v>
      </c>
      <c r="P521" s="30">
        <v>19.3325</v>
      </c>
      <c r="Q521" s="30">
        <v>21.25</v>
      </c>
      <c r="R521" s="31">
        <v>4.7199999999999999E-2</v>
      </c>
    </row>
    <row r="522" spans="1:18" x14ac:dyDescent="0.2">
      <c r="A522" s="11">
        <v>44690</v>
      </c>
      <c r="B522" s="5" t="s">
        <v>244</v>
      </c>
      <c r="C522" s="10">
        <v>44682</v>
      </c>
      <c r="D522" s="5" t="s">
        <v>183</v>
      </c>
      <c r="E522" s="18">
        <v>416.3544</v>
      </c>
      <c r="F522" s="8">
        <v>73595.497499999998</v>
      </c>
      <c r="G522" s="9">
        <v>87135946</v>
      </c>
      <c r="H522" s="18">
        <v>34.545900000000003</v>
      </c>
      <c r="I522" s="8">
        <v>2051.0437000000002</v>
      </c>
      <c r="J522" s="9">
        <v>2933914</v>
      </c>
      <c r="K522" s="18">
        <v>450.90030000000002</v>
      </c>
      <c r="L522" s="8">
        <v>75646.541200000007</v>
      </c>
      <c r="M522" s="9">
        <v>90069860</v>
      </c>
      <c r="N522" s="29">
        <v>21.25</v>
      </c>
      <c r="O522" s="30">
        <v>22.52</v>
      </c>
      <c r="P522" s="30">
        <v>18.96</v>
      </c>
      <c r="Q522" s="30">
        <v>22.032499999999999</v>
      </c>
      <c r="R522" s="31">
        <v>3.6799999999999999E-2</v>
      </c>
    </row>
    <row r="523" spans="1:18" x14ac:dyDescent="0.2">
      <c r="A523" s="11">
        <v>44691</v>
      </c>
      <c r="B523" s="5" t="s">
        <v>242</v>
      </c>
      <c r="C523" s="10">
        <v>44682</v>
      </c>
      <c r="D523" s="5" t="s">
        <v>183</v>
      </c>
      <c r="E523" s="18">
        <v>373.1189</v>
      </c>
      <c r="F523" s="8">
        <v>77184.271099999998</v>
      </c>
      <c r="G523" s="9">
        <v>91487930</v>
      </c>
      <c r="H523" s="18">
        <v>32.517600000000002</v>
      </c>
      <c r="I523" s="8">
        <v>1920.5337999999999</v>
      </c>
      <c r="J523" s="9">
        <v>2790072</v>
      </c>
      <c r="K523" s="18">
        <v>405.63650000000001</v>
      </c>
      <c r="L523" s="8">
        <v>79104.804900000003</v>
      </c>
      <c r="M523" s="9">
        <v>94278002</v>
      </c>
      <c r="N523" s="29">
        <v>22.032499999999999</v>
      </c>
      <c r="O523" s="30">
        <v>22.515000000000001</v>
      </c>
      <c r="P523" s="30">
        <v>21.217500000000001</v>
      </c>
      <c r="Q523" s="30">
        <v>22.302499999999998</v>
      </c>
      <c r="R523" s="31">
        <v>1.23E-2</v>
      </c>
    </row>
    <row r="524" spans="1:18" x14ac:dyDescent="0.2">
      <c r="A524" s="11">
        <v>44692</v>
      </c>
      <c r="B524" s="5" t="s">
        <v>240</v>
      </c>
      <c r="C524" s="10">
        <v>44682</v>
      </c>
      <c r="D524" s="5" t="s">
        <v>183</v>
      </c>
      <c r="E524" s="18">
        <v>445.35570000000001</v>
      </c>
      <c r="F524" s="8">
        <v>115163.9013</v>
      </c>
      <c r="G524" s="9">
        <v>137017332</v>
      </c>
      <c r="H524" s="18">
        <v>34.597200000000001</v>
      </c>
      <c r="I524" s="8">
        <v>2047.7473</v>
      </c>
      <c r="J524" s="9">
        <v>3074673</v>
      </c>
      <c r="K524" s="18">
        <v>479.9529</v>
      </c>
      <c r="L524" s="8">
        <v>117211.6486</v>
      </c>
      <c r="M524" s="9">
        <v>140092005</v>
      </c>
      <c r="N524" s="29">
        <v>22.302499999999998</v>
      </c>
      <c r="O524" s="30">
        <v>24.1875</v>
      </c>
      <c r="P524" s="30">
        <v>20.482500000000002</v>
      </c>
      <c r="Q524" s="30">
        <v>22.802499999999998</v>
      </c>
      <c r="R524" s="31">
        <v>2.24E-2</v>
      </c>
    </row>
    <row r="525" spans="1:18" x14ac:dyDescent="0.2">
      <c r="A525" s="11">
        <v>44693</v>
      </c>
      <c r="B525" s="5" t="s">
        <v>243</v>
      </c>
      <c r="C525" s="10">
        <v>44682</v>
      </c>
      <c r="D525" s="5" t="s">
        <v>183</v>
      </c>
      <c r="E525" s="18">
        <v>505.45429999999999</v>
      </c>
      <c r="F525" s="8">
        <v>204777.4731</v>
      </c>
      <c r="G525" s="9">
        <v>247307328</v>
      </c>
      <c r="H525" s="18">
        <v>32.068399999999997</v>
      </c>
      <c r="I525" s="8">
        <v>1853.3151</v>
      </c>
      <c r="J525" s="9">
        <v>2791143</v>
      </c>
      <c r="K525" s="18">
        <v>537.52269999999999</v>
      </c>
      <c r="L525" s="8">
        <v>206630.78820000001</v>
      </c>
      <c r="M525" s="9">
        <v>250098471</v>
      </c>
      <c r="N525" s="29">
        <v>22.802499999999998</v>
      </c>
      <c r="O525" s="30">
        <v>25.315000000000001</v>
      </c>
      <c r="P525" s="30">
        <v>21.15</v>
      </c>
      <c r="Q525" s="30">
        <v>24.265000000000001</v>
      </c>
      <c r="R525" s="31">
        <v>6.4100000000000004E-2</v>
      </c>
    </row>
    <row r="526" spans="1:18" x14ac:dyDescent="0.2">
      <c r="A526" s="11">
        <v>44694</v>
      </c>
      <c r="B526" s="5" t="s">
        <v>241</v>
      </c>
      <c r="C526" s="10">
        <v>44682</v>
      </c>
      <c r="D526" s="5" t="s">
        <v>183</v>
      </c>
      <c r="E526" s="18">
        <v>429.50659999999999</v>
      </c>
      <c r="F526" s="8">
        <v>61413.176899999999</v>
      </c>
      <c r="G526" s="9">
        <v>73970461</v>
      </c>
      <c r="H526" s="18">
        <v>39.976100000000002</v>
      </c>
      <c r="I526" s="8">
        <v>2447.4668000000001</v>
      </c>
      <c r="J526" s="9">
        <v>3671417</v>
      </c>
      <c r="K526" s="18">
        <v>469.48270000000002</v>
      </c>
      <c r="L526" s="8">
        <v>63860.643700000001</v>
      </c>
      <c r="M526" s="9">
        <v>77641878</v>
      </c>
      <c r="N526" s="29">
        <v>24.265000000000001</v>
      </c>
      <c r="O526" s="30">
        <v>24.265000000000001</v>
      </c>
      <c r="P526" s="30">
        <v>20.967500000000001</v>
      </c>
      <c r="Q526" s="30">
        <v>23.484999999999999</v>
      </c>
      <c r="R526" s="31">
        <v>-3.2099999999999997E-2</v>
      </c>
    </row>
    <row r="527" spans="1:18" x14ac:dyDescent="0.2">
      <c r="A527" s="11">
        <v>44697</v>
      </c>
      <c r="B527" s="5" t="s">
        <v>244</v>
      </c>
      <c r="C527" s="10">
        <v>44682</v>
      </c>
      <c r="D527" s="5" t="s">
        <v>183</v>
      </c>
      <c r="E527" s="18">
        <v>388.4658</v>
      </c>
      <c r="F527" s="8">
        <v>65020.254200000003</v>
      </c>
      <c r="G527" s="9">
        <v>78728011</v>
      </c>
      <c r="H527" s="18">
        <v>28.449200000000001</v>
      </c>
      <c r="I527" s="8">
        <v>1960.5028</v>
      </c>
      <c r="J527" s="9">
        <v>3010675</v>
      </c>
      <c r="K527" s="18">
        <v>416.91500000000002</v>
      </c>
      <c r="L527" s="8">
        <v>66980.756999999998</v>
      </c>
      <c r="M527" s="9">
        <v>81738686</v>
      </c>
      <c r="N527" s="29">
        <v>23.484999999999999</v>
      </c>
      <c r="O527" s="30">
        <v>24.712499999999999</v>
      </c>
      <c r="P527" s="30">
        <v>21.274999999999999</v>
      </c>
      <c r="Q527" s="30">
        <v>24.5275</v>
      </c>
      <c r="R527" s="31">
        <v>4.4400000000000002E-2</v>
      </c>
    </row>
    <row r="528" spans="1:18" x14ac:dyDescent="0.2">
      <c r="A528" s="11">
        <v>44698</v>
      </c>
      <c r="B528" s="5" t="s">
        <v>242</v>
      </c>
      <c r="C528" s="10">
        <v>44682</v>
      </c>
      <c r="D528" s="5" t="s">
        <v>183</v>
      </c>
      <c r="E528" s="18">
        <v>400.96280000000002</v>
      </c>
      <c r="F528" s="8">
        <v>81048.525200000004</v>
      </c>
      <c r="G528" s="9">
        <v>97869928</v>
      </c>
      <c r="H528" s="18">
        <v>35.5854</v>
      </c>
      <c r="I528" s="8">
        <v>2474.4593</v>
      </c>
      <c r="J528" s="9">
        <v>3820853</v>
      </c>
      <c r="K528" s="18">
        <v>436.54820000000001</v>
      </c>
      <c r="L528" s="8">
        <v>83522.984500000006</v>
      </c>
      <c r="M528" s="9">
        <v>101690781</v>
      </c>
      <c r="N528" s="29">
        <v>24.5275</v>
      </c>
      <c r="O528" s="30">
        <v>24.84</v>
      </c>
      <c r="P528" s="30">
        <v>17.094999999999999</v>
      </c>
      <c r="Q528" s="30">
        <v>22.7425</v>
      </c>
      <c r="R528" s="31">
        <v>-7.2800000000000004E-2</v>
      </c>
    </row>
    <row r="529" spans="1:18" x14ac:dyDescent="0.2">
      <c r="A529" s="11">
        <v>44699</v>
      </c>
      <c r="B529" s="5" t="s">
        <v>240</v>
      </c>
      <c r="C529" s="10">
        <v>44682</v>
      </c>
      <c r="D529" s="5" t="s">
        <v>183</v>
      </c>
      <c r="E529" s="18">
        <v>396.88569999999999</v>
      </c>
      <c r="F529" s="8">
        <v>109583.06849999999</v>
      </c>
      <c r="G529" s="9">
        <v>130865242</v>
      </c>
      <c r="H529" s="18">
        <v>34.093600000000002</v>
      </c>
      <c r="I529" s="8">
        <v>2510.7782999999999</v>
      </c>
      <c r="J529" s="9">
        <v>3834043</v>
      </c>
      <c r="K529" s="18">
        <v>430.97930000000002</v>
      </c>
      <c r="L529" s="8">
        <v>112093.8468</v>
      </c>
      <c r="M529" s="9">
        <v>134699285</v>
      </c>
      <c r="N529" s="29">
        <v>22.7425</v>
      </c>
      <c r="O529" s="30">
        <v>23.06</v>
      </c>
      <c r="P529" s="30">
        <v>21.34</v>
      </c>
      <c r="Q529" s="30">
        <v>22.295000000000002</v>
      </c>
      <c r="R529" s="31">
        <v>-1.9699999999999999E-2</v>
      </c>
    </row>
    <row r="530" spans="1:18" x14ac:dyDescent="0.2">
      <c r="A530" s="11">
        <v>44700</v>
      </c>
      <c r="B530" s="5" t="s">
        <v>243</v>
      </c>
      <c r="C530" s="10">
        <v>44682</v>
      </c>
      <c r="D530" s="5" t="s">
        <v>183</v>
      </c>
      <c r="E530" s="18">
        <v>401.13560000000001</v>
      </c>
      <c r="F530" s="8">
        <v>171326.94459999999</v>
      </c>
      <c r="G530" s="9">
        <v>208656124</v>
      </c>
      <c r="H530" s="18">
        <v>30.858000000000001</v>
      </c>
      <c r="I530" s="8">
        <v>2399.8656000000001</v>
      </c>
      <c r="J530" s="9">
        <v>3745452</v>
      </c>
      <c r="K530" s="18">
        <v>431.99360000000001</v>
      </c>
      <c r="L530" s="8">
        <v>173726.81020000001</v>
      </c>
      <c r="M530" s="9">
        <v>212401576</v>
      </c>
      <c r="N530" s="29">
        <v>22.295000000000002</v>
      </c>
      <c r="O530" s="30">
        <v>25.147500000000001</v>
      </c>
      <c r="P530" s="30">
        <v>22.295000000000002</v>
      </c>
      <c r="Q530" s="30">
        <v>24.557500000000001</v>
      </c>
      <c r="R530" s="31">
        <v>0.10150000000000001</v>
      </c>
    </row>
    <row r="531" spans="1:18" x14ac:dyDescent="0.2">
      <c r="A531" s="11">
        <v>44701</v>
      </c>
      <c r="B531" s="5" t="s">
        <v>241</v>
      </c>
      <c r="C531" s="10">
        <v>44682</v>
      </c>
      <c r="D531" s="5" t="s">
        <v>183</v>
      </c>
      <c r="E531" s="18">
        <v>343.4744</v>
      </c>
      <c r="F531" s="8">
        <v>49702.871700000003</v>
      </c>
      <c r="G531" s="9">
        <v>59490119</v>
      </c>
      <c r="H531" s="18">
        <v>35.315300000000001</v>
      </c>
      <c r="I531" s="8">
        <v>2888.2529</v>
      </c>
      <c r="J531" s="9">
        <v>4438187</v>
      </c>
      <c r="K531" s="18">
        <v>378.78969999999998</v>
      </c>
      <c r="L531" s="8">
        <v>52591.124600000003</v>
      </c>
      <c r="M531" s="9">
        <v>63928306</v>
      </c>
      <c r="N531" s="29">
        <v>24.557500000000001</v>
      </c>
      <c r="O531" s="30">
        <v>24.557500000000001</v>
      </c>
      <c r="P531" s="30">
        <v>22.442499999999999</v>
      </c>
      <c r="Q531" s="30">
        <v>23.1</v>
      </c>
      <c r="R531" s="31">
        <v>-5.9400000000000001E-2</v>
      </c>
    </row>
    <row r="532" spans="1:18" x14ac:dyDescent="0.2">
      <c r="A532" s="11">
        <v>44704</v>
      </c>
      <c r="B532" s="5" t="s">
        <v>244</v>
      </c>
      <c r="C532" s="10">
        <v>44682</v>
      </c>
      <c r="D532" s="5" t="s">
        <v>183</v>
      </c>
      <c r="E532" s="18">
        <v>386.1841</v>
      </c>
      <c r="F532" s="8">
        <v>64265.047899999998</v>
      </c>
      <c r="G532" s="9">
        <v>76340023</v>
      </c>
      <c r="H532" s="18">
        <v>36.921399999999998</v>
      </c>
      <c r="I532" s="8">
        <v>3065.1113999999998</v>
      </c>
      <c r="J532" s="9">
        <v>4744963</v>
      </c>
      <c r="K532" s="18">
        <v>423.10550000000001</v>
      </c>
      <c r="L532" s="8">
        <v>67330.159299999999</v>
      </c>
      <c r="M532" s="9">
        <v>81084986</v>
      </c>
      <c r="N532" s="29">
        <v>23.1</v>
      </c>
      <c r="O532" s="30">
        <v>23.975000000000001</v>
      </c>
      <c r="P532" s="30">
        <v>20.5</v>
      </c>
      <c r="Q532" s="30">
        <v>23.397500000000001</v>
      </c>
      <c r="R532" s="31">
        <v>1.29E-2</v>
      </c>
    </row>
    <row r="533" spans="1:18" x14ac:dyDescent="0.2">
      <c r="A533" s="11">
        <v>44705</v>
      </c>
      <c r="B533" s="5" t="s">
        <v>242</v>
      </c>
      <c r="C533" s="10">
        <v>44682</v>
      </c>
      <c r="D533" s="5" t="s">
        <v>183</v>
      </c>
      <c r="E533" s="18">
        <v>390.31029999999998</v>
      </c>
      <c r="F533" s="8">
        <v>77091.063999999998</v>
      </c>
      <c r="G533" s="9">
        <v>92138876</v>
      </c>
      <c r="H533" s="18">
        <v>29.789200000000001</v>
      </c>
      <c r="I533" s="8">
        <v>2620.2952</v>
      </c>
      <c r="J533" s="9">
        <v>4161300</v>
      </c>
      <c r="K533" s="18">
        <v>420.09949999999998</v>
      </c>
      <c r="L533" s="8">
        <v>79711.359200000006</v>
      </c>
      <c r="M533" s="9">
        <v>96300176</v>
      </c>
      <c r="N533" s="29">
        <v>23.397500000000001</v>
      </c>
      <c r="O533" s="30">
        <v>25.99</v>
      </c>
      <c r="P533" s="30">
        <v>23.155000000000001</v>
      </c>
      <c r="Q533" s="30">
        <v>25.635000000000002</v>
      </c>
      <c r="R533" s="31">
        <v>9.5600000000000004E-2</v>
      </c>
    </row>
    <row r="534" spans="1:18" x14ac:dyDescent="0.2">
      <c r="A534" s="11">
        <v>44706</v>
      </c>
      <c r="B534" s="5" t="s">
        <v>240</v>
      </c>
      <c r="C534" s="10">
        <v>44682</v>
      </c>
      <c r="D534" s="5" t="s">
        <v>183</v>
      </c>
      <c r="E534" s="18">
        <v>353.44670000000002</v>
      </c>
      <c r="F534" s="8">
        <v>90644.407699999996</v>
      </c>
      <c r="G534" s="9">
        <v>108406519</v>
      </c>
      <c r="H534" s="18">
        <v>28.301200000000001</v>
      </c>
      <c r="I534" s="8">
        <v>2128.7154</v>
      </c>
      <c r="J534" s="9">
        <v>3373924</v>
      </c>
      <c r="K534" s="18">
        <v>381.74790000000002</v>
      </c>
      <c r="L534" s="8">
        <v>92773.123099999997</v>
      </c>
      <c r="M534" s="9">
        <v>111780443</v>
      </c>
      <c r="N534" s="29">
        <v>25.635000000000002</v>
      </c>
      <c r="O534" s="30">
        <v>25.635000000000002</v>
      </c>
      <c r="P534" s="30">
        <v>24.362500000000001</v>
      </c>
      <c r="Q534" s="30">
        <v>25.282499999999999</v>
      </c>
      <c r="R534" s="31">
        <v>-1.38E-2</v>
      </c>
    </row>
    <row r="535" spans="1:18" x14ac:dyDescent="0.2">
      <c r="A535" s="11">
        <v>44707</v>
      </c>
      <c r="B535" s="5" t="s">
        <v>243</v>
      </c>
      <c r="C535" s="10">
        <v>44682</v>
      </c>
      <c r="D535" s="5" t="s">
        <v>183</v>
      </c>
      <c r="E535" s="18">
        <v>469.5881</v>
      </c>
      <c r="F535" s="8">
        <v>221325.0036</v>
      </c>
      <c r="G535" s="9">
        <v>263495992</v>
      </c>
      <c r="H535" s="18">
        <v>37.147300000000001</v>
      </c>
      <c r="I535" s="8">
        <v>1832.2420999999999</v>
      </c>
      <c r="J535" s="9">
        <v>2871123</v>
      </c>
      <c r="K535" s="18">
        <v>506.73540000000003</v>
      </c>
      <c r="L535" s="8">
        <v>223157.2457</v>
      </c>
      <c r="M535" s="9">
        <v>266367115</v>
      </c>
      <c r="N535" s="29">
        <v>25.282499999999999</v>
      </c>
      <c r="O535" s="30">
        <v>25.282499999999999</v>
      </c>
      <c r="P535" s="30">
        <v>22.535</v>
      </c>
      <c r="Q535" s="30">
        <v>22.717500000000001</v>
      </c>
      <c r="R535" s="31">
        <v>-0.10150000000000001</v>
      </c>
    </row>
    <row r="536" spans="1:18" x14ac:dyDescent="0.2">
      <c r="A536" s="11">
        <v>44708</v>
      </c>
      <c r="B536" s="5" t="s">
        <v>241</v>
      </c>
      <c r="C536" s="10">
        <v>44682</v>
      </c>
      <c r="D536" s="5" t="s">
        <v>183</v>
      </c>
      <c r="E536" s="18">
        <v>320.8014</v>
      </c>
      <c r="F536" s="8">
        <v>46297.691200000001</v>
      </c>
      <c r="G536" s="9">
        <v>54223224</v>
      </c>
      <c r="H536" s="18">
        <v>36.611499999999999</v>
      </c>
      <c r="I536" s="8">
        <v>1425.6786</v>
      </c>
      <c r="J536" s="9">
        <v>2289251</v>
      </c>
      <c r="K536" s="18">
        <v>357.41289999999998</v>
      </c>
      <c r="L536" s="8">
        <v>47723.3698</v>
      </c>
      <c r="M536" s="9">
        <v>56512475</v>
      </c>
      <c r="N536" s="29">
        <v>22.717500000000001</v>
      </c>
      <c r="O536" s="30">
        <v>22.717500000000001</v>
      </c>
      <c r="P536" s="30">
        <v>21.2</v>
      </c>
      <c r="Q536" s="30">
        <v>21.48</v>
      </c>
      <c r="R536" s="31">
        <v>-5.45E-2</v>
      </c>
    </row>
    <row r="537" spans="1:18" x14ac:dyDescent="0.2">
      <c r="A537" s="11">
        <v>44711</v>
      </c>
      <c r="B537" s="5" t="s">
        <v>244</v>
      </c>
      <c r="C537" s="10">
        <v>44682</v>
      </c>
      <c r="D537" s="5" t="s">
        <v>183</v>
      </c>
      <c r="E537" s="18">
        <v>299.05450000000002</v>
      </c>
      <c r="F537" s="8">
        <v>55897.676800000001</v>
      </c>
      <c r="G537" s="9">
        <v>64866376</v>
      </c>
      <c r="H537" s="18">
        <v>40.773000000000003</v>
      </c>
      <c r="I537" s="8">
        <v>1626.5310999999999</v>
      </c>
      <c r="J537" s="9">
        <v>2581085</v>
      </c>
      <c r="K537" s="18">
        <v>339.82749999999999</v>
      </c>
      <c r="L537" s="8">
        <v>57524.207900000001</v>
      </c>
      <c r="M537" s="9">
        <v>67447461</v>
      </c>
      <c r="N537" s="29">
        <v>21.48</v>
      </c>
      <c r="O537" s="30">
        <v>21.48</v>
      </c>
      <c r="P537" s="30">
        <v>19.72</v>
      </c>
      <c r="Q537" s="30">
        <v>19.98</v>
      </c>
      <c r="R537" s="31">
        <v>-6.9800000000000001E-2</v>
      </c>
    </row>
    <row r="538" spans="1:18" x14ac:dyDescent="0.2">
      <c r="A538" s="11">
        <v>44712</v>
      </c>
      <c r="B538" s="5" t="s">
        <v>242</v>
      </c>
      <c r="C538" s="10">
        <v>44682</v>
      </c>
      <c r="D538" s="5" t="s">
        <v>183</v>
      </c>
      <c r="E538" s="18">
        <v>356.84320000000002</v>
      </c>
      <c r="F538" s="8">
        <v>79682.574299999993</v>
      </c>
      <c r="G538" s="9">
        <v>92556183</v>
      </c>
      <c r="H538" s="18">
        <v>42.9221</v>
      </c>
      <c r="I538" s="8">
        <v>1746.1384</v>
      </c>
      <c r="J538" s="9">
        <v>2663016</v>
      </c>
      <c r="K538" s="18">
        <v>399.76530000000002</v>
      </c>
      <c r="L538" s="8">
        <v>81428.712700000004</v>
      </c>
      <c r="M538" s="9">
        <v>95219199</v>
      </c>
      <c r="N538" s="29">
        <v>19.98</v>
      </c>
      <c r="O538" s="30">
        <v>20.75</v>
      </c>
      <c r="P538" s="30">
        <v>19.68</v>
      </c>
      <c r="Q538" s="30">
        <v>20.477499999999999</v>
      </c>
      <c r="R538" s="31">
        <v>2.4899999999999999E-2</v>
      </c>
    </row>
    <row r="539" spans="1:18" x14ac:dyDescent="0.2">
      <c r="A539" s="11">
        <v>44713</v>
      </c>
      <c r="B539" s="5" t="s">
        <v>240</v>
      </c>
      <c r="C539" s="10">
        <v>44713</v>
      </c>
      <c r="D539" s="5" t="s">
        <v>183</v>
      </c>
      <c r="E539" s="18">
        <v>387.22789999999998</v>
      </c>
      <c r="F539" s="8">
        <v>107234.4133</v>
      </c>
      <c r="G539" s="9">
        <v>124397115</v>
      </c>
      <c r="H539" s="18">
        <v>33.187600000000003</v>
      </c>
      <c r="I539" s="8">
        <v>1437.838</v>
      </c>
      <c r="J539" s="9">
        <v>2182649</v>
      </c>
      <c r="K539" s="18">
        <v>420.41550000000001</v>
      </c>
      <c r="L539" s="8">
        <v>108672.2513</v>
      </c>
      <c r="M539" s="9">
        <v>126579764</v>
      </c>
      <c r="N539" s="29">
        <v>20.477499999999999</v>
      </c>
      <c r="O539" s="30">
        <v>21.337499999999999</v>
      </c>
      <c r="P539" s="30">
        <v>18.23</v>
      </c>
      <c r="Q539" s="30">
        <v>20.844999999999999</v>
      </c>
      <c r="R539" s="31">
        <v>1.7899999999999999E-2</v>
      </c>
    </row>
    <row r="540" spans="1:18" x14ac:dyDescent="0.2">
      <c r="A540" s="11">
        <v>44714</v>
      </c>
      <c r="B540" s="5" t="s">
        <v>243</v>
      </c>
      <c r="C540" s="10">
        <v>44713</v>
      </c>
      <c r="D540" s="5" t="s">
        <v>183</v>
      </c>
      <c r="E540" s="18">
        <v>395.85969999999998</v>
      </c>
      <c r="F540" s="8">
        <v>201209.87580000001</v>
      </c>
      <c r="G540" s="9">
        <v>232950940</v>
      </c>
      <c r="H540" s="18">
        <v>31.102699999999999</v>
      </c>
      <c r="I540" s="8">
        <v>1368.7809999999999</v>
      </c>
      <c r="J540" s="9">
        <v>2082263</v>
      </c>
      <c r="K540" s="18">
        <v>426.9624</v>
      </c>
      <c r="L540" s="8">
        <v>202578.6568</v>
      </c>
      <c r="M540" s="9">
        <v>235033203</v>
      </c>
      <c r="N540" s="29">
        <v>20.844999999999999</v>
      </c>
      <c r="O540" s="30">
        <v>20.997499999999999</v>
      </c>
      <c r="P540" s="30">
        <v>18.3825</v>
      </c>
      <c r="Q540" s="30">
        <v>20.32</v>
      </c>
      <c r="R540" s="31">
        <v>-2.52E-2</v>
      </c>
    </row>
    <row r="541" spans="1:18" x14ac:dyDescent="0.2">
      <c r="A541" s="11">
        <v>44715</v>
      </c>
      <c r="B541" s="5" t="s">
        <v>241</v>
      </c>
      <c r="C541" s="10">
        <v>44713</v>
      </c>
      <c r="D541" s="5" t="s">
        <v>183</v>
      </c>
      <c r="E541" s="18">
        <v>309.91500000000002</v>
      </c>
      <c r="F541" s="8">
        <v>50272.298699999999</v>
      </c>
      <c r="G541" s="9">
        <v>57715694</v>
      </c>
      <c r="H541" s="18">
        <v>38.738100000000003</v>
      </c>
      <c r="I541" s="8">
        <v>1765.6078</v>
      </c>
      <c r="J541" s="9">
        <v>2752403</v>
      </c>
      <c r="K541" s="18">
        <v>348.65309999999999</v>
      </c>
      <c r="L541" s="8">
        <v>52037.906499999997</v>
      </c>
      <c r="M541" s="9">
        <v>60468097</v>
      </c>
      <c r="N541" s="29">
        <v>20.32</v>
      </c>
      <c r="O541" s="30">
        <v>20.32</v>
      </c>
      <c r="P541" s="30">
        <v>18.734999999999999</v>
      </c>
      <c r="Q541" s="30">
        <v>19.975000000000001</v>
      </c>
      <c r="R541" s="31">
        <v>-1.7000000000000001E-2</v>
      </c>
    </row>
    <row r="542" spans="1:18" x14ac:dyDescent="0.2">
      <c r="A542" s="11">
        <v>44718</v>
      </c>
      <c r="B542" s="5" t="s">
        <v>244</v>
      </c>
      <c r="C542" s="10">
        <v>44713</v>
      </c>
      <c r="D542" s="5" t="s">
        <v>183</v>
      </c>
      <c r="E542" s="18">
        <v>301.37670000000003</v>
      </c>
      <c r="F542" s="8">
        <v>58053.661200000002</v>
      </c>
      <c r="G542" s="9">
        <v>67301024</v>
      </c>
      <c r="H542" s="18">
        <v>27.580400000000001</v>
      </c>
      <c r="I542" s="8">
        <v>1351.9338</v>
      </c>
      <c r="J542" s="9">
        <v>2111494</v>
      </c>
      <c r="K542" s="18">
        <v>328.95710000000003</v>
      </c>
      <c r="L542" s="8">
        <v>59405.595000000001</v>
      </c>
      <c r="M542" s="9">
        <v>69412518</v>
      </c>
      <c r="N542" s="29">
        <v>19.975000000000001</v>
      </c>
      <c r="O542" s="30">
        <v>20.682500000000001</v>
      </c>
      <c r="P542" s="30">
        <v>18.649999999999999</v>
      </c>
      <c r="Q542" s="30">
        <v>20.202500000000001</v>
      </c>
      <c r="R542" s="31">
        <v>1.14E-2</v>
      </c>
    </row>
    <row r="543" spans="1:18" x14ac:dyDescent="0.2">
      <c r="A543" s="11">
        <v>44719</v>
      </c>
      <c r="B543" s="5" t="s">
        <v>242</v>
      </c>
      <c r="C543" s="10">
        <v>44713</v>
      </c>
      <c r="D543" s="5" t="s">
        <v>183</v>
      </c>
      <c r="E543" s="18">
        <v>286.77359999999999</v>
      </c>
      <c r="F543" s="8">
        <v>63473.124300000003</v>
      </c>
      <c r="G543" s="9">
        <v>74436812</v>
      </c>
      <c r="H543" s="18">
        <v>25.670400000000001</v>
      </c>
      <c r="I543" s="8">
        <v>1307.1179</v>
      </c>
      <c r="J543" s="9">
        <v>1971489</v>
      </c>
      <c r="K543" s="18">
        <v>312.44400000000002</v>
      </c>
      <c r="L543" s="8">
        <v>64780.242200000001</v>
      </c>
      <c r="M543" s="9">
        <v>76408301</v>
      </c>
      <c r="N543" s="29">
        <v>20.202500000000001</v>
      </c>
      <c r="O543" s="30">
        <v>21.07</v>
      </c>
      <c r="P543" s="30">
        <v>19.432500000000001</v>
      </c>
      <c r="Q543" s="30">
        <v>20.425000000000001</v>
      </c>
      <c r="R543" s="31">
        <v>1.0999999999999999E-2</v>
      </c>
    </row>
    <row r="544" spans="1:18" x14ac:dyDescent="0.2">
      <c r="A544" s="11">
        <v>44720</v>
      </c>
      <c r="B544" s="5" t="s">
        <v>240</v>
      </c>
      <c r="C544" s="10">
        <v>44713</v>
      </c>
      <c r="D544" s="5" t="s">
        <v>183</v>
      </c>
      <c r="E544" s="18">
        <v>389.3032</v>
      </c>
      <c r="F544" s="8">
        <v>118101.0062</v>
      </c>
      <c r="G544" s="9">
        <v>138411512</v>
      </c>
      <c r="H544" s="18">
        <v>30.183900000000001</v>
      </c>
      <c r="I544" s="8">
        <v>1559.723</v>
      </c>
      <c r="J544" s="9">
        <v>2340152</v>
      </c>
      <c r="K544" s="18">
        <v>419.4871</v>
      </c>
      <c r="L544" s="8">
        <v>119660.7292</v>
      </c>
      <c r="M544" s="9">
        <v>140751664</v>
      </c>
      <c r="N544" s="29">
        <v>20.425000000000001</v>
      </c>
      <c r="O544" s="30">
        <v>20.6875</v>
      </c>
      <c r="P544" s="30">
        <v>19.387499999999999</v>
      </c>
      <c r="Q544" s="30">
        <v>19.837499999999999</v>
      </c>
      <c r="R544" s="31">
        <v>-2.8799999999999999E-2</v>
      </c>
    </row>
    <row r="545" spans="1:18" x14ac:dyDescent="0.2">
      <c r="A545" s="11">
        <v>44721</v>
      </c>
      <c r="B545" s="5" t="s">
        <v>243</v>
      </c>
      <c r="C545" s="10">
        <v>44713</v>
      </c>
      <c r="D545" s="5" t="s">
        <v>183</v>
      </c>
      <c r="E545" s="18">
        <v>349.82069999999999</v>
      </c>
      <c r="F545" s="8">
        <v>197571.2341</v>
      </c>
      <c r="G545" s="9">
        <v>232474221</v>
      </c>
      <c r="H545" s="18">
        <v>25.758400000000002</v>
      </c>
      <c r="I545" s="8">
        <v>1358.1002000000001</v>
      </c>
      <c r="J545" s="9">
        <v>2098767</v>
      </c>
      <c r="K545" s="18">
        <v>375.57909999999998</v>
      </c>
      <c r="L545" s="8">
        <v>198929.33429999999</v>
      </c>
      <c r="M545" s="9">
        <v>234572988</v>
      </c>
      <c r="N545" s="29">
        <v>19.837499999999999</v>
      </c>
      <c r="O545" s="30">
        <v>19.837499999999999</v>
      </c>
      <c r="P545" s="30">
        <v>18.155000000000001</v>
      </c>
      <c r="Q545" s="30">
        <v>19.14</v>
      </c>
      <c r="R545" s="31">
        <v>-3.5200000000000002E-2</v>
      </c>
    </row>
    <row r="546" spans="1:18" x14ac:dyDescent="0.2">
      <c r="A546" s="11">
        <v>44722</v>
      </c>
      <c r="B546" s="5" t="s">
        <v>241</v>
      </c>
      <c r="C546" s="10">
        <v>44713</v>
      </c>
      <c r="D546" s="5" t="s">
        <v>183</v>
      </c>
      <c r="E546" s="18">
        <v>247.23500000000001</v>
      </c>
      <c r="F546" s="8">
        <v>42048.904399999999</v>
      </c>
      <c r="G546" s="9">
        <v>49739001</v>
      </c>
      <c r="H546" s="18">
        <v>28.133400000000002</v>
      </c>
      <c r="I546" s="8">
        <v>1535.9492</v>
      </c>
      <c r="J546" s="9">
        <v>2387515</v>
      </c>
      <c r="K546" s="18">
        <v>275.36840000000001</v>
      </c>
      <c r="L546" s="8">
        <v>43584.853600000002</v>
      </c>
      <c r="M546" s="9">
        <v>52126516</v>
      </c>
      <c r="N546" s="29">
        <v>19.14</v>
      </c>
      <c r="O546" s="30">
        <v>19.754999999999999</v>
      </c>
      <c r="P546" s="30">
        <v>18.254999999999999</v>
      </c>
      <c r="Q546" s="30">
        <v>19.574999999999999</v>
      </c>
      <c r="R546" s="31">
        <v>2.2700000000000001E-2</v>
      </c>
    </row>
    <row r="547" spans="1:18" x14ac:dyDescent="0.2">
      <c r="A547" s="11">
        <v>44725</v>
      </c>
      <c r="B547" s="5" t="s">
        <v>244</v>
      </c>
      <c r="C547" s="10">
        <v>44713</v>
      </c>
      <c r="D547" s="5" t="s">
        <v>183</v>
      </c>
      <c r="E547" s="18">
        <v>333.1447</v>
      </c>
      <c r="F547" s="8">
        <v>59833.1374</v>
      </c>
      <c r="G547" s="9">
        <v>72597461</v>
      </c>
      <c r="H547" s="18">
        <v>33.918399999999998</v>
      </c>
      <c r="I547" s="8">
        <v>1914.1904999999999</v>
      </c>
      <c r="J547" s="9">
        <v>3017155</v>
      </c>
      <c r="K547" s="18">
        <v>367.06310000000002</v>
      </c>
      <c r="L547" s="8">
        <v>61747.327899999997</v>
      </c>
      <c r="M547" s="9">
        <v>75614616</v>
      </c>
      <c r="N547" s="29">
        <v>19.574999999999999</v>
      </c>
      <c r="O547" s="30">
        <v>22.802499999999998</v>
      </c>
      <c r="P547" s="30">
        <v>19.574999999999999</v>
      </c>
      <c r="Q547" s="30">
        <v>22.364999999999998</v>
      </c>
      <c r="R547" s="31">
        <v>0.14249999999999999</v>
      </c>
    </row>
    <row r="548" spans="1:18" x14ac:dyDescent="0.2">
      <c r="A548" s="11">
        <v>44726</v>
      </c>
      <c r="B548" s="5" t="s">
        <v>242</v>
      </c>
      <c r="C548" s="10">
        <v>44713</v>
      </c>
      <c r="D548" s="5" t="s">
        <v>183</v>
      </c>
      <c r="E548" s="18">
        <v>385.75220000000002</v>
      </c>
      <c r="F548" s="8">
        <v>80459.957999999999</v>
      </c>
      <c r="G548" s="9">
        <v>98609721</v>
      </c>
      <c r="H548" s="18">
        <v>31.214200000000002</v>
      </c>
      <c r="I548" s="8">
        <v>1713.2959000000001</v>
      </c>
      <c r="J548" s="9">
        <v>2625584</v>
      </c>
      <c r="K548" s="18">
        <v>416.96640000000002</v>
      </c>
      <c r="L548" s="8">
        <v>82173.253899999996</v>
      </c>
      <c r="M548" s="9">
        <v>101235305</v>
      </c>
      <c r="N548" s="29">
        <v>22.364999999999998</v>
      </c>
      <c r="O548" s="30">
        <v>22.635000000000002</v>
      </c>
      <c r="P548" s="30">
        <v>18.947500000000002</v>
      </c>
      <c r="Q548" s="30">
        <v>21.887499999999999</v>
      </c>
      <c r="R548" s="31">
        <v>-2.1399999999999999E-2</v>
      </c>
    </row>
    <row r="549" spans="1:18" x14ac:dyDescent="0.2">
      <c r="A549" s="11">
        <v>44727</v>
      </c>
      <c r="B549" s="5" t="s">
        <v>240</v>
      </c>
      <c r="C549" s="10">
        <v>44713</v>
      </c>
      <c r="D549" s="5" t="s">
        <v>183</v>
      </c>
      <c r="E549" s="18">
        <v>312.1284</v>
      </c>
      <c r="F549" s="8">
        <v>77387.284</v>
      </c>
      <c r="G549" s="9">
        <v>94683984</v>
      </c>
      <c r="H549" s="18">
        <v>23.095199999999998</v>
      </c>
      <c r="I549" s="8">
        <v>1333.6004</v>
      </c>
      <c r="J549" s="9">
        <v>2067558</v>
      </c>
      <c r="K549" s="18">
        <v>335.22359999999998</v>
      </c>
      <c r="L549" s="8">
        <v>78720.884399999995</v>
      </c>
      <c r="M549" s="9">
        <v>96751542</v>
      </c>
      <c r="N549" s="29">
        <v>21.887499999999999</v>
      </c>
      <c r="O549" s="30">
        <v>22.364999999999998</v>
      </c>
      <c r="P549" s="30">
        <v>20.95</v>
      </c>
      <c r="Q549" s="30">
        <v>22.147500000000001</v>
      </c>
      <c r="R549" s="31">
        <v>1.1900000000000001E-2</v>
      </c>
    </row>
    <row r="550" spans="1:18" x14ac:dyDescent="0.2">
      <c r="A550" s="11">
        <v>44728</v>
      </c>
      <c r="B550" s="5" t="s">
        <v>243</v>
      </c>
      <c r="C550" s="10">
        <v>44713</v>
      </c>
      <c r="D550" s="5" t="s">
        <v>183</v>
      </c>
      <c r="E550" s="18">
        <v>555.55820000000006</v>
      </c>
      <c r="F550" s="8">
        <v>248342.80179999999</v>
      </c>
      <c r="G550" s="9">
        <v>307486488</v>
      </c>
      <c r="H550" s="18">
        <v>32.165399999999998</v>
      </c>
      <c r="I550" s="8">
        <v>1992.0373</v>
      </c>
      <c r="J550" s="9">
        <v>3134938</v>
      </c>
      <c r="K550" s="18">
        <v>587.72360000000003</v>
      </c>
      <c r="L550" s="8">
        <v>250334.83910000001</v>
      </c>
      <c r="M550" s="9">
        <v>310621426</v>
      </c>
      <c r="N550" s="29">
        <v>22.147500000000001</v>
      </c>
      <c r="O550" s="30">
        <v>28.13</v>
      </c>
      <c r="P550" s="30">
        <v>19.747499999999999</v>
      </c>
      <c r="Q550" s="30">
        <v>22.8675</v>
      </c>
      <c r="R550" s="31">
        <v>3.2500000000000001E-2</v>
      </c>
    </row>
    <row r="551" spans="1:18" x14ac:dyDescent="0.2">
      <c r="A551" s="11">
        <v>44729</v>
      </c>
      <c r="B551" s="5" t="s">
        <v>241</v>
      </c>
      <c r="C551" s="10">
        <v>44713</v>
      </c>
      <c r="D551" s="5" t="s">
        <v>183</v>
      </c>
      <c r="E551" s="18">
        <v>419.73630000000003</v>
      </c>
      <c r="F551" s="8">
        <v>58075.820599999999</v>
      </c>
      <c r="G551" s="9">
        <v>72727283</v>
      </c>
      <c r="H551" s="18">
        <v>33.712499999999999</v>
      </c>
      <c r="I551" s="8">
        <v>2115.1223</v>
      </c>
      <c r="J551" s="9">
        <v>3452325</v>
      </c>
      <c r="K551" s="18">
        <v>453.44880000000001</v>
      </c>
      <c r="L551" s="8">
        <v>60190.942900000002</v>
      </c>
      <c r="M551" s="9">
        <v>76179608</v>
      </c>
      <c r="N551" s="29">
        <v>22.8675</v>
      </c>
      <c r="O551" s="30">
        <v>23.69</v>
      </c>
      <c r="P551" s="30">
        <v>18.022500000000001</v>
      </c>
      <c r="Q551" s="30">
        <v>22.7575</v>
      </c>
      <c r="R551" s="31">
        <v>-4.7999999999999996E-3</v>
      </c>
    </row>
    <row r="552" spans="1:18" x14ac:dyDescent="0.2">
      <c r="A552" s="11">
        <v>44732</v>
      </c>
      <c r="B552" s="5" t="s">
        <v>244</v>
      </c>
      <c r="C552" s="10">
        <v>44713</v>
      </c>
      <c r="D552" s="5" t="s">
        <v>183</v>
      </c>
      <c r="E552" s="18">
        <v>357.81950000000001</v>
      </c>
      <c r="F552" s="8">
        <v>64414.702599999997</v>
      </c>
      <c r="G552" s="9">
        <v>80699136</v>
      </c>
      <c r="H552" s="18">
        <v>34.668900000000001</v>
      </c>
      <c r="I552" s="8">
        <v>2267.5279999999998</v>
      </c>
      <c r="J552" s="9">
        <v>3775893</v>
      </c>
      <c r="K552" s="18">
        <v>392.48840000000001</v>
      </c>
      <c r="L552" s="8">
        <v>66682.230599999995</v>
      </c>
      <c r="M552" s="9">
        <v>84475029</v>
      </c>
      <c r="N552" s="29">
        <v>22.7575</v>
      </c>
      <c r="O552" s="30">
        <v>23.635000000000002</v>
      </c>
      <c r="P552" s="30">
        <v>16.002500000000001</v>
      </c>
      <c r="Q552" s="30">
        <v>22.412500000000001</v>
      </c>
      <c r="R552" s="31">
        <v>-1.52E-2</v>
      </c>
    </row>
    <row r="553" spans="1:18" x14ac:dyDescent="0.2">
      <c r="A553" s="11">
        <v>44733</v>
      </c>
      <c r="B553" s="5" t="s">
        <v>242</v>
      </c>
      <c r="C553" s="10">
        <v>44713</v>
      </c>
      <c r="D553" s="5" t="s">
        <v>183</v>
      </c>
      <c r="E553" s="18">
        <v>399.68329999999997</v>
      </c>
      <c r="F553" s="8">
        <v>91507.857499999998</v>
      </c>
      <c r="G553" s="9">
        <v>113929000</v>
      </c>
      <c r="H553" s="18">
        <v>32.219700000000003</v>
      </c>
      <c r="I553" s="8">
        <v>2252.5823</v>
      </c>
      <c r="J553" s="9">
        <v>3708108</v>
      </c>
      <c r="K553" s="18">
        <v>431.90300000000002</v>
      </c>
      <c r="L553" s="8">
        <v>93760.439799999993</v>
      </c>
      <c r="M553" s="9">
        <v>117637108</v>
      </c>
      <c r="N553" s="29">
        <v>22.412500000000001</v>
      </c>
      <c r="O553" s="30">
        <v>22.412500000000001</v>
      </c>
      <c r="P553" s="30">
        <v>20.48</v>
      </c>
      <c r="Q553" s="30">
        <v>21.142499999999998</v>
      </c>
      <c r="R553" s="31">
        <v>-5.67E-2</v>
      </c>
    </row>
    <row r="554" spans="1:18" x14ac:dyDescent="0.2">
      <c r="A554" s="11">
        <v>44734</v>
      </c>
      <c r="B554" s="5" t="s">
        <v>240</v>
      </c>
      <c r="C554" s="10">
        <v>44713</v>
      </c>
      <c r="D554" s="5" t="s">
        <v>183</v>
      </c>
      <c r="E554" s="18">
        <v>376.98289999999997</v>
      </c>
      <c r="F554" s="8">
        <v>105908.6162</v>
      </c>
      <c r="G554" s="9">
        <v>132228043</v>
      </c>
      <c r="H554" s="18">
        <v>26.2895</v>
      </c>
      <c r="I554" s="8">
        <v>1941.9528</v>
      </c>
      <c r="J554" s="9">
        <v>3193865</v>
      </c>
      <c r="K554" s="18">
        <v>403.2724</v>
      </c>
      <c r="L554" s="8">
        <v>107850.569</v>
      </c>
      <c r="M554" s="9">
        <v>135421908</v>
      </c>
      <c r="N554" s="29">
        <v>21.142499999999998</v>
      </c>
      <c r="O554" s="30">
        <v>21.785</v>
      </c>
      <c r="P554" s="30">
        <v>19.32</v>
      </c>
      <c r="Q554" s="30">
        <v>21.3</v>
      </c>
      <c r="R554" s="31">
        <v>7.4000000000000003E-3</v>
      </c>
    </row>
    <row r="555" spans="1:18" x14ac:dyDescent="0.2">
      <c r="A555" s="11">
        <v>44735</v>
      </c>
      <c r="B555" s="5" t="s">
        <v>243</v>
      </c>
      <c r="C555" s="10">
        <v>44713</v>
      </c>
      <c r="D555" s="5" t="s">
        <v>183</v>
      </c>
      <c r="E555" s="18">
        <v>571.98990000000003</v>
      </c>
      <c r="F555" s="8">
        <v>266359.86239999998</v>
      </c>
      <c r="G555" s="9">
        <v>330563675</v>
      </c>
      <c r="H555" s="18">
        <v>29.505700000000001</v>
      </c>
      <c r="I555" s="8">
        <v>2322.3153000000002</v>
      </c>
      <c r="J555" s="9">
        <v>3646666</v>
      </c>
      <c r="K555" s="18">
        <v>601.49559999999997</v>
      </c>
      <c r="L555" s="8">
        <v>268682.1777</v>
      </c>
      <c r="M555" s="9">
        <v>334210341</v>
      </c>
      <c r="N555" s="29">
        <v>21.3</v>
      </c>
      <c r="O555" s="30">
        <v>21.71</v>
      </c>
      <c r="P555" s="30">
        <v>18.355</v>
      </c>
      <c r="Q555" s="30">
        <v>20.88</v>
      </c>
      <c r="R555" s="31">
        <v>-1.9699999999999999E-2</v>
      </c>
    </row>
    <row r="556" spans="1:18" x14ac:dyDescent="0.2">
      <c r="A556" s="11">
        <v>44736</v>
      </c>
      <c r="B556" s="5" t="s">
        <v>241</v>
      </c>
      <c r="C556" s="10">
        <v>44713</v>
      </c>
      <c r="D556" s="5" t="s">
        <v>183</v>
      </c>
      <c r="E556" s="18">
        <v>316.26799999999997</v>
      </c>
      <c r="F556" s="8">
        <v>48088.233</v>
      </c>
      <c r="G556" s="9">
        <v>58929758</v>
      </c>
      <c r="H556" s="18">
        <v>28.697600000000001</v>
      </c>
      <c r="I556" s="8">
        <v>2394.6649000000002</v>
      </c>
      <c r="J556" s="9">
        <v>3778069</v>
      </c>
      <c r="K556" s="18">
        <v>344.96559999999999</v>
      </c>
      <c r="L556" s="8">
        <v>50482.897900000004</v>
      </c>
      <c r="M556" s="9">
        <v>62707827</v>
      </c>
      <c r="N556" s="29">
        <v>20.88</v>
      </c>
      <c r="O556" s="30">
        <v>21.272500000000001</v>
      </c>
      <c r="P556" s="30">
        <v>18.682500000000001</v>
      </c>
      <c r="Q556" s="30">
        <v>20.55</v>
      </c>
      <c r="R556" s="31">
        <v>-1.5800000000000002E-2</v>
      </c>
    </row>
    <row r="557" spans="1:18" x14ac:dyDescent="0.2">
      <c r="A557" s="11">
        <v>44739</v>
      </c>
      <c r="B557" s="5" t="s">
        <v>244</v>
      </c>
      <c r="C557" s="10">
        <v>44713</v>
      </c>
      <c r="D557" s="5" t="s">
        <v>183</v>
      </c>
      <c r="E557" s="18">
        <v>330.39299999999997</v>
      </c>
      <c r="F557" s="8">
        <v>61843.169199999997</v>
      </c>
      <c r="G557" s="9">
        <v>75038452</v>
      </c>
      <c r="H557" s="18">
        <v>26.774899999999999</v>
      </c>
      <c r="I557" s="8">
        <v>2510.1379000000002</v>
      </c>
      <c r="J557" s="9">
        <v>3939632</v>
      </c>
      <c r="K557" s="18">
        <v>357.16789999999997</v>
      </c>
      <c r="L557" s="8">
        <v>64353.307099999998</v>
      </c>
      <c r="M557" s="9">
        <v>78978084</v>
      </c>
      <c r="N557" s="29">
        <v>20.55</v>
      </c>
      <c r="O557" s="30">
        <v>21.12</v>
      </c>
      <c r="P557" s="30">
        <v>19.545000000000002</v>
      </c>
      <c r="Q557" s="30">
        <v>21.004999999999999</v>
      </c>
      <c r="R557" s="31">
        <v>2.2100000000000002E-2</v>
      </c>
    </row>
    <row r="558" spans="1:18" x14ac:dyDescent="0.2">
      <c r="A558" s="11">
        <v>44740</v>
      </c>
      <c r="B558" s="5" t="s">
        <v>242</v>
      </c>
      <c r="C558" s="10">
        <v>44713</v>
      </c>
      <c r="D558" s="5" t="s">
        <v>183</v>
      </c>
      <c r="E558" s="18">
        <v>324.4076</v>
      </c>
      <c r="F558" s="8">
        <v>72626.159400000004</v>
      </c>
      <c r="G558" s="9">
        <v>89231327</v>
      </c>
      <c r="H558" s="18">
        <v>26.3508</v>
      </c>
      <c r="I558" s="8">
        <v>2441.9124000000002</v>
      </c>
      <c r="J558" s="9">
        <v>3863946</v>
      </c>
      <c r="K558" s="18">
        <v>350.75839999999999</v>
      </c>
      <c r="L558" s="8">
        <v>75068.071800000005</v>
      </c>
      <c r="M558" s="9">
        <v>93095273</v>
      </c>
      <c r="N558" s="29">
        <v>21.004999999999999</v>
      </c>
      <c r="O558" s="30">
        <v>21.68</v>
      </c>
      <c r="P558" s="30">
        <v>20.512499999999999</v>
      </c>
      <c r="Q558" s="30">
        <v>21.45</v>
      </c>
      <c r="R558" s="31">
        <v>2.12E-2</v>
      </c>
    </row>
    <row r="559" spans="1:18" x14ac:dyDescent="0.2">
      <c r="A559" s="11">
        <v>44741</v>
      </c>
      <c r="B559" s="5" t="s">
        <v>240</v>
      </c>
      <c r="C559" s="10">
        <v>44713</v>
      </c>
      <c r="D559" s="5" t="s">
        <v>183</v>
      </c>
      <c r="E559" s="18">
        <v>315.17219999999998</v>
      </c>
      <c r="F559" s="8">
        <v>87678.613599999997</v>
      </c>
      <c r="G559" s="9">
        <v>107811081</v>
      </c>
      <c r="H559" s="18">
        <v>25.2637</v>
      </c>
      <c r="I559" s="8">
        <v>2091.9153000000001</v>
      </c>
      <c r="J559" s="9">
        <v>3284934</v>
      </c>
      <c r="K559" s="18">
        <v>340.4359</v>
      </c>
      <c r="L559" s="8">
        <v>89770.528900000005</v>
      </c>
      <c r="M559" s="9">
        <v>111096015</v>
      </c>
      <c r="N559" s="29">
        <v>21.45</v>
      </c>
      <c r="O559" s="30">
        <v>22.085000000000001</v>
      </c>
      <c r="P559" s="30">
        <v>21.45</v>
      </c>
      <c r="Q559" s="30">
        <v>21.9</v>
      </c>
      <c r="R559" s="31">
        <v>2.1000000000000001E-2</v>
      </c>
    </row>
    <row r="560" spans="1:18" x14ac:dyDescent="0.2">
      <c r="A560" s="11">
        <v>44742</v>
      </c>
      <c r="B560" s="5" t="s">
        <v>243</v>
      </c>
      <c r="C560" s="10">
        <v>44713</v>
      </c>
      <c r="D560" s="5" t="s">
        <v>183</v>
      </c>
      <c r="E560" s="18">
        <v>441.8356</v>
      </c>
      <c r="F560" s="8">
        <v>201415.2922</v>
      </c>
      <c r="G560" s="9">
        <v>246474607</v>
      </c>
      <c r="H560" s="18">
        <v>26.0213</v>
      </c>
      <c r="I560" s="8">
        <v>1490.0489</v>
      </c>
      <c r="J560" s="9">
        <v>2325535</v>
      </c>
      <c r="K560" s="18">
        <v>467.8569</v>
      </c>
      <c r="L560" s="8">
        <v>202905.34109999999</v>
      </c>
      <c r="M560" s="9">
        <v>248800142</v>
      </c>
      <c r="N560" s="29">
        <v>21.9</v>
      </c>
      <c r="O560" s="30">
        <v>22.272500000000001</v>
      </c>
      <c r="P560" s="30">
        <v>21.537500000000001</v>
      </c>
      <c r="Q560" s="30">
        <v>21.84</v>
      </c>
      <c r="R560" s="31">
        <v>-2.7000000000000001E-3</v>
      </c>
    </row>
    <row r="561" spans="1:18" x14ac:dyDescent="0.2">
      <c r="A561" s="11">
        <v>44743</v>
      </c>
      <c r="B561" s="5" t="s">
        <v>241</v>
      </c>
      <c r="C561" s="10">
        <v>44743</v>
      </c>
      <c r="D561" s="5" t="s">
        <v>184</v>
      </c>
      <c r="E561" s="18">
        <v>330.84500000000003</v>
      </c>
      <c r="F561" s="8">
        <v>51856.2215</v>
      </c>
      <c r="G561" s="9">
        <v>64111796</v>
      </c>
      <c r="H561" s="18">
        <v>47.008000000000003</v>
      </c>
      <c r="I561" s="8">
        <v>2078.8283999999999</v>
      </c>
      <c r="J561" s="9">
        <v>3218802</v>
      </c>
      <c r="K561" s="18">
        <v>377.85300000000001</v>
      </c>
      <c r="L561" s="8">
        <v>53935.049899999998</v>
      </c>
      <c r="M561" s="9">
        <v>67330598</v>
      </c>
      <c r="N561" s="29">
        <v>21.84</v>
      </c>
      <c r="O561" s="30">
        <v>22.43</v>
      </c>
      <c r="P561" s="30">
        <v>21.142499999999998</v>
      </c>
      <c r="Q561" s="30">
        <v>21.25</v>
      </c>
      <c r="R561" s="31">
        <v>-2.7E-2</v>
      </c>
    </row>
    <row r="562" spans="1:18" x14ac:dyDescent="0.2">
      <c r="A562" s="11">
        <v>44746</v>
      </c>
      <c r="B562" s="5" t="s">
        <v>244</v>
      </c>
      <c r="C562" s="10">
        <v>44743</v>
      </c>
      <c r="D562" s="5" t="s">
        <v>184</v>
      </c>
      <c r="E562" s="18">
        <v>299.47239999999999</v>
      </c>
      <c r="F562" s="8">
        <v>58587.519500000002</v>
      </c>
      <c r="G562" s="9">
        <v>71757373</v>
      </c>
      <c r="H562" s="18">
        <v>32.381900000000002</v>
      </c>
      <c r="I562" s="8">
        <v>1497.4318000000001</v>
      </c>
      <c r="J562" s="9">
        <v>2284237</v>
      </c>
      <c r="K562" s="18">
        <v>331.85430000000002</v>
      </c>
      <c r="L562" s="8">
        <v>60084.951300000001</v>
      </c>
      <c r="M562" s="9">
        <v>74041610</v>
      </c>
      <c r="N562" s="29">
        <v>21.25</v>
      </c>
      <c r="O562" s="30">
        <v>22.247499999999999</v>
      </c>
      <c r="P562" s="30">
        <v>20.922499999999999</v>
      </c>
      <c r="Q562" s="30">
        <v>20.9725</v>
      </c>
      <c r="R562" s="31">
        <v>-1.3100000000000001E-2</v>
      </c>
    </row>
    <row r="563" spans="1:18" x14ac:dyDescent="0.2">
      <c r="A563" s="11">
        <v>44747</v>
      </c>
      <c r="B563" s="5" t="s">
        <v>242</v>
      </c>
      <c r="C563" s="10">
        <v>44743</v>
      </c>
      <c r="D563" s="5" t="s">
        <v>184</v>
      </c>
      <c r="E563" s="18">
        <v>365.8852</v>
      </c>
      <c r="F563" s="8">
        <v>90152.902499999997</v>
      </c>
      <c r="G563" s="9">
        <v>110139953</v>
      </c>
      <c r="H563" s="18">
        <v>31.706600000000002</v>
      </c>
      <c r="I563" s="8">
        <v>1546.8951</v>
      </c>
      <c r="J563" s="9">
        <v>2389692</v>
      </c>
      <c r="K563" s="18">
        <v>397.59179999999998</v>
      </c>
      <c r="L563" s="8">
        <v>91699.797600000005</v>
      </c>
      <c r="M563" s="9">
        <v>112529645</v>
      </c>
      <c r="N563" s="29">
        <v>20.9725</v>
      </c>
      <c r="O563" s="30">
        <v>20.9925</v>
      </c>
      <c r="P563" s="30">
        <v>20.234999999999999</v>
      </c>
      <c r="Q563" s="30">
        <v>20.787500000000001</v>
      </c>
      <c r="R563" s="31">
        <v>-8.8000000000000005E-3</v>
      </c>
    </row>
    <row r="564" spans="1:18" x14ac:dyDescent="0.2">
      <c r="A564" s="11">
        <v>44748</v>
      </c>
      <c r="B564" s="5" t="s">
        <v>240</v>
      </c>
      <c r="C564" s="10">
        <v>44743</v>
      </c>
      <c r="D564" s="5" t="s">
        <v>184</v>
      </c>
      <c r="E564" s="18">
        <v>422.78550000000001</v>
      </c>
      <c r="F564" s="8">
        <v>125410.9368</v>
      </c>
      <c r="G564" s="9">
        <v>152357468</v>
      </c>
      <c r="H564" s="18">
        <v>32.252200000000002</v>
      </c>
      <c r="I564" s="8">
        <v>1622.1962000000001</v>
      </c>
      <c r="J564" s="9">
        <v>2482071</v>
      </c>
      <c r="K564" s="18">
        <v>455.03769999999997</v>
      </c>
      <c r="L564" s="8">
        <v>127033.133</v>
      </c>
      <c r="M564" s="9">
        <v>154839539</v>
      </c>
      <c r="N564" s="29">
        <v>20.787500000000001</v>
      </c>
      <c r="O564" s="30">
        <v>20.787500000000001</v>
      </c>
      <c r="P564" s="30">
        <v>19.822500000000002</v>
      </c>
      <c r="Q564" s="30">
        <v>20.267499999999998</v>
      </c>
      <c r="R564" s="31">
        <v>-2.5000000000000001E-2</v>
      </c>
    </row>
    <row r="565" spans="1:18" x14ac:dyDescent="0.2">
      <c r="A565" s="11">
        <v>44749</v>
      </c>
      <c r="B565" s="5" t="s">
        <v>243</v>
      </c>
      <c r="C565" s="10">
        <v>44743</v>
      </c>
      <c r="D565" s="5" t="s">
        <v>184</v>
      </c>
      <c r="E565" s="18">
        <v>403.2722</v>
      </c>
      <c r="F565" s="8">
        <v>212317.00090000001</v>
      </c>
      <c r="G565" s="9">
        <v>252794234</v>
      </c>
      <c r="H565" s="18">
        <v>32.659100000000002</v>
      </c>
      <c r="I565" s="8">
        <v>1624.6984</v>
      </c>
      <c r="J565" s="9">
        <v>2522491</v>
      </c>
      <c r="K565" s="18">
        <v>435.93130000000002</v>
      </c>
      <c r="L565" s="8">
        <v>213941.69930000001</v>
      </c>
      <c r="M565" s="9">
        <v>255316725</v>
      </c>
      <c r="N565" s="29">
        <v>20.267499999999998</v>
      </c>
      <c r="O565" s="30">
        <v>20.267499999999998</v>
      </c>
      <c r="P565" s="30">
        <v>19.012499999999999</v>
      </c>
      <c r="Q565" s="30">
        <v>19.202500000000001</v>
      </c>
      <c r="R565" s="31">
        <v>-5.2499999999999998E-2</v>
      </c>
    </row>
    <row r="566" spans="1:18" x14ac:dyDescent="0.2">
      <c r="A566" s="11">
        <v>44750</v>
      </c>
      <c r="B566" s="5" t="s">
        <v>241</v>
      </c>
      <c r="C566" s="10">
        <v>44743</v>
      </c>
      <c r="D566" s="5" t="s">
        <v>184</v>
      </c>
      <c r="E566" s="18">
        <v>248.26740000000001</v>
      </c>
      <c r="F566" s="8">
        <v>43492.494700000003</v>
      </c>
      <c r="G566" s="9">
        <v>51507686</v>
      </c>
      <c r="H566" s="18">
        <v>34.809100000000001</v>
      </c>
      <c r="I566" s="8">
        <v>1814.2362000000001</v>
      </c>
      <c r="J566" s="9">
        <v>2813863</v>
      </c>
      <c r="K566" s="18">
        <v>283.07650000000001</v>
      </c>
      <c r="L566" s="8">
        <v>45306.730900000002</v>
      </c>
      <c r="M566" s="9">
        <v>54321549</v>
      </c>
      <c r="N566" s="29">
        <v>19.202500000000001</v>
      </c>
      <c r="O566" s="30">
        <v>19.202500000000001</v>
      </c>
      <c r="P566" s="30">
        <v>18.22</v>
      </c>
      <c r="Q566" s="30">
        <v>18.395</v>
      </c>
      <c r="R566" s="31">
        <v>-4.2099999999999999E-2</v>
      </c>
    </row>
    <row r="567" spans="1:18" x14ac:dyDescent="0.2">
      <c r="A567" s="11">
        <v>44753</v>
      </c>
      <c r="B567" s="5" t="s">
        <v>244</v>
      </c>
      <c r="C567" s="10">
        <v>44743</v>
      </c>
      <c r="D567" s="5" t="s">
        <v>184</v>
      </c>
      <c r="E567" s="18">
        <v>283.49310000000003</v>
      </c>
      <c r="F567" s="8">
        <v>61985.518400000001</v>
      </c>
      <c r="G567" s="9">
        <v>73217376</v>
      </c>
      <c r="H567" s="18">
        <v>38.271000000000001</v>
      </c>
      <c r="I567" s="8">
        <v>2145.6743000000001</v>
      </c>
      <c r="J567" s="9">
        <v>3396736</v>
      </c>
      <c r="K567" s="18">
        <v>321.76409999999998</v>
      </c>
      <c r="L567" s="8">
        <v>64131.1927</v>
      </c>
      <c r="M567" s="9">
        <v>76614112</v>
      </c>
      <c r="N567" s="29">
        <v>18.395</v>
      </c>
      <c r="O567" s="30">
        <v>19.215</v>
      </c>
      <c r="P567" s="30">
        <v>16.647500000000001</v>
      </c>
      <c r="Q567" s="30">
        <v>18.3675</v>
      </c>
      <c r="R567" s="31">
        <v>-1.5E-3</v>
      </c>
    </row>
    <row r="568" spans="1:18" x14ac:dyDescent="0.2">
      <c r="A568" s="11">
        <v>44754</v>
      </c>
      <c r="B568" s="5" t="s">
        <v>242</v>
      </c>
      <c r="C568" s="10">
        <v>44743</v>
      </c>
      <c r="D568" s="5" t="s">
        <v>184</v>
      </c>
      <c r="E568" s="18">
        <v>296.66059999999999</v>
      </c>
      <c r="F568" s="8">
        <v>75580.478400000007</v>
      </c>
      <c r="G568" s="9">
        <v>90128929</v>
      </c>
      <c r="H568" s="18">
        <v>30.224799999999998</v>
      </c>
      <c r="I568" s="8">
        <v>1700.5944999999999</v>
      </c>
      <c r="J568" s="9">
        <v>2673733</v>
      </c>
      <c r="K568" s="18">
        <v>326.8854</v>
      </c>
      <c r="L568" s="8">
        <v>77281.072899999999</v>
      </c>
      <c r="M568" s="9">
        <v>92802662</v>
      </c>
      <c r="N568" s="29">
        <v>18.3675</v>
      </c>
      <c r="O568" s="30">
        <v>18.637499999999999</v>
      </c>
      <c r="P568" s="30">
        <v>17.3</v>
      </c>
      <c r="Q568" s="30">
        <v>18.547499999999999</v>
      </c>
      <c r="R568" s="31">
        <v>9.7999999999999997E-3</v>
      </c>
    </row>
    <row r="569" spans="1:18" x14ac:dyDescent="0.2">
      <c r="A569" s="11">
        <v>44755</v>
      </c>
      <c r="B569" s="5" t="s">
        <v>240</v>
      </c>
      <c r="C569" s="10">
        <v>44743</v>
      </c>
      <c r="D569" s="5" t="s">
        <v>184</v>
      </c>
      <c r="E569" s="18">
        <v>359.34879999999998</v>
      </c>
      <c r="F569" s="8">
        <v>105891.5515</v>
      </c>
      <c r="G569" s="9">
        <v>125302389</v>
      </c>
      <c r="H569" s="18">
        <v>28.525600000000001</v>
      </c>
      <c r="I569" s="8">
        <v>1709.8838000000001</v>
      </c>
      <c r="J569" s="9">
        <v>2654735</v>
      </c>
      <c r="K569" s="18">
        <v>387.87439999999998</v>
      </c>
      <c r="L569" s="8">
        <v>107601.4353</v>
      </c>
      <c r="M569" s="9">
        <v>127957124</v>
      </c>
      <c r="N569" s="29">
        <v>18.547499999999999</v>
      </c>
      <c r="O569" s="30">
        <v>18.762499999999999</v>
      </c>
      <c r="P569" s="30">
        <v>17.734999999999999</v>
      </c>
      <c r="Q569" s="30">
        <v>18.52</v>
      </c>
      <c r="R569" s="31">
        <v>-1.5E-3</v>
      </c>
    </row>
    <row r="570" spans="1:18" x14ac:dyDescent="0.2">
      <c r="A570" s="11">
        <v>44756</v>
      </c>
      <c r="B570" s="5" t="s">
        <v>243</v>
      </c>
      <c r="C570" s="10">
        <v>44743</v>
      </c>
      <c r="D570" s="5" t="s">
        <v>184</v>
      </c>
      <c r="E570" s="18">
        <v>409.86169999999998</v>
      </c>
      <c r="F570" s="8">
        <v>219778.20749999999</v>
      </c>
      <c r="G570" s="9">
        <v>261669354</v>
      </c>
      <c r="H570" s="18">
        <v>28.693000000000001</v>
      </c>
      <c r="I570" s="8">
        <v>1868.539</v>
      </c>
      <c r="J570" s="9">
        <v>2951211</v>
      </c>
      <c r="K570" s="18">
        <v>438.55470000000003</v>
      </c>
      <c r="L570" s="8">
        <v>221646.74650000001</v>
      </c>
      <c r="M570" s="9">
        <v>264620565</v>
      </c>
      <c r="N570" s="29">
        <v>18.52</v>
      </c>
      <c r="O570" s="30">
        <v>18.690000000000001</v>
      </c>
      <c r="P570" s="30">
        <v>17.75</v>
      </c>
      <c r="Q570" s="30">
        <v>18.34</v>
      </c>
      <c r="R570" s="31">
        <v>-9.7000000000000003E-3</v>
      </c>
    </row>
    <row r="571" spans="1:18" x14ac:dyDescent="0.2">
      <c r="A571" s="11">
        <v>44757</v>
      </c>
      <c r="B571" s="5" t="s">
        <v>241</v>
      </c>
      <c r="C571" s="10">
        <v>44743</v>
      </c>
      <c r="D571" s="5" t="s">
        <v>184</v>
      </c>
      <c r="E571" s="18">
        <v>274.15469999999999</v>
      </c>
      <c r="F571" s="8">
        <v>51147.249900000003</v>
      </c>
      <c r="G571" s="9">
        <v>61130433</v>
      </c>
      <c r="H571" s="18">
        <v>30.962900000000001</v>
      </c>
      <c r="I571" s="8">
        <v>2086.7725999999998</v>
      </c>
      <c r="J571" s="9">
        <v>3183833</v>
      </c>
      <c r="K571" s="18">
        <v>305.11759999999998</v>
      </c>
      <c r="L571" s="8">
        <v>53234.022499999999</v>
      </c>
      <c r="M571" s="9">
        <v>64314266</v>
      </c>
      <c r="N571" s="29">
        <v>18.34</v>
      </c>
      <c r="O571" s="30">
        <v>18.34</v>
      </c>
      <c r="P571" s="30">
        <v>17.53</v>
      </c>
      <c r="Q571" s="30">
        <v>17.5975</v>
      </c>
      <c r="R571" s="31">
        <v>-4.0500000000000001E-2</v>
      </c>
    </row>
    <row r="572" spans="1:18" x14ac:dyDescent="0.2">
      <c r="A572" s="11">
        <v>44760</v>
      </c>
      <c r="B572" s="5" t="s">
        <v>244</v>
      </c>
      <c r="C572" s="10">
        <v>44743</v>
      </c>
      <c r="D572" s="5" t="s">
        <v>184</v>
      </c>
      <c r="E572" s="18">
        <v>287.41789999999997</v>
      </c>
      <c r="F572" s="8">
        <v>65498.180500000002</v>
      </c>
      <c r="G572" s="9">
        <v>77446006</v>
      </c>
      <c r="H572" s="18">
        <v>35.909799999999997</v>
      </c>
      <c r="I572" s="8">
        <v>2507.8861000000002</v>
      </c>
      <c r="J572" s="9">
        <v>3851487</v>
      </c>
      <c r="K572" s="18">
        <v>323.32769999999999</v>
      </c>
      <c r="L572" s="8">
        <v>68006.066600000006</v>
      </c>
      <c r="M572" s="9">
        <v>81297493</v>
      </c>
      <c r="N572" s="29">
        <v>17.5975</v>
      </c>
      <c r="O572" s="30">
        <v>18.182500000000001</v>
      </c>
      <c r="P572" s="30">
        <v>16.47</v>
      </c>
      <c r="Q572" s="30">
        <v>17.16</v>
      </c>
      <c r="R572" s="31">
        <v>-2.4899999999999999E-2</v>
      </c>
    </row>
    <row r="573" spans="1:18" x14ac:dyDescent="0.2">
      <c r="A573" s="11">
        <v>44761</v>
      </c>
      <c r="B573" s="5" t="s">
        <v>242</v>
      </c>
      <c r="C573" s="10">
        <v>44743</v>
      </c>
      <c r="D573" s="5" t="s">
        <v>184</v>
      </c>
      <c r="E573" s="18">
        <v>393.08620000000002</v>
      </c>
      <c r="F573" s="8">
        <v>102379.4097</v>
      </c>
      <c r="G573" s="9">
        <v>120803293</v>
      </c>
      <c r="H573" s="18">
        <v>34.527900000000002</v>
      </c>
      <c r="I573" s="8">
        <v>2427.2921999999999</v>
      </c>
      <c r="J573" s="9">
        <v>3597740</v>
      </c>
      <c r="K573" s="18">
        <v>427.61410000000001</v>
      </c>
      <c r="L573" s="8">
        <v>104806.7019</v>
      </c>
      <c r="M573" s="9">
        <v>124401033</v>
      </c>
      <c r="N573" s="29">
        <v>17.16</v>
      </c>
      <c r="O573" s="30">
        <v>17.6675</v>
      </c>
      <c r="P573" s="30">
        <v>16.352499999999999</v>
      </c>
      <c r="Q573" s="30">
        <v>17.202500000000001</v>
      </c>
      <c r="R573" s="31">
        <v>2.5000000000000001E-3</v>
      </c>
    </row>
    <row r="574" spans="1:18" x14ac:dyDescent="0.2">
      <c r="A574" s="11">
        <v>44762</v>
      </c>
      <c r="B574" s="5" t="s">
        <v>240</v>
      </c>
      <c r="C574" s="10">
        <v>44743</v>
      </c>
      <c r="D574" s="5" t="s">
        <v>184</v>
      </c>
      <c r="E574" s="18">
        <v>358.15170000000001</v>
      </c>
      <c r="F574" s="8">
        <v>112939.6998</v>
      </c>
      <c r="G574" s="9">
        <v>130079991</v>
      </c>
      <c r="H574" s="18">
        <v>41.165199999999999</v>
      </c>
      <c r="I574" s="8">
        <v>3016.9643999999998</v>
      </c>
      <c r="J574" s="9">
        <v>4644980</v>
      </c>
      <c r="K574" s="18">
        <v>399.31689999999998</v>
      </c>
      <c r="L574" s="8">
        <v>115956.6642</v>
      </c>
      <c r="M574" s="9">
        <v>134724971</v>
      </c>
      <c r="N574" s="29">
        <v>17.202500000000001</v>
      </c>
      <c r="O574" s="30">
        <v>17.272500000000001</v>
      </c>
      <c r="P574" s="30">
        <v>15.657500000000001</v>
      </c>
      <c r="Q574" s="30">
        <v>16.822500000000002</v>
      </c>
      <c r="R574" s="31">
        <v>-2.2100000000000002E-2</v>
      </c>
    </row>
    <row r="575" spans="1:18" x14ac:dyDescent="0.2">
      <c r="A575" s="11">
        <v>44763</v>
      </c>
      <c r="B575" s="5" t="s">
        <v>243</v>
      </c>
      <c r="C575" s="10">
        <v>44743</v>
      </c>
      <c r="D575" s="5" t="s">
        <v>184</v>
      </c>
      <c r="E575" s="18">
        <v>393.42290000000003</v>
      </c>
      <c r="F575" s="8">
        <v>231092.08489999999</v>
      </c>
      <c r="G575" s="9">
        <v>264411358</v>
      </c>
      <c r="H575" s="18">
        <v>37.164099999999998</v>
      </c>
      <c r="I575" s="8">
        <v>2769.6138000000001</v>
      </c>
      <c r="J575" s="9">
        <v>4121071</v>
      </c>
      <c r="K575" s="18">
        <v>430.58699999999999</v>
      </c>
      <c r="L575" s="8">
        <v>233861.69870000001</v>
      </c>
      <c r="M575" s="9">
        <v>268532429</v>
      </c>
      <c r="N575" s="29">
        <v>16.822500000000002</v>
      </c>
      <c r="O575" s="30">
        <v>17.2075</v>
      </c>
      <c r="P575" s="30">
        <v>15.9725</v>
      </c>
      <c r="Q575" s="30">
        <v>16.857500000000002</v>
      </c>
      <c r="R575" s="31">
        <v>2.0999999999999999E-3</v>
      </c>
    </row>
    <row r="576" spans="1:18" x14ac:dyDescent="0.2">
      <c r="A576" s="11">
        <v>44764</v>
      </c>
      <c r="B576" s="5" t="s">
        <v>241</v>
      </c>
      <c r="C576" s="10">
        <v>44743</v>
      </c>
      <c r="D576" s="5" t="s">
        <v>184</v>
      </c>
      <c r="E576" s="18">
        <v>317.61720000000003</v>
      </c>
      <c r="F576" s="8">
        <v>60270.188300000002</v>
      </c>
      <c r="G576" s="9">
        <v>68484594</v>
      </c>
      <c r="H576" s="18">
        <v>39.257300000000001</v>
      </c>
      <c r="I576" s="8">
        <v>3352.1257999999998</v>
      </c>
      <c r="J576" s="9">
        <v>4844685</v>
      </c>
      <c r="K576" s="18">
        <v>356.87450000000001</v>
      </c>
      <c r="L576" s="8">
        <v>63622.314100000003</v>
      </c>
      <c r="M576" s="9">
        <v>73329279</v>
      </c>
      <c r="N576" s="29">
        <v>16.857500000000002</v>
      </c>
      <c r="O576" s="30">
        <v>16.962499999999999</v>
      </c>
      <c r="P576" s="30">
        <v>16.162500000000001</v>
      </c>
      <c r="Q576" s="30">
        <v>16.649999999999999</v>
      </c>
      <c r="R576" s="31">
        <v>-1.23E-2</v>
      </c>
    </row>
    <row r="577" spans="1:18" x14ac:dyDescent="0.2">
      <c r="A577" s="11">
        <v>44767</v>
      </c>
      <c r="B577" s="5" t="s">
        <v>244</v>
      </c>
      <c r="C577" s="10">
        <v>44743</v>
      </c>
      <c r="D577" s="5" t="s">
        <v>184</v>
      </c>
      <c r="E577" s="18">
        <v>343.3827</v>
      </c>
      <c r="F577" s="8">
        <v>77229.429499999998</v>
      </c>
      <c r="G577" s="9">
        <v>87385316</v>
      </c>
      <c r="H577" s="18">
        <v>35.6479</v>
      </c>
      <c r="I577" s="8">
        <v>3574.9949000000001</v>
      </c>
      <c r="J577" s="9">
        <v>5148254</v>
      </c>
      <c r="K577" s="18">
        <v>379.03059999999999</v>
      </c>
      <c r="L577" s="8">
        <v>80804.424400000004</v>
      </c>
      <c r="M577" s="9">
        <v>92533570</v>
      </c>
      <c r="N577" s="29">
        <v>16.649999999999999</v>
      </c>
      <c r="O577" s="30">
        <v>17.907499999999999</v>
      </c>
      <c r="P577" s="30">
        <v>16.177499999999998</v>
      </c>
      <c r="Q577" s="30">
        <v>17.68</v>
      </c>
      <c r="R577" s="31">
        <v>6.1899999999999997E-2</v>
      </c>
    </row>
    <row r="578" spans="1:18" x14ac:dyDescent="0.2">
      <c r="A578" s="11">
        <v>44768</v>
      </c>
      <c r="B578" s="5" t="s">
        <v>242</v>
      </c>
      <c r="C578" s="10">
        <v>44743</v>
      </c>
      <c r="D578" s="5" t="s">
        <v>184</v>
      </c>
      <c r="E578" s="18">
        <v>329.99529999999999</v>
      </c>
      <c r="F578" s="8">
        <v>84798.027199999997</v>
      </c>
      <c r="G578" s="9">
        <v>97860529</v>
      </c>
      <c r="H578" s="18">
        <v>34.5595</v>
      </c>
      <c r="I578" s="8">
        <v>3528.0108</v>
      </c>
      <c r="J578" s="9">
        <v>5181424</v>
      </c>
      <c r="K578" s="18">
        <v>364.5548</v>
      </c>
      <c r="L578" s="8">
        <v>88326.038</v>
      </c>
      <c r="M578" s="9">
        <v>103041953</v>
      </c>
      <c r="N578" s="29">
        <v>17.68</v>
      </c>
      <c r="O578" s="30">
        <v>18.267499999999998</v>
      </c>
      <c r="P578" s="30">
        <v>17.355</v>
      </c>
      <c r="Q578" s="30">
        <v>18.170000000000002</v>
      </c>
      <c r="R578" s="31">
        <v>2.7699999999999999E-2</v>
      </c>
    </row>
    <row r="579" spans="1:18" x14ac:dyDescent="0.2">
      <c r="A579" s="11">
        <v>44769</v>
      </c>
      <c r="B579" s="5" t="s">
        <v>240</v>
      </c>
      <c r="C579" s="10">
        <v>44743</v>
      </c>
      <c r="D579" s="5" t="s">
        <v>184</v>
      </c>
      <c r="E579" s="18">
        <v>357.71660000000003</v>
      </c>
      <c r="F579" s="8">
        <v>102132.0092</v>
      </c>
      <c r="G579" s="9">
        <v>116428589</v>
      </c>
      <c r="H579" s="18">
        <v>30.1708</v>
      </c>
      <c r="I579" s="8">
        <v>2762.9645</v>
      </c>
      <c r="J579" s="9">
        <v>4033587</v>
      </c>
      <c r="K579" s="18">
        <v>387.88740000000001</v>
      </c>
      <c r="L579" s="8">
        <v>104894.9737</v>
      </c>
      <c r="M579" s="9">
        <v>120462176</v>
      </c>
      <c r="N579" s="29">
        <v>18.170000000000002</v>
      </c>
      <c r="O579" s="30">
        <v>18.635000000000002</v>
      </c>
      <c r="P579" s="30">
        <v>17.752500000000001</v>
      </c>
      <c r="Q579" s="30">
        <v>18.13</v>
      </c>
      <c r="R579" s="31">
        <v>-2.2000000000000001E-3</v>
      </c>
    </row>
    <row r="580" spans="1:18" x14ac:dyDescent="0.2">
      <c r="A580" s="11">
        <v>44770</v>
      </c>
      <c r="B580" s="5" t="s">
        <v>243</v>
      </c>
      <c r="C580" s="10">
        <v>44743</v>
      </c>
      <c r="D580" s="5" t="s">
        <v>184</v>
      </c>
      <c r="E580" s="18">
        <v>410.99639999999999</v>
      </c>
      <c r="F580" s="8">
        <v>225434.35750000001</v>
      </c>
      <c r="G580" s="9">
        <v>252822959</v>
      </c>
      <c r="H580" s="18">
        <v>44.720199999999998</v>
      </c>
      <c r="I580" s="8">
        <v>2528.2595000000001</v>
      </c>
      <c r="J580" s="9">
        <v>3659778</v>
      </c>
      <c r="K580" s="18">
        <v>455.71660000000003</v>
      </c>
      <c r="L580" s="8">
        <v>227962.617</v>
      </c>
      <c r="M580" s="9">
        <v>256482737</v>
      </c>
      <c r="N580" s="29">
        <v>18.13</v>
      </c>
      <c r="O580" s="30">
        <v>18.13</v>
      </c>
      <c r="P580" s="30">
        <v>16.837499999999999</v>
      </c>
      <c r="Q580" s="30">
        <v>17.012499999999999</v>
      </c>
      <c r="R580" s="31">
        <v>-6.1600000000000002E-2</v>
      </c>
    </row>
    <row r="581" spans="1:18" x14ac:dyDescent="0.2">
      <c r="A581" s="11">
        <v>44771</v>
      </c>
      <c r="B581" s="5" t="s">
        <v>241</v>
      </c>
      <c r="C581" s="10">
        <v>44743</v>
      </c>
      <c r="D581" s="5" t="s">
        <v>184</v>
      </c>
      <c r="E581" s="18">
        <v>341.21980000000002</v>
      </c>
      <c r="F581" s="8">
        <v>66907.927100000001</v>
      </c>
      <c r="G581" s="9">
        <v>74427604</v>
      </c>
      <c r="H581" s="18">
        <v>54.722000000000001</v>
      </c>
      <c r="I581" s="8">
        <v>2474.7808</v>
      </c>
      <c r="J581" s="9">
        <v>3561363</v>
      </c>
      <c r="K581" s="18">
        <v>395.9418</v>
      </c>
      <c r="L581" s="8">
        <v>69382.707899999994</v>
      </c>
      <c r="M581" s="9">
        <v>77988967</v>
      </c>
      <c r="N581" s="29">
        <v>17.012499999999999</v>
      </c>
      <c r="O581" s="30">
        <v>18.645</v>
      </c>
      <c r="P581" s="30">
        <v>16.489999999999998</v>
      </c>
      <c r="Q581" s="30">
        <v>16.55</v>
      </c>
      <c r="R581" s="31">
        <v>-2.7199999999999998E-2</v>
      </c>
    </row>
    <row r="582" spans="1:18" x14ac:dyDescent="0.2">
      <c r="A582" s="11">
        <v>44774</v>
      </c>
      <c r="B582" s="5" t="s">
        <v>244</v>
      </c>
      <c r="C582" s="10">
        <v>44774</v>
      </c>
      <c r="D582" s="5" t="s">
        <v>184</v>
      </c>
      <c r="E582" s="18">
        <v>314.82279999999997</v>
      </c>
      <c r="F582" s="8">
        <v>69947.998099999997</v>
      </c>
      <c r="G582" s="9">
        <v>77495669</v>
      </c>
      <c r="H582" s="18">
        <v>54.573900000000002</v>
      </c>
      <c r="I582" s="8">
        <v>2426.8382999999999</v>
      </c>
      <c r="J582" s="9">
        <v>3321152</v>
      </c>
      <c r="K582" s="18">
        <v>369.39670000000001</v>
      </c>
      <c r="L582" s="8">
        <v>72374.8364</v>
      </c>
      <c r="M582" s="9">
        <v>80816821</v>
      </c>
      <c r="N582" s="29">
        <v>16.55</v>
      </c>
      <c r="O582" s="30">
        <v>17.625</v>
      </c>
      <c r="P582" s="30">
        <v>15.8925</v>
      </c>
      <c r="Q582" s="30">
        <v>17.484999999999999</v>
      </c>
      <c r="R582" s="31">
        <v>5.6500000000000002E-2</v>
      </c>
    </row>
    <row r="583" spans="1:18" x14ac:dyDescent="0.2">
      <c r="A583" s="11">
        <v>44775</v>
      </c>
      <c r="B583" s="5" t="s">
        <v>242</v>
      </c>
      <c r="C583" s="10">
        <v>44774</v>
      </c>
      <c r="D583" s="5" t="s">
        <v>184</v>
      </c>
      <c r="E583" s="18">
        <v>432.09629999999999</v>
      </c>
      <c r="F583" s="8">
        <v>109549.7885</v>
      </c>
      <c r="G583" s="9">
        <v>122203036</v>
      </c>
      <c r="H583" s="18">
        <v>50.323900000000002</v>
      </c>
      <c r="I583" s="8">
        <v>2418.6115</v>
      </c>
      <c r="J583" s="9">
        <v>3251708</v>
      </c>
      <c r="K583" s="18">
        <v>482.42020000000002</v>
      </c>
      <c r="L583" s="8">
        <v>111968.4</v>
      </c>
      <c r="M583" s="9">
        <v>125454744</v>
      </c>
      <c r="N583" s="29">
        <v>17.484999999999999</v>
      </c>
      <c r="O583" s="30">
        <v>18.754999999999999</v>
      </c>
      <c r="P583" s="30">
        <v>17.484999999999999</v>
      </c>
      <c r="Q583" s="30">
        <v>18.53</v>
      </c>
      <c r="R583" s="31">
        <v>5.9799999999999999E-2</v>
      </c>
    </row>
    <row r="584" spans="1:18" x14ac:dyDescent="0.2">
      <c r="A584" s="11">
        <v>44776</v>
      </c>
      <c r="B584" s="5" t="s">
        <v>240</v>
      </c>
      <c r="C584" s="10">
        <v>44774</v>
      </c>
      <c r="D584" s="5" t="s">
        <v>184</v>
      </c>
      <c r="E584" s="18">
        <v>412.89120000000003</v>
      </c>
      <c r="F584" s="8">
        <v>123257.5701</v>
      </c>
      <c r="G584" s="9">
        <v>135617560</v>
      </c>
      <c r="H584" s="18">
        <v>43.348599999999998</v>
      </c>
      <c r="I584" s="8">
        <v>2154.6529999999998</v>
      </c>
      <c r="J584" s="9">
        <v>3051777</v>
      </c>
      <c r="K584" s="18">
        <v>456.2398</v>
      </c>
      <c r="L584" s="8">
        <v>125412.2231</v>
      </c>
      <c r="M584" s="9">
        <v>138669337</v>
      </c>
      <c r="N584" s="29">
        <v>18.53</v>
      </c>
      <c r="O584" s="30">
        <v>19.172499999999999</v>
      </c>
      <c r="P584" s="30">
        <v>17.95</v>
      </c>
      <c r="Q584" s="30">
        <v>18.45</v>
      </c>
      <c r="R584" s="31">
        <v>-4.3E-3</v>
      </c>
    </row>
    <row r="585" spans="1:18" x14ac:dyDescent="0.2">
      <c r="A585" s="11">
        <v>44777</v>
      </c>
      <c r="B585" s="5" t="s">
        <v>243</v>
      </c>
      <c r="C585" s="10">
        <v>44774</v>
      </c>
      <c r="D585" s="5" t="s">
        <v>184</v>
      </c>
      <c r="E585" s="18">
        <v>596.38840000000005</v>
      </c>
      <c r="F585" s="8">
        <v>308868.63299999997</v>
      </c>
      <c r="G585" s="9">
        <v>338899646</v>
      </c>
      <c r="H585" s="18">
        <v>45.890099999999997</v>
      </c>
      <c r="I585" s="8">
        <v>2318.3017</v>
      </c>
      <c r="J585" s="9">
        <v>3349453</v>
      </c>
      <c r="K585" s="18">
        <v>642.27850000000001</v>
      </c>
      <c r="L585" s="8">
        <v>311186.93469999998</v>
      </c>
      <c r="M585" s="9">
        <v>342249099</v>
      </c>
      <c r="N585" s="29">
        <v>18.45</v>
      </c>
      <c r="O585" s="30">
        <v>21.06</v>
      </c>
      <c r="P585" s="30">
        <v>17.625</v>
      </c>
      <c r="Q585" s="30">
        <v>19.2575</v>
      </c>
      <c r="R585" s="31">
        <v>4.3799999999999999E-2</v>
      </c>
    </row>
    <row r="586" spans="1:18" x14ac:dyDescent="0.2">
      <c r="A586" s="11">
        <v>44778</v>
      </c>
      <c r="B586" s="5" t="s">
        <v>241</v>
      </c>
      <c r="C586" s="10">
        <v>44774</v>
      </c>
      <c r="D586" s="5" t="s">
        <v>184</v>
      </c>
      <c r="E586" s="18">
        <v>372.64980000000003</v>
      </c>
      <c r="F586" s="8">
        <v>71199.826100000006</v>
      </c>
      <c r="G586" s="9">
        <v>77870713</v>
      </c>
      <c r="H586" s="18">
        <v>44.160200000000003</v>
      </c>
      <c r="I586" s="8">
        <v>2290.0997000000002</v>
      </c>
      <c r="J586" s="9">
        <v>3136521</v>
      </c>
      <c r="K586" s="18">
        <v>416.81</v>
      </c>
      <c r="L586" s="8">
        <v>73489.925799999997</v>
      </c>
      <c r="M586" s="9">
        <v>81007234</v>
      </c>
      <c r="N586" s="29">
        <v>19.2575</v>
      </c>
      <c r="O586" s="30">
        <v>19.39</v>
      </c>
      <c r="P586" s="30">
        <v>18.0075</v>
      </c>
      <c r="Q586" s="30">
        <v>18.914999999999999</v>
      </c>
      <c r="R586" s="31">
        <v>-1.78E-2</v>
      </c>
    </row>
    <row r="587" spans="1:18" x14ac:dyDescent="0.2">
      <c r="A587" s="11">
        <v>44781</v>
      </c>
      <c r="B587" s="5" t="s">
        <v>244</v>
      </c>
      <c r="C587" s="10">
        <v>44774</v>
      </c>
      <c r="D587" s="5" t="s">
        <v>184</v>
      </c>
      <c r="E587" s="18">
        <v>347.62099999999998</v>
      </c>
      <c r="F587" s="8">
        <v>85301.588699999993</v>
      </c>
      <c r="G587" s="9">
        <v>94868447</v>
      </c>
      <c r="H587" s="18">
        <v>39.576900000000002</v>
      </c>
      <c r="I587" s="8">
        <v>2248.1669999999999</v>
      </c>
      <c r="J587" s="9">
        <v>3003208</v>
      </c>
      <c r="K587" s="18">
        <v>387.1979</v>
      </c>
      <c r="L587" s="8">
        <v>87549.755699999994</v>
      </c>
      <c r="M587" s="9">
        <v>97871655</v>
      </c>
      <c r="N587" s="29">
        <v>18.914999999999999</v>
      </c>
      <c r="O587" s="30">
        <v>20.18</v>
      </c>
      <c r="P587" s="30">
        <v>17.78</v>
      </c>
      <c r="Q587" s="30">
        <v>19.302499999999998</v>
      </c>
      <c r="R587" s="31">
        <v>2.0500000000000001E-2</v>
      </c>
    </row>
    <row r="588" spans="1:18" x14ac:dyDescent="0.2">
      <c r="A588" s="11">
        <v>44783</v>
      </c>
      <c r="B588" s="5" t="s">
        <v>240</v>
      </c>
      <c r="C588" s="10">
        <v>44774</v>
      </c>
      <c r="D588" s="5" t="s">
        <v>184</v>
      </c>
      <c r="E588" s="18">
        <v>343.2208</v>
      </c>
      <c r="F588" s="8">
        <v>106684.0762</v>
      </c>
      <c r="G588" s="9">
        <v>116111420</v>
      </c>
      <c r="H588" s="18">
        <v>40.487099999999998</v>
      </c>
      <c r="I588" s="8">
        <v>2378.6064000000001</v>
      </c>
      <c r="J588" s="9">
        <v>3205401</v>
      </c>
      <c r="K588" s="18">
        <v>383.7079</v>
      </c>
      <c r="L588" s="8">
        <v>109062.6826</v>
      </c>
      <c r="M588" s="9">
        <v>119316821</v>
      </c>
      <c r="N588" s="29">
        <v>19.302499999999998</v>
      </c>
      <c r="O588" s="30">
        <v>20.77</v>
      </c>
      <c r="P588" s="30">
        <v>18.857500000000002</v>
      </c>
      <c r="Q588" s="30">
        <v>19.587499999999999</v>
      </c>
      <c r="R588" s="31">
        <v>1.4800000000000001E-2</v>
      </c>
    </row>
    <row r="589" spans="1:18" x14ac:dyDescent="0.2">
      <c r="A589" s="11">
        <v>44784</v>
      </c>
      <c r="B589" s="5" t="s">
        <v>243</v>
      </c>
      <c r="C589" s="10">
        <v>44774</v>
      </c>
      <c r="D589" s="5" t="s">
        <v>184</v>
      </c>
      <c r="E589" s="18">
        <v>349.15350000000001</v>
      </c>
      <c r="F589" s="8">
        <v>207909.7573</v>
      </c>
      <c r="G589" s="9">
        <v>223147625</v>
      </c>
      <c r="H589" s="18">
        <v>38.837000000000003</v>
      </c>
      <c r="I589" s="8">
        <v>2382.4949000000001</v>
      </c>
      <c r="J589" s="9">
        <v>3224151</v>
      </c>
      <c r="K589" s="18">
        <v>387.9905</v>
      </c>
      <c r="L589" s="8">
        <v>210292.25219999999</v>
      </c>
      <c r="M589" s="9">
        <v>226371776</v>
      </c>
      <c r="N589" s="29">
        <v>19.587499999999999</v>
      </c>
      <c r="O589" s="30">
        <v>19.587499999999999</v>
      </c>
      <c r="P589" s="30">
        <v>18.2</v>
      </c>
      <c r="Q589" s="30">
        <v>18.355</v>
      </c>
      <c r="R589" s="31">
        <v>-6.2899999999999998E-2</v>
      </c>
    </row>
    <row r="590" spans="1:18" x14ac:dyDescent="0.2">
      <c r="A590" s="11">
        <v>44785</v>
      </c>
      <c r="B590" s="5" t="s">
        <v>241</v>
      </c>
      <c r="C590" s="10">
        <v>44774</v>
      </c>
      <c r="D590" s="5" t="s">
        <v>184</v>
      </c>
      <c r="E590" s="18">
        <v>259.40350000000001</v>
      </c>
      <c r="F590" s="8">
        <v>56346.193700000003</v>
      </c>
      <c r="G590" s="9">
        <v>60562469</v>
      </c>
      <c r="H590" s="18">
        <v>46.341700000000003</v>
      </c>
      <c r="I590" s="8">
        <v>3003.0328</v>
      </c>
      <c r="J590" s="9">
        <v>4149009</v>
      </c>
      <c r="K590" s="18">
        <v>305.74520000000001</v>
      </c>
      <c r="L590" s="8">
        <v>59349.226499999997</v>
      </c>
      <c r="M590" s="9">
        <v>64711478</v>
      </c>
      <c r="N590" s="29">
        <v>18.355</v>
      </c>
      <c r="O590" s="30">
        <v>18.524999999999999</v>
      </c>
      <c r="P590" s="30">
        <v>17.41</v>
      </c>
      <c r="Q590" s="30">
        <v>17.607500000000002</v>
      </c>
      <c r="R590" s="31">
        <v>-4.07E-2</v>
      </c>
    </row>
    <row r="591" spans="1:18" x14ac:dyDescent="0.2">
      <c r="A591" s="11">
        <v>44789</v>
      </c>
      <c r="B591" s="5" t="s">
        <v>242</v>
      </c>
      <c r="C591" s="10">
        <v>44774</v>
      </c>
      <c r="D591" s="5" t="s">
        <v>184</v>
      </c>
      <c r="E591" s="18">
        <v>258.58550000000002</v>
      </c>
      <c r="F591" s="8">
        <v>76091.973800000007</v>
      </c>
      <c r="G591" s="9">
        <v>82453140</v>
      </c>
      <c r="H591" s="18">
        <v>44.014000000000003</v>
      </c>
      <c r="I591" s="8">
        <v>3192.1320999999998</v>
      </c>
      <c r="J591" s="9">
        <v>4242435</v>
      </c>
      <c r="K591" s="18">
        <v>302.59949999999998</v>
      </c>
      <c r="L591" s="8">
        <v>79284.105899999995</v>
      </c>
      <c r="M591" s="9">
        <v>86695575</v>
      </c>
      <c r="N591" s="29">
        <v>17.607500000000002</v>
      </c>
      <c r="O591" s="30">
        <v>18.355</v>
      </c>
      <c r="P591" s="30">
        <v>17.004999999999999</v>
      </c>
      <c r="Q591" s="30">
        <v>17.684999999999999</v>
      </c>
      <c r="R591" s="31">
        <v>4.4000000000000003E-3</v>
      </c>
    </row>
    <row r="592" spans="1:18" x14ac:dyDescent="0.2">
      <c r="A592" s="11">
        <v>44790</v>
      </c>
      <c r="B592" s="5" t="s">
        <v>240</v>
      </c>
      <c r="C592" s="10">
        <v>44774</v>
      </c>
      <c r="D592" s="5" t="s">
        <v>184</v>
      </c>
      <c r="E592" s="18">
        <v>272.93450000000001</v>
      </c>
      <c r="F592" s="8">
        <v>93244.045199999993</v>
      </c>
      <c r="G592" s="9">
        <v>98875072</v>
      </c>
      <c r="H592" s="18">
        <v>51.948799999999999</v>
      </c>
      <c r="I592" s="8">
        <v>3619.7837</v>
      </c>
      <c r="J592" s="9">
        <v>4768251</v>
      </c>
      <c r="K592" s="18">
        <v>324.88330000000002</v>
      </c>
      <c r="L592" s="8">
        <v>96863.828899999993</v>
      </c>
      <c r="M592" s="9">
        <v>103643323</v>
      </c>
      <c r="N592" s="29">
        <v>17.684999999999999</v>
      </c>
      <c r="O592" s="30">
        <v>17.787500000000001</v>
      </c>
      <c r="P592" s="30">
        <v>16.547499999999999</v>
      </c>
      <c r="Q592" s="30">
        <v>17.677499999999998</v>
      </c>
      <c r="R592" s="31">
        <v>-4.0000000000000002E-4</v>
      </c>
    </row>
    <row r="593" spans="1:18" x14ac:dyDescent="0.2">
      <c r="A593" s="11">
        <v>44791</v>
      </c>
      <c r="B593" s="5" t="s">
        <v>243</v>
      </c>
      <c r="C593" s="10">
        <v>44774</v>
      </c>
      <c r="D593" s="5" t="s">
        <v>184</v>
      </c>
      <c r="E593" s="18">
        <v>414.91039999999998</v>
      </c>
      <c r="F593" s="8">
        <v>256709.63370000001</v>
      </c>
      <c r="G593" s="9">
        <v>270342450</v>
      </c>
      <c r="H593" s="18">
        <v>45.277500000000003</v>
      </c>
      <c r="I593" s="8">
        <v>3194.0913</v>
      </c>
      <c r="J593" s="9">
        <v>4103317</v>
      </c>
      <c r="K593" s="18">
        <v>460.18790000000001</v>
      </c>
      <c r="L593" s="8">
        <v>259903.72500000001</v>
      </c>
      <c r="M593" s="9">
        <v>274445767</v>
      </c>
      <c r="N593" s="29">
        <v>17.677499999999998</v>
      </c>
      <c r="O593" s="30">
        <v>18.440000000000001</v>
      </c>
      <c r="P593" s="30">
        <v>16.715</v>
      </c>
      <c r="Q593" s="30">
        <v>17.350000000000001</v>
      </c>
      <c r="R593" s="31">
        <v>-1.8499999999999999E-2</v>
      </c>
    </row>
    <row r="594" spans="1:18" x14ac:dyDescent="0.2">
      <c r="A594" s="11">
        <v>44792</v>
      </c>
      <c r="B594" s="5" t="s">
        <v>241</v>
      </c>
      <c r="C594" s="10">
        <v>44774</v>
      </c>
      <c r="D594" s="5" t="s">
        <v>184</v>
      </c>
      <c r="E594" s="18">
        <v>442.70549999999997</v>
      </c>
      <c r="F594" s="8">
        <v>93226.905700000003</v>
      </c>
      <c r="G594" s="9">
        <v>98774087</v>
      </c>
      <c r="H594" s="18">
        <v>62.886899999999997</v>
      </c>
      <c r="I594" s="8">
        <v>4697.6773000000003</v>
      </c>
      <c r="J594" s="9">
        <v>5854497</v>
      </c>
      <c r="K594" s="18">
        <v>505.5924</v>
      </c>
      <c r="L594" s="8">
        <v>97924.582999999999</v>
      </c>
      <c r="M594" s="9">
        <v>104628584</v>
      </c>
      <c r="N594" s="29">
        <v>17.350000000000001</v>
      </c>
      <c r="O594" s="30">
        <v>18.567499999999999</v>
      </c>
      <c r="P594" s="30">
        <v>16.875</v>
      </c>
      <c r="Q594" s="30">
        <v>18.285</v>
      </c>
      <c r="R594" s="31">
        <v>5.3900000000000003E-2</v>
      </c>
    </row>
    <row r="595" spans="1:18" x14ac:dyDescent="0.2">
      <c r="A595" s="11">
        <v>44795</v>
      </c>
      <c r="B595" s="5" t="s">
        <v>244</v>
      </c>
      <c r="C595" s="10">
        <v>44774</v>
      </c>
      <c r="D595" s="5" t="s">
        <v>184</v>
      </c>
      <c r="E595" s="18">
        <v>362.46429999999998</v>
      </c>
      <c r="F595" s="8">
        <v>86584.842499999999</v>
      </c>
      <c r="G595" s="9">
        <v>93221134</v>
      </c>
      <c r="H595" s="18">
        <v>41.025799999999997</v>
      </c>
      <c r="I595" s="8">
        <v>3800.4430000000002</v>
      </c>
      <c r="J595" s="9">
        <v>4941363</v>
      </c>
      <c r="K595" s="18">
        <v>403.49009999999998</v>
      </c>
      <c r="L595" s="8">
        <v>90385.285499999998</v>
      </c>
      <c r="M595" s="9">
        <v>98162497</v>
      </c>
      <c r="N595" s="29">
        <v>18.285</v>
      </c>
      <c r="O595" s="30">
        <v>19.295000000000002</v>
      </c>
      <c r="P595" s="30">
        <v>17.2</v>
      </c>
      <c r="Q595" s="30">
        <v>19.037500000000001</v>
      </c>
      <c r="R595" s="31">
        <v>4.1200000000000001E-2</v>
      </c>
    </row>
    <row r="596" spans="1:18" x14ac:dyDescent="0.2">
      <c r="A596" s="11">
        <v>44796</v>
      </c>
      <c r="B596" s="5" t="s">
        <v>242</v>
      </c>
      <c r="C596" s="10">
        <v>44774</v>
      </c>
      <c r="D596" s="5" t="s">
        <v>184</v>
      </c>
      <c r="E596" s="18">
        <v>488.63839999999999</v>
      </c>
      <c r="F596" s="8">
        <v>135742.65719999999</v>
      </c>
      <c r="G596" s="9">
        <v>149467779</v>
      </c>
      <c r="H596" s="18">
        <v>37.547400000000003</v>
      </c>
      <c r="I596" s="8">
        <v>3793.3476999999998</v>
      </c>
      <c r="J596" s="9">
        <v>4928592</v>
      </c>
      <c r="K596" s="18">
        <v>526.18579999999997</v>
      </c>
      <c r="L596" s="8">
        <v>139536.0049</v>
      </c>
      <c r="M596" s="9">
        <v>154396371</v>
      </c>
      <c r="N596" s="29">
        <v>19.037500000000001</v>
      </c>
      <c r="O596" s="30">
        <v>19.59</v>
      </c>
      <c r="P596" s="30">
        <v>18.177499999999998</v>
      </c>
      <c r="Q596" s="30">
        <v>19.05</v>
      </c>
      <c r="R596" s="31">
        <v>6.9999999999999999E-4</v>
      </c>
    </row>
    <row r="597" spans="1:18" x14ac:dyDescent="0.2">
      <c r="A597" s="11">
        <v>44797</v>
      </c>
      <c r="B597" s="5" t="s">
        <v>240</v>
      </c>
      <c r="C597" s="10">
        <v>44774</v>
      </c>
      <c r="D597" s="5" t="s">
        <v>184</v>
      </c>
      <c r="E597" s="18">
        <v>422.75510000000003</v>
      </c>
      <c r="F597" s="8">
        <v>135429.40770000001</v>
      </c>
      <c r="G597" s="9">
        <v>145348296</v>
      </c>
      <c r="H597" s="18">
        <v>31.794899999999998</v>
      </c>
      <c r="I597" s="8">
        <v>2841.9175</v>
      </c>
      <c r="J597" s="9">
        <v>3753494</v>
      </c>
      <c r="K597" s="18">
        <v>454.55</v>
      </c>
      <c r="L597" s="8">
        <v>138271.32519999999</v>
      </c>
      <c r="M597" s="9">
        <v>149101790</v>
      </c>
      <c r="N597" s="29">
        <v>19.05</v>
      </c>
      <c r="O597" s="30">
        <v>19.342500000000001</v>
      </c>
      <c r="P597" s="30">
        <v>17.987500000000001</v>
      </c>
      <c r="Q597" s="30">
        <v>18.43</v>
      </c>
      <c r="R597" s="31">
        <v>-3.2500000000000001E-2</v>
      </c>
    </row>
    <row r="598" spans="1:18" x14ac:dyDescent="0.2">
      <c r="A598" s="11">
        <v>44798</v>
      </c>
      <c r="B598" s="5" t="s">
        <v>243</v>
      </c>
      <c r="C598" s="10">
        <v>44774</v>
      </c>
      <c r="D598" s="5" t="s">
        <v>184</v>
      </c>
      <c r="E598" s="18">
        <v>514.76390000000004</v>
      </c>
      <c r="F598" s="8">
        <v>279122.32689999999</v>
      </c>
      <c r="G598" s="9">
        <v>295589867</v>
      </c>
      <c r="H598" s="18">
        <v>37.992899999999999</v>
      </c>
      <c r="I598" s="8">
        <v>2189.1747999999998</v>
      </c>
      <c r="J598" s="9">
        <v>2940175</v>
      </c>
      <c r="K598" s="18">
        <v>552.7568</v>
      </c>
      <c r="L598" s="8">
        <v>281311.50170000002</v>
      </c>
      <c r="M598" s="9">
        <v>298530042</v>
      </c>
      <c r="N598" s="29">
        <v>18.43</v>
      </c>
      <c r="O598" s="30">
        <v>20.215</v>
      </c>
      <c r="P598" s="30">
        <v>17.274999999999999</v>
      </c>
      <c r="Q598" s="30">
        <v>19.57</v>
      </c>
      <c r="R598" s="31">
        <v>6.1899999999999997E-2</v>
      </c>
    </row>
    <row r="599" spans="1:18" x14ac:dyDescent="0.2">
      <c r="A599" s="11">
        <v>44799</v>
      </c>
      <c r="B599" s="5" t="s">
        <v>241</v>
      </c>
      <c r="C599" s="10">
        <v>44774</v>
      </c>
      <c r="D599" s="5" t="s">
        <v>184</v>
      </c>
      <c r="E599" s="18">
        <v>427.54559999999998</v>
      </c>
      <c r="F599" s="8">
        <v>80252.143200000006</v>
      </c>
      <c r="G599" s="9">
        <v>85206653</v>
      </c>
      <c r="H599" s="18">
        <v>43.992600000000003</v>
      </c>
      <c r="I599" s="8">
        <v>1810.1116</v>
      </c>
      <c r="J599" s="9">
        <v>2368931</v>
      </c>
      <c r="K599" s="18">
        <v>471.53820000000002</v>
      </c>
      <c r="L599" s="8">
        <v>82062.254799999995</v>
      </c>
      <c r="M599" s="9">
        <v>87575584</v>
      </c>
      <c r="N599" s="29">
        <v>19.57</v>
      </c>
      <c r="O599" s="30">
        <v>19.57</v>
      </c>
      <c r="P599" s="30">
        <v>15.824999999999999</v>
      </c>
      <c r="Q599" s="30">
        <v>18.215</v>
      </c>
      <c r="R599" s="31">
        <v>-6.9199999999999998E-2</v>
      </c>
    </row>
    <row r="600" spans="1:18" x14ac:dyDescent="0.2">
      <c r="A600" s="11">
        <v>44802</v>
      </c>
      <c r="B600" s="5" t="s">
        <v>244</v>
      </c>
      <c r="C600" s="10">
        <v>44774</v>
      </c>
      <c r="D600" s="5" t="s">
        <v>184</v>
      </c>
      <c r="E600" s="18">
        <v>416.98680000000002</v>
      </c>
      <c r="F600" s="8">
        <v>90576.212799999994</v>
      </c>
      <c r="G600" s="9">
        <v>98895627</v>
      </c>
      <c r="H600" s="18">
        <v>40.028599999999997</v>
      </c>
      <c r="I600" s="8">
        <v>1880.3190999999999</v>
      </c>
      <c r="J600" s="9">
        <v>2573960</v>
      </c>
      <c r="K600" s="18">
        <v>457.0154</v>
      </c>
      <c r="L600" s="8">
        <v>92456.531900000002</v>
      </c>
      <c r="M600" s="9">
        <v>101469587</v>
      </c>
      <c r="N600" s="29">
        <v>18.215</v>
      </c>
      <c r="O600" s="30">
        <v>21.204999999999998</v>
      </c>
      <c r="P600" s="30">
        <v>18.215</v>
      </c>
      <c r="Q600" s="30">
        <v>19.822500000000002</v>
      </c>
      <c r="R600" s="31">
        <v>8.8300000000000003E-2</v>
      </c>
    </row>
    <row r="601" spans="1:18" x14ac:dyDescent="0.2">
      <c r="A601" s="11">
        <v>44803</v>
      </c>
      <c r="B601" s="5" t="s">
        <v>242</v>
      </c>
      <c r="C601" s="10">
        <v>44774</v>
      </c>
      <c r="D601" s="5" t="s">
        <v>184</v>
      </c>
      <c r="E601" s="18">
        <v>494.01620000000003</v>
      </c>
      <c r="F601" s="8">
        <v>143717.0784</v>
      </c>
      <c r="G601" s="9">
        <v>157034046</v>
      </c>
      <c r="H601" s="18">
        <v>49.734699999999997</v>
      </c>
      <c r="I601" s="8">
        <v>2182.1493</v>
      </c>
      <c r="J601" s="9">
        <v>2814311</v>
      </c>
      <c r="K601" s="18">
        <v>543.7509</v>
      </c>
      <c r="L601" s="8">
        <v>145899.22769999999</v>
      </c>
      <c r="M601" s="9">
        <v>159848357</v>
      </c>
      <c r="N601" s="29">
        <v>19.822500000000002</v>
      </c>
      <c r="O601" s="30">
        <v>19.822500000000002</v>
      </c>
      <c r="P601" s="30">
        <v>17.2575</v>
      </c>
      <c r="Q601" s="30">
        <v>18.7</v>
      </c>
      <c r="R601" s="31">
        <v>-5.6599999999999998E-2</v>
      </c>
    </row>
    <row r="602" spans="1:18" x14ac:dyDescent="0.2">
      <c r="A602" s="11">
        <v>44805</v>
      </c>
      <c r="B602" s="5" t="s">
        <v>243</v>
      </c>
      <c r="C602" s="10">
        <v>44805</v>
      </c>
      <c r="D602" s="5" t="s">
        <v>184</v>
      </c>
      <c r="E602" s="18">
        <v>676.19929999999999</v>
      </c>
      <c r="F602" s="8">
        <v>310790.2133</v>
      </c>
      <c r="G602" s="9">
        <v>329041952</v>
      </c>
      <c r="H602" s="18">
        <v>43.8386</v>
      </c>
      <c r="I602" s="8">
        <v>1984.8607</v>
      </c>
      <c r="J602" s="9">
        <v>2555988</v>
      </c>
      <c r="K602" s="18">
        <v>720.03790000000004</v>
      </c>
      <c r="L602" s="8">
        <v>312775.07400000002</v>
      </c>
      <c r="M602" s="9">
        <v>331597940</v>
      </c>
      <c r="N602" s="29">
        <v>18.7</v>
      </c>
      <c r="O602" s="30">
        <v>20.987500000000001</v>
      </c>
      <c r="P602" s="30">
        <v>18.105</v>
      </c>
      <c r="Q602" s="30">
        <v>19.872499999999999</v>
      </c>
      <c r="R602" s="31">
        <v>6.2700000000000006E-2</v>
      </c>
    </row>
    <row r="603" spans="1:18" x14ac:dyDescent="0.2">
      <c r="A603" s="11">
        <v>44806</v>
      </c>
      <c r="B603" s="5" t="s">
        <v>241</v>
      </c>
      <c r="C603" s="10">
        <v>44805</v>
      </c>
      <c r="D603" s="5" t="s">
        <v>184</v>
      </c>
      <c r="E603" s="18">
        <v>422.43560000000002</v>
      </c>
      <c r="F603" s="8">
        <v>72602.143100000001</v>
      </c>
      <c r="G603" s="9">
        <v>77213910</v>
      </c>
      <c r="H603" s="18">
        <v>46.849600000000002</v>
      </c>
      <c r="I603" s="8">
        <v>2047.7798</v>
      </c>
      <c r="J603" s="9">
        <v>2565248</v>
      </c>
      <c r="K603" s="18">
        <v>469.28519999999997</v>
      </c>
      <c r="L603" s="8">
        <v>74649.922900000005</v>
      </c>
      <c r="M603" s="9">
        <v>79779158</v>
      </c>
      <c r="N603" s="29">
        <v>19.872499999999999</v>
      </c>
      <c r="O603" s="30">
        <v>20.142499999999998</v>
      </c>
      <c r="P603" s="30">
        <v>17.4025</v>
      </c>
      <c r="Q603" s="30">
        <v>19.55</v>
      </c>
      <c r="R603" s="31">
        <v>-1.6199999999999999E-2</v>
      </c>
    </row>
    <row r="604" spans="1:18" x14ac:dyDescent="0.2">
      <c r="A604" s="11">
        <v>44809</v>
      </c>
      <c r="B604" s="5" t="s">
        <v>244</v>
      </c>
      <c r="C604" s="10">
        <v>44805</v>
      </c>
      <c r="D604" s="5" t="s">
        <v>184</v>
      </c>
      <c r="E604" s="18">
        <v>369.91840000000002</v>
      </c>
      <c r="F604" s="8">
        <v>74376.065700000006</v>
      </c>
      <c r="G604" s="9">
        <v>78917438</v>
      </c>
      <c r="H604" s="18">
        <v>36.76</v>
      </c>
      <c r="I604" s="8">
        <v>1686.9903999999999</v>
      </c>
      <c r="J604" s="9">
        <v>2161573</v>
      </c>
      <c r="K604" s="18">
        <v>406.67840000000001</v>
      </c>
      <c r="L604" s="8">
        <v>76063.056100000002</v>
      </c>
      <c r="M604" s="9">
        <v>81079011</v>
      </c>
      <c r="N604" s="29">
        <v>19.55</v>
      </c>
      <c r="O604" s="30">
        <v>20.29</v>
      </c>
      <c r="P604" s="30">
        <v>19.45</v>
      </c>
      <c r="Q604" s="30">
        <v>19.662500000000001</v>
      </c>
      <c r="R604" s="31">
        <v>5.7999999999999996E-3</v>
      </c>
    </row>
    <row r="605" spans="1:18" x14ac:dyDescent="0.2">
      <c r="A605" s="11">
        <v>44810</v>
      </c>
      <c r="B605" s="5" t="s">
        <v>242</v>
      </c>
      <c r="C605" s="10">
        <v>44805</v>
      </c>
      <c r="D605" s="5" t="s">
        <v>184</v>
      </c>
      <c r="E605" s="18">
        <v>482.51319999999998</v>
      </c>
      <c r="F605" s="8">
        <v>119057.59149999999</v>
      </c>
      <c r="G605" s="9">
        <v>129463502</v>
      </c>
      <c r="H605" s="18">
        <v>41.902999999999999</v>
      </c>
      <c r="I605" s="8">
        <v>1936.6617000000001</v>
      </c>
      <c r="J605" s="9">
        <v>2495696</v>
      </c>
      <c r="K605" s="18">
        <v>524.4162</v>
      </c>
      <c r="L605" s="8">
        <v>120994.25320000001</v>
      </c>
      <c r="M605" s="9">
        <v>131959198</v>
      </c>
      <c r="N605" s="29">
        <v>19.662500000000001</v>
      </c>
      <c r="O605" s="30">
        <v>20</v>
      </c>
      <c r="P605" s="30">
        <v>18.645</v>
      </c>
      <c r="Q605" s="30">
        <v>19.524999999999999</v>
      </c>
      <c r="R605" s="31">
        <v>-7.0000000000000001E-3</v>
      </c>
    </row>
    <row r="606" spans="1:18" x14ac:dyDescent="0.2">
      <c r="A606" s="11">
        <v>44811</v>
      </c>
      <c r="B606" s="5" t="s">
        <v>240</v>
      </c>
      <c r="C606" s="10">
        <v>44805</v>
      </c>
      <c r="D606" s="5" t="s">
        <v>184</v>
      </c>
      <c r="E606" s="18">
        <v>405.21249999999998</v>
      </c>
      <c r="F606" s="8">
        <v>118551.5781</v>
      </c>
      <c r="G606" s="9">
        <v>125780803</v>
      </c>
      <c r="H606" s="18">
        <v>47.264200000000002</v>
      </c>
      <c r="I606" s="8">
        <v>2154.8824</v>
      </c>
      <c r="J606" s="9">
        <v>2857516</v>
      </c>
      <c r="K606" s="18">
        <v>452.47669999999999</v>
      </c>
      <c r="L606" s="8">
        <v>120706.4605</v>
      </c>
      <c r="M606" s="9">
        <v>128638319</v>
      </c>
      <c r="N606" s="29">
        <v>19.524999999999999</v>
      </c>
      <c r="O606" s="30">
        <v>20.175000000000001</v>
      </c>
      <c r="P606" s="30">
        <v>18.2775</v>
      </c>
      <c r="Q606" s="30">
        <v>19.3675</v>
      </c>
      <c r="R606" s="31">
        <v>-8.0999999999999996E-3</v>
      </c>
    </row>
    <row r="607" spans="1:18" x14ac:dyDescent="0.2">
      <c r="A607" s="11">
        <v>44812</v>
      </c>
      <c r="B607" s="5" t="s">
        <v>243</v>
      </c>
      <c r="C607" s="10">
        <v>44805</v>
      </c>
      <c r="D607" s="5" t="s">
        <v>184</v>
      </c>
      <c r="E607" s="18">
        <v>489.72539999999998</v>
      </c>
      <c r="F607" s="8">
        <v>257001.96410000001</v>
      </c>
      <c r="G607" s="9">
        <v>268216536</v>
      </c>
      <c r="H607" s="18">
        <v>41.668599999999998</v>
      </c>
      <c r="I607" s="8">
        <v>2017.7193</v>
      </c>
      <c r="J607" s="9">
        <v>2636628</v>
      </c>
      <c r="K607" s="18">
        <v>531.39400000000001</v>
      </c>
      <c r="L607" s="8">
        <v>259019.68340000001</v>
      </c>
      <c r="M607" s="9">
        <v>270853164</v>
      </c>
      <c r="N607" s="29">
        <v>19.3675</v>
      </c>
      <c r="O607" s="30">
        <v>19.3675</v>
      </c>
      <c r="P607" s="30">
        <v>17.302499999999998</v>
      </c>
      <c r="Q607" s="30">
        <v>18.305</v>
      </c>
      <c r="R607" s="31">
        <v>-5.4899999999999997E-2</v>
      </c>
    </row>
    <row r="608" spans="1:18" x14ac:dyDescent="0.2">
      <c r="A608" s="11">
        <v>44813</v>
      </c>
      <c r="B608" s="5" t="s">
        <v>241</v>
      </c>
      <c r="C608" s="10">
        <v>44805</v>
      </c>
      <c r="D608" s="5" t="s">
        <v>184</v>
      </c>
      <c r="E608" s="18">
        <v>359.3218</v>
      </c>
      <c r="F608" s="8">
        <v>66017.752500000002</v>
      </c>
      <c r="G608" s="9">
        <v>68747452</v>
      </c>
      <c r="H608" s="18">
        <v>57.762700000000002</v>
      </c>
      <c r="I608" s="8">
        <v>2733.4717999999998</v>
      </c>
      <c r="J608" s="9">
        <v>3623689</v>
      </c>
      <c r="K608" s="18">
        <v>417.08449999999999</v>
      </c>
      <c r="L608" s="8">
        <v>68751.224300000002</v>
      </c>
      <c r="M608" s="9">
        <v>72371141</v>
      </c>
      <c r="N608" s="29">
        <v>18.305</v>
      </c>
      <c r="O608" s="30">
        <v>18.510000000000002</v>
      </c>
      <c r="P608" s="30">
        <v>16.545000000000002</v>
      </c>
      <c r="Q608" s="30">
        <v>17.717500000000001</v>
      </c>
      <c r="R608" s="31">
        <v>-3.2099999999999997E-2</v>
      </c>
    </row>
    <row r="609" spans="1:18" x14ac:dyDescent="0.2">
      <c r="A609" s="11">
        <v>44816</v>
      </c>
      <c r="B609" s="5" t="s">
        <v>244</v>
      </c>
      <c r="C609" s="10">
        <v>44805</v>
      </c>
      <c r="D609" s="5" t="s">
        <v>184</v>
      </c>
      <c r="E609" s="18">
        <v>293.0539</v>
      </c>
      <c r="F609" s="8">
        <v>62842.195</v>
      </c>
      <c r="G609" s="9">
        <v>65847866</v>
      </c>
      <c r="H609" s="18">
        <v>49.423499999999997</v>
      </c>
      <c r="I609" s="8">
        <v>2360.7048</v>
      </c>
      <c r="J609" s="9">
        <v>3120694</v>
      </c>
      <c r="K609" s="18">
        <v>342.47739999999999</v>
      </c>
      <c r="L609" s="8">
        <v>65202.899799999999</v>
      </c>
      <c r="M609" s="9">
        <v>68968560</v>
      </c>
      <c r="N609" s="29">
        <v>17.717500000000001</v>
      </c>
      <c r="O609" s="30">
        <v>18.3825</v>
      </c>
      <c r="P609" s="30">
        <v>16.392499999999998</v>
      </c>
      <c r="Q609" s="30">
        <v>17.9375</v>
      </c>
      <c r="R609" s="31">
        <v>1.24E-2</v>
      </c>
    </row>
    <row r="610" spans="1:18" x14ac:dyDescent="0.2">
      <c r="A610" s="11">
        <v>44817</v>
      </c>
      <c r="B610" s="5" t="s">
        <v>242</v>
      </c>
      <c r="C610" s="10">
        <v>44805</v>
      </c>
      <c r="D610" s="5" t="s">
        <v>184</v>
      </c>
      <c r="E610" s="18">
        <v>282.87119999999999</v>
      </c>
      <c r="F610" s="8">
        <v>76591.926000000007</v>
      </c>
      <c r="G610" s="9">
        <v>83437223</v>
      </c>
      <c r="H610" s="18">
        <v>54.012799999999999</v>
      </c>
      <c r="I610" s="8">
        <v>2630.2377000000001</v>
      </c>
      <c r="J610" s="9">
        <v>3332189</v>
      </c>
      <c r="K610" s="18">
        <v>336.88400000000001</v>
      </c>
      <c r="L610" s="8">
        <v>79222.163700000005</v>
      </c>
      <c r="M610" s="9">
        <v>86769412</v>
      </c>
      <c r="N610" s="29">
        <v>17.9375</v>
      </c>
      <c r="O610" s="30">
        <v>17.9375</v>
      </c>
      <c r="P610" s="30">
        <v>16.857500000000002</v>
      </c>
      <c r="Q610" s="30">
        <v>17.47</v>
      </c>
      <c r="R610" s="31">
        <v>-2.6100000000000002E-2</v>
      </c>
    </row>
    <row r="611" spans="1:18" x14ac:dyDescent="0.2">
      <c r="A611" s="11">
        <v>44818</v>
      </c>
      <c r="B611" s="5" t="s">
        <v>240</v>
      </c>
      <c r="C611" s="10">
        <v>44805</v>
      </c>
      <c r="D611" s="5" t="s">
        <v>184</v>
      </c>
      <c r="E611" s="18">
        <v>592.57600000000002</v>
      </c>
      <c r="F611" s="8">
        <v>163178.33619999999</v>
      </c>
      <c r="G611" s="9">
        <v>166785108</v>
      </c>
      <c r="H611" s="18">
        <v>69.207800000000006</v>
      </c>
      <c r="I611" s="8">
        <v>3406.5722000000001</v>
      </c>
      <c r="J611" s="9">
        <v>4531028</v>
      </c>
      <c r="K611" s="18">
        <v>661.78380000000004</v>
      </c>
      <c r="L611" s="8">
        <v>166584.90839999999</v>
      </c>
      <c r="M611" s="9">
        <v>171316136</v>
      </c>
      <c r="N611" s="29">
        <v>17.47</v>
      </c>
      <c r="O611" s="30">
        <v>18.565000000000001</v>
      </c>
      <c r="P611" s="30">
        <v>17.260000000000002</v>
      </c>
      <c r="Q611" s="30">
        <v>18.2775</v>
      </c>
      <c r="R611" s="31">
        <v>4.6199999999999998E-2</v>
      </c>
    </row>
    <row r="612" spans="1:18" x14ac:dyDescent="0.2">
      <c r="A612" s="11">
        <v>44819</v>
      </c>
      <c r="B612" s="5" t="s">
        <v>243</v>
      </c>
      <c r="C612" s="10">
        <v>44805</v>
      </c>
      <c r="D612" s="5" t="s">
        <v>184</v>
      </c>
      <c r="E612" s="18">
        <v>655.90179999999998</v>
      </c>
      <c r="F612" s="8">
        <v>337858.59869999997</v>
      </c>
      <c r="G612" s="9">
        <v>341701398</v>
      </c>
      <c r="H612" s="18">
        <v>65.6858</v>
      </c>
      <c r="I612" s="8">
        <v>3177.5792999999999</v>
      </c>
      <c r="J612" s="9">
        <v>3969645</v>
      </c>
      <c r="K612" s="18">
        <v>721.58759999999995</v>
      </c>
      <c r="L612" s="8">
        <v>341036.17800000001</v>
      </c>
      <c r="M612" s="9">
        <v>345671043</v>
      </c>
      <c r="N612" s="29">
        <v>18.2775</v>
      </c>
      <c r="O612" s="30">
        <v>19.215</v>
      </c>
      <c r="P612" s="30">
        <v>16.78</v>
      </c>
      <c r="Q612" s="30">
        <v>18.392499999999998</v>
      </c>
      <c r="R612" s="31">
        <v>6.3E-3</v>
      </c>
    </row>
    <row r="613" spans="1:18" x14ac:dyDescent="0.2">
      <c r="A613" s="11">
        <v>44820</v>
      </c>
      <c r="B613" s="5" t="s">
        <v>241</v>
      </c>
      <c r="C613" s="10">
        <v>44805</v>
      </c>
      <c r="D613" s="5" t="s">
        <v>184</v>
      </c>
      <c r="E613" s="18">
        <v>520.21299999999997</v>
      </c>
      <c r="F613" s="8">
        <v>88840.994200000001</v>
      </c>
      <c r="G613" s="9">
        <v>92541081</v>
      </c>
      <c r="H613" s="18">
        <v>75.2012</v>
      </c>
      <c r="I613" s="8">
        <v>3743.5014000000001</v>
      </c>
      <c r="J613" s="9">
        <v>4816673</v>
      </c>
      <c r="K613" s="18">
        <v>595.41420000000005</v>
      </c>
      <c r="L613" s="8">
        <v>92584.495599999995</v>
      </c>
      <c r="M613" s="9">
        <v>97357754</v>
      </c>
      <c r="N613" s="29">
        <v>18.392499999999998</v>
      </c>
      <c r="O613" s="30">
        <v>20.2425</v>
      </c>
      <c r="P613" s="30">
        <v>18.3</v>
      </c>
      <c r="Q613" s="30">
        <v>19.822500000000002</v>
      </c>
      <c r="R613" s="31">
        <v>7.7700000000000005E-2</v>
      </c>
    </row>
    <row r="614" spans="1:18" x14ac:dyDescent="0.2">
      <c r="A614" s="11">
        <v>44823</v>
      </c>
      <c r="B614" s="5" t="s">
        <v>244</v>
      </c>
      <c r="C614" s="10">
        <v>44805</v>
      </c>
      <c r="D614" s="5" t="s">
        <v>184</v>
      </c>
      <c r="E614" s="18">
        <v>466.57900000000001</v>
      </c>
      <c r="F614" s="8">
        <v>89222.831300000005</v>
      </c>
      <c r="G614" s="9">
        <v>93257526</v>
      </c>
      <c r="H614" s="18">
        <v>59.519199999999998</v>
      </c>
      <c r="I614" s="8">
        <v>3200.7336</v>
      </c>
      <c r="J614" s="9">
        <v>4079166</v>
      </c>
      <c r="K614" s="18">
        <v>526.09820000000002</v>
      </c>
      <c r="L614" s="8">
        <v>92423.564899999998</v>
      </c>
      <c r="M614" s="9">
        <v>97336692</v>
      </c>
      <c r="N614" s="29">
        <v>19.822500000000002</v>
      </c>
      <c r="O614" s="30">
        <v>21.204999999999998</v>
      </c>
      <c r="P614" s="30">
        <v>16.4725</v>
      </c>
      <c r="Q614" s="30">
        <v>19.940000000000001</v>
      </c>
      <c r="R614" s="31">
        <v>5.8999999999999999E-3</v>
      </c>
    </row>
    <row r="615" spans="1:18" x14ac:dyDescent="0.2">
      <c r="A615" s="11">
        <v>44824</v>
      </c>
      <c r="B615" s="5" t="s">
        <v>242</v>
      </c>
      <c r="C615" s="10">
        <v>44805</v>
      </c>
      <c r="D615" s="5" t="s">
        <v>184</v>
      </c>
      <c r="E615" s="18">
        <v>416.51949999999999</v>
      </c>
      <c r="F615" s="8">
        <v>106747.30650000001</v>
      </c>
      <c r="G615" s="9">
        <v>115757401</v>
      </c>
      <c r="H615" s="18">
        <v>56.400199999999998</v>
      </c>
      <c r="I615" s="8">
        <v>3393.2566999999999</v>
      </c>
      <c r="J615" s="9">
        <v>4376995</v>
      </c>
      <c r="K615" s="18">
        <v>472.91969999999998</v>
      </c>
      <c r="L615" s="8">
        <v>110140.5632</v>
      </c>
      <c r="M615" s="9">
        <v>120134396</v>
      </c>
      <c r="N615" s="29">
        <v>19.940000000000001</v>
      </c>
      <c r="O615" s="30">
        <v>19.940000000000001</v>
      </c>
      <c r="P615" s="30">
        <v>18.112500000000001</v>
      </c>
      <c r="Q615" s="30">
        <v>18.797499999999999</v>
      </c>
      <c r="R615" s="31">
        <v>-5.7299999999999997E-2</v>
      </c>
    </row>
    <row r="616" spans="1:18" x14ac:dyDescent="0.2">
      <c r="A616" s="11">
        <v>44825</v>
      </c>
      <c r="B616" s="5" t="s">
        <v>240</v>
      </c>
      <c r="C616" s="10">
        <v>44805</v>
      </c>
      <c r="D616" s="5" t="s">
        <v>184</v>
      </c>
      <c r="E616" s="18">
        <v>527.25070000000005</v>
      </c>
      <c r="F616" s="8">
        <v>124369.6603</v>
      </c>
      <c r="G616" s="9">
        <v>128230586</v>
      </c>
      <c r="H616" s="18">
        <v>53.0182</v>
      </c>
      <c r="I616" s="8">
        <v>3381.6777000000002</v>
      </c>
      <c r="J616" s="9">
        <v>4169435</v>
      </c>
      <c r="K616" s="18">
        <v>580.26890000000003</v>
      </c>
      <c r="L616" s="8">
        <v>127751.338</v>
      </c>
      <c r="M616" s="9">
        <v>132400021</v>
      </c>
      <c r="N616" s="29">
        <v>18.797499999999999</v>
      </c>
      <c r="O616" s="30">
        <v>20.29</v>
      </c>
      <c r="P616" s="30">
        <v>18.305</v>
      </c>
      <c r="Q616" s="30">
        <v>19.324999999999999</v>
      </c>
      <c r="R616" s="31">
        <v>2.81E-2</v>
      </c>
    </row>
    <row r="617" spans="1:18" x14ac:dyDescent="0.2">
      <c r="A617" s="11">
        <v>44826</v>
      </c>
      <c r="B617" s="5" t="s">
        <v>243</v>
      </c>
      <c r="C617" s="10">
        <v>44805</v>
      </c>
      <c r="D617" s="5" t="s">
        <v>184</v>
      </c>
      <c r="E617" s="18">
        <v>667.65120000000002</v>
      </c>
      <c r="F617" s="8">
        <v>326776.83740000002</v>
      </c>
      <c r="G617" s="9">
        <v>336084405</v>
      </c>
      <c r="H617" s="18">
        <v>43.380099999999999</v>
      </c>
      <c r="I617" s="8">
        <v>3240.9391000000001</v>
      </c>
      <c r="J617" s="9">
        <v>4117354</v>
      </c>
      <c r="K617" s="18">
        <v>711.03129999999999</v>
      </c>
      <c r="L617" s="8">
        <v>330017.77649999998</v>
      </c>
      <c r="M617" s="9">
        <v>340201759</v>
      </c>
      <c r="N617" s="29">
        <v>19.324999999999999</v>
      </c>
      <c r="O617" s="30">
        <v>20.137499999999999</v>
      </c>
      <c r="P617" s="30">
        <v>17.407499999999999</v>
      </c>
      <c r="Q617" s="30">
        <v>18.815000000000001</v>
      </c>
      <c r="R617" s="31">
        <v>-2.64E-2</v>
      </c>
    </row>
    <row r="618" spans="1:18" x14ac:dyDescent="0.2">
      <c r="A618" s="11">
        <v>44827</v>
      </c>
      <c r="B618" s="5" t="s">
        <v>241</v>
      </c>
      <c r="C618" s="10">
        <v>44805</v>
      </c>
      <c r="D618" s="5" t="s">
        <v>184</v>
      </c>
      <c r="E618" s="18">
        <v>534.20150000000001</v>
      </c>
      <c r="F618" s="8">
        <v>85414.002900000007</v>
      </c>
      <c r="G618" s="9">
        <v>89836320</v>
      </c>
      <c r="H618" s="18">
        <v>40.455399999999997</v>
      </c>
      <c r="I618" s="8">
        <v>3537.0720999999999</v>
      </c>
      <c r="J618" s="9">
        <v>4671920</v>
      </c>
      <c r="K618" s="18">
        <v>574.65689999999995</v>
      </c>
      <c r="L618" s="8">
        <v>88951.074999999997</v>
      </c>
      <c r="M618" s="9">
        <v>94508240</v>
      </c>
      <c r="N618" s="29">
        <v>18.815000000000001</v>
      </c>
      <c r="O618" s="30">
        <v>20.8125</v>
      </c>
      <c r="P618" s="30">
        <v>17.344999999999999</v>
      </c>
      <c r="Q618" s="30">
        <v>20.592500000000001</v>
      </c>
      <c r="R618" s="31">
        <v>9.4500000000000001E-2</v>
      </c>
    </row>
    <row r="619" spans="1:18" x14ac:dyDescent="0.2">
      <c r="A619" s="11">
        <v>44830</v>
      </c>
      <c r="B619" s="5" t="s">
        <v>244</v>
      </c>
      <c r="C619" s="10">
        <v>44805</v>
      </c>
      <c r="D619" s="5" t="s">
        <v>184</v>
      </c>
      <c r="E619" s="18">
        <v>571.9864</v>
      </c>
      <c r="F619" s="8">
        <v>104064.3521</v>
      </c>
      <c r="G619" s="9">
        <v>112655072</v>
      </c>
      <c r="H619" s="18">
        <v>41.323999999999998</v>
      </c>
      <c r="I619" s="8">
        <v>3972.6088</v>
      </c>
      <c r="J619" s="9">
        <v>5430830</v>
      </c>
      <c r="K619" s="18">
        <v>613.31039999999996</v>
      </c>
      <c r="L619" s="8">
        <v>108036.96090000001</v>
      </c>
      <c r="M619" s="9">
        <v>118085902</v>
      </c>
      <c r="N619" s="29">
        <v>20.592500000000001</v>
      </c>
      <c r="O619" s="30">
        <v>22.897500000000001</v>
      </c>
      <c r="P619" s="30">
        <v>18.805</v>
      </c>
      <c r="Q619" s="30">
        <v>21.892499999999998</v>
      </c>
      <c r="R619" s="31">
        <v>6.3100000000000003E-2</v>
      </c>
    </row>
    <row r="620" spans="1:18" x14ac:dyDescent="0.2">
      <c r="A620" s="11">
        <v>44831</v>
      </c>
      <c r="B620" s="5" t="s">
        <v>242</v>
      </c>
      <c r="C620" s="10">
        <v>44805</v>
      </c>
      <c r="D620" s="5" t="s">
        <v>184</v>
      </c>
      <c r="E620" s="18">
        <v>579.70979999999997</v>
      </c>
      <c r="F620" s="8">
        <v>132079.128</v>
      </c>
      <c r="G620" s="9">
        <v>149332147</v>
      </c>
      <c r="H620" s="18">
        <v>34.881300000000003</v>
      </c>
      <c r="I620" s="8">
        <v>3433.8564999999999</v>
      </c>
      <c r="J620" s="9">
        <v>4568095</v>
      </c>
      <c r="K620" s="18">
        <v>614.59109999999998</v>
      </c>
      <c r="L620" s="8">
        <v>135512.98449999999</v>
      </c>
      <c r="M620" s="9">
        <v>153900242</v>
      </c>
      <c r="N620" s="29">
        <v>21.892499999999998</v>
      </c>
      <c r="O620" s="30">
        <v>22.2925</v>
      </c>
      <c r="P620" s="30">
        <v>20.787500000000001</v>
      </c>
      <c r="Q620" s="30">
        <v>21.567499999999999</v>
      </c>
      <c r="R620" s="31">
        <v>-1.4800000000000001E-2</v>
      </c>
    </row>
    <row r="621" spans="1:18" x14ac:dyDescent="0.2">
      <c r="A621" s="11">
        <v>44832</v>
      </c>
      <c r="B621" s="5" t="s">
        <v>240</v>
      </c>
      <c r="C621" s="10">
        <v>44805</v>
      </c>
      <c r="D621" s="5" t="s">
        <v>184</v>
      </c>
      <c r="E621" s="18">
        <v>569.67079999999999</v>
      </c>
      <c r="F621" s="8">
        <v>144526.7268</v>
      </c>
      <c r="G621" s="9">
        <v>157063092</v>
      </c>
      <c r="H621" s="18">
        <v>28.4727</v>
      </c>
      <c r="I621" s="8">
        <v>2564.4866000000002</v>
      </c>
      <c r="J621" s="9">
        <v>3523683</v>
      </c>
      <c r="K621" s="18">
        <v>598.14350000000002</v>
      </c>
      <c r="L621" s="8">
        <v>147091.21340000001</v>
      </c>
      <c r="M621" s="9">
        <v>160586775</v>
      </c>
      <c r="N621" s="29">
        <v>21.567499999999999</v>
      </c>
      <c r="O621" s="30">
        <v>22.362500000000001</v>
      </c>
      <c r="P621" s="30">
        <v>21.49</v>
      </c>
      <c r="Q621" s="30">
        <v>22.094999999999999</v>
      </c>
      <c r="R621" s="31">
        <v>2.4500000000000001E-2</v>
      </c>
    </row>
    <row r="622" spans="1:18" x14ac:dyDescent="0.2">
      <c r="A622" s="11">
        <v>44833</v>
      </c>
      <c r="B622" s="5" t="s">
        <v>243</v>
      </c>
      <c r="C622" s="10">
        <v>44805</v>
      </c>
      <c r="D622" s="5" t="s">
        <v>184</v>
      </c>
      <c r="E622" s="18">
        <v>629.39520000000005</v>
      </c>
      <c r="F622" s="8">
        <v>288001.59039999999</v>
      </c>
      <c r="G622" s="9">
        <v>314916121</v>
      </c>
      <c r="H622" s="18">
        <v>36.571899999999999</v>
      </c>
      <c r="I622" s="8">
        <v>2076.5268000000001</v>
      </c>
      <c r="J622" s="9">
        <v>2795815</v>
      </c>
      <c r="K622" s="18">
        <v>665.96709999999996</v>
      </c>
      <c r="L622" s="8">
        <v>290078.11719999998</v>
      </c>
      <c r="M622" s="9">
        <v>317711936</v>
      </c>
      <c r="N622" s="29">
        <v>22.094999999999999</v>
      </c>
      <c r="O622" s="30">
        <v>22.287500000000001</v>
      </c>
      <c r="P622" s="30">
        <v>21.065000000000001</v>
      </c>
      <c r="Q622" s="30">
        <v>21.302499999999998</v>
      </c>
      <c r="R622" s="31">
        <v>-3.5900000000000001E-2</v>
      </c>
    </row>
    <row r="623" spans="1:18" x14ac:dyDescent="0.2">
      <c r="A623" s="11">
        <v>44834</v>
      </c>
      <c r="B623" s="5" t="s">
        <v>241</v>
      </c>
      <c r="C623" s="10">
        <v>44805</v>
      </c>
      <c r="D623" s="5" t="s">
        <v>184</v>
      </c>
      <c r="E623" s="18">
        <v>585.2405</v>
      </c>
      <c r="F623" s="8">
        <v>92320.449099999998</v>
      </c>
      <c r="G623" s="9">
        <v>101212211</v>
      </c>
      <c r="H623" s="18">
        <v>46.1691</v>
      </c>
      <c r="I623" s="8">
        <v>2031.0130999999999</v>
      </c>
      <c r="J623" s="9">
        <v>2769440</v>
      </c>
      <c r="K623" s="18">
        <v>631.40959999999995</v>
      </c>
      <c r="L623" s="8">
        <v>94351.462199999994</v>
      </c>
      <c r="M623" s="9">
        <v>103981651</v>
      </c>
      <c r="N623" s="29">
        <v>21.302499999999998</v>
      </c>
      <c r="O623" s="30">
        <v>21.987500000000001</v>
      </c>
      <c r="P623" s="30">
        <v>19.697500000000002</v>
      </c>
      <c r="Q623" s="30">
        <v>19.967500000000001</v>
      </c>
      <c r="R623" s="31">
        <v>-6.2700000000000006E-2</v>
      </c>
    </row>
    <row r="624" spans="1:18" x14ac:dyDescent="0.2">
      <c r="A624" s="11">
        <v>44837</v>
      </c>
      <c r="B624" s="5" t="s">
        <v>244</v>
      </c>
      <c r="C624" s="10">
        <v>44835</v>
      </c>
      <c r="D624" s="5" t="s">
        <v>185</v>
      </c>
      <c r="E624" s="18">
        <v>478.8066</v>
      </c>
      <c r="F624" s="8">
        <v>95572.998300000007</v>
      </c>
      <c r="G624" s="9">
        <v>105740771</v>
      </c>
      <c r="H624" s="18">
        <v>42.7455</v>
      </c>
      <c r="I624" s="8">
        <v>1923.0968</v>
      </c>
      <c r="J624" s="9">
        <v>2421836</v>
      </c>
      <c r="K624" s="18">
        <v>521.5521</v>
      </c>
      <c r="L624" s="8">
        <v>97496.095100000006</v>
      </c>
      <c r="M624" s="9">
        <v>108162607</v>
      </c>
      <c r="N624" s="29">
        <v>19.967500000000001</v>
      </c>
      <c r="O624" s="30">
        <v>21.68</v>
      </c>
      <c r="P624" s="30">
        <v>19.967500000000001</v>
      </c>
      <c r="Q624" s="30">
        <v>21.364999999999998</v>
      </c>
      <c r="R624" s="31">
        <v>7.0000000000000007E-2</v>
      </c>
    </row>
    <row r="625" spans="1:18" x14ac:dyDescent="0.2">
      <c r="A625" s="11">
        <v>44838</v>
      </c>
      <c r="B625" s="5" t="s">
        <v>242</v>
      </c>
      <c r="C625" s="10">
        <v>44835</v>
      </c>
      <c r="D625" s="5" t="s">
        <v>185</v>
      </c>
      <c r="E625" s="18">
        <v>456.65129999999999</v>
      </c>
      <c r="F625" s="8">
        <v>125028.17849999999</v>
      </c>
      <c r="G625" s="9">
        <v>141020928</v>
      </c>
      <c r="H625" s="18">
        <v>43.853200000000001</v>
      </c>
      <c r="I625" s="8">
        <v>1919.8523</v>
      </c>
      <c r="J625" s="9">
        <v>2519803</v>
      </c>
      <c r="K625" s="18">
        <v>500.50450000000001</v>
      </c>
      <c r="L625" s="8">
        <v>126948.03079999999</v>
      </c>
      <c r="M625" s="9">
        <v>143540731</v>
      </c>
      <c r="N625" s="29">
        <v>21.364999999999998</v>
      </c>
      <c r="O625" s="30">
        <v>21.364999999999998</v>
      </c>
      <c r="P625" s="30">
        <v>19.447500000000002</v>
      </c>
      <c r="Q625" s="30">
        <v>19.57</v>
      </c>
      <c r="R625" s="31">
        <v>-8.4000000000000005E-2</v>
      </c>
    </row>
    <row r="626" spans="1:18" x14ac:dyDescent="0.2">
      <c r="A626" s="11">
        <v>44840</v>
      </c>
      <c r="B626" s="5" t="s">
        <v>243</v>
      </c>
      <c r="C626" s="10">
        <v>44835</v>
      </c>
      <c r="D626" s="5" t="s">
        <v>185</v>
      </c>
      <c r="E626" s="18">
        <v>501.29379999999998</v>
      </c>
      <c r="F626" s="8">
        <v>267271.89289999998</v>
      </c>
      <c r="G626" s="9">
        <v>284205840</v>
      </c>
      <c r="H626" s="18">
        <v>38.985799999999998</v>
      </c>
      <c r="I626" s="8">
        <v>1754.8653999999999</v>
      </c>
      <c r="J626" s="9">
        <v>2364575</v>
      </c>
      <c r="K626" s="18">
        <v>540.27959999999996</v>
      </c>
      <c r="L626" s="8">
        <v>269026.75829999999</v>
      </c>
      <c r="M626" s="9">
        <v>286570415</v>
      </c>
      <c r="N626" s="29">
        <v>19.57</v>
      </c>
      <c r="O626" s="30">
        <v>20.02</v>
      </c>
      <c r="P626" s="30">
        <v>18.585000000000001</v>
      </c>
      <c r="Q626" s="30">
        <v>19.315000000000001</v>
      </c>
      <c r="R626" s="31">
        <v>-1.2999999999999999E-2</v>
      </c>
    </row>
    <row r="627" spans="1:18" x14ac:dyDescent="0.2">
      <c r="A627" s="11">
        <v>44841</v>
      </c>
      <c r="B627" s="5" t="s">
        <v>241</v>
      </c>
      <c r="C627" s="10">
        <v>44835</v>
      </c>
      <c r="D627" s="5" t="s">
        <v>185</v>
      </c>
      <c r="E627" s="18">
        <v>380.3175</v>
      </c>
      <c r="F627" s="8">
        <v>68114.907399999996</v>
      </c>
      <c r="G627" s="9">
        <v>73536894</v>
      </c>
      <c r="H627" s="18">
        <v>35.0015</v>
      </c>
      <c r="I627" s="8">
        <v>1716.6352999999999</v>
      </c>
      <c r="J627" s="9">
        <v>2221519</v>
      </c>
      <c r="K627" s="18">
        <v>415.31900000000002</v>
      </c>
      <c r="L627" s="8">
        <v>69831.542700000005</v>
      </c>
      <c r="M627" s="9">
        <v>75758413</v>
      </c>
      <c r="N627" s="29">
        <v>19.315000000000001</v>
      </c>
      <c r="O627" s="30">
        <v>19.725000000000001</v>
      </c>
      <c r="P627" s="30">
        <v>18.6875</v>
      </c>
      <c r="Q627" s="30">
        <v>18.8125</v>
      </c>
      <c r="R627" s="31">
        <v>-2.5999999999999999E-2</v>
      </c>
    </row>
    <row r="628" spans="1:18" x14ac:dyDescent="0.2">
      <c r="A628" s="11">
        <v>44844</v>
      </c>
      <c r="B628" s="5" t="s">
        <v>244</v>
      </c>
      <c r="C628" s="10">
        <v>44835</v>
      </c>
      <c r="D628" s="5" t="s">
        <v>185</v>
      </c>
      <c r="E628" s="18">
        <v>507.1103</v>
      </c>
      <c r="F628" s="8">
        <v>110605.2706</v>
      </c>
      <c r="G628" s="9">
        <v>120613696</v>
      </c>
      <c r="H628" s="18">
        <v>33.4925</v>
      </c>
      <c r="I628" s="8">
        <v>1813.0917999999999</v>
      </c>
      <c r="J628" s="9">
        <v>2518835</v>
      </c>
      <c r="K628" s="18">
        <v>540.6028</v>
      </c>
      <c r="L628" s="8">
        <v>112418.3624</v>
      </c>
      <c r="M628" s="9">
        <v>123132531</v>
      </c>
      <c r="N628" s="29">
        <v>18.8125</v>
      </c>
      <c r="O628" s="30">
        <v>20.34</v>
      </c>
      <c r="P628" s="30">
        <v>18.8125</v>
      </c>
      <c r="Q628" s="30">
        <v>19.622499999999999</v>
      </c>
      <c r="R628" s="31">
        <v>4.3099999999999999E-2</v>
      </c>
    </row>
    <row r="629" spans="1:18" x14ac:dyDescent="0.2">
      <c r="A629" s="11">
        <v>44845</v>
      </c>
      <c r="B629" s="5" t="s">
        <v>242</v>
      </c>
      <c r="C629" s="10">
        <v>44835</v>
      </c>
      <c r="D629" s="5" t="s">
        <v>185</v>
      </c>
      <c r="E629" s="18">
        <v>505.35219999999998</v>
      </c>
      <c r="F629" s="8">
        <v>133079.9952</v>
      </c>
      <c r="G629" s="9">
        <v>151851706</v>
      </c>
      <c r="H629" s="18">
        <v>33.9955</v>
      </c>
      <c r="I629" s="8">
        <v>1932.0915</v>
      </c>
      <c r="J629" s="9">
        <v>2815656</v>
      </c>
      <c r="K629" s="18">
        <v>539.34770000000003</v>
      </c>
      <c r="L629" s="8">
        <v>135012.08670000001</v>
      </c>
      <c r="M629" s="9">
        <v>154667362</v>
      </c>
      <c r="N629" s="29">
        <v>19.622499999999999</v>
      </c>
      <c r="O629" s="30">
        <v>20.817499999999999</v>
      </c>
      <c r="P629" s="30">
        <v>19.09</v>
      </c>
      <c r="Q629" s="30">
        <v>20.49</v>
      </c>
      <c r="R629" s="31">
        <v>4.4200000000000003E-2</v>
      </c>
    </row>
    <row r="630" spans="1:18" x14ac:dyDescent="0.2">
      <c r="A630" s="11">
        <v>44846</v>
      </c>
      <c r="B630" s="5" t="s">
        <v>240</v>
      </c>
      <c r="C630" s="10">
        <v>44835</v>
      </c>
      <c r="D630" s="5" t="s">
        <v>185</v>
      </c>
      <c r="E630" s="18">
        <v>494.36959999999999</v>
      </c>
      <c r="F630" s="8">
        <v>139144.79829999999</v>
      </c>
      <c r="G630" s="9">
        <v>151469611</v>
      </c>
      <c r="H630" s="18">
        <v>30.4925</v>
      </c>
      <c r="I630" s="8">
        <v>1773.0399</v>
      </c>
      <c r="J630" s="9">
        <v>2378920</v>
      </c>
      <c r="K630" s="18">
        <v>524.86210000000005</v>
      </c>
      <c r="L630" s="8">
        <v>140917.8382</v>
      </c>
      <c r="M630" s="9">
        <v>153848531</v>
      </c>
      <c r="N630" s="29">
        <v>20.49</v>
      </c>
      <c r="O630" s="30">
        <v>20.885000000000002</v>
      </c>
      <c r="P630" s="30">
        <v>19.885000000000002</v>
      </c>
      <c r="Q630" s="30">
        <v>20.175000000000001</v>
      </c>
      <c r="R630" s="31">
        <v>-1.54E-2</v>
      </c>
    </row>
    <row r="631" spans="1:18" x14ac:dyDescent="0.2">
      <c r="A631" s="11">
        <v>44847</v>
      </c>
      <c r="B631" s="5" t="s">
        <v>243</v>
      </c>
      <c r="C631" s="10">
        <v>44835</v>
      </c>
      <c r="D631" s="5" t="s">
        <v>185</v>
      </c>
      <c r="E631" s="18">
        <v>582.25030000000004</v>
      </c>
      <c r="F631" s="8">
        <v>308520.03590000002</v>
      </c>
      <c r="G631" s="9">
        <v>331877526</v>
      </c>
      <c r="H631" s="18">
        <v>26.0106</v>
      </c>
      <c r="I631" s="8">
        <v>1604.6745000000001</v>
      </c>
      <c r="J631" s="9">
        <v>2280024</v>
      </c>
      <c r="K631" s="18">
        <v>608.26089999999999</v>
      </c>
      <c r="L631" s="8">
        <v>310124.71039999998</v>
      </c>
      <c r="M631" s="9">
        <v>334157550</v>
      </c>
      <c r="N631" s="29">
        <v>20.175000000000001</v>
      </c>
      <c r="O631" s="30">
        <v>20.942499999999999</v>
      </c>
      <c r="P631" s="30">
        <v>18.4025</v>
      </c>
      <c r="Q631" s="30">
        <v>20.29</v>
      </c>
      <c r="R631" s="31">
        <v>5.7000000000000002E-3</v>
      </c>
    </row>
    <row r="632" spans="1:18" x14ac:dyDescent="0.2">
      <c r="A632" s="11">
        <v>44848</v>
      </c>
      <c r="B632" s="5" t="s">
        <v>241</v>
      </c>
      <c r="C632" s="10">
        <v>44835</v>
      </c>
      <c r="D632" s="5" t="s">
        <v>185</v>
      </c>
      <c r="E632" s="18">
        <v>443.30119999999999</v>
      </c>
      <c r="F632" s="8">
        <v>78245.728300000002</v>
      </c>
      <c r="G632" s="9">
        <v>84391050</v>
      </c>
      <c r="H632" s="18">
        <v>36.7121</v>
      </c>
      <c r="I632" s="8">
        <v>2418.7057</v>
      </c>
      <c r="J632" s="9">
        <v>3428157</v>
      </c>
      <c r="K632" s="18">
        <v>480.01330000000002</v>
      </c>
      <c r="L632" s="8">
        <v>80664.433999999994</v>
      </c>
      <c r="M632" s="9">
        <v>87819207</v>
      </c>
      <c r="N632" s="29">
        <v>20.29</v>
      </c>
      <c r="O632" s="30">
        <v>20.63</v>
      </c>
      <c r="P632" s="30">
        <v>18.074999999999999</v>
      </c>
      <c r="Q632" s="30">
        <v>18.2575</v>
      </c>
      <c r="R632" s="31">
        <v>-0.1002</v>
      </c>
    </row>
    <row r="633" spans="1:18" x14ac:dyDescent="0.2">
      <c r="A633" s="11">
        <v>44851</v>
      </c>
      <c r="B633" s="5" t="s">
        <v>244</v>
      </c>
      <c r="C633" s="10">
        <v>44835</v>
      </c>
      <c r="D633" s="5" t="s">
        <v>185</v>
      </c>
      <c r="E633" s="18">
        <v>484.43209999999999</v>
      </c>
      <c r="F633" s="8">
        <v>102134.163</v>
      </c>
      <c r="G633" s="9">
        <v>110242718</v>
      </c>
      <c r="H633" s="18">
        <v>30.7133</v>
      </c>
      <c r="I633" s="8">
        <v>2280.8798999999999</v>
      </c>
      <c r="J633" s="9">
        <v>3118245</v>
      </c>
      <c r="K633" s="18">
        <v>515.1454</v>
      </c>
      <c r="L633" s="8">
        <v>104415.0429</v>
      </c>
      <c r="M633" s="9">
        <v>113360963</v>
      </c>
      <c r="N633" s="29">
        <v>18.2575</v>
      </c>
      <c r="O633" s="30">
        <v>19.077500000000001</v>
      </c>
      <c r="P633" s="30">
        <v>18.2575</v>
      </c>
      <c r="Q633" s="30">
        <v>18.4175</v>
      </c>
      <c r="R633" s="31">
        <v>8.8000000000000005E-3</v>
      </c>
    </row>
    <row r="634" spans="1:18" x14ac:dyDescent="0.2">
      <c r="A634" s="11">
        <v>44852</v>
      </c>
      <c r="B634" s="5" t="s">
        <v>242</v>
      </c>
      <c r="C634" s="10">
        <v>44835</v>
      </c>
      <c r="D634" s="5" t="s">
        <v>185</v>
      </c>
      <c r="E634" s="18">
        <v>425.75510000000003</v>
      </c>
      <c r="F634" s="8">
        <v>120914.3808</v>
      </c>
      <c r="G634" s="9">
        <v>136071854</v>
      </c>
      <c r="H634" s="18">
        <v>35.522599999999997</v>
      </c>
      <c r="I634" s="8">
        <v>2573.3984</v>
      </c>
      <c r="J634" s="9">
        <v>3403086</v>
      </c>
      <c r="K634" s="18">
        <v>461.27769999999998</v>
      </c>
      <c r="L634" s="8">
        <v>123487.7792</v>
      </c>
      <c r="M634" s="9">
        <v>139474940</v>
      </c>
      <c r="N634" s="29">
        <v>18.4175</v>
      </c>
      <c r="O634" s="30">
        <v>18.4175</v>
      </c>
      <c r="P634" s="30">
        <v>16.574999999999999</v>
      </c>
      <c r="Q634" s="30">
        <v>17.452500000000001</v>
      </c>
      <c r="R634" s="31">
        <v>-5.2400000000000002E-2</v>
      </c>
    </row>
    <row r="635" spans="1:18" x14ac:dyDescent="0.2">
      <c r="A635" s="11">
        <v>44853</v>
      </c>
      <c r="B635" s="5" t="s">
        <v>240</v>
      </c>
      <c r="C635" s="10">
        <v>44835</v>
      </c>
      <c r="D635" s="5" t="s">
        <v>185</v>
      </c>
      <c r="E635" s="18">
        <v>459.48860000000002</v>
      </c>
      <c r="F635" s="8">
        <v>144454.6605</v>
      </c>
      <c r="G635" s="9">
        <v>151233194</v>
      </c>
      <c r="H635" s="18">
        <v>36.493400000000001</v>
      </c>
      <c r="I635" s="8">
        <v>2895.8851</v>
      </c>
      <c r="J635" s="9">
        <v>3817985</v>
      </c>
      <c r="K635" s="18">
        <v>495.98200000000003</v>
      </c>
      <c r="L635" s="8">
        <v>147350.54560000001</v>
      </c>
      <c r="M635" s="9">
        <v>155051179</v>
      </c>
      <c r="N635" s="29">
        <v>17.452500000000001</v>
      </c>
      <c r="O635" s="30">
        <v>17.555</v>
      </c>
      <c r="P635" s="30">
        <v>16.227499999999999</v>
      </c>
      <c r="Q635" s="30">
        <v>17.487500000000001</v>
      </c>
      <c r="R635" s="31">
        <v>2E-3</v>
      </c>
    </row>
    <row r="636" spans="1:18" x14ac:dyDescent="0.2">
      <c r="A636" s="11">
        <v>44854</v>
      </c>
      <c r="B636" s="5" t="s">
        <v>243</v>
      </c>
      <c r="C636" s="10">
        <v>44835</v>
      </c>
      <c r="D636" s="5" t="s">
        <v>185</v>
      </c>
      <c r="E636" s="18">
        <v>508.0102</v>
      </c>
      <c r="F636" s="8">
        <v>294461.79570000002</v>
      </c>
      <c r="G636" s="9">
        <v>307986143</v>
      </c>
      <c r="H636" s="18">
        <v>29.499099999999999</v>
      </c>
      <c r="I636" s="8">
        <v>2610.2559000000001</v>
      </c>
      <c r="J636" s="9">
        <v>3415341</v>
      </c>
      <c r="K636" s="18">
        <v>537.50930000000005</v>
      </c>
      <c r="L636" s="8">
        <v>297072.05160000001</v>
      </c>
      <c r="M636" s="9">
        <v>311401484</v>
      </c>
      <c r="N636" s="29">
        <v>17.487500000000001</v>
      </c>
      <c r="O636" s="30">
        <v>17.762499999999999</v>
      </c>
      <c r="P636" s="30">
        <v>15.567500000000001</v>
      </c>
      <c r="Q636" s="30">
        <v>17.232500000000002</v>
      </c>
      <c r="R636" s="31">
        <v>-1.46E-2</v>
      </c>
    </row>
    <row r="637" spans="1:18" x14ac:dyDescent="0.2">
      <c r="A637" s="11">
        <v>44855</v>
      </c>
      <c r="B637" s="5" t="s">
        <v>241</v>
      </c>
      <c r="C637" s="10">
        <v>44835</v>
      </c>
      <c r="D637" s="5" t="s">
        <v>185</v>
      </c>
      <c r="E637" s="18">
        <v>425.5455</v>
      </c>
      <c r="F637" s="8">
        <v>88162.2408</v>
      </c>
      <c r="G637" s="9">
        <v>91877169</v>
      </c>
      <c r="H637" s="18">
        <v>40.064500000000002</v>
      </c>
      <c r="I637" s="8">
        <v>3811.8805000000002</v>
      </c>
      <c r="J637" s="9">
        <v>4700731</v>
      </c>
      <c r="K637" s="18">
        <v>465.61</v>
      </c>
      <c r="L637" s="8">
        <v>91974.121299999999</v>
      </c>
      <c r="M637" s="9">
        <v>96577900</v>
      </c>
      <c r="N637" s="29">
        <v>17.232500000000002</v>
      </c>
      <c r="O637" s="30">
        <v>17.427499999999998</v>
      </c>
      <c r="P637" s="30">
        <v>16.585000000000001</v>
      </c>
      <c r="Q637" s="30">
        <v>17.28</v>
      </c>
      <c r="R637" s="31">
        <v>2.8E-3</v>
      </c>
    </row>
    <row r="638" spans="1:18" x14ac:dyDescent="0.2">
      <c r="A638" s="11">
        <v>44858</v>
      </c>
      <c r="B638" s="5" t="s">
        <v>244</v>
      </c>
      <c r="C638" s="10">
        <v>44835</v>
      </c>
      <c r="D638" s="5" t="s">
        <v>185</v>
      </c>
      <c r="E638" s="18">
        <v>84.989000000000004</v>
      </c>
      <c r="F638" s="8">
        <v>24449.0766</v>
      </c>
      <c r="G638" s="9">
        <v>25857067</v>
      </c>
      <c r="H638" s="18">
        <v>5.7853000000000003</v>
      </c>
      <c r="I638" s="8">
        <v>670.77170000000001</v>
      </c>
      <c r="J638" s="9">
        <v>846258</v>
      </c>
      <c r="K638" s="18">
        <v>90.774299999999997</v>
      </c>
      <c r="L638" s="8">
        <v>25119.848300000001</v>
      </c>
      <c r="M638" s="9">
        <v>26703325</v>
      </c>
      <c r="N638" s="29">
        <v>17.28</v>
      </c>
      <c r="O638" s="30">
        <v>17.672499999999999</v>
      </c>
      <c r="P638" s="30">
        <v>17.07</v>
      </c>
      <c r="Q638" s="30">
        <v>17.422499999999999</v>
      </c>
      <c r="R638" s="31">
        <v>8.2000000000000007E-3</v>
      </c>
    </row>
    <row r="639" spans="1:18" x14ac:dyDescent="0.2">
      <c r="A639" s="11">
        <v>44859</v>
      </c>
      <c r="B639" s="5" t="s">
        <v>242</v>
      </c>
      <c r="C639" s="10">
        <v>44835</v>
      </c>
      <c r="D639" s="5" t="s">
        <v>185</v>
      </c>
      <c r="E639" s="18">
        <v>395.56760000000003</v>
      </c>
      <c r="F639" s="8">
        <v>135883.91510000001</v>
      </c>
      <c r="G639" s="9">
        <v>147813387</v>
      </c>
      <c r="H639" s="18">
        <v>29.3444</v>
      </c>
      <c r="I639" s="8">
        <v>2575.7512999999999</v>
      </c>
      <c r="J639" s="9">
        <v>3370411</v>
      </c>
      <c r="K639" s="18">
        <v>424.91199999999998</v>
      </c>
      <c r="L639" s="8">
        <v>138459.66639999999</v>
      </c>
      <c r="M639" s="9">
        <v>151183798</v>
      </c>
      <c r="N639" s="29">
        <v>17.422499999999999</v>
      </c>
      <c r="O639" s="30">
        <v>17.6175</v>
      </c>
      <c r="P639" s="30">
        <v>16.489999999999998</v>
      </c>
      <c r="Q639" s="30">
        <v>16.88</v>
      </c>
      <c r="R639" s="31">
        <v>-3.1099999999999999E-2</v>
      </c>
    </row>
    <row r="640" spans="1:18" x14ac:dyDescent="0.2">
      <c r="A640" s="11">
        <v>44861</v>
      </c>
      <c r="B640" s="5" t="s">
        <v>243</v>
      </c>
      <c r="C640" s="10">
        <v>44835</v>
      </c>
      <c r="D640" s="5" t="s">
        <v>185</v>
      </c>
      <c r="E640" s="18">
        <v>458.60520000000002</v>
      </c>
      <c r="F640" s="8">
        <v>265532.07429999998</v>
      </c>
      <c r="G640" s="9">
        <v>270937698</v>
      </c>
      <c r="H640" s="18">
        <v>31.062899999999999</v>
      </c>
      <c r="I640" s="8">
        <v>1976.2254</v>
      </c>
      <c r="J640" s="9">
        <v>2608243</v>
      </c>
      <c r="K640" s="18">
        <v>489.66809999999998</v>
      </c>
      <c r="L640" s="8">
        <v>267508.29969999997</v>
      </c>
      <c r="M640" s="9">
        <v>273545941</v>
      </c>
      <c r="N640" s="29">
        <v>16.88</v>
      </c>
      <c r="O640" s="30">
        <v>17.07</v>
      </c>
      <c r="P640" s="30">
        <v>14.79</v>
      </c>
      <c r="Q640" s="30">
        <v>16.5975</v>
      </c>
      <c r="R640" s="31">
        <v>-1.67E-2</v>
      </c>
    </row>
    <row r="641" spans="1:18" x14ac:dyDescent="0.2">
      <c r="A641" s="11">
        <v>44862</v>
      </c>
      <c r="B641" s="5" t="s">
        <v>241</v>
      </c>
      <c r="C641" s="10">
        <v>44835</v>
      </c>
      <c r="D641" s="5" t="s">
        <v>185</v>
      </c>
      <c r="E641" s="18">
        <v>402.32729999999998</v>
      </c>
      <c r="F641" s="8">
        <v>74035.950899999996</v>
      </c>
      <c r="G641" s="9">
        <v>76259339</v>
      </c>
      <c r="H641" s="18">
        <v>38.981099999999998</v>
      </c>
      <c r="I641" s="8">
        <v>1958.3377</v>
      </c>
      <c r="J641" s="9">
        <v>2642190</v>
      </c>
      <c r="K641" s="18">
        <v>441.30840000000001</v>
      </c>
      <c r="L641" s="8">
        <v>75994.2886</v>
      </c>
      <c r="M641" s="9">
        <v>78901529</v>
      </c>
      <c r="N641" s="29">
        <v>16.5975</v>
      </c>
      <c r="O641" s="30">
        <v>17.037500000000001</v>
      </c>
      <c r="P641" s="30">
        <v>15.8475</v>
      </c>
      <c r="Q641" s="30">
        <v>15.922499999999999</v>
      </c>
      <c r="R641" s="31">
        <v>-4.07E-2</v>
      </c>
    </row>
    <row r="642" spans="1:18" x14ac:dyDescent="0.2">
      <c r="A642" s="11">
        <v>44865</v>
      </c>
      <c r="B642" s="5" t="s">
        <v>244</v>
      </c>
      <c r="C642" s="10">
        <v>44835</v>
      </c>
      <c r="D642" s="5" t="s">
        <v>185</v>
      </c>
      <c r="E642" s="18">
        <v>326.54399999999998</v>
      </c>
      <c r="F642" s="8">
        <v>76835.195200000002</v>
      </c>
      <c r="G642" s="9">
        <v>80322599</v>
      </c>
      <c r="H642" s="18">
        <v>37.478200000000001</v>
      </c>
      <c r="I642" s="8">
        <v>2004.4269999999999</v>
      </c>
      <c r="J642" s="9">
        <v>2768083</v>
      </c>
      <c r="K642" s="18">
        <v>364.0222</v>
      </c>
      <c r="L642" s="8">
        <v>78839.622199999998</v>
      </c>
      <c r="M642" s="9">
        <v>83090682</v>
      </c>
      <c r="N642" s="29">
        <v>15.922499999999999</v>
      </c>
      <c r="O642" s="30">
        <v>16.63</v>
      </c>
      <c r="P642" s="30">
        <v>15.07</v>
      </c>
      <c r="Q642" s="30">
        <v>15.8025</v>
      </c>
      <c r="R642" s="31">
        <v>-7.4999999999999997E-3</v>
      </c>
    </row>
    <row r="643" spans="1:18" x14ac:dyDescent="0.2">
      <c r="A643" s="11">
        <v>44866</v>
      </c>
      <c r="B643" s="5" t="s">
        <v>242</v>
      </c>
      <c r="C643" s="10">
        <v>44866</v>
      </c>
      <c r="D643" s="5" t="s">
        <v>185</v>
      </c>
      <c r="E643" s="18">
        <v>445.08190000000002</v>
      </c>
      <c r="F643" s="8">
        <v>142424.93840000001</v>
      </c>
      <c r="G643" s="9">
        <v>157134024</v>
      </c>
      <c r="H643" s="18">
        <v>46.521299999999997</v>
      </c>
      <c r="I643" s="8">
        <v>2498.6781000000001</v>
      </c>
      <c r="J643" s="9">
        <v>3463832</v>
      </c>
      <c r="K643" s="18">
        <v>491.60320000000002</v>
      </c>
      <c r="L643" s="8">
        <v>144923.6165</v>
      </c>
      <c r="M643" s="9">
        <v>160597856</v>
      </c>
      <c r="N643" s="29">
        <v>15.8025</v>
      </c>
      <c r="O643" s="30">
        <v>16.202500000000001</v>
      </c>
      <c r="P643" s="30">
        <v>15.1075</v>
      </c>
      <c r="Q643" s="30">
        <v>16.13</v>
      </c>
      <c r="R643" s="31">
        <v>2.07E-2</v>
      </c>
    </row>
    <row r="644" spans="1:18" x14ac:dyDescent="0.2">
      <c r="A644" s="11">
        <v>44867</v>
      </c>
      <c r="B644" s="5" t="s">
        <v>240</v>
      </c>
      <c r="C644" s="10">
        <v>44866</v>
      </c>
      <c r="D644" s="5" t="s">
        <v>185</v>
      </c>
      <c r="E644" s="18">
        <v>383.36720000000003</v>
      </c>
      <c r="F644" s="8">
        <v>108999.4853</v>
      </c>
      <c r="G644" s="9">
        <v>110606137</v>
      </c>
      <c r="H644" s="18">
        <v>36.795200000000001</v>
      </c>
      <c r="I644" s="8">
        <v>2011.8839</v>
      </c>
      <c r="J644" s="9">
        <v>2842650</v>
      </c>
      <c r="K644" s="18">
        <v>420.16239999999999</v>
      </c>
      <c r="L644" s="8">
        <v>111011.3692</v>
      </c>
      <c r="M644" s="9">
        <v>113448787</v>
      </c>
      <c r="N644" s="29">
        <v>16.13</v>
      </c>
      <c r="O644" s="30">
        <v>16.855</v>
      </c>
      <c r="P644" s="30">
        <v>14.68</v>
      </c>
      <c r="Q644" s="30">
        <v>16.662500000000001</v>
      </c>
      <c r="R644" s="31">
        <v>3.3000000000000002E-2</v>
      </c>
    </row>
    <row r="645" spans="1:18" x14ac:dyDescent="0.2">
      <c r="A645" s="11">
        <v>44868</v>
      </c>
      <c r="B645" s="5" t="s">
        <v>243</v>
      </c>
      <c r="C645" s="10">
        <v>44866</v>
      </c>
      <c r="D645" s="5" t="s">
        <v>185</v>
      </c>
      <c r="E645" s="18">
        <v>500.24799999999999</v>
      </c>
      <c r="F645" s="8">
        <v>301241.6629</v>
      </c>
      <c r="G645" s="9">
        <v>306095131</v>
      </c>
      <c r="H645" s="18">
        <v>31.808199999999999</v>
      </c>
      <c r="I645" s="8">
        <v>1795.4929</v>
      </c>
      <c r="J645" s="9">
        <v>2487662</v>
      </c>
      <c r="K645" s="18">
        <v>532.05619999999999</v>
      </c>
      <c r="L645" s="8">
        <v>303037.15580000001</v>
      </c>
      <c r="M645" s="9">
        <v>308582793</v>
      </c>
      <c r="N645" s="29">
        <v>16.662500000000001</v>
      </c>
      <c r="O645" s="30">
        <v>16.732500000000002</v>
      </c>
      <c r="P645" s="30">
        <v>14.984999999999999</v>
      </c>
      <c r="Q645" s="30">
        <v>15.942500000000001</v>
      </c>
      <c r="R645" s="31">
        <v>-4.3200000000000002E-2</v>
      </c>
    </row>
    <row r="646" spans="1:18" x14ac:dyDescent="0.2">
      <c r="A646" s="11">
        <v>44869</v>
      </c>
      <c r="B646" s="5" t="s">
        <v>241</v>
      </c>
      <c r="C646" s="10">
        <v>44866</v>
      </c>
      <c r="D646" s="5" t="s">
        <v>185</v>
      </c>
      <c r="E646" s="18">
        <v>325.75209999999998</v>
      </c>
      <c r="F646" s="8">
        <v>70912.971900000004</v>
      </c>
      <c r="G646" s="9">
        <v>73298723</v>
      </c>
      <c r="H646" s="18">
        <v>47.397500000000001</v>
      </c>
      <c r="I646" s="8">
        <v>2558.1471000000001</v>
      </c>
      <c r="J646" s="9">
        <v>3520225</v>
      </c>
      <c r="K646" s="18">
        <v>373.14960000000002</v>
      </c>
      <c r="L646" s="8">
        <v>73471.119000000006</v>
      </c>
      <c r="M646" s="9">
        <v>76818948</v>
      </c>
      <c r="N646" s="29">
        <v>15.942500000000001</v>
      </c>
      <c r="O646" s="30">
        <v>16.2075</v>
      </c>
      <c r="P646" s="30">
        <v>15.4825</v>
      </c>
      <c r="Q646" s="30">
        <v>15.654999999999999</v>
      </c>
      <c r="R646" s="31">
        <v>-1.7999999999999999E-2</v>
      </c>
    </row>
    <row r="647" spans="1:18" x14ac:dyDescent="0.2">
      <c r="A647" s="11">
        <v>44872</v>
      </c>
      <c r="B647" s="5" t="s">
        <v>244</v>
      </c>
      <c r="C647" s="10">
        <v>44866</v>
      </c>
      <c r="D647" s="5" t="s">
        <v>185</v>
      </c>
      <c r="E647" s="18">
        <v>380.8526</v>
      </c>
      <c r="F647" s="8">
        <v>127392.43240000001</v>
      </c>
      <c r="G647" s="9">
        <v>140026422</v>
      </c>
      <c r="H647" s="18">
        <v>52.942599999999999</v>
      </c>
      <c r="I647" s="8">
        <v>2963.3036000000002</v>
      </c>
      <c r="J647" s="9">
        <v>3961741</v>
      </c>
      <c r="K647" s="18">
        <v>433.79520000000002</v>
      </c>
      <c r="L647" s="8">
        <v>130355.736</v>
      </c>
      <c r="M647" s="9">
        <v>143988163</v>
      </c>
      <c r="N647" s="29">
        <v>15.654999999999999</v>
      </c>
      <c r="O647" s="30">
        <v>16.355</v>
      </c>
      <c r="P647" s="30">
        <v>15.2775</v>
      </c>
      <c r="Q647" s="30">
        <v>15.585000000000001</v>
      </c>
      <c r="R647" s="31">
        <v>-4.4999999999999997E-3</v>
      </c>
    </row>
    <row r="648" spans="1:18" x14ac:dyDescent="0.2">
      <c r="A648" s="11">
        <v>44874</v>
      </c>
      <c r="B648" s="5" t="s">
        <v>240</v>
      </c>
      <c r="C648" s="10">
        <v>44866</v>
      </c>
      <c r="D648" s="5" t="s">
        <v>185</v>
      </c>
      <c r="E648" s="18">
        <v>372.2801</v>
      </c>
      <c r="F648" s="8">
        <v>130163.2164</v>
      </c>
      <c r="G648" s="9">
        <v>131671156</v>
      </c>
      <c r="H648" s="18">
        <v>50.607799999999997</v>
      </c>
      <c r="I648" s="8">
        <v>2950.7332999999999</v>
      </c>
      <c r="J648" s="9">
        <v>4042294</v>
      </c>
      <c r="K648" s="18">
        <v>422.8879</v>
      </c>
      <c r="L648" s="8">
        <v>133113.9497</v>
      </c>
      <c r="M648" s="9">
        <v>135713450</v>
      </c>
      <c r="N648" s="29">
        <v>15.585000000000001</v>
      </c>
      <c r="O648" s="30">
        <v>16.067499999999999</v>
      </c>
      <c r="P648" s="30">
        <v>15.0175</v>
      </c>
      <c r="Q648" s="30">
        <v>15.914999999999999</v>
      </c>
      <c r="R648" s="31">
        <v>2.12E-2</v>
      </c>
    </row>
    <row r="649" spans="1:18" x14ac:dyDescent="0.2">
      <c r="A649" s="11">
        <v>44875</v>
      </c>
      <c r="B649" s="5" t="s">
        <v>243</v>
      </c>
      <c r="C649" s="10">
        <v>44866</v>
      </c>
      <c r="D649" s="5" t="s">
        <v>185</v>
      </c>
      <c r="E649" s="18">
        <v>402.82670000000002</v>
      </c>
      <c r="F649" s="8">
        <v>270252.96840000001</v>
      </c>
      <c r="G649" s="9">
        <v>273724349</v>
      </c>
      <c r="H649" s="18">
        <v>37.349200000000003</v>
      </c>
      <c r="I649" s="8">
        <v>2504.4630999999999</v>
      </c>
      <c r="J649" s="9">
        <v>3546764</v>
      </c>
      <c r="K649" s="18">
        <v>440.17590000000001</v>
      </c>
      <c r="L649" s="8">
        <v>272757.43150000001</v>
      </c>
      <c r="M649" s="9">
        <v>277271113</v>
      </c>
      <c r="N649" s="29">
        <v>15.914999999999999</v>
      </c>
      <c r="O649" s="30">
        <v>16.2925</v>
      </c>
      <c r="P649" s="30">
        <v>15.4925</v>
      </c>
      <c r="Q649" s="30">
        <v>15.567500000000001</v>
      </c>
      <c r="R649" s="31">
        <v>-2.18E-2</v>
      </c>
    </row>
    <row r="650" spans="1:18" x14ac:dyDescent="0.2">
      <c r="A650" s="11">
        <v>44876</v>
      </c>
      <c r="B650" s="5" t="s">
        <v>241</v>
      </c>
      <c r="C650" s="10">
        <v>44866</v>
      </c>
      <c r="D650" s="5" t="s">
        <v>185</v>
      </c>
      <c r="E650" s="18">
        <v>391.32029999999997</v>
      </c>
      <c r="F650" s="8">
        <v>89703.5913</v>
      </c>
      <c r="G650" s="9">
        <v>91118094</v>
      </c>
      <c r="H650" s="18">
        <v>58.295699999999997</v>
      </c>
      <c r="I650" s="8">
        <v>4110.5171</v>
      </c>
      <c r="J650" s="9">
        <v>5685719</v>
      </c>
      <c r="K650" s="18">
        <v>449.61599999999999</v>
      </c>
      <c r="L650" s="8">
        <v>93814.108399999997</v>
      </c>
      <c r="M650" s="9">
        <v>96803813</v>
      </c>
      <c r="N650" s="29">
        <v>15.567500000000001</v>
      </c>
      <c r="O650" s="30">
        <v>15.567500000000001</v>
      </c>
      <c r="P650" s="30">
        <v>14.2775</v>
      </c>
      <c r="Q650" s="30">
        <v>14.404999999999999</v>
      </c>
      <c r="R650" s="31">
        <v>-7.4700000000000003E-2</v>
      </c>
    </row>
    <row r="651" spans="1:18" x14ac:dyDescent="0.2">
      <c r="A651" s="11">
        <v>44879</v>
      </c>
      <c r="B651" s="5" t="s">
        <v>244</v>
      </c>
      <c r="C651" s="10">
        <v>44866</v>
      </c>
      <c r="D651" s="5" t="s">
        <v>185</v>
      </c>
      <c r="E651" s="18">
        <v>311.45060000000001</v>
      </c>
      <c r="F651" s="8">
        <v>87725.854300000006</v>
      </c>
      <c r="G651" s="9">
        <v>90211681</v>
      </c>
      <c r="H651" s="18">
        <v>44.941299999999998</v>
      </c>
      <c r="I651" s="8">
        <v>3268.2419</v>
      </c>
      <c r="J651" s="9">
        <v>4562258</v>
      </c>
      <c r="K651" s="18">
        <v>356.39190000000002</v>
      </c>
      <c r="L651" s="8">
        <v>90994.0962</v>
      </c>
      <c r="M651" s="9">
        <v>94773939</v>
      </c>
      <c r="N651" s="29">
        <v>14.404999999999999</v>
      </c>
      <c r="O651" s="30">
        <v>15.27</v>
      </c>
      <c r="P651" s="30">
        <v>12.555</v>
      </c>
      <c r="Q651" s="30">
        <v>14.91</v>
      </c>
      <c r="R651" s="31">
        <v>3.5099999999999999E-2</v>
      </c>
    </row>
    <row r="652" spans="1:18" x14ac:dyDescent="0.2">
      <c r="A652" s="11">
        <v>44880</v>
      </c>
      <c r="B652" s="5" t="s">
        <v>242</v>
      </c>
      <c r="C652" s="10">
        <v>44866</v>
      </c>
      <c r="D652" s="5" t="s">
        <v>185</v>
      </c>
      <c r="E652" s="18">
        <v>341.92070000000001</v>
      </c>
      <c r="F652" s="8">
        <v>132283.86379999999</v>
      </c>
      <c r="G652" s="9">
        <v>145019028</v>
      </c>
      <c r="H652" s="18">
        <v>38.163699999999999</v>
      </c>
      <c r="I652" s="8">
        <v>2940.6922</v>
      </c>
      <c r="J652" s="9">
        <v>4062617</v>
      </c>
      <c r="K652" s="18">
        <v>380.08440000000002</v>
      </c>
      <c r="L652" s="8">
        <v>135224.55600000001</v>
      </c>
      <c r="M652" s="9">
        <v>149081645</v>
      </c>
      <c r="N652" s="29">
        <v>14.91</v>
      </c>
      <c r="O652" s="30">
        <v>15.015000000000001</v>
      </c>
      <c r="P652" s="30">
        <v>13.827500000000001</v>
      </c>
      <c r="Q652" s="30">
        <v>14.635</v>
      </c>
      <c r="R652" s="31">
        <v>-1.84E-2</v>
      </c>
    </row>
    <row r="653" spans="1:18" x14ac:dyDescent="0.2">
      <c r="A653" s="11">
        <v>44881</v>
      </c>
      <c r="B653" s="5" t="s">
        <v>240</v>
      </c>
      <c r="C653" s="10">
        <v>44866</v>
      </c>
      <c r="D653" s="5" t="s">
        <v>185</v>
      </c>
      <c r="E653" s="18">
        <v>394.91840000000002</v>
      </c>
      <c r="F653" s="8">
        <v>140670.7401</v>
      </c>
      <c r="G653" s="9">
        <v>140614453</v>
      </c>
      <c r="H653" s="18">
        <v>42.376199999999997</v>
      </c>
      <c r="I653" s="8">
        <v>3498.7925</v>
      </c>
      <c r="J653" s="9">
        <v>4631504</v>
      </c>
      <c r="K653" s="18">
        <v>437.2946</v>
      </c>
      <c r="L653" s="8">
        <v>144169.53260000001</v>
      </c>
      <c r="M653" s="9">
        <v>145245957</v>
      </c>
      <c r="N653" s="29">
        <v>14.635</v>
      </c>
      <c r="O653" s="30">
        <v>15.532500000000001</v>
      </c>
      <c r="P653" s="30">
        <v>13.9275</v>
      </c>
      <c r="Q653" s="30">
        <v>15.1</v>
      </c>
      <c r="R653" s="31">
        <v>3.1800000000000002E-2</v>
      </c>
    </row>
    <row r="654" spans="1:18" x14ac:dyDescent="0.2">
      <c r="A654" s="11">
        <v>44882</v>
      </c>
      <c r="B654" s="5" t="s">
        <v>243</v>
      </c>
      <c r="C654" s="10">
        <v>44866</v>
      </c>
      <c r="D654" s="5" t="s">
        <v>185</v>
      </c>
      <c r="E654" s="18">
        <v>371.75830000000002</v>
      </c>
      <c r="F654" s="8">
        <v>260536.34150000001</v>
      </c>
      <c r="G654" s="9">
        <v>258829956</v>
      </c>
      <c r="H654" s="18">
        <v>31.560500000000001</v>
      </c>
      <c r="I654" s="8">
        <v>2856.9591999999998</v>
      </c>
      <c r="J654" s="9">
        <v>3847095</v>
      </c>
      <c r="K654" s="18">
        <v>403.31880000000001</v>
      </c>
      <c r="L654" s="8">
        <v>263393.30070000002</v>
      </c>
      <c r="M654" s="9">
        <v>262677051</v>
      </c>
      <c r="N654" s="29">
        <v>15.1</v>
      </c>
      <c r="O654" s="30">
        <v>16.262499999999999</v>
      </c>
      <c r="P654" s="30">
        <v>13.09</v>
      </c>
      <c r="Q654" s="30">
        <v>14.8775</v>
      </c>
      <c r="R654" s="31">
        <v>-1.47E-2</v>
      </c>
    </row>
    <row r="655" spans="1:18" x14ac:dyDescent="0.2">
      <c r="A655" s="11">
        <v>44883</v>
      </c>
      <c r="B655" s="5" t="s">
        <v>241</v>
      </c>
      <c r="C655" s="10">
        <v>44866</v>
      </c>
      <c r="D655" s="5" t="s">
        <v>185</v>
      </c>
      <c r="E655" s="18">
        <v>327.75970000000001</v>
      </c>
      <c r="F655" s="8">
        <v>80341.283100000001</v>
      </c>
      <c r="G655" s="9">
        <v>81802337</v>
      </c>
      <c r="H655" s="18">
        <v>30.622199999999999</v>
      </c>
      <c r="I655" s="8">
        <v>3410.8218000000002</v>
      </c>
      <c r="J655" s="9">
        <v>4683853</v>
      </c>
      <c r="K655" s="18">
        <v>358.38189999999997</v>
      </c>
      <c r="L655" s="8">
        <v>83752.104900000006</v>
      </c>
      <c r="M655" s="9">
        <v>86486190</v>
      </c>
      <c r="N655" s="29">
        <v>14.8775</v>
      </c>
      <c r="O655" s="30">
        <v>15.692500000000001</v>
      </c>
      <c r="P655" s="30">
        <v>13.86</v>
      </c>
      <c r="Q655" s="30">
        <v>14.39</v>
      </c>
      <c r="R655" s="31">
        <v>-3.2800000000000003E-2</v>
      </c>
    </row>
    <row r="656" spans="1:18" x14ac:dyDescent="0.2">
      <c r="A656" s="11">
        <v>44886</v>
      </c>
      <c r="B656" s="5" t="s">
        <v>244</v>
      </c>
      <c r="C656" s="10">
        <v>44866</v>
      </c>
      <c r="D656" s="5" t="s">
        <v>185</v>
      </c>
      <c r="E656" s="18">
        <v>276.2124</v>
      </c>
      <c r="F656" s="8">
        <v>82344.933099999995</v>
      </c>
      <c r="G656" s="9">
        <v>85230392</v>
      </c>
      <c r="H656" s="18">
        <v>25.023900000000001</v>
      </c>
      <c r="I656" s="8">
        <v>3043.5158000000001</v>
      </c>
      <c r="J656" s="9">
        <v>4224723</v>
      </c>
      <c r="K656" s="18">
        <v>301.23630000000003</v>
      </c>
      <c r="L656" s="8">
        <v>85388.448900000003</v>
      </c>
      <c r="M656" s="9">
        <v>89455115</v>
      </c>
      <c r="N656" s="29">
        <v>14.39</v>
      </c>
      <c r="O656" s="30">
        <v>15.547499999999999</v>
      </c>
      <c r="P656" s="30">
        <v>13.362500000000001</v>
      </c>
      <c r="Q656" s="30">
        <v>14.797499999999999</v>
      </c>
      <c r="R656" s="31">
        <v>2.8299999999999999E-2</v>
      </c>
    </row>
    <row r="657" spans="1:18" x14ac:dyDescent="0.2">
      <c r="A657" s="11">
        <v>44887</v>
      </c>
      <c r="B657" s="5" t="s">
        <v>242</v>
      </c>
      <c r="C657" s="10">
        <v>44866</v>
      </c>
      <c r="D657" s="5" t="s">
        <v>185</v>
      </c>
      <c r="E657" s="18">
        <v>229.1901</v>
      </c>
      <c r="F657" s="8">
        <v>100671.5713</v>
      </c>
      <c r="G657" s="9">
        <v>112172952</v>
      </c>
      <c r="H657" s="18">
        <v>24.756499999999999</v>
      </c>
      <c r="I657" s="8">
        <v>2863.0799000000002</v>
      </c>
      <c r="J657" s="9">
        <v>3849946</v>
      </c>
      <c r="K657" s="18">
        <v>253.94659999999999</v>
      </c>
      <c r="L657" s="8">
        <v>103534.65119999999</v>
      </c>
      <c r="M657" s="9">
        <v>116022898</v>
      </c>
      <c r="N657" s="29">
        <v>14.797499999999999</v>
      </c>
      <c r="O657" s="30">
        <v>16.272500000000001</v>
      </c>
      <c r="P657" s="30">
        <v>13.32</v>
      </c>
      <c r="Q657" s="30">
        <v>13.842499999999999</v>
      </c>
      <c r="R657" s="31">
        <v>-6.4500000000000002E-2</v>
      </c>
    </row>
    <row r="658" spans="1:18" x14ac:dyDescent="0.2">
      <c r="A658" s="11">
        <v>44888</v>
      </c>
      <c r="B658" s="5" t="s">
        <v>240</v>
      </c>
      <c r="C658" s="10">
        <v>44866</v>
      </c>
      <c r="D658" s="5" t="s">
        <v>185</v>
      </c>
      <c r="E658" s="18">
        <v>256.36110000000002</v>
      </c>
      <c r="F658" s="8">
        <v>108822.34570000001</v>
      </c>
      <c r="G658" s="9">
        <v>108810163</v>
      </c>
      <c r="H658" s="18">
        <v>27.6614</v>
      </c>
      <c r="I658" s="8">
        <v>2707.3359</v>
      </c>
      <c r="J658" s="9">
        <v>3595206</v>
      </c>
      <c r="K658" s="18">
        <v>284.02249999999998</v>
      </c>
      <c r="L658" s="8">
        <v>111529.6816</v>
      </c>
      <c r="M658" s="9">
        <v>112405369</v>
      </c>
      <c r="N658" s="29">
        <v>13.842499999999999</v>
      </c>
      <c r="O658" s="30">
        <v>14.327500000000001</v>
      </c>
      <c r="P658" s="30">
        <v>11.875</v>
      </c>
      <c r="Q658" s="30">
        <v>14.0425</v>
      </c>
      <c r="R658" s="31">
        <v>1.44E-2</v>
      </c>
    </row>
    <row r="659" spans="1:18" x14ac:dyDescent="0.2">
      <c r="A659" s="11">
        <v>44889</v>
      </c>
      <c r="B659" s="5" t="s">
        <v>243</v>
      </c>
      <c r="C659" s="10">
        <v>44866</v>
      </c>
      <c r="D659" s="5" t="s">
        <v>185</v>
      </c>
      <c r="E659" s="18">
        <v>367.33730000000003</v>
      </c>
      <c r="F659" s="8">
        <v>259177.53890000001</v>
      </c>
      <c r="G659" s="9">
        <v>256142920</v>
      </c>
      <c r="H659" s="18">
        <v>31.441800000000001</v>
      </c>
      <c r="I659" s="8">
        <v>2118.221</v>
      </c>
      <c r="J659" s="9">
        <v>2921160</v>
      </c>
      <c r="K659" s="18">
        <v>398.77910000000003</v>
      </c>
      <c r="L659" s="8">
        <v>261295.7599</v>
      </c>
      <c r="M659" s="9">
        <v>259064080</v>
      </c>
      <c r="N659" s="29">
        <v>14.0425</v>
      </c>
      <c r="O659" s="30">
        <v>14.0425</v>
      </c>
      <c r="P659" s="30">
        <v>12.9975</v>
      </c>
      <c r="Q659" s="30">
        <v>13.477499999999999</v>
      </c>
      <c r="R659" s="31">
        <v>-4.02E-2</v>
      </c>
    </row>
    <row r="660" spans="1:18" x14ac:dyDescent="0.2">
      <c r="A660" s="11">
        <v>44890</v>
      </c>
      <c r="B660" s="5" t="s">
        <v>241</v>
      </c>
      <c r="C660" s="10">
        <v>44866</v>
      </c>
      <c r="D660" s="5" t="s">
        <v>185</v>
      </c>
      <c r="E660" s="18">
        <v>350.78930000000003</v>
      </c>
      <c r="F660" s="8">
        <v>92772.257199999993</v>
      </c>
      <c r="G660" s="9">
        <v>92018057</v>
      </c>
      <c r="H660" s="18">
        <v>42.386000000000003</v>
      </c>
      <c r="I660" s="8">
        <v>1971.0219999999999</v>
      </c>
      <c r="J660" s="9">
        <v>2714055</v>
      </c>
      <c r="K660" s="18">
        <v>393.17529999999999</v>
      </c>
      <c r="L660" s="8">
        <v>94743.279200000004</v>
      </c>
      <c r="M660" s="9">
        <v>94732112</v>
      </c>
      <c r="N660" s="29">
        <v>13.477499999999999</v>
      </c>
      <c r="O660" s="30">
        <v>15.772500000000001</v>
      </c>
      <c r="P660" s="30">
        <v>12.772500000000001</v>
      </c>
      <c r="Q660" s="30">
        <v>13.3325</v>
      </c>
      <c r="R660" s="31">
        <v>-1.0800000000000001E-2</v>
      </c>
    </row>
    <row r="661" spans="1:18" x14ac:dyDescent="0.2">
      <c r="A661" s="11">
        <v>44893</v>
      </c>
      <c r="B661" s="5" t="s">
        <v>244</v>
      </c>
      <c r="C661" s="10">
        <v>44866</v>
      </c>
      <c r="D661" s="5" t="s">
        <v>185</v>
      </c>
      <c r="E661" s="18">
        <v>319.18799999999999</v>
      </c>
      <c r="F661" s="8">
        <v>99640.206699999995</v>
      </c>
      <c r="G661" s="9">
        <v>100969557</v>
      </c>
      <c r="H661" s="18">
        <v>38.515099999999997</v>
      </c>
      <c r="I661" s="8">
        <v>1922.5488</v>
      </c>
      <c r="J661" s="9">
        <v>2649448</v>
      </c>
      <c r="K661" s="18">
        <v>357.70310000000001</v>
      </c>
      <c r="L661" s="8">
        <v>101562.7555</v>
      </c>
      <c r="M661" s="9">
        <v>103619005</v>
      </c>
      <c r="N661" s="29">
        <v>13.3325</v>
      </c>
      <c r="O661" s="30">
        <v>14.057499999999999</v>
      </c>
      <c r="P661" s="30">
        <v>12.41</v>
      </c>
      <c r="Q661" s="30">
        <v>13.565</v>
      </c>
      <c r="R661" s="31">
        <v>1.7399999999999999E-2</v>
      </c>
    </row>
    <row r="662" spans="1:18" x14ac:dyDescent="0.2">
      <c r="A662" s="11">
        <v>44894</v>
      </c>
      <c r="B662" s="5" t="s">
        <v>242</v>
      </c>
      <c r="C662" s="10">
        <v>44866</v>
      </c>
      <c r="D662" s="5" t="s">
        <v>185</v>
      </c>
      <c r="E662" s="18">
        <v>309.03539999999998</v>
      </c>
      <c r="F662" s="8">
        <v>136422.8561</v>
      </c>
      <c r="G662" s="9">
        <v>148683820</v>
      </c>
      <c r="H662" s="18">
        <v>35.642899999999997</v>
      </c>
      <c r="I662" s="8">
        <v>1830.6054999999999</v>
      </c>
      <c r="J662" s="9">
        <v>2529161</v>
      </c>
      <c r="K662" s="18">
        <v>344.67829999999998</v>
      </c>
      <c r="L662" s="8">
        <v>138253.46160000001</v>
      </c>
      <c r="M662" s="9">
        <v>151212981</v>
      </c>
      <c r="N662" s="29">
        <v>13.565</v>
      </c>
      <c r="O662" s="30">
        <v>14.62</v>
      </c>
      <c r="P662" s="30">
        <v>12.407500000000001</v>
      </c>
      <c r="Q662" s="30">
        <v>13.615</v>
      </c>
      <c r="R662" s="31">
        <v>3.7000000000000002E-3</v>
      </c>
    </row>
    <row r="663" spans="1:18" x14ac:dyDescent="0.2">
      <c r="A663" s="11">
        <v>44895</v>
      </c>
      <c r="B663" s="5" t="s">
        <v>240</v>
      </c>
      <c r="C663" s="10">
        <v>44866</v>
      </c>
      <c r="D663" s="5" t="s">
        <v>185</v>
      </c>
      <c r="E663" s="18">
        <v>376.42099999999999</v>
      </c>
      <c r="F663" s="8">
        <v>155230.32339999999</v>
      </c>
      <c r="G663" s="9">
        <v>152034048</v>
      </c>
      <c r="H663" s="18">
        <v>36.630699999999997</v>
      </c>
      <c r="I663" s="8">
        <v>1893.2009</v>
      </c>
      <c r="J663" s="9">
        <v>2578158</v>
      </c>
      <c r="K663" s="18">
        <v>413.05169999999998</v>
      </c>
      <c r="L663" s="8">
        <v>157123.52429999999</v>
      </c>
      <c r="M663" s="9">
        <v>154612206</v>
      </c>
      <c r="N663" s="29">
        <v>13.615</v>
      </c>
      <c r="O663" s="30">
        <v>14.05</v>
      </c>
      <c r="P663" s="30">
        <v>12.7525</v>
      </c>
      <c r="Q663" s="30">
        <v>13.807499999999999</v>
      </c>
      <c r="R663" s="31">
        <v>1.41E-2</v>
      </c>
    </row>
    <row r="664" spans="1:18" x14ac:dyDescent="0.2">
      <c r="A664" s="11">
        <v>44896</v>
      </c>
      <c r="B664" s="5" t="s">
        <v>243</v>
      </c>
      <c r="C664" s="10">
        <v>44896</v>
      </c>
      <c r="D664" s="5" t="s">
        <v>185</v>
      </c>
      <c r="E664" s="18">
        <v>443.0249</v>
      </c>
      <c r="F664" s="8">
        <v>320023.45850000001</v>
      </c>
      <c r="G664" s="9">
        <v>311704455</v>
      </c>
      <c r="H664" s="18">
        <v>42.116500000000002</v>
      </c>
      <c r="I664" s="8">
        <v>2153.2141999999999</v>
      </c>
      <c r="J664" s="9">
        <v>3058759</v>
      </c>
      <c r="K664" s="18">
        <v>485.14139999999998</v>
      </c>
      <c r="L664" s="8">
        <v>322176.6727</v>
      </c>
      <c r="M664" s="9">
        <v>314763214</v>
      </c>
      <c r="N664" s="29">
        <v>13.807499999999999</v>
      </c>
      <c r="O664" s="30">
        <v>14.23</v>
      </c>
      <c r="P664" s="30">
        <v>12.984999999999999</v>
      </c>
      <c r="Q664" s="30">
        <v>13.36</v>
      </c>
      <c r="R664" s="31">
        <v>-3.2399999999999998E-2</v>
      </c>
    </row>
    <row r="665" spans="1:18" x14ac:dyDescent="0.2">
      <c r="A665" s="11">
        <v>44897</v>
      </c>
      <c r="B665" s="5" t="s">
        <v>241</v>
      </c>
      <c r="C665" s="10">
        <v>44896</v>
      </c>
      <c r="D665" s="5" t="s">
        <v>185</v>
      </c>
      <c r="E665" s="18">
        <v>310.44529999999997</v>
      </c>
      <c r="F665" s="8">
        <v>80129.601699999999</v>
      </c>
      <c r="G665" s="9">
        <v>79930286</v>
      </c>
      <c r="H665" s="18">
        <v>39.642600000000002</v>
      </c>
      <c r="I665" s="8">
        <v>2063.6042000000002</v>
      </c>
      <c r="J665" s="9">
        <v>2826178</v>
      </c>
      <c r="K665" s="18">
        <v>350.08789999999999</v>
      </c>
      <c r="L665" s="8">
        <v>82193.205900000001</v>
      </c>
      <c r="M665" s="9">
        <v>82756464</v>
      </c>
      <c r="N665" s="29">
        <v>13.36</v>
      </c>
      <c r="O665" s="30">
        <v>14.092499999999999</v>
      </c>
      <c r="P665" s="30">
        <v>12.96</v>
      </c>
      <c r="Q665" s="30">
        <v>13.45</v>
      </c>
      <c r="R665" s="31">
        <v>6.7000000000000002E-3</v>
      </c>
    </row>
    <row r="666" spans="1:18" x14ac:dyDescent="0.2">
      <c r="A666" s="11">
        <v>44900</v>
      </c>
      <c r="B666" s="5" t="s">
        <v>244</v>
      </c>
      <c r="C666" s="10">
        <v>44896</v>
      </c>
      <c r="D666" s="5" t="s">
        <v>185</v>
      </c>
      <c r="E666" s="18">
        <v>349.84410000000003</v>
      </c>
      <c r="F666" s="8">
        <v>106962.23209999999</v>
      </c>
      <c r="G666" s="9">
        <v>108761108</v>
      </c>
      <c r="H666" s="18">
        <v>36.750500000000002</v>
      </c>
      <c r="I666" s="8">
        <v>1957.7888</v>
      </c>
      <c r="J666" s="9">
        <v>2694578</v>
      </c>
      <c r="K666" s="18">
        <v>386.59460000000001</v>
      </c>
      <c r="L666" s="8">
        <v>108920.0209</v>
      </c>
      <c r="M666" s="9">
        <v>111455686</v>
      </c>
      <c r="N666" s="29">
        <v>13.45</v>
      </c>
      <c r="O666" s="30">
        <v>14.4175</v>
      </c>
      <c r="P666" s="30">
        <v>13.45</v>
      </c>
      <c r="Q666" s="30">
        <v>13.7325</v>
      </c>
      <c r="R666" s="31">
        <v>2.1000000000000001E-2</v>
      </c>
    </row>
    <row r="667" spans="1:18" x14ac:dyDescent="0.2">
      <c r="A667" s="11">
        <v>44901</v>
      </c>
      <c r="B667" s="5" t="s">
        <v>242</v>
      </c>
      <c r="C667" s="10">
        <v>44896</v>
      </c>
      <c r="D667" s="5" t="s">
        <v>185</v>
      </c>
      <c r="E667" s="18">
        <v>321.78050000000002</v>
      </c>
      <c r="F667" s="8">
        <v>132773.76670000001</v>
      </c>
      <c r="G667" s="9">
        <v>146117964</v>
      </c>
      <c r="H667" s="18">
        <v>34.985599999999998</v>
      </c>
      <c r="I667" s="8">
        <v>1918.5486000000001</v>
      </c>
      <c r="J667" s="9">
        <v>2530006</v>
      </c>
      <c r="K667" s="18">
        <v>356.76609999999999</v>
      </c>
      <c r="L667" s="8">
        <v>134692.31529999999</v>
      </c>
      <c r="M667" s="9">
        <v>148647970</v>
      </c>
      <c r="N667" s="29">
        <v>13.7325</v>
      </c>
      <c r="O667" s="30">
        <v>14.2525</v>
      </c>
      <c r="P667" s="30">
        <v>12.18</v>
      </c>
      <c r="Q667" s="30">
        <v>14.0425</v>
      </c>
      <c r="R667" s="31">
        <v>2.2599999999999999E-2</v>
      </c>
    </row>
    <row r="668" spans="1:18" x14ac:dyDescent="0.2">
      <c r="A668" s="11">
        <v>44902</v>
      </c>
      <c r="B668" s="5" t="s">
        <v>240</v>
      </c>
      <c r="C668" s="10">
        <v>44896</v>
      </c>
      <c r="D668" s="5" t="s">
        <v>185</v>
      </c>
      <c r="E668" s="18">
        <v>388.69990000000001</v>
      </c>
      <c r="F668" s="8">
        <v>149227.62940000001</v>
      </c>
      <c r="G668" s="9">
        <v>146880292</v>
      </c>
      <c r="H668" s="18">
        <v>32.000900000000001</v>
      </c>
      <c r="I668" s="8">
        <v>1924.3235999999999</v>
      </c>
      <c r="J668" s="9">
        <v>2587333</v>
      </c>
      <c r="K668" s="18">
        <v>420.70080000000002</v>
      </c>
      <c r="L668" s="8">
        <v>151151.95300000001</v>
      </c>
      <c r="M668" s="9">
        <v>149467625</v>
      </c>
      <c r="N668" s="29">
        <v>14.0425</v>
      </c>
      <c r="O668" s="30">
        <v>14.4625</v>
      </c>
      <c r="P668" s="30">
        <v>13.795</v>
      </c>
      <c r="Q668" s="30">
        <v>14.077500000000001</v>
      </c>
      <c r="R668" s="31">
        <v>2.5000000000000001E-3</v>
      </c>
    </row>
    <row r="669" spans="1:18" x14ac:dyDescent="0.2">
      <c r="A669" s="11">
        <v>44903</v>
      </c>
      <c r="B669" s="5" t="s">
        <v>243</v>
      </c>
      <c r="C669" s="10">
        <v>44896</v>
      </c>
      <c r="D669" s="5" t="s">
        <v>185</v>
      </c>
      <c r="E669" s="18">
        <v>423.93389999999999</v>
      </c>
      <c r="F669" s="8">
        <v>306666.98800000001</v>
      </c>
      <c r="G669" s="9">
        <v>298515671</v>
      </c>
      <c r="H669" s="18">
        <v>30.432099999999998</v>
      </c>
      <c r="I669" s="8">
        <v>1885.4667999999999</v>
      </c>
      <c r="J669" s="9">
        <v>2450421</v>
      </c>
      <c r="K669" s="18">
        <v>454.36599999999999</v>
      </c>
      <c r="L669" s="8">
        <v>308552.45480000001</v>
      </c>
      <c r="M669" s="9">
        <v>300966092</v>
      </c>
      <c r="N669" s="29">
        <v>14.077500000000001</v>
      </c>
      <c r="O669" s="30">
        <v>14.89</v>
      </c>
      <c r="P669" s="30">
        <v>13.26</v>
      </c>
      <c r="Q669" s="30">
        <v>13.397500000000001</v>
      </c>
      <c r="R669" s="31">
        <v>-4.8300000000000003E-2</v>
      </c>
    </row>
    <row r="670" spans="1:18" x14ac:dyDescent="0.2">
      <c r="A670" s="11">
        <v>44904</v>
      </c>
      <c r="B670" s="5" t="s">
        <v>241</v>
      </c>
      <c r="C670" s="10">
        <v>44896</v>
      </c>
      <c r="D670" s="5" t="s">
        <v>185</v>
      </c>
      <c r="E670" s="18">
        <v>381.95530000000002</v>
      </c>
      <c r="F670" s="8">
        <v>105489.87330000001</v>
      </c>
      <c r="G670" s="9">
        <v>104670706</v>
      </c>
      <c r="H670" s="18">
        <v>42.785400000000003</v>
      </c>
      <c r="I670" s="8">
        <v>2703.0796999999998</v>
      </c>
      <c r="J670" s="9">
        <v>3580716</v>
      </c>
      <c r="K670" s="18">
        <v>424.7407</v>
      </c>
      <c r="L670" s="8">
        <v>108192.95299999999</v>
      </c>
      <c r="M670" s="9">
        <v>108251422</v>
      </c>
      <c r="N670" s="29">
        <v>13.397500000000001</v>
      </c>
      <c r="O670" s="30">
        <v>13.9625</v>
      </c>
      <c r="P670" s="30">
        <v>11.9125</v>
      </c>
      <c r="Q670" s="30">
        <v>13.477499999999999</v>
      </c>
      <c r="R670" s="31">
        <v>6.0000000000000001E-3</v>
      </c>
    </row>
    <row r="671" spans="1:18" x14ac:dyDescent="0.2">
      <c r="A671" s="11">
        <v>44907</v>
      </c>
      <c r="B671" s="5" t="s">
        <v>244</v>
      </c>
      <c r="C671" s="10">
        <v>44896</v>
      </c>
      <c r="D671" s="5" t="s">
        <v>185</v>
      </c>
      <c r="E671" s="18">
        <v>372.80309999999997</v>
      </c>
      <c r="F671" s="8">
        <v>121792.82090000001</v>
      </c>
      <c r="G671" s="9">
        <v>123641977</v>
      </c>
      <c r="H671" s="18">
        <v>29.215699999999998</v>
      </c>
      <c r="I671" s="8">
        <v>2092.9639000000002</v>
      </c>
      <c r="J671" s="9">
        <v>2883152</v>
      </c>
      <c r="K671" s="18">
        <v>402.0188</v>
      </c>
      <c r="L671" s="8">
        <v>123885.78479999999</v>
      </c>
      <c r="M671" s="9">
        <v>126525129</v>
      </c>
      <c r="N671" s="29">
        <v>13.477499999999999</v>
      </c>
      <c r="O671" s="30">
        <v>14.15</v>
      </c>
      <c r="P671" s="30">
        <v>12.5275</v>
      </c>
      <c r="Q671" s="30">
        <v>13.317500000000001</v>
      </c>
      <c r="R671" s="31">
        <v>-1.1900000000000001E-2</v>
      </c>
    </row>
    <row r="672" spans="1:18" x14ac:dyDescent="0.2">
      <c r="A672" s="11">
        <v>44908</v>
      </c>
      <c r="B672" s="5" t="s">
        <v>242</v>
      </c>
      <c r="C672" s="10">
        <v>44896</v>
      </c>
      <c r="D672" s="5" t="s">
        <v>185</v>
      </c>
      <c r="E672" s="18">
        <v>322.84750000000003</v>
      </c>
      <c r="F672" s="8">
        <v>140307.6967</v>
      </c>
      <c r="G672" s="9">
        <v>153102566</v>
      </c>
      <c r="H672" s="18">
        <v>31.0242</v>
      </c>
      <c r="I672" s="8">
        <v>2069.4627</v>
      </c>
      <c r="J672" s="9">
        <v>2811690</v>
      </c>
      <c r="K672" s="18">
        <v>353.87169999999998</v>
      </c>
      <c r="L672" s="8">
        <v>142377.1594</v>
      </c>
      <c r="M672" s="9">
        <v>155914256</v>
      </c>
      <c r="N672" s="29">
        <v>13.317500000000001</v>
      </c>
      <c r="O672" s="30">
        <v>13.577500000000001</v>
      </c>
      <c r="P672" s="30">
        <v>11.432499999999999</v>
      </c>
      <c r="Q672" s="30">
        <v>12.8825</v>
      </c>
      <c r="R672" s="31">
        <v>-3.27E-2</v>
      </c>
    </row>
    <row r="673" spans="1:18" x14ac:dyDescent="0.2">
      <c r="A673" s="11">
        <v>44909</v>
      </c>
      <c r="B673" s="5" t="s">
        <v>240</v>
      </c>
      <c r="C673" s="10">
        <v>44896</v>
      </c>
      <c r="D673" s="5" t="s">
        <v>185</v>
      </c>
      <c r="E673" s="18">
        <v>302.81220000000002</v>
      </c>
      <c r="F673" s="8">
        <v>116157.93150000001</v>
      </c>
      <c r="G673" s="9">
        <v>113646275</v>
      </c>
      <c r="H673" s="18">
        <v>36.252400000000002</v>
      </c>
      <c r="I673" s="8">
        <v>2313.2024000000001</v>
      </c>
      <c r="J673" s="9">
        <v>3125683</v>
      </c>
      <c r="K673" s="18">
        <v>339.06459999999998</v>
      </c>
      <c r="L673" s="8">
        <v>118471.1339</v>
      </c>
      <c r="M673" s="9">
        <v>116771958</v>
      </c>
      <c r="N673" s="29">
        <v>12.8825</v>
      </c>
      <c r="O673" s="30">
        <v>13.0825</v>
      </c>
      <c r="P673" s="30">
        <v>11.5275</v>
      </c>
      <c r="Q673" s="30">
        <v>12.885</v>
      </c>
      <c r="R673" s="31">
        <v>2.0000000000000001E-4</v>
      </c>
    </row>
    <row r="674" spans="1:18" x14ac:dyDescent="0.2">
      <c r="A674" s="11">
        <v>44910</v>
      </c>
      <c r="B674" s="5" t="s">
        <v>243</v>
      </c>
      <c r="C674" s="10">
        <v>44896</v>
      </c>
      <c r="D674" s="5" t="s">
        <v>185</v>
      </c>
      <c r="E674" s="18">
        <v>479.94740000000002</v>
      </c>
      <c r="F674" s="8">
        <v>344071.07610000001</v>
      </c>
      <c r="G674" s="9">
        <v>333489473</v>
      </c>
      <c r="H674" s="18">
        <v>33.403500000000001</v>
      </c>
      <c r="I674" s="8">
        <v>2444.3879999999999</v>
      </c>
      <c r="J674" s="9">
        <v>3300915</v>
      </c>
      <c r="K674" s="18">
        <v>513.35090000000002</v>
      </c>
      <c r="L674" s="8">
        <v>346515.46409999998</v>
      </c>
      <c r="M674" s="9">
        <v>336790388</v>
      </c>
      <c r="N674" s="29">
        <v>12.885</v>
      </c>
      <c r="O674" s="30">
        <v>13.8825</v>
      </c>
      <c r="P674" s="30">
        <v>12.5875</v>
      </c>
      <c r="Q674" s="30">
        <v>13.7325</v>
      </c>
      <c r="R674" s="31">
        <v>6.5799999999999997E-2</v>
      </c>
    </row>
    <row r="675" spans="1:18" x14ac:dyDescent="0.2">
      <c r="A675" s="11">
        <v>44911</v>
      </c>
      <c r="B675" s="5" t="s">
        <v>241</v>
      </c>
      <c r="C675" s="10">
        <v>44896</v>
      </c>
      <c r="D675" s="5" t="s">
        <v>185</v>
      </c>
      <c r="E675" s="18">
        <v>523.40509999999995</v>
      </c>
      <c r="F675" s="8">
        <v>136629.05900000001</v>
      </c>
      <c r="G675" s="9">
        <v>137301867</v>
      </c>
      <c r="H675" s="18">
        <v>34.5642</v>
      </c>
      <c r="I675" s="8">
        <v>2965.7057</v>
      </c>
      <c r="J675" s="9">
        <v>4073156</v>
      </c>
      <c r="K675" s="18">
        <v>557.96929999999998</v>
      </c>
      <c r="L675" s="8">
        <v>139594.7647</v>
      </c>
      <c r="M675" s="9">
        <v>141375023</v>
      </c>
      <c r="N675" s="29">
        <v>13.7325</v>
      </c>
      <c r="O675" s="30">
        <v>14.22</v>
      </c>
      <c r="P675" s="30">
        <v>12.4925</v>
      </c>
      <c r="Q675" s="30">
        <v>14.07</v>
      </c>
      <c r="R675" s="31">
        <v>2.46E-2</v>
      </c>
    </row>
    <row r="676" spans="1:18" x14ac:dyDescent="0.2">
      <c r="A676" s="11">
        <v>44914</v>
      </c>
      <c r="B676" s="5" t="s">
        <v>244</v>
      </c>
      <c r="C676" s="10">
        <v>44896</v>
      </c>
      <c r="D676" s="5" t="s">
        <v>185</v>
      </c>
      <c r="E676" s="18">
        <v>389.62439999999998</v>
      </c>
      <c r="F676" s="8">
        <v>121770.8425</v>
      </c>
      <c r="G676" s="9">
        <v>125584385</v>
      </c>
      <c r="H676" s="18">
        <v>27.834399999999999</v>
      </c>
      <c r="I676" s="8">
        <v>2579.5459000000001</v>
      </c>
      <c r="J676" s="9">
        <v>3550916</v>
      </c>
      <c r="K676" s="18">
        <v>417.4588</v>
      </c>
      <c r="L676" s="8">
        <v>124350.3884</v>
      </c>
      <c r="M676" s="9">
        <v>129135301</v>
      </c>
      <c r="N676" s="29">
        <v>14.07</v>
      </c>
      <c r="O676" s="30">
        <v>14.487500000000001</v>
      </c>
      <c r="P676" s="30">
        <v>13.5</v>
      </c>
      <c r="Q676" s="30">
        <v>13.5525</v>
      </c>
      <c r="R676" s="31">
        <v>-3.6799999999999999E-2</v>
      </c>
    </row>
    <row r="677" spans="1:18" x14ac:dyDescent="0.2">
      <c r="A677" s="11">
        <v>44915</v>
      </c>
      <c r="B677" s="5" t="s">
        <v>242</v>
      </c>
      <c r="C677" s="10">
        <v>44896</v>
      </c>
      <c r="D677" s="5" t="s">
        <v>185</v>
      </c>
      <c r="E677" s="18">
        <v>496.1617</v>
      </c>
      <c r="F677" s="8">
        <v>212780.56340000001</v>
      </c>
      <c r="G677" s="9">
        <v>234747519</v>
      </c>
      <c r="H677" s="18">
        <v>30.0901</v>
      </c>
      <c r="I677" s="8">
        <v>2808.2424999999998</v>
      </c>
      <c r="J677" s="9">
        <v>3836122</v>
      </c>
      <c r="K677" s="18">
        <v>526.2518</v>
      </c>
      <c r="L677" s="8">
        <v>215588.80590000001</v>
      </c>
      <c r="M677" s="9">
        <v>238583641</v>
      </c>
      <c r="N677" s="29">
        <v>13.5525</v>
      </c>
      <c r="O677" s="30">
        <v>14.922499999999999</v>
      </c>
      <c r="P677" s="30">
        <v>13.04</v>
      </c>
      <c r="Q677" s="30">
        <v>13.78</v>
      </c>
      <c r="R677" s="31">
        <v>1.6799999999999999E-2</v>
      </c>
    </row>
    <row r="678" spans="1:18" x14ac:dyDescent="0.2">
      <c r="A678" s="11">
        <v>44916</v>
      </c>
      <c r="B678" s="5" t="s">
        <v>240</v>
      </c>
      <c r="C678" s="10">
        <v>44896</v>
      </c>
      <c r="D678" s="5" t="s">
        <v>185</v>
      </c>
      <c r="E678" s="18">
        <v>682.17179999999996</v>
      </c>
      <c r="F678" s="8">
        <v>241651.1102</v>
      </c>
      <c r="G678" s="9">
        <v>238665522</v>
      </c>
      <c r="H678" s="18">
        <v>38.167700000000004</v>
      </c>
      <c r="I678" s="8">
        <v>3628.4297000000001</v>
      </c>
      <c r="J678" s="9">
        <v>4923083</v>
      </c>
      <c r="K678" s="18">
        <v>720.33950000000004</v>
      </c>
      <c r="L678" s="8">
        <v>245279.5399</v>
      </c>
      <c r="M678" s="9">
        <v>243588605</v>
      </c>
      <c r="N678" s="29">
        <v>13.78</v>
      </c>
      <c r="O678" s="30">
        <v>16.010000000000002</v>
      </c>
      <c r="P678" s="30">
        <v>12.4625</v>
      </c>
      <c r="Q678" s="30">
        <v>15.5625</v>
      </c>
      <c r="R678" s="31">
        <v>0.12939999999999999</v>
      </c>
    </row>
    <row r="679" spans="1:18" x14ac:dyDescent="0.2">
      <c r="A679" s="11">
        <v>44917</v>
      </c>
      <c r="B679" s="5" t="s">
        <v>243</v>
      </c>
      <c r="C679" s="10">
        <v>44896</v>
      </c>
      <c r="D679" s="5" t="s">
        <v>185</v>
      </c>
      <c r="E679" s="18">
        <v>704.7056</v>
      </c>
      <c r="F679" s="8">
        <v>406659.33</v>
      </c>
      <c r="G679" s="9">
        <v>403958194</v>
      </c>
      <c r="H679" s="18">
        <v>29.564699999999998</v>
      </c>
      <c r="I679" s="8">
        <v>2930.7352000000001</v>
      </c>
      <c r="J679" s="9">
        <v>4043454</v>
      </c>
      <c r="K679" s="18">
        <v>734.27030000000002</v>
      </c>
      <c r="L679" s="8">
        <v>409590.06520000001</v>
      </c>
      <c r="M679" s="9">
        <v>408001648</v>
      </c>
      <c r="N679" s="29">
        <v>15.5625</v>
      </c>
      <c r="O679" s="30">
        <v>16.3</v>
      </c>
      <c r="P679" s="30">
        <v>14.44</v>
      </c>
      <c r="Q679" s="30">
        <v>15.1875</v>
      </c>
      <c r="R679" s="31">
        <v>-2.41E-2</v>
      </c>
    </row>
    <row r="680" spans="1:18" x14ac:dyDescent="0.2">
      <c r="A680" s="11">
        <v>44918</v>
      </c>
      <c r="B680" s="5" t="s">
        <v>241</v>
      </c>
      <c r="C680" s="10">
        <v>44896</v>
      </c>
      <c r="D680" s="5" t="s">
        <v>185</v>
      </c>
      <c r="E680" s="18">
        <v>477.12970000000001</v>
      </c>
      <c r="F680" s="8">
        <v>102973.3158</v>
      </c>
      <c r="G680" s="9">
        <v>106474909</v>
      </c>
      <c r="H680" s="18">
        <v>37.825899999999997</v>
      </c>
      <c r="I680" s="8">
        <v>3937.9787000000001</v>
      </c>
      <c r="J680" s="9">
        <v>5521816</v>
      </c>
      <c r="K680" s="18">
        <v>514.9556</v>
      </c>
      <c r="L680" s="8">
        <v>106911.2945</v>
      </c>
      <c r="M680" s="9">
        <v>111996725</v>
      </c>
      <c r="N680" s="29">
        <v>15.1875</v>
      </c>
      <c r="O680" s="30">
        <v>16.48</v>
      </c>
      <c r="P680" s="30">
        <v>14.4825</v>
      </c>
      <c r="Q680" s="30">
        <v>16.16</v>
      </c>
      <c r="R680" s="31">
        <v>6.4000000000000001E-2</v>
      </c>
    </row>
    <row r="681" spans="1:18" x14ac:dyDescent="0.2">
      <c r="A681" s="11">
        <v>44921</v>
      </c>
      <c r="B681" s="5" t="s">
        <v>244</v>
      </c>
      <c r="C681" s="10">
        <v>44896</v>
      </c>
      <c r="D681" s="5" t="s">
        <v>185</v>
      </c>
      <c r="E681" s="18">
        <v>505.59039999999999</v>
      </c>
      <c r="F681" s="8">
        <v>133063.73360000001</v>
      </c>
      <c r="G681" s="9">
        <v>138986733</v>
      </c>
      <c r="H681" s="18">
        <v>28.353300000000001</v>
      </c>
      <c r="I681" s="8">
        <v>3132.8314</v>
      </c>
      <c r="J681" s="9">
        <v>4362733</v>
      </c>
      <c r="K681" s="18">
        <v>533.94370000000004</v>
      </c>
      <c r="L681" s="8">
        <v>136196.565</v>
      </c>
      <c r="M681" s="9">
        <v>143349466</v>
      </c>
      <c r="N681" s="29">
        <v>16.16</v>
      </c>
      <c r="O681" s="30">
        <v>17.23</v>
      </c>
      <c r="P681" s="30">
        <v>14.307499999999999</v>
      </c>
      <c r="Q681" s="30">
        <v>15.932499999999999</v>
      </c>
      <c r="R681" s="31">
        <v>-1.41E-2</v>
      </c>
    </row>
    <row r="682" spans="1:18" x14ac:dyDescent="0.2">
      <c r="A682" s="11">
        <v>44922</v>
      </c>
      <c r="B682" s="5" t="s">
        <v>242</v>
      </c>
      <c r="C682" s="10">
        <v>44896</v>
      </c>
      <c r="D682" s="5" t="s">
        <v>185</v>
      </c>
      <c r="E682" s="18">
        <v>568.5018</v>
      </c>
      <c r="F682" s="8">
        <v>211550.12229999999</v>
      </c>
      <c r="G682" s="9">
        <v>236493545</v>
      </c>
      <c r="H682" s="18">
        <v>25.000800000000002</v>
      </c>
      <c r="I682" s="8">
        <v>2639.5192000000002</v>
      </c>
      <c r="J682" s="9">
        <v>3764192</v>
      </c>
      <c r="K682" s="18">
        <v>593.50260000000003</v>
      </c>
      <c r="L682" s="8">
        <v>214189.6415</v>
      </c>
      <c r="M682" s="9">
        <v>240257737</v>
      </c>
      <c r="N682" s="29">
        <v>15.932499999999999</v>
      </c>
      <c r="O682" s="30">
        <v>16.1325</v>
      </c>
      <c r="P682" s="30">
        <v>14.925000000000001</v>
      </c>
      <c r="Q682" s="30">
        <v>15.29</v>
      </c>
      <c r="R682" s="31">
        <v>-4.0300000000000002E-2</v>
      </c>
    </row>
    <row r="683" spans="1:18" x14ac:dyDescent="0.2">
      <c r="A683" s="11">
        <v>44923</v>
      </c>
      <c r="B683" s="5" t="s">
        <v>240</v>
      </c>
      <c r="C683" s="10">
        <v>44896</v>
      </c>
      <c r="D683" s="5" t="s">
        <v>185</v>
      </c>
      <c r="E683" s="18">
        <v>451.99720000000002</v>
      </c>
      <c r="F683" s="8">
        <v>155155.58300000001</v>
      </c>
      <c r="G683" s="9">
        <v>154152029</v>
      </c>
      <c r="H683" s="18">
        <v>24.105799999999999</v>
      </c>
      <c r="I683" s="8">
        <v>2357.17</v>
      </c>
      <c r="J683" s="9">
        <v>3227416</v>
      </c>
      <c r="K683" s="18">
        <v>476.10300000000001</v>
      </c>
      <c r="L683" s="8">
        <v>157512.753</v>
      </c>
      <c r="M683" s="9">
        <v>157379445</v>
      </c>
      <c r="N683" s="29">
        <v>15.29</v>
      </c>
      <c r="O683" s="30">
        <v>15.647500000000001</v>
      </c>
      <c r="P683" s="30">
        <v>15.272500000000001</v>
      </c>
      <c r="Q683" s="30">
        <v>15.395</v>
      </c>
      <c r="R683" s="31">
        <v>6.8999999999999999E-3</v>
      </c>
    </row>
    <row r="684" spans="1:18" x14ac:dyDescent="0.2">
      <c r="A684" s="11">
        <v>44924</v>
      </c>
      <c r="B684" s="5" t="s">
        <v>243</v>
      </c>
      <c r="C684" s="10">
        <v>44896</v>
      </c>
      <c r="D684" s="5" t="s">
        <v>185</v>
      </c>
      <c r="E684" s="18">
        <v>550.56449999999995</v>
      </c>
      <c r="F684" s="8">
        <v>352829.37660000002</v>
      </c>
      <c r="G684" s="9">
        <v>348836840</v>
      </c>
      <c r="H684" s="18">
        <v>27.6355</v>
      </c>
      <c r="I684" s="8">
        <v>1912.2381</v>
      </c>
      <c r="J684" s="9">
        <v>2649255</v>
      </c>
      <c r="K684" s="18">
        <v>578.20000000000005</v>
      </c>
      <c r="L684" s="8">
        <v>354741.61469999998</v>
      </c>
      <c r="M684" s="9">
        <v>351486095</v>
      </c>
      <c r="N684" s="29">
        <v>15.395</v>
      </c>
      <c r="O684" s="30">
        <v>15.77</v>
      </c>
      <c r="P684" s="30">
        <v>14.71</v>
      </c>
      <c r="Q684" s="30">
        <v>14.8125</v>
      </c>
      <c r="R684" s="31">
        <v>-3.78E-2</v>
      </c>
    </row>
    <row r="685" spans="1:18" x14ac:dyDescent="0.2">
      <c r="A685" s="11">
        <v>44925</v>
      </c>
      <c r="B685" s="5" t="s">
        <v>241</v>
      </c>
      <c r="C685" s="10">
        <v>44896</v>
      </c>
      <c r="D685" s="5" t="s">
        <v>185</v>
      </c>
      <c r="E685" s="18">
        <v>442.9325</v>
      </c>
      <c r="F685" s="8">
        <v>101352.21799999999</v>
      </c>
      <c r="G685" s="9">
        <v>102373595</v>
      </c>
      <c r="H685" s="18">
        <v>32.626800000000003</v>
      </c>
      <c r="I685" s="8">
        <v>1673.1386</v>
      </c>
      <c r="J685" s="9">
        <v>2218862</v>
      </c>
      <c r="K685" s="18">
        <v>475.55930000000001</v>
      </c>
      <c r="L685" s="8">
        <v>103025.3566</v>
      </c>
      <c r="M685" s="9">
        <v>104592457</v>
      </c>
      <c r="N685" s="29">
        <v>14.8125</v>
      </c>
      <c r="O685" s="30">
        <v>15.115</v>
      </c>
      <c r="P685" s="30">
        <v>14.282500000000001</v>
      </c>
      <c r="Q685" s="30">
        <v>14.8675</v>
      </c>
      <c r="R685" s="31">
        <v>3.7000000000000002E-3</v>
      </c>
    </row>
    <row r="686" spans="1:18" x14ac:dyDescent="0.2">
      <c r="A686" s="11">
        <v>44928</v>
      </c>
      <c r="B686" s="5" t="s">
        <v>244</v>
      </c>
      <c r="C686" s="10">
        <v>44927</v>
      </c>
      <c r="D686" s="5" t="s">
        <v>186</v>
      </c>
      <c r="E686" s="18">
        <v>417.93</v>
      </c>
      <c r="F686" s="8">
        <v>113932.0281</v>
      </c>
      <c r="G686" s="9">
        <v>117709477</v>
      </c>
      <c r="H686" s="18">
        <v>27.913599999999999</v>
      </c>
      <c r="I686" s="8">
        <v>1498.3035</v>
      </c>
      <c r="J686" s="9">
        <v>2018840</v>
      </c>
      <c r="K686" s="18">
        <v>445.84359999999998</v>
      </c>
      <c r="L686" s="8">
        <v>115430.3316</v>
      </c>
      <c r="M686" s="9">
        <v>119728317</v>
      </c>
      <c r="N686" s="29">
        <v>14.8675</v>
      </c>
      <c r="O686" s="30">
        <v>15.452500000000001</v>
      </c>
      <c r="P686" s="30">
        <v>14.567500000000001</v>
      </c>
      <c r="Q686" s="30">
        <v>14.685</v>
      </c>
      <c r="R686" s="31">
        <v>-1.23E-2</v>
      </c>
    </row>
    <row r="687" spans="1:18" x14ac:dyDescent="0.2">
      <c r="A687" s="11">
        <v>44929</v>
      </c>
      <c r="B687" s="5" t="s">
        <v>242</v>
      </c>
      <c r="C687" s="10">
        <v>44927</v>
      </c>
      <c r="D687" s="5" t="s">
        <v>186</v>
      </c>
      <c r="E687" s="18">
        <v>454.80099999999999</v>
      </c>
      <c r="F687" s="8">
        <v>186089.48430000001</v>
      </c>
      <c r="G687" s="9">
        <v>208549183</v>
      </c>
      <c r="H687" s="18">
        <v>29.183499999999999</v>
      </c>
      <c r="I687" s="8">
        <v>1625.8009</v>
      </c>
      <c r="J687" s="9">
        <v>2153291</v>
      </c>
      <c r="K687" s="18">
        <v>483.98450000000003</v>
      </c>
      <c r="L687" s="8">
        <v>187715.28520000001</v>
      </c>
      <c r="M687" s="9">
        <v>210702474</v>
      </c>
      <c r="N687" s="29">
        <v>14.685</v>
      </c>
      <c r="O687" s="30">
        <v>14.99</v>
      </c>
      <c r="P687" s="30">
        <v>14.305</v>
      </c>
      <c r="Q687" s="30">
        <v>14.385</v>
      </c>
      <c r="R687" s="31">
        <v>-2.0400000000000001E-2</v>
      </c>
    </row>
    <row r="688" spans="1:18" x14ac:dyDescent="0.2">
      <c r="A688" s="11">
        <v>44930</v>
      </c>
      <c r="B688" s="5" t="s">
        <v>240</v>
      </c>
      <c r="C688" s="10">
        <v>44927</v>
      </c>
      <c r="D688" s="5" t="s">
        <v>186</v>
      </c>
      <c r="E688" s="18">
        <v>581.31709999999998</v>
      </c>
      <c r="F688" s="8">
        <v>209045.2647</v>
      </c>
      <c r="G688" s="9">
        <v>206994214</v>
      </c>
      <c r="H688" s="18">
        <v>30.804099999999998</v>
      </c>
      <c r="I688" s="8">
        <v>1878.0896</v>
      </c>
      <c r="J688" s="9">
        <v>2527914</v>
      </c>
      <c r="K688" s="18">
        <v>612.12120000000004</v>
      </c>
      <c r="L688" s="8">
        <v>210923.35430000001</v>
      </c>
      <c r="M688" s="9">
        <v>209522128</v>
      </c>
      <c r="N688" s="29">
        <v>14.385</v>
      </c>
      <c r="O688" s="30">
        <v>15.682499999999999</v>
      </c>
      <c r="P688" s="30">
        <v>14.33</v>
      </c>
      <c r="Q688" s="30">
        <v>15.1975</v>
      </c>
      <c r="R688" s="31">
        <v>5.6500000000000002E-2</v>
      </c>
    </row>
    <row r="689" spans="1:18" x14ac:dyDescent="0.2">
      <c r="A689" s="11">
        <v>44931</v>
      </c>
      <c r="B689" s="5" t="s">
        <v>243</v>
      </c>
      <c r="C689" s="10">
        <v>44927</v>
      </c>
      <c r="D689" s="5" t="s">
        <v>186</v>
      </c>
      <c r="E689" s="18">
        <v>663.10609999999997</v>
      </c>
      <c r="F689" s="8">
        <v>415680.76880000002</v>
      </c>
      <c r="G689" s="9">
        <v>412817045</v>
      </c>
      <c r="H689" s="18">
        <v>30.634599999999999</v>
      </c>
      <c r="I689" s="8">
        <v>1976.1704999999999</v>
      </c>
      <c r="J689" s="9">
        <v>2604339</v>
      </c>
      <c r="K689" s="18">
        <v>693.74069999999995</v>
      </c>
      <c r="L689" s="8">
        <v>417656.93930000003</v>
      </c>
      <c r="M689" s="9">
        <v>415421384</v>
      </c>
      <c r="N689" s="29">
        <v>15.1975</v>
      </c>
      <c r="O689" s="30">
        <v>15.6</v>
      </c>
      <c r="P689" s="30">
        <v>14.8125</v>
      </c>
      <c r="Q689" s="30">
        <v>14.9825</v>
      </c>
      <c r="R689" s="31">
        <v>-1.41E-2</v>
      </c>
    </row>
    <row r="690" spans="1:18" x14ac:dyDescent="0.2">
      <c r="A690" s="11">
        <v>44932</v>
      </c>
      <c r="B690" s="5" t="s">
        <v>241</v>
      </c>
      <c r="C690" s="10">
        <v>44927</v>
      </c>
      <c r="D690" s="5" t="s">
        <v>186</v>
      </c>
      <c r="E690" s="18">
        <v>533.34190000000001</v>
      </c>
      <c r="F690" s="8">
        <v>125273.80809999999</v>
      </c>
      <c r="G690" s="9">
        <v>129205091</v>
      </c>
      <c r="H690" s="18">
        <v>29.927199999999999</v>
      </c>
      <c r="I690" s="8">
        <v>1966.0681</v>
      </c>
      <c r="J690" s="9">
        <v>2657741</v>
      </c>
      <c r="K690" s="18">
        <v>563.26909999999998</v>
      </c>
      <c r="L690" s="8">
        <v>127239.8762</v>
      </c>
      <c r="M690" s="9">
        <v>131862832</v>
      </c>
      <c r="N690" s="29">
        <v>14.9825</v>
      </c>
      <c r="O690" s="30">
        <v>15.4375</v>
      </c>
      <c r="P690" s="30">
        <v>14.6225</v>
      </c>
      <c r="Q690" s="30">
        <v>15.025</v>
      </c>
      <c r="R690" s="31">
        <v>2.8E-3</v>
      </c>
    </row>
    <row r="691" spans="1:18" x14ac:dyDescent="0.2">
      <c r="A691" s="11">
        <v>44935</v>
      </c>
      <c r="B691" s="5" t="s">
        <v>244</v>
      </c>
      <c r="C691" s="10">
        <v>44927</v>
      </c>
      <c r="D691" s="5" t="s">
        <v>186</v>
      </c>
      <c r="E691" s="18">
        <v>496.9273</v>
      </c>
      <c r="F691" s="8">
        <v>146833.4037</v>
      </c>
      <c r="G691" s="9">
        <v>154656781</v>
      </c>
      <c r="H691" s="18">
        <v>28.762899999999998</v>
      </c>
      <c r="I691" s="8">
        <v>2021.4353000000001</v>
      </c>
      <c r="J691" s="9">
        <v>2785554</v>
      </c>
      <c r="K691" s="18">
        <v>525.6902</v>
      </c>
      <c r="L691" s="8">
        <v>148854.83900000001</v>
      </c>
      <c r="M691" s="9">
        <v>157442335</v>
      </c>
      <c r="N691" s="29">
        <v>15.025</v>
      </c>
      <c r="O691" s="30">
        <v>15.3775</v>
      </c>
      <c r="P691" s="30">
        <v>14.53</v>
      </c>
      <c r="Q691" s="30">
        <v>14.6525</v>
      </c>
      <c r="R691" s="31">
        <v>-2.4799999999999999E-2</v>
      </c>
    </row>
    <row r="692" spans="1:18" x14ac:dyDescent="0.2">
      <c r="A692" s="11">
        <v>44936</v>
      </c>
      <c r="B692" s="5" t="s">
        <v>242</v>
      </c>
      <c r="C692" s="10">
        <v>44927</v>
      </c>
      <c r="D692" s="5" t="s">
        <v>186</v>
      </c>
      <c r="E692" s="18">
        <v>569.1019</v>
      </c>
      <c r="F692" s="8">
        <v>223283.96220000001</v>
      </c>
      <c r="G692" s="9">
        <v>253841376</v>
      </c>
      <c r="H692" s="18">
        <v>30.629000000000001</v>
      </c>
      <c r="I692" s="8">
        <v>2231.3200999999999</v>
      </c>
      <c r="J692" s="9">
        <v>3041853</v>
      </c>
      <c r="K692" s="18">
        <v>599.73090000000002</v>
      </c>
      <c r="L692" s="8">
        <v>225515.28229999999</v>
      </c>
      <c r="M692" s="9">
        <v>256883229</v>
      </c>
      <c r="N692" s="29">
        <v>14.6525</v>
      </c>
      <c r="O692" s="30">
        <v>15.935</v>
      </c>
      <c r="P692" s="30">
        <v>14.5625</v>
      </c>
      <c r="Q692" s="30">
        <v>15.51</v>
      </c>
      <c r="R692" s="31">
        <v>5.8500000000000003E-2</v>
      </c>
    </row>
    <row r="693" spans="1:18" x14ac:dyDescent="0.2">
      <c r="A693" s="11">
        <v>44937</v>
      </c>
      <c r="B693" s="5" t="s">
        <v>240</v>
      </c>
      <c r="C693" s="10">
        <v>44927</v>
      </c>
      <c r="D693" s="5" t="s">
        <v>186</v>
      </c>
      <c r="E693" s="18">
        <v>571.18370000000004</v>
      </c>
      <c r="F693" s="8">
        <v>200173.77720000001</v>
      </c>
      <c r="G693" s="9">
        <v>202123259</v>
      </c>
      <c r="H693" s="18">
        <v>26.586400000000001</v>
      </c>
      <c r="I693" s="8">
        <v>1968.7061000000001</v>
      </c>
      <c r="J693" s="9">
        <v>2704824</v>
      </c>
      <c r="K693" s="18">
        <v>597.77009999999996</v>
      </c>
      <c r="L693" s="8">
        <v>202142.48329999999</v>
      </c>
      <c r="M693" s="9">
        <v>204828083</v>
      </c>
      <c r="N693" s="29">
        <v>15.51</v>
      </c>
      <c r="O693" s="30">
        <v>16.225000000000001</v>
      </c>
      <c r="P693" s="30">
        <v>15.115</v>
      </c>
      <c r="Q693" s="30">
        <v>15.435</v>
      </c>
      <c r="R693" s="31">
        <v>-4.7999999999999996E-3</v>
      </c>
    </row>
    <row r="694" spans="1:18" x14ac:dyDescent="0.2">
      <c r="A694" s="11">
        <v>44938</v>
      </c>
      <c r="B694" s="5" t="s">
        <v>243</v>
      </c>
      <c r="C694" s="10">
        <v>44927</v>
      </c>
      <c r="D694" s="5" t="s">
        <v>186</v>
      </c>
      <c r="E694" s="18">
        <v>633.22619999999995</v>
      </c>
      <c r="F694" s="8">
        <v>391415.78039999999</v>
      </c>
      <c r="G694" s="9">
        <v>392646455</v>
      </c>
      <c r="H694" s="18">
        <v>22.902799999999999</v>
      </c>
      <c r="I694" s="8">
        <v>1819.9616000000001</v>
      </c>
      <c r="J694" s="9">
        <v>2519995</v>
      </c>
      <c r="K694" s="18">
        <v>656.12900000000002</v>
      </c>
      <c r="L694" s="8">
        <v>393235.74200000003</v>
      </c>
      <c r="M694" s="9">
        <v>395166450</v>
      </c>
      <c r="N694" s="29">
        <v>15.435</v>
      </c>
      <c r="O694" s="30">
        <v>16.0425</v>
      </c>
      <c r="P694" s="30">
        <v>14.4175</v>
      </c>
      <c r="Q694" s="30">
        <v>15.275</v>
      </c>
      <c r="R694" s="31">
        <v>-1.04E-2</v>
      </c>
    </row>
    <row r="695" spans="1:18" x14ac:dyDescent="0.2">
      <c r="A695" s="11">
        <v>44939</v>
      </c>
      <c r="B695" s="5" t="s">
        <v>241</v>
      </c>
      <c r="C695" s="10">
        <v>44927</v>
      </c>
      <c r="D695" s="5" t="s">
        <v>186</v>
      </c>
      <c r="E695" s="18">
        <v>478.00569999999999</v>
      </c>
      <c r="F695" s="8">
        <v>108691.6823</v>
      </c>
      <c r="G695" s="9">
        <v>113409505</v>
      </c>
      <c r="H695" s="18">
        <v>31.338899999999999</v>
      </c>
      <c r="I695" s="8">
        <v>2581.5747000000001</v>
      </c>
      <c r="J695" s="9">
        <v>3624027</v>
      </c>
      <c r="K695" s="18">
        <v>509.34460000000001</v>
      </c>
      <c r="L695" s="8">
        <v>111273.257</v>
      </c>
      <c r="M695" s="9">
        <v>117033532</v>
      </c>
      <c r="N695" s="29">
        <v>15.275</v>
      </c>
      <c r="O695" s="30">
        <v>15.602499999999999</v>
      </c>
      <c r="P695" s="30">
        <v>14.395</v>
      </c>
      <c r="Q695" s="30">
        <v>14.46</v>
      </c>
      <c r="R695" s="31">
        <v>-5.3400000000000003E-2</v>
      </c>
    </row>
    <row r="696" spans="1:18" x14ac:dyDescent="0.2">
      <c r="A696" s="11">
        <v>44942</v>
      </c>
      <c r="B696" s="5" t="s">
        <v>244</v>
      </c>
      <c r="C696" s="10">
        <v>44927</v>
      </c>
      <c r="D696" s="5" t="s">
        <v>186</v>
      </c>
      <c r="E696" s="18">
        <v>506.32670000000002</v>
      </c>
      <c r="F696" s="8">
        <v>142542.7898</v>
      </c>
      <c r="G696" s="9">
        <v>151238546</v>
      </c>
      <c r="H696" s="18">
        <v>27.100200000000001</v>
      </c>
      <c r="I696" s="8">
        <v>2391.0688</v>
      </c>
      <c r="J696" s="9">
        <v>3236431</v>
      </c>
      <c r="K696" s="18">
        <v>533.42690000000005</v>
      </c>
      <c r="L696" s="8">
        <v>144933.85860000001</v>
      </c>
      <c r="M696" s="9">
        <v>154474977</v>
      </c>
      <c r="N696" s="29">
        <v>14.46</v>
      </c>
      <c r="O696" s="30">
        <v>15.362500000000001</v>
      </c>
      <c r="P696" s="30">
        <v>14.46</v>
      </c>
      <c r="Q696" s="30">
        <v>15.022500000000001</v>
      </c>
      <c r="R696" s="31">
        <v>3.8899999999999997E-2</v>
      </c>
    </row>
    <row r="697" spans="1:18" x14ac:dyDescent="0.2">
      <c r="A697" s="11">
        <v>44943</v>
      </c>
      <c r="B697" s="5" t="s">
        <v>242</v>
      </c>
      <c r="C697" s="10">
        <v>44927</v>
      </c>
      <c r="D697" s="5" t="s">
        <v>186</v>
      </c>
      <c r="E697" s="18">
        <v>534.13819999999998</v>
      </c>
      <c r="F697" s="8">
        <v>216489.4572</v>
      </c>
      <c r="G697" s="9">
        <v>246792198</v>
      </c>
      <c r="H697" s="18">
        <v>23.699000000000002</v>
      </c>
      <c r="I697" s="8">
        <v>2291.4499000000001</v>
      </c>
      <c r="J697" s="9">
        <v>3119258</v>
      </c>
      <c r="K697" s="18">
        <v>557.83720000000005</v>
      </c>
      <c r="L697" s="8">
        <v>218780.90710000001</v>
      </c>
      <c r="M697" s="9">
        <v>249911456</v>
      </c>
      <c r="N697" s="29">
        <v>15.022500000000001</v>
      </c>
      <c r="O697" s="30">
        <v>15.31</v>
      </c>
      <c r="P697" s="30">
        <v>13.84</v>
      </c>
      <c r="Q697" s="30">
        <v>14.59</v>
      </c>
      <c r="R697" s="31">
        <v>-2.8799999999999999E-2</v>
      </c>
    </row>
    <row r="698" spans="1:18" x14ac:dyDescent="0.2">
      <c r="A698" s="11">
        <v>44944</v>
      </c>
      <c r="B698" s="5" t="s">
        <v>240</v>
      </c>
      <c r="C698" s="10">
        <v>44927</v>
      </c>
      <c r="D698" s="5" t="s">
        <v>186</v>
      </c>
      <c r="E698" s="18">
        <v>462.1463</v>
      </c>
      <c r="F698" s="8">
        <v>165634.5724</v>
      </c>
      <c r="G698" s="9">
        <v>166363278</v>
      </c>
      <c r="H698" s="18">
        <v>26.093599999999999</v>
      </c>
      <c r="I698" s="8">
        <v>2526.6878999999999</v>
      </c>
      <c r="J698" s="9">
        <v>3445972</v>
      </c>
      <c r="K698" s="18">
        <v>488.23989999999998</v>
      </c>
      <c r="L698" s="8">
        <v>168161.26029999999</v>
      </c>
      <c r="M698" s="9">
        <v>169809250</v>
      </c>
      <c r="N698" s="29">
        <v>14.59</v>
      </c>
      <c r="O698" s="30">
        <v>14.75</v>
      </c>
      <c r="P698" s="30">
        <v>12.4725</v>
      </c>
      <c r="Q698" s="30">
        <v>14.3725</v>
      </c>
      <c r="R698" s="31">
        <v>-1.49E-2</v>
      </c>
    </row>
    <row r="699" spans="1:18" x14ac:dyDescent="0.2">
      <c r="A699" s="11">
        <v>44945</v>
      </c>
      <c r="B699" s="5" t="s">
        <v>243</v>
      </c>
      <c r="C699" s="10">
        <v>44927</v>
      </c>
      <c r="D699" s="5" t="s">
        <v>186</v>
      </c>
      <c r="E699" s="18">
        <v>482.24169999999998</v>
      </c>
      <c r="F699" s="8">
        <v>320707.7843</v>
      </c>
      <c r="G699" s="9">
        <v>321001042</v>
      </c>
      <c r="H699" s="18">
        <v>25.6602</v>
      </c>
      <c r="I699" s="8">
        <v>2724.1839</v>
      </c>
      <c r="J699" s="9">
        <v>3790978</v>
      </c>
      <c r="K699" s="18">
        <v>507.90190000000001</v>
      </c>
      <c r="L699" s="8">
        <v>323431.9682</v>
      </c>
      <c r="M699" s="9">
        <v>324792020</v>
      </c>
      <c r="N699" s="29">
        <v>14.3725</v>
      </c>
      <c r="O699" s="30">
        <v>14.8325</v>
      </c>
      <c r="P699" s="30">
        <v>13.8925</v>
      </c>
      <c r="Q699" s="30">
        <v>13.96</v>
      </c>
      <c r="R699" s="31">
        <v>-2.87E-2</v>
      </c>
    </row>
    <row r="700" spans="1:18" x14ac:dyDescent="0.2">
      <c r="A700" s="11">
        <v>44946</v>
      </c>
      <c r="B700" s="5" t="s">
        <v>241</v>
      </c>
      <c r="C700" s="10">
        <v>44927</v>
      </c>
      <c r="D700" s="5" t="s">
        <v>186</v>
      </c>
      <c r="E700" s="18">
        <v>343.26589999999999</v>
      </c>
      <c r="F700" s="8">
        <v>91721.495599999995</v>
      </c>
      <c r="G700" s="9">
        <v>94710042</v>
      </c>
      <c r="H700" s="18">
        <v>25.7073</v>
      </c>
      <c r="I700" s="8">
        <v>3222.9261999999999</v>
      </c>
      <c r="J700" s="9">
        <v>4559305</v>
      </c>
      <c r="K700" s="18">
        <v>368.97320000000002</v>
      </c>
      <c r="L700" s="8">
        <v>94944.421799999996</v>
      </c>
      <c r="M700" s="9">
        <v>99269347</v>
      </c>
      <c r="N700" s="29">
        <v>13.96</v>
      </c>
      <c r="O700" s="30">
        <v>14.185</v>
      </c>
      <c r="P700" s="30">
        <v>11.6425</v>
      </c>
      <c r="Q700" s="30">
        <v>13.7875</v>
      </c>
      <c r="R700" s="31">
        <v>-1.24E-2</v>
      </c>
    </row>
    <row r="701" spans="1:18" x14ac:dyDescent="0.2">
      <c r="A701" s="11">
        <v>44949</v>
      </c>
      <c r="B701" s="5" t="s">
        <v>244</v>
      </c>
      <c r="C701" s="10">
        <v>44927</v>
      </c>
      <c r="D701" s="5" t="s">
        <v>186</v>
      </c>
      <c r="E701" s="18">
        <v>345.71170000000001</v>
      </c>
      <c r="F701" s="8">
        <v>115439.4408</v>
      </c>
      <c r="G701" s="9">
        <v>120103515</v>
      </c>
      <c r="H701" s="18">
        <v>25.915700000000001</v>
      </c>
      <c r="I701" s="8">
        <v>3289.9645</v>
      </c>
      <c r="J701" s="9">
        <v>4645794</v>
      </c>
      <c r="K701" s="18">
        <v>371.62740000000002</v>
      </c>
      <c r="L701" s="8">
        <v>118729.4053</v>
      </c>
      <c r="M701" s="9">
        <v>124749309</v>
      </c>
      <c r="N701" s="29">
        <v>13.7875</v>
      </c>
      <c r="O701" s="30">
        <v>14.26</v>
      </c>
      <c r="P701" s="30">
        <v>13.48</v>
      </c>
      <c r="Q701" s="30">
        <v>13.6175</v>
      </c>
      <c r="R701" s="31">
        <v>-1.23E-2</v>
      </c>
    </row>
    <row r="702" spans="1:18" x14ac:dyDescent="0.2">
      <c r="A702" s="11">
        <v>44950</v>
      </c>
      <c r="B702" s="5" t="s">
        <v>242</v>
      </c>
      <c r="C702" s="10">
        <v>44927</v>
      </c>
      <c r="D702" s="5" t="s">
        <v>186</v>
      </c>
      <c r="E702" s="18">
        <v>399.62369999999999</v>
      </c>
      <c r="F702" s="8">
        <v>194790.09830000001</v>
      </c>
      <c r="G702" s="9">
        <v>215066468</v>
      </c>
      <c r="H702" s="18">
        <v>26.606999999999999</v>
      </c>
      <c r="I702" s="8">
        <v>3062.1116000000002</v>
      </c>
      <c r="J702" s="9">
        <v>4170275</v>
      </c>
      <c r="K702" s="18">
        <v>426.23070000000001</v>
      </c>
      <c r="L702" s="8">
        <v>197852.20989999999</v>
      </c>
      <c r="M702" s="9">
        <v>219236743</v>
      </c>
      <c r="N702" s="29">
        <v>13.6175</v>
      </c>
      <c r="O702" s="30">
        <v>13.81</v>
      </c>
      <c r="P702" s="30">
        <v>13.3</v>
      </c>
      <c r="Q702" s="30">
        <v>13.657500000000001</v>
      </c>
      <c r="R702" s="31">
        <v>2.8999999999999998E-3</v>
      </c>
    </row>
    <row r="703" spans="1:18" x14ac:dyDescent="0.2">
      <c r="A703" s="11">
        <v>44951</v>
      </c>
      <c r="B703" s="5" t="s">
        <v>240</v>
      </c>
      <c r="C703" s="10">
        <v>44927</v>
      </c>
      <c r="D703" s="5" t="s">
        <v>186</v>
      </c>
      <c r="E703" s="18">
        <v>647.35</v>
      </c>
      <c r="F703" s="8">
        <v>396363.28970000002</v>
      </c>
      <c r="G703" s="9">
        <v>396537071</v>
      </c>
      <c r="H703" s="18">
        <v>33.766800000000003</v>
      </c>
      <c r="I703" s="8">
        <v>2427.1163999999999</v>
      </c>
      <c r="J703" s="9">
        <v>3332266</v>
      </c>
      <c r="K703" s="18">
        <v>681.11680000000001</v>
      </c>
      <c r="L703" s="8">
        <v>398790.40610000002</v>
      </c>
      <c r="M703" s="9">
        <v>399869337</v>
      </c>
      <c r="N703" s="29">
        <v>13.657500000000001</v>
      </c>
      <c r="O703" s="30">
        <v>15.422499999999999</v>
      </c>
      <c r="P703" s="30">
        <v>13.5175</v>
      </c>
      <c r="Q703" s="30">
        <v>14.654999999999999</v>
      </c>
      <c r="R703" s="31">
        <v>7.2999999999999995E-2</v>
      </c>
    </row>
    <row r="704" spans="1:18" x14ac:dyDescent="0.2">
      <c r="A704" s="11">
        <v>44953</v>
      </c>
      <c r="B704" s="5" t="s">
        <v>241</v>
      </c>
      <c r="C704" s="10">
        <v>44927</v>
      </c>
      <c r="D704" s="5" t="s">
        <v>186</v>
      </c>
      <c r="E704" s="18">
        <v>638.97900000000004</v>
      </c>
      <c r="F704" s="8">
        <v>101720.8888</v>
      </c>
      <c r="G704" s="9">
        <v>109838490</v>
      </c>
      <c r="H704" s="18">
        <v>67.077600000000004</v>
      </c>
      <c r="I704" s="8">
        <v>2665.8272000000002</v>
      </c>
      <c r="J704" s="9">
        <v>3800992</v>
      </c>
      <c r="K704" s="18">
        <v>706.0566</v>
      </c>
      <c r="L704" s="8">
        <v>104386.716</v>
      </c>
      <c r="M704" s="9">
        <v>113639482</v>
      </c>
      <c r="N704" s="29">
        <v>14.654999999999999</v>
      </c>
      <c r="O704" s="30">
        <v>18.012499999999999</v>
      </c>
      <c r="P704" s="30">
        <v>14.5825</v>
      </c>
      <c r="Q704" s="30">
        <v>17.32</v>
      </c>
      <c r="R704" s="31">
        <v>0.18179999999999999</v>
      </c>
    </row>
    <row r="705" spans="1:18" x14ac:dyDescent="0.2">
      <c r="A705" s="11">
        <v>44956</v>
      </c>
      <c r="B705" s="5" t="s">
        <v>244</v>
      </c>
      <c r="C705" s="10">
        <v>44927</v>
      </c>
      <c r="D705" s="5" t="s">
        <v>186</v>
      </c>
      <c r="E705" s="18">
        <v>732.99969999999996</v>
      </c>
      <c r="F705" s="8">
        <v>131501.56719999999</v>
      </c>
      <c r="G705" s="9">
        <v>147288496</v>
      </c>
      <c r="H705" s="18">
        <v>61.828200000000002</v>
      </c>
      <c r="I705" s="8">
        <v>2398.5169000000001</v>
      </c>
      <c r="J705" s="9">
        <v>3431299</v>
      </c>
      <c r="K705" s="18">
        <v>794.8279</v>
      </c>
      <c r="L705" s="8">
        <v>133900.08410000001</v>
      </c>
      <c r="M705" s="9">
        <v>150719795</v>
      </c>
      <c r="N705" s="29">
        <v>17.32</v>
      </c>
      <c r="O705" s="30">
        <v>19.39</v>
      </c>
      <c r="P705" s="30">
        <v>17.29</v>
      </c>
      <c r="Q705" s="30">
        <v>17.71</v>
      </c>
      <c r="R705" s="31">
        <v>2.2499999999999999E-2</v>
      </c>
    </row>
    <row r="706" spans="1:18" x14ac:dyDescent="0.2">
      <c r="A706" s="11">
        <v>44957</v>
      </c>
      <c r="B706" s="5" t="s">
        <v>242</v>
      </c>
      <c r="C706" s="10">
        <v>44927</v>
      </c>
      <c r="D706" s="5" t="s">
        <v>186</v>
      </c>
      <c r="E706" s="18">
        <v>626.59609999999998</v>
      </c>
      <c r="F706" s="8">
        <v>175379.02009999999</v>
      </c>
      <c r="G706" s="9">
        <v>213480984</v>
      </c>
      <c r="H706" s="18">
        <v>46.565100000000001</v>
      </c>
      <c r="I706" s="8">
        <v>2104.4373000000001</v>
      </c>
      <c r="J706" s="9">
        <v>2957904</v>
      </c>
      <c r="K706" s="18">
        <v>673.16120000000001</v>
      </c>
      <c r="L706" s="8">
        <v>177483.45740000001</v>
      </c>
      <c r="M706" s="9">
        <v>216438888</v>
      </c>
      <c r="N706" s="29">
        <v>17.71</v>
      </c>
      <c r="O706" s="30">
        <v>18.3675</v>
      </c>
      <c r="P706" s="30">
        <v>16.565000000000001</v>
      </c>
      <c r="Q706" s="30">
        <v>16.875</v>
      </c>
      <c r="R706" s="31">
        <v>-4.7100000000000003E-2</v>
      </c>
    </row>
    <row r="707" spans="1:18" x14ac:dyDescent="0.2">
      <c r="A707" s="11">
        <v>44958</v>
      </c>
      <c r="B707" s="5" t="s">
        <v>240</v>
      </c>
      <c r="C707" s="10">
        <v>44958</v>
      </c>
      <c r="D707" s="5" t="s">
        <v>186</v>
      </c>
      <c r="E707" s="18">
        <v>1026.3770999999999</v>
      </c>
      <c r="F707" s="8">
        <v>277014.88799999998</v>
      </c>
      <c r="G707" s="9">
        <v>285767113</v>
      </c>
      <c r="H707" s="18">
        <v>77.469700000000003</v>
      </c>
      <c r="I707" s="8">
        <v>3621.6241</v>
      </c>
      <c r="J707" s="9">
        <v>5177948</v>
      </c>
      <c r="K707" s="18">
        <v>1103.8468</v>
      </c>
      <c r="L707" s="8">
        <v>280636.51209999999</v>
      </c>
      <c r="M707" s="9">
        <v>290945061</v>
      </c>
      <c r="N707" s="29">
        <v>16.875</v>
      </c>
      <c r="O707" s="30">
        <v>18.54</v>
      </c>
      <c r="P707" s="30">
        <v>14.8475</v>
      </c>
      <c r="Q707" s="30">
        <v>16.78</v>
      </c>
      <c r="R707" s="31">
        <v>-5.5999999999999999E-3</v>
      </c>
    </row>
    <row r="708" spans="1:18" x14ac:dyDescent="0.2">
      <c r="A708" s="11">
        <v>44959</v>
      </c>
      <c r="B708" s="5" t="s">
        <v>243</v>
      </c>
      <c r="C708" s="10">
        <v>44958</v>
      </c>
      <c r="D708" s="5" t="s">
        <v>186</v>
      </c>
      <c r="E708" s="18">
        <v>823.34349999999995</v>
      </c>
      <c r="F708" s="8">
        <v>402174.234</v>
      </c>
      <c r="G708" s="9">
        <v>417820970</v>
      </c>
      <c r="H708" s="18">
        <v>77.851900000000001</v>
      </c>
      <c r="I708" s="8">
        <v>2566.4958000000001</v>
      </c>
      <c r="J708" s="9">
        <v>3840154</v>
      </c>
      <c r="K708" s="18">
        <v>901.19539999999995</v>
      </c>
      <c r="L708" s="8">
        <v>404740.72979999997</v>
      </c>
      <c r="M708" s="9">
        <v>421661124</v>
      </c>
      <c r="N708" s="29">
        <v>16.78</v>
      </c>
      <c r="O708" s="30">
        <v>17.767499999999998</v>
      </c>
      <c r="P708" s="30">
        <v>15.5075</v>
      </c>
      <c r="Q708" s="30">
        <v>15.7325</v>
      </c>
      <c r="R708" s="31">
        <v>-6.2399999999999997E-2</v>
      </c>
    </row>
    <row r="709" spans="1:18" x14ac:dyDescent="0.2">
      <c r="A709" s="11">
        <v>44960</v>
      </c>
      <c r="B709" s="5" t="s">
        <v>241</v>
      </c>
      <c r="C709" s="10">
        <v>44958</v>
      </c>
      <c r="D709" s="5" t="s">
        <v>186</v>
      </c>
      <c r="E709" s="18">
        <v>576.75699999999995</v>
      </c>
      <c r="F709" s="8">
        <v>115864.9057</v>
      </c>
      <c r="G709" s="9">
        <v>124123050</v>
      </c>
      <c r="H709" s="18">
        <v>84.422200000000004</v>
      </c>
      <c r="I709" s="8">
        <v>2900.1878000000002</v>
      </c>
      <c r="J709" s="9">
        <v>4331934</v>
      </c>
      <c r="K709" s="18">
        <v>661.17920000000004</v>
      </c>
      <c r="L709" s="8">
        <v>118765.0935</v>
      </c>
      <c r="M709" s="9">
        <v>128454984</v>
      </c>
      <c r="N709" s="29">
        <v>15.7325</v>
      </c>
      <c r="O709" s="30">
        <v>15.7575</v>
      </c>
      <c r="P709" s="30">
        <v>14.27</v>
      </c>
      <c r="Q709" s="30">
        <v>14.397500000000001</v>
      </c>
      <c r="R709" s="31">
        <v>-8.4900000000000003E-2</v>
      </c>
    </row>
    <row r="710" spans="1:18" x14ac:dyDescent="0.2">
      <c r="A710" s="11">
        <v>44963</v>
      </c>
      <c r="B710" s="5" t="s">
        <v>244</v>
      </c>
      <c r="C710" s="10">
        <v>44958</v>
      </c>
      <c r="D710" s="5" t="s">
        <v>186</v>
      </c>
      <c r="E710" s="18">
        <v>471.93959999999998</v>
      </c>
      <c r="F710" s="8">
        <v>117541.8728</v>
      </c>
      <c r="G710" s="9">
        <v>127684944</v>
      </c>
      <c r="H710" s="18">
        <v>46.665700000000001</v>
      </c>
      <c r="I710" s="8">
        <v>2192.9092999999998</v>
      </c>
      <c r="J710" s="9">
        <v>3242630</v>
      </c>
      <c r="K710" s="18">
        <v>518.60530000000006</v>
      </c>
      <c r="L710" s="8">
        <v>119734.7821</v>
      </c>
      <c r="M710" s="9">
        <v>130927574</v>
      </c>
      <c r="N710" s="29">
        <v>14.397500000000001</v>
      </c>
      <c r="O710" s="30">
        <v>15.205</v>
      </c>
      <c r="P710" s="30">
        <v>14.185</v>
      </c>
      <c r="Q710" s="30">
        <v>14.6875</v>
      </c>
      <c r="R710" s="31">
        <v>2.01E-2</v>
      </c>
    </row>
    <row r="711" spans="1:18" x14ac:dyDescent="0.2">
      <c r="A711" s="11">
        <v>44964</v>
      </c>
      <c r="B711" s="5" t="s">
        <v>242</v>
      </c>
      <c r="C711" s="10">
        <v>44958</v>
      </c>
      <c r="D711" s="5" t="s">
        <v>186</v>
      </c>
      <c r="E711" s="18">
        <v>524.79359999999997</v>
      </c>
      <c r="F711" s="8">
        <v>210872.59729999999</v>
      </c>
      <c r="G711" s="9">
        <v>250068927</v>
      </c>
      <c r="H711" s="18">
        <v>49.790900000000001</v>
      </c>
      <c r="I711" s="8">
        <v>2358.7842000000001</v>
      </c>
      <c r="J711" s="9">
        <v>3592350</v>
      </c>
      <c r="K711" s="18">
        <v>574.58450000000005</v>
      </c>
      <c r="L711" s="8">
        <v>213231.38149999999</v>
      </c>
      <c r="M711" s="9">
        <v>253661277</v>
      </c>
      <c r="N711" s="29">
        <v>14.6875</v>
      </c>
      <c r="O711" s="30">
        <v>14.875</v>
      </c>
      <c r="P711" s="30">
        <v>13.664999999999999</v>
      </c>
      <c r="Q711" s="30">
        <v>14.125</v>
      </c>
      <c r="R711" s="31">
        <v>-3.8300000000000001E-2</v>
      </c>
    </row>
    <row r="712" spans="1:18" x14ac:dyDescent="0.2">
      <c r="A712" s="11">
        <v>44965</v>
      </c>
      <c r="B712" s="5" t="s">
        <v>240</v>
      </c>
      <c r="C712" s="10">
        <v>44958</v>
      </c>
      <c r="D712" s="5" t="s">
        <v>186</v>
      </c>
      <c r="E712" s="18">
        <v>468.56909999999999</v>
      </c>
      <c r="F712" s="8">
        <v>166591.01190000001</v>
      </c>
      <c r="G712" s="9">
        <v>171709249</v>
      </c>
      <c r="H712" s="18">
        <v>51.876100000000001</v>
      </c>
      <c r="I712" s="8">
        <v>2606.9539</v>
      </c>
      <c r="J712" s="9">
        <v>4051175</v>
      </c>
      <c r="K712" s="18">
        <v>520.4452</v>
      </c>
      <c r="L712" s="8">
        <v>169197.96580000001</v>
      </c>
      <c r="M712" s="9">
        <v>175760424</v>
      </c>
      <c r="N712" s="29">
        <v>14.125</v>
      </c>
      <c r="O712" s="30">
        <v>14.2475</v>
      </c>
      <c r="P712" s="30">
        <v>13.535</v>
      </c>
      <c r="Q712" s="30">
        <v>13.595000000000001</v>
      </c>
      <c r="R712" s="31">
        <v>-3.7499999999999999E-2</v>
      </c>
    </row>
    <row r="713" spans="1:18" x14ac:dyDescent="0.2">
      <c r="A713" s="11">
        <v>44966</v>
      </c>
      <c r="B713" s="5" t="s">
        <v>243</v>
      </c>
      <c r="C713" s="10">
        <v>44958</v>
      </c>
      <c r="D713" s="5" t="s">
        <v>186</v>
      </c>
      <c r="E713" s="18">
        <v>499.63010000000003</v>
      </c>
      <c r="F713" s="8">
        <v>334351.58120000002</v>
      </c>
      <c r="G713" s="9">
        <v>340860167</v>
      </c>
      <c r="H713" s="18">
        <v>49.314999999999998</v>
      </c>
      <c r="I713" s="8">
        <v>2399.7150000000001</v>
      </c>
      <c r="J713" s="9">
        <v>3721588</v>
      </c>
      <c r="K713" s="18">
        <v>548.94510000000002</v>
      </c>
      <c r="L713" s="8">
        <v>336751.29619999998</v>
      </c>
      <c r="M713" s="9">
        <v>344581755</v>
      </c>
      <c r="N713" s="29">
        <v>13.595000000000001</v>
      </c>
      <c r="O713" s="30">
        <v>13.815</v>
      </c>
      <c r="P713" s="30">
        <v>12.0625</v>
      </c>
      <c r="Q713" s="30">
        <v>13.04</v>
      </c>
      <c r="R713" s="31">
        <v>-4.0800000000000003E-2</v>
      </c>
    </row>
    <row r="714" spans="1:18" x14ac:dyDescent="0.2">
      <c r="A714" s="11">
        <v>44967</v>
      </c>
      <c r="B714" s="5" t="s">
        <v>241</v>
      </c>
      <c r="C714" s="10">
        <v>44958</v>
      </c>
      <c r="D714" s="5" t="s">
        <v>186</v>
      </c>
      <c r="E714" s="18">
        <v>300.80770000000001</v>
      </c>
      <c r="F714" s="8">
        <v>77378.869500000001</v>
      </c>
      <c r="G714" s="9">
        <v>82221180</v>
      </c>
      <c r="H714" s="18">
        <v>41.260300000000001</v>
      </c>
      <c r="I714" s="8">
        <v>2474.8834000000002</v>
      </c>
      <c r="J714" s="9">
        <v>3763831</v>
      </c>
      <c r="K714" s="18">
        <v>342.06799999999998</v>
      </c>
      <c r="L714" s="8">
        <v>79853.752900000007</v>
      </c>
      <c r="M714" s="9">
        <v>85985011</v>
      </c>
      <c r="N714" s="29">
        <v>13.04</v>
      </c>
      <c r="O714" s="30">
        <v>13.2775</v>
      </c>
      <c r="P714" s="30">
        <v>12.2075</v>
      </c>
      <c r="Q714" s="30">
        <v>12.744999999999999</v>
      </c>
      <c r="R714" s="31">
        <v>-2.2599999999999999E-2</v>
      </c>
    </row>
    <row r="715" spans="1:18" x14ac:dyDescent="0.2">
      <c r="A715" s="11">
        <v>44970</v>
      </c>
      <c r="B715" s="5" t="s">
        <v>244</v>
      </c>
      <c r="C715" s="10">
        <v>44958</v>
      </c>
      <c r="D715" s="5" t="s">
        <v>186</v>
      </c>
      <c r="E715" s="18">
        <v>389.6506</v>
      </c>
      <c r="F715" s="8">
        <v>115895.9099</v>
      </c>
      <c r="G715" s="9">
        <v>125247823</v>
      </c>
      <c r="H715" s="18">
        <v>42.344900000000003</v>
      </c>
      <c r="I715" s="8">
        <v>2773.7269999999999</v>
      </c>
      <c r="J715" s="9">
        <v>4244917</v>
      </c>
      <c r="K715" s="18">
        <v>431.99549999999999</v>
      </c>
      <c r="L715" s="8">
        <v>118669.6369</v>
      </c>
      <c r="M715" s="9">
        <v>129492740</v>
      </c>
      <c r="N715" s="29">
        <v>12.744999999999999</v>
      </c>
      <c r="O715" s="30">
        <v>14.095000000000001</v>
      </c>
      <c r="P715" s="30">
        <v>11.83</v>
      </c>
      <c r="Q715" s="30">
        <v>13.68</v>
      </c>
      <c r="R715" s="31">
        <v>7.3400000000000007E-2</v>
      </c>
    </row>
    <row r="716" spans="1:18" x14ac:dyDescent="0.2">
      <c r="A716" s="11">
        <v>44971</v>
      </c>
      <c r="B716" s="5" t="s">
        <v>242</v>
      </c>
      <c r="C716" s="10">
        <v>44958</v>
      </c>
      <c r="D716" s="5" t="s">
        <v>186</v>
      </c>
      <c r="E716" s="18">
        <v>435.661</v>
      </c>
      <c r="F716" s="8">
        <v>192002.4362</v>
      </c>
      <c r="G716" s="9">
        <v>223797699</v>
      </c>
      <c r="H716" s="18">
        <v>42.7149</v>
      </c>
      <c r="I716" s="8">
        <v>2890.4895999999999</v>
      </c>
      <c r="J716" s="9">
        <v>4423606</v>
      </c>
      <c r="K716" s="18">
        <v>478.3759</v>
      </c>
      <c r="L716" s="8">
        <v>194892.9258</v>
      </c>
      <c r="M716" s="9">
        <v>228221305</v>
      </c>
      <c r="N716" s="29">
        <v>13.68</v>
      </c>
      <c r="O716" s="30">
        <v>13.68</v>
      </c>
      <c r="P716" s="30">
        <v>12.452500000000001</v>
      </c>
      <c r="Q716" s="30">
        <v>13.452500000000001</v>
      </c>
      <c r="R716" s="31">
        <v>-1.66E-2</v>
      </c>
    </row>
    <row r="717" spans="1:18" x14ac:dyDescent="0.2">
      <c r="A717" s="11">
        <v>44972</v>
      </c>
      <c r="B717" s="5" t="s">
        <v>240</v>
      </c>
      <c r="C717" s="10">
        <v>44958</v>
      </c>
      <c r="D717" s="5" t="s">
        <v>186</v>
      </c>
      <c r="E717" s="18">
        <v>423.91410000000002</v>
      </c>
      <c r="F717" s="8">
        <v>166191.30780000001</v>
      </c>
      <c r="G717" s="9">
        <v>170219184</v>
      </c>
      <c r="H717" s="18">
        <v>37.360599999999998</v>
      </c>
      <c r="I717" s="8">
        <v>3055.4998999999998</v>
      </c>
      <c r="J717" s="9">
        <v>4600483</v>
      </c>
      <c r="K717" s="18">
        <v>461.2747</v>
      </c>
      <c r="L717" s="8">
        <v>169246.8077</v>
      </c>
      <c r="M717" s="9">
        <v>174819667</v>
      </c>
      <c r="N717" s="29">
        <v>13.452500000000001</v>
      </c>
      <c r="O717" s="30">
        <v>13.452500000000001</v>
      </c>
      <c r="P717" s="30">
        <v>11.28</v>
      </c>
      <c r="Q717" s="30">
        <v>12.86</v>
      </c>
      <c r="R717" s="31">
        <v>-4.3999999999999997E-2</v>
      </c>
    </row>
    <row r="718" spans="1:18" x14ac:dyDescent="0.2">
      <c r="A718" s="11">
        <v>44973</v>
      </c>
      <c r="B718" s="5" t="s">
        <v>243</v>
      </c>
      <c r="C718" s="10">
        <v>44958</v>
      </c>
      <c r="D718" s="5" t="s">
        <v>186</v>
      </c>
      <c r="E718" s="18">
        <v>487.62540000000001</v>
      </c>
      <c r="F718" s="8">
        <v>338966.79210000002</v>
      </c>
      <c r="G718" s="9">
        <v>342447173</v>
      </c>
      <c r="H718" s="18">
        <v>36.487699999999997</v>
      </c>
      <c r="I718" s="8">
        <v>3133.8065999999999</v>
      </c>
      <c r="J718" s="9">
        <v>4626032</v>
      </c>
      <c r="K718" s="18">
        <v>524.11310000000003</v>
      </c>
      <c r="L718" s="8">
        <v>342100.59869999997</v>
      </c>
      <c r="M718" s="9">
        <v>347073205</v>
      </c>
      <c r="N718" s="29">
        <v>12.86</v>
      </c>
      <c r="O718" s="30">
        <v>13.1625</v>
      </c>
      <c r="P718" s="30">
        <v>10.172499999999999</v>
      </c>
      <c r="Q718" s="30">
        <v>12.89</v>
      </c>
      <c r="R718" s="31">
        <v>2.3E-3</v>
      </c>
    </row>
    <row r="719" spans="1:18" x14ac:dyDescent="0.2">
      <c r="A719" s="11">
        <v>44974</v>
      </c>
      <c r="B719" s="5" t="s">
        <v>241</v>
      </c>
      <c r="C719" s="10">
        <v>44958</v>
      </c>
      <c r="D719" s="5" t="s">
        <v>186</v>
      </c>
      <c r="E719" s="18">
        <v>461.29759999999999</v>
      </c>
      <c r="F719" s="8">
        <v>119746.40790000001</v>
      </c>
      <c r="G719" s="9">
        <v>126606808</v>
      </c>
      <c r="H719" s="18">
        <v>32.949100000000001</v>
      </c>
      <c r="I719" s="8">
        <v>3397.1113999999998</v>
      </c>
      <c r="J719" s="9">
        <v>4938801</v>
      </c>
      <c r="K719" s="18">
        <v>494.24669999999998</v>
      </c>
      <c r="L719" s="8">
        <v>123143.5193</v>
      </c>
      <c r="M719" s="9">
        <v>131545609</v>
      </c>
      <c r="N719" s="29">
        <v>12.89</v>
      </c>
      <c r="O719" s="30">
        <v>13.52</v>
      </c>
      <c r="P719" s="30">
        <v>10.8025</v>
      </c>
      <c r="Q719" s="30">
        <v>13.085000000000001</v>
      </c>
      <c r="R719" s="31">
        <v>1.5100000000000001E-2</v>
      </c>
    </row>
    <row r="720" spans="1:18" x14ac:dyDescent="0.2">
      <c r="A720" s="11">
        <v>44977</v>
      </c>
      <c r="B720" s="5" t="s">
        <v>244</v>
      </c>
      <c r="C720" s="10">
        <v>44958</v>
      </c>
      <c r="D720" s="5" t="s">
        <v>186</v>
      </c>
      <c r="E720" s="18">
        <v>491.5401</v>
      </c>
      <c r="F720" s="8">
        <v>150453.51130000001</v>
      </c>
      <c r="G720" s="9">
        <v>163960605</v>
      </c>
      <c r="H720" s="18">
        <v>28.7578</v>
      </c>
      <c r="I720" s="8">
        <v>3086.1376</v>
      </c>
      <c r="J720" s="9">
        <v>4641969</v>
      </c>
      <c r="K720" s="18">
        <v>520.29790000000003</v>
      </c>
      <c r="L720" s="8">
        <v>153539.6489</v>
      </c>
      <c r="M720" s="9">
        <v>168602574</v>
      </c>
      <c r="N720" s="29">
        <v>13.085000000000001</v>
      </c>
      <c r="O720" s="30">
        <v>13.7075</v>
      </c>
      <c r="P720" s="30">
        <v>10.922499999999999</v>
      </c>
      <c r="Q720" s="30">
        <v>13.3825</v>
      </c>
      <c r="R720" s="31">
        <v>2.2700000000000001E-2</v>
      </c>
    </row>
    <row r="721" spans="1:18" x14ac:dyDescent="0.2">
      <c r="A721" s="11">
        <v>44978</v>
      </c>
      <c r="B721" s="5" t="s">
        <v>242</v>
      </c>
      <c r="C721" s="10">
        <v>44958</v>
      </c>
      <c r="D721" s="5" t="s">
        <v>186</v>
      </c>
      <c r="E721" s="18">
        <v>531.82060000000001</v>
      </c>
      <c r="F721" s="8">
        <v>231916.14</v>
      </c>
      <c r="G721" s="9">
        <v>272952757</v>
      </c>
      <c r="H721" s="18">
        <v>24.9803</v>
      </c>
      <c r="I721" s="8">
        <v>2646.0601000000001</v>
      </c>
      <c r="J721" s="9">
        <v>3923655</v>
      </c>
      <c r="K721" s="18">
        <v>556.80089999999996</v>
      </c>
      <c r="L721" s="8">
        <v>234562.20009999999</v>
      </c>
      <c r="M721" s="9">
        <v>276876412</v>
      </c>
      <c r="N721" s="29">
        <v>13.3825</v>
      </c>
      <c r="O721" s="30">
        <v>14.295</v>
      </c>
      <c r="P721" s="30">
        <v>13.3825</v>
      </c>
      <c r="Q721" s="30">
        <v>14.0075</v>
      </c>
      <c r="R721" s="31">
        <v>4.6699999999999998E-2</v>
      </c>
    </row>
    <row r="722" spans="1:18" x14ac:dyDescent="0.2">
      <c r="A722" s="11">
        <v>44979</v>
      </c>
      <c r="B722" s="5" t="s">
        <v>240</v>
      </c>
      <c r="C722" s="10">
        <v>44958</v>
      </c>
      <c r="D722" s="5" t="s">
        <v>186</v>
      </c>
      <c r="E722" s="18">
        <v>528.89919999999995</v>
      </c>
      <c r="F722" s="8">
        <v>185810.57639999999</v>
      </c>
      <c r="G722" s="9">
        <v>194138719</v>
      </c>
      <c r="H722" s="18">
        <v>28.147500000000001</v>
      </c>
      <c r="I722" s="8">
        <v>2423.6922</v>
      </c>
      <c r="J722" s="9">
        <v>3805063</v>
      </c>
      <c r="K722" s="18">
        <v>557.04669999999999</v>
      </c>
      <c r="L722" s="8">
        <v>188234.26860000001</v>
      </c>
      <c r="M722" s="9">
        <v>197943782</v>
      </c>
      <c r="N722" s="29">
        <v>14.0075</v>
      </c>
      <c r="O722" s="30">
        <v>15.914999999999999</v>
      </c>
      <c r="P722" s="30">
        <v>12.3775</v>
      </c>
      <c r="Q722" s="30">
        <v>15.5875</v>
      </c>
      <c r="R722" s="31">
        <v>0.1128</v>
      </c>
    </row>
    <row r="723" spans="1:18" x14ac:dyDescent="0.2">
      <c r="A723" s="11">
        <v>44980</v>
      </c>
      <c r="B723" s="5" t="s">
        <v>243</v>
      </c>
      <c r="C723" s="10">
        <v>44958</v>
      </c>
      <c r="D723" s="5" t="s">
        <v>186</v>
      </c>
      <c r="E723" s="18">
        <v>662.9778</v>
      </c>
      <c r="F723" s="8">
        <v>400080.71019999997</v>
      </c>
      <c r="G723" s="9">
        <v>417911787</v>
      </c>
      <c r="H723" s="18">
        <v>30.399000000000001</v>
      </c>
      <c r="I723" s="8">
        <v>1815.5622000000001</v>
      </c>
      <c r="J723" s="9">
        <v>2793807</v>
      </c>
      <c r="K723" s="18">
        <v>693.3768</v>
      </c>
      <c r="L723" s="8">
        <v>401896.27240000002</v>
      </c>
      <c r="M723" s="9">
        <v>420705594</v>
      </c>
      <c r="N723" s="29">
        <v>15.5875</v>
      </c>
      <c r="O723" s="30">
        <v>16.010000000000002</v>
      </c>
      <c r="P723" s="30">
        <v>14.5175</v>
      </c>
      <c r="Q723" s="30">
        <v>15.074999999999999</v>
      </c>
      <c r="R723" s="31">
        <v>-3.2899999999999999E-2</v>
      </c>
    </row>
    <row r="724" spans="1:18" x14ac:dyDescent="0.2">
      <c r="A724" s="11">
        <v>44981</v>
      </c>
      <c r="B724" s="5" t="s">
        <v>241</v>
      </c>
      <c r="C724" s="10">
        <v>44958</v>
      </c>
      <c r="D724" s="5" t="s">
        <v>186</v>
      </c>
      <c r="E724" s="18">
        <v>475.61309999999997</v>
      </c>
      <c r="F724" s="8">
        <v>112574.51700000001</v>
      </c>
      <c r="G724" s="9">
        <v>122173220</v>
      </c>
      <c r="H724" s="18">
        <v>29.009</v>
      </c>
      <c r="I724" s="8">
        <v>1363.3039000000001</v>
      </c>
      <c r="J724" s="9">
        <v>2094856</v>
      </c>
      <c r="K724" s="18">
        <v>504.62209999999999</v>
      </c>
      <c r="L724" s="8">
        <v>113937.82090000001</v>
      </c>
      <c r="M724" s="9">
        <v>124268076</v>
      </c>
      <c r="N724" s="29">
        <v>15.074999999999999</v>
      </c>
      <c r="O724" s="30">
        <v>15.1425</v>
      </c>
      <c r="P724" s="30">
        <v>14.0075</v>
      </c>
      <c r="Q724" s="30">
        <v>14.185</v>
      </c>
      <c r="R724" s="31">
        <v>-5.8999999999999997E-2</v>
      </c>
    </row>
    <row r="725" spans="1:18" x14ac:dyDescent="0.2">
      <c r="A725" s="11">
        <v>44984</v>
      </c>
      <c r="B725" s="5" t="s">
        <v>244</v>
      </c>
      <c r="C725" s="10">
        <v>44958</v>
      </c>
      <c r="D725" s="5" t="s">
        <v>186</v>
      </c>
      <c r="E725" s="18">
        <v>544.005</v>
      </c>
      <c r="F725" s="8">
        <v>151870.8217</v>
      </c>
      <c r="G725" s="9">
        <v>169632550</v>
      </c>
      <c r="H725" s="18">
        <v>28.5566</v>
      </c>
      <c r="I725" s="8">
        <v>1458.8263999999999</v>
      </c>
      <c r="J725" s="9">
        <v>2224376</v>
      </c>
      <c r="K725" s="18">
        <v>572.5616</v>
      </c>
      <c r="L725" s="8">
        <v>153329.64809999999</v>
      </c>
      <c r="M725" s="9">
        <v>171856926</v>
      </c>
      <c r="N725" s="29">
        <v>14.185</v>
      </c>
      <c r="O725" s="30">
        <v>15.0975</v>
      </c>
      <c r="P725" s="30">
        <v>13.75</v>
      </c>
      <c r="Q725" s="30">
        <v>13.875</v>
      </c>
      <c r="R725" s="31">
        <v>-2.1899999999999999E-2</v>
      </c>
    </row>
    <row r="726" spans="1:18" x14ac:dyDescent="0.2">
      <c r="A726" s="11">
        <v>44985</v>
      </c>
      <c r="B726" s="5" t="s">
        <v>242</v>
      </c>
      <c r="C726" s="10">
        <v>44958</v>
      </c>
      <c r="D726" s="5" t="s">
        <v>186</v>
      </c>
      <c r="E726" s="18">
        <v>528.26610000000005</v>
      </c>
      <c r="F726" s="8">
        <v>222454.29509999999</v>
      </c>
      <c r="G726" s="9">
        <v>267254133</v>
      </c>
      <c r="H726" s="18">
        <v>39.127899999999997</v>
      </c>
      <c r="I726" s="8">
        <v>1622.3747000000001</v>
      </c>
      <c r="J726" s="9">
        <v>2692895</v>
      </c>
      <c r="K726" s="18">
        <v>567.39400000000001</v>
      </c>
      <c r="L726" s="8">
        <v>224076.6698</v>
      </c>
      <c r="M726" s="9">
        <v>269947028</v>
      </c>
      <c r="N726" s="29">
        <v>13.875</v>
      </c>
      <c r="O726" s="30">
        <v>14.567500000000001</v>
      </c>
      <c r="P726" s="30">
        <v>13.5</v>
      </c>
      <c r="Q726" s="30">
        <v>14.02</v>
      </c>
      <c r="R726" s="31">
        <v>1.0500000000000001E-2</v>
      </c>
    </row>
    <row r="727" spans="1:18" x14ac:dyDescent="0.2">
      <c r="A727" s="11">
        <v>44986</v>
      </c>
      <c r="B727" s="5" t="s">
        <v>240</v>
      </c>
      <c r="C727" s="10">
        <v>44986</v>
      </c>
      <c r="D727" s="5" t="s">
        <v>186</v>
      </c>
      <c r="E727" s="18">
        <v>441.77519999999998</v>
      </c>
      <c r="F727" s="8">
        <v>164032.00810000001</v>
      </c>
      <c r="G727" s="9">
        <v>172398267</v>
      </c>
      <c r="H727" s="18">
        <v>36.058799999999998</v>
      </c>
      <c r="I727" s="8">
        <v>1633.1824999999999</v>
      </c>
      <c r="J727" s="9">
        <v>2531108</v>
      </c>
      <c r="K727" s="18">
        <v>477.834</v>
      </c>
      <c r="L727" s="8">
        <v>165665.1906</v>
      </c>
      <c r="M727" s="9">
        <v>174929375</v>
      </c>
      <c r="N727" s="29">
        <v>14.02</v>
      </c>
      <c r="O727" s="30">
        <v>14.02</v>
      </c>
      <c r="P727" s="30">
        <v>12.275</v>
      </c>
      <c r="Q727" s="30">
        <v>12.994999999999999</v>
      </c>
      <c r="R727" s="31">
        <v>-7.3099999999999998E-2</v>
      </c>
    </row>
    <row r="728" spans="1:18" x14ac:dyDescent="0.2">
      <c r="A728" s="11">
        <v>44987</v>
      </c>
      <c r="B728" s="5" t="s">
        <v>243</v>
      </c>
      <c r="C728" s="10">
        <v>44986</v>
      </c>
      <c r="D728" s="5" t="s">
        <v>186</v>
      </c>
      <c r="E728" s="18">
        <v>518.44590000000005</v>
      </c>
      <c r="F728" s="8">
        <v>342642.52850000001</v>
      </c>
      <c r="G728" s="9">
        <v>357309629</v>
      </c>
      <c r="H728" s="18">
        <v>36.244799999999998</v>
      </c>
      <c r="I728" s="8">
        <v>1565.4085</v>
      </c>
      <c r="J728" s="9">
        <v>2442812</v>
      </c>
      <c r="K728" s="18">
        <v>554.69069999999999</v>
      </c>
      <c r="L728" s="8">
        <v>344207.93699999998</v>
      </c>
      <c r="M728" s="9">
        <v>359752441</v>
      </c>
      <c r="N728" s="29">
        <v>12.994999999999999</v>
      </c>
      <c r="O728" s="30">
        <v>13.55</v>
      </c>
      <c r="P728" s="30">
        <v>11.1</v>
      </c>
      <c r="Q728" s="30">
        <v>12.97</v>
      </c>
      <c r="R728" s="31">
        <v>-1.9E-3</v>
      </c>
    </row>
    <row r="729" spans="1:18" x14ac:dyDescent="0.2">
      <c r="A729" s="11">
        <v>44988</v>
      </c>
      <c r="B729" s="5" t="s">
        <v>241</v>
      </c>
      <c r="C729" s="10">
        <v>44986</v>
      </c>
      <c r="D729" s="5" t="s">
        <v>186</v>
      </c>
      <c r="E729" s="18">
        <v>492.13220000000001</v>
      </c>
      <c r="F729" s="8">
        <v>141151.0705</v>
      </c>
      <c r="G729" s="9">
        <v>154386839</v>
      </c>
      <c r="H729" s="18">
        <v>50.005600000000001</v>
      </c>
      <c r="I729" s="8">
        <v>2225.9544999999998</v>
      </c>
      <c r="J729" s="9">
        <v>3424912</v>
      </c>
      <c r="K729" s="18">
        <v>542.13779999999997</v>
      </c>
      <c r="L729" s="8">
        <v>143377.02499999999</v>
      </c>
      <c r="M729" s="9">
        <v>157811751</v>
      </c>
      <c r="N729" s="29">
        <v>12.97</v>
      </c>
      <c r="O729" s="30">
        <v>12.97</v>
      </c>
      <c r="P729" s="30">
        <v>11.98</v>
      </c>
      <c r="Q729" s="30">
        <v>12.18</v>
      </c>
      <c r="R729" s="31">
        <v>-6.0900000000000003E-2</v>
      </c>
    </row>
    <row r="730" spans="1:18" x14ac:dyDescent="0.2">
      <c r="A730" s="11">
        <v>44991</v>
      </c>
      <c r="B730" s="5" t="s">
        <v>244</v>
      </c>
      <c r="C730" s="10">
        <v>44986</v>
      </c>
      <c r="D730" s="5" t="s">
        <v>186</v>
      </c>
      <c r="E730" s="18">
        <v>500.87540000000001</v>
      </c>
      <c r="F730" s="8">
        <v>220817.72640000001</v>
      </c>
      <c r="G730" s="9">
        <v>257885918</v>
      </c>
      <c r="H730" s="18">
        <v>53.510599999999997</v>
      </c>
      <c r="I730" s="8">
        <v>2242.4767999999999</v>
      </c>
      <c r="J730" s="9">
        <v>3400050</v>
      </c>
      <c r="K730" s="18">
        <v>554.38599999999997</v>
      </c>
      <c r="L730" s="8">
        <v>223060.20319999999</v>
      </c>
      <c r="M730" s="9">
        <v>261285968</v>
      </c>
      <c r="N730" s="29">
        <v>12.18</v>
      </c>
      <c r="O730" s="30">
        <v>12.4725</v>
      </c>
      <c r="P730" s="30">
        <v>11.8375</v>
      </c>
      <c r="Q730" s="30">
        <v>12.2675</v>
      </c>
      <c r="R730" s="31">
        <v>7.1999999999999998E-3</v>
      </c>
    </row>
    <row r="731" spans="1:18" x14ac:dyDescent="0.2">
      <c r="A731" s="11">
        <v>44993</v>
      </c>
      <c r="B731" s="5" t="s">
        <v>240</v>
      </c>
      <c r="C731" s="10">
        <v>44986</v>
      </c>
      <c r="D731" s="5" t="s">
        <v>186</v>
      </c>
      <c r="E731" s="18">
        <v>464.79680000000002</v>
      </c>
      <c r="F731" s="8">
        <v>183824.71890000001</v>
      </c>
      <c r="G731" s="9">
        <v>190387008</v>
      </c>
      <c r="H731" s="18">
        <v>37.069699999999997</v>
      </c>
      <c r="I731" s="8">
        <v>1952.4443000000001</v>
      </c>
      <c r="J731" s="9">
        <v>2797139</v>
      </c>
      <c r="K731" s="18">
        <v>501.86649999999997</v>
      </c>
      <c r="L731" s="8">
        <v>185777.16320000001</v>
      </c>
      <c r="M731" s="9">
        <v>193184147</v>
      </c>
      <c r="N731" s="29">
        <v>12.2675</v>
      </c>
      <c r="O731" s="30">
        <v>12.8475</v>
      </c>
      <c r="P731" s="30">
        <v>11.897500000000001</v>
      </c>
      <c r="Q731" s="30">
        <v>12.45</v>
      </c>
      <c r="R731" s="31">
        <v>1.49E-2</v>
      </c>
    </row>
    <row r="732" spans="1:18" x14ac:dyDescent="0.2">
      <c r="A732" s="11">
        <v>44994</v>
      </c>
      <c r="B732" s="5" t="s">
        <v>243</v>
      </c>
      <c r="C732" s="10">
        <v>44986</v>
      </c>
      <c r="D732" s="5" t="s">
        <v>186</v>
      </c>
      <c r="E732" s="18">
        <v>522.41800000000001</v>
      </c>
      <c r="F732" s="8">
        <v>365893.59340000001</v>
      </c>
      <c r="G732" s="9">
        <v>374996235</v>
      </c>
      <c r="H732" s="18">
        <v>32.366999999999997</v>
      </c>
      <c r="I732" s="8">
        <v>1823.6392000000001</v>
      </c>
      <c r="J732" s="9">
        <v>2639217</v>
      </c>
      <c r="K732" s="18">
        <v>554.78499999999997</v>
      </c>
      <c r="L732" s="8">
        <v>367717.23259999999</v>
      </c>
      <c r="M732" s="9">
        <v>377635452</v>
      </c>
      <c r="N732" s="29">
        <v>12.45</v>
      </c>
      <c r="O732" s="30">
        <v>12.842499999999999</v>
      </c>
      <c r="P732" s="30">
        <v>11.78</v>
      </c>
      <c r="Q732" s="30">
        <v>12.725</v>
      </c>
      <c r="R732" s="31">
        <v>2.2100000000000002E-2</v>
      </c>
    </row>
    <row r="733" spans="1:18" x14ac:dyDescent="0.2">
      <c r="A733" s="11">
        <v>44995</v>
      </c>
      <c r="B733" s="5" t="s">
        <v>241</v>
      </c>
      <c r="C733" s="10">
        <v>44986</v>
      </c>
      <c r="D733" s="5" t="s">
        <v>186</v>
      </c>
      <c r="E733" s="18">
        <v>500.7371</v>
      </c>
      <c r="F733" s="8">
        <v>121414.1398</v>
      </c>
      <c r="G733" s="9">
        <v>132141387</v>
      </c>
      <c r="H733" s="18">
        <v>30.107800000000001</v>
      </c>
      <c r="I733" s="8">
        <v>1970.2782999999999</v>
      </c>
      <c r="J733" s="9">
        <v>2841790</v>
      </c>
      <c r="K733" s="18">
        <v>530.84490000000005</v>
      </c>
      <c r="L733" s="8">
        <v>123384.4181</v>
      </c>
      <c r="M733" s="9">
        <v>134983177</v>
      </c>
      <c r="N733" s="29">
        <v>12.725</v>
      </c>
      <c r="O733" s="30">
        <v>13.817500000000001</v>
      </c>
      <c r="P733" s="30">
        <v>12.725</v>
      </c>
      <c r="Q733" s="30">
        <v>13.4125</v>
      </c>
      <c r="R733" s="31">
        <v>5.3999999999999999E-2</v>
      </c>
    </row>
    <row r="734" spans="1:18" x14ac:dyDescent="0.2">
      <c r="A734" s="11">
        <v>44998</v>
      </c>
      <c r="B734" s="5" t="s">
        <v>244</v>
      </c>
      <c r="C734" s="10">
        <v>44986</v>
      </c>
      <c r="D734" s="5" t="s">
        <v>186</v>
      </c>
      <c r="E734" s="18">
        <v>745.03099999999995</v>
      </c>
      <c r="F734" s="8">
        <v>208892.38329999999</v>
      </c>
      <c r="G734" s="9">
        <v>233757594</v>
      </c>
      <c r="H734" s="18">
        <v>32.375599999999999</v>
      </c>
      <c r="I734" s="8">
        <v>2219.7781</v>
      </c>
      <c r="J734" s="9">
        <v>3288671</v>
      </c>
      <c r="K734" s="18">
        <v>777.40660000000003</v>
      </c>
      <c r="L734" s="8">
        <v>211112.16140000001</v>
      </c>
      <c r="M734" s="9">
        <v>237046265</v>
      </c>
      <c r="N734" s="29">
        <v>13.4125</v>
      </c>
      <c r="O734" s="30">
        <v>16.427499999999998</v>
      </c>
      <c r="P734" s="30">
        <v>13.4125</v>
      </c>
      <c r="Q734" s="30">
        <v>16.215</v>
      </c>
      <c r="R734" s="31">
        <v>0.2089</v>
      </c>
    </row>
    <row r="735" spans="1:18" x14ac:dyDescent="0.2">
      <c r="A735" s="11">
        <v>44999</v>
      </c>
      <c r="B735" s="5" t="s">
        <v>242</v>
      </c>
      <c r="C735" s="10">
        <v>44986</v>
      </c>
      <c r="D735" s="5" t="s">
        <v>186</v>
      </c>
      <c r="E735" s="18">
        <v>826.57770000000005</v>
      </c>
      <c r="F735" s="8">
        <v>287284.8787</v>
      </c>
      <c r="G735" s="9">
        <v>350598779</v>
      </c>
      <c r="H735" s="18">
        <v>33.5456</v>
      </c>
      <c r="I735" s="8">
        <v>2138.7889</v>
      </c>
      <c r="J735" s="9">
        <v>3298374</v>
      </c>
      <c r="K735" s="18">
        <v>860.12329999999997</v>
      </c>
      <c r="L735" s="8">
        <v>289423.66759999999</v>
      </c>
      <c r="M735" s="9">
        <v>353897153</v>
      </c>
      <c r="N735" s="29">
        <v>16.215</v>
      </c>
      <c r="O735" s="30">
        <v>16.642499999999998</v>
      </c>
      <c r="P735" s="30">
        <v>15.0025</v>
      </c>
      <c r="Q735" s="30">
        <v>16.217500000000001</v>
      </c>
      <c r="R735" s="31">
        <v>2.0000000000000001E-4</v>
      </c>
    </row>
    <row r="736" spans="1:18" x14ac:dyDescent="0.2">
      <c r="A736" s="11">
        <v>45000</v>
      </c>
      <c r="B736" s="5" t="s">
        <v>240</v>
      </c>
      <c r="C736" s="10">
        <v>44986</v>
      </c>
      <c r="D736" s="5" t="s">
        <v>186</v>
      </c>
      <c r="E736" s="18">
        <v>642.52710000000002</v>
      </c>
      <c r="F736" s="8">
        <v>215501.81719999999</v>
      </c>
      <c r="G736" s="9">
        <v>230235794</v>
      </c>
      <c r="H736" s="18">
        <v>32.1813</v>
      </c>
      <c r="I736" s="8">
        <v>2182.3164999999999</v>
      </c>
      <c r="J736" s="9">
        <v>3325872</v>
      </c>
      <c r="K736" s="18">
        <v>674.70839999999998</v>
      </c>
      <c r="L736" s="8">
        <v>217684.13370000001</v>
      </c>
      <c r="M736" s="9">
        <v>233561666</v>
      </c>
      <c r="N736" s="29">
        <v>16.217500000000001</v>
      </c>
      <c r="O736" s="30">
        <v>16.504999999999999</v>
      </c>
      <c r="P736" s="30">
        <v>14.5175</v>
      </c>
      <c r="Q736" s="30">
        <v>16.295000000000002</v>
      </c>
      <c r="R736" s="31">
        <v>4.7999999999999996E-3</v>
      </c>
    </row>
    <row r="737" spans="1:18" x14ac:dyDescent="0.2">
      <c r="A737" s="11">
        <v>45001</v>
      </c>
      <c r="B737" s="5" t="s">
        <v>243</v>
      </c>
      <c r="C737" s="10">
        <v>44986</v>
      </c>
      <c r="D737" s="5" t="s">
        <v>186</v>
      </c>
      <c r="E737" s="18">
        <v>890.68470000000002</v>
      </c>
      <c r="F737" s="8">
        <v>470894.04859999998</v>
      </c>
      <c r="G737" s="9">
        <v>506573661</v>
      </c>
      <c r="H737" s="18">
        <v>31.5398</v>
      </c>
      <c r="I737" s="8">
        <v>2284.9263000000001</v>
      </c>
      <c r="J737" s="9">
        <v>3442982</v>
      </c>
      <c r="K737" s="18">
        <v>922.22450000000003</v>
      </c>
      <c r="L737" s="8">
        <v>473178.97489999997</v>
      </c>
      <c r="M737" s="9">
        <v>510016643</v>
      </c>
      <c r="N737" s="29">
        <v>16.295000000000002</v>
      </c>
      <c r="O737" s="30">
        <v>17.355</v>
      </c>
      <c r="P737" s="30">
        <v>13.95</v>
      </c>
      <c r="Q737" s="30">
        <v>16.217500000000001</v>
      </c>
      <c r="R737" s="31">
        <v>-4.7999999999999996E-3</v>
      </c>
    </row>
    <row r="738" spans="1:18" x14ac:dyDescent="0.2">
      <c r="A738" s="11">
        <v>45002</v>
      </c>
      <c r="B738" s="5" t="s">
        <v>241</v>
      </c>
      <c r="C738" s="10">
        <v>44986</v>
      </c>
      <c r="D738" s="5" t="s">
        <v>186</v>
      </c>
      <c r="E738" s="18">
        <v>689.12189999999998</v>
      </c>
      <c r="F738" s="8">
        <v>136583.20989999999</v>
      </c>
      <c r="G738" s="9">
        <v>153698121</v>
      </c>
      <c r="H738" s="18">
        <v>31.8675</v>
      </c>
      <c r="I738" s="8">
        <v>2468.1659</v>
      </c>
      <c r="J738" s="9">
        <v>3689636</v>
      </c>
      <c r="K738" s="18">
        <v>720.98940000000005</v>
      </c>
      <c r="L738" s="8">
        <v>139051.37580000001</v>
      </c>
      <c r="M738" s="9">
        <v>157387757</v>
      </c>
      <c r="N738" s="29">
        <v>16.217500000000001</v>
      </c>
      <c r="O738" s="30">
        <v>16.217500000000001</v>
      </c>
      <c r="P738" s="30">
        <v>14.6</v>
      </c>
      <c r="Q738" s="30">
        <v>14.7675</v>
      </c>
      <c r="R738" s="31">
        <v>-8.9399999999999993E-2</v>
      </c>
    </row>
    <row r="739" spans="1:18" x14ac:dyDescent="0.2">
      <c r="A739" s="11">
        <v>45005</v>
      </c>
      <c r="B739" s="5" t="s">
        <v>244</v>
      </c>
      <c r="C739" s="10">
        <v>44986</v>
      </c>
      <c r="D739" s="5" t="s">
        <v>186</v>
      </c>
      <c r="E739" s="18">
        <v>754.35979999999995</v>
      </c>
      <c r="F739" s="8">
        <v>170334.15160000001</v>
      </c>
      <c r="G739" s="9">
        <v>197200300</v>
      </c>
      <c r="H739" s="18">
        <v>28.207999999999998</v>
      </c>
      <c r="I739" s="8">
        <v>2425.3577</v>
      </c>
      <c r="J739" s="9">
        <v>3692190</v>
      </c>
      <c r="K739" s="18">
        <v>782.56780000000003</v>
      </c>
      <c r="L739" s="8">
        <v>172759.50930000001</v>
      </c>
      <c r="M739" s="9">
        <v>200892490</v>
      </c>
      <c r="N739" s="29">
        <v>14.7675</v>
      </c>
      <c r="O739" s="30">
        <v>17.22</v>
      </c>
      <c r="P739" s="30">
        <v>14.52</v>
      </c>
      <c r="Q739" s="30">
        <v>16.0075</v>
      </c>
      <c r="R739" s="31">
        <v>8.4000000000000005E-2</v>
      </c>
    </row>
    <row r="740" spans="1:18" x14ac:dyDescent="0.2">
      <c r="A740" s="11">
        <v>45006</v>
      </c>
      <c r="B740" s="5" t="s">
        <v>242</v>
      </c>
      <c r="C740" s="10">
        <v>44986</v>
      </c>
      <c r="D740" s="5" t="s">
        <v>186</v>
      </c>
      <c r="E740" s="18">
        <v>654.01009999999997</v>
      </c>
      <c r="F740" s="8">
        <v>244106.8322</v>
      </c>
      <c r="G740" s="9">
        <v>303555454</v>
      </c>
      <c r="H740" s="18">
        <v>24.958300000000001</v>
      </c>
      <c r="I740" s="8">
        <v>2244.5524999999998</v>
      </c>
      <c r="J740" s="9">
        <v>3365379</v>
      </c>
      <c r="K740" s="18">
        <v>678.96839999999997</v>
      </c>
      <c r="L740" s="8">
        <v>246351.3847</v>
      </c>
      <c r="M740" s="9">
        <v>306920833</v>
      </c>
      <c r="N740" s="29">
        <v>16.0075</v>
      </c>
      <c r="O740" s="30">
        <v>16.035</v>
      </c>
      <c r="P740" s="30">
        <v>14.0825</v>
      </c>
      <c r="Q740" s="30">
        <v>15.0825</v>
      </c>
      <c r="R740" s="31">
        <v>-5.7799999999999997E-2</v>
      </c>
    </row>
    <row r="741" spans="1:18" x14ac:dyDescent="0.2">
      <c r="A741" s="11">
        <v>45007</v>
      </c>
      <c r="B741" s="5" t="s">
        <v>240</v>
      </c>
      <c r="C741" s="10">
        <v>44986</v>
      </c>
      <c r="D741" s="5" t="s">
        <v>186</v>
      </c>
      <c r="E741" s="18">
        <v>473.86419999999998</v>
      </c>
      <c r="F741" s="8">
        <v>143618.8597</v>
      </c>
      <c r="G741" s="9">
        <v>153146771</v>
      </c>
      <c r="H741" s="18">
        <v>21.907699999999998</v>
      </c>
      <c r="I741" s="8">
        <v>2078.3715000000002</v>
      </c>
      <c r="J741" s="9">
        <v>3109643</v>
      </c>
      <c r="K741" s="18">
        <v>495.77190000000002</v>
      </c>
      <c r="L741" s="8">
        <v>145697.23120000001</v>
      </c>
      <c r="M741" s="9">
        <v>156256414</v>
      </c>
      <c r="N741" s="29">
        <v>15.0825</v>
      </c>
      <c r="O741" s="30">
        <v>15.092499999999999</v>
      </c>
      <c r="P741" s="30">
        <v>14.2425</v>
      </c>
      <c r="Q741" s="30">
        <v>14.807499999999999</v>
      </c>
      <c r="R741" s="31">
        <v>-1.8200000000000001E-2</v>
      </c>
    </row>
    <row r="742" spans="1:18" x14ac:dyDescent="0.2">
      <c r="A742" s="11">
        <v>45008</v>
      </c>
      <c r="B742" s="5" t="s">
        <v>243</v>
      </c>
      <c r="C742" s="10">
        <v>44986</v>
      </c>
      <c r="D742" s="5" t="s">
        <v>186</v>
      </c>
      <c r="E742" s="18">
        <v>715.23800000000006</v>
      </c>
      <c r="F742" s="8">
        <v>421356.29359999998</v>
      </c>
      <c r="G742" s="9">
        <v>444183514</v>
      </c>
      <c r="H742" s="18">
        <v>21.545100000000001</v>
      </c>
      <c r="I742" s="8">
        <v>2341.8094000000001</v>
      </c>
      <c r="J742" s="9">
        <v>3519256</v>
      </c>
      <c r="K742" s="18">
        <v>736.78309999999999</v>
      </c>
      <c r="L742" s="8">
        <v>423698.103</v>
      </c>
      <c r="M742" s="9">
        <v>447702770</v>
      </c>
      <c r="N742" s="29">
        <v>14.807499999999999</v>
      </c>
      <c r="O742" s="30">
        <v>15.057499999999999</v>
      </c>
      <c r="P742" s="30">
        <v>13.9025</v>
      </c>
      <c r="Q742" s="30">
        <v>14.49</v>
      </c>
      <c r="R742" s="31">
        <v>-2.1399999999999999E-2</v>
      </c>
    </row>
    <row r="743" spans="1:18" x14ac:dyDescent="0.2">
      <c r="A743" s="11">
        <v>45009</v>
      </c>
      <c r="B743" s="5" t="s">
        <v>241</v>
      </c>
      <c r="C743" s="10">
        <v>44986</v>
      </c>
      <c r="D743" s="5" t="s">
        <v>186</v>
      </c>
      <c r="E743" s="18">
        <v>612.75289999999995</v>
      </c>
      <c r="F743" s="8">
        <v>132264.2457</v>
      </c>
      <c r="G743" s="9">
        <v>147930431</v>
      </c>
      <c r="H743" s="18">
        <v>23.6096</v>
      </c>
      <c r="I743" s="8">
        <v>2688.1610999999998</v>
      </c>
      <c r="J743" s="9">
        <v>4219125</v>
      </c>
      <c r="K743" s="18">
        <v>636.36249999999995</v>
      </c>
      <c r="L743" s="8">
        <v>134952.4068</v>
      </c>
      <c r="M743" s="9">
        <v>152149556</v>
      </c>
      <c r="N743" s="29">
        <v>14.49</v>
      </c>
      <c r="O743" s="30">
        <v>15.43</v>
      </c>
      <c r="P743" s="30">
        <v>14.202500000000001</v>
      </c>
      <c r="Q743" s="30">
        <v>15.24</v>
      </c>
      <c r="R743" s="31">
        <v>5.1799999999999999E-2</v>
      </c>
    </row>
    <row r="744" spans="1:18" x14ac:dyDescent="0.2">
      <c r="A744" s="11">
        <v>45012</v>
      </c>
      <c r="B744" s="5" t="s">
        <v>244</v>
      </c>
      <c r="C744" s="10">
        <v>44986</v>
      </c>
      <c r="D744" s="5" t="s">
        <v>186</v>
      </c>
      <c r="E744" s="18">
        <v>640.27729999999997</v>
      </c>
      <c r="F744" s="8">
        <v>177265.50169999999</v>
      </c>
      <c r="G744" s="9">
        <v>203582159</v>
      </c>
      <c r="H744" s="18">
        <v>21.9772</v>
      </c>
      <c r="I744" s="8">
        <v>2398.8816999999999</v>
      </c>
      <c r="J744" s="9">
        <v>3789823</v>
      </c>
      <c r="K744" s="18">
        <v>662.25450000000001</v>
      </c>
      <c r="L744" s="8">
        <v>179664.38339999999</v>
      </c>
      <c r="M744" s="9">
        <v>207371982</v>
      </c>
      <c r="N744" s="29">
        <v>15.24</v>
      </c>
      <c r="O744" s="30">
        <v>16.092500000000001</v>
      </c>
      <c r="P744" s="30">
        <v>15.0975</v>
      </c>
      <c r="Q744" s="30">
        <v>15.445</v>
      </c>
      <c r="R744" s="31">
        <v>1.35E-2</v>
      </c>
    </row>
    <row r="745" spans="1:18" x14ac:dyDescent="0.2">
      <c r="A745" s="11">
        <v>45013</v>
      </c>
      <c r="B745" s="5" t="s">
        <v>242</v>
      </c>
      <c r="C745" s="10">
        <v>44986</v>
      </c>
      <c r="D745" s="5" t="s">
        <v>186</v>
      </c>
      <c r="E745" s="18">
        <v>551.28750000000002</v>
      </c>
      <c r="F745" s="8">
        <v>242215.84599999999</v>
      </c>
      <c r="G745" s="9">
        <v>298167404</v>
      </c>
      <c r="H745" s="18">
        <v>23.558199999999999</v>
      </c>
      <c r="I745" s="8">
        <v>1963.1548</v>
      </c>
      <c r="J745" s="9">
        <v>3284669</v>
      </c>
      <c r="K745" s="18">
        <v>574.84569999999997</v>
      </c>
      <c r="L745" s="8">
        <v>244179.00080000001</v>
      </c>
      <c r="M745" s="9">
        <v>301452073</v>
      </c>
      <c r="N745" s="29">
        <v>15.445</v>
      </c>
      <c r="O745" s="30">
        <v>15.6075</v>
      </c>
      <c r="P745" s="30">
        <v>14.865</v>
      </c>
      <c r="Q745" s="30">
        <v>15.1</v>
      </c>
      <c r="R745" s="31">
        <v>-2.23E-2</v>
      </c>
    </row>
    <row r="746" spans="1:18" x14ac:dyDescent="0.2">
      <c r="A746" s="11">
        <v>45014</v>
      </c>
      <c r="B746" s="5" t="s">
        <v>240</v>
      </c>
      <c r="C746" s="10">
        <v>44986</v>
      </c>
      <c r="D746" s="5" t="s">
        <v>186</v>
      </c>
      <c r="E746" s="18">
        <v>657.27689999999996</v>
      </c>
      <c r="F746" s="8">
        <v>377720.32020000002</v>
      </c>
      <c r="G746" s="9">
        <v>402080171</v>
      </c>
      <c r="H746" s="18">
        <v>28.7864</v>
      </c>
      <c r="I746" s="8">
        <v>1740.8047999999999</v>
      </c>
      <c r="J746" s="9">
        <v>2762104</v>
      </c>
      <c r="K746" s="18">
        <v>686.06330000000003</v>
      </c>
      <c r="L746" s="8">
        <v>379461.125</v>
      </c>
      <c r="M746" s="9">
        <v>404842275</v>
      </c>
      <c r="N746" s="29">
        <v>15.1</v>
      </c>
      <c r="O746" s="30">
        <v>15.1</v>
      </c>
      <c r="P746" s="30">
        <v>13.32</v>
      </c>
      <c r="Q746" s="30">
        <v>13.6275</v>
      </c>
      <c r="R746" s="31">
        <v>-9.7500000000000003E-2</v>
      </c>
    </row>
    <row r="747" spans="1:18" x14ac:dyDescent="0.2">
      <c r="A747" s="11">
        <v>45016</v>
      </c>
      <c r="B747" s="5" t="s">
        <v>241</v>
      </c>
      <c r="C747" s="10">
        <v>44986</v>
      </c>
      <c r="D747" s="5" t="s">
        <v>186</v>
      </c>
      <c r="E747" s="18">
        <v>499.77069999999998</v>
      </c>
      <c r="F747" s="8">
        <v>120575.9731</v>
      </c>
      <c r="G747" s="9">
        <v>134262604</v>
      </c>
      <c r="H747" s="18">
        <v>29.08</v>
      </c>
      <c r="I747" s="8">
        <v>1564.8855000000001</v>
      </c>
      <c r="J747" s="9">
        <v>2395494</v>
      </c>
      <c r="K747" s="18">
        <v>528.85069999999996</v>
      </c>
      <c r="L747" s="8">
        <v>122140.85860000001</v>
      </c>
      <c r="M747" s="9">
        <v>136658098</v>
      </c>
      <c r="N747" s="29">
        <v>13.6275</v>
      </c>
      <c r="O747" s="30">
        <v>13.6275</v>
      </c>
      <c r="P747" s="30">
        <v>12.0725</v>
      </c>
      <c r="Q747" s="30">
        <v>12.935</v>
      </c>
      <c r="R747" s="31">
        <v>-5.0799999999999998E-2</v>
      </c>
    </row>
    <row r="748" spans="1:18" x14ac:dyDescent="0.2">
      <c r="A748" s="11">
        <v>45019</v>
      </c>
      <c r="B748" s="5" t="s">
        <v>244</v>
      </c>
      <c r="C748" s="10">
        <v>45017</v>
      </c>
      <c r="D748" s="5" t="s">
        <v>187</v>
      </c>
      <c r="E748" s="18">
        <v>457.69959999999998</v>
      </c>
      <c r="F748" s="8">
        <v>188618.7959</v>
      </c>
      <c r="G748" s="9">
        <v>227946448</v>
      </c>
      <c r="H748" s="18">
        <v>23.831600000000002</v>
      </c>
      <c r="I748" s="8">
        <v>1437.1945000000001</v>
      </c>
      <c r="J748" s="9">
        <v>2120933</v>
      </c>
      <c r="K748" s="18">
        <v>481.53120000000001</v>
      </c>
      <c r="L748" s="8">
        <v>190055.99040000001</v>
      </c>
      <c r="M748" s="9">
        <v>230067381</v>
      </c>
      <c r="N748" s="29">
        <v>12.935</v>
      </c>
      <c r="O748" s="30">
        <v>13.49</v>
      </c>
      <c r="P748" s="30">
        <v>12.465</v>
      </c>
      <c r="Q748" s="30">
        <v>12.585000000000001</v>
      </c>
      <c r="R748" s="31">
        <v>-2.7099999999999999E-2</v>
      </c>
    </row>
    <row r="749" spans="1:18" x14ac:dyDescent="0.2">
      <c r="A749" s="11">
        <v>45021</v>
      </c>
      <c r="B749" s="5" t="s">
        <v>240</v>
      </c>
      <c r="C749" s="10">
        <v>45017</v>
      </c>
      <c r="D749" s="5" t="s">
        <v>187</v>
      </c>
      <c r="E749" s="18">
        <v>426.92140000000001</v>
      </c>
      <c r="F749" s="8">
        <v>163410.08689999999</v>
      </c>
      <c r="G749" s="9">
        <v>172837848</v>
      </c>
      <c r="H749" s="18">
        <v>28.959900000000001</v>
      </c>
      <c r="I749" s="8">
        <v>1813.4657</v>
      </c>
      <c r="J749" s="9">
        <v>2635527</v>
      </c>
      <c r="K749" s="18">
        <v>455.88130000000001</v>
      </c>
      <c r="L749" s="8">
        <v>165223.5526</v>
      </c>
      <c r="M749" s="9">
        <v>175473375</v>
      </c>
      <c r="N749" s="29">
        <v>12.585000000000001</v>
      </c>
      <c r="O749" s="30">
        <v>12.805</v>
      </c>
      <c r="P749" s="30">
        <v>12.0525</v>
      </c>
      <c r="Q749" s="30">
        <v>12.4125</v>
      </c>
      <c r="R749" s="31">
        <v>-1.37E-2</v>
      </c>
    </row>
    <row r="750" spans="1:18" x14ac:dyDescent="0.2">
      <c r="A750" s="11">
        <v>45022</v>
      </c>
      <c r="B750" s="5" t="s">
        <v>243</v>
      </c>
      <c r="C750" s="10">
        <v>45017</v>
      </c>
      <c r="D750" s="5" t="s">
        <v>187</v>
      </c>
      <c r="E750" s="18">
        <v>584.19500000000005</v>
      </c>
      <c r="F750" s="8">
        <v>392468.7072</v>
      </c>
      <c r="G750" s="9">
        <v>405684258</v>
      </c>
      <c r="H750" s="18">
        <v>28.194800000000001</v>
      </c>
      <c r="I750" s="8">
        <v>1807.6692</v>
      </c>
      <c r="J750" s="9">
        <v>2633572</v>
      </c>
      <c r="K750" s="18">
        <v>612.38980000000004</v>
      </c>
      <c r="L750" s="8">
        <v>394276.37640000001</v>
      </c>
      <c r="M750" s="9">
        <v>408317830</v>
      </c>
      <c r="N750" s="29">
        <v>12.4125</v>
      </c>
      <c r="O750" s="30">
        <v>12.57</v>
      </c>
      <c r="P750" s="30">
        <v>11.65</v>
      </c>
      <c r="Q750" s="30">
        <v>11.797499999999999</v>
      </c>
      <c r="R750" s="31">
        <v>-4.9500000000000002E-2</v>
      </c>
    </row>
    <row r="751" spans="1:18" x14ac:dyDescent="0.2">
      <c r="A751" s="11">
        <v>45026</v>
      </c>
      <c r="B751" s="5" t="s">
        <v>244</v>
      </c>
      <c r="C751" s="10">
        <v>45017</v>
      </c>
      <c r="D751" s="5" t="s">
        <v>187</v>
      </c>
      <c r="E751" s="18">
        <v>421.89330000000001</v>
      </c>
      <c r="F751" s="8">
        <v>146315.63370000001</v>
      </c>
      <c r="G751" s="9">
        <v>162457383</v>
      </c>
      <c r="H751" s="18">
        <v>27.554400000000001</v>
      </c>
      <c r="I751" s="8">
        <v>1856.0451</v>
      </c>
      <c r="J751" s="9">
        <v>2709465</v>
      </c>
      <c r="K751" s="18">
        <v>449.4477</v>
      </c>
      <c r="L751" s="8">
        <v>148171.67879999999</v>
      </c>
      <c r="M751" s="9">
        <v>165166848</v>
      </c>
      <c r="N751" s="29">
        <v>11.797499999999999</v>
      </c>
      <c r="O751" s="30">
        <v>12.5625</v>
      </c>
      <c r="P751" s="30">
        <v>11.797499999999999</v>
      </c>
      <c r="Q751" s="30">
        <v>12.272500000000001</v>
      </c>
      <c r="R751" s="31">
        <v>4.0300000000000002E-2</v>
      </c>
    </row>
    <row r="752" spans="1:18" x14ac:dyDescent="0.2">
      <c r="A752" s="11">
        <v>45027</v>
      </c>
      <c r="B752" s="5" t="s">
        <v>242</v>
      </c>
      <c r="C752" s="10">
        <v>45017</v>
      </c>
      <c r="D752" s="5" t="s">
        <v>187</v>
      </c>
      <c r="E752" s="18">
        <v>474.10899999999998</v>
      </c>
      <c r="F752" s="8">
        <v>236416.19089999999</v>
      </c>
      <c r="G752" s="9">
        <v>279574684</v>
      </c>
      <c r="H752" s="18">
        <v>25.8569</v>
      </c>
      <c r="I752" s="8">
        <v>1902.8557000000001</v>
      </c>
      <c r="J752" s="9">
        <v>2737760</v>
      </c>
      <c r="K752" s="18">
        <v>499.96589999999998</v>
      </c>
      <c r="L752" s="8">
        <v>238319.0466</v>
      </c>
      <c r="M752" s="9">
        <v>282312444</v>
      </c>
      <c r="N752" s="29">
        <v>12.272500000000001</v>
      </c>
      <c r="O752" s="30">
        <v>12.272500000000001</v>
      </c>
      <c r="P752" s="30">
        <v>11.664999999999999</v>
      </c>
      <c r="Q752" s="30">
        <v>11.975</v>
      </c>
      <c r="R752" s="31">
        <v>-2.4199999999999999E-2</v>
      </c>
    </row>
    <row r="753" spans="1:18" x14ac:dyDescent="0.2">
      <c r="A753" s="11">
        <v>45028</v>
      </c>
      <c r="B753" s="5" t="s">
        <v>240</v>
      </c>
      <c r="C753" s="10">
        <v>45017</v>
      </c>
      <c r="D753" s="5" t="s">
        <v>187</v>
      </c>
      <c r="E753" s="18">
        <v>389.20089999999999</v>
      </c>
      <c r="F753" s="8">
        <v>159812.26629999999</v>
      </c>
      <c r="G753" s="9">
        <v>166373506</v>
      </c>
      <c r="H753" s="18">
        <v>30.626300000000001</v>
      </c>
      <c r="I753" s="8">
        <v>2251.4539</v>
      </c>
      <c r="J753" s="9">
        <v>3462631</v>
      </c>
      <c r="K753" s="18">
        <v>419.8272</v>
      </c>
      <c r="L753" s="8">
        <v>162063.72020000001</v>
      </c>
      <c r="M753" s="9">
        <v>169836137</v>
      </c>
      <c r="N753" s="29">
        <v>11.975</v>
      </c>
      <c r="O753" s="30">
        <v>12.395</v>
      </c>
      <c r="P753" s="30">
        <v>11.975</v>
      </c>
      <c r="Q753" s="30">
        <v>12.272500000000001</v>
      </c>
      <c r="R753" s="31">
        <v>2.4799999999999999E-2</v>
      </c>
    </row>
    <row r="754" spans="1:18" x14ac:dyDescent="0.2">
      <c r="A754" s="11">
        <v>45029</v>
      </c>
      <c r="B754" s="5" t="s">
        <v>243</v>
      </c>
      <c r="C754" s="10">
        <v>45017</v>
      </c>
      <c r="D754" s="5" t="s">
        <v>187</v>
      </c>
      <c r="E754" s="18">
        <v>622.02599999999995</v>
      </c>
      <c r="F754" s="8">
        <v>424566.45030000003</v>
      </c>
      <c r="G754" s="9">
        <v>430863049</v>
      </c>
      <c r="H754" s="18">
        <v>31.636600000000001</v>
      </c>
      <c r="I754" s="8">
        <v>2522.1255000000001</v>
      </c>
      <c r="J754" s="9">
        <v>3819378</v>
      </c>
      <c r="K754" s="18">
        <v>653.6626</v>
      </c>
      <c r="L754" s="8">
        <v>427088.57579999999</v>
      </c>
      <c r="M754" s="9">
        <v>434682427</v>
      </c>
      <c r="N754" s="29">
        <v>12.272500000000001</v>
      </c>
      <c r="O754" s="30">
        <v>12.51</v>
      </c>
      <c r="P754" s="30">
        <v>11.84</v>
      </c>
      <c r="Q754" s="30">
        <v>11.907500000000001</v>
      </c>
      <c r="R754" s="31">
        <v>-2.9700000000000001E-2</v>
      </c>
    </row>
    <row r="755" spans="1:18" x14ac:dyDescent="0.2">
      <c r="A755" s="11">
        <v>45033</v>
      </c>
      <c r="B755" s="5" t="s">
        <v>244</v>
      </c>
      <c r="C755" s="10">
        <v>45017</v>
      </c>
      <c r="D755" s="5" t="s">
        <v>187</v>
      </c>
      <c r="E755" s="18">
        <v>588.71469999999999</v>
      </c>
      <c r="F755" s="8">
        <v>188058.35440000001</v>
      </c>
      <c r="G755" s="9">
        <v>203865273</v>
      </c>
      <c r="H755" s="18">
        <v>36.238999999999997</v>
      </c>
      <c r="I755" s="8">
        <v>3114.9272999999998</v>
      </c>
      <c r="J755" s="9">
        <v>4671508</v>
      </c>
      <c r="K755" s="18">
        <v>624.95370000000003</v>
      </c>
      <c r="L755" s="8">
        <v>191173.28169999999</v>
      </c>
      <c r="M755" s="9">
        <v>208536781</v>
      </c>
      <c r="N755" s="29">
        <v>11.907500000000001</v>
      </c>
      <c r="O755" s="30">
        <v>13.272500000000001</v>
      </c>
      <c r="P755" s="30">
        <v>11.907500000000001</v>
      </c>
      <c r="Q755" s="30">
        <v>12.265000000000001</v>
      </c>
      <c r="R755" s="31">
        <v>0.03</v>
      </c>
    </row>
    <row r="756" spans="1:18" x14ac:dyDescent="0.2">
      <c r="A756" s="11">
        <v>45034</v>
      </c>
      <c r="B756" s="5" t="s">
        <v>242</v>
      </c>
      <c r="C756" s="10">
        <v>45017</v>
      </c>
      <c r="D756" s="5" t="s">
        <v>187</v>
      </c>
      <c r="E756" s="18">
        <v>581.32929999999999</v>
      </c>
      <c r="F756" s="8">
        <v>290819.57049999997</v>
      </c>
      <c r="G756" s="9">
        <v>339997268</v>
      </c>
      <c r="H756" s="18">
        <v>30.4665</v>
      </c>
      <c r="I756" s="8">
        <v>2686.1246999999998</v>
      </c>
      <c r="J756" s="9">
        <v>4048413</v>
      </c>
      <c r="K756" s="18">
        <v>611.79579999999999</v>
      </c>
      <c r="L756" s="8">
        <v>293505.69520000002</v>
      </c>
      <c r="M756" s="9">
        <v>344045681</v>
      </c>
      <c r="N756" s="29">
        <v>12.265000000000001</v>
      </c>
      <c r="O756" s="30">
        <v>12.525</v>
      </c>
      <c r="P756" s="30">
        <v>11.862500000000001</v>
      </c>
      <c r="Q756" s="30">
        <v>12.074999999999999</v>
      </c>
      <c r="R756" s="31">
        <v>-1.55E-2</v>
      </c>
    </row>
    <row r="757" spans="1:18" x14ac:dyDescent="0.2">
      <c r="A757" s="11">
        <v>45035</v>
      </c>
      <c r="B757" s="5" t="s">
        <v>240</v>
      </c>
      <c r="C757" s="10">
        <v>45017</v>
      </c>
      <c r="D757" s="5" t="s">
        <v>187</v>
      </c>
      <c r="E757" s="18">
        <v>473.74549999999999</v>
      </c>
      <c r="F757" s="8">
        <v>195325.0772</v>
      </c>
      <c r="G757" s="9">
        <v>199193326</v>
      </c>
      <c r="H757" s="18">
        <v>27.5076</v>
      </c>
      <c r="I757" s="8">
        <v>2570.0383000000002</v>
      </c>
      <c r="J757" s="9">
        <v>3924372</v>
      </c>
      <c r="K757" s="18">
        <v>501.25310000000002</v>
      </c>
      <c r="L757" s="8">
        <v>197895.11550000001</v>
      </c>
      <c r="M757" s="9">
        <v>203117698</v>
      </c>
      <c r="N757" s="29">
        <v>12.074999999999999</v>
      </c>
      <c r="O757" s="30">
        <v>12.47</v>
      </c>
      <c r="P757" s="30">
        <v>11.1075</v>
      </c>
      <c r="Q757" s="30">
        <v>12.1525</v>
      </c>
      <c r="R757" s="31">
        <v>6.4000000000000003E-3</v>
      </c>
    </row>
    <row r="758" spans="1:18" x14ac:dyDescent="0.2">
      <c r="A758" s="11">
        <v>45036</v>
      </c>
      <c r="B758" s="5" t="s">
        <v>243</v>
      </c>
      <c r="C758" s="10">
        <v>45017</v>
      </c>
      <c r="D758" s="5" t="s">
        <v>187</v>
      </c>
      <c r="E758" s="18">
        <v>558.54300000000001</v>
      </c>
      <c r="F758" s="8">
        <v>396617.54690000002</v>
      </c>
      <c r="G758" s="9">
        <v>400053891</v>
      </c>
      <c r="H758" s="18">
        <v>22.811299999999999</v>
      </c>
      <c r="I758" s="8">
        <v>2288.2105000000001</v>
      </c>
      <c r="J758" s="9">
        <v>3455133</v>
      </c>
      <c r="K758" s="18">
        <v>581.35429999999997</v>
      </c>
      <c r="L758" s="8">
        <v>398905.7574</v>
      </c>
      <c r="M758" s="9">
        <v>403509024</v>
      </c>
      <c r="N758" s="29">
        <v>12.1525</v>
      </c>
      <c r="O758" s="30">
        <v>12.397500000000001</v>
      </c>
      <c r="P758" s="30">
        <v>11.58</v>
      </c>
      <c r="Q758" s="30">
        <v>11.94</v>
      </c>
      <c r="R758" s="31">
        <v>-1.7500000000000002E-2</v>
      </c>
    </row>
    <row r="759" spans="1:18" x14ac:dyDescent="0.2">
      <c r="A759" s="11">
        <v>45037</v>
      </c>
      <c r="B759" s="5" t="s">
        <v>241</v>
      </c>
      <c r="C759" s="10">
        <v>45017</v>
      </c>
      <c r="D759" s="5" t="s">
        <v>187</v>
      </c>
      <c r="E759" s="18">
        <v>432.78109999999998</v>
      </c>
      <c r="F759" s="8">
        <v>121509.51149999999</v>
      </c>
      <c r="G759" s="9">
        <v>128283380</v>
      </c>
      <c r="H759" s="18">
        <v>23.648499999999999</v>
      </c>
      <c r="I759" s="8">
        <v>2785.7381999999998</v>
      </c>
      <c r="J759" s="9">
        <v>4236720</v>
      </c>
      <c r="K759" s="18">
        <v>456.42959999999999</v>
      </c>
      <c r="L759" s="8">
        <v>124295.2497</v>
      </c>
      <c r="M759" s="9">
        <v>132520100</v>
      </c>
      <c r="N759" s="29">
        <v>11.94</v>
      </c>
      <c r="O759" s="30">
        <v>12.04</v>
      </c>
      <c r="P759" s="30">
        <v>11.52</v>
      </c>
      <c r="Q759" s="30">
        <v>11.63</v>
      </c>
      <c r="R759" s="31">
        <v>-2.5999999999999999E-2</v>
      </c>
    </row>
    <row r="760" spans="1:18" x14ac:dyDescent="0.2">
      <c r="A760" s="11">
        <v>45040</v>
      </c>
      <c r="B760" s="5" t="s">
        <v>244</v>
      </c>
      <c r="C760" s="10">
        <v>45017</v>
      </c>
      <c r="D760" s="5" t="s">
        <v>187</v>
      </c>
      <c r="E760" s="18">
        <v>480.79320000000001</v>
      </c>
      <c r="F760" s="8">
        <v>167747.07930000001</v>
      </c>
      <c r="G760" s="9">
        <v>182038894</v>
      </c>
      <c r="H760" s="18">
        <v>24.4954</v>
      </c>
      <c r="I760" s="8">
        <v>3025.7109999999998</v>
      </c>
      <c r="J760" s="9">
        <v>4557474</v>
      </c>
      <c r="K760" s="18">
        <v>505.28859999999997</v>
      </c>
      <c r="L760" s="8">
        <v>170772.79029999999</v>
      </c>
      <c r="M760" s="9">
        <v>186596368</v>
      </c>
      <c r="N760" s="29">
        <v>11.63</v>
      </c>
      <c r="O760" s="30">
        <v>12.205</v>
      </c>
      <c r="P760" s="30">
        <v>11.58</v>
      </c>
      <c r="Q760" s="30">
        <v>11.6675</v>
      </c>
      <c r="R760" s="31">
        <v>3.2000000000000002E-3</v>
      </c>
    </row>
    <row r="761" spans="1:18" x14ac:dyDescent="0.2">
      <c r="A761" s="11">
        <v>45041</v>
      </c>
      <c r="B761" s="5" t="s">
        <v>242</v>
      </c>
      <c r="C761" s="10">
        <v>45017</v>
      </c>
      <c r="D761" s="5" t="s">
        <v>187</v>
      </c>
      <c r="E761" s="18">
        <v>499.57979999999998</v>
      </c>
      <c r="F761" s="8">
        <v>264432.14289999998</v>
      </c>
      <c r="G761" s="9">
        <v>309067193</v>
      </c>
      <c r="H761" s="18">
        <v>27.034800000000001</v>
      </c>
      <c r="I761" s="8">
        <v>2947.3085000000001</v>
      </c>
      <c r="J761" s="9">
        <v>4339293</v>
      </c>
      <c r="K761" s="18">
        <v>526.6146</v>
      </c>
      <c r="L761" s="8">
        <v>267379.45140000002</v>
      </c>
      <c r="M761" s="9">
        <v>313406486</v>
      </c>
      <c r="N761" s="29">
        <v>11.6675</v>
      </c>
      <c r="O761" s="30">
        <v>11.8125</v>
      </c>
      <c r="P761" s="30">
        <v>11.425000000000001</v>
      </c>
      <c r="Q761" s="30">
        <v>11.52</v>
      </c>
      <c r="R761" s="31">
        <v>-1.26E-2</v>
      </c>
    </row>
    <row r="762" spans="1:18" x14ac:dyDescent="0.2">
      <c r="A762" s="11">
        <v>45042</v>
      </c>
      <c r="B762" s="5" t="s">
        <v>240</v>
      </c>
      <c r="C762" s="10">
        <v>45017</v>
      </c>
      <c r="D762" s="5" t="s">
        <v>187</v>
      </c>
      <c r="E762" s="18">
        <v>489.5539</v>
      </c>
      <c r="F762" s="8">
        <v>202362.58739999999</v>
      </c>
      <c r="G762" s="9">
        <v>204215027</v>
      </c>
      <c r="H762" s="18">
        <v>23.3249</v>
      </c>
      <c r="I762" s="8">
        <v>2402.7840999999999</v>
      </c>
      <c r="J762" s="9">
        <v>3436705</v>
      </c>
      <c r="K762" s="18">
        <v>512.87879999999996</v>
      </c>
      <c r="L762" s="8">
        <v>204765.37150000001</v>
      </c>
      <c r="M762" s="9">
        <v>207651732</v>
      </c>
      <c r="N762" s="29">
        <v>11.52</v>
      </c>
      <c r="O762" s="30">
        <v>11.897500000000001</v>
      </c>
      <c r="P762" s="30">
        <v>11.297499999999999</v>
      </c>
      <c r="Q762" s="30">
        <v>11.6525</v>
      </c>
      <c r="R762" s="31">
        <v>1.15E-2</v>
      </c>
    </row>
    <row r="763" spans="1:18" x14ac:dyDescent="0.2">
      <c r="A763" s="11">
        <v>45043</v>
      </c>
      <c r="B763" s="5" t="s">
        <v>243</v>
      </c>
      <c r="C763" s="10">
        <v>45017</v>
      </c>
      <c r="D763" s="5" t="s">
        <v>187</v>
      </c>
      <c r="E763" s="18">
        <v>557.0308</v>
      </c>
      <c r="F763" s="8">
        <v>387174.56890000001</v>
      </c>
      <c r="G763" s="9">
        <v>383429102</v>
      </c>
      <c r="H763" s="18">
        <v>28.172699999999999</v>
      </c>
      <c r="I763" s="8">
        <v>2179.7103999999999</v>
      </c>
      <c r="J763" s="9">
        <v>3145400</v>
      </c>
      <c r="K763" s="18">
        <v>585.20349999999996</v>
      </c>
      <c r="L763" s="8">
        <v>389354.27929999999</v>
      </c>
      <c r="M763" s="9">
        <v>386574502</v>
      </c>
      <c r="N763" s="29">
        <v>11.6525</v>
      </c>
      <c r="O763" s="30">
        <v>12.02</v>
      </c>
      <c r="P763" s="30">
        <v>10.96</v>
      </c>
      <c r="Q763" s="30">
        <v>11.425000000000001</v>
      </c>
      <c r="R763" s="31">
        <v>-1.95E-2</v>
      </c>
    </row>
    <row r="764" spans="1:18" x14ac:dyDescent="0.2">
      <c r="A764" s="11">
        <v>45044</v>
      </c>
      <c r="B764" s="5" t="s">
        <v>241</v>
      </c>
      <c r="C764" s="10">
        <v>45017</v>
      </c>
      <c r="D764" s="5" t="s">
        <v>187</v>
      </c>
      <c r="E764" s="18">
        <v>434.61470000000003</v>
      </c>
      <c r="F764" s="8">
        <v>134447.0577</v>
      </c>
      <c r="G764" s="9">
        <v>143787472</v>
      </c>
      <c r="H764" s="18">
        <v>39.1205</v>
      </c>
      <c r="I764" s="8">
        <v>2216.6315</v>
      </c>
      <c r="J764" s="9">
        <v>3169863</v>
      </c>
      <c r="K764" s="18">
        <v>473.73520000000002</v>
      </c>
      <c r="L764" s="8">
        <v>136663.68919999999</v>
      </c>
      <c r="M764" s="9">
        <v>146957335</v>
      </c>
      <c r="N764" s="29">
        <v>11.425000000000001</v>
      </c>
      <c r="O764" s="30">
        <v>11.5425</v>
      </c>
      <c r="P764" s="30">
        <v>10.7875</v>
      </c>
      <c r="Q764" s="30">
        <v>10.9475</v>
      </c>
      <c r="R764" s="31">
        <v>-4.1799999999999997E-2</v>
      </c>
    </row>
    <row r="765" spans="1:18" x14ac:dyDescent="0.2">
      <c r="A765" s="11">
        <v>45048</v>
      </c>
      <c r="B765" s="5" t="s">
        <v>242</v>
      </c>
      <c r="C765" s="10">
        <v>45047</v>
      </c>
      <c r="D765" s="5" t="s">
        <v>187</v>
      </c>
      <c r="E765" s="18">
        <v>427.65890000000002</v>
      </c>
      <c r="F765" s="8">
        <v>225864.77660000001</v>
      </c>
      <c r="G765" s="9">
        <v>259704510</v>
      </c>
      <c r="H765" s="18">
        <v>34.446599999999997</v>
      </c>
      <c r="I765" s="8">
        <v>2082.6909999999998</v>
      </c>
      <c r="J765" s="9">
        <v>2873363</v>
      </c>
      <c r="K765" s="18">
        <v>462.10550000000001</v>
      </c>
      <c r="L765" s="8">
        <v>227947.4676</v>
      </c>
      <c r="M765" s="9">
        <v>262577873</v>
      </c>
      <c r="N765" s="29">
        <v>10.9475</v>
      </c>
      <c r="O765" s="30">
        <v>12.0625</v>
      </c>
      <c r="P765" s="30">
        <v>10.9475</v>
      </c>
      <c r="Q765" s="30">
        <v>11.897500000000001</v>
      </c>
      <c r="R765" s="31">
        <v>8.6800000000000002E-2</v>
      </c>
    </row>
    <row r="766" spans="1:18" x14ac:dyDescent="0.2">
      <c r="A766" s="11">
        <v>45049</v>
      </c>
      <c r="B766" s="5" t="s">
        <v>240</v>
      </c>
      <c r="C766" s="10">
        <v>45047</v>
      </c>
      <c r="D766" s="5" t="s">
        <v>187</v>
      </c>
      <c r="E766" s="18">
        <v>461.76159999999999</v>
      </c>
      <c r="F766" s="8">
        <v>185703.16130000001</v>
      </c>
      <c r="G766" s="9">
        <v>185405386</v>
      </c>
      <c r="H766" s="18">
        <v>35.180900000000001</v>
      </c>
      <c r="I766" s="8">
        <v>2095.2748000000001</v>
      </c>
      <c r="J766" s="9">
        <v>2929562</v>
      </c>
      <c r="K766" s="18">
        <v>496.9425</v>
      </c>
      <c r="L766" s="8">
        <v>187798.43609999999</v>
      </c>
      <c r="M766" s="9">
        <v>188334948</v>
      </c>
      <c r="N766" s="29">
        <v>11.897500000000001</v>
      </c>
      <c r="O766" s="30">
        <v>12.25</v>
      </c>
      <c r="P766" s="30">
        <v>11.13</v>
      </c>
      <c r="Q766" s="30">
        <v>11.84</v>
      </c>
      <c r="R766" s="31">
        <v>-4.7999999999999996E-3</v>
      </c>
    </row>
    <row r="767" spans="1:18" x14ac:dyDescent="0.2">
      <c r="A767" s="11">
        <v>45050</v>
      </c>
      <c r="B767" s="5" t="s">
        <v>243</v>
      </c>
      <c r="C767" s="10">
        <v>45047</v>
      </c>
      <c r="D767" s="5" t="s">
        <v>187</v>
      </c>
      <c r="E767" s="18">
        <v>528.96889999999996</v>
      </c>
      <c r="F767" s="8">
        <v>375844.90870000003</v>
      </c>
      <c r="G767" s="9">
        <v>371741349</v>
      </c>
      <c r="H767" s="18">
        <v>34.384900000000002</v>
      </c>
      <c r="I767" s="8">
        <v>2201.2426999999998</v>
      </c>
      <c r="J767" s="9">
        <v>2923715</v>
      </c>
      <c r="K767" s="18">
        <v>563.35379999999998</v>
      </c>
      <c r="L767" s="8">
        <v>378046.15139999997</v>
      </c>
      <c r="M767" s="9">
        <v>374665064</v>
      </c>
      <c r="N767" s="29">
        <v>11.84</v>
      </c>
      <c r="O767" s="30">
        <v>12.03</v>
      </c>
      <c r="P767" s="30">
        <v>11.185</v>
      </c>
      <c r="Q767" s="30">
        <v>11.7325</v>
      </c>
      <c r="R767" s="31">
        <v>-9.1000000000000004E-3</v>
      </c>
    </row>
    <row r="768" spans="1:18" x14ac:dyDescent="0.2">
      <c r="A768" s="11">
        <v>45051</v>
      </c>
      <c r="B768" s="5" t="s">
        <v>241</v>
      </c>
      <c r="C768" s="10">
        <v>45047</v>
      </c>
      <c r="D768" s="5" t="s">
        <v>187</v>
      </c>
      <c r="E768" s="18">
        <v>619.21680000000003</v>
      </c>
      <c r="F768" s="8">
        <v>184218.5141</v>
      </c>
      <c r="G768" s="9">
        <v>191365184</v>
      </c>
      <c r="H768" s="18">
        <v>44.121099999999998</v>
      </c>
      <c r="I768" s="8">
        <v>3134.7076999999999</v>
      </c>
      <c r="J768" s="9">
        <v>4136524</v>
      </c>
      <c r="K768" s="18">
        <v>663.33789999999999</v>
      </c>
      <c r="L768" s="8">
        <v>187353.2218</v>
      </c>
      <c r="M768" s="9">
        <v>195501708</v>
      </c>
      <c r="N768" s="29">
        <v>11.7325</v>
      </c>
      <c r="O768" s="30">
        <v>12.375</v>
      </c>
      <c r="P768" s="30">
        <v>11.53</v>
      </c>
      <c r="Q768" s="30">
        <v>12.295</v>
      </c>
      <c r="R768" s="31">
        <v>4.7899999999999998E-2</v>
      </c>
    </row>
    <row r="769" spans="1:18" x14ac:dyDescent="0.2">
      <c r="A769" s="11">
        <v>45054</v>
      </c>
      <c r="B769" s="5" t="s">
        <v>244</v>
      </c>
      <c r="C769" s="10">
        <v>45047</v>
      </c>
      <c r="D769" s="5" t="s">
        <v>187</v>
      </c>
      <c r="E769" s="18">
        <v>595.42439999999999</v>
      </c>
      <c r="F769" s="8">
        <v>201715.79120000001</v>
      </c>
      <c r="G769" s="9">
        <v>214115246</v>
      </c>
      <c r="H769" s="18">
        <v>40.456000000000003</v>
      </c>
      <c r="I769" s="8">
        <v>2769.0846999999999</v>
      </c>
      <c r="J769" s="9">
        <v>3685109</v>
      </c>
      <c r="K769" s="18">
        <v>635.88040000000001</v>
      </c>
      <c r="L769" s="8">
        <v>204484.87590000001</v>
      </c>
      <c r="M769" s="9">
        <v>217800355</v>
      </c>
      <c r="N769" s="29">
        <v>12.295</v>
      </c>
      <c r="O769" s="30">
        <v>12.91</v>
      </c>
      <c r="P769" s="30">
        <v>11.7225</v>
      </c>
      <c r="Q769" s="30">
        <v>12.635</v>
      </c>
      <c r="R769" s="31">
        <v>2.7699999999999999E-2</v>
      </c>
    </row>
    <row r="770" spans="1:18" x14ac:dyDescent="0.2">
      <c r="A770" s="11">
        <v>45055</v>
      </c>
      <c r="B770" s="5" t="s">
        <v>242</v>
      </c>
      <c r="C770" s="10">
        <v>45047</v>
      </c>
      <c r="D770" s="5" t="s">
        <v>187</v>
      </c>
      <c r="E770" s="18">
        <v>565.02250000000004</v>
      </c>
      <c r="F770" s="8">
        <v>298859.42629999999</v>
      </c>
      <c r="G770" s="9">
        <v>341313755</v>
      </c>
      <c r="H770" s="18">
        <v>36.954000000000001</v>
      </c>
      <c r="I770" s="8">
        <v>2527.1003000000001</v>
      </c>
      <c r="J770" s="9">
        <v>3404801</v>
      </c>
      <c r="K770" s="18">
        <v>601.97649999999999</v>
      </c>
      <c r="L770" s="8">
        <v>301386.52659999998</v>
      </c>
      <c r="M770" s="9">
        <v>344718556</v>
      </c>
      <c r="N770" s="29">
        <v>12.635</v>
      </c>
      <c r="O770" s="30">
        <v>12.815</v>
      </c>
      <c r="P770" s="30">
        <v>11.657500000000001</v>
      </c>
      <c r="Q770" s="30">
        <v>12.6775</v>
      </c>
      <c r="R770" s="31">
        <v>3.3999999999999998E-3</v>
      </c>
    </row>
    <row r="771" spans="1:18" x14ac:dyDescent="0.2">
      <c r="A771" s="11">
        <v>45056</v>
      </c>
      <c r="B771" s="5" t="s">
        <v>240</v>
      </c>
      <c r="C771" s="10">
        <v>45047</v>
      </c>
      <c r="D771" s="5" t="s">
        <v>187</v>
      </c>
      <c r="E771" s="18">
        <v>659.41309999999999</v>
      </c>
      <c r="F771" s="8">
        <v>257514.27669999999</v>
      </c>
      <c r="G771" s="9">
        <v>253531465</v>
      </c>
      <c r="H771" s="18">
        <v>30.3461</v>
      </c>
      <c r="I771" s="8">
        <v>2197.6770000000001</v>
      </c>
      <c r="J771" s="9">
        <v>2991691</v>
      </c>
      <c r="K771" s="18">
        <v>689.75919999999996</v>
      </c>
      <c r="L771" s="8">
        <v>259711.95370000001</v>
      </c>
      <c r="M771" s="9">
        <v>256523156</v>
      </c>
      <c r="N771" s="29">
        <v>12.6775</v>
      </c>
      <c r="O771" s="30">
        <v>13.297499999999999</v>
      </c>
      <c r="P771" s="30">
        <v>11.5425</v>
      </c>
      <c r="Q771" s="30">
        <v>13.0825</v>
      </c>
      <c r="R771" s="31">
        <v>3.1899999999999998E-2</v>
      </c>
    </row>
    <row r="772" spans="1:18" x14ac:dyDescent="0.2">
      <c r="A772" s="11">
        <v>45057</v>
      </c>
      <c r="B772" s="5" t="s">
        <v>243</v>
      </c>
      <c r="C772" s="10">
        <v>45047</v>
      </c>
      <c r="D772" s="5" t="s">
        <v>187</v>
      </c>
      <c r="E772" s="18">
        <v>622.01530000000002</v>
      </c>
      <c r="F772" s="8">
        <v>436226.71840000001</v>
      </c>
      <c r="G772" s="9">
        <v>424921033</v>
      </c>
      <c r="H772" s="18">
        <v>35.82</v>
      </c>
      <c r="I772" s="8">
        <v>2556.6727000000001</v>
      </c>
      <c r="J772" s="9">
        <v>3702268</v>
      </c>
      <c r="K772" s="18">
        <v>657.83529999999996</v>
      </c>
      <c r="L772" s="8">
        <v>438783.39110000001</v>
      </c>
      <c r="M772" s="9">
        <v>428623301</v>
      </c>
      <c r="N772" s="29">
        <v>13.0825</v>
      </c>
      <c r="O772" s="30">
        <v>13.74</v>
      </c>
      <c r="P772" s="30">
        <v>12.815</v>
      </c>
      <c r="Q772" s="30">
        <v>13.215</v>
      </c>
      <c r="R772" s="31">
        <v>1.01E-2</v>
      </c>
    </row>
    <row r="773" spans="1:18" x14ac:dyDescent="0.2">
      <c r="A773" s="11">
        <v>45058</v>
      </c>
      <c r="B773" s="5" t="s">
        <v>241</v>
      </c>
      <c r="C773" s="10">
        <v>45047</v>
      </c>
      <c r="D773" s="5" t="s">
        <v>187</v>
      </c>
      <c r="E773" s="18">
        <v>479.14670000000001</v>
      </c>
      <c r="F773" s="8">
        <v>130692.3606</v>
      </c>
      <c r="G773" s="9">
        <v>133663762</v>
      </c>
      <c r="H773" s="18">
        <v>39.970999999999997</v>
      </c>
      <c r="I773" s="8">
        <v>3047.1857</v>
      </c>
      <c r="J773" s="9">
        <v>4206774</v>
      </c>
      <c r="K773" s="18">
        <v>519.11770000000001</v>
      </c>
      <c r="L773" s="8">
        <v>133739.54629999999</v>
      </c>
      <c r="M773" s="9">
        <v>137870536</v>
      </c>
      <c r="N773" s="29">
        <v>13.215</v>
      </c>
      <c r="O773" s="30">
        <v>13.51</v>
      </c>
      <c r="P773" s="30">
        <v>12.737500000000001</v>
      </c>
      <c r="Q773" s="30">
        <v>12.852499999999999</v>
      </c>
      <c r="R773" s="31">
        <v>-2.7400000000000001E-2</v>
      </c>
    </row>
    <row r="774" spans="1:18" x14ac:dyDescent="0.2">
      <c r="A774" s="11">
        <v>45061</v>
      </c>
      <c r="B774" s="5" t="s">
        <v>244</v>
      </c>
      <c r="C774" s="10">
        <v>45047</v>
      </c>
      <c r="D774" s="5" t="s">
        <v>187</v>
      </c>
      <c r="E774" s="18">
        <v>430.05399999999997</v>
      </c>
      <c r="F774" s="8">
        <v>142279.99470000001</v>
      </c>
      <c r="G774" s="9">
        <v>148479284</v>
      </c>
      <c r="H774" s="18">
        <v>36.656999999999996</v>
      </c>
      <c r="I774" s="8">
        <v>2911.6318999999999</v>
      </c>
      <c r="J774" s="9">
        <v>4035309</v>
      </c>
      <c r="K774" s="18">
        <v>466.71100000000001</v>
      </c>
      <c r="L774" s="8">
        <v>145191.62659999999</v>
      </c>
      <c r="M774" s="9">
        <v>152514593</v>
      </c>
      <c r="N774" s="29">
        <v>12.852499999999999</v>
      </c>
      <c r="O774" s="30">
        <v>13.615</v>
      </c>
      <c r="P774" s="30">
        <v>12.5375</v>
      </c>
      <c r="Q774" s="30">
        <v>13.172499999999999</v>
      </c>
      <c r="R774" s="31">
        <v>2.4899999999999999E-2</v>
      </c>
    </row>
    <row r="775" spans="1:18" x14ac:dyDescent="0.2">
      <c r="A775" s="11">
        <v>45062</v>
      </c>
      <c r="B775" s="5" t="s">
        <v>242</v>
      </c>
      <c r="C775" s="10">
        <v>45047</v>
      </c>
      <c r="D775" s="5" t="s">
        <v>187</v>
      </c>
      <c r="E775" s="18">
        <v>527.9076</v>
      </c>
      <c r="F775" s="8">
        <v>270917.26659999997</v>
      </c>
      <c r="G775" s="9">
        <v>306321835</v>
      </c>
      <c r="H775" s="18">
        <v>35.659100000000002</v>
      </c>
      <c r="I775" s="8">
        <v>2922.5176000000001</v>
      </c>
      <c r="J775" s="9">
        <v>3921460</v>
      </c>
      <c r="K775" s="18">
        <v>563.56669999999997</v>
      </c>
      <c r="L775" s="8">
        <v>273839.78419999999</v>
      </c>
      <c r="M775" s="9">
        <v>310243295</v>
      </c>
      <c r="N775" s="29">
        <v>13.172499999999999</v>
      </c>
      <c r="O775" s="30">
        <v>13.484999999999999</v>
      </c>
      <c r="P775" s="30">
        <v>11.71</v>
      </c>
      <c r="Q775" s="30">
        <v>13.2925</v>
      </c>
      <c r="R775" s="31">
        <v>9.1000000000000004E-3</v>
      </c>
    </row>
    <row r="776" spans="1:18" x14ac:dyDescent="0.2">
      <c r="A776" s="11">
        <v>45063</v>
      </c>
      <c r="B776" s="5" t="s">
        <v>240</v>
      </c>
      <c r="C776" s="10">
        <v>45047</v>
      </c>
      <c r="D776" s="5" t="s">
        <v>187</v>
      </c>
      <c r="E776" s="18">
        <v>602.88980000000004</v>
      </c>
      <c r="F776" s="8">
        <v>243415.2561</v>
      </c>
      <c r="G776" s="9">
        <v>239890493</v>
      </c>
      <c r="H776" s="18">
        <v>34.694600000000001</v>
      </c>
      <c r="I776" s="8">
        <v>3158.2024999999999</v>
      </c>
      <c r="J776" s="9">
        <v>4365602</v>
      </c>
      <c r="K776" s="18">
        <v>637.58439999999996</v>
      </c>
      <c r="L776" s="8">
        <v>246573.45860000001</v>
      </c>
      <c r="M776" s="9">
        <v>244256095</v>
      </c>
      <c r="N776" s="29">
        <v>13.2925</v>
      </c>
      <c r="O776" s="30">
        <v>13.58</v>
      </c>
      <c r="P776" s="30">
        <v>11.895</v>
      </c>
      <c r="Q776" s="30">
        <v>13.105</v>
      </c>
      <c r="R776" s="31">
        <v>-1.41E-2</v>
      </c>
    </row>
    <row r="777" spans="1:18" x14ac:dyDescent="0.2">
      <c r="A777" s="11">
        <v>45064</v>
      </c>
      <c r="B777" s="5" t="s">
        <v>243</v>
      </c>
      <c r="C777" s="10">
        <v>45047</v>
      </c>
      <c r="D777" s="5" t="s">
        <v>187</v>
      </c>
      <c r="E777" s="18">
        <v>663.06470000000002</v>
      </c>
      <c r="F777" s="8">
        <v>485081.42</v>
      </c>
      <c r="G777" s="9">
        <v>471122299</v>
      </c>
      <c r="H777" s="18">
        <v>31.347300000000001</v>
      </c>
      <c r="I777" s="8">
        <v>3011.8148999999999</v>
      </c>
      <c r="J777" s="9">
        <v>4053108</v>
      </c>
      <c r="K777" s="18">
        <v>694.41200000000003</v>
      </c>
      <c r="L777" s="8">
        <v>488093.23489999998</v>
      </c>
      <c r="M777" s="9">
        <v>475175407</v>
      </c>
      <c r="N777" s="29">
        <v>13.105</v>
      </c>
      <c r="O777" s="30">
        <v>13.105</v>
      </c>
      <c r="P777" s="30">
        <v>11.137499999999999</v>
      </c>
      <c r="Q777" s="30">
        <v>12.795</v>
      </c>
      <c r="R777" s="31">
        <v>-2.3699999999999999E-2</v>
      </c>
    </row>
    <row r="778" spans="1:18" x14ac:dyDescent="0.2">
      <c r="A778" s="11">
        <v>45065</v>
      </c>
      <c r="B778" s="5" t="s">
        <v>241</v>
      </c>
      <c r="C778" s="10">
        <v>45047</v>
      </c>
      <c r="D778" s="5" t="s">
        <v>187</v>
      </c>
      <c r="E778" s="18">
        <v>555.44590000000005</v>
      </c>
      <c r="F778" s="8">
        <v>156536.07180000001</v>
      </c>
      <c r="G778" s="9">
        <v>160857235</v>
      </c>
      <c r="H778" s="18">
        <v>31.823399999999999</v>
      </c>
      <c r="I778" s="8">
        <v>3592.6709999999998</v>
      </c>
      <c r="J778" s="9">
        <v>5119106</v>
      </c>
      <c r="K778" s="18">
        <v>587.26930000000004</v>
      </c>
      <c r="L778" s="8">
        <v>160128.74280000001</v>
      </c>
      <c r="M778" s="9">
        <v>165976341</v>
      </c>
      <c r="N778" s="29">
        <v>12.795</v>
      </c>
      <c r="O778" s="30">
        <v>12.82</v>
      </c>
      <c r="P778" s="30">
        <v>11.6875</v>
      </c>
      <c r="Q778" s="30">
        <v>12.3025</v>
      </c>
      <c r="R778" s="31">
        <v>-3.85E-2</v>
      </c>
    </row>
    <row r="779" spans="1:18" x14ac:dyDescent="0.2">
      <c r="A779" s="11">
        <v>45068</v>
      </c>
      <c r="B779" s="5" t="s">
        <v>244</v>
      </c>
      <c r="C779" s="10">
        <v>45047</v>
      </c>
      <c r="D779" s="5" t="s">
        <v>187</v>
      </c>
      <c r="E779" s="18">
        <v>547.15779999999995</v>
      </c>
      <c r="F779" s="8">
        <v>188459.26519999999</v>
      </c>
      <c r="G779" s="9">
        <v>197623381</v>
      </c>
      <c r="H779" s="18">
        <v>48.063499999999998</v>
      </c>
      <c r="I779" s="8">
        <v>3804.3348000000001</v>
      </c>
      <c r="J779" s="9">
        <v>5801996</v>
      </c>
      <c r="K779" s="18">
        <v>595.22130000000004</v>
      </c>
      <c r="L779" s="8">
        <v>192263.6</v>
      </c>
      <c r="M779" s="9">
        <v>203425377</v>
      </c>
      <c r="N779" s="29">
        <v>12.3025</v>
      </c>
      <c r="O779" s="30">
        <v>12.82</v>
      </c>
      <c r="P779" s="30">
        <v>11.555</v>
      </c>
      <c r="Q779" s="30">
        <v>12.57</v>
      </c>
      <c r="R779" s="31">
        <v>2.1700000000000001E-2</v>
      </c>
    </row>
    <row r="780" spans="1:18" x14ac:dyDescent="0.2">
      <c r="A780" s="11">
        <v>45069</v>
      </c>
      <c r="B780" s="5" t="s">
        <v>242</v>
      </c>
      <c r="C780" s="10">
        <v>45047</v>
      </c>
      <c r="D780" s="5" t="s">
        <v>187</v>
      </c>
      <c r="E780" s="18">
        <v>442.12220000000002</v>
      </c>
      <c r="F780" s="8">
        <v>236257.24220000001</v>
      </c>
      <c r="G780" s="9">
        <v>268808172</v>
      </c>
      <c r="H780" s="18">
        <v>55.1828</v>
      </c>
      <c r="I780" s="8">
        <v>3632.0252999999998</v>
      </c>
      <c r="J780" s="9">
        <v>5381752</v>
      </c>
      <c r="K780" s="18">
        <v>497.30500000000001</v>
      </c>
      <c r="L780" s="8">
        <v>239889.26749999999</v>
      </c>
      <c r="M780" s="9">
        <v>274189924</v>
      </c>
      <c r="N780" s="29">
        <v>12.57</v>
      </c>
      <c r="O780" s="30">
        <v>13.074999999999999</v>
      </c>
      <c r="P780" s="30">
        <v>12.317500000000001</v>
      </c>
      <c r="Q780" s="30">
        <v>12.605</v>
      </c>
      <c r="R780" s="31">
        <v>2.8E-3</v>
      </c>
    </row>
    <row r="781" spans="1:18" x14ac:dyDescent="0.2">
      <c r="A781" s="11">
        <v>45070</v>
      </c>
      <c r="B781" s="5" t="s">
        <v>240</v>
      </c>
      <c r="C781" s="10">
        <v>45047</v>
      </c>
      <c r="D781" s="5" t="s">
        <v>187</v>
      </c>
      <c r="E781" s="18">
        <v>517.8125</v>
      </c>
      <c r="F781" s="8">
        <v>220340.848</v>
      </c>
      <c r="G781" s="9">
        <v>217492152</v>
      </c>
      <c r="H781" s="18">
        <v>40.204099999999997</v>
      </c>
      <c r="I781" s="8">
        <v>3159.5740000000001</v>
      </c>
      <c r="J781" s="9">
        <v>4699371</v>
      </c>
      <c r="K781" s="18">
        <v>558.01660000000004</v>
      </c>
      <c r="L781" s="8">
        <v>223500.42199999999</v>
      </c>
      <c r="M781" s="9">
        <v>222191523</v>
      </c>
      <c r="N781" s="29">
        <v>12.605</v>
      </c>
      <c r="O781" s="30">
        <v>13.4375</v>
      </c>
      <c r="P781" s="30">
        <v>12.41</v>
      </c>
      <c r="Q781" s="30">
        <v>13.112500000000001</v>
      </c>
      <c r="R781" s="31">
        <v>4.0300000000000002E-2</v>
      </c>
    </row>
    <row r="782" spans="1:18" x14ac:dyDescent="0.2">
      <c r="A782" s="11">
        <v>45071</v>
      </c>
      <c r="B782" s="5" t="s">
        <v>243</v>
      </c>
      <c r="C782" s="10">
        <v>45047</v>
      </c>
      <c r="D782" s="5" t="s">
        <v>187</v>
      </c>
      <c r="E782" s="18">
        <v>612.56309999999996</v>
      </c>
      <c r="F782" s="8">
        <v>445898.32510000002</v>
      </c>
      <c r="G782" s="9">
        <v>436433749</v>
      </c>
      <c r="H782" s="18">
        <v>34.311799999999998</v>
      </c>
      <c r="I782" s="8">
        <v>2293.9699999999998</v>
      </c>
      <c r="J782" s="9">
        <v>3241260</v>
      </c>
      <c r="K782" s="18">
        <v>646.87490000000003</v>
      </c>
      <c r="L782" s="8">
        <v>448192.29509999999</v>
      </c>
      <c r="M782" s="9">
        <v>439675009</v>
      </c>
      <c r="N782" s="29">
        <v>13.112500000000001</v>
      </c>
      <c r="O782" s="30">
        <v>13.1325</v>
      </c>
      <c r="P782" s="30">
        <v>8.1824999999999992</v>
      </c>
      <c r="Q782" s="30">
        <v>12.52</v>
      </c>
      <c r="R782" s="31">
        <v>-4.5199999999999997E-2</v>
      </c>
    </row>
    <row r="783" spans="1:18" x14ac:dyDescent="0.2">
      <c r="A783" s="11">
        <v>45072</v>
      </c>
      <c r="B783" s="5" t="s">
        <v>241</v>
      </c>
      <c r="C783" s="10">
        <v>45047</v>
      </c>
      <c r="D783" s="5" t="s">
        <v>187</v>
      </c>
      <c r="E783" s="18">
        <v>442.0702</v>
      </c>
      <c r="F783" s="8">
        <v>128199.6537</v>
      </c>
      <c r="G783" s="9">
        <v>132308503</v>
      </c>
      <c r="H783" s="18">
        <v>44.421100000000003</v>
      </c>
      <c r="I783" s="8">
        <v>2216.4474</v>
      </c>
      <c r="J783" s="9">
        <v>3115025</v>
      </c>
      <c r="K783" s="18">
        <v>486.49130000000002</v>
      </c>
      <c r="L783" s="8">
        <v>130416.1011</v>
      </c>
      <c r="M783" s="9">
        <v>135423528</v>
      </c>
      <c r="N783" s="29">
        <v>12.52</v>
      </c>
      <c r="O783" s="30">
        <v>12.8575</v>
      </c>
      <c r="P783" s="30">
        <v>11.7</v>
      </c>
      <c r="Q783" s="30">
        <v>11.9</v>
      </c>
      <c r="R783" s="31">
        <v>-4.9500000000000002E-2</v>
      </c>
    </row>
    <row r="784" spans="1:18" x14ac:dyDescent="0.2">
      <c r="A784" s="11">
        <v>45075</v>
      </c>
      <c r="B784" s="5" t="s">
        <v>244</v>
      </c>
      <c r="C784" s="10">
        <v>45047</v>
      </c>
      <c r="D784" s="5" t="s">
        <v>187</v>
      </c>
      <c r="E784" s="18">
        <v>434.67790000000002</v>
      </c>
      <c r="F784" s="8">
        <v>155551.6833</v>
      </c>
      <c r="G784" s="9">
        <v>164426208</v>
      </c>
      <c r="H784" s="18">
        <v>39.807600000000001</v>
      </c>
      <c r="I784" s="8">
        <v>2094.0326</v>
      </c>
      <c r="J784" s="9">
        <v>2863080</v>
      </c>
      <c r="K784" s="18">
        <v>474.4855</v>
      </c>
      <c r="L784" s="8">
        <v>157645.71590000001</v>
      </c>
      <c r="M784" s="9">
        <v>167289288</v>
      </c>
      <c r="N784" s="29">
        <v>11.9</v>
      </c>
      <c r="O784" s="30">
        <v>12.4925</v>
      </c>
      <c r="P784" s="30">
        <v>8.8074999999999992</v>
      </c>
      <c r="Q784" s="30">
        <v>12.297499999999999</v>
      </c>
      <c r="R784" s="31">
        <v>3.3399999999999999E-2</v>
      </c>
    </row>
    <row r="785" spans="1:18" x14ac:dyDescent="0.2">
      <c r="A785" s="11">
        <v>45076</v>
      </c>
      <c r="B785" s="5" t="s">
        <v>242</v>
      </c>
      <c r="C785" s="10">
        <v>45047</v>
      </c>
      <c r="D785" s="5" t="s">
        <v>187</v>
      </c>
      <c r="E785" s="18">
        <v>464.8614</v>
      </c>
      <c r="F785" s="8">
        <v>258598.20329999999</v>
      </c>
      <c r="G785" s="9">
        <v>294514513</v>
      </c>
      <c r="H785" s="18">
        <v>34.851199999999999</v>
      </c>
      <c r="I785" s="8">
        <v>1901.6581000000001</v>
      </c>
      <c r="J785" s="9">
        <v>2613278</v>
      </c>
      <c r="K785" s="18">
        <v>499.71260000000001</v>
      </c>
      <c r="L785" s="8">
        <v>260499.86139999999</v>
      </c>
      <c r="M785" s="9">
        <v>297127791</v>
      </c>
      <c r="N785" s="29">
        <v>12.297499999999999</v>
      </c>
      <c r="O785" s="30">
        <v>12.38</v>
      </c>
      <c r="P785" s="30">
        <v>11.7675</v>
      </c>
      <c r="Q785" s="30">
        <v>12.01</v>
      </c>
      <c r="R785" s="31">
        <v>-2.3400000000000001E-2</v>
      </c>
    </row>
    <row r="786" spans="1:18" x14ac:dyDescent="0.2">
      <c r="A786" s="11">
        <v>45077</v>
      </c>
      <c r="B786" s="5" t="s">
        <v>240</v>
      </c>
      <c r="C786" s="10">
        <v>45047</v>
      </c>
      <c r="D786" s="5" t="s">
        <v>187</v>
      </c>
      <c r="E786" s="18">
        <v>560.45749999999998</v>
      </c>
      <c r="F786" s="8">
        <v>237247.81219999999</v>
      </c>
      <c r="G786" s="9">
        <v>231253954</v>
      </c>
      <c r="H786" s="18">
        <v>43.566699999999997</v>
      </c>
      <c r="I786" s="8">
        <v>2374.4360000000001</v>
      </c>
      <c r="J786" s="9">
        <v>3277461</v>
      </c>
      <c r="K786" s="18">
        <v>604.02419999999995</v>
      </c>
      <c r="L786" s="8">
        <v>239622.2482</v>
      </c>
      <c r="M786" s="9">
        <v>234531415</v>
      </c>
      <c r="N786" s="29">
        <v>12.01</v>
      </c>
      <c r="O786" s="30">
        <v>12.467499999999999</v>
      </c>
      <c r="P786" s="30">
        <v>11.58</v>
      </c>
      <c r="Q786" s="30">
        <v>11.9725</v>
      </c>
      <c r="R786" s="31">
        <v>-3.0999999999999999E-3</v>
      </c>
    </row>
    <row r="787" spans="1:18" x14ac:dyDescent="0.2">
      <c r="A787" s="11">
        <v>45078</v>
      </c>
      <c r="B787" s="5" t="s">
        <v>243</v>
      </c>
      <c r="C787" s="10">
        <v>45078</v>
      </c>
      <c r="D787" s="5" t="s">
        <v>187</v>
      </c>
      <c r="E787" s="18">
        <v>574.8075</v>
      </c>
      <c r="F787" s="8">
        <v>424240.68920000002</v>
      </c>
      <c r="G787" s="9">
        <v>409415922</v>
      </c>
      <c r="H787" s="18">
        <v>34.554699999999997</v>
      </c>
      <c r="I787" s="8">
        <v>1964.2627</v>
      </c>
      <c r="J787" s="9">
        <v>2699226</v>
      </c>
      <c r="K787" s="18">
        <v>609.36220000000003</v>
      </c>
      <c r="L787" s="8">
        <v>426204.95189999999</v>
      </c>
      <c r="M787" s="9">
        <v>412115148</v>
      </c>
      <c r="N787" s="29">
        <v>11.9725</v>
      </c>
      <c r="O787" s="30">
        <v>11.9725</v>
      </c>
      <c r="P787" s="30">
        <v>11.22</v>
      </c>
      <c r="Q787" s="30">
        <v>11.5975</v>
      </c>
      <c r="R787" s="31">
        <v>-3.1300000000000001E-2</v>
      </c>
    </row>
    <row r="788" spans="1:18" x14ac:dyDescent="0.2">
      <c r="A788" s="11">
        <v>45079</v>
      </c>
      <c r="B788" s="5" t="s">
        <v>241</v>
      </c>
      <c r="C788" s="10">
        <v>45078</v>
      </c>
      <c r="D788" s="5" t="s">
        <v>187</v>
      </c>
      <c r="E788" s="18">
        <v>489.26440000000002</v>
      </c>
      <c r="F788" s="8">
        <v>143754.88370000001</v>
      </c>
      <c r="G788" s="9">
        <v>147772913</v>
      </c>
      <c r="H788" s="18">
        <v>37.639299999999999</v>
      </c>
      <c r="I788" s="8">
        <v>2186.1387</v>
      </c>
      <c r="J788" s="9">
        <v>2889293</v>
      </c>
      <c r="K788" s="18">
        <v>526.90369999999996</v>
      </c>
      <c r="L788" s="8">
        <v>145941.02239999999</v>
      </c>
      <c r="M788" s="9">
        <v>150662206</v>
      </c>
      <c r="N788" s="29">
        <v>11.5975</v>
      </c>
      <c r="O788" s="30">
        <v>11.734999999999999</v>
      </c>
      <c r="P788" s="30">
        <v>10.86</v>
      </c>
      <c r="Q788" s="30">
        <v>11.125</v>
      </c>
      <c r="R788" s="31">
        <v>-4.07E-2</v>
      </c>
    </row>
    <row r="789" spans="1:18" x14ac:dyDescent="0.2">
      <c r="A789" s="11">
        <v>45082</v>
      </c>
      <c r="B789" s="5" t="s">
        <v>244</v>
      </c>
      <c r="C789" s="10">
        <v>45078</v>
      </c>
      <c r="D789" s="5" t="s">
        <v>187</v>
      </c>
      <c r="E789" s="18">
        <v>373.1463</v>
      </c>
      <c r="F789" s="8">
        <v>135162.26569999999</v>
      </c>
      <c r="G789" s="9">
        <v>141985114</v>
      </c>
      <c r="H789" s="18">
        <v>38.213000000000001</v>
      </c>
      <c r="I789" s="8">
        <v>2253.2058999999999</v>
      </c>
      <c r="J789" s="9">
        <v>2970876</v>
      </c>
      <c r="K789" s="18">
        <v>411.35930000000002</v>
      </c>
      <c r="L789" s="8">
        <v>137415.47159999999</v>
      </c>
      <c r="M789" s="9">
        <v>144955990</v>
      </c>
      <c r="N789" s="29">
        <v>11.125</v>
      </c>
      <c r="O789" s="30">
        <v>11.335000000000001</v>
      </c>
      <c r="P789" s="30">
        <v>10.3225</v>
      </c>
      <c r="Q789" s="30">
        <v>11.137499999999999</v>
      </c>
      <c r="R789" s="31">
        <v>1.1000000000000001E-3</v>
      </c>
    </row>
    <row r="790" spans="1:18" x14ac:dyDescent="0.2">
      <c r="A790" s="11">
        <v>45083</v>
      </c>
      <c r="B790" s="5" t="s">
        <v>242</v>
      </c>
      <c r="C790" s="10">
        <v>45078</v>
      </c>
      <c r="D790" s="5" t="s">
        <v>187</v>
      </c>
      <c r="E790" s="18">
        <v>399.03579999999999</v>
      </c>
      <c r="F790" s="8">
        <v>230844.201</v>
      </c>
      <c r="G790" s="9">
        <v>263080687</v>
      </c>
      <c r="H790" s="18">
        <v>37.5229</v>
      </c>
      <c r="I790" s="8">
        <v>2316.154</v>
      </c>
      <c r="J790" s="9">
        <v>3010089</v>
      </c>
      <c r="K790" s="18">
        <v>436.55869999999999</v>
      </c>
      <c r="L790" s="8">
        <v>233160.35500000001</v>
      </c>
      <c r="M790" s="9">
        <v>266090776</v>
      </c>
      <c r="N790" s="29">
        <v>11.137499999999999</v>
      </c>
      <c r="O790" s="30">
        <v>11.6175</v>
      </c>
      <c r="P790" s="30">
        <v>10.465</v>
      </c>
      <c r="Q790" s="30">
        <v>11.38</v>
      </c>
      <c r="R790" s="31">
        <v>2.18E-2</v>
      </c>
    </row>
    <row r="791" spans="1:18" x14ac:dyDescent="0.2">
      <c r="A791" s="11">
        <v>45084</v>
      </c>
      <c r="B791" s="5" t="s">
        <v>240</v>
      </c>
      <c r="C791" s="10">
        <v>45078</v>
      </c>
      <c r="D791" s="5" t="s">
        <v>187</v>
      </c>
      <c r="E791" s="18">
        <v>354.36660000000001</v>
      </c>
      <c r="F791" s="8">
        <v>165391.65349999999</v>
      </c>
      <c r="G791" s="9">
        <v>162958196</v>
      </c>
      <c r="H791" s="18">
        <v>43.738799999999998</v>
      </c>
      <c r="I791" s="8">
        <v>2683.3227000000002</v>
      </c>
      <c r="J791" s="9">
        <v>3429553</v>
      </c>
      <c r="K791" s="18">
        <v>398.10539999999997</v>
      </c>
      <c r="L791" s="8">
        <v>168074.9762</v>
      </c>
      <c r="M791" s="9">
        <v>166387749</v>
      </c>
      <c r="N791" s="29">
        <v>11.38</v>
      </c>
      <c r="O791" s="30">
        <v>11.5375</v>
      </c>
      <c r="P791" s="30">
        <v>9.6374999999999993</v>
      </c>
      <c r="Q791" s="30">
        <v>11.442500000000001</v>
      </c>
      <c r="R791" s="31">
        <v>5.4999999999999997E-3</v>
      </c>
    </row>
    <row r="792" spans="1:18" x14ac:dyDescent="0.2">
      <c r="A792" s="11">
        <v>45085</v>
      </c>
      <c r="B792" s="5" t="s">
        <v>243</v>
      </c>
      <c r="C792" s="10">
        <v>45078</v>
      </c>
      <c r="D792" s="5" t="s">
        <v>187</v>
      </c>
      <c r="E792" s="18">
        <v>597.51059999999995</v>
      </c>
      <c r="F792" s="8">
        <v>462109.67479999998</v>
      </c>
      <c r="G792" s="9">
        <v>444228199</v>
      </c>
      <c r="H792" s="18">
        <v>45.0396</v>
      </c>
      <c r="I792" s="8">
        <v>2869.5236</v>
      </c>
      <c r="J792" s="9">
        <v>3717102</v>
      </c>
      <c r="K792" s="18">
        <v>642.55020000000002</v>
      </c>
      <c r="L792" s="8">
        <v>464979.19839999999</v>
      </c>
      <c r="M792" s="9">
        <v>447945301</v>
      </c>
      <c r="N792" s="29">
        <v>11.442500000000001</v>
      </c>
      <c r="O792" s="30">
        <v>11.567500000000001</v>
      </c>
      <c r="P792" s="30">
        <v>10.130000000000001</v>
      </c>
      <c r="Q792" s="30">
        <v>11.2575</v>
      </c>
      <c r="R792" s="31">
        <v>-1.6199999999999999E-2</v>
      </c>
    </row>
    <row r="793" spans="1:18" x14ac:dyDescent="0.2">
      <c r="A793" s="11">
        <v>45086</v>
      </c>
      <c r="B793" s="5" t="s">
        <v>241</v>
      </c>
      <c r="C793" s="10">
        <v>45078</v>
      </c>
      <c r="D793" s="5" t="s">
        <v>187</v>
      </c>
      <c r="E793" s="18">
        <v>444.6755</v>
      </c>
      <c r="F793" s="8">
        <v>138283.6648</v>
      </c>
      <c r="G793" s="9">
        <v>141531401</v>
      </c>
      <c r="H793" s="18">
        <v>48.406399999999998</v>
      </c>
      <c r="I793" s="8">
        <v>2977.4814999999999</v>
      </c>
      <c r="J793" s="9">
        <v>3791942</v>
      </c>
      <c r="K793" s="18">
        <v>493.08190000000002</v>
      </c>
      <c r="L793" s="8">
        <v>141261.14629999999</v>
      </c>
      <c r="M793" s="9">
        <v>145323343</v>
      </c>
      <c r="N793" s="29">
        <v>11.2575</v>
      </c>
      <c r="O793" s="30">
        <v>11.297499999999999</v>
      </c>
      <c r="P793" s="30">
        <v>10.307499999999999</v>
      </c>
      <c r="Q793" s="30">
        <v>11.12</v>
      </c>
      <c r="R793" s="31">
        <v>-1.2200000000000001E-2</v>
      </c>
    </row>
    <row r="794" spans="1:18" x14ac:dyDescent="0.2">
      <c r="A794" s="11">
        <v>45089</v>
      </c>
      <c r="B794" s="5" t="s">
        <v>244</v>
      </c>
      <c r="C794" s="10">
        <v>45078</v>
      </c>
      <c r="D794" s="5" t="s">
        <v>187</v>
      </c>
      <c r="E794" s="18">
        <v>340.33749999999998</v>
      </c>
      <c r="F794" s="8">
        <v>130853.55220000001</v>
      </c>
      <c r="G794" s="9">
        <v>138155733</v>
      </c>
      <c r="H794" s="18">
        <v>39.0702</v>
      </c>
      <c r="I794" s="8">
        <v>2484.0201999999999</v>
      </c>
      <c r="J794" s="9">
        <v>3247535</v>
      </c>
      <c r="K794" s="18">
        <v>379.40769999999998</v>
      </c>
      <c r="L794" s="8">
        <v>133337.5724</v>
      </c>
      <c r="M794" s="9">
        <v>141403268</v>
      </c>
      <c r="N794" s="29">
        <v>11.12</v>
      </c>
      <c r="O794" s="30">
        <v>11.8025</v>
      </c>
      <c r="P794" s="30">
        <v>10.5825</v>
      </c>
      <c r="Q794" s="30">
        <v>11.244999999999999</v>
      </c>
      <c r="R794" s="31">
        <v>1.12E-2</v>
      </c>
    </row>
    <row r="795" spans="1:18" x14ac:dyDescent="0.2">
      <c r="A795" s="11">
        <v>45090</v>
      </c>
      <c r="B795" s="5" t="s">
        <v>242</v>
      </c>
      <c r="C795" s="10">
        <v>45078</v>
      </c>
      <c r="D795" s="5" t="s">
        <v>187</v>
      </c>
      <c r="E795" s="18">
        <v>351.45639999999997</v>
      </c>
      <c r="F795" s="8">
        <v>215194.9295</v>
      </c>
      <c r="G795" s="9">
        <v>246568806</v>
      </c>
      <c r="H795" s="18">
        <v>44.504600000000003</v>
      </c>
      <c r="I795" s="8">
        <v>2840.7547</v>
      </c>
      <c r="J795" s="9">
        <v>3787355</v>
      </c>
      <c r="K795" s="18">
        <v>395.96100000000001</v>
      </c>
      <c r="L795" s="8">
        <v>218035.68419999999</v>
      </c>
      <c r="M795" s="9">
        <v>250356161</v>
      </c>
      <c r="N795" s="29">
        <v>11.244999999999999</v>
      </c>
      <c r="O795" s="30">
        <v>11.25</v>
      </c>
      <c r="P795" s="30">
        <v>9.99</v>
      </c>
      <c r="Q795" s="30">
        <v>11.11</v>
      </c>
      <c r="R795" s="31">
        <v>-1.2E-2</v>
      </c>
    </row>
    <row r="796" spans="1:18" x14ac:dyDescent="0.2">
      <c r="A796" s="11">
        <v>45091</v>
      </c>
      <c r="B796" s="5" t="s">
        <v>240</v>
      </c>
      <c r="C796" s="10">
        <v>45078</v>
      </c>
      <c r="D796" s="5" t="s">
        <v>187</v>
      </c>
      <c r="E796" s="18">
        <v>331.90089999999998</v>
      </c>
      <c r="F796" s="8">
        <v>154125.201</v>
      </c>
      <c r="G796" s="9">
        <v>151815978</v>
      </c>
      <c r="H796" s="18">
        <v>46.337000000000003</v>
      </c>
      <c r="I796" s="8">
        <v>2945.4326000000001</v>
      </c>
      <c r="J796" s="9">
        <v>3916217</v>
      </c>
      <c r="K796" s="18">
        <v>378.23790000000002</v>
      </c>
      <c r="L796" s="8">
        <v>157070.6336</v>
      </c>
      <c r="M796" s="9">
        <v>155732195</v>
      </c>
      <c r="N796" s="29">
        <v>11.11</v>
      </c>
      <c r="O796" s="30">
        <v>11.3675</v>
      </c>
      <c r="P796" s="30">
        <v>10.6325</v>
      </c>
      <c r="Q796" s="30">
        <v>11.1625</v>
      </c>
      <c r="R796" s="31">
        <v>4.7000000000000002E-3</v>
      </c>
    </row>
    <row r="797" spans="1:18" x14ac:dyDescent="0.2">
      <c r="A797" s="11">
        <v>45092</v>
      </c>
      <c r="B797" s="5" t="s">
        <v>243</v>
      </c>
      <c r="C797" s="10">
        <v>45078</v>
      </c>
      <c r="D797" s="5" t="s">
        <v>187</v>
      </c>
      <c r="E797" s="18">
        <v>595.79600000000005</v>
      </c>
      <c r="F797" s="8">
        <v>463106.27020000003</v>
      </c>
      <c r="G797" s="9">
        <v>449114940</v>
      </c>
      <c r="H797" s="18">
        <v>46.447099999999999</v>
      </c>
      <c r="I797" s="8">
        <v>3230.7876000000001</v>
      </c>
      <c r="J797" s="9">
        <v>4299666</v>
      </c>
      <c r="K797" s="18">
        <v>642.24310000000003</v>
      </c>
      <c r="L797" s="8">
        <v>466337.05780000001</v>
      </c>
      <c r="M797" s="9">
        <v>453414606</v>
      </c>
      <c r="N797" s="29">
        <v>11.1625</v>
      </c>
      <c r="O797" s="30">
        <v>11.37</v>
      </c>
      <c r="P797" s="30">
        <v>9.6925000000000008</v>
      </c>
      <c r="Q797" s="30">
        <v>11.08</v>
      </c>
      <c r="R797" s="31">
        <v>-7.4000000000000003E-3</v>
      </c>
    </row>
    <row r="798" spans="1:18" x14ac:dyDescent="0.2">
      <c r="A798" s="11">
        <v>45093</v>
      </c>
      <c r="B798" s="5" t="s">
        <v>241</v>
      </c>
      <c r="C798" s="10">
        <v>45078</v>
      </c>
      <c r="D798" s="5" t="s">
        <v>187</v>
      </c>
      <c r="E798" s="18">
        <v>428.60950000000003</v>
      </c>
      <c r="F798" s="8">
        <v>139645.19750000001</v>
      </c>
      <c r="G798" s="9">
        <v>144138120</v>
      </c>
      <c r="H798" s="18">
        <v>54.403599999999997</v>
      </c>
      <c r="I798" s="8">
        <v>3776.8595999999998</v>
      </c>
      <c r="J798" s="9">
        <v>4944225</v>
      </c>
      <c r="K798" s="18">
        <v>483.01310000000001</v>
      </c>
      <c r="L798" s="8">
        <v>143422.05710000001</v>
      </c>
      <c r="M798" s="9">
        <v>149082345</v>
      </c>
      <c r="N798" s="29">
        <v>11.08</v>
      </c>
      <c r="O798" s="30">
        <v>11.08</v>
      </c>
      <c r="P798" s="30">
        <v>10.557499999999999</v>
      </c>
      <c r="Q798" s="30">
        <v>10.84</v>
      </c>
      <c r="R798" s="31">
        <v>-2.1700000000000001E-2</v>
      </c>
    </row>
    <row r="799" spans="1:18" x14ac:dyDescent="0.2">
      <c r="A799" s="11">
        <v>45096</v>
      </c>
      <c r="B799" s="5" t="s">
        <v>244</v>
      </c>
      <c r="C799" s="10">
        <v>45078</v>
      </c>
      <c r="D799" s="5" t="s">
        <v>187</v>
      </c>
      <c r="E799" s="18">
        <v>537.44510000000002</v>
      </c>
      <c r="F799" s="8">
        <v>209745.3554</v>
      </c>
      <c r="G799" s="9">
        <v>222134169</v>
      </c>
      <c r="H799" s="18">
        <v>51.667900000000003</v>
      </c>
      <c r="I799" s="8">
        <v>3743.9313000000002</v>
      </c>
      <c r="J799" s="9">
        <v>4809972</v>
      </c>
      <c r="K799" s="18">
        <v>589.11300000000006</v>
      </c>
      <c r="L799" s="8">
        <v>213489.2867</v>
      </c>
      <c r="M799" s="9">
        <v>226944141</v>
      </c>
      <c r="N799" s="29">
        <v>10.84</v>
      </c>
      <c r="O799" s="30">
        <v>11.4975</v>
      </c>
      <c r="P799" s="30">
        <v>10.33</v>
      </c>
      <c r="Q799" s="30">
        <v>11.225</v>
      </c>
      <c r="R799" s="31">
        <v>3.5499999999999997E-2</v>
      </c>
    </row>
    <row r="800" spans="1:18" x14ac:dyDescent="0.2">
      <c r="A800" s="11">
        <v>45097</v>
      </c>
      <c r="B800" s="5" t="s">
        <v>242</v>
      </c>
      <c r="C800" s="10">
        <v>45078</v>
      </c>
      <c r="D800" s="5" t="s">
        <v>187</v>
      </c>
      <c r="E800" s="18">
        <v>534.04409999999996</v>
      </c>
      <c r="F800" s="8">
        <v>305119.74410000001</v>
      </c>
      <c r="G800" s="9">
        <v>347641901</v>
      </c>
      <c r="H800" s="18">
        <v>44.655799999999999</v>
      </c>
      <c r="I800" s="8">
        <v>3470.3903</v>
      </c>
      <c r="J800" s="9">
        <v>4608552</v>
      </c>
      <c r="K800" s="18">
        <v>578.69989999999996</v>
      </c>
      <c r="L800" s="8">
        <v>308590.13439999998</v>
      </c>
      <c r="M800" s="9">
        <v>352250453</v>
      </c>
      <c r="N800" s="29">
        <v>11.225</v>
      </c>
      <c r="O800" s="30">
        <v>11.4375</v>
      </c>
      <c r="P800" s="30">
        <v>10.567500000000001</v>
      </c>
      <c r="Q800" s="30">
        <v>11.1325</v>
      </c>
      <c r="R800" s="31">
        <v>-8.2000000000000007E-3</v>
      </c>
    </row>
    <row r="801" spans="1:18" x14ac:dyDescent="0.2">
      <c r="A801" s="11">
        <v>45098</v>
      </c>
      <c r="B801" s="5" t="s">
        <v>240</v>
      </c>
      <c r="C801" s="10">
        <v>45078</v>
      </c>
      <c r="D801" s="5" t="s">
        <v>187</v>
      </c>
      <c r="E801" s="18">
        <v>485.6465</v>
      </c>
      <c r="F801" s="8">
        <v>221125.6257</v>
      </c>
      <c r="G801" s="9">
        <v>221025323</v>
      </c>
      <c r="H801" s="18">
        <v>49.346499999999999</v>
      </c>
      <c r="I801" s="8">
        <v>3652.0781999999999</v>
      </c>
      <c r="J801" s="9">
        <v>4786759</v>
      </c>
      <c r="K801" s="18">
        <v>534.99300000000005</v>
      </c>
      <c r="L801" s="8">
        <v>224777.70389999999</v>
      </c>
      <c r="M801" s="9">
        <v>225812082</v>
      </c>
      <c r="N801" s="29">
        <v>11.1325</v>
      </c>
      <c r="O801" s="30">
        <v>11.432499999999999</v>
      </c>
      <c r="P801" s="30">
        <v>10.77</v>
      </c>
      <c r="Q801" s="30">
        <v>11.2925</v>
      </c>
      <c r="R801" s="31">
        <v>1.44E-2</v>
      </c>
    </row>
    <row r="802" spans="1:18" x14ac:dyDescent="0.2">
      <c r="A802" s="11">
        <v>45099</v>
      </c>
      <c r="B802" s="5" t="s">
        <v>243</v>
      </c>
      <c r="C802" s="10">
        <v>45078</v>
      </c>
      <c r="D802" s="5" t="s">
        <v>187</v>
      </c>
      <c r="E802" s="18">
        <v>678.18859999999995</v>
      </c>
      <c r="F802" s="8">
        <v>518846.14970000001</v>
      </c>
      <c r="G802" s="9">
        <v>501618156</v>
      </c>
      <c r="H802" s="18">
        <v>40.4435</v>
      </c>
      <c r="I802" s="8">
        <v>3630.6704</v>
      </c>
      <c r="J802" s="9">
        <v>4824952</v>
      </c>
      <c r="K802" s="18">
        <v>718.63210000000004</v>
      </c>
      <c r="L802" s="8">
        <v>522476.82010000001</v>
      </c>
      <c r="M802" s="9">
        <v>506443108</v>
      </c>
      <c r="N802" s="29">
        <v>11.2925</v>
      </c>
      <c r="O802" s="30">
        <v>11.7125</v>
      </c>
      <c r="P802" s="30">
        <v>10.692500000000001</v>
      </c>
      <c r="Q802" s="30">
        <v>11.547499999999999</v>
      </c>
      <c r="R802" s="31">
        <v>2.2599999999999999E-2</v>
      </c>
    </row>
    <row r="803" spans="1:18" x14ac:dyDescent="0.2">
      <c r="A803" s="11">
        <v>45100</v>
      </c>
      <c r="B803" s="5" t="s">
        <v>241</v>
      </c>
      <c r="C803" s="10">
        <v>45078</v>
      </c>
      <c r="D803" s="5" t="s">
        <v>187</v>
      </c>
      <c r="E803" s="18">
        <v>489.66430000000003</v>
      </c>
      <c r="F803" s="8">
        <v>153511.68100000001</v>
      </c>
      <c r="G803" s="9">
        <v>158275122</v>
      </c>
      <c r="H803" s="18">
        <v>49.817900000000002</v>
      </c>
      <c r="I803" s="8">
        <v>4809.8017</v>
      </c>
      <c r="J803" s="9">
        <v>6590407</v>
      </c>
      <c r="K803" s="18">
        <v>539.48220000000003</v>
      </c>
      <c r="L803" s="8">
        <v>158321.48269999999</v>
      </c>
      <c r="M803" s="9">
        <v>164865529</v>
      </c>
      <c r="N803" s="29">
        <v>11.547499999999999</v>
      </c>
      <c r="O803" s="30">
        <v>11.8375</v>
      </c>
      <c r="P803" s="30">
        <v>11.1425</v>
      </c>
      <c r="Q803" s="30">
        <v>11.234999999999999</v>
      </c>
      <c r="R803" s="31">
        <v>-2.7099999999999999E-2</v>
      </c>
    </row>
    <row r="804" spans="1:18" x14ac:dyDescent="0.2">
      <c r="A804" s="11">
        <v>45103</v>
      </c>
      <c r="B804" s="5" t="s">
        <v>244</v>
      </c>
      <c r="C804" s="10">
        <v>45078</v>
      </c>
      <c r="D804" s="5" t="s">
        <v>187</v>
      </c>
      <c r="E804" s="18">
        <v>427.57389999999998</v>
      </c>
      <c r="F804" s="8">
        <v>162384.1067</v>
      </c>
      <c r="G804" s="9">
        <v>171850579</v>
      </c>
      <c r="H804" s="18">
        <v>34.8979</v>
      </c>
      <c r="I804" s="8">
        <v>3907.1464999999998</v>
      </c>
      <c r="J804" s="9">
        <v>5434851</v>
      </c>
      <c r="K804" s="18">
        <v>462.47179999999997</v>
      </c>
      <c r="L804" s="8">
        <v>166291.25320000001</v>
      </c>
      <c r="M804" s="9">
        <v>177285430</v>
      </c>
      <c r="N804" s="29">
        <v>11.234999999999999</v>
      </c>
      <c r="O804" s="30">
        <v>11.925000000000001</v>
      </c>
      <c r="P804" s="30">
        <v>11.234999999999999</v>
      </c>
      <c r="Q804" s="30">
        <v>11.395</v>
      </c>
      <c r="R804" s="31">
        <v>1.4200000000000001E-2</v>
      </c>
    </row>
    <row r="805" spans="1:18" x14ac:dyDescent="0.2">
      <c r="A805" s="11">
        <v>45104</v>
      </c>
      <c r="B805" s="5" t="s">
        <v>242</v>
      </c>
      <c r="C805" s="10">
        <v>45078</v>
      </c>
      <c r="D805" s="5" t="s">
        <v>187</v>
      </c>
      <c r="E805" s="18">
        <v>505.52030000000002</v>
      </c>
      <c r="F805" s="8">
        <v>324175.63679999998</v>
      </c>
      <c r="G805" s="9">
        <v>369203874</v>
      </c>
      <c r="H805" s="18">
        <v>33.955599999999997</v>
      </c>
      <c r="I805" s="8">
        <v>3615.0605999999998</v>
      </c>
      <c r="J805" s="9">
        <v>4809176</v>
      </c>
      <c r="K805" s="18">
        <v>539.47590000000002</v>
      </c>
      <c r="L805" s="8">
        <v>327790.6974</v>
      </c>
      <c r="M805" s="9">
        <v>374013050</v>
      </c>
      <c r="N805" s="29">
        <v>11.395</v>
      </c>
      <c r="O805" s="30">
        <v>11.422499999999999</v>
      </c>
      <c r="P805" s="30">
        <v>10.692500000000001</v>
      </c>
      <c r="Q805" s="30">
        <v>10.7775</v>
      </c>
      <c r="R805" s="31">
        <v>-5.4199999999999998E-2</v>
      </c>
    </row>
    <row r="806" spans="1:18" x14ac:dyDescent="0.2">
      <c r="A806" s="11">
        <v>45105</v>
      </c>
      <c r="B806" s="5" t="s">
        <v>240</v>
      </c>
      <c r="C806" s="10">
        <v>45078</v>
      </c>
      <c r="D806" s="5" t="s">
        <v>187</v>
      </c>
      <c r="E806" s="18">
        <v>700.80449999999996</v>
      </c>
      <c r="F806" s="8">
        <v>503338.9289</v>
      </c>
      <c r="G806" s="9">
        <v>483089242</v>
      </c>
      <c r="H806" s="18">
        <v>41.454999999999998</v>
      </c>
      <c r="I806" s="8">
        <v>2838.7287000000001</v>
      </c>
      <c r="J806" s="9">
        <v>3725191</v>
      </c>
      <c r="K806" s="18">
        <v>742.2595</v>
      </c>
      <c r="L806" s="8">
        <v>506177.65759999998</v>
      </c>
      <c r="M806" s="9">
        <v>486814433</v>
      </c>
      <c r="N806" s="29">
        <v>10.7775</v>
      </c>
      <c r="O806" s="30">
        <v>11.535</v>
      </c>
      <c r="P806" s="30">
        <v>10.6525</v>
      </c>
      <c r="Q806" s="30">
        <v>10.887499999999999</v>
      </c>
      <c r="R806" s="31">
        <v>1.0200000000000001E-2</v>
      </c>
    </row>
    <row r="807" spans="1:18" x14ac:dyDescent="0.2">
      <c r="A807" s="11">
        <v>45107</v>
      </c>
      <c r="B807" s="5" t="s">
        <v>241</v>
      </c>
      <c r="C807" s="10">
        <v>45078</v>
      </c>
      <c r="D807" s="5" t="s">
        <v>187</v>
      </c>
      <c r="E807" s="18">
        <v>429.42140000000001</v>
      </c>
      <c r="F807" s="8">
        <v>134138.7378</v>
      </c>
      <c r="G807" s="9">
        <v>135499826</v>
      </c>
      <c r="H807" s="18">
        <v>53.823900000000002</v>
      </c>
      <c r="I807" s="8">
        <v>2742.4164000000001</v>
      </c>
      <c r="J807" s="9">
        <v>3510012</v>
      </c>
      <c r="K807" s="18">
        <v>483.24529999999999</v>
      </c>
      <c r="L807" s="8">
        <v>136881.15419999999</v>
      </c>
      <c r="M807" s="9">
        <v>139009838</v>
      </c>
      <c r="N807" s="29">
        <v>10.887499999999999</v>
      </c>
      <c r="O807" s="30">
        <v>11.215</v>
      </c>
      <c r="P807" s="30">
        <v>10.07</v>
      </c>
      <c r="Q807" s="30">
        <v>10.8</v>
      </c>
      <c r="R807" s="31">
        <v>-8.0000000000000002E-3</v>
      </c>
    </row>
    <row r="808" spans="1:18" x14ac:dyDescent="0.2">
      <c r="A808" s="11">
        <v>45110</v>
      </c>
      <c r="B808" s="5" t="s">
        <v>244</v>
      </c>
      <c r="C808" s="10">
        <v>45108</v>
      </c>
      <c r="D808" s="5" t="s">
        <v>188</v>
      </c>
      <c r="E808" s="18">
        <v>613.94839999999999</v>
      </c>
      <c r="F808" s="8">
        <v>226167.50409999999</v>
      </c>
      <c r="G808" s="9">
        <v>235801400</v>
      </c>
      <c r="H808" s="18">
        <v>54.445900000000002</v>
      </c>
      <c r="I808" s="8">
        <v>2973.8112000000001</v>
      </c>
      <c r="J808" s="9">
        <v>3692425</v>
      </c>
      <c r="K808" s="18">
        <v>668.39430000000004</v>
      </c>
      <c r="L808" s="8">
        <v>229141.31529999999</v>
      </c>
      <c r="M808" s="9">
        <v>239493825</v>
      </c>
      <c r="N808" s="29">
        <v>10.8</v>
      </c>
      <c r="O808" s="30">
        <v>12.03</v>
      </c>
      <c r="P808" s="30">
        <v>10.8</v>
      </c>
      <c r="Q808" s="30">
        <v>11.54</v>
      </c>
      <c r="R808" s="31">
        <v>6.8500000000000005E-2</v>
      </c>
    </row>
    <row r="809" spans="1:18" x14ac:dyDescent="0.2">
      <c r="A809" s="11">
        <v>45111</v>
      </c>
      <c r="B809" s="5" t="s">
        <v>242</v>
      </c>
      <c r="C809" s="10">
        <v>45108</v>
      </c>
      <c r="D809" s="5" t="s">
        <v>188</v>
      </c>
      <c r="E809" s="18">
        <v>771.29700000000003</v>
      </c>
      <c r="F809" s="8">
        <v>419135.61719999998</v>
      </c>
      <c r="G809" s="9">
        <v>464589117</v>
      </c>
      <c r="H809" s="18">
        <v>56.398699999999998</v>
      </c>
      <c r="I809" s="8">
        <v>3004.7682</v>
      </c>
      <c r="J809" s="9">
        <v>3664582</v>
      </c>
      <c r="K809" s="18">
        <v>827.69569999999999</v>
      </c>
      <c r="L809" s="8">
        <v>422140.38540000003</v>
      </c>
      <c r="M809" s="9">
        <v>468253699</v>
      </c>
      <c r="N809" s="29">
        <v>11.54</v>
      </c>
      <c r="O809" s="30">
        <v>11.99</v>
      </c>
      <c r="P809" s="30">
        <v>11.522500000000001</v>
      </c>
      <c r="Q809" s="30">
        <v>11.7</v>
      </c>
      <c r="R809" s="31">
        <v>1.3899999999999999E-2</v>
      </c>
    </row>
    <row r="810" spans="1:18" x14ac:dyDescent="0.2">
      <c r="A810" s="11">
        <v>45112</v>
      </c>
      <c r="B810" s="5" t="s">
        <v>240</v>
      </c>
      <c r="C810" s="10">
        <v>45108</v>
      </c>
      <c r="D810" s="5" t="s">
        <v>188</v>
      </c>
      <c r="E810" s="18">
        <v>547.12469999999996</v>
      </c>
      <c r="F810" s="8">
        <v>237705.3486</v>
      </c>
      <c r="G810" s="9">
        <v>232570367</v>
      </c>
      <c r="H810" s="18">
        <v>63.994900000000001</v>
      </c>
      <c r="I810" s="8">
        <v>3461.0590000000002</v>
      </c>
      <c r="J810" s="9">
        <v>4150516</v>
      </c>
      <c r="K810" s="18">
        <v>611.11959999999999</v>
      </c>
      <c r="L810" s="8">
        <v>241166.40760000001</v>
      </c>
      <c r="M810" s="9">
        <v>236720883</v>
      </c>
      <c r="N810" s="29">
        <v>11.7</v>
      </c>
      <c r="O810" s="30">
        <v>12.21</v>
      </c>
      <c r="P810" s="30">
        <v>11.567500000000001</v>
      </c>
      <c r="Q810" s="30">
        <v>11.8825</v>
      </c>
      <c r="R810" s="31">
        <v>1.5599999999999999E-2</v>
      </c>
    </row>
    <row r="811" spans="1:18" x14ac:dyDescent="0.2">
      <c r="A811" s="11">
        <v>45113</v>
      </c>
      <c r="B811" s="5" t="s">
        <v>243</v>
      </c>
      <c r="C811" s="10">
        <v>45108</v>
      </c>
      <c r="D811" s="5" t="s">
        <v>188</v>
      </c>
      <c r="E811" s="18">
        <v>649.89840000000004</v>
      </c>
      <c r="F811" s="8">
        <v>488850.88280000002</v>
      </c>
      <c r="G811" s="9">
        <v>458528872</v>
      </c>
      <c r="H811" s="18">
        <v>60.060299999999998</v>
      </c>
      <c r="I811" s="8">
        <v>3292.9706999999999</v>
      </c>
      <c r="J811" s="9">
        <v>4091541</v>
      </c>
      <c r="K811" s="18">
        <v>709.95870000000002</v>
      </c>
      <c r="L811" s="8">
        <v>492143.85350000003</v>
      </c>
      <c r="M811" s="9">
        <v>462620413</v>
      </c>
      <c r="N811" s="29">
        <v>11.8825</v>
      </c>
      <c r="O811" s="30">
        <v>12.205</v>
      </c>
      <c r="P811" s="30">
        <v>11.7775</v>
      </c>
      <c r="Q811" s="30">
        <v>11.84</v>
      </c>
      <c r="R811" s="31">
        <v>-3.5999999999999999E-3</v>
      </c>
    </row>
    <row r="812" spans="1:18" x14ac:dyDescent="0.2">
      <c r="A812" s="11">
        <v>45114</v>
      </c>
      <c r="B812" s="5" t="s">
        <v>241</v>
      </c>
      <c r="C812" s="10">
        <v>45108</v>
      </c>
      <c r="D812" s="5" t="s">
        <v>188</v>
      </c>
      <c r="E812" s="18">
        <v>539.8415</v>
      </c>
      <c r="F812" s="8">
        <v>166977.4724</v>
      </c>
      <c r="G812" s="9">
        <v>166825833</v>
      </c>
      <c r="H812" s="18">
        <v>60.3705</v>
      </c>
      <c r="I812" s="8">
        <v>3430.5646999999999</v>
      </c>
      <c r="J812" s="9">
        <v>4226028</v>
      </c>
      <c r="K812" s="18">
        <v>600.21199999999999</v>
      </c>
      <c r="L812" s="8">
        <v>170408.03709999999</v>
      </c>
      <c r="M812" s="9">
        <v>171051861</v>
      </c>
      <c r="N812" s="29">
        <v>11.84</v>
      </c>
      <c r="O812" s="30">
        <v>12.0725</v>
      </c>
      <c r="P812" s="30">
        <v>11.08</v>
      </c>
      <c r="Q812" s="30">
        <v>11.532500000000001</v>
      </c>
      <c r="R812" s="31">
        <v>-2.5999999999999999E-2</v>
      </c>
    </row>
    <row r="813" spans="1:18" x14ac:dyDescent="0.2">
      <c r="A813" s="11">
        <v>45117</v>
      </c>
      <c r="B813" s="5" t="s">
        <v>244</v>
      </c>
      <c r="C813" s="10">
        <v>45108</v>
      </c>
      <c r="D813" s="5" t="s">
        <v>188</v>
      </c>
      <c r="E813" s="18">
        <v>544.51580000000001</v>
      </c>
      <c r="F813" s="8">
        <v>210437.8253</v>
      </c>
      <c r="G813" s="9">
        <v>217072887</v>
      </c>
      <c r="H813" s="18">
        <v>58.354500000000002</v>
      </c>
      <c r="I813" s="8">
        <v>3568.9535999999998</v>
      </c>
      <c r="J813" s="9">
        <v>4534737</v>
      </c>
      <c r="K813" s="18">
        <v>602.87030000000004</v>
      </c>
      <c r="L813" s="8">
        <v>214006.7789</v>
      </c>
      <c r="M813" s="9">
        <v>221607624</v>
      </c>
      <c r="N813" s="29">
        <v>11.532500000000001</v>
      </c>
      <c r="O813" s="30">
        <v>12.01</v>
      </c>
      <c r="P813" s="30">
        <v>11.36</v>
      </c>
      <c r="Q813" s="30">
        <v>11.4625</v>
      </c>
      <c r="R813" s="31">
        <v>-6.1000000000000004E-3</v>
      </c>
    </row>
    <row r="814" spans="1:18" x14ac:dyDescent="0.2">
      <c r="A814" s="11">
        <v>45118</v>
      </c>
      <c r="B814" s="5" t="s">
        <v>242</v>
      </c>
      <c r="C814" s="10">
        <v>45108</v>
      </c>
      <c r="D814" s="5" t="s">
        <v>188</v>
      </c>
      <c r="E814" s="18">
        <v>535.64559999999994</v>
      </c>
      <c r="F814" s="8">
        <v>324134.31359999999</v>
      </c>
      <c r="G814" s="9">
        <v>364862408</v>
      </c>
      <c r="H814" s="18">
        <v>50.3855</v>
      </c>
      <c r="I814" s="8">
        <v>3121.0871000000002</v>
      </c>
      <c r="J814" s="9">
        <v>3815787</v>
      </c>
      <c r="K814" s="18">
        <v>586.03110000000004</v>
      </c>
      <c r="L814" s="8">
        <v>327255.4007</v>
      </c>
      <c r="M814" s="9">
        <v>368678195</v>
      </c>
      <c r="N814" s="29">
        <v>11.4625</v>
      </c>
      <c r="O814" s="30">
        <v>11.4625</v>
      </c>
      <c r="P814" s="30">
        <v>10.945</v>
      </c>
      <c r="Q814" s="30">
        <v>11.012499999999999</v>
      </c>
      <c r="R814" s="31">
        <v>-3.9300000000000002E-2</v>
      </c>
    </row>
    <row r="815" spans="1:18" x14ac:dyDescent="0.2">
      <c r="A815" s="11">
        <v>45119</v>
      </c>
      <c r="B815" s="5" t="s">
        <v>240</v>
      </c>
      <c r="C815" s="10">
        <v>45108</v>
      </c>
      <c r="D815" s="5" t="s">
        <v>188</v>
      </c>
      <c r="E815" s="18">
        <v>523.06230000000005</v>
      </c>
      <c r="F815" s="8">
        <v>242945.2219</v>
      </c>
      <c r="G815" s="9">
        <v>241698074</v>
      </c>
      <c r="H815" s="18">
        <v>46.968800000000002</v>
      </c>
      <c r="I815" s="8">
        <v>3109.4699000000001</v>
      </c>
      <c r="J815" s="9">
        <v>3918687</v>
      </c>
      <c r="K815" s="18">
        <v>570.03110000000004</v>
      </c>
      <c r="L815" s="8">
        <v>246054.6918</v>
      </c>
      <c r="M815" s="9">
        <v>245616761</v>
      </c>
      <c r="N815" s="29">
        <v>11.012499999999999</v>
      </c>
      <c r="O815" s="30">
        <v>11.2</v>
      </c>
      <c r="P815" s="30">
        <v>10.72</v>
      </c>
      <c r="Q815" s="30">
        <v>10.935</v>
      </c>
      <c r="R815" s="31">
        <v>-7.0000000000000001E-3</v>
      </c>
    </row>
    <row r="816" spans="1:18" x14ac:dyDescent="0.2">
      <c r="A816" s="11">
        <v>45120</v>
      </c>
      <c r="B816" s="5" t="s">
        <v>243</v>
      </c>
      <c r="C816" s="10">
        <v>45108</v>
      </c>
      <c r="D816" s="5" t="s">
        <v>188</v>
      </c>
      <c r="E816" s="18">
        <v>671.17160000000001</v>
      </c>
      <c r="F816" s="8">
        <v>513711.53169999999</v>
      </c>
      <c r="G816" s="9">
        <v>485887249</v>
      </c>
      <c r="H816" s="18">
        <v>49.341500000000003</v>
      </c>
      <c r="I816" s="8">
        <v>3549.2919999999999</v>
      </c>
      <c r="J816" s="9">
        <v>4638143</v>
      </c>
      <c r="K816" s="18">
        <v>720.51310000000001</v>
      </c>
      <c r="L816" s="8">
        <v>517260.82370000001</v>
      </c>
      <c r="M816" s="9">
        <v>490525392</v>
      </c>
      <c r="N816" s="29">
        <v>10.935</v>
      </c>
      <c r="O816" s="30">
        <v>11.172499999999999</v>
      </c>
      <c r="P816" s="30">
        <v>10.695</v>
      </c>
      <c r="Q816" s="30">
        <v>10.9375</v>
      </c>
      <c r="R816" s="31">
        <v>2.0000000000000001E-4</v>
      </c>
    </row>
    <row r="817" spans="1:18" x14ac:dyDescent="0.2">
      <c r="A817" s="11">
        <v>45121</v>
      </c>
      <c r="B817" s="5" t="s">
        <v>241</v>
      </c>
      <c r="C817" s="10">
        <v>45108</v>
      </c>
      <c r="D817" s="5" t="s">
        <v>188</v>
      </c>
      <c r="E817" s="18">
        <v>517.62509999999997</v>
      </c>
      <c r="F817" s="8">
        <v>165494.05319999999</v>
      </c>
      <c r="G817" s="9">
        <v>167704816</v>
      </c>
      <c r="H817" s="18">
        <v>49.184199999999997</v>
      </c>
      <c r="I817" s="8">
        <v>3768.1833999999999</v>
      </c>
      <c r="J817" s="9">
        <v>5060116</v>
      </c>
      <c r="K817" s="18">
        <v>566.80930000000001</v>
      </c>
      <c r="L817" s="8">
        <v>169262.2366</v>
      </c>
      <c r="M817" s="9">
        <v>172764932</v>
      </c>
      <c r="N817" s="29">
        <v>10.9375</v>
      </c>
      <c r="O817" s="30">
        <v>10.9375</v>
      </c>
      <c r="P817" s="30">
        <v>10.612500000000001</v>
      </c>
      <c r="Q817" s="30">
        <v>10.682499999999999</v>
      </c>
      <c r="R817" s="31">
        <v>-2.3300000000000001E-2</v>
      </c>
    </row>
    <row r="818" spans="1:18" x14ac:dyDescent="0.2">
      <c r="A818" s="11">
        <v>45124</v>
      </c>
      <c r="B818" s="5" t="s">
        <v>244</v>
      </c>
      <c r="C818" s="10">
        <v>45108</v>
      </c>
      <c r="D818" s="5" t="s">
        <v>188</v>
      </c>
      <c r="E818" s="18">
        <v>633.37789999999995</v>
      </c>
      <c r="F818" s="8">
        <v>233473.51360000001</v>
      </c>
      <c r="G818" s="9">
        <v>242377677</v>
      </c>
      <c r="H818" s="18">
        <v>59.343899999999998</v>
      </c>
      <c r="I818" s="8">
        <v>4530.0653000000002</v>
      </c>
      <c r="J818" s="9">
        <v>5993247</v>
      </c>
      <c r="K818" s="18">
        <v>692.72180000000003</v>
      </c>
      <c r="L818" s="8">
        <v>238003.57889999999</v>
      </c>
      <c r="M818" s="9">
        <v>248370924</v>
      </c>
      <c r="N818" s="29">
        <v>10.682499999999999</v>
      </c>
      <c r="O818" s="30">
        <v>11.397500000000001</v>
      </c>
      <c r="P818" s="30">
        <v>9.8574999999999999</v>
      </c>
      <c r="Q818" s="30">
        <v>11.315</v>
      </c>
      <c r="R818" s="31">
        <v>5.9200000000000003E-2</v>
      </c>
    </row>
    <row r="819" spans="1:18" x14ac:dyDescent="0.2">
      <c r="A819" s="11">
        <v>45125</v>
      </c>
      <c r="B819" s="5" t="s">
        <v>242</v>
      </c>
      <c r="C819" s="10">
        <v>45108</v>
      </c>
      <c r="D819" s="5" t="s">
        <v>188</v>
      </c>
      <c r="E819" s="18">
        <v>912.11900000000003</v>
      </c>
      <c r="F819" s="8">
        <v>445285.52419999999</v>
      </c>
      <c r="G819" s="9">
        <v>492967389</v>
      </c>
      <c r="H819" s="18">
        <v>55.439500000000002</v>
      </c>
      <c r="I819" s="8">
        <v>4235.5646999999999</v>
      </c>
      <c r="J819" s="9">
        <v>5381510</v>
      </c>
      <c r="K819" s="18">
        <v>967.55849999999998</v>
      </c>
      <c r="L819" s="8">
        <v>449521.08889999997</v>
      </c>
      <c r="M819" s="9">
        <v>498348899</v>
      </c>
      <c r="N819" s="29">
        <v>11.315</v>
      </c>
      <c r="O819" s="30">
        <v>12.02</v>
      </c>
      <c r="P819" s="30">
        <v>11.067500000000001</v>
      </c>
      <c r="Q819" s="30">
        <v>11.71</v>
      </c>
      <c r="R819" s="31">
        <v>3.49E-2</v>
      </c>
    </row>
    <row r="820" spans="1:18" x14ac:dyDescent="0.2">
      <c r="A820" s="11">
        <v>45126</v>
      </c>
      <c r="B820" s="5" t="s">
        <v>240</v>
      </c>
      <c r="C820" s="10">
        <v>45108</v>
      </c>
      <c r="D820" s="5" t="s">
        <v>188</v>
      </c>
      <c r="E820" s="18">
        <v>600.00739999999996</v>
      </c>
      <c r="F820" s="8">
        <v>254600.20170000001</v>
      </c>
      <c r="G820" s="9">
        <v>249939008</v>
      </c>
      <c r="H820" s="18">
        <v>50.463000000000001</v>
      </c>
      <c r="I820" s="8">
        <v>4061.7855</v>
      </c>
      <c r="J820" s="9">
        <v>5127307</v>
      </c>
      <c r="K820" s="18">
        <v>650.47040000000004</v>
      </c>
      <c r="L820" s="8">
        <v>258661.9872</v>
      </c>
      <c r="M820" s="9">
        <v>255066315</v>
      </c>
      <c r="N820" s="29">
        <v>11.71</v>
      </c>
      <c r="O820" s="30">
        <v>11.9375</v>
      </c>
      <c r="P820" s="30">
        <v>11.54</v>
      </c>
      <c r="Q820" s="30">
        <v>11.6</v>
      </c>
      <c r="R820" s="31">
        <v>-9.4000000000000004E-3</v>
      </c>
    </row>
    <row r="821" spans="1:18" x14ac:dyDescent="0.2">
      <c r="A821" s="11">
        <v>45127</v>
      </c>
      <c r="B821" s="5" t="s">
        <v>243</v>
      </c>
      <c r="C821" s="10">
        <v>45108</v>
      </c>
      <c r="D821" s="5" t="s">
        <v>188</v>
      </c>
      <c r="E821" s="18">
        <v>743.79960000000005</v>
      </c>
      <c r="F821" s="8">
        <v>536969.7648</v>
      </c>
      <c r="G821" s="9">
        <v>504581677</v>
      </c>
      <c r="H821" s="18">
        <v>48.334899999999998</v>
      </c>
      <c r="I821" s="8">
        <v>3892.1197999999999</v>
      </c>
      <c r="J821" s="9">
        <v>4965312</v>
      </c>
      <c r="K821" s="18">
        <v>792.1345</v>
      </c>
      <c r="L821" s="8">
        <v>540861.88459999999</v>
      </c>
      <c r="M821" s="9">
        <v>509546989</v>
      </c>
      <c r="N821" s="29">
        <v>11.6</v>
      </c>
      <c r="O821" s="30">
        <v>12.255000000000001</v>
      </c>
      <c r="P821" s="30">
        <v>11.37</v>
      </c>
      <c r="Q821" s="30">
        <v>11.785</v>
      </c>
      <c r="R821" s="31">
        <v>1.5900000000000001E-2</v>
      </c>
    </row>
    <row r="822" spans="1:18" x14ac:dyDescent="0.2">
      <c r="A822" s="11">
        <v>45128</v>
      </c>
      <c r="B822" s="5" t="s">
        <v>241</v>
      </c>
      <c r="C822" s="10">
        <v>45108</v>
      </c>
      <c r="D822" s="5" t="s">
        <v>188</v>
      </c>
      <c r="E822" s="18">
        <v>599.58410000000003</v>
      </c>
      <c r="F822" s="8">
        <v>162023.04070000001</v>
      </c>
      <c r="G822" s="9">
        <v>200021839</v>
      </c>
      <c r="H822" s="18">
        <v>62.627600000000001</v>
      </c>
      <c r="I822" s="8">
        <v>5790.4826999999996</v>
      </c>
      <c r="J822" s="9">
        <v>7557920</v>
      </c>
      <c r="K822" s="18">
        <v>662.21169999999995</v>
      </c>
      <c r="L822" s="8">
        <v>167813.52340000001</v>
      </c>
      <c r="M822" s="9">
        <v>207579759</v>
      </c>
      <c r="N822" s="29">
        <v>11.785</v>
      </c>
      <c r="O822" s="30">
        <v>12.032500000000001</v>
      </c>
      <c r="P822" s="30">
        <v>11.06</v>
      </c>
      <c r="Q822" s="30">
        <v>11.484999999999999</v>
      </c>
      <c r="R822" s="31">
        <v>-2.5499999999999998E-2</v>
      </c>
    </row>
    <row r="823" spans="1:18" x14ac:dyDescent="0.2">
      <c r="A823" s="11">
        <v>45131</v>
      </c>
      <c r="B823" s="5" t="s">
        <v>244</v>
      </c>
      <c r="C823" s="10">
        <v>45108</v>
      </c>
      <c r="D823" s="5" t="s">
        <v>188</v>
      </c>
      <c r="E823" s="18">
        <v>609.16600000000005</v>
      </c>
      <c r="F823" s="8">
        <v>205145.7347</v>
      </c>
      <c r="G823" s="9">
        <v>253392391</v>
      </c>
      <c r="H823" s="18">
        <v>53.138399999999997</v>
      </c>
      <c r="I823" s="8">
        <v>5447.3294999999998</v>
      </c>
      <c r="J823" s="9">
        <v>6813929</v>
      </c>
      <c r="K823" s="18">
        <v>662.30439999999999</v>
      </c>
      <c r="L823" s="8">
        <v>210593.06419999999</v>
      </c>
      <c r="M823" s="9">
        <v>260206320</v>
      </c>
      <c r="N823" s="29">
        <v>11.484999999999999</v>
      </c>
      <c r="O823" s="30">
        <v>11.994999999999999</v>
      </c>
      <c r="P823" s="30">
        <v>10.5375</v>
      </c>
      <c r="Q823" s="30">
        <v>11.6525</v>
      </c>
      <c r="R823" s="31">
        <v>1.46E-2</v>
      </c>
    </row>
    <row r="824" spans="1:18" x14ac:dyDescent="0.2">
      <c r="A824" s="11">
        <v>45132</v>
      </c>
      <c r="B824" s="5" t="s">
        <v>242</v>
      </c>
      <c r="C824" s="10">
        <v>45108</v>
      </c>
      <c r="D824" s="5" t="s">
        <v>188</v>
      </c>
      <c r="E824" s="18">
        <v>628.02390000000003</v>
      </c>
      <c r="F824" s="8">
        <v>346262.53830000001</v>
      </c>
      <c r="G824" s="9">
        <v>427900844</v>
      </c>
      <c r="H824" s="18">
        <v>47.090699999999998</v>
      </c>
      <c r="I824" s="8">
        <v>4981.4175999999998</v>
      </c>
      <c r="J824" s="9">
        <v>6284533</v>
      </c>
      <c r="K824" s="18">
        <v>675.1146</v>
      </c>
      <c r="L824" s="8">
        <v>351243.9559</v>
      </c>
      <c r="M824" s="9">
        <v>434185377</v>
      </c>
      <c r="N824" s="29">
        <v>11.6525</v>
      </c>
      <c r="O824" s="30">
        <v>11.6525</v>
      </c>
      <c r="P824" s="30">
        <v>10.112500000000001</v>
      </c>
      <c r="Q824" s="30">
        <v>10.2425</v>
      </c>
      <c r="R824" s="31">
        <v>-0.121</v>
      </c>
    </row>
    <row r="825" spans="1:18" x14ac:dyDescent="0.2">
      <c r="A825" s="11">
        <v>45133</v>
      </c>
      <c r="B825" s="5" t="s">
        <v>240</v>
      </c>
      <c r="C825" s="10">
        <v>45108</v>
      </c>
      <c r="D825" s="5" t="s">
        <v>188</v>
      </c>
      <c r="E825" s="18">
        <v>498.69229999999999</v>
      </c>
      <c r="F825" s="8">
        <v>216892.4811</v>
      </c>
      <c r="G825" s="9">
        <v>278377551</v>
      </c>
      <c r="H825" s="18">
        <v>47.663899999999998</v>
      </c>
      <c r="I825" s="8">
        <v>4374.6342999999997</v>
      </c>
      <c r="J825" s="9">
        <v>5462730</v>
      </c>
      <c r="K825" s="18">
        <v>546.35619999999994</v>
      </c>
      <c r="L825" s="8">
        <v>221267.11540000001</v>
      </c>
      <c r="M825" s="9">
        <v>283840281</v>
      </c>
      <c r="N825" s="29">
        <v>10.2425</v>
      </c>
      <c r="O825" s="30">
        <v>10.862500000000001</v>
      </c>
      <c r="P825" s="30">
        <v>10.217499999999999</v>
      </c>
      <c r="Q825" s="30">
        <v>10.4575</v>
      </c>
      <c r="R825" s="31">
        <v>2.1000000000000001E-2</v>
      </c>
    </row>
    <row r="826" spans="1:18" x14ac:dyDescent="0.2">
      <c r="A826" s="11">
        <v>45134</v>
      </c>
      <c r="B826" s="5" t="s">
        <v>243</v>
      </c>
      <c r="C826" s="10">
        <v>45108</v>
      </c>
      <c r="D826" s="5" t="s">
        <v>188</v>
      </c>
      <c r="E826" s="18">
        <v>771.77369999999996</v>
      </c>
      <c r="F826" s="8">
        <v>561002.9057</v>
      </c>
      <c r="G826" s="9">
        <v>716753247</v>
      </c>
      <c r="H826" s="18">
        <v>54.930999999999997</v>
      </c>
      <c r="I826" s="8">
        <v>3565.8917999999999</v>
      </c>
      <c r="J826" s="9">
        <v>4435604</v>
      </c>
      <c r="K826" s="18">
        <v>826.7047</v>
      </c>
      <c r="L826" s="8">
        <v>564568.79749999999</v>
      </c>
      <c r="M826" s="9">
        <v>721188851</v>
      </c>
      <c r="N826" s="29">
        <v>10.4575</v>
      </c>
      <c r="O826" s="30">
        <v>10.9825</v>
      </c>
      <c r="P826" s="30">
        <v>9.8874999999999993</v>
      </c>
      <c r="Q826" s="30">
        <v>10.512499999999999</v>
      </c>
      <c r="R826" s="31">
        <v>5.3E-3</v>
      </c>
    </row>
    <row r="827" spans="1:18" x14ac:dyDescent="0.2">
      <c r="A827" s="11">
        <v>45135</v>
      </c>
      <c r="B827" s="5" t="s">
        <v>241</v>
      </c>
      <c r="C827" s="10">
        <v>45108</v>
      </c>
      <c r="D827" s="5" t="s">
        <v>188</v>
      </c>
      <c r="E827" s="18">
        <v>472.57530000000003</v>
      </c>
      <c r="F827" s="8">
        <v>139288.929</v>
      </c>
      <c r="G827" s="9">
        <v>173521162</v>
      </c>
      <c r="H827" s="18">
        <v>62.669499999999999</v>
      </c>
      <c r="I827" s="8">
        <v>2871.7550999999999</v>
      </c>
      <c r="J827" s="9">
        <v>3557820</v>
      </c>
      <c r="K827" s="18">
        <v>535.24480000000005</v>
      </c>
      <c r="L827" s="8">
        <v>142160.68410000001</v>
      </c>
      <c r="M827" s="9">
        <v>177078982</v>
      </c>
      <c r="N827" s="29">
        <v>10.512499999999999</v>
      </c>
      <c r="O827" s="30">
        <v>10.81</v>
      </c>
      <c r="P827" s="30">
        <v>10.035</v>
      </c>
      <c r="Q827" s="30">
        <v>10.135</v>
      </c>
      <c r="R827" s="31">
        <v>-3.5900000000000001E-2</v>
      </c>
    </row>
    <row r="828" spans="1:18" x14ac:dyDescent="0.2">
      <c r="A828" s="11">
        <v>45138</v>
      </c>
      <c r="B828" s="5" t="s">
        <v>244</v>
      </c>
      <c r="C828" s="10">
        <v>45108</v>
      </c>
      <c r="D828" s="5" t="s">
        <v>188</v>
      </c>
      <c r="E828" s="18">
        <v>430.05939999999998</v>
      </c>
      <c r="F828" s="8">
        <v>161544.3737</v>
      </c>
      <c r="G828" s="9">
        <v>199978924</v>
      </c>
      <c r="H828" s="18">
        <v>57.691800000000001</v>
      </c>
      <c r="I828" s="8">
        <v>2719.9177</v>
      </c>
      <c r="J828" s="9">
        <v>3325547</v>
      </c>
      <c r="K828" s="18">
        <v>487.75119999999998</v>
      </c>
      <c r="L828" s="8">
        <v>164264.29139999999</v>
      </c>
      <c r="M828" s="9">
        <v>203304471</v>
      </c>
      <c r="N828" s="29">
        <v>10.135</v>
      </c>
      <c r="O828" s="30">
        <v>11.1875</v>
      </c>
      <c r="P828" s="30">
        <v>10.135</v>
      </c>
      <c r="Q828" s="30">
        <v>10.4125</v>
      </c>
      <c r="R828" s="31">
        <v>2.7400000000000001E-2</v>
      </c>
    </row>
    <row r="829" spans="1:18" x14ac:dyDescent="0.2">
      <c r="A829" s="11">
        <v>45139</v>
      </c>
      <c r="B829" s="5" t="s">
        <v>242</v>
      </c>
      <c r="C829" s="10">
        <v>45139</v>
      </c>
      <c r="D829" s="5" t="s">
        <v>188</v>
      </c>
      <c r="E829" s="18">
        <v>525.10429999999997</v>
      </c>
      <c r="F829" s="8">
        <v>315366.8737</v>
      </c>
      <c r="G829" s="9">
        <v>391766452</v>
      </c>
      <c r="H829" s="18">
        <v>56.998399999999997</v>
      </c>
      <c r="I829" s="8">
        <v>2838.2737000000002</v>
      </c>
      <c r="J829" s="9">
        <v>3473642</v>
      </c>
      <c r="K829" s="18">
        <v>582.10270000000003</v>
      </c>
      <c r="L829" s="8">
        <v>318205.14740000002</v>
      </c>
      <c r="M829" s="9">
        <v>395240094</v>
      </c>
      <c r="N829" s="29">
        <v>10.4125</v>
      </c>
      <c r="O829" s="30">
        <v>10.702500000000001</v>
      </c>
      <c r="P829" s="30">
        <v>10.195</v>
      </c>
      <c r="Q829" s="30">
        <v>10.282500000000001</v>
      </c>
      <c r="R829" s="31">
        <v>-1.2500000000000001E-2</v>
      </c>
    </row>
    <row r="830" spans="1:18" x14ac:dyDescent="0.2">
      <c r="A830" s="11">
        <v>45140</v>
      </c>
      <c r="B830" s="5" t="s">
        <v>240</v>
      </c>
      <c r="C830" s="10">
        <v>45139</v>
      </c>
      <c r="D830" s="5" t="s">
        <v>188</v>
      </c>
      <c r="E830" s="18">
        <v>644.52089999999998</v>
      </c>
      <c r="F830" s="8">
        <v>291564.40000000002</v>
      </c>
      <c r="G830" s="9">
        <v>381696036</v>
      </c>
      <c r="H830" s="18">
        <v>58.098599999999998</v>
      </c>
      <c r="I830" s="8">
        <v>3066.8688000000002</v>
      </c>
      <c r="J830" s="9">
        <v>3701761</v>
      </c>
      <c r="K830" s="18">
        <v>702.61950000000002</v>
      </c>
      <c r="L830" s="8">
        <v>294631.26880000002</v>
      </c>
      <c r="M830" s="9">
        <v>385397797</v>
      </c>
      <c r="N830" s="29">
        <v>10.282500000000001</v>
      </c>
      <c r="O830" s="30">
        <v>11.805</v>
      </c>
      <c r="P830" s="30">
        <v>9.9499999999999993</v>
      </c>
      <c r="Q830" s="30">
        <v>11.2775</v>
      </c>
      <c r="R830" s="31">
        <v>9.6799999999999997E-2</v>
      </c>
    </row>
    <row r="831" spans="1:18" x14ac:dyDescent="0.2">
      <c r="A831" s="11">
        <v>45141</v>
      </c>
      <c r="B831" s="5" t="s">
        <v>243</v>
      </c>
      <c r="C831" s="10">
        <v>45139</v>
      </c>
      <c r="D831" s="5" t="s">
        <v>188</v>
      </c>
      <c r="E831" s="18">
        <v>806.72630000000004</v>
      </c>
      <c r="F831" s="8">
        <v>566358.6189</v>
      </c>
      <c r="G831" s="9">
        <v>740486219</v>
      </c>
      <c r="H831" s="18">
        <v>56.900700000000001</v>
      </c>
      <c r="I831" s="8">
        <v>2996.4358000000002</v>
      </c>
      <c r="J831" s="9">
        <v>3703748</v>
      </c>
      <c r="K831" s="18">
        <v>863.62699999999995</v>
      </c>
      <c r="L831" s="8">
        <v>569355.05469999998</v>
      </c>
      <c r="M831" s="9">
        <v>744189967</v>
      </c>
      <c r="N831" s="29">
        <v>11.2775</v>
      </c>
      <c r="O831" s="30">
        <v>11.96</v>
      </c>
      <c r="P831" s="30">
        <v>10.9825</v>
      </c>
      <c r="Q831" s="30">
        <v>11.185</v>
      </c>
      <c r="R831" s="31">
        <v>-8.2000000000000007E-3</v>
      </c>
    </row>
    <row r="832" spans="1:18" x14ac:dyDescent="0.2">
      <c r="A832" s="11">
        <v>45142</v>
      </c>
      <c r="B832" s="5" t="s">
        <v>241</v>
      </c>
      <c r="C832" s="10">
        <v>45139</v>
      </c>
      <c r="D832" s="5" t="s">
        <v>188</v>
      </c>
      <c r="E832" s="18">
        <v>643.93330000000003</v>
      </c>
      <c r="F832" s="8">
        <v>191226.37</v>
      </c>
      <c r="G832" s="9">
        <v>247885939</v>
      </c>
      <c r="H832" s="18">
        <v>65.397300000000001</v>
      </c>
      <c r="I832" s="8">
        <v>3530.1768999999999</v>
      </c>
      <c r="J832" s="9">
        <v>4330651</v>
      </c>
      <c r="K832" s="18">
        <v>709.3306</v>
      </c>
      <c r="L832" s="8">
        <v>194756.54689999999</v>
      </c>
      <c r="M832" s="9">
        <v>252216590</v>
      </c>
      <c r="N832" s="29">
        <v>11.185</v>
      </c>
      <c r="O832" s="30">
        <v>11.185</v>
      </c>
      <c r="P832" s="30">
        <v>10.4825</v>
      </c>
      <c r="Q832" s="30">
        <v>10.5725</v>
      </c>
      <c r="R832" s="31">
        <v>-5.4800000000000001E-2</v>
      </c>
    </row>
    <row r="833" spans="1:18" x14ac:dyDescent="0.2">
      <c r="A833" s="11">
        <v>45145</v>
      </c>
      <c r="B833" s="5" t="s">
        <v>244</v>
      </c>
      <c r="C833" s="10">
        <v>45139</v>
      </c>
      <c r="D833" s="5" t="s">
        <v>188</v>
      </c>
      <c r="E833" s="18">
        <v>514.73220000000003</v>
      </c>
      <c r="F833" s="8">
        <v>192839.1747</v>
      </c>
      <c r="G833" s="9">
        <v>246605721</v>
      </c>
      <c r="H833" s="18">
        <v>49.569000000000003</v>
      </c>
      <c r="I833" s="8">
        <v>2761.3622</v>
      </c>
      <c r="J833" s="9">
        <v>3315338</v>
      </c>
      <c r="K833" s="18">
        <v>564.30119999999999</v>
      </c>
      <c r="L833" s="8">
        <v>195600.53690000001</v>
      </c>
      <c r="M833" s="9">
        <v>249921059</v>
      </c>
      <c r="N833" s="29">
        <v>10.5725</v>
      </c>
      <c r="O833" s="30">
        <v>11.4175</v>
      </c>
      <c r="P833" s="30">
        <v>10.4025</v>
      </c>
      <c r="Q833" s="30">
        <v>11.102499999999999</v>
      </c>
      <c r="R833" s="31">
        <v>5.0099999999999999E-2</v>
      </c>
    </row>
    <row r="834" spans="1:18" x14ac:dyDescent="0.2">
      <c r="A834" s="11">
        <v>45146</v>
      </c>
      <c r="B834" s="5" t="s">
        <v>242</v>
      </c>
      <c r="C834" s="10">
        <v>45139</v>
      </c>
      <c r="D834" s="5" t="s">
        <v>188</v>
      </c>
      <c r="E834" s="18">
        <v>552.1961</v>
      </c>
      <c r="F834" s="8">
        <v>328852.82709999999</v>
      </c>
      <c r="G834" s="9">
        <v>416584960</v>
      </c>
      <c r="H834" s="18">
        <v>54.313600000000001</v>
      </c>
      <c r="I834" s="8">
        <v>2934.7433000000001</v>
      </c>
      <c r="J834" s="9">
        <v>3508935</v>
      </c>
      <c r="K834" s="18">
        <v>606.50969999999995</v>
      </c>
      <c r="L834" s="8">
        <v>331787.57040000003</v>
      </c>
      <c r="M834" s="9">
        <v>420093895</v>
      </c>
      <c r="N834" s="29">
        <v>11.102499999999999</v>
      </c>
      <c r="O834" s="30">
        <v>11.53</v>
      </c>
      <c r="P834" s="30">
        <v>11.102499999999999</v>
      </c>
      <c r="Q834" s="30">
        <v>11.324999999999999</v>
      </c>
      <c r="R834" s="31">
        <v>0.02</v>
      </c>
    </row>
    <row r="835" spans="1:18" x14ac:dyDescent="0.2">
      <c r="A835" s="11">
        <v>45147</v>
      </c>
      <c r="B835" s="5" t="s">
        <v>240</v>
      </c>
      <c r="C835" s="10">
        <v>45139</v>
      </c>
      <c r="D835" s="5" t="s">
        <v>188</v>
      </c>
      <c r="E835" s="18">
        <v>535.77639999999997</v>
      </c>
      <c r="F835" s="8">
        <v>244590.8977</v>
      </c>
      <c r="G835" s="9">
        <v>325345027</v>
      </c>
      <c r="H835" s="18">
        <v>48.429099999999998</v>
      </c>
      <c r="I835" s="8">
        <v>2816.4250000000002</v>
      </c>
      <c r="J835" s="9">
        <v>3490779</v>
      </c>
      <c r="K835" s="18">
        <v>584.20550000000003</v>
      </c>
      <c r="L835" s="8">
        <v>247407.32269999999</v>
      </c>
      <c r="M835" s="9">
        <v>328835806</v>
      </c>
      <c r="N835" s="29">
        <v>11.324999999999999</v>
      </c>
      <c r="O835" s="30">
        <v>11.765000000000001</v>
      </c>
      <c r="P835" s="30">
        <v>10.484999999999999</v>
      </c>
      <c r="Q835" s="30">
        <v>11.14</v>
      </c>
      <c r="R835" s="31">
        <v>-1.6299999999999999E-2</v>
      </c>
    </row>
    <row r="836" spans="1:18" x14ac:dyDescent="0.2">
      <c r="A836" s="11">
        <v>45148</v>
      </c>
      <c r="B836" s="5" t="s">
        <v>243</v>
      </c>
      <c r="C836" s="10">
        <v>45139</v>
      </c>
      <c r="D836" s="5" t="s">
        <v>188</v>
      </c>
      <c r="E836" s="18">
        <v>725.16099999999994</v>
      </c>
      <c r="F836" s="8">
        <v>561538.55889999995</v>
      </c>
      <c r="G836" s="9">
        <v>734906604</v>
      </c>
      <c r="H836" s="18">
        <v>57.783499999999997</v>
      </c>
      <c r="I836" s="8">
        <v>3073.6678000000002</v>
      </c>
      <c r="J836" s="9">
        <v>3820222</v>
      </c>
      <c r="K836" s="18">
        <v>782.94449999999995</v>
      </c>
      <c r="L836" s="8">
        <v>564612.2267</v>
      </c>
      <c r="M836" s="9">
        <v>738726826</v>
      </c>
      <c r="N836" s="29">
        <v>11.14</v>
      </c>
      <c r="O836" s="30">
        <v>11.91</v>
      </c>
      <c r="P836" s="30">
        <v>10.6275</v>
      </c>
      <c r="Q836" s="30">
        <v>11.4</v>
      </c>
      <c r="R836" s="31">
        <v>2.3300000000000001E-2</v>
      </c>
    </row>
    <row r="837" spans="1:18" x14ac:dyDescent="0.2">
      <c r="A837" s="11">
        <v>45149</v>
      </c>
      <c r="B837" s="5" t="s">
        <v>241</v>
      </c>
      <c r="C837" s="10">
        <v>45139</v>
      </c>
      <c r="D837" s="5" t="s">
        <v>188</v>
      </c>
      <c r="E837" s="18">
        <v>433.245</v>
      </c>
      <c r="F837" s="8">
        <v>145335.98629999999</v>
      </c>
      <c r="G837" s="9">
        <v>186557743</v>
      </c>
      <c r="H837" s="18">
        <v>50.296999999999997</v>
      </c>
      <c r="I837" s="8">
        <v>3133.3231000000001</v>
      </c>
      <c r="J837" s="9">
        <v>3839498</v>
      </c>
      <c r="K837" s="18">
        <v>483.54199999999997</v>
      </c>
      <c r="L837" s="8">
        <v>148469.3094</v>
      </c>
      <c r="M837" s="9">
        <v>190397241</v>
      </c>
      <c r="N837" s="29">
        <v>11.4</v>
      </c>
      <c r="O837" s="30">
        <v>11.865</v>
      </c>
      <c r="P837" s="30">
        <v>11.355</v>
      </c>
      <c r="Q837" s="30">
        <v>11.522500000000001</v>
      </c>
      <c r="R837" s="31">
        <v>1.0699999999999999E-2</v>
      </c>
    </row>
    <row r="838" spans="1:18" x14ac:dyDescent="0.2">
      <c r="A838" s="11">
        <v>45152</v>
      </c>
      <c r="B838" s="5" t="s">
        <v>244</v>
      </c>
      <c r="C838" s="10">
        <v>45139</v>
      </c>
      <c r="D838" s="5" t="s">
        <v>188</v>
      </c>
      <c r="E838" s="18">
        <v>529.83169999999996</v>
      </c>
      <c r="F838" s="8">
        <v>301470.8737</v>
      </c>
      <c r="G838" s="9">
        <v>385088231</v>
      </c>
      <c r="H838" s="18">
        <v>44.616900000000001</v>
      </c>
      <c r="I838" s="8">
        <v>3052.3845000000001</v>
      </c>
      <c r="J838" s="9">
        <v>3862888</v>
      </c>
      <c r="K838" s="18">
        <v>574.44860000000006</v>
      </c>
      <c r="L838" s="8">
        <v>304523.25819999998</v>
      </c>
      <c r="M838" s="9">
        <v>388951119</v>
      </c>
      <c r="N838" s="29">
        <v>11.522500000000001</v>
      </c>
      <c r="O838" s="30">
        <v>12.755000000000001</v>
      </c>
      <c r="P838" s="30">
        <v>10.477499999999999</v>
      </c>
      <c r="Q838" s="30">
        <v>11.994999999999999</v>
      </c>
      <c r="R838" s="31">
        <v>4.1000000000000002E-2</v>
      </c>
    </row>
    <row r="839" spans="1:18" x14ac:dyDescent="0.2">
      <c r="A839" s="11">
        <v>45154</v>
      </c>
      <c r="B839" s="5" t="s">
        <v>240</v>
      </c>
      <c r="C839" s="10">
        <v>45139</v>
      </c>
      <c r="D839" s="5" t="s">
        <v>188</v>
      </c>
      <c r="E839" s="18">
        <v>477.64249999999998</v>
      </c>
      <c r="F839" s="8">
        <v>237996.35920000001</v>
      </c>
      <c r="G839" s="9">
        <v>320451372</v>
      </c>
      <c r="H839" s="18">
        <v>35.752899999999997</v>
      </c>
      <c r="I839" s="8">
        <v>2759.0837999999999</v>
      </c>
      <c r="J839" s="9">
        <v>3450213</v>
      </c>
      <c r="K839" s="18">
        <v>513.3954</v>
      </c>
      <c r="L839" s="8">
        <v>240755.443</v>
      </c>
      <c r="M839" s="9">
        <v>323901585</v>
      </c>
      <c r="N839" s="29">
        <v>11.994999999999999</v>
      </c>
      <c r="O839" s="30">
        <v>12.682499999999999</v>
      </c>
      <c r="P839" s="30">
        <v>11.994999999999999</v>
      </c>
      <c r="Q839" s="30">
        <v>12.125</v>
      </c>
      <c r="R839" s="31">
        <v>1.0800000000000001E-2</v>
      </c>
    </row>
    <row r="840" spans="1:18" x14ac:dyDescent="0.2">
      <c r="A840" s="11">
        <v>45155</v>
      </c>
      <c r="B840" s="5" t="s">
        <v>243</v>
      </c>
      <c r="C840" s="10">
        <v>45139</v>
      </c>
      <c r="D840" s="5" t="s">
        <v>188</v>
      </c>
      <c r="E840" s="18">
        <v>570.25</v>
      </c>
      <c r="F840" s="8">
        <v>456566.25280000002</v>
      </c>
      <c r="G840" s="9">
        <v>608483662</v>
      </c>
      <c r="H840" s="18">
        <v>35.078200000000002</v>
      </c>
      <c r="I840" s="8">
        <v>2684.2869000000001</v>
      </c>
      <c r="J840" s="9">
        <v>3265815</v>
      </c>
      <c r="K840" s="18">
        <v>605.32820000000004</v>
      </c>
      <c r="L840" s="8">
        <v>459250.53970000002</v>
      </c>
      <c r="M840" s="9">
        <v>611749477</v>
      </c>
      <c r="N840" s="29">
        <v>12.125</v>
      </c>
      <c r="O840" s="30">
        <v>12.664999999999999</v>
      </c>
      <c r="P840" s="30">
        <v>12.112500000000001</v>
      </c>
      <c r="Q840" s="30">
        <v>12.24</v>
      </c>
      <c r="R840" s="31">
        <v>9.4999999999999998E-3</v>
      </c>
    </row>
    <row r="841" spans="1:18" x14ac:dyDescent="0.2">
      <c r="A841" s="11">
        <v>45156</v>
      </c>
      <c r="B841" s="5" t="s">
        <v>241</v>
      </c>
      <c r="C841" s="10">
        <v>45139</v>
      </c>
      <c r="D841" s="5" t="s">
        <v>188</v>
      </c>
      <c r="E841" s="18">
        <v>395.99610000000001</v>
      </c>
      <c r="F841" s="8">
        <v>128050.5212</v>
      </c>
      <c r="G841" s="9">
        <v>162091802</v>
      </c>
      <c r="H841" s="18">
        <v>46.588299999999997</v>
      </c>
      <c r="I841" s="8">
        <v>3554.2453</v>
      </c>
      <c r="J841" s="9">
        <v>4530359</v>
      </c>
      <c r="K841" s="18">
        <v>442.58440000000002</v>
      </c>
      <c r="L841" s="8">
        <v>131604.7665</v>
      </c>
      <c r="M841" s="9">
        <v>166622161</v>
      </c>
      <c r="N841" s="29">
        <v>12.24</v>
      </c>
      <c r="O841" s="30">
        <v>12.4925</v>
      </c>
      <c r="P841" s="30">
        <v>10.7875</v>
      </c>
      <c r="Q841" s="30">
        <v>12.1425</v>
      </c>
      <c r="R841" s="31">
        <v>-8.0000000000000002E-3</v>
      </c>
    </row>
    <row r="842" spans="1:18" x14ac:dyDescent="0.2">
      <c r="A842" s="11">
        <v>45159</v>
      </c>
      <c r="B842" s="5" t="s">
        <v>244</v>
      </c>
      <c r="C842" s="10">
        <v>45139</v>
      </c>
      <c r="D842" s="5" t="s">
        <v>188</v>
      </c>
      <c r="E842" s="18">
        <v>409.85590000000002</v>
      </c>
      <c r="F842" s="8">
        <v>185943.8132</v>
      </c>
      <c r="G842" s="9">
        <v>246676493</v>
      </c>
      <c r="H842" s="18">
        <v>36.206200000000003</v>
      </c>
      <c r="I842" s="8">
        <v>3084.0482999999999</v>
      </c>
      <c r="J842" s="9">
        <v>3822579</v>
      </c>
      <c r="K842" s="18">
        <v>446.06209999999999</v>
      </c>
      <c r="L842" s="8">
        <v>189027.8615</v>
      </c>
      <c r="M842" s="9">
        <v>250499072</v>
      </c>
      <c r="N842" s="29">
        <v>12.1425</v>
      </c>
      <c r="O842" s="30">
        <v>12.59</v>
      </c>
      <c r="P842" s="30">
        <v>11.172499999999999</v>
      </c>
      <c r="Q842" s="30">
        <v>11.96</v>
      </c>
      <c r="R842" s="31">
        <v>-1.4999999999999999E-2</v>
      </c>
    </row>
    <row r="843" spans="1:18" x14ac:dyDescent="0.2">
      <c r="A843" s="11">
        <v>45160</v>
      </c>
      <c r="B843" s="5" t="s">
        <v>242</v>
      </c>
      <c r="C843" s="10">
        <v>45139</v>
      </c>
      <c r="D843" s="5" t="s">
        <v>188</v>
      </c>
      <c r="E843" s="18">
        <v>365.5283</v>
      </c>
      <c r="F843" s="8">
        <v>262927.49729999999</v>
      </c>
      <c r="G843" s="9">
        <v>334964782</v>
      </c>
      <c r="H843" s="18">
        <v>41.577500000000001</v>
      </c>
      <c r="I843" s="8">
        <v>3472.1190999999999</v>
      </c>
      <c r="J843" s="9">
        <v>4115332</v>
      </c>
      <c r="K843" s="18">
        <v>407.10579999999999</v>
      </c>
      <c r="L843" s="8">
        <v>266399.6164</v>
      </c>
      <c r="M843" s="9">
        <v>339080114</v>
      </c>
      <c r="N843" s="29">
        <v>11.96</v>
      </c>
      <c r="O843" s="30">
        <v>12.085000000000001</v>
      </c>
      <c r="P843" s="30">
        <v>11.59</v>
      </c>
      <c r="Q843" s="30">
        <v>11.7475</v>
      </c>
      <c r="R843" s="31">
        <v>-1.78E-2</v>
      </c>
    </row>
    <row r="844" spans="1:18" x14ac:dyDescent="0.2">
      <c r="A844" s="11">
        <v>45161</v>
      </c>
      <c r="B844" s="5" t="s">
        <v>240</v>
      </c>
      <c r="C844" s="10">
        <v>45139</v>
      </c>
      <c r="D844" s="5" t="s">
        <v>188</v>
      </c>
      <c r="E844" s="18">
        <v>462.69729999999998</v>
      </c>
      <c r="F844" s="8">
        <v>229649.2199</v>
      </c>
      <c r="G844" s="9">
        <v>304953376</v>
      </c>
      <c r="H844" s="18">
        <v>48.882899999999999</v>
      </c>
      <c r="I844" s="8">
        <v>4214.1116000000002</v>
      </c>
      <c r="J844" s="9">
        <v>5062828</v>
      </c>
      <c r="K844" s="18">
        <v>511.58019999999999</v>
      </c>
      <c r="L844" s="8">
        <v>233863.3315</v>
      </c>
      <c r="M844" s="9">
        <v>310016204</v>
      </c>
      <c r="N844" s="29">
        <v>11.7475</v>
      </c>
      <c r="O844" s="30">
        <v>11.885</v>
      </c>
      <c r="P844" s="30">
        <v>10.307499999999999</v>
      </c>
      <c r="Q844" s="30">
        <v>11.727499999999999</v>
      </c>
      <c r="R844" s="31">
        <v>-1.6999999999999999E-3</v>
      </c>
    </row>
    <row r="845" spans="1:18" x14ac:dyDescent="0.2">
      <c r="A845" s="11">
        <v>45162</v>
      </c>
      <c r="B845" s="5" t="s">
        <v>243</v>
      </c>
      <c r="C845" s="10">
        <v>45139</v>
      </c>
      <c r="D845" s="5" t="s">
        <v>188</v>
      </c>
      <c r="E845" s="18">
        <v>644.04849999999999</v>
      </c>
      <c r="F845" s="8">
        <v>565013.56460000004</v>
      </c>
      <c r="G845" s="9">
        <v>751059592</v>
      </c>
      <c r="H845" s="18">
        <v>50.072699999999998</v>
      </c>
      <c r="I845" s="8">
        <v>4375.6207999999997</v>
      </c>
      <c r="J845" s="9">
        <v>5307796</v>
      </c>
      <c r="K845" s="18">
        <v>694.12120000000004</v>
      </c>
      <c r="L845" s="8">
        <v>569389.18539999996</v>
      </c>
      <c r="M845" s="9">
        <v>756367388</v>
      </c>
      <c r="N845" s="29">
        <v>11.727499999999999</v>
      </c>
      <c r="O845" s="30">
        <v>12.234999999999999</v>
      </c>
      <c r="P845" s="30">
        <v>10.1975</v>
      </c>
      <c r="Q845" s="30">
        <v>11.7</v>
      </c>
      <c r="R845" s="31">
        <v>-2.3E-3</v>
      </c>
    </row>
    <row r="846" spans="1:18" x14ac:dyDescent="0.2">
      <c r="A846" s="11">
        <v>45163</v>
      </c>
      <c r="B846" s="5" t="s">
        <v>241</v>
      </c>
      <c r="C846" s="10">
        <v>45139</v>
      </c>
      <c r="D846" s="5" t="s">
        <v>188</v>
      </c>
      <c r="E846" s="18">
        <v>499.8349</v>
      </c>
      <c r="F846" s="8">
        <v>161985.3498</v>
      </c>
      <c r="G846" s="9">
        <v>210378400</v>
      </c>
      <c r="H846" s="18">
        <v>42.299199999999999</v>
      </c>
      <c r="I846" s="8">
        <v>4568.1475</v>
      </c>
      <c r="J846" s="9">
        <v>5649500</v>
      </c>
      <c r="K846" s="18">
        <v>542.13409999999999</v>
      </c>
      <c r="L846" s="8">
        <v>166553.49729999999</v>
      </c>
      <c r="M846" s="9">
        <v>216027900</v>
      </c>
      <c r="N846" s="29">
        <v>11.7</v>
      </c>
      <c r="O846" s="30">
        <v>12.2425</v>
      </c>
      <c r="P846" s="30">
        <v>9.98</v>
      </c>
      <c r="Q846" s="30">
        <v>12.0825</v>
      </c>
      <c r="R846" s="31">
        <v>3.27E-2</v>
      </c>
    </row>
    <row r="847" spans="1:18" x14ac:dyDescent="0.2">
      <c r="A847" s="11">
        <v>45166</v>
      </c>
      <c r="B847" s="5" t="s">
        <v>244</v>
      </c>
      <c r="C847" s="10">
        <v>45139</v>
      </c>
      <c r="D847" s="5" t="s">
        <v>188</v>
      </c>
      <c r="E847" s="18">
        <v>436.9298</v>
      </c>
      <c r="F847" s="8">
        <v>193474.88870000001</v>
      </c>
      <c r="G847" s="9">
        <v>258285590</v>
      </c>
      <c r="H847" s="18">
        <v>35.835000000000001</v>
      </c>
      <c r="I847" s="8">
        <v>3851.0535</v>
      </c>
      <c r="J847" s="9">
        <v>4867420</v>
      </c>
      <c r="K847" s="18">
        <v>472.76479999999998</v>
      </c>
      <c r="L847" s="8">
        <v>197325.94219999999</v>
      </c>
      <c r="M847" s="9">
        <v>263153010</v>
      </c>
      <c r="N847" s="29">
        <v>12.0825</v>
      </c>
      <c r="O847" s="30">
        <v>12.72</v>
      </c>
      <c r="P847" s="30">
        <v>9.5</v>
      </c>
      <c r="Q847" s="30">
        <v>12.397500000000001</v>
      </c>
      <c r="R847" s="31">
        <v>2.6100000000000002E-2</v>
      </c>
    </row>
    <row r="848" spans="1:18" x14ac:dyDescent="0.2">
      <c r="A848" s="11">
        <v>45167</v>
      </c>
      <c r="B848" s="5" t="s">
        <v>242</v>
      </c>
      <c r="C848" s="10">
        <v>45139</v>
      </c>
      <c r="D848" s="5" t="s">
        <v>188</v>
      </c>
      <c r="E848" s="18">
        <v>400.15170000000001</v>
      </c>
      <c r="F848" s="8">
        <v>282044.5699</v>
      </c>
      <c r="G848" s="9">
        <v>359974845</v>
      </c>
      <c r="H848" s="18">
        <v>36.502099999999999</v>
      </c>
      <c r="I848" s="8">
        <v>4130.4543999999996</v>
      </c>
      <c r="J848" s="9">
        <v>5290355</v>
      </c>
      <c r="K848" s="18">
        <v>436.65379999999999</v>
      </c>
      <c r="L848" s="8">
        <v>286175.02429999999</v>
      </c>
      <c r="M848" s="9">
        <v>365265200</v>
      </c>
      <c r="N848" s="29">
        <v>12.397500000000001</v>
      </c>
      <c r="O848" s="30">
        <v>12.4625</v>
      </c>
      <c r="P848" s="30">
        <v>10.647500000000001</v>
      </c>
      <c r="Q848" s="30">
        <v>12.225</v>
      </c>
      <c r="R848" s="31">
        <v>-1.3899999999999999E-2</v>
      </c>
    </row>
    <row r="849" spans="1:18" x14ac:dyDescent="0.2">
      <c r="A849" s="11">
        <v>45168</v>
      </c>
      <c r="B849" s="5" t="s">
        <v>240</v>
      </c>
      <c r="C849" s="10">
        <v>45139</v>
      </c>
      <c r="D849" s="5" t="s">
        <v>188</v>
      </c>
      <c r="E849" s="18">
        <v>434.43180000000001</v>
      </c>
      <c r="F849" s="8">
        <v>212167.14379999999</v>
      </c>
      <c r="G849" s="9">
        <v>280896155</v>
      </c>
      <c r="H849" s="18">
        <v>34.0458</v>
      </c>
      <c r="I849" s="8">
        <v>3463.9708000000001</v>
      </c>
      <c r="J849" s="9">
        <v>4362863</v>
      </c>
      <c r="K849" s="18">
        <v>468.4776</v>
      </c>
      <c r="L849" s="8">
        <v>215631.1146</v>
      </c>
      <c r="M849" s="9">
        <v>285259018</v>
      </c>
      <c r="N849" s="29">
        <v>12.225</v>
      </c>
      <c r="O849" s="30">
        <v>12.2425</v>
      </c>
      <c r="P849" s="30">
        <v>11.4625</v>
      </c>
      <c r="Q849" s="30">
        <v>11.8</v>
      </c>
      <c r="R849" s="31">
        <v>-3.4799999999999998E-2</v>
      </c>
    </row>
    <row r="850" spans="1:18" x14ac:dyDescent="0.2">
      <c r="A850" s="11">
        <v>45169</v>
      </c>
      <c r="B850" s="5" t="s">
        <v>243</v>
      </c>
      <c r="C850" s="10">
        <v>45139</v>
      </c>
      <c r="D850" s="5" t="s">
        <v>188</v>
      </c>
      <c r="E850" s="18">
        <v>642.41880000000003</v>
      </c>
      <c r="F850" s="8">
        <v>521991.15010000003</v>
      </c>
      <c r="G850" s="9">
        <v>704537846</v>
      </c>
      <c r="H850" s="18">
        <v>42.802700000000002</v>
      </c>
      <c r="I850" s="8">
        <v>2902.9859999999999</v>
      </c>
      <c r="J850" s="9">
        <v>3525871</v>
      </c>
      <c r="K850" s="18">
        <v>685.22149999999999</v>
      </c>
      <c r="L850" s="8">
        <v>524894.1361</v>
      </c>
      <c r="M850" s="9">
        <v>708063717</v>
      </c>
      <c r="N850" s="29">
        <v>11.8</v>
      </c>
      <c r="O850" s="30">
        <v>12.28</v>
      </c>
      <c r="P850" s="30">
        <v>11.76</v>
      </c>
      <c r="Q850" s="30">
        <v>12.0625</v>
      </c>
      <c r="R850" s="31">
        <v>2.2200000000000001E-2</v>
      </c>
    </row>
    <row r="851" spans="1:18" x14ac:dyDescent="0.2">
      <c r="A851" s="11">
        <v>45170</v>
      </c>
      <c r="B851" s="5" t="s">
        <v>241</v>
      </c>
      <c r="C851" s="10">
        <v>45170</v>
      </c>
      <c r="D851" s="5" t="s">
        <v>188</v>
      </c>
      <c r="E851" s="18">
        <v>514.31610000000001</v>
      </c>
      <c r="F851" s="8">
        <v>170698.01790000001</v>
      </c>
      <c r="G851" s="9">
        <v>226537024</v>
      </c>
      <c r="H851" s="18">
        <v>62.640700000000002</v>
      </c>
      <c r="I851" s="8">
        <v>3144.0720000000001</v>
      </c>
      <c r="J851" s="9">
        <v>3739415</v>
      </c>
      <c r="K851" s="18">
        <v>576.95680000000004</v>
      </c>
      <c r="L851" s="8">
        <v>173842.08989999999</v>
      </c>
      <c r="M851" s="9">
        <v>230276439</v>
      </c>
      <c r="N851" s="29">
        <v>12.0625</v>
      </c>
      <c r="O851" s="30">
        <v>12.18</v>
      </c>
      <c r="P851" s="30">
        <v>10.407500000000001</v>
      </c>
      <c r="Q851" s="30">
        <v>11.365</v>
      </c>
      <c r="R851" s="31">
        <v>-5.7799999999999997E-2</v>
      </c>
    </row>
    <row r="852" spans="1:18" x14ac:dyDescent="0.2">
      <c r="A852" s="11">
        <v>45173</v>
      </c>
      <c r="B852" s="5" t="s">
        <v>244</v>
      </c>
      <c r="C852" s="10">
        <v>45170</v>
      </c>
      <c r="D852" s="5" t="s">
        <v>188</v>
      </c>
      <c r="E852" s="18">
        <v>478.85890000000001</v>
      </c>
      <c r="F852" s="8">
        <v>230060.2586</v>
      </c>
      <c r="G852" s="9">
        <v>308749209</v>
      </c>
      <c r="H852" s="18">
        <v>56.132100000000001</v>
      </c>
      <c r="I852" s="8">
        <v>2979.5695000000001</v>
      </c>
      <c r="J852" s="9">
        <v>3571278</v>
      </c>
      <c r="K852" s="18">
        <v>534.99099999999999</v>
      </c>
      <c r="L852" s="8">
        <v>233039.82810000001</v>
      </c>
      <c r="M852" s="9">
        <v>312320487</v>
      </c>
      <c r="N852" s="29">
        <v>11.365</v>
      </c>
      <c r="O852" s="30">
        <v>11.5425</v>
      </c>
      <c r="P852" s="30">
        <v>10.86</v>
      </c>
      <c r="Q852" s="30">
        <v>10.9625</v>
      </c>
      <c r="R852" s="31">
        <v>-3.5400000000000001E-2</v>
      </c>
    </row>
    <row r="853" spans="1:18" x14ac:dyDescent="0.2">
      <c r="A853" s="11">
        <v>45174</v>
      </c>
      <c r="B853" s="5" t="s">
        <v>242</v>
      </c>
      <c r="C853" s="10">
        <v>45170</v>
      </c>
      <c r="D853" s="5" t="s">
        <v>188</v>
      </c>
      <c r="E853" s="18">
        <v>433.9563</v>
      </c>
      <c r="F853" s="8">
        <v>303497.7708</v>
      </c>
      <c r="G853" s="9">
        <v>394461673</v>
      </c>
      <c r="H853" s="18">
        <v>52.034199999999998</v>
      </c>
      <c r="I853" s="8">
        <v>2796.7118</v>
      </c>
      <c r="J853" s="9">
        <v>3395703</v>
      </c>
      <c r="K853" s="18">
        <v>485.9905</v>
      </c>
      <c r="L853" s="8">
        <v>306294.48259999999</v>
      </c>
      <c r="M853" s="9">
        <v>397857376</v>
      </c>
      <c r="N853" s="29">
        <v>10.9625</v>
      </c>
      <c r="O853" s="30">
        <v>11.085000000000001</v>
      </c>
      <c r="P853" s="30">
        <v>9.3650000000000002</v>
      </c>
      <c r="Q853" s="30">
        <v>10.815</v>
      </c>
      <c r="R853" s="31">
        <v>-1.35E-2</v>
      </c>
    </row>
    <row r="854" spans="1:18" x14ac:dyDescent="0.2">
      <c r="A854" s="11">
        <v>45175</v>
      </c>
      <c r="B854" s="5" t="s">
        <v>240</v>
      </c>
      <c r="C854" s="10">
        <v>45170</v>
      </c>
      <c r="D854" s="5" t="s">
        <v>188</v>
      </c>
      <c r="E854" s="18">
        <v>502.19099999999997</v>
      </c>
      <c r="F854" s="8">
        <v>420958.04940000002</v>
      </c>
      <c r="G854" s="9">
        <v>591331448</v>
      </c>
      <c r="H854" s="18">
        <v>46.249200000000002</v>
      </c>
      <c r="I854" s="8">
        <v>2718.0736000000002</v>
      </c>
      <c r="J854" s="9">
        <v>3343350</v>
      </c>
      <c r="K854" s="18">
        <v>548.4402</v>
      </c>
      <c r="L854" s="8">
        <v>423676.12300000002</v>
      </c>
      <c r="M854" s="9">
        <v>594674798</v>
      </c>
      <c r="N854" s="29">
        <v>10.815</v>
      </c>
      <c r="O854" s="30">
        <v>10.975</v>
      </c>
      <c r="P854" s="30">
        <v>9.8049999999999997</v>
      </c>
      <c r="Q854" s="30">
        <v>10.6775</v>
      </c>
      <c r="R854" s="31">
        <v>-1.2699999999999999E-2</v>
      </c>
    </row>
    <row r="855" spans="1:18" x14ac:dyDescent="0.2">
      <c r="A855" s="11">
        <v>45176</v>
      </c>
      <c r="B855" s="5" t="s">
        <v>243</v>
      </c>
      <c r="C855" s="10">
        <v>45170</v>
      </c>
      <c r="D855" s="5" t="s">
        <v>188</v>
      </c>
      <c r="E855" s="18">
        <v>606.42470000000003</v>
      </c>
      <c r="F855" s="8">
        <v>410414.69939999998</v>
      </c>
      <c r="G855" s="9">
        <v>457219716</v>
      </c>
      <c r="H855" s="18">
        <v>50.653300000000002</v>
      </c>
      <c r="I855" s="8">
        <v>3059.5446000000002</v>
      </c>
      <c r="J855" s="9">
        <v>3582296</v>
      </c>
      <c r="K855" s="18">
        <v>657.07799999999997</v>
      </c>
      <c r="L855" s="8">
        <v>413474.24400000001</v>
      </c>
      <c r="M855" s="9">
        <v>460802012</v>
      </c>
      <c r="N855" s="29">
        <v>10.6775</v>
      </c>
      <c r="O855" s="30">
        <v>11.025</v>
      </c>
      <c r="P855" s="30">
        <v>9.8000000000000007</v>
      </c>
      <c r="Q855" s="30">
        <v>10.8725</v>
      </c>
      <c r="R855" s="31">
        <v>1.83E-2</v>
      </c>
    </row>
    <row r="856" spans="1:18" x14ac:dyDescent="0.2">
      <c r="A856" s="11">
        <v>45177</v>
      </c>
      <c r="B856" s="5" t="s">
        <v>241</v>
      </c>
      <c r="C856" s="10">
        <v>45170</v>
      </c>
      <c r="D856" s="5" t="s">
        <v>188</v>
      </c>
      <c r="E856" s="18">
        <v>567.18449999999996</v>
      </c>
      <c r="F856" s="8">
        <v>196956.122</v>
      </c>
      <c r="G856" s="9">
        <v>254966636</v>
      </c>
      <c r="H856" s="18">
        <v>75.495400000000004</v>
      </c>
      <c r="I856" s="8">
        <v>4178.6180999999997</v>
      </c>
      <c r="J856" s="9">
        <v>4671056</v>
      </c>
      <c r="K856" s="18">
        <v>642.67989999999998</v>
      </c>
      <c r="L856" s="8">
        <v>201134.7401</v>
      </c>
      <c r="M856" s="9">
        <v>259637692</v>
      </c>
      <c r="N856" s="29">
        <v>10.8725</v>
      </c>
      <c r="O856" s="30">
        <v>10.97</v>
      </c>
      <c r="P856" s="30">
        <v>10.077500000000001</v>
      </c>
      <c r="Q856" s="30">
        <v>10.78</v>
      </c>
      <c r="R856" s="31">
        <v>-8.5000000000000006E-3</v>
      </c>
    </row>
    <row r="857" spans="1:18" x14ac:dyDescent="0.2">
      <c r="A857" s="11">
        <v>45180</v>
      </c>
      <c r="B857" s="5" t="s">
        <v>244</v>
      </c>
      <c r="C857" s="10">
        <v>45170</v>
      </c>
      <c r="D857" s="5" t="s">
        <v>188</v>
      </c>
      <c r="E857" s="18">
        <v>517.03179999999998</v>
      </c>
      <c r="F857" s="8">
        <v>233509.2383</v>
      </c>
      <c r="G857" s="9">
        <v>305491992</v>
      </c>
      <c r="H857" s="18">
        <v>63.472999999999999</v>
      </c>
      <c r="I857" s="8">
        <v>3503.1026999999999</v>
      </c>
      <c r="J857" s="9">
        <v>4057676</v>
      </c>
      <c r="K857" s="18">
        <v>580.50480000000005</v>
      </c>
      <c r="L857" s="8">
        <v>237012.34099999999</v>
      </c>
      <c r="M857" s="9">
        <v>309549668</v>
      </c>
      <c r="N857" s="29">
        <v>10.78</v>
      </c>
      <c r="O857" s="30">
        <v>11.5</v>
      </c>
      <c r="P857" s="30">
        <v>10.3375</v>
      </c>
      <c r="Q857" s="30">
        <v>11.3475</v>
      </c>
      <c r="R857" s="31">
        <v>5.2600000000000001E-2</v>
      </c>
    </row>
    <row r="858" spans="1:18" x14ac:dyDescent="0.2">
      <c r="A858" s="11">
        <v>45181</v>
      </c>
      <c r="B858" s="5" t="s">
        <v>242</v>
      </c>
      <c r="C858" s="10">
        <v>45170</v>
      </c>
      <c r="D858" s="5" t="s">
        <v>188</v>
      </c>
      <c r="E858" s="18">
        <v>719.73429999999996</v>
      </c>
      <c r="F858" s="8">
        <v>439579.76189999998</v>
      </c>
      <c r="G858" s="9">
        <v>555250716</v>
      </c>
      <c r="H858" s="18">
        <v>69.548599999999993</v>
      </c>
      <c r="I858" s="8">
        <v>4680.5568000000003</v>
      </c>
      <c r="J858" s="9">
        <v>5537772</v>
      </c>
      <c r="K858" s="18">
        <v>789.28290000000004</v>
      </c>
      <c r="L858" s="8">
        <v>444260.3187</v>
      </c>
      <c r="M858" s="9">
        <v>560788488</v>
      </c>
      <c r="N858" s="29">
        <v>11.3475</v>
      </c>
      <c r="O858" s="30">
        <v>12.022500000000001</v>
      </c>
      <c r="P858" s="30">
        <v>10.7125</v>
      </c>
      <c r="Q858" s="30">
        <v>11.69</v>
      </c>
      <c r="R858" s="31">
        <v>3.0200000000000001E-2</v>
      </c>
    </row>
    <row r="859" spans="1:18" x14ac:dyDescent="0.2">
      <c r="A859" s="11">
        <v>45182</v>
      </c>
      <c r="B859" s="5" t="s">
        <v>240</v>
      </c>
      <c r="C859" s="10">
        <v>45170</v>
      </c>
      <c r="D859" s="5" t="s">
        <v>188</v>
      </c>
      <c r="E859" s="18">
        <v>700.20399999999995</v>
      </c>
      <c r="F859" s="8">
        <v>544765.04040000006</v>
      </c>
      <c r="G859" s="9">
        <v>755956319</v>
      </c>
      <c r="H859" s="18">
        <v>57.450699999999998</v>
      </c>
      <c r="I859" s="8">
        <v>3797.8782000000001</v>
      </c>
      <c r="J859" s="9">
        <v>4402880</v>
      </c>
      <c r="K859" s="18">
        <v>757.65470000000005</v>
      </c>
      <c r="L859" s="8">
        <v>548562.91859999998</v>
      </c>
      <c r="M859" s="9">
        <v>760359199</v>
      </c>
      <c r="N859" s="29">
        <v>11.69</v>
      </c>
      <c r="O859" s="30">
        <v>12.047499999999999</v>
      </c>
      <c r="P859" s="30">
        <v>11.535</v>
      </c>
      <c r="Q859" s="30">
        <v>11.827500000000001</v>
      </c>
      <c r="R859" s="31">
        <v>1.18E-2</v>
      </c>
    </row>
    <row r="860" spans="1:18" x14ac:dyDescent="0.2">
      <c r="A860" s="11">
        <v>45183</v>
      </c>
      <c r="B860" s="5" t="s">
        <v>243</v>
      </c>
      <c r="C860" s="10">
        <v>45170</v>
      </c>
      <c r="D860" s="5" t="s">
        <v>188</v>
      </c>
      <c r="E860" s="18">
        <v>614.94290000000001</v>
      </c>
      <c r="F860" s="8">
        <v>409544.64230000001</v>
      </c>
      <c r="G860" s="9">
        <v>441114759</v>
      </c>
      <c r="H860" s="18">
        <v>52.8825</v>
      </c>
      <c r="I860" s="8">
        <v>3481.4850999999999</v>
      </c>
      <c r="J860" s="9">
        <v>4150413</v>
      </c>
      <c r="K860" s="18">
        <v>667.82539999999995</v>
      </c>
      <c r="L860" s="8">
        <v>413026.1274</v>
      </c>
      <c r="M860" s="9">
        <v>445265172</v>
      </c>
      <c r="N860" s="29">
        <v>11.827500000000001</v>
      </c>
      <c r="O860" s="30">
        <v>12.0425</v>
      </c>
      <c r="P860" s="30">
        <v>11.21</v>
      </c>
      <c r="Q860" s="30">
        <v>11.317500000000001</v>
      </c>
      <c r="R860" s="31">
        <v>-4.3099999999999999E-2</v>
      </c>
    </row>
    <row r="861" spans="1:18" x14ac:dyDescent="0.2">
      <c r="A861" s="11">
        <v>45184</v>
      </c>
      <c r="B861" s="5" t="s">
        <v>241</v>
      </c>
      <c r="C861" s="10">
        <v>45170</v>
      </c>
      <c r="D861" s="5" t="s">
        <v>188</v>
      </c>
      <c r="E861" s="18">
        <v>468.57319999999999</v>
      </c>
      <c r="F861" s="8">
        <v>169827.29019999999</v>
      </c>
      <c r="G861" s="9">
        <v>215643552</v>
      </c>
      <c r="H861" s="18">
        <v>53.954599999999999</v>
      </c>
      <c r="I861" s="8">
        <v>3875.9697000000001</v>
      </c>
      <c r="J861" s="9">
        <v>4541142</v>
      </c>
      <c r="K861" s="18">
        <v>522.52779999999996</v>
      </c>
      <c r="L861" s="8">
        <v>173703.2599</v>
      </c>
      <c r="M861" s="9">
        <v>220184694</v>
      </c>
      <c r="N861" s="29">
        <v>11.317500000000001</v>
      </c>
      <c r="O861" s="30">
        <v>11.32</v>
      </c>
      <c r="P861" s="30">
        <v>10.0725</v>
      </c>
      <c r="Q861" s="30">
        <v>10.9025</v>
      </c>
      <c r="R861" s="31">
        <v>-3.6700000000000003E-2</v>
      </c>
    </row>
    <row r="862" spans="1:18" x14ac:dyDescent="0.2">
      <c r="A862" s="11">
        <v>45187</v>
      </c>
      <c r="B862" s="5" t="s">
        <v>244</v>
      </c>
      <c r="C862" s="10">
        <v>45170</v>
      </c>
      <c r="D862" s="5" t="s">
        <v>188</v>
      </c>
      <c r="E862" s="18">
        <v>429.85730000000001</v>
      </c>
      <c r="F862" s="8">
        <v>301419.3052</v>
      </c>
      <c r="G862" s="9">
        <v>383485830</v>
      </c>
      <c r="H862" s="18">
        <v>49.793900000000001</v>
      </c>
      <c r="I862" s="8">
        <v>3918.6534000000001</v>
      </c>
      <c r="J862" s="9">
        <v>4392077</v>
      </c>
      <c r="K862" s="18">
        <v>479.65120000000002</v>
      </c>
      <c r="L862" s="8">
        <v>305337.95860000001</v>
      </c>
      <c r="M862" s="9">
        <v>387877907</v>
      </c>
      <c r="N862" s="29">
        <v>10.9025</v>
      </c>
      <c r="O862" s="30">
        <v>11.407500000000001</v>
      </c>
      <c r="P862" s="30">
        <v>10.45</v>
      </c>
      <c r="Q862" s="30">
        <v>10.835000000000001</v>
      </c>
      <c r="R862" s="31">
        <v>-6.1999999999999998E-3</v>
      </c>
    </row>
    <row r="863" spans="1:18" x14ac:dyDescent="0.2">
      <c r="A863" s="11">
        <v>45189</v>
      </c>
      <c r="B863" s="5" t="s">
        <v>240</v>
      </c>
      <c r="C863" s="10">
        <v>45170</v>
      </c>
      <c r="D863" s="5" t="s">
        <v>188</v>
      </c>
      <c r="E863" s="18">
        <v>561.88990000000001</v>
      </c>
      <c r="F863" s="8">
        <v>470230.25060000003</v>
      </c>
      <c r="G863" s="9">
        <v>649093578</v>
      </c>
      <c r="H863" s="18">
        <v>46.645000000000003</v>
      </c>
      <c r="I863" s="8">
        <v>4233.6332000000002</v>
      </c>
      <c r="J863" s="9">
        <v>4953318</v>
      </c>
      <c r="K863" s="18">
        <v>608.53489999999999</v>
      </c>
      <c r="L863" s="8">
        <v>474463.88380000001</v>
      </c>
      <c r="M863" s="9">
        <v>654046896</v>
      </c>
      <c r="N863" s="29">
        <v>10.835000000000001</v>
      </c>
      <c r="O863" s="30">
        <v>11.47</v>
      </c>
      <c r="P863" s="30">
        <v>10.835000000000001</v>
      </c>
      <c r="Q863" s="30">
        <v>11.1275</v>
      </c>
      <c r="R863" s="31">
        <v>2.7E-2</v>
      </c>
    </row>
    <row r="864" spans="1:18" x14ac:dyDescent="0.2">
      <c r="A864" s="11">
        <v>45190</v>
      </c>
      <c r="B864" s="5" t="s">
        <v>243</v>
      </c>
      <c r="C864" s="10">
        <v>45170</v>
      </c>
      <c r="D864" s="5" t="s">
        <v>188</v>
      </c>
      <c r="E864" s="18">
        <v>567.10680000000002</v>
      </c>
      <c r="F864" s="8">
        <v>364545.78519999998</v>
      </c>
      <c r="G864" s="9">
        <v>399220281</v>
      </c>
      <c r="H864" s="18">
        <v>46.235300000000002</v>
      </c>
      <c r="I864" s="8">
        <v>4739.6192000000001</v>
      </c>
      <c r="J864" s="9">
        <v>5572047</v>
      </c>
      <c r="K864" s="18">
        <v>613.34209999999996</v>
      </c>
      <c r="L864" s="8">
        <v>369285.4044</v>
      </c>
      <c r="M864" s="9">
        <v>404792328</v>
      </c>
      <c r="N864" s="29">
        <v>11.1275</v>
      </c>
      <c r="O864" s="30">
        <v>11.39</v>
      </c>
      <c r="P864" s="30">
        <v>10.62</v>
      </c>
      <c r="Q864" s="30">
        <v>10.817500000000001</v>
      </c>
      <c r="R864" s="31">
        <v>-2.7900000000000001E-2</v>
      </c>
    </row>
    <row r="865" spans="1:18" x14ac:dyDescent="0.2">
      <c r="A865" s="11">
        <v>45191</v>
      </c>
      <c r="B865" s="5" t="s">
        <v>241</v>
      </c>
      <c r="C865" s="10">
        <v>45170</v>
      </c>
      <c r="D865" s="5" t="s">
        <v>188</v>
      </c>
      <c r="E865" s="18">
        <v>577.76430000000005</v>
      </c>
      <c r="F865" s="8">
        <v>183628.68609999999</v>
      </c>
      <c r="G865" s="9">
        <v>237455400</v>
      </c>
      <c r="H865" s="18">
        <v>42.916600000000003</v>
      </c>
      <c r="I865" s="8">
        <v>4903.3352999999997</v>
      </c>
      <c r="J865" s="9">
        <v>5679441</v>
      </c>
      <c r="K865" s="18">
        <v>620.68089999999995</v>
      </c>
      <c r="L865" s="8">
        <v>188532.0214</v>
      </c>
      <c r="M865" s="9">
        <v>243134841</v>
      </c>
      <c r="N865" s="29">
        <v>10.817500000000001</v>
      </c>
      <c r="O865" s="30">
        <v>11.0725</v>
      </c>
      <c r="P865" s="30">
        <v>10.3925</v>
      </c>
      <c r="Q865" s="30">
        <v>10.66</v>
      </c>
      <c r="R865" s="31">
        <v>-1.46E-2</v>
      </c>
    </row>
    <row r="866" spans="1:18" x14ac:dyDescent="0.2">
      <c r="A866" s="11">
        <v>45194</v>
      </c>
      <c r="B866" s="5" t="s">
        <v>244</v>
      </c>
      <c r="C866" s="10">
        <v>45170</v>
      </c>
      <c r="D866" s="5" t="s">
        <v>188</v>
      </c>
      <c r="E866" s="18">
        <v>625.57849999999996</v>
      </c>
      <c r="F866" s="8">
        <v>297548.31410000002</v>
      </c>
      <c r="G866" s="9">
        <v>399291664</v>
      </c>
      <c r="H866" s="18">
        <v>39.452300000000001</v>
      </c>
      <c r="I866" s="8">
        <v>4709.1175000000003</v>
      </c>
      <c r="J866" s="9">
        <v>5493335</v>
      </c>
      <c r="K866" s="18">
        <v>665.0308</v>
      </c>
      <c r="L866" s="8">
        <v>302257.43160000001</v>
      </c>
      <c r="M866" s="9">
        <v>404784999</v>
      </c>
      <c r="N866" s="29">
        <v>10.66</v>
      </c>
      <c r="O866" s="30">
        <v>11.305</v>
      </c>
      <c r="P866" s="30">
        <v>10.272500000000001</v>
      </c>
      <c r="Q866" s="30">
        <v>10.9</v>
      </c>
      <c r="R866" s="31">
        <v>2.2499999999999999E-2</v>
      </c>
    </row>
    <row r="867" spans="1:18" x14ac:dyDescent="0.2">
      <c r="A867" s="11">
        <v>45195</v>
      </c>
      <c r="B867" s="5" t="s">
        <v>242</v>
      </c>
      <c r="C867" s="10">
        <v>45170</v>
      </c>
      <c r="D867" s="5" t="s">
        <v>188</v>
      </c>
      <c r="E867" s="18">
        <v>478.37630000000001</v>
      </c>
      <c r="F867" s="8">
        <v>343182.44329999998</v>
      </c>
      <c r="G867" s="9">
        <v>438100947</v>
      </c>
      <c r="H867" s="18">
        <v>32.993699999999997</v>
      </c>
      <c r="I867" s="8">
        <v>3790.0309000000002</v>
      </c>
      <c r="J867" s="9">
        <v>4507380</v>
      </c>
      <c r="K867" s="18">
        <v>511.37</v>
      </c>
      <c r="L867" s="8">
        <v>346972.4742</v>
      </c>
      <c r="M867" s="9">
        <v>442608327</v>
      </c>
      <c r="N867" s="29">
        <v>10.9</v>
      </c>
      <c r="O867" s="30">
        <v>11.29</v>
      </c>
      <c r="P867" s="30">
        <v>9.2475000000000005</v>
      </c>
      <c r="Q867" s="30">
        <v>11.185</v>
      </c>
      <c r="R867" s="31">
        <v>2.6100000000000002E-2</v>
      </c>
    </row>
    <row r="868" spans="1:18" x14ac:dyDescent="0.2">
      <c r="A868" s="11">
        <v>45196</v>
      </c>
      <c r="B868" s="5" t="s">
        <v>240</v>
      </c>
      <c r="C868" s="10">
        <v>45170</v>
      </c>
      <c r="D868" s="5" t="s">
        <v>188</v>
      </c>
      <c r="E868" s="18">
        <v>605.09259999999995</v>
      </c>
      <c r="F868" s="8">
        <v>297990.5626</v>
      </c>
      <c r="G868" s="9">
        <v>391964315</v>
      </c>
      <c r="H868" s="18">
        <v>37.803199999999997</v>
      </c>
      <c r="I868" s="8">
        <v>3718.1954999999998</v>
      </c>
      <c r="J868" s="9">
        <v>4267875</v>
      </c>
      <c r="K868" s="18">
        <v>642.89580000000001</v>
      </c>
      <c r="L868" s="8">
        <v>301708.75809999998</v>
      </c>
      <c r="M868" s="9">
        <v>396232190</v>
      </c>
      <c r="N868" s="29">
        <v>11.185</v>
      </c>
      <c r="O868" s="30">
        <v>11.8225</v>
      </c>
      <c r="P868" s="30">
        <v>9.39</v>
      </c>
      <c r="Q868" s="30">
        <v>11.585000000000001</v>
      </c>
      <c r="R868" s="31">
        <v>3.5799999999999998E-2</v>
      </c>
    </row>
    <row r="869" spans="1:18" x14ac:dyDescent="0.2">
      <c r="A869" s="11">
        <v>45197</v>
      </c>
      <c r="B869" s="5" t="s">
        <v>243</v>
      </c>
      <c r="C869" s="10">
        <v>45170</v>
      </c>
      <c r="D869" s="5" t="s">
        <v>188</v>
      </c>
      <c r="E869" s="18">
        <v>670.05889999999999</v>
      </c>
      <c r="F869" s="8">
        <v>547983.58499999996</v>
      </c>
      <c r="G869" s="9">
        <v>703455230</v>
      </c>
      <c r="H869" s="18">
        <v>43.6081</v>
      </c>
      <c r="I869" s="8">
        <v>2919.1041</v>
      </c>
      <c r="J869" s="9">
        <v>3423628</v>
      </c>
      <c r="K869" s="18">
        <v>713.66700000000003</v>
      </c>
      <c r="L869" s="8">
        <v>550902.68909999996</v>
      </c>
      <c r="M869" s="9">
        <v>706878858</v>
      </c>
      <c r="N869" s="29">
        <v>11.585000000000001</v>
      </c>
      <c r="O869" s="30">
        <v>13.022500000000001</v>
      </c>
      <c r="P869" s="30">
        <v>9.3975000000000009</v>
      </c>
      <c r="Q869" s="30">
        <v>12.8225</v>
      </c>
      <c r="R869" s="31">
        <v>0.10680000000000001</v>
      </c>
    </row>
    <row r="870" spans="1:18" x14ac:dyDescent="0.2">
      <c r="A870" s="11">
        <v>45198</v>
      </c>
      <c r="B870" s="5" t="s">
        <v>241</v>
      </c>
      <c r="C870" s="10">
        <v>45170</v>
      </c>
      <c r="D870" s="5" t="s">
        <v>188</v>
      </c>
      <c r="E870" s="18">
        <v>434.78660000000002</v>
      </c>
      <c r="F870" s="8">
        <v>190468.6177</v>
      </c>
      <c r="G870" s="9">
        <v>253712588</v>
      </c>
      <c r="H870" s="18">
        <v>51.528100000000002</v>
      </c>
      <c r="I870" s="8">
        <v>2641.9955</v>
      </c>
      <c r="J870" s="9">
        <v>3130272</v>
      </c>
      <c r="K870" s="18">
        <v>486.31470000000002</v>
      </c>
      <c r="L870" s="8">
        <v>193110.61319999999</v>
      </c>
      <c r="M870" s="9">
        <v>256842860</v>
      </c>
      <c r="N870" s="29">
        <v>12.8225</v>
      </c>
      <c r="O870" s="30">
        <v>12.8225</v>
      </c>
      <c r="P870" s="30">
        <v>11.307499999999999</v>
      </c>
      <c r="Q870" s="30">
        <v>11.452500000000001</v>
      </c>
      <c r="R870" s="31">
        <v>-0.10680000000000001</v>
      </c>
    </row>
    <row r="871" spans="1:18" x14ac:dyDescent="0.2">
      <c r="A871" s="11">
        <v>45202</v>
      </c>
      <c r="B871" s="5" t="s">
        <v>242</v>
      </c>
      <c r="C871" s="10">
        <v>45200</v>
      </c>
      <c r="D871" s="5" t="s">
        <v>189</v>
      </c>
      <c r="E871" s="18">
        <v>429.84649999999999</v>
      </c>
      <c r="F871" s="8">
        <v>310982.64490000001</v>
      </c>
      <c r="G871" s="9">
        <v>397133117</v>
      </c>
      <c r="H871" s="18">
        <v>43.4054</v>
      </c>
      <c r="I871" s="8">
        <v>2464.6714000000002</v>
      </c>
      <c r="J871" s="9">
        <v>2894729</v>
      </c>
      <c r="K871" s="18">
        <v>473.25189999999998</v>
      </c>
      <c r="L871" s="8">
        <v>313447.31630000001</v>
      </c>
      <c r="M871" s="9">
        <v>400027846</v>
      </c>
      <c r="N871" s="29">
        <v>11.452500000000001</v>
      </c>
      <c r="O871" s="30">
        <v>12.407500000000001</v>
      </c>
      <c r="P871" s="30">
        <v>10.775</v>
      </c>
      <c r="Q871" s="30">
        <v>11.7875</v>
      </c>
      <c r="R871" s="31">
        <v>2.93E-2</v>
      </c>
    </row>
    <row r="872" spans="1:18" x14ac:dyDescent="0.2">
      <c r="A872" s="11">
        <v>45203</v>
      </c>
      <c r="B872" s="5" t="s">
        <v>240</v>
      </c>
      <c r="C872" s="10">
        <v>45200</v>
      </c>
      <c r="D872" s="5" t="s">
        <v>189</v>
      </c>
      <c r="E872" s="18">
        <v>514.25160000000005</v>
      </c>
      <c r="F872" s="8">
        <v>420814.81780000002</v>
      </c>
      <c r="G872" s="9">
        <v>591705009</v>
      </c>
      <c r="H872" s="18">
        <v>47.984400000000001</v>
      </c>
      <c r="I872" s="8">
        <v>2882.9951999999998</v>
      </c>
      <c r="J872" s="9">
        <v>3413309</v>
      </c>
      <c r="K872" s="18">
        <v>562.23599999999999</v>
      </c>
      <c r="L872" s="8">
        <v>423697.81300000002</v>
      </c>
      <c r="M872" s="9">
        <v>595118318</v>
      </c>
      <c r="N872" s="29">
        <v>11.7875</v>
      </c>
      <c r="O872" s="30">
        <v>12.22</v>
      </c>
      <c r="P872" s="30">
        <v>11.115</v>
      </c>
      <c r="Q872" s="30">
        <v>11.654999999999999</v>
      </c>
      <c r="R872" s="31">
        <v>-1.12E-2</v>
      </c>
    </row>
    <row r="873" spans="1:18" x14ac:dyDescent="0.2">
      <c r="A873" s="11">
        <v>45204</v>
      </c>
      <c r="B873" s="5" t="s">
        <v>243</v>
      </c>
      <c r="C873" s="10">
        <v>45200</v>
      </c>
      <c r="D873" s="5" t="s">
        <v>189</v>
      </c>
      <c r="E873" s="18">
        <v>463.71440000000001</v>
      </c>
      <c r="F873" s="8">
        <v>363432.16889999999</v>
      </c>
      <c r="G873" s="9">
        <v>394993418</v>
      </c>
      <c r="H873" s="18">
        <v>41.71</v>
      </c>
      <c r="I873" s="8">
        <v>2533.0245</v>
      </c>
      <c r="J873" s="9">
        <v>3030731</v>
      </c>
      <c r="K873" s="18">
        <v>505.42439999999999</v>
      </c>
      <c r="L873" s="8">
        <v>365965.19339999999</v>
      </c>
      <c r="M873" s="9">
        <v>398024149</v>
      </c>
      <c r="N873" s="29">
        <v>11.654999999999999</v>
      </c>
      <c r="O873" s="30">
        <v>11.654999999999999</v>
      </c>
      <c r="P873" s="30">
        <v>10.842499999999999</v>
      </c>
      <c r="Q873" s="30">
        <v>10.94</v>
      </c>
      <c r="R873" s="31">
        <v>-6.13E-2</v>
      </c>
    </row>
    <row r="874" spans="1:18" x14ac:dyDescent="0.2">
      <c r="A874" s="11">
        <v>45205</v>
      </c>
      <c r="B874" s="5" t="s">
        <v>241</v>
      </c>
      <c r="C874" s="10">
        <v>45200</v>
      </c>
      <c r="D874" s="5" t="s">
        <v>189</v>
      </c>
      <c r="E874" s="18">
        <v>378.93459999999999</v>
      </c>
      <c r="F874" s="8">
        <v>136452.5166</v>
      </c>
      <c r="G874" s="9">
        <v>177163339</v>
      </c>
      <c r="H874" s="18">
        <v>44.5578</v>
      </c>
      <c r="I874" s="8">
        <v>2689.4158000000002</v>
      </c>
      <c r="J874" s="9">
        <v>3093934</v>
      </c>
      <c r="K874" s="18">
        <v>423.49239999999998</v>
      </c>
      <c r="L874" s="8">
        <v>139141.93239999999</v>
      </c>
      <c r="M874" s="9">
        <v>180257273</v>
      </c>
      <c r="N874" s="29">
        <v>10.94</v>
      </c>
      <c r="O874" s="30">
        <v>10.94</v>
      </c>
      <c r="P874" s="30">
        <v>9.73</v>
      </c>
      <c r="Q874" s="30">
        <v>10.3</v>
      </c>
      <c r="R874" s="31">
        <v>-5.8500000000000003E-2</v>
      </c>
    </row>
    <row r="875" spans="1:18" x14ac:dyDescent="0.2">
      <c r="A875" s="11">
        <v>45208</v>
      </c>
      <c r="B875" s="5" t="s">
        <v>244</v>
      </c>
      <c r="C875" s="10">
        <v>45200</v>
      </c>
      <c r="D875" s="5" t="s">
        <v>189</v>
      </c>
      <c r="E875" s="18">
        <v>450.19979999999998</v>
      </c>
      <c r="F875" s="8">
        <v>226285.3462</v>
      </c>
      <c r="G875" s="9">
        <v>303253514</v>
      </c>
      <c r="H875" s="18">
        <v>39.499899999999997</v>
      </c>
      <c r="I875" s="8">
        <v>2654.7552999999998</v>
      </c>
      <c r="J875" s="9">
        <v>3205371</v>
      </c>
      <c r="K875" s="18">
        <v>489.69970000000001</v>
      </c>
      <c r="L875" s="8">
        <v>228940.10149999999</v>
      </c>
      <c r="M875" s="9">
        <v>306458885</v>
      </c>
      <c r="N875" s="29">
        <v>10.3</v>
      </c>
      <c r="O875" s="30">
        <v>11.6325</v>
      </c>
      <c r="P875" s="30">
        <v>10.119999999999999</v>
      </c>
      <c r="Q875" s="30">
        <v>11.4</v>
      </c>
      <c r="R875" s="31">
        <v>0.10680000000000001</v>
      </c>
    </row>
    <row r="876" spans="1:18" x14ac:dyDescent="0.2">
      <c r="A876" s="11">
        <v>45209</v>
      </c>
      <c r="B876" s="5" t="s">
        <v>242</v>
      </c>
      <c r="C876" s="10">
        <v>45200</v>
      </c>
      <c r="D876" s="5" t="s">
        <v>189</v>
      </c>
      <c r="E876" s="18">
        <v>496.3075</v>
      </c>
      <c r="F876" s="8">
        <v>355013.30469999998</v>
      </c>
      <c r="G876" s="9">
        <v>457110772</v>
      </c>
      <c r="H876" s="18">
        <v>43.970199999999998</v>
      </c>
      <c r="I876" s="8">
        <v>2867.027</v>
      </c>
      <c r="J876" s="9">
        <v>3326694</v>
      </c>
      <c r="K876" s="18">
        <v>540.27769999999998</v>
      </c>
      <c r="L876" s="8">
        <v>357880.33169999998</v>
      </c>
      <c r="M876" s="9">
        <v>460437466</v>
      </c>
      <c r="N876" s="29">
        <v>11.4</v>
      </c>
      <c r="O876" s="30">
        <v>11.4</v>
      </c>
      <c r="P876" s="30">
        <v>10.855</v>
      </c>
      <c r="Q876" s="30">
        <v>11.27</v>
      </c>
      <c r="R876" s="31">
        <v>-1.14E-2</v>
      </c>
    </row>
    <row r="877" spans="1:18" x14ac:dyDescent="0.2">
      <c r="A877" s="11">
        <v>45210</v>
      </c>
      <c r="B877" s="5" t="s">
        <v>240</v>
      </c>
      <c r="C877" s="10">
        <v>45200</v>
      </c>
      <c r="D877" s="5" t="s">
        <v>189</v>
      </c>
      <c r="E877" s="18">
        <v>505.90750000000003</v>
      </c>
      <c r="F877" s="8">
        <v>455308.93599999999</v>
      </c>
      <c r="G877" s="9">
        <v>643526091</v>
      </c>
      <c r="H877" s="18">
        <v>44.433199999999999</v>
      </c>
      <c r="I877" s="8">
        <v>2976.7979999999998</v>
      </c>
      <c r="J877" s="9">
        <v>3641994</v>
      </c>
      <c r="K877" s="18">
        <v>550.34069999999997</v>
      </c>
      <c r="L877" s="8">
        <v>458285.734</v>
      </c>
      <c r="M877" s="9">
        <v>647168085</v>
      </c>
      <c r="N877" s="29">
        <v>11.27</v>
      </c>
      <c r="O877" s="30">
        <v>11.3225</v>
      </c>
      <c r="P877" s="30">
        <v>10.39</v>
      </c>
      <c r="Q877" s="30">
        <v>10.984999999999999</v>
      </c>
      <c r="R877" s="31">
        <v>-2.53E-2</v>
      </c>
    </row>
    <row r="878" spans="1:18" x14ac:dyDescent="0.2">
      <c r="A878" s="11">
        <v>45211</v>
      </c>
      <c r="B878" s="5" t="s">
        <v>243</v>
      </c>
      <c r="C878" s="10">
        <v>45200</v>
      </c>
      <c r="D878" s="5" t="s">
        <v>189</v>
      </c>
      <c r="E878" s="18">
        <v>369.7783</v>
      </c>
      <c r="F878" s="8">
        <v>329687.81770000001</v>
      </c>
      <c r="G878" s="9">
        <v>349198052</v>
      </c>
      <c r="H878" s="18">
        <v>45.279800000000002</v>
      </c>
      <c r="I878" s="8">
        <v>3265.0499</v>
      </c>
      <c r="J878" s="9">
        <v>4035391</v>
      </c>
      <c r="K878" s="18">
        <v>415.05810000000002</v>
      </c>
      <c r="L878" s="8">
        <v>332952.8676</v>
      </c>
      <c r="M878" s="9">
        <v>353233443</v>
      </c>
      <c r="N878" s="29">
        <v>10.984999999999999</v>
      </c>
      <c r="O878" s="30">
        <v>11.1175</v>
      </c>
      <c r="P878" s="30">
        <v>10.565</v>
      </c>
      <c r="Q878" s="30">
        <v>10.6175</v>
      </c>
      <c r="R878" s="31">
        <v>-3.3500000000000002E-2</v>
      </c>
    </row>
    <row r="879" spans="1:18" x14ac:dyDescent="0.2">
      <c r="A879" s="11">
        <v>45212</v>
      </c>
      <c r="B879" s="5" t="s">
        <v>241</v>
      </c>
      <c r="C879" s="10">
        <v>45200</v>
      </c>
      <c r="D879" s="5" t="s">
        <v>189</v>
      </c>
      <c r="E879" s="18">
        <v>372.82560000000001</v>
      </c>
      <c r="F879" s="8">
        <v>129899.9212</v>
      </c>
      <c r="G879" s="9">
        <v>166128655</v>
      </c>
      <c r="H879" s="18">
        <v>52.463299999999997</v>
      </c>
      <c r="I879" s="8">
        <v>4075.7541000000001</v>
      </c>
      <c r="J879" s="9">
        <v>4987159</v>
      </c>
      <c r="K879" s="18">
        <v>425.28890000000001</v>
      </c>
      <c r="L879" s="8">
        <v>133975.6753</v>
      </c>
      <c r="M879" s="9">
        <v>171115814</v>
      </c>
      <c r="N879" s="29">
        <v>10.6175</v>
      </c>
      <c r="O879" s="30">
        <v>11.025</v>
      </c>
      <c r="P879" s="30">
        <v>10.4025</v>
      </c>
      <c r="Q879" s="30">
        <v>10.6175</v>
      </c>
      <c r="R879" s="31">
        <v>0</v>
      </c>
    </row>
    <row r="880" spans="1:18" x14ac:dyDescent="0.2">
      <c r="A880" s="11">
        <v>45215</v>
      </c>
      <c r="B880" s="5" t="s">
        <v>244</v>
      </c>
      <c r="C880" s="10">
        <v>45200</v>
      </c>
      <c r="D880" s="5" t="s">
        <v>189</v>
      </c>
      <c r="E880" s="18">
        <v>409.24829999999997</v>
      </c>
      <c r="F880" s="8">
        <v>211765.166</v>
      </c>
      <c r="G880" s="9">
        <v>283868606</v>
      </c>
      <c r="H880" s="18">
        <v>40.909700000000001</v>
      </c>
      <c r="I880" s="8">
        <v>3329.4612000000002</v>
      </c>
      <c r="J880" s="9">
        <v>3890000</v>
      </c>
      <c r="K880" s="18">
        <v>450.15800000000002</v>
      </c>
      <c r="L880" s="8">
        <v>215094.62719999999</v>
      </c>
      <c r="M880" s="9">
        <v>287758606</v>
      </c>
      <c r="N880" s="29">
        <v>10.6175</v>
      </c>
      <c r="O880" s="30">
        <v>11.1525</v>
      </c>
      <c r="P880" s="30">
        <v>9.1524999999999999</v>
      </c>
      <c r="Q880" s="30">
        <v>11.07</v>
      </c>
      <c r="R880" s="31">
        <v>4.2599999999999999E-2</v>
      </c>
    </row>
    <row r="881" spans="1:18" x14ac:dyDescent="0.2">
      <c r="A881" s="11">
        <v>45216</v>
      </c>
      <c r="B881" s="5" t="s">
        <v>242</v>
      </c>
      <c r="C881" s="10">
        <v>45200</v>
      </c>
      <c r="D881" s="5" t="s">
        <v>189</v>
      </c>
      <c r="E881" s="18">
        <v>375.84050000000002</v>
      </c>
      <c r="F881" s="8">
        <v>305018.04560000001</v>
      </c>
      <c r="G881" s="9">
        <v>389518656</v>
      </c>
      <c r="H881" s="18">
        <v>40.391500000000001</v>
      </c>
      <c r="I881" s="8">
        <v>3668.6424000000002</v>
      </c>
      <c r="J881" s="9">
        <v>4286881</v>
      </c>
      <c r="K881" s="18">
        <v>416.23200000000003</v>
      </c>
      <c r="L881" s="8">
        <v>308686.68800000002</v>
      </c>
      <c r="M881" s="9">
        <v>393805537</v>
      </c>
      <c r="N881" s="29">
        <v>11.07</v>
      </c>
      <c r="O881" s="30">
        <v>11.07</v>
      </c>
      <c r="P881" s="30">
        <v>10.4275</v>
      </c>
      <c r="Q881" s="30">
        <v>10.695</v>
      </c>
      <c r="R881" s="31">
        <v>-3.39E-2</v>
      </c>
    </row>
    <row r="882" spans="1:18" x14ac:dyDescent="0.2">
      <c r="A882" s="11">
        <v>45217</v>
      </c>
      <c r="B882" s="5" t="s">
        <v>240</v>
      </c>
      <c r="C882" s="10">
        <v>45200</v>
      </c>
      <c r="D882" s="5" t="s">
        <v>189</v>
      </c>
      <c r="E882" s="18">
        <v>542.98760000000004</v>
      </c>
      <c r="F882" s="8">
        <v>475897.97720000002</v>
      </c>
      <c r="G882" s="9">
        <v>675051247</v>
      </c>
      <c r="H882" s="18">
        <v>42.239699999999999</v>
      </c>
      <c r="I882" s="8">
        <v>4334.5887000000002</v>
      </c>
      <c r="J882" s="9">
        <v>5036614</v>
      </c>
      <c r="K882" s="18">
        <v>585.22730000000001</v>
      </c>
      <c r="L882" s="8">
        <v>480232.56589999999</v>
      </c>
      <c r="M882" s="9">
        <v>680087861</v>
      </c>
      <c r="N882" s="29">
        <v>10.695</v>
      </c>
      <c r="O882" s="30">
        <v>11.17</v>
      </c>
      <c r="P882" s="30">
        <v>10.484999999999999</v>
      </c>
      <c r="Q882" s="30">
        <v>10.965</v>
      </c>
      <c r="R882" s="31">
        <v>2.52E-2</v>
      </c>
    </row>
    <row r="883" spans="1:18" x14ac:dyDescent="0.2">
      <c r="A883" s="11">
        <v>45218</v>
      </c>
      <c r="B883" s="5" t="s">
        <v>243</v>
      </c>
      <c r="C883" s="10">
        <v>45200</v>
      </c>
      <c r="D883" s="5" t="s">
        <v>189</v>
      </c>
      <c r="E883" s="18">
        <v>534.12860000000001</v>
      </c>
      <c r="F883" s="8">
        <v>404029.68780000001</v>
      </c>
      <c r="G883" s="9">
        <v>438774286</v>
      </c>
      <c r="H883" s="18">
        <v>41.113199999999999</v>
      </c>
      <c r="I883" s="8">
        <v>4717.1196</v>
      </c>
      <c r="J883" s="9">
        <v>5426749</v>
      </c>
      <c r="K883" s="18">
        <v>575.24180000000001</v>
      </c>
      <c r="L883" s="8">
        <v>408746.80739999999</v>
      </c>
      <c r="M883" s="9">
        <v>444201035</v>
      </c>
      <c r="N883" s="29">
        <v>10.965</v>
      </c>
      <c r="O883" s="30">
        <v>11.2125</v>
      </c>
      <c r="P883" s="30">
        <v>10.047499999999999</v>
      </c>
      <c r="Q883" s="30">
        <v>10.897500000000001</v>
      </c>
      <c r="R883" s="31">
        <v>-6.1999999999999998E-3</v>
      </c>
    </row>
    <row r="884" spans="1:18" x14ac:dyDescent="0.2">
      <c r="A884" s="11">
        <v>45219</v>
      </c>
      <c r="B884" s="5" t="s">
        <v>241</v>
      </c>
      <c r="C884" s="10">
        <v>45200</v>
      </c>
      <c r="D884" s="5" t="s">
        <v>189</v>
      </c>
      <c r="E884" s="18">
        <v>359.66520000000003</v>
      </c>
      <c r="F884" s="8">
        <v>124428.85129999999</v>
      </c>
      <c r="G884" s="9">
        <v>162609732</v>
      </c>
      <c r="H884" s="18">
        <v>35.099200000000003</v>
      </c>
      <c r="I884" s="8">
        <v>4459.1617999999999</v>
      </c>
      <c r="J884" s="9">
        <v>5413035</v>
      </c>
      <c r="K884" s="18">
        <v>394.76440000000002</v>
      </c>
      <c r="L884" s="8">
        <v>128888.0131</v>
      </c>
      <c r="M884" s="9">
        <v>168022767</v>
      </c>
      <c r="N884" s="29">
        <v>10.897500000000001</v>
      </c>
      <c r="O884" s="30">
        <v>11.09</v>
      </c>
      <c r="P884" s="30">
        <v>10.074999999999999</v>
      </c>
      <c r="Q884" s="30">
        <v>10.817500000000001</v>
      </c>
      <c r="R884" s="31">
        <v>-7.3000000000000001E-3</v>
      </c>
    </row>
    <row r="885" spans="1:18" x14ac:dyDescent="0.2">
      <c r="A885" s="11">
        <v>45222</v>
      </c>
      <c r="B885" s="5" t="s">
        <v>244</v>
      </c>
      <c r="C885" s="10">
        <v>45200</v>
      </c>
      <c r="D885" s="5" t="s">
        <v>189</v>
      </c>
      <c r="E885" s="18">
        <v>522.77829999999994</v>
      </c>
      <c r="F885" s="8">
        <v>334017.25959999999</v>
      </c>
      <c r="G885" s="9">
        <v>440467306</v>
      </c>
      <c r="H885" s="18">
        <v>37.089199999999998</v>
      </c>
      <c r="I885" s="8">
        <v>4661.5091000000002</v>
      </c>
      <c r="J885" s="9">
        <v>5651334</v>
      </c>
      <c r="K885" s="18">
        <v>559.86749999999995</v>
      </c>
      <c r="L885" s="8">
        <v>338678.76870000002</v>
      </c>
      <c r="M885" s="9">
        <v>446118640</v>
      </c>
      <c r="N885" s="29">
        <v>10.817500000000001</v>
      </c>
      <c r="O885" s="30">
        <v>11.3575</v>
      </c>
      <c r="P885" s="30">
        <v>8.8249999999999993</v>
      </c>
      <c r="Q885" s="30">
        <v>10.904999999999999</v>
      </c>
      <c r="R885" s="31">
        <v>8.0999999999999996E-3</v>
      </c>
    </row>
    <row r="886" spans="1:18" x14ac:dyDescent="0.2">
      <c r="A886" s="11">
        <v>45224</v>
      </c>
      <c r="B886" s="5" t="s">
        <v>240</v>
      </c>
      <c r="C886" s="10">
        <v>45200</v>
      </c>
      <c r="D886" s="5" t="s">
        <v>189</v>
      </c>
      <c r="E886" s="18">
        <v>720.98429999999996</v>
      </c>
      <c r="F886" s="8">
        <v>333073.59499999997</v>
      </c>
      <c r="G886" s="9">
        <v>439407402</v>
      </c>
      <c r="H886" s="18">
        <v>33.176499999999997</v>
      </c>
      <c r="I886" s="8">
        <v>3599.5097000000001</v>
      </c>
      <c r="J886" s="9">
        <v>4417295</v>
      </c>
      <c r="K886" s="18">
        <v>754.16079999999999</v>
      </c>
      <c r="L886" s="8">
        <v>336673.10470000003</v>
      </c>
      <c r="M886" s="9">
        <v>443824697</v>
      </c>
      <c r="N886" s="29">
        <v>10.904999999999999</v>
      </c>
      <c r="O886" s="30">
        <v>12.1775</v>
      </c>
      <c r="P886" s="30">
        <v>9.9649999999999999</v>
      </c>
      <c r="Q886" s="30">
        <v>11.3125</v>
      </c>
      <c r="R886" s="31">
        <v>3.7400000000000003E-2</v>
      </c>
    </row>
    <row r="887" spans="1:18" x14ac:dyDescent="0.2">
      <c r="A887" s="11">
        <v>45225</v>
      </c>
      <c r="B887" s="5" t="s">
        <v>243</v>
      </c>
      <c r="C887" s="10">
        <v>45200</v>
      </c>
      <c r="D887" s="5" t="s">
        <v>189</v>
      </c>
      <c r="E887" s="18">
        <v>725.45759999999996</v>
      </c>
      <c r="F887" s="8">
        <v>558223.56050000002</v>
      </c>
      <c r="G887" s="9">
        <v>756194777</v>
      </c>
      <c r="H887" s="18">
        <v>43.811799999999998</v>
      </c>
      <c r="I887" s="8">
        <v>2890.0794999999998</v>
      </c>
      <c r="J887" s="9">
        <v>3575545</v>
      </c>
      <c r="K887" s="18">
        <v>769.26940000000002</v>
      </c>
      <c r="L887" s="8">
        <v>561113.64</v>
      </c>
      <c r="M887" s="9">
        <v>759770322</v>
      </c>
      <c r="N887" s="29">
        <v>11.3125</v>
      </c>
      <c r="O887" s="30">
        <v>12.7</v>
      </c>
      <c r="P887" s="30">
        <v>11.3125</v>
      </c>
      <c r="Q887" s="30">
        <v>11.73</v>
      </c>
      <c r="R887" s="31">
        <v>3.6900000000000002E-2</v>
      </c>
    </row>
    <row r="888" spans="1:18" x14ac:dyDescent="0.2">
      <c r="A888" s="11">
        <v>45226</v>
      </c>
      <c r="B888" s="5" t="s">
        <v>241</v>
      </c>
      <c r="C888" s="10">
        <v>45200</v>
      </c>
      <c r="D888" s="5" t="s">
        <v>189</v>
      </c>
      <c r="E888" s="18">
        <v>425.28800000000001</v>
      </c>
      <c r="F888" s="8">
        <v>122836.2493</v>
      </c>
      <c r="G888" s="9">
        <v>164761449</v>
      </c>
      <c r="H888" s="18">
        <v>45.2667</v>
      </c>
      <c r="I888" s="8">
        <v>2522.5484999999999</v>
      </c>
      <c r="J888" s="9">
        <v>3617842</v>
      </c>
      <c r="K888" s="18">
        <v>470.55470000000003</v>
      </c>
      <c r="L888" s="8">
        <v>125358.7978</v>
      </c>
      <c r="M888" s="9">
        <v>168379291</v>
      </c>
      <c r="N888" s="29">
        <v>11.73</v>
      </c>
      <c r="O888" s="30">
        <v>12.305</v>
      </c>
      <c r="P888" s="30">
        <v>10.672499999999999</v>
      </c>
      <c r="Q888" s="30">
        <v>10.904999999999999</v>
      </c>
      <c r="R888" s="31">
        <v>-7.0300000000000001E-2</v>
      </c>
    </row>
    <row r="889" spans="1:18" x14ac:dyDescent="0.2">
      <c r="A889" s="11">
        <v>45229</v>
      </c>
      <c r="B889" s="5" t="s">
        <v>244</v>
      </c>
      <c r="C889" s="10">
        <v>45200</v>
      </c>
      <c r="D889" s="5" t="s">
        <v>189</v>
      </c>
      <c r="E889" s="18">
        <v>586.16049999999996</v>
      </c>
      <c r="F889" s="8">
        <v>270001.74920000002</v>
      </c>
      <c r="G889" s="9">
        <v>379355915</v>
      </c>
      <c r="H889" s="18">
        <v>41.4968</v>
      </c>
      <c r="I889" s="8">
        <v>2429.4593</v>
      </c>
      <c r="J889" s="9">
        <v>3519072</v>
      </c>
      <c r="K889" s="18">
        <v>627.65729999999996</v>
      </c>
      <c r="L889" s="8">
        <v>272431.20850000001</v>
      </c>
      <c r="M889" s="9">
        <v>382874987</v>
      </c>
      <c r="N889" s="29">
        <v>10.904999999999999</v>
      </c>
      <c r="O889" s="30">
        <v>12.192500000000001</v>
      </c>
      <c r="P889" s="30">
        <v>10.904999999999999</v>
      </c>
      <c r="Q889" s="30">
        <v>11.49</v>
      </c>
      <c r="R889" s="31">
        <v>5.3600000000000002E-2</v>
      </c>
    </row>
    <row r="890" spans="1:18" x14ac:dyDescent="0.2">
      <c r="A890" s="11">
        <v>45230</v>
      </c>
      <c r="B890" s="5" t="s">
        <v>242</v>
      </c>
      <c r="C890" s="10">
        <v>45200</v>
      </c>
      <c r="D890" s="5" t="s">
        <v>189</v>
      </c>
      <c r="E890" s="18">
        <v>615.18209999999999</v>
      </c>
      <c r="F890" s="8">
        <v>421024.02769999998</v>
      </c>
      <c r="G890" s="9">
        <v>557972267</v>
      </c>
      <c r="H890" s="18">
        <v>37.213999999999999</v>
      </c>
      <c r="I890" s="8">
        <v>2169.9931000000001</v>
      </c>
      <c r="J890" s="9">
        <v>3002935</v>
      </c>
      <c r="K890" s="18">
        <v>652.39610000000005</v>
      </c>
      <c r="L890" s="8">
        <v>423194.0208</v>
      </c>
      <c r="M890" s="9">
        <v>560975202</v>
      </c>
      <c r="N890" s="29">
        <v>11.49</v>
      </c>
      <c r="O890" s="30">
        <v>12.285</v>
      </c>
      <c r="P890" s="30">
        <v>11.262499999999999</v>
      </c>
      <c r="Q890" s="30">
        <v>11.824999999999999</v>
      </c>
      <c r="R890" s="31">
        <v>2.92E-2</v>
      </c>
    </row>
    <row r="891" spans="1:18" x14ac:dyDescent="0.2">
      <c r="A891" s="11">
        <v>45231</v>
      </c>
      <c r="B891" s="5" t="s">
        <v>240</v>
      </c>
      <c r="C891" s="10">
        <v>45231</v>
      </c>
      <c r="D891" s="5" t="s">
        <v>189</v>
      </c>
      <c r="E891" s="18">
        <v>513.28920000000005</v>
      </c>
      <c r="F891" s="8">
        <v>443248.6556</v>
      </c>
      <c r="G891" s="9">
        <v>651765835</v>
      </c>
      <c r="H891" s="18">
        <v>39.189799999999998</v>
      </c>
      <c r="I891" s="8">
        <v>2329.4712</v>
      </c>
      <c r="J891" s="9">
        <v>3230908</v>
      </c>
      <c r="K891" s="18">
        <v>552.47900000000004</v>
      </c>
      <c r="L891" s="8">
        <v>445578.12680000003</v>
      </c>
      <c r="M891" s="9">
        <v>654996743</v>
      </c>
      <c r="N891" s="29">
        <v>11.824999999999999</v>
      </c>
      <c r="O891" s="30">
        <v>12.195</v>
      </c>
      <c r="P891" s="30">
        <v>11.824999999999999</v>
      </c>
      <c r="Q891" s="30">
        <v>12.047499999999999</v>
      </c>
      <c r="R891" s="31">
        <v>1.8800000000000001E-2</v>
      </c>
    </row>
    <row r="892" spans="1:18" x14ac:dyDescent="0.2">
      <c r="A892" s="11">
        <v>45232</v>
      </c>
      <c r="B892" s="5" t="s">
        <v>243</v>
      </c>
      <c r="C892" s="10">
        <v>45231</v>
      </c>
      <c r="D892" s="5" t="s">
        <v>189</v>
      </c>
      <c r="E892" s="18">
        <v>520.6327</v>
      </c>
      <c r="F892" s="8">
        <v>362741.48220000003</v>
      </c>
      <c r="G892" s="9">
        <v>409564865</v>
      </c>
      <c r="H892" s="18">
        <v>43.463799999999999</v>
      </c>
      <c r="I892" s="8">
        <v>2640.0160000000001</v>
      </c>
      <c r="J892" s="9">
        <v>3631103</v>
      </c>
      <c r="K892" s="18">
        <v>564.09649999999999</v>
      </c>
      <c r="L892" s="8">
        <v>365381.49819999997</v>
      </c>
      <c r="M892" s="9">
        <v>413195968</v>
      </c>
      <c r="N892" s="29">
        <v>12.047499999999999</v>
      </c>
      <c r="O892" s="30">
        <v>12.047499999999999</v>
      </c>
      <c r="P892" s="30">
        <v>10.9475</v>
      </c>
      <c r="Q892" s="30">
        <v>11.074999999999999</v>
      </c>
      <c r="R892" s="31">
        <v>-8.0699999999999994E-2</v>
      </c>
    </row>
    <row r="893" spans="1:18" x14ac:dyDescent="0.2">
      <c r="A893" s="11">
        <v>45233</v>
      </c>
      <c r="B893" s="5" t="s">
        <v>241</v>
      </c>
      <c r="C893" s="10">
        <v>45231</v>
      </c>
      <c r="D893" s="5" t="s">
        <v>189</v>
      </c>
      <c r="E893" s="18">
        <v>317.5102</v>
      </c>
      <c r="F893" s="8">
        <v>102235.3363</v>
      </c>
      <c r="G893" s="9">
        <v>136089955</v>
      </c>
      <c r="H893" s="18">
        <v>44.272100000000002</v>
      </c>
      <c r="I893" s="8">
        <v>2794.5565000000001</v>
      </c>
      <c r="J893" s="9">
        <v>3785651</v>
      </c>
      <c r="K893" s="18">
        <v>361.78230000000002</v>
      </c>
      <c r="L893" s="8">
        <v>105029.8928</v>
      </c>
      <c r="M893" s="9">
        <v>139875606</v>
      </c>
      <c r="N893" s="29">
        <v>11.074999999999999</v>
      </c>
      <c r="O893" s="30">
        <v>11.074999999999999</v>
      </c>
      <c r="P893" s="30">
        <v>10.635</v>
      </c>
      <c r="Q893" s="30">
        <v>10.8825</v>
      </c>
      <c r="R893" s="31">
        <v>-1.7399999999999999E-2</v>
      </c>
    </row>
    <row r="894" spans="1:18" x14ac:dyDescent="0.2">
      <c r="A894" s="11">
        <v>45236</v>
      </c>
      <c r="B894" s="5" t="s">
        <v>244</v>
      </c>
      <c r="C894" s="10">
        <v>45231</v>
      </c>
      <c r="D894" s="5" t="s">
        <v>189</v>
      </c>
      <c r="E894" s="18">
        <v>375.13940000000002</v>
      </c>
      <c r="F894" s="8">
        <v>189652.60680000001</v>
      </c>
      <c r="G894" s="9">
        <v>258167709</v>
      </c>
      <c r="H894" s="18">
        <v>40.095500000000001</v>
      </c>
      <c r="I894" s="8">
        <v>2689.9023999999999</v>
      </c>
      <c r="J894" s="9">
        <v>3728477</v>
      </c>
      <c r="K894" s="18">
        <v>415.23489999999998</v>
      </c>
      <c r="L894" s="8">
        <v>192342.5092</v>
      </c>
      <c r="M894" s="9">
        <v>261896186</v>
      </c>
      <c r="N894" s="29">
        <v>10.8825</v>
      </c>
      <c r="O894" s="30">
        <v>11.28</v>
      </c>
      <c r="P894" s="30">
        <v>10.38</v>
      </c>
      <c r="Q894" s="30">
        <v>11.105</v>
      </c>
      <c r="R894" s="31">
        <v>2.0400000000000001E-2</v>
      </c>
    </row>
    <row r="895" spans="1:18" x14ac:dyDescent="0.2">
      <c r="A895" s="11">
        <v>45237</v>
      </c>
      <c r="B895" s="5" t="s">
        <v>242</v>
      </c>
      <c r="C895" s="10">
        <v>45231</v>
      </c>
      <c r="D895" s="5" t="s">
        <v>189</v>
      </c>
      <c r="E895" s="18">
        <v>548.85469999999998</v>
      </c>
      <c r="F895" s="8">
        <v>422652.75050000002</v>
      </c>
      <c r="G895" s="9">
        <v>555275340</v>
      </c>
      <c r="H895" s="18">
        <v>42.601799999999997</v>
      </c>
      <c r="I895" s="8">
        <v>2726.5603999999998</v>
      </c>
      <c r="J895" s="9">
        <v>3695044</v>
      </c>
      <c r="K895" s="18">
        <v>591.45650000000001</v>
      </c>
      <c r="L895" s="8">
        <v>425379.31089999998</v>
      </c>
      <c r="M895" s="9">
        <v>558970384</v>
      </c>
      <c r="N895" s="29">
        <v>11.105</v>
      </c>
      <c r="O895" s="30">
        <v>12.1775</v>
      </c>
      <c r="P895" s="30">
        <v>11</v>
      </c>
      <c r="Q895" s="30">
        <v>11.192500000000001</v>
      </c>
      <c r="R895" s="31">
        <v>7.9000000000000008E-3</v>
      </c>
    </row>
    <row r="896" spans="1:18" x14ac:dyDescent="0.2">
      <c r="A896" s="11">
        <v>45238</v>
      </c>
      <c r="B896" s="5" t="s">
        <v>240</v>
      </c>
      <c r="C896" s="10">
        <v>45231</v>
      </c>
      <c r="D896" s="5" t="s">
        <v>189</v>
      </c>
      <c r="E896" s="18">
        <v>485.49310000000003</v>
      </c>
      <c r="F896" s="8">
        <v>446331.50180000003</v>
      </c>
      <c r="G896" s="9">
        <v>648650311</v>
      </c>
      <c r="H896" s="18">
        <v>42.127499999999998</v>
      </c>
      <c r="I896" s="8">
        <v>2653.7676000000001</v>
      </c>
      <c r="J896" s="9">
        <v>3575262</v>
      </c>
      <c r="K896" s="18">
        <v>527.62059999999997</v>
      </c>
      <c r="L896" s="8">
        <v>448985.26939999999</v>
      </c>
      <c r="M896" s="9">
        <v>652225573</v>
      </c>
      <c r="N896" s="29">
        <v>11.192500000000001</v>
      </c>
      <c r="O896" s="30">
        <v>11.3325</v>
      </c>
      <c r="P896" s="30">
        <v>10.63</v>
      </c>
      <c r="Q896" s="30">
        <v>11.0375</v>
      </c>
      <c r="R896" s="31">
        <v>-1.38E-2</v>
      </c>
    </row>
    <row r="897" spans="1:18" x14ac:dyDescent="0.2">
      <c r="A897" s="11">
        <v>45239</v>
      </c>
      <c r="B897" s="5" t="s">
        <v>243</v>
      </c>
      <c r="C897" s="10">
        <v>45231</v>
      </c>
      <c r="D897" s="5" t="s">
        <v>189</v>
      </c>
      <c r="E897" s="18">
        <v>420.2955</v>
      </c>
      <c r="F897" s="8">
        <v>341343.8713</v>
      </c>
      <c r="G897" s="9">
        <v>375927722</v>
      </c>
      <c r="H897" s="18">
        <v>46.428600000000003</v>
      </c>
      <c r="I897" s="8">
        <v>3020.2420999999999</v>
      </c>
      <c r="J897" s="9">
        <v>4050888</v>
      </c>
      <c r="K897" s="18">
        <v>466.72410000000002</v>
      </c>
      <c r="L897" s="8">
        <v>344364.11339999997</v>
      </c>
      <c r="M897" s="9">
        <v>379978610</v>
      </c>
      <c r="N897" s="29">
        <v>11.0375</v>
      </c>
      <c r="O897" s="30">
        <v>11.2525</v>
      </c>
      <c r="P897" s="30">
        <v>10.37</v>
      </c>
      <c r="Q897" s="30">
        <v>10.9825</v>
      </c>
      <c r="R897" s="31">
        <v>-5.0000000000000001E-3</v>
      </c>
    </row>
    <row r="898" spans="1:18" x14ac:dyDescent="0.2">
      <c r="A898" s="11">
        <v>45240</v>
      </c>
      <c r="B898" s="5" t="s">
        <v>241</v>
      </c>
      <c r="C898" s="10">
        <v>45231</v>
      </c>
      <c r="D898" s="5" t="s">
        <v>189</v>
      </c>
      <c r="E898" s="18">
        <v>349.30169999999998</v>
      </c>
      <c r="F898" s="8">
        <v>124498.8536</v>
      </c>
      <c r="G898" s="9">
        <v>164741424</v>
      </c>
      <c r="H898" s="18">
        <v>41.9193</v>
      </c>
      <c r="I898" s="8">
        <v>2819.3721999999998</v>
      </c>
      <c r="J898" s="9">
        <v>3866080</v>
      </c>
      <c r="K898" s="18">
        <v>391.221</v>
      </c>
      <c r="L898" s="8">
        <v>127318.2258</v>
      </c>
      <c r="M898" s="9">
        <v>168607504</v>
      </c>
      <c r="N898" s="29">
        <v>10.9825</v>
      </c>
      <c r="O898" s="30">
        <v>11.3575</v>
      </c>
      <c r="P898" s="30">
        <v>9.86</v>
      </c>
      <c r="Q898" s="30">
        <v>11.1075</v>
      </c>
      <c r="R898" s="31">
        <v>1.14E-2</v>
      </c>
    </row>
    <row r="899" spans="1:18" x14ac:dyDescent="0.2">
      <c r="A899" s="11">
        <v>45242</v>
      </c>
      <c r="B899" s="5" t="s">
        <v>246</v>
      </c>
      <c r="C899" s="10">
        <v>45231</v>
      </c>
      <c r="D899" s="5" t="s">
        <v>189</v>
      </c>
      <c r="E899" s="18">
        <v>68.037899999999993</v>
      </c>
      <c r="F899" s="8">
        <v>34147.719700000001</v>
      </c>
      <c r="G899" s="9">
        <v>44598785</v>
      </c>
      <c r="H899" s="18">
        <v>5.0473999999999997</v>
      </c>
      <c r="I899" s="8">
        <v>356.96390000000002</v>
      </c>
      <c r="J899" s="9">
        <v>486152</v>
      </c>
      <c r="K899" s="18">
        <v>73.085300000000004</v>
      </c>
      <c r="L899" s="8">
        <v>34504.683599999997</v>
      </c>
      <c r="M899" s="9">
        <v>45084937</v>
      </c>
      <c r="N899" s="29">
        <v>11.1075</v>
      </c>
      <c r="O899" s="30">
        <v>11.54</v>
      </c>
      <c r="P899" s="30">
        <v>9.7524999999999995</v>
      </c>
      <c r="Q899" s="30">
        <v>11.3475</v>
      </c>
      <c r="R899" s="31">
        <v>2.1600000000000001E-2</v>
      </c>
    </row>
    <row r="900" spans="1:18" x14ac:dyDescent="0.2">
      <c r="A900" s="11">
        <v>45243</v>
      </c>
      <c r="B900" s="5" t="s">
        <v>244</v>
      </c>
      <c r="C900" s="10">
        <v>45231</v>
      </c>
      <c r="D900" s="5" t="s">
        <v>189</v>
      </c>
      <c r="E900" s="18">
        <v>402.28969999999998</v>
      </c>
      <c r="F900" s="8">
        <v>311385.12520000001</v>
      </c>
      <c r="G900" s="9">
        <v>412049046</v>
      </c>
      <c r="H900" s="18">
        <v>42.609299999999998</v>
      </c>
      <c r="I900" s="8">
        <v>2734.0628999999999</v>
      </c>
      <c r="J900" s="9">
        <v>3583063</v>
      </c>
      <c r="K900" s="18">
        <v>444.899</v>
      </c>
      <c r="L900" s="8">
        <v>314119.18810000003</v>
      </c>
      <c r="M900" s="9">
        <v>415632109</v>
      </c>
      <c r="N900" s="29">
        <v>11.3475</v>
      </c>
      <c r="O900" s="30">
        <v>11.6325</v>
      </c>
      <c r="P900" s="30">
        <v>10.5025</v>
      </c>
      <c r="Q900" s="30">
        <v>11.1875</v>
      </c>
      <c r="R900" s="31">
        <v>-1.41E-2</v>
      </c>
    </row>
    <row r="901" spans="1:18" x14ac:dyDescent="0.2">
      <c r="A901" s="11">
        <v>45245</v>
      </c>
      <c r="B901" s="5" t="s">
        <v>240</v>
      </c>
      <c r="C901" s="10">
        <v>45231</v>
      </c>
      <c r="D901" s="5" t="s">
        <v>189</v>
      </c>
      <c r="E901" s="18">
        <v>409.5797</v>
      </c>
      <c r="F901" s="8">
        <v>392937.95990000002</v>
      </c>
      <c r="G901" s="9">
        <v>558918346</v>
      </c>
      <c r="H901" s="18">
        <v>56.101300000000002</v>
      </c>
      <c r="I901" s="8">
        <v>3950.2015000000001</v>
      </c>
      <c r="J901" s="9">
        <v>5208871</v>
      </c>
      <c r="K901" s="18">
        <v>465.68099999999998</v>
      </c>
      <c r="L901" s="8">
        <v>396888.16139999998</v>
      </c>
      <c r="M901" s="9">
        <v>564127217</v>
      </c>
      <c r="N901" s="29">
        <v>11.1875</v>
      </c>
      <c r="O901" s="30">
        <v>11.4175</v>
      </c>
      <c r="P901" s="30">
        <v>8.3949999999999996</v>
      </c>
      <c r="Q901" s="30">
        <v>11.135</v>
      </c>
      <c r="R901" s="31">
        <v>-4.7000000000000002E-3</v>
      </c>
    </row>
    <row r="902" spans="1:18" x14ac:dyDescent="0.2">
      <c r="A902" s="11">
        <v>45246</v>
      </c>
      <c r="B902" s="5" t="s">
        <v>243</v>
      </c>
      <c r="C902" s="10">
        <v>45231</v>
      </c>
      <c r="D902" s="5" t="s">
        <v>189</v>
      </c>
      <c r="E902" s="18">
        <v>509.4846</v>
      </c>
      <c r="F902" s="8">
        <v>427908.33039999998</v>
      </c>
      <c r="G902" s="9">
        <v>456509433</v>
      </c>
      <c r="H902" s="18">
        <v>61.4467</v>
      </c>
      <c r="I902" s="8">
        <v>4571.9414999999999</v>
      </c>
      <c r="J902" s="9">
        <v>6045359</v>
      </c>
      <c r="K902" s="18">
        <v>570.93129999999996</v>
      </c>
      <c r="L902" s="8">
        <v>432480.27189999999</v>
      </c>
      <c r="M902" s="9">
        <v>462554792</v>
      </c>
      <c r="N902" s="29">
        <v>11.135</v>
      </c>
      <c r="O902" s="30">
        <v>11.807499999999999</v>
      </c>
      <c r="P902" s="30">
        <v>10.6175</v>
      </c>
      <c r="Q902" s="30">
        <v>11.647500000000001</v>
      </c>
      <c r="R902" s="31">
        <v>4.5999999999999999E-2</v>
      </c>
    </row>
    <row r="903" spans="1:18" x14ac:dyDescent="0.2">
      <c r="A903" s="11">
        <v>45247</v>
      </c>
      <c r="B903" s="5" t="s">
        <v>241</v>
      </c>
      <c r="C903" s="10">
        <v>45231</v>
      </c>
      <c r="D903" s="5" t="s">
        <v>189</v>
      </c>
      <c r="E903" s="18">
        <v>398.89249999999998</v>
      </c>
      <c r="F903" s="8">
        <v>133581.80790000001</v>
      </c>
      <c r="G903" s="9">
        <v>173675066</v>
      </c>
      <c r="H903" s="18">
        <v>54.899299999999997</v>
      </c>
      <c r="I903" s="8">
        <v>4284.0290999999997</v>
      </c>
      <c r="J903" s="9">
        <v>5666502</v>
      </c>
      <c r="K903" s="18">
        <v>453.79180000000002</v>
      </c>
      <c r="L903" s="8">
        <v>137865.837</v>
      </c>
      <c r="M903" s="9">
        <v>179341568</v>
      </c>
      <c r="N903" s="29">
        <v>11.647500000000001</v>
      </c>
      <c r="O903" s="30">
        <v>12.09</v>
      </c>
      <c r="P903" s="30">
        <v>10.19</v>
      </c>
      <c r="Q903" s="30">
        <v>11.827500000000001</v>
      </c>
      <c r="R903" s="31">
        <v>1.55E-2</v>
      </c>
    </row>
    <row r="904" spans="1:18" x14ac:dyDescent="0.2">
      <c r="A904" s="11">
        <v>45250</v>
      </c>
      <c r="B904" s="5" t="s">
        <v>244</v>
      </c>
      <c r="C904" s="10">
        <v>45231</v>
      </c>
      <c r="D904" s="5" t="s">
        <v>189</v>
      </c>
      <c r="E904" s="18">
        <v>434.16430000000003</v>
      </c>
      <c r="F904" s="8">
        <v>233649.12119999999</v>
      </c>
      <c r="G904" s="9">
        <v>313348023</v>
      </c>
      <c r="H904" s="18">
        <v>42.515999999999998</v>
      </c>
      <c r="I904" s="8">
        <v>3546.7388999999998</v>
      </c>
      <c r="J904" s="9">
        <v>4656797</v>
      </c>
      <c r="K904" s="18">
        <v>476.68029999999999</v>
      </c>
      <c r="L904" s="8">
        <v>237195.86009999999</v>
      </c>
      <c r="M904" s="9">
        <v>318004820</v>
      </c>
      <c r="N904" s="29">
        <v>11.827500000000001</v>
      </c>
      <c r="O904" s="30">
        <v>12.67</v>
      </c>
      <c r="P904" s="30">
        <v>11.2</v>
      </c>
      <c r="Q904" s="30">
        <v>12.147500000000001</v>
      </c>
      <c r="R904" s="31">
        <v>2.7099999999999999E-2</v>
      </c>
    </row>
    <row r="905" spans="1:18" x14ac:dyDescent="0.2">
      <c r="A905" s="11">
        <v>45251</v>
      </c>
      <c r="B905" s="5" t="s">
        <v>242</v>
      </c>
      <c r="C905" s="10">
        <v>45231</v>
      </c>
      <c r="D905" s="5" t="s">
        <v>189</v>
      </c>
      <c r="E905" s="18">
        <v>375.19900000000001</v>
      </c>
      <c r="F905" s="8">
        <v>298025.0968</v>
      </c>
      <c r="G905" s="9">
        <v>386008420</v>
      </c>
      <c r="H905" s="18">
        <v>40.8902</v>
      </c>
      <c r="I905" s="8">
        <v>3581.0227</v>
      </c>
      <c r="J905" s="9">
        <v>4698491</v>
      </c>
      <c r="K905" s="18">
        <v>416.08920000000001</v>
      </c>
      <c r="L905" s="8">
        <v>301606.11949999997</v>
      </c>
      <c r="M905" s="9">
        <v>390706911</v>
      </c>
      <c r="N905" s="29">
        <v>12.147500000000001</v>
      </c>
      <c r="O905" s="30">
        <v>12.435</v>
      </c>
      <c r="P905" s="30">
        <v>10.755000000000001</v>
      </c>
      <c r="Q905" s="30">
        <v>12.2325</v>
      </c>
      <c r="R905" s="31">
        <v>7.0000000000000001E-3</v>
      </c>
    </row>
    <row r="906" spans="1:18" x14ac:dyDescent="0.2">
      <c r="A906" s="11">
        <v>45252</v>
      </c>
      <c r="B906" s="5" t="s">
        <v>240</v>
      </c>
      <c r="C906" s="10">
        <v>45231</v>
      </c>
      <c r="D906" s="5" t="s">
        <v>189</v>
      </c>
      <c r="E906" s="18">
        <v>521.13099999999997</v>
      </c>
      <c r="F906" s="8">
        <v>491565.21879999997</v>
      </c>
      <c r="G906" s="9">
        <v>705450318</v>
      </c>
      <c r="H906" s="18">
        <v>36.667999999999999</v>
      </c>
      <c r="I906" s="8">
        <v>3621.0558000000001</v>
      </c>
      <c r="J906" s="9">
        <v>4818425</v>
      </c>
      <c r="K906" s="18">
        <v>557.79899999999998</v>
      </c>
      <c r="L906" s="8">
        <v>495186.2746</v>
      </c>
      <c r="M906" s="9">
        <v>710268743</v>
      </c>
      <c r="N906" s="29">
        <v>12.2325</v>
      </c>
      <c r="O906" s="30">
        <v>12.7075</v>
      </c>
      <c r="P906" s="30">
        <v>11.022500000000001</v>
      </c>
      <c r="Q906" s="30">
        <v>11.865</v>
      </c>
      <c r="R906" s="31">
        <v>-0.03</v>
      </c>
    </row>
    <row r="907" spans="1:18" x14ac:dyDescent="0.2">
      <c r="A907" s="11">
        <v>45253</v>
      </c>
      <c r="B907" s="5" t="s">
        <v>243</v>
      </c>
      <c r="C907" s="10">
        <v>45231</v>
      </c>
      <c r="D907" s="5" t="s">
        <v>189</v>
      </c>
      <c r="E907" s="18">
        <v>381.81619999999998</v>
      </c>
      <c r="F907" s="8">
        <v>364512.1557</v>
      </c>
      <c r="G907" s="9">
        <v>385459890</v>
      </c>
      <c r="H907" s="18">
        <v>35.384900000000002</v>
      </c>
      <c r="I907" s="8">
        <v>3841.9479999999999</v>
      </c>
      <c r="J907" s="9">
        <v>5075614</v>
      </c>
      <c r="K907" s="18">
        <v>417.2011</v>
      </c>
      <c r="L907" s="8">
        <v>368354.10369999998</v>
      </c>
      <c r="M907" s="9">
        <v>390535504</v>
      </c>
      <c r="N907" s="29">
        <v>11.865</v>
      </c>
      <c r="O907" s="30">
        <v>12.14</v>
      </c>
      <c r="P907" s="30">
        <v>10.975</v>
      </c>
      <c r="Q907" s="30">
        <v>11.315</v>
      </c>
      <c r="R907" s="31">
        <v>-4.6399999999999997E-2</v>
      </c>
    </row>
    <row r="908" spans="1:18" x14ac:dyDescent="0.2">
      <c r="A908" s="11">
        <v>45254</v>
      </c>
      <c r="B908" s="5" t="s">
        <v>241</v>
      </c>
      <c r="C908" s="10">
        <v>45231</v>
      </c>
      <c r="D908" s="5" t="s">
        <v>189</v>
      </c>
      <c r="E908" s="18">
        <v>288.262</v>
      </c>
      <c r="F908" s="8">
        <v>136970.38149999999</v>
      </c>
      <c r="G908" s="9">
        <v>181524496</v>
      </c>
      <c r="H908" s="18">
        <v>37.3872</v>
      </c>
      <c r="I908" s="8">
        <v>4219.6665000000003</v>
      </c>
      <c r="J908" s="9">
        <v>5652458</v>
      </c>
      <c r="K908" s="18">
        <v>325.64920000000001</v>
      </c>
      <c r="L908" s="8">
        <v>141190.04800000001</v>
      </c>
      <c r="M908" s="9">
        <v>187176954</v>
      </c>
      <c r="N908" s="29">
        <v>11.315</v>
      </c>
      <c r="O908" s="30">
        <v>11.465</v>
      </c>
      <c r="P908" s="30">
        <v>8.6775000000000002</v>
      </c>
      <c r="Q908" s="30">
        <v>11.33</v>
      </c>
      <c r="R908" s="31">
        <v>1.2999999999999999E-3</v>
      </c>
    </row>
    <row r="909" spans="1:18" x14ac:dyDescent="0.2">
      <c r="A909" s="11">
        <v>45258</v>
      </c>
      <c r="B909" s="5" t="s">
        <v>242</v>
      </c>
      <c r="C909" s="10">
        <v>45231</v>
      </c>
      <c r="D909" s="5" t="s">
        <v>189</v>
      </c>
      <c r="E909" s="18">
        <v>357.66019999999997</v>
      </c>
      <c r="F909" s="8">
        <v>285212.54489999998</v>
      </c>
      <c r="G909" s="9">
        <v>365817408</v>
      </c>
      <c r="H909" s="18">
        <v>56.986499999999999</v>
      </c>
      <c r="I909" s="8">
        <v>5144.7596999999996</v>
      </c>
      <c r="J909" s="9">
        <v>6725926</v>
      </c>
      <c r="K909" s="18">
        <v>414.64670000000001</v>
      </c>
      <c r="L909" s="8">
        <v>290357.30459999997</v>
      </c>
      <c r="M909" s="9">
        <v>372543334</v>
      </c>
      <c r="N909" s="29">
        <v>11.33</v>
      </c>
      <c r="O909" s="30">
        <v>12.4925</v>
      </c>
      <c r="P909" s="30">
        <v>11.065</v>
      </c>
      <c r="Q909" s="30">
        <v>12.175000000000001</v>
      </c>
      <c r="R909" s="31">
        <v>7.46E-2</v>
      </c>
    </row>
    <row r="910" spans="1:18" x14ac:dyDescent="0.2">
      <c r="A910" s="11">
        <v>45259</v>
      </c>
      <c r="B910" s="5" t="s">
        <v>240</v>
      </c>
      <c r="C910" s="10">
        <v>45231</v>
      </c>
      <c r="D910" s="5" t="s">
        <v>189</v>
      </c>
      <c r="E910" s="18">
        <v>511.47680000000003</v>
      </c>
      <c r="F910" s="8">
        <v>267242.78460000001</v>
      </c>
      <c r="G910" s="9">
        <v>350580091</v>
      </c>
      <c r="H910" s="18">
        <v>53.954300000000003</v>
      </c>
      <c r="I910" s="8">
        <v>4524.2069000000001</v>
      </c>
      <c r="J910" s="9">
        <v>5845983</v>
      </c>
      <c r="K910" s="18">
        <v>565.43110000000001</v>
      </c>
      <c r="L910" s="8">
        <v>271766.9915</v>
      </c>
      <c r="M910" s="9">
        <v>356426074</v>
      </c>
      <c r="N910" s="29">
        <v>12.175000000000001</v>
      </c>
      <c r="O910" s="30">
        <v>14.46</v>
      </c>
      <c r="P910" s="30">
        <v>11.3325</v>
      </c>
      <c r="Q910" s="30">
        <v>12.7075</v>
      </c>
      <c r="R910" s="31">
        <v>4.3700000000000003E-2</v>
      </c>
    </row>
    <row r="911" spans="1:18" x14ac:dyDescent="0.2">
      <c r="A911" s="11">
        <v>45260</v>
      </c>
      <c r="B911" s="5" t="s">
        <v>243</v>
      </c>
      <c r="C911" s="10">
        <v>45231</v>
      </c>
      <c r="D911" s="5" t="s">
        <v>189</v>
      </c>
      <c r="E911" s="18">
        <v>666.92100000000005</v>
      </c>
      <c r="F911" s="8">
        <v>642497.2402</v>
      </c>
      <c r="G911" s="9">
        <v>826551116</v>
      </c>
      <c r="H911" s="18">
        <v>62.593299999999999</v>
      </c>
      <c r="I911" s="8">
        <v>3626.9485</v>
      </c>
      <c r="J911" s="9">
        <v>4650410</v>
      </c>
      <c r="K911" s="18">
        <v>729.51430000000005</v>
      </c>
      <c r="L911" s="8">
        <v>646124.18870000006</v>
      </c>
      <c r="M911" s="9">
        <v>831201526</v>
      </c>
      <c r="N911" s="29">
        <v>12.7075</v>
      </c>
      <c r="O911" s="30">
        <v>13.352499999999999</v>
      </c>
      <c r="P911" s="30">
        <v>11.762499999999999</v>
      </c>
      <c r="Q911" s="30">
        <v>12.69</v>
      </c>
      <c r="R911" s="31">
        <v>-1.4E-3</v>
      </c>
    </row>
    <row r="912" spans="1:18" x14ac:dyDescent="0.2">
      <c r="A912" s="11">
        <v>45261</v>
      </c>
      <c r="B912" s="5" t="s">
        <v>241</v>
      </c>
      <c r="C912" s="10">
        <v>45261</v>
      </c>
      <c r="D912" s="5" t="s">
        <v>189</v>
      </c>
      <c r="E912" s="18">
        <v>384.55560000000003</v>
      </c>
      <c r="F912" s="8">
        <v>103901.9099</v>
      </c>
      <c r="G912" s="9">
        <v>133257481</v>
      </c>
      <c r="H912" s="18">
        <v>86.105900000000005</v>
      </c>
      <c r="I912" s="8">
        <v>3961.5183999999999</v>
      </c>
      <c r="J912" s="9">
        <v>5046023</v>
      </c>
      <c r="K912" s="18">
        <v>470.66149999999999</v>
      </c>
      <c r="L912" s="8">
        <v>107863.4283</v>
      </c>
      <c r="M912" s="9">
        <v>138303504</v>
      </c>
      <c r="N912" s="29">
        <v>12.69</v>
      </c>
      <c r="O912" s="30">
        <v>12.755000000000001</v>
      </c>
      <c r="P912" s="30">
        <v>11.7775</v>
      </c>
      <c r="Q912" s="30">
        <v>12.3825</v>
      </c>
      <c r="R912" s="31">
        <v>-2.4199999999999999E-2</v>
      </c>
    </row>
    <row r="913" spans="1:18" x14ac:dyDescent="0.2">
      <c r="A913" s="11">
        <v>45264</v>
      </c>
      <c r="B913" s="5" t="s">
        <v>244</v>
      </c>
      <c r="C913" s="10">
        <v>45261</v>
      </c>
      <c r="D913" s="5" t="s">
        <v>189</v>
      </c>
      <c r="E913" s="18">
        <v>706.28660000000002</v>
      </c>
      <c r="F913" s="8">
        <v>296428.57980000001</v>
      </c>
      <c r="G913" s="9">
        <v>381853346</v>
      </c>
      <c r="H913" s="18">
        <v>92.928899999999999</v>
      </c>
      <c r="I913" s="8">
        <v>4673.6674999999996</v>
      </c>
      <c r="J913" s="9">
        <v>5918537</v>
      </c>
      <c r="K913" s="18">
        <v>799.21550000000002</v>
      </c>
      <c r="L913" s="8">
        <v>301102.24729999999</v>
      </c>
      <c r="M913" s="9">
        <v>387771883</v>
      </c>
      <c r="N913" s="29">
        <v>12.3825</v>
      </c>
      <c r="O913" s="30">
        <v>13.16</v>
      </c>
      <c r="P913" s="30">
        <v>11.34</v>
      </c>
      <c r="Q913" s="30">
        <v>12.9925</v>
      </c>
      <c r="R913" s="31">
        <v>4.9299999999999997E-2</v>
      </c>
    </row>
    <row r="914" spans="1:18" x14ac:dyDescent="0.2">
      <c r="A914" s="11">
        <v>45265</v>
      </c>
      <c r="B914" s="5" t="s">
        <v>242</v>
      </c>
      <c r="C914" s="10">
        <v>45261</v>
      </c>
      <c r="D914" s="5" t="s">
        <v>189</v>
      </c>
      <c r="E914" s="18">
        <v>852.05110000000002</v>
      </c>
      <c r="F914" s="8">
        <v>494175.39260000002</v>
      </c>
      <c r="G914" s="9">
        <v>607826947</v>
      </c>
      <c r="H914" s="18">
        <v>119.76309999999999</v>
      </c>
      <c r="I914" s="8">
        <v>5074.8527999999997</v>
      </c>
      <c r="J914" s="9">
        <v>6388300</v>
      </c>
      <c r="K914" s="18">
        <v>971.81420000000003</v>
      </c>
      <c r="L914" s="8">
        <v>499250.24540000001</v>
      </c>
      <c r="M914" s="9">
        <v>614215247</v>
      </c>
      <c r="N914" s="29">
        <v>12.9925</v>
      </c>
      <c r="O914" s="30">
        <v>13.8825</v>
      </c>
      <c r="P914" s="30">
        <v>11.475</v>
      </c>
      <c r="Q914" s="30">
        <v>13.4575</v>
      </c>
      <c r="R914" s="31">
        <v>3.5799999999999998E-2</v>
      </c>
    </row>
    <row r="915" spans="1:18" x14ac:dyDescent="0.2">
      <c r="A915" s="11">
        <v>45266</v>
      </c>
      <c r="B915" s="5" t="s">
        <v>240</v>
      </c>
      <c r="C915" s="10">
        <v>45261</v>
      </c>
      <c r="D915" s="5" t="s">
        <v>189</v>
      </c>
      <c r="E915" s="18">
        <v>648.58730000000003</v>
      </c>
      <c r="F915" s="8">
        <v>569181.60800000001</v>
      </c>
      <c r="G915" s="9">
        <v>761835602</v>
      </c>
      <c r="H915" s="18">
        <v>116.9941</v>
      </c>
      <c r="I915" s="8">
        <v>4950.5685000000003</v>
      </c>
      <c r="J915" s="9">
        <v>6195742</v>
      </c>
      <c r="K915" s="18">
        <v>765.58140000000003</v>
      </c>
      <c r="L915" s="8">
        <v>574132.17649999994</v>
      </c>
      <c r="M915" s="9">
        <v>768031344</v>
      </c>
      <c r="N915" s="29">
        <v>13.4575</v>
      </c>
      <c r="O915" s="30">
        <v>14.0875</v>
      </c>
      <c r="P915" s="30">
        <v>12.6875</v>
      </c>
      <c r="Q915" s="30">
        <v>13.74</v>
      </c>
      <c r="R915" s="31">
        <v>2.1000000000000001E-2</v>
      </c>
    </row>
    <row r="916" spans="1:18" x14ac:dyDescent="0.2">
      <c r="A916" s="11">
        <v>45267</v>
      </c>
      <c r="B916" s="5" t="s">
        <v>243</v>
      </c>
      <c r="C916" s="10">
        <v>45261</v>
      </c>
      <c r="D916" s="5" t="s">
        <v>189</v>
      </c>
      <c r="E916" s="18">
        <v>501.54379999999998</v>
      </c>
      <c r="F916" s="8">
        <v>398851.04479999997</v>
      </c>
      <c r="G916" s="9">
        <v>407350629</v>
      </c>
      <c r="H916" s="18">
        <v>100.6455</v>
      </c>
      <c r="I916" s="8">
        <v>4467.1005999999998</v>
      </c>
      <c r="J916" s="9">
        <v>5531089</v>
      </c>
      <c r="K916" s="18">
        <v>602.1893</v>
      </c>
      <c r="L916" s="8">
        <v>403318.14539999998</v>
      </c>
      <c r="M916" s="9">
        <v>412881718</v>
      </c>
      <c r="N916" s="29">
        <v>13.74</v>
      </c>
      <c r="O916" s="30">
        <v>13.74</v>
      </c>
      <c r="P916" s="30">
        <v>12.545</v>
      </c>
      <c r="Q916" s="30">
        <v>12.672499999999999</v>
      </c>
      <c r="R916" s="31">
        <v>-7.7700000000000005E-2</v>
      </c>
    </row>
    <row r="917" spans="1:18" x14ac:dyDescent="0.2">
      <c r="A917" s="11">
        <v>45268</v>
      </c>
      <c r="B917" s="5" t="s">
        <v>241</v>
      </c>
      <c r="C917" s="10">
        <v>45261</v>
      </c>
      <c r="D917" s="5" t="s">
        <v>189</v>
      </c>
      <c r="E917" s="18">
        <v>525.74919999999997</v>
      </c>
      <c r="F917" s="8">
        <v>165968.6367</v>
      </c>
      <c r="G917" s="9">
        <v>204032563</v>
      </c>
      <c r="H917" s="18">
        <v>98.312799999999996</v>
      </c>
      <c r="I917" s="8">
        <v>4826.7587000000003</v>
      </c>
      <c r="J917" s="9">
        <v>5924475</v>
      </c>
      <c r="K917" s="18">
        <v>624.06200000000001</v>
      </c>
      <c r="L917" s="8">
        <v>170795.39540000001</v>
      </c>
      <c r="M917" s="9">
        <v>209957038</v>
      </c>
      <c r="N917" s="29">
        <v>12.672499999999999</v>
      </c>
      <c r="O917" s="30">
        <v>12.875</v>
      </c>
      <c r="P917" s="30">
        <v>12.135</v>
      </c>
      <c r="Q917" s="30">
        <v>12.47</v>
      </c>
      <c r="R917" s="31">
        <v>-1.6E-2</v>
      </c>
    </row>
    <row r="918" spans="1:18" x14ac:dyDescent="0.2">
      <c r="A918" s="11">
        <v>45271</v>
      </c>
      <c r="B918" s="5" t="s">
        <v>244</v>
      </c>
      <c r="C918" s="10">
        <v>45261</v>
      </c>
      <c r="D918" s="5" t="s">
        <v>189</v>
      </c>
      <c r="E918" s="18">
        <v>507.17680000000001</v>
      </c>
      <c r="F918" s="8">
        <v>244011.70920000001</v>
      </c>
      <c r="G918" s="9">
        <v>307338263</v>
      </c>
      <c r="H918" s="18">
        <v>79.719700000000003</v>
      </c>
      <c r="I918" s="8">
        <v>3945.4375</v>
      </c>
      <c r="J918" s="9">
        <v>4875673</v>
      </c>
      <c r="K918" s="18">
        <v>586.89649999999995</v>
      </c>
      <c r="L918" s="8">
        <v>247957.14670000001</v>
      </c>
      <c r="M918" s="9">
        <v>312213936</v>
      </c>
      <c r="N918" s="29">
        <v>12.47</v>
      </c>
      <c r="O918" s="30">
        <v>13.1225</v>
      </c>
      <c r="P918" s="30">
        <v>12.227499999999999</v>
      </c>
      <c r="Q918" s="30">
        <v>12.7575</v>
      </c>
      <c r="R918" s="31">
        <v>2.3099999999999999E-2</v>
      </c>
    </row>
    <row r="919" spans="1:18" x14ac:dyDescent="0.2">
      <c r="A919" s="11">
        <v>45272</v>
      </c>
      <c r="B919" s="5" t="s">
        <v>242</v>
      </c>
      <c r="C919" s="10">
        <v>45261</v>
      </c>
      <c r="D919" s="5" t="s">
        <v>189</v>
      </c>
      <c r="E919" s="18">
        <v>515.88660000000004</v>
      </c>
      <c r="F919" s="8">
        <v>380203.1115</v>
      </c>
      <c r="G919" s="9">
        <v>461408458</v>
      </c>
      <c r="H919" s="18">
        <v>80.212400000000002</v>
      </c>
      <c r="I919" s="8">
        <v>4327.2344999999996</v>
      </c>
      <c r="J919" s="9">
        <v>5434290</v>
      </c>
      <c r="K919" s="18">
        <v>596.09900000000005</v>
      </c>
      <c r="L919" s="8">
        <v>384530.34600000002</v>
      </c>
      <c r="M919" s="9">
        <v>466842748</v>
      </c>
      <c r="N919" s="29">
        <v>12.7575</v>
      </c>
      <c r="O919" s="30">
        <v>12.8675</v>
      </c>
      <c r="P919" s="30">
        <v>11.692500000000001</v>
      </c>
      <c r="Q919" s="30">
        <v>12.7125</v>
      </c>
      <c r="R919" s="31">
        <v>-3.5000000000000001E-3</v>
      </c>
    </row>
    <row r="920" spans="1:18" x14ac:dyDescent="0.2">
      <c r="A920" s="11">
        <v>45273</v>
      </c>
      <c r="B920" s="5" t="s">
        <v>240</v>
      </c>
      <c r="C920" s="10">
        <v>45261</v>
      </c>
      <c r="D920" s="5" t="s">
        <v>189</v>
      </c>
      <c r="E920" s="18">
        <v>589.15830000000005</v>
      </c>
      <c r="F920" s="8">
        <v>576900.07339999999</v>
      </c>
      <c r="G920" s="9">
        <v>763360705</v>
      </c>
      <c r="H920" s="18">
        <v>85.080100000000002</v>
      </c>
      <c r="I920" s="8">
        <v>4565.7864</v>
      </c>
      <c r="J920" s="9">
        <v>5474515</v>
      </c>
      <c r="K920" s="18">
        <v>674.23839999999996</v>
      </c>
      <c r="L920" s="8">
        <v>581465.85979999998</v>
      </c>
      <c r="M920" s="9">
        <v>768835220</v>
      </c>
      <c r="N920" s="29">
        <v>12.7125</v>
      </c>
      <c r="O920" s="30">
        <v>12.817500000000001</v>
      </c>
      <c r="P920" s="30">
        <v>11.54</v>
      </c>
      <c r="Q920" s="30">
        <v>12.065</v>
      </c>
      <c r="R920" s="31">
        <v>-5.0900000000000001E-2</v>
      </c>
    </row>
    <row r="921" spans="1:18" x14ac:dyDescent="0.2">
      <c r="A921" s="11">
        <v>45274</v>
      </c>
      <c r="B921" s="5" t="s">
        <v>243</v>
      </c>
      <c r="C921" s="10">
        <v>45261</v>
      </c>
      <c r="D921" s="5" t="s">
        <v>189</v>
      </c>
      <c r="E921" s="18">
        <v>580.69880000000001</v>
      </c>
      <c r="F921" s="8">
        <v>408311.19179999997</v>
      </c>
      <c r="G921" s="9">
        <v>414434258</v>
      </c>
      <c r="H921" s="18">
        <v>94.1066</v>
      </c>
      <c r="I921" s="8">
        <v>5290.7266</v>
      </c>
      <c r="J921" s="9">
        <v>6559294</v>
      </c>
      <c r="K921" s="18">
        <v>674.80539999999996</v>
      </c>
      <c r="L921" s="8">
        <v>413601.91840000002</v>
      </c>
      <c r="M921" s="9">
        <v>420993552</v>
      </c>
      <c r="N921" s="29">
        <v>12.065</v>
      </c>
      <c r="O921" s="30">
        <v>12.512499999999999</v>
      </c>
      <c r="P921" s="30">
        <v>11</v>
      </c>
      <c r="Q921" s="30">
        <v>12.32</v>
      </c>
      <c r="R921" s="31">
        <v>2.1100000000000001E-2</v>
      </c>
    </row>
    <row r="922" spans="1:18" x14ac:dyDescent="0.2">
      <c r="A922" s="11">
        <v>45275</v>
      </c>
      <c r="B922" s="5" t="s">
        <v>241</v>
      </c>
      <c r="C922" s="10">
        <v>45261</v>
      </c>
      <c r="D922" s="5" t="s">
        <v>189</v>
      </c>
      <c r="E922" s="18">
        <v>519.00170000000003</v>
      </c>
      <c r="F922" s="8">
        <v>157746.07889999999</v>
      </c>
      <c r="G922" s="9">
        <v>188058746</v>
      </c>
      <c r="H922" s="18">
        <v>111.723</v>
      </c>
      <c r="I922" s="8">
        <v>6606.3320000000003</v>
      </c>
      <c r="J922" s="9">
        <v>8216989</v>
      </c>
      <c r="K922" s="18">
        <v>630.72469999999998</v>
      </c>
      <c r="L922" s="8">
        <v>164352.41089999999</v>
      </c>
      <c r="M922" s="9">
        <v>196275735</v>
      </c>
      <c r="N922" s="29">
        <v>12.32</v>
      </c>
      <c r="O922" s="30">
        <v>13.342499999999999</v>
      </c>
      <c r="P922" s="30">
        <v>10.8</v>
      </c>
      <c r="Q922" s="30">
        <v>13.1275</v>
      </c>
      <c r="R922" s="31">
        <v>6.5500000000000003E-2</v>
      </c>
    </row>
    <row r="923" spans="1:18" x14ac:dyDescent="0.2">
      <c r="A923" s="11">
        <v>45278</v>
      </c>
      <c r="B923" s="5" t="s">
        <v>244</v>
      </c>
      <c r="C923" s="10">
        <v>45261</v>
      </c>
      <c r="D923" s="5" t="s">
        <v>189</v>
      </c>
      <c r="E923" s="18">
        <v>526.69910000000004</v>
      </c>
      <c r="F923" s="8">
        <v>275794.65860000002</v>
      </c>
      <c r="G923" s="9">
        <v>339645868</v>
      </c>
      <c r="H923" s="18">
        <v>92.915999999999997</v>
      </c>
      <c r="I923" s="8">
        <v>5299.3293999999996</v>
      </c>
      <c r="J923" s="9">
        <v>6520629</v>
      </c>
      <c r="K923" s="18">
        <v>619.61509999999998</v>
      </c>
      <c r="L923" s="8">
        <v>281093.98800000001</v>
      </c>
      <c r="M923" s="9">
        <v>346166497</v>
      </c>
      <c r="N923" s="29">
        <v>13.1275</v>
      </c>
      <c r="O923" s="30">
        <v>14.1175</v>
      </c>
      <c r="P923" s="30">
        <v>13.125</v>
      </c>
      <c r="Q923" s="30">
        <v>13.9</v>
      </c>
      <c r="R923" s="31">
        <v>5.8799999999999998E-2</v>
      </c>
    </row>
    <row r="924" spans="1:18" x14ac:dyDescent="0.2">
      <c r="A924" s="11">
        <v>45279</v>
      </c>
      <c r="B924" s="5" t="s">
        <v>242</v>
      </c>
      <c r="C924" s="10">
        <v>45261</v>
      </c>
      <c r="D924" s="5" t="s">
        <v>189</v>
      </c>
      <c r="E924" s="18">
        <v>616.09799999999996</v>
      </c>
      <c r="F924" s="8">
        <v>459835.06660000002</v>
      </c>
      <c r="G924" s="9">
        <v>545859965</v>
      </c>
      <c r="H924" s="18">
        <v>91.588399999999993</v>
      </c>
      <c r="I924" s="8">
        <v>5603.4141</v>
      </c>
      <c r="J924" s="9">
        <v>6958552</v>
      </c>
      <c r="K924" s="18">
        <v>707.68640000000005</v>
      </c>
      <c r="L924" s="8">
        <v>465438.48070000001</v>
      </c>
      <c r="M924" s="9">
        <v>552818517</v>
      </c>
      <c r="N924" s="29">
        <v>13.9</v>
      </c>
      <c r="O924" s="30">
        <v>14.12</v>
      </c>
      <c r="P924" s="30">
        <v>13.5525</v>
      </c>
      <c r="Q924" s="30">
        <v>13.8675</v>
      </c>
      <c r="R924" s="31">
        <v>-2.3E-3</v>
      </c>
    </row>
    <row r="925" spans="1:18" x14ac:dyDescent="0.2">
      <c r="A925" s="11">
        <v>45280</v>
      </c>
      <c r="B925" s="5" t="s">
        <v>240</v>
      </c>
      <c r="C925" s="10">
        <v>45261</v>
      </c>
      <c r="D925" s="5" t="s">
        <v>189</v>
      </c>
      <c r="E925" s="18">
        <v>835.25329999999997</v>
      </c>
      <c r="F925" s="8">
        <v>684110.23629999999</v>
      </c>
      <c r="G925" s="9">
        <v>877403140</v>
      </c>
      <c r="H925" s="18">
        <v>108.8129</v>
      </c>
      <c r="I925" s="8">
        <v>7949.8141999999998</v>
      </c>
      <c r="J925" s="9">
        <v>9745675</v>
      </c>
      <c r="K925" s="18">
        <v>944.06619999999998</v>
      </c>
      <c r="L925" s="8">
        <v>692060.05050000001</v>
      </c>
      <c r="M925" s="9">
        <v>887148815</v>
      </c>
      <c r="N925" s="29">
        <v>13.8675</v>
      </c>
      <c r="O925" s="30">
        <v>14.87</v>
      </c>
      <c r="P925" s="30">
        <v>12.7775</v>
      </c>
      <c r="Q925" s="30">
        <v>14.45</v>
      </c>
      <c r="R925" s="31">
        <v>4.2000000000000003E-2</v>
      </c>
    </row>
    <row r="926" spans="1:18" x14ac:dyDescent="0.2">
      <c r="A926" s="11">
        <v>45281</v>
      </c>
      <c r="B926" s="5" t="s">
        <v>243</v>
      </c>
      <c r="C926" s="10">
        <v>45261</v>
      </c>
      <c r="D926" s="5" t="s">
        <v>189</v>
      </c>
      <c r="E926" s="18">
        <v>876.17229999999995</v>
      </c>
      <c r="F926" s="8">
        <v>581029.64430000004</v>
      </c>
      <c r="G926" s="9">
        <v>584799727</v>
      </c>
      <c r="H926" s="18">
        <v>74.867000000000004</v>
      </c>
      <c r="I926" s="8">
        <v>6180.6502</v>
      </c>
      <c r="J926" s="9">
        <v>7550190</v>
      </c>
      <c r="K926" s="18">
        <v>951.03930000000003</v>
      </c>
      <c r="L926" s="8">
        <v>587210.29449999996</v>
      </c>
      <c r="M926" s="9">
        <v>592349917</v>
      </c>
      <c r="N926" s="29">
        <v>14.45</v>
      </c>
      <c r="O926" s="30">
        <v>15.01</v>
      </c>
      <c r="P926" s="30">
        <v>12.282500000000001</v>
      </c>
      <c r="Q926" s="30">
        <v>13.7575</v>
      </c>
      <c r="R926" s="31">
        <v>-4.7899999999999998E-2</v>
      </c>
    </row>
    <row r="927" spans="1:18" x14ac:dyDescent="0.2">
      <c r="A927" s="11">
        <v>45282</v>
      </c>
      <c r="B927" s="5" t="s">
        <v>241</v>
      </c>
      <c r="C927" s="10">
        <v>45261</v>
      </c>
      <c r="D927" s="5" t="s">
        <v>189</v>
      </c>
      <c r="E927" s="18">
        <v>650.4787</v>
      </c>
      <c r="F927" s="8">
        <v>231517.2494</v>
      </c>
      <c r="G927" s="9">
        <v>283219316</v>
      </c>
      <c r="H927" s="18">
        <v>71.065600000000003</v>
      </c>
      <c r="I927" s="8">
        <v>6351.1467000000002</v>
      </c>
      <c r="J927" s="9">
        <v>7956786</v>
      </c>
      <c r="K927" s="18">
        <v>721.54430000000002</v>
      </c>
      <c r="L927" s="8">
        <v>237868.39610000001</v>
      </c>
      <c r="M927" s="9">
        <v>291176102</v>
      </c>
      <c r="N927" s="29">
        <v>13.7575</v>
      </c>
      <c r="O927" s="30">
        <v>13.987500000000001</v>
      </c>
      <c r="P927" s="30">
        <v>12.225</v>
      </c>
      <c r="Q927" s="30">
        <v>13.7075</v>
      </c>
      <c r="R927" s="31">
        <v>-3.5999999999999999E-3</v>
      </c>
    </row>
    <row r="928" spans="1:18" x14ac:dyDescent="0.2">
      <c r="A928" s="11">
        <v>45286</v>
      </c>
      <c r="B928" s="5" t="s">
        <v>242</v>
      </c>
      <c r="C928" s="10">
        <v>45261</v>
      </c>
      <c r="D928" s="5" t="s">
        <v>189</v>
      </c>
      <c r="E928" s="18">
        <v>600.78300000000002</v>
      </c>
      <c r="F928" s="8">
        <v>363945.5184</v>
      </c>
      <c r="G928" s="9">
        <v>430938490</v>
      </c>
      <c r="H928" s="18">
        <v>66.201099999999997</v>
      </c>
      <c r="I928" s="8">
        <v>5513.8612000000003</v>
      </c>
      <c r="J928" s="9">
        <v>6846128</v>
      </c>
      <c r="K928" s="18">
        <v>666.98410000000001</v>
      </c>
      <c r="L928" s="8">
        <v>369459.37959999999</v>
      </c>
      <c r="M928" s="9">
        <v>437784618</v>
      </c>
      <c r="N928" s="29">
        <v>13.7075</v>
      </c>
      <c r="O928" s="30">
        <v>14.95</v>
      </c>
      <c r="P928" s="30">
        <v>13.7075</v>
      </c>
      <c r="Q928" s="30">
        <v>14.6775</v>
      </c>
      <c r="R928" s="31">
        <v>7.0800000000000002E-2</v>
      </c>
    </row>
    <row r="929" spans="1:18" x14ac:dyDescent="0.2">
      <c r="A929" s="11">
        <v>45287</v>
      </c>
      <c r="B929" s="5" t="s">
        <v>240</v>
      </c>
      <c r="C929" s="10">
        <v>45261</v>
      </c>
      <c r="D929" s="5" t="s">
        <v>189</v>
      </c>
      <c r="E929" s="18">
        <v>740.45</v>
      </c>
      <c r="F929" s="8">
        <v>324025.37219999998</v>
      </c>
      <c r="G929" s="9">
        <v>389105946</v>
      </c>
      <c r="H929" s="18">
        <v>57.9084</v>
      </c>
      <c r="I929" s="8">
        <v>4879.433</v>
      </c>
      <c r="J929" s="9">
        <v>5913857</v>
      </c>
      <c r="K929" s="18">
        <v>798.35839999999996</v>
      </c>
      <c r="L929" s="8">
        <v>328904.8052</v>
      </c>
      <c r="M929" s="9">
        <v>395019803</v>
      </c>
      <c r="N929" s="29">
        <v>14.6775</v>
      </c>
      <c r="O929" s="30">
        <v>15.7325</v>
      </c>
      <c r="P929" s="30">
        <v>14.47</v>
      </c>
      <c r="Q929" s="30">
        <v>15.557499999999999</v>
      </c>
      <c r="R929" s="31">
        <v>0.06</v>
      </c>
    </row>
    <row r="930" spans="1:18" x14ac:dyDescent="0.2">
      <c r="A930" s="11">
        <v>45288</v>
      </c>
      <c r="B930" s="5" t="s">
        <v>243</v>
      </c>
      <c r="C930" s="10">
        <v>45261</v>
      </c>
      <c r="D930" s="5" t="s">
        <v>189</v>
      </c>
      <c r="E930" s="18">
        <v>724.66399999999999</v>
      </c>
      <c r="F930" s="8">
        <v>606332.47320000001</v>
      </c>
      <c r="G930" s="9">
        <v>718971527</v>
      </c>
      <c r="H930" s="18">
        <v>76.374600000000001</v>
      </c>
      <c r="I930" s="8">
        <v>3719.1586000000002</v>
      </c>
      <c r="J930" s="9">
        <v>4394074</v>
      </c>
      <c r="K930" s="18">
        <v>801.03859999999997</v>
      </c>
      <c r="L930" s="8">
        <v>610051.63179999997</v>
      </c>
      <c r="M930" s="9">
        <v>723365601</v>
      </c>
      <c r="N930" s="29">
        <v>15.557499999999999</v>
      </c>
      <c r="O930" s="30">
        <v>16.47</v>
      </c>
      <c r="P930" s="30">
        <v>14.9625</v>
      </c>
      <c r="Q930" s="30">
        <v>15.14</v>
      </c>
      <c r="R930" s="31">
        <v>-2.6800000000000001E-2</v>
      </c>
    </row>
    <row r="931" spans="1:18" x14ac:dyDescent="0.2">
      <c r="A931" s="11">
        <v>45289</v>
      </c>
      <c r="B931" s="5" t="s">
        <v>241</v>
      </c>
      <c r="C931" s="10">
        <v>45261</v>
      </c>
      <c r="D931" s="5" t="s">
        <v>189</v>
      </c>
      <c r="E931" s="18">
        <v>463.96749999999997</v>
      </c>
      <c r="F931" s="8">
        <v>122029.54369999999</v>
      </c>
      <c r="G931" s="9">
        <v>143602418</v>
      </c>
      <c r="H931" s="18">
        <v>97.825599999999994</v>
      </c>
      <c r="I931" s="8">
        <v>3572.7505000000001</v>
      </c>
      <c r="J931" s="9">
        <v>4119992</v>
      </c>
      <c r="K931" s="18">
        <v>561.79309999999998</v>
      </c>
      <c r="L931" s="8">
        <v>125602.2942</v>
      </c>
      <c r="M931" s="9">
        <v>147722410</v>
      </c>
      <c r="N931" s="29">
        <v>15.14</v>
      </c>
      <c r="O931" s="30">
        <v>15.4275</v>
      </c>
      <c r="P931" s="30">
        <v>14.3725</v>
      </c>
      <c r="Q931" s="30">
        <v>14.5025</v>
      </c>
      <c r="R931" s="31">
        <v>-4.2099999999999999E-2</v>
      </c>
    </row>
    <row r="932" spans="1:18" x14ac:dyDescent="0.2">
      <c r="A932" s="11">
        <v>45292</v>
      </c>
      <c r="B932" s="5" t="s">
        <v>244</v>
      </c>
      <c r="C932" s="10">
        <v>45292</v>
      </c>
      <c r="D932" s="5" t="s">
        <v>190</v>
      </c>
      <c r="E932" s="18">
        <v>498.76929999999999</v>
      </c>
      <c r="F932" s="8">
        <v>225001.4742</v>
      </c>
      <c r="G932" s="9">
        <v>270828461</v>
      </c>
      <c r="H932" s="18">
        <v>81.6327</v>
      </c>
      <c r="I932" s="8">
        <v>2967.7948000000001</v>
      </c>
      <c r="J932" s="9">
        <v>3411064</v>
      </c>
      <c r="K932" s="18">
        <v>580.40200000000004</v>
      </c>
      <c r="L932" s="8">
        <v>227969.269</v>
      </c>
      <c r="M932" s="9">
        <v>274239525</v>
      </c>
      <c r="N932" s="29">
        <v>14.5025</v>
      </c>
      <c r="O932" s="30">
        <v>14.8675</v>
      </c>
      <c r="P932" s="30">
        <v>14.327500000000001</v>
      </c>
      <c r="Q932" s="30">
        <v>14.68</v>
      </c>
      <c r="R932" s="31">
        <v>1.2200000000000001E-2</v>
      </c>
    </row>
    <row r="933" spans="1:18" x14ac:dyDescent="0.2">
      <c r="A933" s="11">
        <v>45293</v>
      </c>
      <c r="B933" s="5" t="s">
        <v>242</v>
      </c>
      <c r="C933" s="10">
        <v>45292</v>
      </c>
      <c r="D933" s="5" t="s">
        <v>190</v>
      </c>
      <c r="E933" s="18">
        <v>655.66669999999999</v>
      </c>
      <c r="F933" s="8">
        <v>429301.1519</v>
      </c>
      <c r="G933" s="9">
        <v>508346923</v>
      </c>
      <c r="H933" s="18">
        <v>87.855500000000006</v>
      </c>
      <c r="I933" s="8">
        <v>3667.9468999999999</v>
      </c>
      <c r="J933" s="9">
        <v>4297041</v>
      </c>
      <c r="K933" s="18">
        <v>743.5222</v>
      </c>
      <c r="L933" s="8">
        <v>432969.09879999998</v>
      </c>
      <c r="M933" s="9">
        <v>512643964</v>
      </c>
      <c r="N933" s="29">
        <v>14.68</v>
      </c>
      <c r="O933" s="30">
        <v>15.08</v>
      </c>
      <c r="P933" s="30">
        <v>14.2425</v>
      </c>
      <c r="Q933" s="30">
        <v>14.58</v>
      </c>
      <c r="R933" s="31">
        <v>-6.7999999999999996E-3</v>
      </c>
    </row>
    <row r="934" spans="1:18" x14ac:dyDescent="0.2">
      <c r="A934" s="11">
        <v>45294</v>
      </c>
      <c r="B934" s="5" t="s">
        <v>240</v>
      </c>
      <c r="C934" s="10">
        <v>45292</v>
      </c>
      <c r="D934" s="5" t="s">
        <v>190</v>
      </c>
      <c r="E934" s="18">
        <v>645.38699999999994</v>
      </c>
      <c r="F934" s="8">
        <v>595929.38379999995</v>
      </c>
      <c r="G934" s="9">
        <v>782904882</v>
      </c>
      <c r="H934" s="18">
        <v>113.3984</v>
      </c>
      <c r="I934" s="8">
        <v>4309.7395999999999</v>
      </c>
      <c r="J934" s="9">
        <v>5008331</v>
      </c>
      <c r="K934" s="18">
        <v>758.78539999999998</v>
      </c>
      <c r="L934" s="8">
        <v>600239.12340000004</v>
      </c>
      <c r="M934" s="9">
        <v>787913213</v>
      </c>
      <c r="N934" s="29">
        <v>14.58</v>
      </c>
      <c r="O934" s="30">
        <v>14.78</v>
      </c>
      <c r="P934" s="30">
        <v>14.022500000000001</v>
      </c>
      <c r="Q934" s="30">
        <v>14.0975</v>
      </c>
      <c r="R934" s="31">
        <v>-3.3099999999999997E-2</v>
      </c>
    </row>
    <row r="935" spans="1:18" x14ac:dyDescent="0.2">
      <c r="A935" s="11">
        <v>45295</v>
      </c>
      <c r="B935" s="5" t="s">
        <v>243</v>
      </c>
      <c r="C935" s="10">
        <v>45292</v>
      </c>
      <c r="D935" s="5" t="s">
        <v>190</v>
      </c>
      <c r="E935" s="18">
        <v>501.10969999999998</v>
      </c>
      <c r="F935" s="8">
        <v>376995.18180000002</v>
      </c>
      <c r="G935" s="9">
        <v>376997995</v>
      </c>
      <c r="H935" s="18">
        <v>87.600399999999993</v>
      </c>
      <c r="I935" s="8">
        <v>3975.6930000000002</v>
      </c>
      <c r="J935" s="9">
        <v>4514257</v>
      </c>
      <c r="K935" s="18">
        <v>588.71010000000001</v>
      </c>
      <c r="L935" s="8">
        <v>380970.87479999999</v>
      </c>
      <c r="M935" s="9">
        <v>381512252</v>
      </c>
      <c r="N935" s="29">
        <v>14.0975</v>
      </c>
      <c r="O935" s="30">
        <v>14.2075</v>
      </c>
      <c r="P935" s="30">
        <v>13.2125</v>
      </c>
      <c r="Q935" s="30">
        <v>13.33</v>
      </c>
      <c r="R935" s="31">
        <v>-5.4399999999999997E-2</v>
      </c>
    </row>
    <row r="936" spans="1:18" x14ac:dyDescent="0.2">
      <c r="A936" s="11">
        <v>45296</v>
      </c>
      <c r="B936" s="5" t="s">
        <v>241</v>
      </c>
      <c r="C936" s="10">
        <v>45292</v>
      </c>
      <c r="D936" s="5" t="s">
        <v>190</v>
      </c>
      <c r="E936" s="18">
        <v>516.41809999999998</v>
      </c>
      <c r="F936" s="8">
        <v>162882.2316</v>
      </c>
      <c r="G936" s="9">
        <v>196817363</v>
      </c>
      <c r="H936" s="18">
        <v>89.007400000000004</v>
      </c>
      <c r="I936" s="8">
        <v>4180.1309000000001</v>
      </c>
      <c r="J936" s="9">
        <v>4805955</v>
      </c>
      <c r="K936" s="18">
        <v>605.42550000000006</v>
      </c>
      <c r="L936" s="8">
        <v>167062.36249999999</v>
      </c>
      <c r="M936" s="9">
        <v>201623318</v>
      </c>
      <c r="N936" s="29">
        <v>13.33</v>
      </c>
      <c r="O936" s="30">
        <v>13.467499999999999</v>
      </c>
      <c r="P936" s="30">
        <v>12.487500000000001</v>
      </c>
      <c r="Q936" s="30">
        <v>12.63</v>
      </c>
      <c r="R936" s="31">
        <v>-5.2499999999999998E-2</v>
      </c>
    </row>
    <row r="937" spans="1:18" x14ac:dyDescent="0.2">
      <c r="A937" s="11">
        <v>45299</v>
      </c>
      <c r="B937" s="5" t="s">
        <v>244</v>
      </c>
      <c r="C937" s="10">
        <v>45292</v>
      </c>
      <c r="D937" s="5" t="s">
        <v>190</v>
      </c>
      <c r="E937" s="18">
        <v>645.80409999999995</v>
      </c>
      <c r="F937" s="8">
        <v>321450.84169999999</v>
      </c>
      <c r="G937" s="9">
        <v>391651858</v>
      </c>
      <c r="H937" s="18">
        <v>65.349599999999995</v>
      </c>
      <c r="I937" s="8">
        <v>3487.8508000000002</v>
      </c>
      <c r="J937" s="9">
        <v>4147200</v>
      </c>
      <c r="K937" s="18">
        <v>711.15369999999996</v>
      </c>
      <c r="L937" s="8">
        <v>324938.6925</v>
      </c>
      <c r="M937" s="9">
        <v>395799058</v>
      </c>
      <c r="N937" s="29">
        <v>12.63</v>
      </c>
      <c r="O937" s="30">
        <v>13.595000000000001</v>
      </c>
      <c r="P937" s="30">
        <v>12.63</v>
      </c>
      <c r="Q937" s="30">
        <v>13.4625</v>
      </c>
      <c r="R937" s="31">
        <v>6.59E-2</v>
      </c>
    </row>
    <row r="938" spans="1:18" x14ac:dyDescent="0.2">
      <c r="A938" s="11">
        <v>45300</v>
      </c>
      <c r="B938" s="5" t="s">
        <v>242</v>
      </c>
      <c r="C938" s="10">
        <v>45292</v>
      </c>
      <c r="D938" s="5" t="s">
        <v>190</v>
      </c>
      <c r="E938" s="18">
        <v>760.77739999999994</v>
      </c>
      <c r="F938" s="8">
        <v>515114.74579999998</v>
      </c>
      <c r="G938" s="9">
        <v>614828231</v>
      </c>
      <c r="H938" s="18">
        <v>73.891199999999998</v>
      </c>
      <c r="I938" s="8">
        <v>4000.6687999999999</v>
      </c>
      <c r="J938" s="9">
        <v>4706745</v>
      </c>
      <c r="K938" s="18">
        <v>834.66859999999997</v>
      </c>
      <c r="L938" s="8">
        <v>519115.41460000002</v>
      </c>
      <c r="M938" s="9">
        <v>619534976</v>
      </c>
      <c r="N938" s="29">
        <v>13.4625</v>
      </c>
      <c r="O938" s="30">
        <v>13.505000000000001</v>
      </c>
      <c r="P938" s="30">
        <v>12.775</v>
      </c>
      <c r="Q938" s="30">
        <v>13.262499999999999</v>
      </c>
      <c r="R938" s="31">
        <v>-1.49E-2</v>
      </c>
    </row>
    <row r="939" spans="1:18" x14ac:dyDescent="0.2">
      <c r="A939" s="11">
        <v>45301</v>
      </c>
      <c r="B939" s="5" t="s">
        <v>240</v>
      </c>
      <c r="C939" s="10">
        <v>45292</v>
      </c>
      <c r="D939" s="5" t="s">
        <v>190</v>
      </c>
      <c r="E939" s="18">
        <v>702.23379999999997</v>
      </c>
      <c r="F939" s="8">
        <v>613976.58420000004</v>
      </c>
      <c r="G939" s="9">
        <v>806687037</v>
      </c>
      <c r="H939" s="18">
        <v>65.749499999999998</v>
      </c>
      <c r="I939" s="8">
        <v>3689.9371999999998</v>
      </c>
      <c r="J939" s="9">
        <v>4400652</v>
      </c>
      <c r="K939" s="18">
        <v>767.98329999999999</v>
      </c>
      <c r="L939" s="8">
        <v>617666.52139999997</v>
      </c>
      <c r="M939" s="9">
        <v>811087689</v>
      </c>
      <c r="N939" s="29">
        <v>13.262499999999999</v>
      </c>
      <c r="O939" s="30">
        <v>14.557499999999999</v>
      </c>
      <c r="P939" s="30">
        <v>12.81</v>
      </c>
      <c r="Q939" s="30">
        <v>12.97</v>
      </c>
      <c r="R939" s="31">
        <v>-2.2100000000000002E-2</v>
      </c>
    </row>
    <row r="940" spans="1:18" x14ac:dyDescent="0.2">
      <c r="A940" s="11">
        <v>45302</v>
      </c>
      <c r="B940" s="5" t="s">
        <v>243</v>
      </c>
      <c r="C940" s="10">
        <v>45292</v>
      </c>
      <c r="D940" s="5" t="s">
        <v>190</v>
      </c>
      <c r="E940" s="18">
        <v>526.726</v>
      </c>
      <c r="F940" s="8">
        <v>435926.1776</v>
      </c>
      <c r="G940" s="9">
        <v>426672936</v>
      </c>
      <c r="H940" s="18">
        <v>80.000299999999996</v>
      </c>
      <c r="I940" s="8">
        <v>4445.8559999999998</v>
      </c>
      <c r="J940" s="9">
        <v>5722199</v>
      </c>
      <c r="K940" s="18">
        <v>606.72630000000004</v>
      </c>
      <c r="L940" s="8">
        <v>440372.03360000002</v>
      </c>
      <c r="M940" s="9">
        <v>432395135</v>
      </c>
      <c r="N940" s="29">
        <v>12.97</v>
      </c>
      <c r="O940" s="30">
        <v>13.19</v>
      </c>
      <c r="P940" s="30">
        <v>12.63</v>
      </c>
      <c r="Q940" s="30">
        <v>12.7675</v>
      </c>
      <c r="R940" s="31">
        <v>-1.5599999999999999E-2</v>
      </c>
    </row>
    <row r="941" spans="1:18" x14ac:dyDescent="0.2">
      <c r="A941" s="11">
        <v>45303</v>
      </c>
      <c r="B941" s="5" t="s">
        <v>241</v>
      </c>
      <c r="C941" s="10">
        <v>45292</v>
      </c>
      <c r="D941" s="5" t="s">
        <v>190</v>
      </c>
      <c r="E941" s="18">
        <v>497.70729999999998</v>
      </c>
      <c r="F941" s="8">
        <v>145398.4613</v>
      </c>
      <c r="G941" s="9">
        <v>169106705</v>
      </c>
      <c r="H941" s="18">
        <v>78.852099999999993</v>
      </c>
      <c r="I941" s="8">
        <v>5117.6093000000001</v>
      </c>
      <c r="J941" s="9">
        <v>6339704</v>
      </c>
      <c r="K941" s="18">
        <v>576.55939999999998</v>
      </c>
      <c r="L941" s="8">
        <v>150516.07060000001</v>
      </c>
      <c r="M941" s="9">
        <v>175446409</v>
      </c>
      <c r="N941" s="29">
        <v>12.7675</v>
      </c>
      <c r="O941" s="30">
        <v>13.285</v>
      </c>
      <c r="P941" s="30">
        <v>12.42</v>
      </c>
      <c r="Q941" s="30">
        <v>13.1</v>
      </c>
      <c r="R941" s="31">
        <v>2.5999999999999999E-2</v>
      </c>
    </row>
    <row r="942" spans="1:18" x14ac:dyDescent="0.2">
      <c r="A942" s="11">
        <v>45306</v>
      </c>
      <c r="B942" s="5" t="s">
        <v>244</v>
      </c>
      <c r="C942" s="10">
        <v>45292</v>
      </c>
      <c r="D942" s="5" t="s">
        <v>190</v>
      </c>
      <c r="E942" s="18">
        <v>568.72109999999998</v>
      </c>
      <c r="F942" s="8">
        <v>258277.5876</v>
      </c>
      <c r="G942" s="9">
        <v>312241251</v>
      </c>
      <c r="H942" s="18">
        <v>81.916499999999999</v>
      </c>
      <c r="I942" s="8">
        <v>5232.1040000000003</v>
      </c>
      <c r="J942" s="9">
        <v>6207578</v>
      </c>
      <c r="K942" s="18">
        <v>650.63760000000002</v>
      </c>
      <c r="L942" s="8">
        <v>263509.69160000002</v>
      </c>
      <c r="M942" s="9">
        <v>318448829</v>
      </c>
      <c r="N942" s="29">
        <v>13.1</v>
      </c>
      <c r="O942" s="30">
        <v>13.885</v>
      </c>
      <c r="P942" s="30">
        <v>11.7875</v>
      </c>
      <c r="Q942" s="30">
        <v>13.785</v>
      </c>
      <c r="R942" s="31">
        <v>5.2299999999999999E-2</v>
      </c>
    </row>
    <row r="943" spans="1:18" x14ac:dyDescent="0.2">
      <c r="A943" s="11">
        <v>45307</v>
      </c>
      <c r="B943" s="5" t="s">
        <v>242</v>
      </c>
      <c r="C943" s="10">
        <v>45292</v>
      </c>
      <c r="D943" s="5" t="s">
        <v>190</v>
      </c>
      <c r="E943" s="18">
        <v>613.82809999999995</v>
      </c>
      <c r="F943" s="8">
        <v>400428.97979999997</v>
      </c>
      <c r="G943" s="9">
        <v>471612982</v>
      </c>
      <c r="H943" s="18">
        <v>74.814400000000006</v>
      </c>
      <c r="I943" s="8">
        <v>5316.0011999999997</v>
      </c>
      <c r="J943" s="9">
        <v>6265113</v>
      </c>
      <c r="K943" s="18">
        <v>688.64250000000004</v>
      </c>
      <c r="L943" s="8">
        <v>405744.98100000003</v>
      </c>
      <c r="M943" s="9">
        <v>477878095</v>
      </c>
      <c r="N943" s="29">
        <v>13.785</v>
      </c>
      <c r="O943" s="30">
        <v>14.0425</v>
      </c>
      <c r="P943" s="30">
        <v>12.484999999999999</v>
      </c>
      <c r="Q943" s="30">
        <v>13.5725</v>
      </c>
      <c r="R943" s="31">
        <v>-1.54E-2</v>
      </c>
    </row>
    <row r="944" spans="1:18" x14ac:dyDescent="0.2">
      <c r="A944" s="11">
        <v>45308</v>
      </c>
      <c r="B944" s="5" t="s">
        <v>240</v>
      </c>
      <c r="C944" s="10">
        <v>45292</v>
      </c>
      <c r="D944" s="5" t="s">
        <v>190</v>
      </c>
      <c r="E944" s="18">
        <v>981.42510000000004</v>
      </c>
      <c r="F944" s="8">
        <v>609886.74080000003</v>
      </c>
      <c r="G944" s="9">
        <v>809411549</v>
      </c>
      <c r="H944" s="18">
        <v>77.5565</v>
      </c>
      <c r="I944" s="8">
        <v>5886.2352000000001</v>
      </c>
      <c r="J944" s="9">
        <v>6984738</v>
      </c>
      <c r="K944" s="18">
        <v>1058.9816000000001</v>
      </c>
      <c r="L944" s="8">
        <v>615772.97600000002</v>
      </c>
      <c r="M944" s="9">
        <v>816396287</v>
      </c>
      <c r="N944" s="29">
        <v>13.5725</v>
      </c>
      <c r="O944" s="30">
        <v>15.23</v>
      </c>
      <c r="P944" s="30">
        <v>12.715</v>
      </c>
      <c r="Q944" s="30">
        <v>15.08</v>
      </c>
      <c r="R944" s="31">
        <v>0.1111</v>
      </c>
    </row>
    <row r="945" spans="1:18" x14ac:dyDescent="0.2">
      <c r="A945" s="11">
        <v>45309</v>
      </c>
      <c r="B945" s="5" t="s">
        <v>243</v>
      </c>
      <c r="C945" s="10">
        <v>45292</v>
      </c>
      <c r="D945" s="5" t="s">
        <v>190</v>
      </c>
      <c r="E945" s="18">
        <v>845.60760000000005</v>
      </c>
      <c r="F945" s="8">
        <v>570892.38029999996</v>
      </c>
      <c r="G945" s="9">
        <v>561302550</v>
      </c>
      <c r="H945" s="18">
        <v>86.414100000000005</v>
      </c>
      <c r="I945" s="8">
        <v>6363.4570000000003</v>
      </c>
      <c r="J945" s="9">
        <v>7533777</v>
      </c>
      <c r="K945" s="18">
        <v>932.02170000000001</v>
      </c>
      <c r="L945" s="8">
        <v>577255.83730000001</v>
      </c>
      <c r="M945" s="9">
        <v>568836327</v>
      </c>
      <c r="N945" s="29">
        <v>15.08</v>
      </c>
      <c r="O945" s="30">
        <v>15.705</v>
      </c>
      <c r="P945" s="30">
        <v>12.98</v>
      </c>
      <c r="Q945" s="30">
        <v>14.07</v>
      </c>
      <c r="R945" s="31">
        <v>-6.7000000000000004E-2</v>
      </c>
    </row>
    <row r="946" spans="1:18" x14ac:dyDescent="0.2">
      <c r="A946" s="11">
        <v>45310</v>
      </c>
      <c r="B946" s="5" t="s">
        <v>241</v>
      </c>
      <c r="C946" s="10">
        <v>45292</v>
      </c>
      <c r="D946" s="5" t="s">
        <v>190</v>
      </c>
      <c r="E946" s="18">
        <v>517.28959999999995</v>
      </c>
      <c r="F946" s="8">
        <v>120315.7583</v>
      </c>
      <c r="G946" s="9">
        <v>145614932</v>
      </c>
      <c r="H946" s="18">
        <v>84.944500000000005</v>
      </c>
      <c r="I946" s="8">
        <v>6378.1584000000003</v>
      </c>
      <c r="J946" s="9">
        <v>7497918</v>
      </c>
      <c r="K946" s="18">
        <v>602.23410000000001</v>
      </c>
      <c r="L946" s="8">
        <v>126693.9167</v>
      </c>
      <c r="M946" s="9">
        <v>153112850</v>
      </c>
      <c r="N946" s="29">
        <v>14.07</v>
      </c>
      <c r="O946" s="30">
        <v>14.112500000000001</v>
      </c>
      <c r="P946" s="30">
        <v>13.6775</v>
      </c>
      <c r="Q946" s="30">
        <v>13.8775</v>
      </c>
      <c r="R946" s="31">
        <v>-1.37E-2</v>
      </c>
    </row>
    <row r="947" spans="1:18" x14ac:dyDescent="0.2">
      <c r="A947" s="11">
        <v>45311</v>
      </c>
      <c r="B947" s="5" t="s">
        <v>245</v>
      </c>
      <c r="C947" s="10">
        <v>45292</v>
      </c>
      <c r="D947" s="5" t="s">
        <v>190</v>
      </c>
      <c r="E947" s="18">
        <v>423.65320000000003</v>
      </c>
      <c r="F947" s="8">
        <v>171146.45319999999</v>
      </c>
      <c r="G947" s="9">
        <v>209005204</v>
      </c>
      <c r="H947" s="18">
        <v>57.862699999999997</v>
      </c>
      <c r="I947" s="8">
        <v>5100.4017000000003</v>
      </c>
      <c r="J947" s="9">
        <v>6088288</v>
      </c>
      <c r="K947" s="18">
        <v>481.51589999999999</v>
      </c>
      <c r="L947" s="8">
        <v>176246.85490000001</v>
      </c>
      <c r="M947" s="9">
        <v>215093492</v>
      </c>
      <c r="N947" s="29">
        <v>13.8775</v>
      </c>
      <c r="O947" s="30">
        <v>14.2475</v>
      </c>
      <c r="P947" s="30">
        <v>13.0975</v>
      </c>
      <c r="Q947" s="30">
        <v>13.8025</v>
      </c>
      <c r="R947" s="31">
        <v>-5.4000000000000003E-3</v>
      </c>
    </row>
    <row r="948" spans="1:18" x14ac:dyDescent="0.2">
      <c r="A948" s="11">
        <v>45314</v>
      </c>
      <c r="B948" s="5" t="s">
        <v>242</v>
      </c>
      <c r="C948" s="10">
        <v>45292</v>
      </c>
      <c r="D948" s="5" t="s">
        <v>190</v>
      </c>
      <c r="E948" s="18">
        <v>940.27229999999997</v>
      </c>
      <c r="F948" s="8">
        <v>485246.6973</v>
      </c>
      <c r="G948" s="9">
        <v>591541688</v>
      </c>
      <c r="H948" s="18">
        <v>78.306600000000003</v>
      </c>
      <c r="I948" s="8">
        <v>7544.9323000000004</v>
      </c>
      <c r="J948" s="9">
        <v>8964601</v>
      </c>
      <c r="K948" s="18">
        <v>1018.5789</v>
      </c>
      <c r="L948" s="8">
        <v>492791.62959999999</v>
      </c>
      <c r="M948" s="9">
        <v>600506289</v>
      </c>
      <c r="N948" s="29">
        <v>13.8025</v>
      </c>
      <c r="O948" s="30">
        <v>15.404999999999999</v>
      </c>
      <c r="P948" s="30">
        <v>12.195</v>
      </c>
      <c r="Q948" s="30">
        <v>14.852499999999999</v>
      </c>
      <c r="R948" s="31">
        <v>7.6100000000000001E-2</v>
      </c>
    </row>
    <row r="949" spans="1:18" x14ac:dyDescent="0.2">
      <c r="A949" s="11">
        <v>45315</v>
      </c>
      <c r="B949" s="5" t="s">
        <v>240</v>
      </c>
      <c r="C949" s="10">
        <v>45292</v>
      </c>
      <c r="D949" s="5" t="s">
        <v>190</v>
      </c>
      <c r="E949" s="18">
        <v>1014.4371</v>
      </c>
      <c r="F949" s="8">
        <v>351204.70770000003</v>
      </c>
      <c r="G949" s="9">
        <v>430359275</v>
      </c>
      <c r="H949" s="18">
        <v>65.866799999999998</v>
      </c>
      <c r="I949" s="8">
        <v>5476.2557999999999</v>
      </c>
      <c r="J949" s="9">
        <v>6631352</v>
      </c>
      <c r="K949" s="18">
        <v>1080.3039000000001</v>
      </c>
      <c r="L949" s="8">
        <v>356680.96350000001</v>
      </c>
      <c r="M949" s="9">
        <v>436990627</v>
      </c>
      <c r="N949" s="29">
        <v>14.852499999999999</v>
      </c>
      <c r="O949" s="30">
        <v>15.647500000000001</v>
      </c>
      <c r="P949" s="30">
        <v>14.03</v>
      </c>
      <c r="Q949" s="30">
        <v>14.375</v>
      </c>
      <c r="R949" s="31">
        <v>-3.2099999999999997E-2</v>
      </c>
    </row>
    <row r="950" spans="1:18" x14ac:dyDescent="0.2">
      <c r="A950" s="11">
        <v>45316</v>
      </c>
      <c r="B950" s="5" t="s">
        <v>243</v>
      </c>
      <c r="C950" s="10">
        <v>45292</v>
      </c>
      <c r="D950" s="5" t="s">
        <v>190</v>
      </c>
      <c r="E950" s="18">
        <v>824.10069999999996</v>
      </c>
      <c r="F950" s="8">
        <v>633961.48789999995</v>
      </c>
      <c r="G950" s="9">
        <v>788985834</v>
      </c>
      <c r="H950" s="18">
        <v>68.785499999999999</v>
      </c>
      <c r="I950" s="8">
        <v>3735.0493000000001</v>
      </c>
      <c r="J950" s="9">
        <v>4424029</v>
      </c>
      <c r="K950" s="18">
        <v>892.88620000000003</v>
      </c>
      <c r="L950" s="8">
        <v>637696.53720000002</v>
      </c>
      <c r="M950" s="9">
        <v>793409863</v>
      </c>
      <c r="N950" s="29">
        <v>14.375</v>
      </c>
      <c r="O950" s="30">
        <v>15.3375</v>
      </c>
      <c r="P950" s="30">
        <v>13.36</v>
      </c>
      <c r="Q950" s="30">
        <v>13.865</v>
      </c>
      <c r="R950" s="31">
        <v>-3.5499999999999997E-2</v>
      </c>
    </row>
    <row r="951" spans="1:18" x14ac:dyDescent="0.2">
      <c r="A951" s="11">
        <v>45320</v>
      </c>
      <c r="B951" s="5" t="s">
        <v>244</v>
      </c>
      <c r="C951" s="10">
        <v>45292</v>
      </c>
      <c r="D951" s="5" t="s">
        <v>190</v>
      </c>
      <c r="E951" s="18">
        <v>722.9307</v>
      </c>
      <c r="F951" s="8">
        <v>270847.93849999999</v>
      </c>
      <c r="G951" s="9">
        <v>340081899</v>
      </c>
      <c r="H951" s="18">
        <v>97.438599999999994</v>
      </c>
      <c r="I951" s="8">
        <v>3877.7105000000001</v>
      </c>
      <c r="J951" s="9">
        <v>4513321</v>
      </c>
      <c r="K951" s="18">
        <v>820.36929999999995</v>
      </c>
      <c r="L951" s="8">
        <v>274725.64899999998</v>
      </c>
      <c r="M951" s="9">
        <v>344595220</v>
      </c>
      <c r="N951" s="29">
        <v>13.865</v>
      </c>
      <c r="O951" s="30">
        <v>15.8475</v>
      </c>
      <c r="P951" s="30">
        <v>13.795</v>
      </c>
      <c r="Q951" s="30">
        <v>15.68</v>
      </c>
      <c r="R951" s="31">
        <v>0.13089999999999999</v>
      </c>
    </row>
    <row r="952" spans="1:18" x14ac:dyDescent="0.2">
      <c r="A952" s="11">
        <v>45321</v>
      </c>
      <c r="B952" s="5" t="s">
        <v>242</v>
      </c>
      <c r="C952" s="10">
        <v>45292</v>
      </c>
      <c r="D952" s="5" t="s">
        <v>190</v>
      </c>
      <c r="E952" s="18">
        <v>736.71040000000005</v>
      </c>
      <c r="F952" s="8">
        <v>403301.22320000001</v>
      </c>
      <c r="G952" s="9">
        <v>502866916</v>
      </c>
      <c r="H952" s="18">
        <v>92.367400000000004</v>
      </c>
      <c r="I952" s="8">
        <v>3723.6869000000002</v>
      </c>
      <c r="J952" s="9">
        <v>4236294</v>
      </c>
      <c r="K952" s="18">
        <v>829.07780000000002</v>
      </c>
      <c r="L952" s="8">
        <v>407024.91009999998</v>
      </c>
      <c r="M952" s="9">
        <v>507103210</v>
      </c>
      <c r="N952" s="29">
        <v>15.68</v>
      </c>
      <c r="O952" s="30">
        <v>16.574999999999999</v>
      </c>
      <c r="P952" s="30">
        <v>14.987500000000001</v>
      </c>
      <c r="Q952" s="30">
        <v>16.102499999999999</v>
      </c>
      <c r="R952" s="31">
        <v>2.69E-2</v>
      </c>
    </row>
    <row r="953" spans="1:18" x14ac:dyDescent="0.2">
      <c r="A953" s="11">
        <v>45322</v>
      </c>
      <c r="B953" s="5" t="s">
        <v>240</v>
      </c>
      <c r="C953" s="10">
        <v>45292</v>
      </c>
      <c r="D953" s="5" t="s">
        <v>190</v>
      </c>
      <c r="E953" s="18">
        <v>864.1848</v>
      </c>
      <c r="F953" s="8">
        <v>622109.53139999998</v>
      </c>
      <c r="G953" s="9">
        <v>865826057</v>
      </c>
      <c r="H953" s="18">
        <v>85.424199999999999</v>
      </c>
      <c r="I953" s="8">
        <v>3704.8009000000002</v>
      </c>
      <c r="J953" s="9">
        <v>4336474</v>
      </c>
      <c r="K953" s="18">
        <v>949.60900000000004</v>
      </c>
      <c r="L953" s="8">
        <v>625814.33230000001</v>
      </c>
      <c r="M953" s="9">
        <v>870162531</v>
      </c>
      <c r="N953" s="29">
        <v>16.102499999999999</v>
      </c>
      <c r="O953" s="30">
        <v>16.532499999999999</v>
      </c>
      <c r="P953" s="30">
        <v>15.8</v>
      </c>
      <c r="Q953" s="30">
        <v>16.047499999999999</v>
      </c>
      <c r="R953" s="31">
        <v>-3.3999999999999998E-3</v>
      </c>
    </row>
    <row r="954" spans="1:18" x14ac:dyDescent="0.2">
      <c r="A954" s="11">
        <v>45323</v>
      </c>
      <c r="B954" s="5" t="s">
        <v>243</v>
      </c>
      <c r="C954" s="10">
        <v>45323</v>
      </c>
      <c r="D954" s="5" t="s">
        <v>190</v>
      </c>
      <c r="E954" s="18">
        <v>820.88040000000001</v>
      </c>
      <c r="F954" s="8">
        <v>491302.35129999998</v>
      </c>
      <c r="G954" s="9">
        <v>485174684</v>
      </c>
      <c r="H954" s="18">
        <v>95.277100000000004</v>
      </c>
      <c r="I954" s="8">
        <v>4222.8378000000002</v>
      </c>
      <c r="J954" s="9">
        <v>5032551</v>
      </c>
      <c r="K954" s="18">
        <v>916.15750000000003</v>
      </c>
      <c r="L954" s="8">
        <v>495525.18910000002</v>
      </c>
      <c r="M954" s="9">
        <v>490207235</v>
      </c>
      <c r="N954" s="29">
        <v>16.047499999999999</v>
      </c>
      <c r="O954" s="30">
        <v>16.107500000000002</v>
      </c>
      <c r="P954" s="30">
        <v>14.36</v>
      </c>
      <c r="Q954" s="30">
        <v>14.455</v>
      </c>
      <c r="R954" s="31">
        <v>-9.9199999999999997E-2</v>
      </c>
    </row>
    <row r="955" spans="1:18" x14ac:dyDescent="0.2">
      <c r="A955" s="11">
        <v>45324</v>
      </c>
      <c r="B955" s="5" t="s">
        <v>241</v>
      </c>
      <c r="C955" s="10">
        <v>45323</v>
      </c>
      <c r="D955" s="5" t="s">
        <v>190</v>
      </c>
      <c r="E955" s="18">
        <v>663.6816</v>
      </c>
      <c r="F955" s="8">
        <v>170160.4607</v>
      </c>
      <c r="G955" s="9">
        <v>202338902</v>
      </c>
      <c r="H955" s="18">
        <v>103.45910000000001</v>
      </c>
      <c r="I955" s="8">
        <v>4797.3287</v>
      </c>
      <c r="J955" s="9">
        <v>5381392</v>
      </c>
      <c r="K955" s="18">
        <v>767.14070000000004</v>
      </c>
      <c r="L955" s="8">
        <v>174957.78940000001</v>
      </c>
      <c r="M955" s="9">
        <v>207720294</v>
      </c>
      <c r="N955" s="29">
        <v>14.455</v>
      </c>
      <c r="O955" s="30">
        <v>15.1325</v>
      </c>
      <c r="P955" s="30">
        <v>14.025</v>
      </c>
      <c r="Q955" s="30">
        <v>14.6975</v>
      </c>
      <c r="R955" s="31">
        <v>1.6799999999999999E-2</v>
      </c>
    </row>
    <row r="956" spans="1:18" x14ac:dyDescent="0.2">
      <c r="A956" s="11">
        <v>45327</v>
      </c>
      <c r="B956" s="5" t="s">
        <v>244</v>
      </c>
      <c r="C956" s="10">
        <v>45323</v>
      </c>
      <c r="D956" s="5" t="s">
        <v>190</v>
      </c>
      <c r="E956" s="18">
        <v>703.88</v>
      </c>
      <c r="F956" s="8">
        <v>280179.71029999998</v>
      </c>
      <c r="G956" s="9">
        <v>342702316</v>
      </c>
      <c r="H956" s="18">
        <v>100.7954</v>
      </c>
      <c r="I956" s="8">
        <v>4787.0774000000001</v>
      </c>
      <c r="J956" s="9">
        <v>5173185</v>
      </c>
      <c r="K956" s="18">
        <v>804.67539999999997</v>
      </c>
      <c r="L956" s="8">
        <v>284966.78769999999</v>
      </c>
      <c r="M956" s="9">
        <v>347875501</v>
      </c>
      <c r="N956" s="29">
        <v>14.6975</v>
      </c>
      <c r="O956" s="30">
        <v>16.05</v>
      </c>
      <c r="P956" s="30">
        <v>14.6975</v>
      </c>
      <c r="Q956" s="30">
        <v>15.6175</v>
      </c>
      <c r="R956" s="31">
        <v>6.2600000000000003E-2</v>
      </c>
    </row>
    <row r="957" spans="1:18" x14ac:dyDescent="0.2">
      <c r="A957" s="11">
        <v>45328</v>
      </c>
      <c r="B957" s="5" t="s">
        <v>242</v>
      </c>
      <c r="C957" s="10">
        <v>45323</v>
      </c>
      <c r="D957" s="5" t="s">
        <v>190</v>
      </c>
      <c r="E957" s="18">
        <v>681.81370000000004</v>
      </c>
      <c r="F957" s="8">
        <v>414229.83250000002</v>
      </c>
      <c r="G957" s="9">
        <v>512433355</v>
      </c>
      <c r="H957" s="18">
        <v>88.680800000000005</v>
      </c>
      <c r="I957" s="8">
        <v>4255.0965999999999</v>
      </c>
      <c r="J957" s="9">
        <v>4862958</v>
      </c>
      <c r="K957" s="18">
        <v>770.49450000000002</v>
      </c>
      <c r="L957" s="8">
        <v>418484.92910000001</v>
      </c>
      <c r="M957" s="9">
        <v>517296313</v>
      </c>
      <c r="N957" s="29">
        <v>15.6175</v>
      </c>
      <c r="O957" s="30">
        <v>15.9825</v>
      </c>
      <c r="P957" s="30">
        <v>15.0875</v>
      </c>
      <c r="Q957" s="30">
        <v>15.785</v>
      </c>
      <c r="R957" s="31">
        <v>1.0699999999999999E-2</v>
      </c>
    </row>
    <row r="958" spans="1:18" x14ac:dyDescent="0.2">
      <c r="A958" s="11">
        <v>45329</v>
      </c>
      <c r="B958" s="5" t="s">
        <v>240</v>
      </c>
      <c r="C958" s="10">
        <v>45323</v>
      </c>
      <c r="D958" s="5" t="s">
        <v>190</v>
      </c>
      <c r="E958" s="18">
        <v>634.36440000000005</v>
      </c>
      <c r="F958" s="8">
        <v>537622.86809999996</v>
      </c>
      <c r="G958" s="9">
        <v>725090574</v>
      </c>
      <c r="H958" s="18">
        <v>99.316699999999997</v>
      </c>
      <c r="I958" s="8">
        <v>4488.8828999999996</v>
      </c>
      <c r="J958" s="9">
        <v>4858545</v>
      </c>
      <c r="K958" s="18">
        <v>733.68110000000001</v>
      </c>
      <c r="L958" s="8">
        <v>542111.75100000005</v>
      </c>
      <c r="M958" s="9">
        <v>729949119</v>
      </c>
      <c r="N958" s="29">
        <v>15.785</v>
      </c>
      <c r="O958" s="30">
        <v>16.017499999999998</v>
      </c>
      <c r="P958" s="30">
        <v>14.74</v>
      </c>
      <c r="Q958" s="30">
        <v>15.505000000000001</v>
      </c>
      <c r="R958" s="31">
        <v>-1.77E-2</v>
      </c>
    </row>
    <row r="959" spans="1:18" x14ac:dyDescent="0.2">
      <c r="A959" s="11">
        <v>45330</v>
      </c>
      <c r="B959" s="5" t="s">
        <v>243</v>
      </c>
      <c r="C959" s="10">
        <v>45323</v>
      </c>
      <c r="D959" s="5" t="s">
        <v>190</v>
      </c>
      <c r="E959" s="18">
        <v>798.99940000000004</v>
      </c>
      <c r="F959" s="8">
        <v>548846.21389999997</v>
      </c>
      <c r="G959" s="9">
        <v>537620805</v>
      </c>
      <c r="H959" s="18">
        <v>116.60850000000001</v>
      </c>
      <c r="I959" s="8">
        <v>5488.2165000000005</v>
      </c>
      <c r="J959" s="9">
        <v>5794188</v>
      </c>
      <c r="K959" s="18">
        <v>915.60789999999997</v>
      </c>
      <c r="L959" s="8">
        <v>554334.43039999995</v>
      </c>
      <c r="M959" s="9">
        <v>543414993</v>
      </c>
      <c r="N959" s="29">
        <v>15.505000000000001</v>
      </c>
      <c r="O959" s="30">
        <v>16.0275</v>
      </c>
      <c r="P959" s="30">
        <v>15.2425</v>
      </c>
      <c r="Q959" s="30">
        <v>15.827500000000001</v>
      </c>
      <c r="R959" s="31">
        <v>2.0799999999999999E-2</v>
      </c>
    </row>
    <row r="960" spans="1:18" x14ac:dyDescent="0.2">
      <c r="A960" s="11">
        <v>45331</v>
      </c>
      <c r="B960" s="5" t="s">
        <v>241</v>
      </c>
      <c r="C960" s="10">
        <v>45323</v>
      </c>
      <c r="D960" s="5" t="s">
        <v>190</v>
      </c>
      <c r="E960" s="18">
        <v>577.60709999999995</v>
      </c>
      <c r="F960" s="8">
        <v>144851.2953</v>
      </c>
      <c r="G960" s="9">
        <v>178671676</v>
      </c>
      <c r="H960" s="18">
        <v>107.4525</v>
      </c>
      <c r="I960" s="8">
        <v>5156.7386999999999</v>
      </c>
      <c r="J960" s="9">
        <v>5454370</v>
      </c>
      <c r="K960" s="18">
        <v>685.05960000000005</v>
      </c>
      <c r="L960" s="8">
        <v>150008.03400000001</v>
      </c>
      <c r="M960" s="9">
        <v>184126046</v>
      </c>
      <c r="N960" s="29">
        <v>15.827500000000001</v>
      </c>
      <c r="O960" s="30">
        <v>16.3325</v>
      </c>
      <c r="P960" s="30">
        <v>15.265000000000001</v>
      </c>
      <c r="Q960" s="30">
        <v>15.4475</v>
      </c>
      <c r="R960" s="31">
        <v>-2.4E-2</v>
      </c>
    </row>
    <row r="961" spans="1:18" x14ac:dyDescent="0.2">
      <c r="A961" s="11">
        <v>45334</v>
      </c>
      <c r="B961" s="5" t="s">
        <v>244</v>
      </c>
      <c r="C961" s="10">
        <v>45323</v>
      </c>
      <c r="D961" s="5" t="s">
        <v>190</v>
      </c>
      <c r="E961" s="18">
        <v>707.84029999999996</v>
      </c>
      <c r="F961" s="8">
        <v>283879.44939999998</v>
      </c>
      <c r="G961" s="9">
        <v>354382577</v>
      </c>
      <c r="H961" s="18">
        <v>83.303799999999995</v>
      </c>
      <c r="I961" s="8">
        <v>4437.8262000000004</v>
      </c>
      <c r="J961" s="9">
        <v>4860412</v>
      </c>
      <c r="K961" s="18">
        <v>791.14409999999998</v>
      </c>
      <c r="L961" s="8">
        <v>288317.27559999999</v>
      </c>
      <c r="M961" s="9">
        <v>359242989</v>
      </c>
      <c r="N961" s="29">
        <v>15.4475</v>
      </c>
      <c r="O961" s="30">
        <v>16.535</v>
      </c>
      <c r="P961" s="30">
        <v>15.4475</v>
      </c>
      <c r="Q961" s="30">
        <v>16.0625</v>
      </c>
      <c r="R961" s="31">
        <v>3.9800000000000002E-2</v>
      </c>
    </row>
    <row r="962" spans="1:18" x14ac:dyDescent="0.2">
      <c r="A962" s="11">
        <v>45335</v>
      </c>
      <c r="B962" s="5" t="s">
        <v>242</v>
      </c>
      <c r="C962" s="10">
        <v>45323</v>
      </c>
      <c r="D962" s="5" t="s">
        <v>190</v>
      </c>
      <c r="E962" s="18">
        <v>861.11180000000002</v>
      </c>
      <c r="F962" s="8">
        <v>513592.87089999998</v>
      </c>
      <c r="G962" s="9">
        <v>648281819</v>
      </c>
      <c r="H962" s="18">
        <v>75.307400000000001</v>
      </c>
      <c r="I962" s="8">
        <v>4309.7496000000001</v>
      </c>
      <c r="J962" s="9">
        <v>4886115</v>
      </c>
      <c r="K962" s="18">
        <v>936.41920000000005</v>
      </c>
      <c r="L962" s="8">
        <v>517902.62050000002</v>
      </c>
      <c r="M962" s="9">
        <v>653167934</v>
      </c>
      <c r="N962" s="29">
        <v>16.0625</v>
      </c>
      <c r="O962" s="30">
        <v>16.57</v>
      </c>
      <c r="P962" s="30">
        <v>15.7525</v>
      </c>
      <c r="Q962" s="30">
        <v>15.807499999999999</v>
      </c>
      <c r="R962" s="31">
        <v>-1.5900000000000001E-2</v>
      </c>
    </row>
    <row r="963" spans="1:18" x14ac:dyDescent="0.2">
      <c r="A963" s="11">
        <v>45336</v>
      </c>
      <c r="B963" s="5" t="s">
        <v>240</v>
      </c>
      <c r="C963" s="10">
        <v>45323</v>
      </c>
      <c r="D963" s="5" t="s">
        <v>190</v>
      </c>
      <c r="E963" s="18">
        <v>955.82640000000004</v>
      </c>
      <c r="F963" s="8">
        <v>743275.48100000003</v>
      </c>
      <c r="G963" s="9">
        <v>1028307195</v>
      </c>
      <c r="H963" s="18">
        <v>74.887299999999996</v>
      </c>
      <c r="I963" s="8">
        <v>4463.0235000000002</v>
      </c>
      <c r="J963" s="9">
        <v>5015915</v>
      </c>
      <c r="K963" s="18">
        <v>1030.7137</v>
      </c>
      <c r="L963" s="8">
        <v>747738.50450000004</v>
      </c>
      <c r="M963" s="9">
        <v>1033323110</v>
      </c>
      <c r="N963" s="29">
        <v>15.807499999999999</v>
      </c>
      <c r="O963" s="30">
        <v>16.197500000000002</v>
      </c>
      <c r="P963" s="30">
        <v>15.34</v>
      </c>
      <c r="Q963" s="30">
        <v>15.435</v>
      </c>
      <c r="R963" s="31">
        <v>-2.3599999999999999E-2</v>
      </c>
    </row>
    <row r="964" spans="1:18" x14ac:dyDescent="0.2">
      <c r="A964" s="11">
        <v>45337</v>
      </c>
      <c r="B964" s="5" t="s">
        <v>243</v>
      </c>
      <c r="C964" s="10">
        <v>45323</v>
      </c>
      <c r="D964" s="5" t="s">
        <v>190</v>
      </c>
      <c r="E964" s="18">
        <v>732.74120000000005</v>
      </c>
      <c r="F964" s="8">
        <v>494846.30410000001</v>
      </c>
      <c r="G964" s="9">
        <v>481127550</v>
      </c>
      <c r="H964" s="18">
        <v>89.546000000000006</v>
      </c>
      <c r="I964" s="8">
        <v>4898.9004999999997</v>
      </c>
      <c r="J964" s="9">
        <v>5510794</v>
      </c>
      <c r="K964" s="18">
        <v>822.28719999999998</v>
      </c>
      <c r="L964" s="8">
        <v>499745.2046</v>
      </c>
      <c r="M964" s="9">
        <v>486638344</v>
      </c>
      <c r="N964" s="29">
        <v>15.435</v>
      </c>
      <c r="O964" s="30">
        <v>15.6625</v>
      </c>
      <c r="P964" s="30">
        <v>15.112500000000001</v>
      </c>
      <c r="Q964" s="30">
        <v>15.225</v>
      </c>
      <c r="R964" s="31">
        <v>-1.3599999999999999E-2</v>
      </c>
    </row>
    <row r="965" spans="1:18" x14ac:dyDescent="0.2">
      <c r="A965" s="11">
        <v>45338</v>
      </c>
      <c r="B965" s="5" t="s">
        <v>241</v>
      </c>
      <c r="C965" s="10">
        <v>45323</v>
      </c>
      <c r="D965" s="5" t="s">
        <v>190</v>
      </c>
      <c r="E965" s="18">
        <v>495.75970000000001</v>
      </c>
      <c r="F965" s="8">
        <v>115756.5558</v>
      </c>
      <c r="G965" s="9">
        <v>142363868</v>
      </c>
      <c r="H965" s="18">
        <v>102.9055</v>
      </c>
      <c r="I965" s="8">
        <v>5860.0754999999999</v>
      </c>
      <c r="J965" s="9">
        <v>6660819</v>
      </c>
      <c r="K965" s="18">
        <v>598.66520000000003</v>
      </c>
      <c r="L965" s="8">
        <v>121616.63129999999</v>
      </c>
      <c r="M965" s="9">
        <v>149024687</v>
      </c>
      <c r="N965" s="29">
        <v>15.225</v>
      </c>
      <c r="O965" s="30">
        <v>15.5525</v>
      </c>
      <c r="P965" s="30">
        <v>14.9025</v>
      </c>
      <c r="Q965" s="30">
        <v>15.2225</v>
      </c>
      <c r="R965" s="31">
        <v>-2.0000000000000001E-4</v>
      </c>
    </row>
    <row r="966" spans="1:18" x14ac:dyDescent="0.2">
      <c r="A966" s="11">
        <v>45341</v>
      </c>
      <c r="B966" s="5" t="s">
        <v>244</v>
      </c>
      <c r="C966" s="10">
        <v>45323</v>
      </c>
      <c r="D966" s="5" t="s">
        <v>190</v>
      </c>
      <c r="E966" s="18">
        <v>560.45699999999999</v>
      </c>
      <c r="F966" s="8">
        <v>228855.47700000001</v>
      </c>
      <c r="G966" s="9">
        <v>277015726</v>
      </c>
      <c r="H966" s="18">
        <v>70.439800000000005</v>
      </c>
      <c r="I966" s="8">
        <v>4632.4475000000002</v>
      </c>
      <c r="J966" s="9">
        <v>5313481</v>
      </c>
      <c r="K966" s="18">
        <v>630.89679999999998</v>
      </c>
      <c r="L966" s="8">
        <v>233487.92449999999</v>
      </c>
      <c r="M966" s="9">
        <v>282329207</v>
      </c>
      <c r="N966" s="29">
        <v>15.2225</v>
      </c>
      <c r="O966" s="30">
        <v>16.1175</v>
      </c>
      <c r="P966" s="30">
        <v>13.7</v>
      </c>
      <c r="Q966" s="30">
        <v>16.017499999999998</v>
      </c>
      <c r="R966" s="31">
        <v>5.2200000000000003E-2</v>
      </c>
    </row>
    <row r="967" spans="1:18" x14ac:dyDescent="0.2">
      <c r="A967" s="11">
        <v>45342</v>
      </c>
      <c r="B967" s="5" t="s">
        <v>242</v>
      </c>
      <c r="C967" s="10">
        <v>45323</v>
      </c>
      <c r="D967" s="5" t="s">
        <v>190</v>
      </c>
      <c r="E967" s="18">
        <v>744.0521</v>
      </c>
      <c r="F967" s="8">
        <v>441253.14020000002</v>
      </c>
      <c r="G967" s="9">
        <v>539923299</v>
      </c>
      <c r="H967" s="18">
        <v>68.605599999999995</v>
      </c>
      <c r="I967" s="8">
        <v>4822.5191000000004</v>
      </c>
      <c r="J967" s="9">
        <v>5488019</v>
      </c>
      <c r="K967" s="18">
        <v>812.65769999999998</v>
      </c>
      <c r="L967" s="8">
        <v>446075.6593</v>
      </c>
      <c r="M967" s="9">
        <v>545411318</v>
      </c>
      <c r="N967" s="29">
        <v>16.017499999999998</v>
      </c>
      <c r="O967" s="30">
        <v>16.36</v>
      </c>
      <c r="P967" s="30">
        <v>14.2125</v>
      </c>
      <c r="Q967" s="30">
        <v>16.072500000000002</v>
      </c>
      <c r="R967" s="31">
        <v>3.3999999999999998E-3</v>
      </c>
    </row>
    <row r="968" spans="1:18" x14ac:dyDescent="0.2">
      <c r="A968" s="11">
        <v>45343</v>
      </c>
      <c r="B968" s="5" t="s">
        <v>240</v>
      </c>
      <c r="C968" s="10">
        <v>45323</v>
      </c>
      <c r="D968" s="5" t="s">
        <v>190</v>
      </c>
      <c r="E968" s="18">
        <v>781.97190000000001</v>
      </c>
      <c r="F968" s="8">
        <v>658731.84849999996</v>
      </c>
      <c r="G968" s="9">
        <v>876820115</v>
      </c>
      <c r="H968" s="18">
        <v>73.064499999999995</v>
      </c>
      <c r="I968" s="8">
        <v>5597.9803000000002</v>
      </c>
      <c r="J968" s="9">
        <v>6361367</v>
      </c>
      <c r="K968" s="18">
        <v>855.03639999999996</v>
      </c>
      <c r="L968" s="8">
        <v>664329.82880000002</v>
      </c>
      <c r="M968" s="9">
        <v>883181482</v>
      </c>
      <c r="N968" s="29">
        <v>16.072500000000002</v>
      </c>
      <c r="O968" s="30">
        <v>16.309999999999999</v>
      </c>
      <c r="P968" s="30">
        <v>15.68</v>
      </c>
      <c r="Q968" s="30">
        <v>15.9275</v>
      </c>
      <c r="R968" s="31">
        <v>-8.9999999999999993E-3</v>
      </c>
    </row>
    <row r="969" spans="1:18" x14ac:dyDescent="0.2">
      <c r="A969" s="11">
        <v>45344</v>
      </c>
      <c r="B969" s="5" t="s">
        <v>243</v>
      </c>
      <c r="C969" s="10">
        <v>45323</v>
      </c>
      <c r="D969" s="5" t="s">
        <v>190</v>
      </c>
      <c r="E969" s="18">
        <v>812.5951</v>
      </c>
      <c r="F969" s="8">
        <v>568314.94330000004</v>
      </c>
      <c r="G969" s="9">
        <v>539089113</v>
      </c>
      <c r="H969" s="18">
        <v>69.310100000000006</v>
      </c>
      <c r="I969" s="8">
        <v>5840.3047999999999</v>
      </c>
      <c r="J969" s="9">
        <v>6684125</v>
      </c>
      <c r="K969" s="18">
        <v>881.90520000000004</v>
      </c>
      <c r="L969" s="8">
        <v>574155.24809999997</v>
      </c>
      <c r="M969" s="9">
        <v>545773238</v>
      </c>
      <c r="N969" s="29">
        <v>15.9275</v>
      </c>
      <c r="O969" s="30">
        <v>16.149999999999999</v>
      </c>
      <c r="P969" s="30">
        <v>15.1325</v>
      </c>
      <c r="Q969" s="30">
        <v>15.1975</v>
      </c>
      <c r="R969" s="31">
        <v>-4.58E-2</v>
      </c>
    </row>
    <row r="970" spans="1:18" x14ac:dyDescent="0.2">
      <c r="A970" s="11">
        <v>45345</v>
      </c>
      <c r="B970" s="5" t="s">
        <v>241</v>
      </c>
      <c r="C970" s="10">
        <v>45323</v>
      </c>
      <c r="D970" s="5" t="s">
        <v>190</v>
      </c>
      <c r="E970" s="18">
        <v>526.75360000000001</v>
      </c>
      <c r="F970" s="8">
        <v>124083.3667</v>
      </c>
      <c r="G970" s="9">
        <v>149330914</v>
      </c>
      <c r="H970" s="18">
        <v>70.554400000000001</v>
      </c>
      <c r="I970" s="8">
        <v>6038.7744000000002</v>
      </c>
      <c r="J970" s="9">
        <v>6687285</v>
      </c>
      <c r="K970" s="18">
        <v>597.30799999999999</v>
      </c>
      <c r="L970" s="8">
        <v>130122.14109999999</v>
      </c>
      <c r="M970" s="9">
        <v>156018199</v>
      </c>
      <c r="N970" s="29">
        <v>15.1975</v>
      </c>
      <c r="O970" s="30">
        <v>15.442500000000001</v>
      </c>
      <c r="P970" s="30">
        <v>14.84</v>
      </c>
      <c r="Q970" s="30">
        <v>14.9725</v>
      </c>
      <c r="R970" s="31">
        <v>-1.4800000000000001E-2</v>
      </c>
    </row>
    <row r="971" spans="1:18" x14ac:dyDescent="0.2">
      <c r="A971" s="11">
        <v>45348</v>
      </c>
      <c r="B971" s="5" t="s">
        <v>244</v>
      </c>
      <c r="C971" s="10">
        <v>45323</v>
      </c>
      <c r="D971" s="5" t="s">
        <v>190</v>
      </c>
      <c r="E971" s="18">
        <v>635.09230000000002</v>
      </c>
      <c r="F971" s="8">
        <v>262778.25089999998</v>
      </c>
      <c r="G971" s="9">
        <v>316397502</v>
      </c>
      <c r="H971" s="18">
        <v>57.771099999999997</v>
      </c>
      <c r="I971" s="8">
        <v>5371.1539000000002</v>
      </c>
      <c r="J971" s="9">
        <v>6059715</v>
      </c>
      <c r="K971" s="18">
        <v>692.86339999999996</v>
      </c>
      <c r="L971" s="8">
        <v>268149.40480000002</v>
      </c>
      <c r="M971" s="9">
        <v>322457217</v>
      </c>
      <c r="N971" s="29">
        <v>14.9725</v>
      </c>
      <c r="O971" s="30">
        <v>15.96</v>
      </c>
      <c r="P971" s="30">
        <v>13.7575</v>
      </c>
      <c r="Q971" s="30">
        <v>15.6</v>
      </c>
      <c r="R971" s="31">
        <v>4.19E-2</v>
      </c>
    </row>
    <row r="972" spans="1:18" x14ac:dyDescent="0.2">
      <c r="A972" s="11">
        <v>45349</v>
      </c>
      <c r="B972" s="5" t="s">
        <v>242</v>
      </c>
      <c r="C972" s="10">
        <v>45323</v>
      </c>
      <c r="D972" s="5" t="s">
        <v>190</v>
      </c>
      <c r="E972" s="18">
        <v>640.04169999999999</v>
      </c>
      <c r="F972" s="8">
        <v>397712.04729999998</v>
      </c>
      <c r="G972" s="9">
        <v>479282848</v>
      </c>
      <c r="H972" s="18">
        <v>60.242199999999997</v>
      </c>
      <c r="I972" s="8">
        <v>6127.1318000000001</v>
      </c>
      <c r="J972" s="9">
        <v>6815127</v>
      </c>
      <c r="K972" s="18">
        <v>700.28390000000002</v>
      </c>
      <c r="L972" s="8">
        <v>403839.17910000001</v>
      </c>
      <c r="M972" s="9">
        <v>486097975</v>
      </c>
      <c r="N972" s="29">
        <v>15.6</v>
      </c>
      <c r="O972" s="30">
        <v>15.9975</v>
      </c>
      <c r="P972" s="30">
        <v>15.53</v>
      </c>
      <c r="Q972" s="30">
        <v>15.727499999999999</v>
      </c>
      <c r="R972" s="31">
        <v>8.2000000000000007E-3</v>
      </c>
    </row>
    <row r="973" spans="1:18" x14ac:dyDescent="0.2">
      <c r="A973" s="11">
        <v>45350</v>
      </c>
      <c r="B973" s="5" t="s">
        <v>240</v>
      </c>
      <c r="C973" s="10">
        <v>45323</v>
      </c>
      <c r="D973" s="5" t="s">
        <v>190</v>
      </c>
      <c r="E973" s="18">
        <v>844.38189999999997</v>
      </c>
      <c r="F973" s="8">
        <v>330782.27299999999</v>
      </c>
      <c r="G973" s="9">
        <v>398227239</v>
      </c>
      <c r="H973" s="18">
        <v>56.949599999999997</v>
      </c>
      <c r="I973" s="8">
        <v>5293.3450999999995</v>
      </c>
      <c r="J973" s="9">
        <v>6004741</v>
      </c>
      <c r="K973" s="18">
        <v>901.33150000000001</v>
      </c>
      <c r="L973" s="8">
        <v>336075.61810000002</v>
      </c>
      <c r="M973" s="9">
        <v>404231980</v>
      </c>
      <c r="N973" s="29">
        <v>15.727499999999999</v>
      </c>
      <c r="O973" s="30">
        <v>16.739999999999998</v>
      </c>
      <c r="P973" s="30">
        <v>15.31</v>
      </c>
      <c r="Q973" s="30">
        <v>16.329999999999998</v>
      </c>
      <c r="R973" s="31">
        <v>3.8300000000000001E-2</v>
      </c>
    </row>
    <row r="974" spans="1:18" x14ac:dyDescent="0.2">
      <c r="A974" s="11">
        <v>45351</v>
      </c>
      <c r="B974" s="5" t="s">
        <v>243</v>
      </c>
      <c r="C974" s="10">
        <v>45323</v>
      </c>
      <c r="D974" s="5" t="s">
        <v>190</v>
      </c>
      <c r="E974" s="18">
        <v>875.14120000000003</v>
      </c>
      <c r="F974" s="8">
        <v>701058.78989999997</v>
      </c>
      <c r="G974" s="9">
        <v>845730428</v>
      </c>
      <c r="H974" s="18">
        <v>57.1312</v>
      </c>
      <c r="I974" s="8">
        <v>3458.1030000000001</v>
      </c>
      <c r="J974" s="9">
        <v>3973032</v>
      </c>
      <c r="K974" s="18">
        <v>932.27239999999995</v>
      </c>
      <c r="L974" s="8">
        <v>704516.89289999998</v>
      </c>
      <c r="M974" s="9">
        <v>849703460</v>
      </c>
      <c r="N974" s="29">
        <v>16.329999999999998</v>
      </c>
      <c r="O974" s="30">
        <v>16.552499999999998</v>
      </c>
      <c r="P974" s="30">
        <v>15.37</v>
      </c>
      <c r="Q974" s="30">
        <v>15.5725</v>
      </c>
      <c r="R974" s="31">
        <v>-4.6399999999999997E-2</v>
      </c>
    </row>
    <row r="975" spans="1:18" x14ac:dyDescent="0.2">
      <c r="A975" s="11">
        <v>45352</v>
      </c>
      <c r="B975" s="5" t="s">
        <v>241</v>
      </c>
      <c r="C975" s="10">
        <v>45352</v>
      </c>
      <c r="D975" s="5" t="s">
        <v>190</v>
      </c>
      <c r="E975" s="18">
        <v>522.71500000000003</v>
      </c>
      <c r="F975" s="8">
        <v>123281.4084</v>
      </c>
      <c r="G975" s="9">
        <v>147169707</v>
      </c>
      <c r="H975" s="18">
        <v>77.167199999999994</v>
      </c>
      <c r="I975" s="8">
        <v>3582.8090999999999</v>
      </c>
      <c r="J975" s="9">
        <v>4029052</v>
      </c>
      <c r="K975" s="18">
        <v>599.88220000000001</v>
      </c>
      <c r="L975" s="8">
        <v>126864.2175</v>
      </c>
      <c r="M975" s="9">
        <v>151198759</v>
      </c>
      <c r="N975" s="29">
        <v>15.5725</v>
      </c>
      <c r="O975" s="30">
        <v>15.6425</v>
      </c>
      <c r="P975" s="30">
        <v>15</v>
      </c>
      <c r="Q975" s="30">
        <v>15.234999999999999</v>
      </c>
      <c r="R975" s="31">
        <v>-2.1700000000000001E-2</v>
      </c>
    </row>
    <row r="976" spans="1:18" x14ac:dyDescent="0.2">
      <c r="A976" s="11">
        <v>45353</v>
      </c>
      <c r="B976" s="5" t="s">
        <v>245</v>
      </c>
      <c r="C976" s="10">
        <v>45352</v>
      </c>
      <c r="D976" s="5" t="s">
        <v>190</v>
      </c>
      <c r="E976" s="18">
        <v>79.408600000000007</v>
      </c>
      <c r="F976" s="8">
        <v>27461.600299999998</v>
      </c>
      <c r="G976" s="9">
        <v>32521120</v>
      </c>
      <c r="H976" s="18">
        <v>13.427899999999999</v>
      </c>
      <c r="I976" s="8">
        <v>586.90369999999996</v>
      </c>
      <c r="J976" s="9">
        <v>624812</v>
      </c>
      <c r="K976" s="18">
        <v>92.836500000000001</v>
      </c>
      <c r="L976" s="8">
        <v>28048.504000000001</v>
      </c>
      <c r="M976" s="9">
        <v>33145932</v>
      </c>
      <c r="N976" s="29"/>
      <c r="O976" s="30"/>
      <c r="P976" s="30"/>
      <c r="Q976" s="30"/>
      <c r="R976" s="31"/>
    </row>
    <row r="977" spans="1:18" x14ac:dyDescent="0.2">
      <c r="A977" s="11">
        <v>45355</v>
      </c>
      <c r="B977" s="5" t="s">
        <v>244</v>
      </c>
      <c r="C977" s="10">
        <v>45352</v>
      </c>
      <c r="D977" s="5" t="s">
        <v>190</v>
      </c>
      <c r="E977" s="18">
        <v>526.23720000000003</v>
      </c>
      <c r="F977" s="8">
        <v>233737.07920000001</v>
      </c>
      <c r="G977" s="9">
        <v>284332777</v>
      </c>
      <c r="H977" s="18">
        <v>79.461100000000002</v>
      </c>
      <c r="I977" s="8">
        <v>3409.9281000000001</v>
      </c>
      <c r="J977" s="9">
        <v>3579529</v>
      </c>
      <c r="K977" s="18">
        <v>605.69830000000002</v>
      </c>
      <c r="L977" s="8">
        <v>237147.0073</v>
      </c>
      <c r="M977" s="9">
        <v>287912306</v>
      </c>
      <c r="N977" s="29">
        <v>14.9925</v>
      </c>
      <c r="O977" s="30">
        <v>15.3025</v>
      </c>
      <c r="P977" s="30">
        <v>14.8225</v>
      </c>
      <c r="Q977" s="30">
        <v>14.922499999999999</v>
      </c>
      <c r="R977" s="31">
        <v>-4.7000000000000002E-3</v>
      </c>
    </row>
    <row r="978" spans="1:18" x14ac:dyDescent="0.2">
      <c r="A978" s="11">
        <v>45356</v>
      </c>
      <c r="B978" s="5" t="s">
        <v>242</v>
      </c>
      <c r="C978" s="10">
        <v>45352</v>
      </c>
      <c r="D978" s="5" t="s">
        <v>190</v>
      </c>
      <c r="E978" s="18">
        <v>657.56280000000004</v>
      </c>
      <c r="F978" s="8">
        <v>449076.31020000001</v>
      </c>
      <c r="G978" s="9">
        <v>542228616</v>
      </c>
      <c r="H978" s="18">
        <v>90.061099999999996</v>
      </c>
      <c r="I978" s="8">
        <v>4325.9016000000001</v>
      </c>
      <c r="J978" s="9">
        <v>4435223</v>
      </c>
      <c r="K978" s="18">
        <v>747.62390000000005</v>
      </c>
      <c r="L978" s="8">
        <v>453402.21179999999</v>
      </c>
      <c r="M978" s="9">
        <v>546663839</v>
      </c>
      <c r="N978" s="29">
        <v>14.922499999999999</v>
      </c>
      <c r="O978" s="30">
        <v>15.164999999999999</v>
      </c>
      <c r="P978" s="30">
        <v>14.1775</v>
      </c>
      <c r="Q978" s="30">
        <v>14.38</v>
      </c>
      <c r="R978" s="31">
        <v>-3.6400000000000002E-2</v>
      </c>
    </row>
    <row r="979" spans="1:18" x14ac:dyDescent="0.2">
      <c r="A979" s="11">
        <v>45357</v>
      </c>
      <c r="B979" s="5" t="s">
        <v>240</v>
      </c>
      <c r="C979" s="10">
        <v>45352</v>
      </c>
      <c r="D979" s="5" t="s">
        <v>190</v>
      </c>
      <c r="E979" s="18">
        <v>787.37689999999998</v>
      </c>
      <c r="F979" s="8">
        <v>631436.92509999999</v>
      </c>
      <c r="G979" s="9">
        <v>818534071</v>
      </c>
      <c r="H979" s="18">
        <v>90.078400000000002</v>
      </c>
      <c r="I979" s="8">
        <v>4667.3378000000002</v>
      </c>
      <c r="J979" s="9">
        <v>5196741</v>
      </c>
      <c r="K979" s="18">
        <v>877.45529999999997</v>
      </c>
      <c r="L979" s="8">
        <v>636104.26289999997</v>
      </c>
      <c r="M979" s="9">
        <v>823730812</v>
      </c>
      <c r="N979" s="29">
        <v>14.38</v>
      </c>
      <c r="O979" s="30">
        <v>14.71</v>
      </c>
      <c r="P979" s="30">
        <v>13.904999999999999</v>
      </c>
      <c r="Q979" s="30">
        <v>14.295</v>
      </c>
      <c r="R979" s="31">
        <v>-5.8999999999999999E-3</v>
      </c>
    </row>
    <row r="980" spans="1:18" x14ac:dyDescent="0.2">
      <c r="A980" s="11">
        <v>45358</v>
      </c>
      <c r="B980" s="5" t="s">
        <v>243</v>
      </c>
      <c r="C980" s="10">
        <v>45352</v>
      </c>
      <c r="D980" s="5" t="s">
        <v>190</v>
      </c>
      <c r="E980" s="18">
        <v>464.03480000000002</v>
      </c>
      <c r="F980" s="8">
        <v>365862.40490000002</v>
      </c>
      <c r="G980" s="9">
        <v>348145101</v>
      </c>
      <c r="H980" s="18">
        <v>99.456500000000005</v>
      </c>
      <c r="I980" s="8">
        <v>4807.9857000000002</v>
      </c>
      <c r="J980" s="9">
        <v>5192669</v>
      </c>
      <c r="K980" s="18">
        <v>563.49130000000002</v>
      </c>
      <c r="L980" s="8">
        <v>370670.39059999998</v>
      </c>
      <c r="M980" s="9">
        <v>353337770</v>
      </c>
      <c r="N980" s="29">
        <v>14.295</v>
      </c>
      <c r="O980" s="30">
        <v>14.432499999999999</v>
      </c>
      <c r="P980" s="30">
        <v>13.56</v>
      </c>
      <c r="Q980" s="30">
        <v>13.612500000000001</v>
      </c>
      <c r="R980" s="31">
        <v>-4.7699999999999999E-2</v>
      </c>
    </row>
    <row r="981" spans="1:18" x14ac:dyDescent="0.2">
      <c r="A981" s="11">
        <v>45362</v>
      </c>
      <c r="B981" s="5" t="s">
        <v>244</v>
      </c>
      <c r="C981" s="10">
        <v>45352</v>
      </c>
      <c r="D981" s="5" t="s">
        <v>190</v>
      </c>
      <c r="E981" s="18">
        <v>517.42139999999995</v>
      </c>
      <c r="F981" s="8">
        <v>231802.87950000001</v>
      </c>
      <c r="G981" s="9">
        <v>277797479</v>
      </c>
      <c r="H981" s="18">
        <v>72.348200000000006</v>
      </c>
      <c r="I981" s="8">
        <v>4091.7487999999998</v>
      </c>
      <c r="J981" s="9">
        <v>4349986</v>
      </c>
      <c r="K981" s="18">
        <v>589.76959999999997</v>
      </c>
      <c r="L981" s="8">
        <v>235894.62830000001</v>
      </c>
      <c r="M981" s="9">
        <v>282147465</v>
      </c>
      <c r="N981" s="29">
        <v>13.612500000000001</v>
      </c>
      <c r="O981" s="30">
        <v>14.5525</v>
      </c>
      <c r="P981" s="30">
        <v>13.612500000000001</v>
      </c>
      <c r="Q981" s="30">
        <v>13.994999999999999</v>
      </c>
      <c r="R981" s="31">
        <v>2.81E-2</v>
      </c>
    </row>
    <row r="982" spans="1:18" x14ac:dyDescent="0.2">
      <c r="A982" s="11">
        <v>45363</v>
      </c>
      <c r="B982" s="5" t="s">
        <v>242</v>
      </c>
      <c r="C982" s="10">
        <v>45352</v>
      </c>
      <c r="D982" s="5" t="s">
        <v>190</v>
      </c>
      <c r="E982" s="18">
        <v>759.56730000000005</v>
      </c>
      <c r="F982" s="8">
        <v>470086.90419999999</v>
      </c>
      <c r="G982" s="9">
        <v>568861385</v>
      </c>
      <c r="H982" s="18">
        <v>69.720500000000001</v>
      </c>
      <c r="I982" s="8">
        <v>4395.7093000000004</v>
      </c>
      <c r="J982" s="9">
        <v>4843588</v>
      </c>
      <c r="K982" s="18">
        <v>829.28779999999995</v>
      </c>
      <c r="L982" s="8">
        <v>474482.61349999998</v>
      </c>
      <c r="M982" s="9">
        <v>573704973</v>
      </c>
      <c r="N982" s="29">
        <v>13.994999999999999</v>
      </c>
      <c r="O982" s="30">
        <v>14.195</v>
      </c>
      <c r="P982" s="30">
        <v>13.577500000000001</v>
      </c>
      <c r="Q982" s="30">
        <v>13.637499999999999</v>
      </c>
      <c r="R982" s="31">
        <v>-2.5499999999999998E-2</v>
      </c>
    </row>
    <row r="983" spans="1:18" x14ac:dyDescent="0.2">
      <c r="A983" s="11">
        <v>45364</v>
      </c>
      <c r="B983" s="5" t="s">
        <v>240</v>
      </c>
      <c r="C983" s="10">
        <v>45352</v>
      </c>
      <c r="D983" s="5" t="s">
        <v>190</v>
      </c>
      <c r="E983" s="18">
        <v>821.62440000000004</v>
      </c>
      <c r="F983" s="8">
        <v>626978.84889999998</v>
      </c>
      <c r="G983" s="9">
        <v>805563581</v>
      </c>
      <c r="H983" s="18">
        <v>89.285399999999996</v>
      </c>
      <c r="I983" s="8">
        <v>5908.7096000000001</v>
      </c>
      <c r="J983" s="9">
        <v>6512382</v>
      </c>
      <c r="K983" s="18">
        <v>910.90980000000002</v>
      </c>
      <c r="L983" s="8">
        <v>632887.55850000004</v>
      </c>
      <c r="M983" s="9">
        <v>812075963</v>
      </c>
      <c r="N983" s="29">
        <v>13.637499999999999</v>
      </c>
      <c r="O983" s="30">
        <v>15.005000000000001</v>
      </c>
      <c r="P983" s="30">
        <v>13.532500000000001</v>
      </c>
      <c r="Q983" s="30">
        <v>14.432499999999999</v>
      </c>
      <c r="R983" s="31">
        <v>5.8299999999999998E-2</v>
      </c>
    </row>
    <row r="984" spans="1:18" x14ac:dyDescent="0.2">
      <c r="A984" s="11">
        <v>45365</v>
      </c>
      <c r="B984" s="5" t="s">
        <v>243</v>
      </c>
      <c r="C984" s="10">
        <v>45352</v>
      </c>
      <c r="D984" s="5" t="s">
        <v>190</v>
      </c>
      <c r="E984" s="18">
        <v>709.04939999999999</v>
      </c>
      <c r="F984" s="8">
        <v>515523.7133</v>
      </c>
      <c r="G984" s="9">
        <v>491238564</v>
      </c>
      <c r="H984" s="18">
        <v>69.765000000000001</v>
      </c>
      <c r="I984" s="8">
        <v>4523.0601999999999</v>
      </c>
      <c r="J984" s="9">
        <v>4998845</v>
      </c>
      <c r="K984" s="18">
        <v>778.81439999999998</v>
      </c>
      <c r="L984" s="8">
        <v>520046.77350000001</v>
      </c>
      <c r="M984" s="9">
        <v>496237409</v>
      </c>
      <c r="N984" s="29">
        <v>14.432499999999999</v>
      </c>
      <c r="O984" s="30">
        <v>14.682499999999999</v>
      </c>
      <c r="P984" s="30">
        <v>13.522500000000001</v>
      </c>
      <c r="Q984" s="30">
        <v>13.6225</v>
      </c>
      <c r="R984" s="31">
        <v>-5.6099999999999997E-2</v>
      </c>
    </row>
    <row r="985" spans="1:18" x14ac:dyDescent="0.2">
      <c r="A985" s="11">
        <v>45366</v>
      </c>
      <c r="B985" s="5" t="s">
        <v>241</v>
      </c>
      <c r="C985" s="10">
        <v>45352</v>
      </c>
      <c r="D985" s="5" t="s">
        <v>190</v>
      </c>
      <c r="E985" s="18">
        <v>555.99760000000003</v>
      </c>
      <c r="F985" s="8">
        <v>142228.3977</v>
      </c>
      <c r="G985" s="9">
        <v>169063767</v>
      </c>
      <c r="H985" s="18">
        <v>75.410300000000007</v>
      </c>
      <c r="I985" s="8">
        <v>5327.2933000000003</v>
      </c>
      <c r="J985" s="9">
        <v>5728062</v>
      </c>
      <c r="K985" s="18">
        <v>631.40790000000004</v>
      </c>
      <c r="L985" s="8">
        <v>147555.69099999999</v>
      </c>
      <c r="M985" s="9">
        <v>174791829</v>
      </c>
      <c r="N985" s="29">
        <v>13.6225</v>
      </c>
      <c r="O985" s="30">
        <v>14.3325</v>
      </c>
      <c r="P985" s="30">
        <v>13.59</v>
      </c>
      <c r="Q985" s="30">
        <v>13.69</v>
      </c>
      <c r="R985" s="31">
        <v>5.0000000000000001E-3</v>
      </c>
    </row>
    <row r="986" spans="1:18" x14ac:dyDescent="0.2">
      <c r="A986" s="11">
        <v>45369</v>
      </c>
      <c r="B986" s="5" t="s">
        <v>244</v>
      </c>
      <c r="C986" s="10">
        <v>45352</v>
      </c>
      <c r="D986" s="5" t="s">
        <v>190</v>
      </c>
      <c r="E986" s="18">
        <v>642.46720000000005</v>
      </c>
      <c r="F986" s="8">
        <v>270162.07459999999</v>
      </c>
      <c r="G986" s="9">
        <v>333843662</v>
      </c>
      <c r="H986" s="18">
        <v>55.977800000000002</v>
      </c>
      <c r="I986" s="8">
        <v>4396.3828000000003</v>
      </c>
      <c r="J986" s="9">
        <v>4922362</v>
      </c>
      <c r="K986" s="18">
        <v>698.44500000000005</v>
      </c>
      <c r="L986" s="8">
        <v>274558.45740000001</v>
      </c>
      <c r="M986" s="9">
        <v>338766024</v>
      </c>
      <c r="N986" s="29">
        <v>13.69</v>
      </c>
      <c r="O986" s="30">
        <v>14.615</v>
      </c>
      <c r="P986" s="30">
        <v>13.69</v>
      </c>
      <c r="Q986" s="30">
        <v>13.895</v>
      </c>
      <c r="R986" s="31">
        <v>1.4999999999999999E-2</v>
      </c>
    </row>
    <row r="987" spans="1:18" x14ac:dyDescent="0.2">
      <c r="A987" s="11">
        <v>45370</v>
      </c>
      <c r="B987" s="5" t="s">
        <v>242</v>
      </c>
      <c r="C987" s="10">
        <v>45352</v>
      </c>
      <c r="D987" s="5" t="s">
        <v>190</v>
      </c>
      <c r="E987" s="18">
        <v>625.40099999999995</v>
      </c>
      <c r="F987" s="8">
        <v>402573.88860000001</v>
      </c>
      <c r="G987" s="9">
        <v>488377742</v>
      </c>
      <c r="H987" s="18">
        <v>54.783099999999997</v>
      </c>
      <c r="I987" s="8">
        <v>4877.8262999999997</v>
      </c>
      <c r="J987" s="9">
        <v>5519612</v>
      </c>
      <c r="K987" s="18">
        <v>680.18409999999994</v>
      </c>
      <c r="L987" s="8">
        <v>407451.71490000002</v>
      </c>
      <c r="M987" s="9">
        <v>493897354</v>
      </c>
      <c r="N987" s="29">
        <v>13.895</v>
      </c>
      <c r="O987" s="30">
        <v>14.445</v>
      </c>
      <c r="P987" s="30">
        <v>13.875</v>
      </c>
      <c r="Q987" s="30">
        <v>14.112500000000001</v>
      </c>
      <c r="R987" s="31">
        <v>1.5699999999999999E-2</v>
      </c>
    </row>
    <row r="988" spans="1:18" x14ac:dyDescent="0.2">
      <c r="A988" s="11">
        <v>45371</v>
      </c>
      <c r="B988" s="5" t="s">
        <v>240</v>
      </c>
      <c r="C988" s="10">
        <v>45352</v>
      </c>
      <c r="D988" s="5" t="s">
        <v>190</v>
      </c>
      <c r="E988" s="18">
        <v>822.84469999999999</v>
      </c>
      <c r="F988" s="8">
        <v>680376.63049999997</v>
      </c>
      <c r="G988" s="9">
        <v>922313593</v>
      </c>
      <c r="H988" s="18">
        <v>57.719000000000001</v>
      </c>
      <c r="I988" s="8">
        <v>5530.1454000000003</v>
      </c>
      <c r="J988" s="9">
        <v>6438985</v>
      </c>
      <c r="K988" s="18">
        <v>880.56370000000004</v>
      </c>
      <c r="L988" s="8">
        <v>685906.77590000001</v>
      </c>
      <c r="M988" s="9">
        <v>928752578</v>
      </c>
      <c r="N988" s="29">
        <v>14.112500000000001</v>
      </c>
      <c r="O988" s="30">
        <v>14.282500000000001</v>
      </c>
      <c r="P988" s="30">
        <v>13.085000000000001</v>
      </c>
      <c r="Q988" s="30">
        <v>13.4725</v>
      </c>
      <c r="R988" s="31">
        <v>-4.53E-2</v>
      </c>
    </row>
    <row r="989" spans="1:18" x14ac:dyDescent="0.2">
      <c r="A989" s="11">
        <v>45372</v>
      </c>
      <c r="B989" s="5" t="s">
        <v>243</v>
      </c>
      <c r="C989" s="10">
        <v>45352</v>
      </c>
      <c r="D989" s="5" t="s">
        <v>190</v>
      </c>
      <c r="E989" s="18">
        <v>620.35479999999995</v>
      </c>
      <c r="F989" s="8">
        <v>463719.4326</v>
      </c>
      <c r="G989" s="9">
        <v>449396409</v>
      </c>
      <c r="H989" s="18">
        <v>57.0565</v>
      </c>
      <c r="I989" s="8">
        <v>5672.5272999999997</v>
      </c>
      <c r="J989" s="9">
        <v>6383099</v>
      </c>
      <c r="K989" s="18">
        <v>677.41129999999998</v>
      </c>
      <c r="L989" s="8">
        <v>469391.95990000002</v>
      </c>
      <c r="M989" s="9">
        <v>455779508</v>
      </c>
      <c r="N989" s="29">
        <v>13.4725</v>
      </c>
      <c r="O989" s="30">
        <v>13.4725</v>
      </c>
      <c r="P989" s="30">
        <v>12.342499999999999</v>
      </c>
      <c r="Q989" s="30">
        <v>12.512499999999999</v>
      </c>
      <c r="R989" s="31">
        <v>-7.1300000000000002E-2</v>
      </c>
    </row>
    <row r="990" spans="1:18" x14ac:dyDescent="0.2">
      <c r="A990" s="11">
        <v>45373</v>
      </c>
      <c r="B990" s="5" t="s">
        <v>241</v>
      </c>
      <c r="C990" s="10">
        <v>45352</v>
      </c>
      <c r="D990" s="5" t="s">
        <v>190</v>
      </c>
      <c r="E990" s="18">
        <v>459.01209999999998</v>
      </c>
      <c r="F990" s="8">
        <v>173319.9952</v>
      </c>
      <c r="G990" s="9">
        <v>206052712</v>
      </c>
      <c r="H990" s="18">
        <v>56.126600000000003</v>
      </c>
      <c r="I990" s="8">
        <v>6508.1974</v>
      </c>
      <c r="J990" s="9">
        <v>7484974</v>
      </c>
      <c r="K990" s="18">
        <v>515.13869999999997</v>
      </c>
      <c r="L990" s="8">
        <v>179828.19260000001</v>
      </c>
      <c r="M990" s="9">
        <v>213537686</v>
      </c>
      <c r="N990" s="29">
        <v>12.512499999999999</v>
      </c>
      <c r="O990" s="30">
        <v>13.047499999999999</v>
      </c>
      <c r="P990" s="30">
        <v>11.81</v>
      </c>
      <c r="Q990" s="30">
        <v>12.22</v>
      </c>
      <c r="R990" s="31">
        <v>-2.3400000000000001E-2</v>
      </c>
    </row>
    <row r="991" spans="1:18" x14ac:dyDescent="0.2">
      <c r="A991" s="11">
        <v>45377</v>
      </c>
      <c r="B991" s="5" t="s">
        <v>242</v>
      </c>
      <c r="C991" s="10">
        <v>45352</v>
      </c>
      <c r="D991" s="5" t="s">
        <v>190</v>
      </c>
      <c r="E991" s="18">
        <v>485.33429999999998</v>
      </c>
      <c r="F991" s="8">
        <v>333603.2856</v>
      </c>
      <c r="G991" s="9">
        <v>404228587</v>
      </c>
      <c r="H991" s="18">
        <v>47.390099999999997</v>
      </c>
      <c r="I991" s="8">
        <v>5193.1566999999995</v>
      </c>
      <c r="J991" s="9">
        <v>5854678</v>
      </c>
      <c r="K991" s="18">
        <v>532.72439999999995</v>
      </c>
      <c r="L991" s="8">
        <v>338796.4423</v>
      </c>
      <c r="M991" s="9">
        <v>410083265</v>
      </c>
      <c r="N991" s="29">
        <v>12.22</v>
      </c>
      <c r="O991" s="30">
        <v>13.102499999999999</v>
      </c>
      <c r="P991" s="30">
        <v>12.085000000000001</v>
      </c>
      <c r="Q991" s="30">
        <v>12.82</v>
      </c>
      <c r="R991" s="31">
        <v>4.9099999999999998E-2</v>
      </c>
    </row>
    <row r="992" spans="1:18" x14ac:dyDescent="0.2">
      <c r="A992" s="11">
        <v>45378</v>
      </c>
      <c r="B992" s="5" t="s">
        <v>240</v>
      </c>
      <c r="C992" s="10">
        <v>45352</v>
      </c>
      <c r="D992" s="5" t="s">
        <v>190</v>
      </c>
      <c r="E992" s="18">
        <v>516.21799999999996</v>
      </c>
      <c r="F992" s="8">
        <v>467336.96629999997</v>
      </c>
      <c r="G992" s="9">
        <v>619907623</v>
      </c>
      <c r="H992" s="18">
        <v>52.652500000000003</v>
      </c>
      <c r="I992" s="8">
        <v>5179.1417000000001</v>
      </c>
      <c r="J992" s="9">
        <v>6042573</v>
      </c>
      <c r="K992" s="18">
        <v>568.87049999999999</v>
      </c>
      <c r="L992" s="8">
        <v>472516.10800000001</v>
      </c>
      <c r="M992" s="9">
        <v>625950196</v>
      </c>
      <c r="N992" s="29">
        <v>12.82</v>
      </c>
      <c r="O992" s="30">
        <v>13.01</v>
      </c>
      <c r="P992" s="30">
        <v>12.532500000000001</v>
      </c>
      <c r="Q992" s="30">
        <v>12.702500000000001</v>
      </c>
      <c r="R992" s="31">
        <v>-9.1999999999999998E-3</v>
      </c>
    </row>
    <row r="993" spans="1:18" x14ac:dyDescent="0.2">
      <c r="A993" s="11">
        <v>45379</v>
      </c>
      <c r="B993" s="5" t="s">
        <v>243</v>
      </c>
      <c r="C993" s="10">
        <v>45352</v>
      </c>
      <c r="D993" s="5" t="s">
        <v>190</v>
      </c>
      <c r="E993" s="18">
        <v>704.16539999999998</v>
      </c>
      <c r="F993" s="8">
        <v>489366.61129999999</v>
      </c>
      <c r="G993" s="9">
        <v>461720992</v>
      </c>
      <c r="H993" s="18">
        <v>58.799500000000002</v>
      </c>
      <c r="I993" s="8">
        <v>3739.7757999999999</v>
      </c>
      <c r="J993" s="9">
        <v>4223016</v>
      </c>
      <c r="K993" s="18">
        <v>762.96489999999994</v>
      </c>
      <c r="L993" s="8">
        <v>493106.38709999999</v>
      </c>
      <c r="M993" s="9">
        <v>465944008</v>
      </c>
      <c r="N993" s="29">
        <v>12.702500000000001</v>
      </c>
      <c r="O993" s="30">
        <v>13.18</v>
      </c>
      <c r="P993" s="30">
        <v>12.26</v>
      </c>
      <c r="Q993" s="30">
        <v>12.8325</v>
      </c>
      <c r="R993" s="31">
        <v>1.0200000000000001E-2</v>
      </c>
    </row>
    <row r="994" spans="1:18" x14ac:dyDescent="0.2">
      <c r="A994" s="11">
        <v>45383</v>
      </c>
      <c r="B994" s="5" t="s">
        <v>244</v>
      </c>
      <c r="C994" s="10">
        <v>45383</v>
      </c>
      <c r="D994" s="5" t="s">
        <v>191</v>
      </c>
      <c r="E994" s="18">
        <v>390.48700000000002</v>
      </c>
      <c r="F994" s="8">
        <v>207698.36369999999</v>
      </c>
      <c r="G994" s="9">
        <v>248818409</v>
      </c>
      <c r="H994" s="18">
        <v>65.431200000000004</v>
      </c>
      <c r="I994" s="8">
        <v>3189.9542000000001</v>
      </c>
      <c r="J994" s="9">
        <v>3471777</v>
      </c>
      <c r="K994" s="18">
        <v>455.91820000000001</v>
      </c>
      <c r="L994" s="8">
        <v>210888.31789999999</v>
      </c>
      <c r="M994" s="9">
        <v>252290186</v>
      </c>
      <c r="N994" s="29">
        <v>12.8325</v>
      </c>
      <c r="O994" s="30">
        <v>13.3575</v>
      </c>
      <c r="P994" s="30">
        <v>12.005000000000001</v>
      </c>
      <c r="Q994" s="30">
        <v>12.0825</v>
      </c>
      <c r="R994" s="31">
        <v>-5.8400000000000001E-2</v>
      </c>
    </row>
    <row r="995" spans="1:18" x14ac:dyDescent="0.2">
      <c r="A995" s="11">
        <v>45384</v>
      </c>
      <c r="B995" s="5" t="s">
        <v>242</v>
      </c>
      <c r="C995" s="10">
        <v>45383</v>
      </c>
      <c r="D995" s="5" t="s">
        <v>191</v>
      </c>
      <c r="E995" s="18">
        <v>476.98779999999999</v>
      </c>
      <c r="F995" s="8">
        <v>394624.50760000001</v>
      </c>
      <c r="G995" s="9">
        <v>467799659</v>
      </c>
      <c r="H995" s="18">
        <v>80.360200000000006</v>
      </c>
      <c r="I995" s="8">
        <v>3841.8024</v>
      </c>
      <c r="J995" s="9">
        <v>4172743</v>
      </c>
      <c r="K995" s="18">
        <v>557.34799999999996</v>
      </c>
      <c r="L995" s="8">
        <v>398466.31</v>
      </c>
      <c r="M995" s="9">
        <v>471972402</v>
      </c>
      <c r="N995" s="29">
        <v>12.0825</v>
      </c>
      <c r="O995" s="30">
        <v>12.305</v>
      </c>
      <c r="P995" s="30">
        <v>11.5975</v>
      </c>
      <c r="Q995" s="30">
        <v>11.6525</v>
      </c>
      <c r="R995" s="31">
        <v>-3.56E-2</v>
      </c>
    </row>
    <row r="996" spans="1:18" x14ac:dyDescent="0.2">
      <c r="A996" s="11">
        <v>45385</v>
      </c>
      <c r="B996" s="5" t="s">
        <v>240</v>
      </c>
      <c r="C996" s="10">
        <v>45383</v>
      </c>
      <c r="D996" s="5" t="s">
        <v>191</v>
      </c>
      <c r="E996" s="18">
        <v>545.29949999999997</v>
      </c>
      <c r="F996" s="8">
        <v>551021.37439999997</v>
      </c>
      <c r="G996" s="9">
        <v>723484997</v>
      </c>
      <c r="H996" s="18">
        <v>77.587599999999995</v>
      </c>
      <c r="I996" s="8">
        <v>3872.8852000000002</v>
      </c>
      <c r="J996" s="9">
        <v>4196380</v>
      </c>
      <c r="K996" s="18">
        <v>622.88710000000003</v>
      </c>
      <c r="L996" s="8">
        <v>554894.25959999999</v>
      </c>
      <c r="M996" s="9">
        <v>727681377</v>
      </c>
      <c r="N996" s="29">
        <v>11.6525</v>
      </c>
      <c r="O996" s="30">
        <v>11.827500000000001</v>
      </c>
      <c r="P996" s="30">
        <v>11.3125</v>
      </c>
      <c r="Q996" s="30">
        <v>11.3725</v>
      </c>
      <c r="R996" s="31">
        <v>-2.4E-2</v>
      </c>
    </row>
    <row r="997" spans="1:18" x14ac:dyDescent="0.2">
      <c r="A997" s="11">
        <v>45386</v>
      </c>
      <c r="B997" s="5" t="s">
        <v>243</v>
      </c>
      <c r="C997" s="10">
        <v>45383</v>
      </c>
      <c r="D997" s="5" t="s">
        <v>191</v>
      </c>
      <c r="E997" s="18">
        <v>730.44979999999998</v>
      </c>
      <c r="F997" s="8">
        <v>557220.26419999998</v>
      </c>
      <c r="G997" s="9">
        <v>517380306</v>
      </c>
      <c r="H997" s="18">
        <v>80.771299999999997</v>
      </c>
      <c r="I997" s="8">
        <v>4379.1782999999996</v>
      </c>
      <c r="J997" s="9">
        <v>4917073</v>
      </c>
      <c r="K997" s="18">
        <v>811.22109999999998</v>
      </c>
      <c r="L997" s="8">
        <v>561599.4425</v>
      </c>
      <c r="M997" s="9">
        <v>522297379</v>
      </c>
      <c r="N997" s="29">
        <v>11.3725</v>
      </c>
      <c r="O997" s="30">
        <v>11.8375</v>
      </c>
      <c r="P997" s="30">
        <v>10.86</v>
      </c>
      <c r="Q997" s="30">
        <v>11.22</v>
      </c>
      <c r="R997" s="31">
        <v>-1.34E-2</v>
      </c>
    </row>
    <row r="998" spans="1:18" x14ac:dyDescent="0.2">
      <c r="A998" s="11">
        <v>45387</v>
      </c>
      <c r="B998" s="5" t="s">
        <v>241</v>
      </c>
      <c r="C998" s="10">
        <v>45383</v>
      </c>
      <c r="D998" s="5" t="s">
        <v>191</v>
      </c>
      <c r="E998" s="18">
        <v>397.9855</v>
      </c>
      <c r="F998" s="8">
        <v>122689.16009999999</v>
      </c>
      <c r="G998" s="9">
        <v>145266043</v>
      </c>
      <c r="H998" s="18">
        <v>68.066299999999998</v>
      </c>
      <c r="I998" s="8">
        <v>3748.9513999999999</v>
      </c>
      <c r="J998" s="9">
        <v>4261863</v>
      </c>
      <c r="K998" s="18">
        <v>466.05180000000001</v>
      </c>
      <c r="L998" s="8">
        <v>126438.1115</v>
      </c>
      <c r="M998" s="9">
        <v>149527906</v>
      </c>
      <c r="N998" s="29">
        <v>11.22</v>
      </c>
      <c r="O998" s="30">
        <v>11.682499999999999</v>
      </c>
      <c r="P998" s="30">
        <v>11.035</v>
      </c>
      <c r="Q998" s="30">
        <v>11.3375</v>
      </c>
      <c r="R998" s="31">
        <v>1.0500000000000001E-2</v>
      </c>
    </row>
    <row r="999" spans="1:18" x14ac:dyDescent="0.2">
      <c r="A999" s="11">
        <v>45390</v>
      </c>
      <c r="B999" s="5" t="s">
        <v>244</v>
      </c>
      <c r="C999" s="10">
        <v>45383</v>
      </c>
      <c r="D999" s="5" t="s">
        <v>191</v>
      </c>
      <c r="E999" s="18">
        <v>460.85120000000001</v>
      </c>
      <c r="F999" s="8">
        <v>242801.2795</v>
      </c>
      <c r="G999" s="9">
        <v>286024072</v>
      </c>
      <c r="H999" s="18">
        <v>77.691900000000004</v>
      </c>
      <c r="I999" s="8">
        <v>4361.2406000000001</v>
      </c>
      <c r="J999" s="9">
        <v>4914824</v>
      </c>
      <c r="K999" s="18">
        <v>538.54309999999998</v>
      </c>
      <c r="L999" s="8">
        <v>247162.52009999999</v>
      </c>
      <c r="M999" s="9">
        <v>290938896</v>
      </c>
      <c r="N999" s="29">
        <v>11.3375</v>
      </c>
      <c r="O999" s="30">
        <v>11.7425</v>
      </c>
      <c r="P999" s="30">
        <v>11.1325</v>
      </c>
      <c r="Q999" s="30">
        <v>11.61</v>
      </c>
      <c r="R999" s="31">
        <v>2.4E-2</v>
      </c>
    </row>
    <row r="1000" spans="1:18" x14ac:dyDescent="0.2">
      <c r="A1000" s="11">
        <v>45391</v>
      </c>
      <c r="B1000" s="5" t="s">
        <v>242</v>
      </c>
      <c r="C1000" s="10">
        <v>45383</v>
      </c>
      <c r="D1000" s="5" t="s">
        <v>191</v>
      </c>
      <c r="E1000" s="18">
        <v>564.71910000000003</v>
      </c>
      <c r="F1000" s="8">
        <v>424192.44469999999</v>
      </c>
      <c r="G1000" s="9">
        <v>490065002</v>
      </c>
      <c r="H1000" s="18">
        <v>80.381500000000003</v>
      </c>
      <c r="I1000" s="8">
        <v>4671.8586999999998</v>
      </c>
      <c r="J1000" s="9">
        <v>5004867</v>
      </c>
      <c r="K1000" s="18">
        <v>645.10059999999999</v>
      </c>
      <c r="L1000" s="8">
        <v>428864.30339999998</v>
      </c>
      <c r="M1000" s="9">
        <v>495069869</v>
      </c>
      <c r="N1000" s="29">
        <v>11.61</v>
      </c>
      <c r="O1000" s="30">
        <v>11.612500000000001</v>
      </c>
      <c r="P1000" s="30">
        <v>10.6175</v>
      </c>
      <c r="Q1000" s="30">
        <v>11.355</v>
      </c>
      <c r="R1000" s="31">
        <v>-2.1999999999999999E-2</v>
      </c>
    </row>
    <row r="1001" spans="1:18" x14ac:dyDescent="0.2">
      <c r="A1001" s="11">
        <v>45392</v>
      </c>
      <c r="B1001" s="5" t="s">
        <v>240</v>
      </c>
      <c r="C1001" s="10">
        <v>45383</v>
      </c>
      <c r="D1001" s="5" t="s">
        <v>191</v>
      </c>
      <c r="E1001" s="18">
        <v>511.59550000000002</v>
      </c>
      <c r="F1001" s="8">
        <v>563750.3787</v>
      </c>
      <c r="G1001" s="9">
        <v>666097912</v>
      </c>
      <c r="H1001" s="18">
        <v>88.343100000000007</v>
      </c>
      <c r="I1001" s="8">
        <v>5151.5290000000005</v>
      </c>
      <c r="J1001" s="9">
        <v>5689583</v>
      </c>
      <c r="K1001" s="18">
        <v>599.93859999999995</v>
      </c>
      <c r="L1001" s="8">
        <v>568901.90769999998</v>
      </c>
      <c r="M1001" s="9">
        <v>671787495</v>
      </c>
      <c r="N1001" s="29">
        <v>11.355</v>
      </c>
      <c r="O1001" s="30">
        <v>11.355</v>
      </c>
      <c r="P1001" s="30">
        <v>10.984999999999999</v>
      </c>
      <c r="Q1001" s="30">
        <v>11.1075</v>
      </c>
      <c r="R1001" s="31">
        <v>-2.18E-2</v>
      </c>
    </row>
    <row r="1002" spans="1:18" x14ac:dyDescent="0.2">
      <c r="A1002" s="11">
        <v>45394</v>
      </c>
      <c r="B1002" s="5" t="s">
        <v>241</v>
      </c>
      <c r="C1002" s="10">
        <v>45383</v>
      </c>
      <c r="D1002" s="5" t="s">
        <v>191</v>
      </c>
      <c r="E1002" s="18">
        <v>391.64620000000002</v>
      </c>
      <c r="F1002" s="8">
        <v>128955.10920000001</v>
      </c>
      <c r="G1002" s="9">
        <v>146180707</v>
      </c>
      <c r="H1002" s="18">
        <v>80.814300000000003</v>
      </c>
      <c r="I1002" s="8">
        <v>5355.8231999999998</v>
      </c>
      <c r="J1002" s="9">
        <v>5890775</v>
      </c>
      <c r="K1002" s="18">
        <v>472.46050000000002</v>
      </c>
      <c r="L1002" s="8">
        <v>134310.93239999999</v>
      </c>
      <c r="M1002" s="9">
        <v>152071482</v>
      </c>
      <c r="N1002" s="29">
        <v>11.1075</v>
      </c>
      <c r="O1002" s="30">
        <v>11.605</v>
      </c>
      <c r="P1002" s="30">
        <v>11.1075</v>
      </c>
      <c r="Q1002" s="30">
        <v>11.532500000000001</v>
      </c>
      <c r="R1002" s="31">
        <v>3.8300000000000001E-2</v>
      </c>
    </row>
    <row r="1003" spans="1:18" x14ac:dyDescent="0.2">
      <c r="A1003" s="11">
        <v>45397</v>
      </c>
      <c r="B1003" s="5" t="s">
        <v>244</v>
      </c>
      <c r="C1003" s="10">
        <v>45383</v>
      </c>
      <c r="D1003" s="5" t="s">
        <v>191</v>
      </c>
      <c r="E1003" s="18">
        <v>544.52340000000004</v>
      </c>
      <c r="F1003" s="8">
        <v>257670.3769</v>
      </c>
      <c r="G1003" s="9">
        <v>306812519</v>
      </c>
      <c r="H1003" s="18">
        <v>86.440600000000003</v>
      </c>
      <c r="I1003" s="8">
        <v>6448.5522000000001</v>
      </c>
      <c r="J1003" s="9">
        <v>7046576</v>
      </c>
      <c r="K1003" s="18">
        <v>630.96400000000006</v>
      </c>
      <c r="L1003" s="8">
        <v>264118.92910000001</v>
      </c>
      <c r="M1003" s="9">
        <v>313859095</v>
      </c>
      <c r="N1003" s="29">
        <v>11.532500000000001</v>
      </c>
      <c r="O1003" s="30">
        <v>12.737500000000001</v>
      </c>
      <c r="P1003" s="30">
        <v>11.307499999999999</v>
      </c>
      <c r="Q1003" s="30">
        <v>12.467499999999999</v>
      </c>
      <c r="R1003" s="31">
        <v>8.1100000000000005E-2</v>
      </c>
    </row>
    <row r="1004" spans="1:18" x14ac:dyDescent="0.2">
      <c r="A1004" s="11">
        <v>45398</v>
      </c>
      <c r="B1004" s="5" t="s">
        <v>242</v>
      </c>
      <c r="C1004" s="10">
        <v>45383</v>
      </c>
      <c r="D1004" s="5" t="s">
        <v>191</v>
      </c>
      <c r="E1004" s="18">
        <v>561.65679999999998</v>
      </c>
      <c r="F1004" s="8">
        <v>519605.90490000002</v>
      </c>
      <c r="G1004" s="9">
        <v>662354883</v>
      </c>
      <c r="H1004" s="18">
        <v>70.104500000000002</v>
      </c>
      <c r="I1004" s="8">
        <v>5265.2978999999996</v>
      </c>
      <c r="J1004" s="9">
        <v>5826177</v>
      </c>
      <c r="K1004" s="18">
        <v>631.76130000000001</v>
      </c>
      <c r="L1004" s="8">
        <v>524871.20279999997</v>
      </c>
      <c r="M1004" s="9">
        <v>668181060</v>
      </c>
      <c r="N1004" s="29">
        <v>12.467499999999999</v>
      </c>
      <c r="O1004" s="30">
        <v>12.925000000000001</v>
      </c>
      <c r="P1004" s="30">
        <v>12.34</v>
      </c>
      <c r="Q1004" s="30">
        <v>12.615</v>
      </c>
      <c r="R1004" s="31">
        <v>1.18E-2</v>
      </c>
    </row>
    <row r="1005" spans="1:18" x14ac:dyDescent="0.2">
      <c r="A1005" s="11">
        <v>45400</v>
      </c>
      <c r="B1005" s="5" t="s">
        <v>243</v>
      </c>
      <c r="C1005" s="10">
        <v>45383</v>
      </c>
      <c r="D1005" s="5" t="s">
        <v>191</v>
      </c>
      <c r="E1005" s="18">
        <v>802.25890000000004</v>
      </c>
      <c r="F1005" s="8">
        <v>523329.50319999998</v>
      </c>
      <c r="G1005" s="9">
        <v>498243275</v>
      </c>
      <c r="H1005" s="18">
        <v>88.7744</v>
      </c>
      <c r="I1005" s="8">
        <v>7320.8244000000004</v>
      </c>
      <c r="J1005" s="9">
        <v>8042117</v>
      </c>
      <c r="K1005" s="18">
        <v>891.03330000000005</v>
      </c>
      <c r="L1005" s="8">
        <v>530650.32759999996</v>
      </c>
      <c r="M1005" s="9">
        <v>506285392</v>
      </c>
      <c r="N1005" s="29">
        <v>12.615</v>
      </c>
      <c r="O1005" s="30">
        <v>13.387499999999999</v>
      </c>
      <c r="P1005" s="30">
        <v>12.0275</v>
      </c>
      <c r="Q1005" s="30">
        <v>13.04</v>
      </c>
      <c r="R1005" s="31">
        <v>3.3700000000000001E-2</v>
      </c>
    </row>
    <row r="1006" spans="1:18" x14ac:dyDescent="0.2">
      <c r="A1006" s="11">
        <v>45401</v>
      </c>
      <c r="B1006" s="5" t="s">
        <v>241</v>
      </c>
      <c r="C1006" s="10">
        <v>45383</v>
      </c>
      <c r="D1006" s="5" t="s">
        <v>191</v>
      </c>
      <c r="E1006" s="18">
        <v>596.96839999999997</v>
      </c>
      <c r="F1006" s="8">
        <v>129499.4185</v>
      </c>
      <c r="G1006" s="9">
        <v>151553637</v>
      </c>
      <c r="H1006" s="18">
        <v>77.714399999999998</v>
      </c>
      <c r="I1006" s="8">
        <v>7314.2190000000001</v>
      </c>
      <c r="J1006" s="9">
        <v>8282878</v>
      </c>
      <c r="K1006" s="18">
        <v>674.68280000000004</v>
      </c>
      <c r="L1006" s="8">
        <v>136813.63750000001</v>
      </c>
      <c r="M1006" s="9">
        <v>159836515</v>
      </c>
      <c r="N1006" s="29">
        <v>13.04</v>
      </c>
      <c r="O1006" s="30">
        <v>14.4125</v>
      </c>
      <c r="P1006" s="30">
        <v>11.914999999999999</v>
      </c>
      <c r="Q1006" s="30">
        <v>13.4575</v>
      </c>
      <c r="R1006" s="31">
        <v>3.2000000000000001E-2</v>
      </c>
    </row>
    <row r="1007" spans="1:18" x14ac:dyDescent="0.2">
      <c r="A1007" s="11">
        <v>45404</v>
      </c>
      <c r="B1007" s="5" t="s">
        <v>244</v>
      </c>
      <c r="C1007" s="10">
        <v>45383</v>
      </c>
      <c r="D1007" s="5" t="s">
        <v>191</v>
      </c>
      <c r="E1007" s="18">
        <v>507.67110000000002</v>
      </c>
      <c r="F1007" s="8">
        <v>213881.2102</v>
      </c>
      <c r="G1007" s="9">
        <v>256667574</v>
      </c>
      <c r="H1007" s="18">
        <v>61.962899999999998</v>
      </c>
      <c r="I1007" s="8">
        <v>6252.8207000000002</v>
      </c>
      <c r="J1007" s="9">
        <v>6907938</v>
      </c>
      <c r="K1007" s="18">
        <v>569.63400000000001</v>
      </c>
      <c r="L1007" s="8">
        <v>220134.03090000001</v>
      </c>
      <c r="M1007" s="9">
        <v>263575512</v>
      </c>
      <c r="N1007" s="29">
        <v>13.4575</v>
      </c>
      <c r="O1007" s="30">
        <v>13.4575</v>
      </c>
      <c r="P1007" s="30">
        <v>12.612500000000001</v>
      </c>
      <c r="Q1007" s="30">
        <v>12.7</v>
      </c>
      <c r="R1007" s="31">
        <v>-5.6300000000000003E-2</v>
      </c>
    </row>
    <row r="1008" spans="1:18" x14ac:dyDescent="0.2">
      <c r="A1008" s="11">
        <v>45405</v>
      </c>
      <c r="B1008" s="5" t="s">
        <v>242</v>
      </c>
      <c r="C1008" s="10">
        <v>45383</v>
      </c>
      <c r="D1008" s="5" t="s">
        <v>191</v>
      </c>
      <c r="E1008" s="18">
        <v>474.96539999999999</v>
      </c>
      <c r="F1008" s="8">
        <v>331128.22960000002</v>
      </c>
      <c r="G1008" s="9">
        <v>388908994</v>
      </c>
      <c r="H1008" s="18">
        <v>59.6663</v>
      </c>
      <c r="I1008" s="8">
        <v>6259.1615000000002</v>
      </c>
      <c r="J1008" s="9">
        <v>6883532</v>
      </c>
      <c r="K1008" s="18">
        <v>534.63170000000002</v>
      </c>
      <c r="L1008" s="8">
        <v>337387.39110000001</v>
      </c>
      <c r="M1008" s="9">
        <v>395792526</v>
      </c>
      <c r="N1008" s="29">
        <v>12.7</v>
      </c>
      <c r="O1008" s="30">
        <v>12.7</v>
      </c>
      <c r="P1008" s="30">
        <v>9.8574999999999999</v>
      </c>
      <c r="Q1008" s="30">
        <v>10.195</v>
      </c>
      <c r="R1008" s="31">
        <v>-0.19719999999999999</v>
      </c>
    </row>
    <row r="1009" spans="1:18" x14ac:dyDescent="0.2">
      <c r="A1009" s="11">
        <v>45406</v>
      </c>
      <c r="B1009" s="5" t="s">
        <v>240</v>
      </c>
      <c r="C1009" s="10">
        <v>45383</v>
      </c>
      <c r="D1009" s="5" t="s">
        <v>191</v>
      </c>
      <c r="E1009" s="18">
        <v>402.58929999999998</v>
      </c>
      <c r="F1009" s="8">
        <v>398399.94170000002</v>
      </c>
      <c r="G1009" s="9">
        <v>516249993</v>
      </c>
      <c r="H1009" s="18">
        <v>60.191400000000002</v>
      </c>
      <c r="I1009" s="8">
        <v>5513.1763000000001</v>
      </c>
      <c r="J1009" s="9">
        <v>5980193</v>
      </c>
      <c r="K1009" s="18">
        <v>462.78070000000002</v>
      </c>
      <c r="L1009" s="8">
        <v>403913.11800000002</v>
      </c>
      <c r="M1009" s="9">
        <v>522230186</v>
      </c>
      <c r="N1009" s="29">
        <v>10.195</v>
      </c>
      <c r="O1009" s="30">
        <v>11.1325</v>
      </c>
      <c r="P1009" s="30">
        <v>9.9450000000000003</v>
      </c>
      <c r="Q1009" s="30">
        <v>10.275</v>
      </c>
      <c r="R1009" s="31">
        <v>7.7999999999999996E-3</v>
      </c>
    </row>
    <row r="1010" spans="1:18" x14ac:dyDescent="0.2">
      <c r="A1010" s="11">
        <v>45407</v>
      </c>
      <c r="B1010" s="5" t="s">
        <v>243</v>
      </c>
      <c r="C1010" s="10">
        <v>45383</v>
      </c>
      <c r="D1010" s="5" t="s">
        <v>191</v>
      </c>
      <c r="E1010" s="18">
        <v>697.22429999999997</v>
      </c>
      <c r="F1010" s="8">
        <v>454427.9081</v>
      </c>
      <c r="G1010" s="9">
        <v>428345004</v>
      </c>
      <c r="H1010" s="18">
        <v>83.291499999999999</v>
      </c>
      <c r="I1010" s="8">
        <v>4705.6569</v>
      </c>
      <c r="J1010" s="9">
        <v>5231671</v>
      </c>
      <c r="K1010" s="18">
        <v>780.51580000000001</v>
      </c>
      <c r="L1010" s="8">
        <v>459133.565</v>
      </c>
      <c r="M1010" s="9">
        <v>433576675</v>
      </c>
      <c r="N1010" s="29">
        <v>10.275</v>
      </c>
      <c r="O1010" s="30">
        <v>11.4575</v>
      </c>
      <c r="P1010" s="30">
        <v>10.26</v>
      </c>
      <c r="Q1010" s="30">
        <v>10.73</v>
      </c>
      <c r="R1010" s="31">
        <v>4.4299999999999999E-2</v>
      </c>
    </row>
    <row r="1011" spans="1:18" x14ac:dyDescent="0.2">
      <c r="A1011" s="11">
        <v>45408</v>
      </c>
      <c r="B1011" s="5" t="s">
        <v>241</v>
      </c>
      <c r="C1011" s="10">
        <v>45383</v>
      </c>
      <c r="D1011" s="5" t="s">
        <v>191</v>
      </c>
      <c r="E1011" s="18">
        <v>401.60320000000002</v>
      </c>
      <c r="F1011" s="8">
        <v>115751.5926</v>
      </c>
      <c r="G1011" s="9">
        <v>172944966</v>
      </c>
      <c r="H1011" s="18">
        <v>95.388000000000005</v>
      </c>
      <c r="I1011" s="8">
        <v>3886.2539999999999</v>
      </c>
      <c r="J1011" s="9">
        <v>4949180</v>
      </c>
      <c r="K1011" s="18">
        <v>496.99119999999999</v>
      </c>
      <c r="L1011" s="8">
        <v>119637.8466</v>
      </c>
      <c r="M1011" s="9">
        <v>177894146</v>
      </c>
      <c r="N1011" s="29">
        <v>10.73</v>
      </c>
      <c r="O1011" s="30">
        <v>11.315</v>
      </c>
      <c r="P1011" s="30">
        <v>10.5875</v>
      </c>
      <c r="Q1011" s="30">
        <v>10.925000000000001</v>
      </c>
      <c r="R1011" s="31">
        <v>1.8200000000000001E-2</v>
      </c>
    </row>
    <row r="1012" spans="1:18" x14ac:dyDescent="0.2">
      <c r="A1012" s="11">
        <v>45411</v>
      </c>
      <c r="B1012" s="5" t="s">
        <v>244</v>
      </c>
      <c r="C1012" s="10">
        <v>45383</v>
      </c>
      <c r="D1012" s="5" t="s">
        <v>191</v>
      </c>
      <c r="E1012" s="18">
        <v>571.06330000000003</v>
      </c>
      <c r="F1012" s="8">
        <v>255858.351</v>
      </c>
      <c r="G1012" s="9">
        <v>355705232</v>
      </c>
      <c r="H1012" s="18">
        <v>80.263099999999994</v>
      </c>
      <c r="I1012" s="8">
        <v>3609.3298</v>
      </c>
      <c r="J1012" s="9">
        <v>4689947</v>
      </c>
      <c r="K1012" s="18">
        <v>651.32640000000004</v>
      </c>
      <c r="L1012" s="8">
        <v>259467.6808</v>
      </c>
      <c r="M1012" s="9">
        <v>360395179</v>
      </c>
      <c r="N1012" s="29">
        <v>10.925000000000001</v>
      </c>
      <c r="O1012" s="30">
        <v>12.487500000000001</v>
      </c>
      <c r="P1012" s="30">
        <v>10.925000000000001</v>
      </c>
      <c r="Q1012" s="30">
        <v>12.234999999999999</v>
      </c>
      <c r="R1012" s="31">
        <v>0.11990000000000001</v>
      </c>
    </row>
    <row r="1013" spans="1:18" x14ac:dyDescent="0.2">
      <c r="A1013" s="11">
        <v>45412</v>
      </c>
      <c r="B1013" s="5" t="s">
        <v>242</v>
      </c>
      <c r="C1013" s="10">
        <v>45383</v>
      </c>
      <c r="D1013" s="5" t="s">
        <v>191</v>
      </c>
      <c r="E1013" s="18">
        <v>815.47680000000003</v>
      </c>
      <c r="F1013" s="8">
        <v>679868.32050000003</v>
      </c>
      <c r="G1013" s="9">
        <v>908831840</v>
      </c>
      <c r="H1013" s="18">
        <v>96.182599999999994</v>
      </c>
      <c r="I1013" s="8">
        <v>4064.9317000000001</v>
      </c>
      <c r="J1013" s="9">
        <v>4974545</v>
      </c>
      <c r="K1013" s="18">
        <v>911.65940000000001</v>
      </c>
      <c r="L1013" s="8">
        <v>683933.25219999999</v>
      </c>
      <c r="M1013" s="9">
        <v>913806385</v>
      </c>
      <c r="N1013" s="29">
        <v>12.234999999999999</v>
      </c>
      <c r="O1013" s="30">
        <v>13.2125</v>
      </c>
      <c r="P1013" s="30">
        <v>12.234999999999999</v>
      </c>
      <c r="Q1013" s="30">
        <v>12.87</v>
      </c>
      <c r="R1013" s="31">
        <v>5.1900000000000002E-2</v>
      </c>
    </row>
    <row r="1014" spans="1:18" x14ac:dyDescent="0.2">
      <c r="A1014" s="11">
        <v>45414</v>
      </c>
      <c r="B1014" s="5" t="s">
        <v>243</v>
      </c>
      <c r="C1014" s="10">
        <v>45413</v>
      </c>
      <c r="D1014" s="5" t="s">
        <v>191</v>
      </c>
      <c r="E1014" s="18">
        <v>586.80690000000004</v>
      </c>
      <c r="F1014" s="8">
        <v>417213.82030000002</v>
      </c>
      <c r="G1014" s="9">
        <v>708043685</v>
      </c>
      <c r="H1014" s="18">
        <v>107.6146</v>
      </c>
      <c r="I1014" s="8">
        <v>4611.9452000000001</v>
      </c>
      <c r="J1014" s="9">
        <v>5619322</v>
      </c>
      <c r="K1014" s="18">
        <v>694.42150000000004</v>
      </c>
      <c r="L1014" s="8">
        <v>421825.76549999998</v>
      </c>
      <c r="M1014" s="9">
        <v>713663007</v>
      </c>
      <c r="N1014" s="29">
        <v>12.87</v>
      </c>
      <c r="O1014" s="30">
        <v>13.9475</v>
      </c>
      <c r="P1014" s="30">
        <v>12.87</v>
      </c>
      <c r="Q1014" s="30">
        <v>13.445</v>
      </c>
      <c r="R1014" s="31">
        <v>4.4699999999999997E-2</v>
      </c>
    </row>
    <row r="1015" spans="1:18" x14ac:dyDescent="0.2">
      <c r="A1015" s="11">
        <v>45415</v>
      </c>
      <c r="B1015" s="5" t="s">
        <v>241</v>
      </c>
      <c r="C1015" s="10">
        <v>45413</v>
      </c>
      <c r="D1015" s="5" t="s">
        <v>191</v>
      </c>
      <c r="E1015" s="18">
        <v>597.54499999999996</v>
      </c>
      <c r="F1015" s="8">
        <v>158931.29920000001</v>
      </c>
      <c r="G1015" s="9">
        <v>234620686</v>
      </c>
      <c r="H1015" s="18">
        <v>110.0568</v>
      </c>
      <c r="I1015" s="8">
        <v>5141.2046</v>
      </c>
      <c r="J1015" s="9">
        <v>6322525</v>
      </c>
      <c r="K1015" s="18">
        <v>707.60180000000003</v>
      </c>
      <c r="L1015" s="8">
        <v>164072.50380000001</v>
      </c>
      <c r="M1015" s="9">
        <v>240943211</v>
      </c>
      <c r="N1015" s="29">
        <v>13.445</v>
      </c>
      <c r="O1015" s="30">
        <v>15.3125</v>
      </c>
      <c r="P1015" s="30">
        <v>13.445</v>
      </c>
      <c r="Q1015" s="30">
        <v>14.6175</v>
      </c>
      <c r="R1015" s="31">
        <v>8.72E-2</v>
      </c>
    </row>
    <row r="1016" spans="1:18" x14ac:dyDescent="0.2">
      <c r="A1016" s="11">
        <v>45418</v>
      </c>
      <c r="B1016" s="5" t="s">
        <v>244</v>
      </c>
      <c r="C1016" s="10">
        <v>45413</v>
      </c>
      <c r="D1016" s="5" t="s">
        <v>191</v>
      </c>
      <c r="E1016" s="18">
        <v>571.7962</v>
      </c>
      <c r="F1016" s="8">
        <v>233260.94339999999</v>
      </c>
      <c r="G1016" s="9">
        <v>321981223</v>
      </c>
      <c r="H1016" s="18">
        <v>98.8553</v>
      </c>
      <c r="I1016" s="8">
        <v>4760.1967000000004</v>
      </c>
      <c r="J1016" s="9">
        <v>5870834</v>
      </c>
      <c r="K1016" s="18">
        <v>670.65150000000006</v>
      </c>
      <c r="L1016" s="8">
        <v>238021.14009999999</v>
      </c>
      <c r="M1016" s="9">
        <v>327852057</v>
      </c>
      <c r="N1016" s="29">
        <v>14.6175</v>
      </c>
      <c r="O1016" s="30">
        <v>16.962499999999999</v>
      </c>
      <c r="P1016" s="30">
        <v>14.6175</v>
      </c>
      <c r="Q1016" s="30">
        <v>16.600000000000001</v>
      </c>
      <c r="R1016" s="31">
        <v>0.1356</v>
      </c>
    </row>
    <row r="1017" spans="1:18" x14ac:dyDescent="0.2">
      <c r="A1017" s="11">
        <v>45419</v>
      </c>
      <c r="B1017" s="5" t="s">
        <v>242</v>
      </c>
      <c r="C1017" s="10">
        <v>45413</v>
      </c>
      <c r="D1017" s="5" t="s">
        <v>191</v>
      </c>
      <c r="E1017" s="18">
        <v>772.52229999999997</v>
      </c>
      <c r="F1017" s="8">
        <v>428775.71710000001</v>
      </c>
      <c r="G1017" s="9">
        <v>562139887</v>
      </c>
      <c r="H1017" s="18">
        <v>93.170699999999997</v>
      </c>
      <c r="I1017" s="8">
        <v>4616.8945000000003</v>
      </c>
      <c r="J1017" s="9">
        <v>5918078</v>
      </c>
      <c r="K1017" s="18">
        <v>865.69299999999998</v>
      </c>
      <c r="L1017" s="8">
        <v>433392.6116</v>
      </c>
      <c r="M1017" s="9">
        <v>568057965</v>
      </c>
      <c r="N1017" s="29">
        <v>16.600000000000001</v>
      </c>
      <c r="O1017" s="30">
        <v>17.642499999999998</v>
      </c>
      <c r="P1017" s="30">
        <v>16.600000000000001</v>
      </c>
      <c r="Q1017" s="30">
        <v>17.0075</v>
      </c>
      <c r="R1017" s="31">
        <v>2.4500000000000001E-2</v>
      </c>
    </row>
    <row r="1018" spans="1:18" x14ac:dyDescent="0.2">
      <c r="A1018" s="11">
        <v>45420</v>
      </c>
      <c r="B1018" s="5" t="s">
        <v>240</v>
      </c>
      <c r="C1018" s="10">
        <v>45413</v>
      </c>
      <c r="D1018" s="5" t="s">
        <v>191</v>
      </c>
      <c r="E1018" s="18">
        <v>696.65549999999996</v>
      </c>
      <c r="F1018" s="8">
        <v>532389.88679999998</v>
      </c>
      <c r="G1018" s="9">
        <v>774202209</v>
      </c>
      <c r="H1018" s="18">
        <v>85.147900000000007</v>
      </c>
      <c r="I1018" s="8">
        <v>4189.7925999999998</v>
      </c>
      <c r="J1018" s="9">
        <v>5341144</v>
      </c>
      <c r="K1018" s="18">
        <v>781.80340000000001</v>
      </c>
      <c r="L1018" s="8">
        <v>536579.67940000002</v>
      </c>
      <c r="M1018" s="9">
        <v>779543353</v>
      </c>
      <c r="N1018" s="29">
        <v>17.0075</v>
      </c>
      <c r="O1018" s="30">
        <v>18.317499999999999</v>
      </c>
      <c r="P1018" s="30">
        <v>16.462499999999999</v>
      </c>
      <c r="Q1018" s="30">
        <v>17.079999999999998</v>
      </c>
      <c r="R1018" s="31">
        <v>4.3E-3</v>
      </c>
    </row>
    <row r="1019" spans="1:18" x14ac:dyDescent="0.2">
      <c r="A1019" s="11">
        <v>45421</v>
      </c>
      <c r="B1019" s="5" t="s">
        <v>243</v>
      </c>
      <c r="C1019" s="10">
        <v>45413</v>
      </c>
      <c r="D1019" s="5" t="s">
        <v>191</v>
      </c>
      <c r="E1019" s="18">
        <v>713.22109999999998</v>
      </c>
      <c r="F1019" s="8">
        <v>434373.04739999998</v>
      </c>
      <c r="G1019" s="9">
        <v>755884145</v>
      </c>
      <c r="H1019" s="18">
        <v>92.897400000000005</v>
      </c>
      <c r="I1019" s="8">
        <v>5000.6063000000004</v>
      </c>
      <c r="J1019" s="9">
        <v>6575073</v>
      </c>
      <c r="K1019" s="18">
        <v>806.11850000000004</v>
      </c>
      <c r="L1019" s="8">
        <v>439373.65370000002</v>
      </c>
      <c r="M1019" s="9">
        <v>762459218</v>
      </c>
      <c r="N1019" s="29">
        <v>17.079999999999998</v>
      </c>
      <c r="O1019" s="30">
        <v>19.172499999999999</v>
      </c>
      <c r="P1019" s="30">
        <v>17.079999999999998</v>
      </c>
      <c r="Q1019" s="30">
        <v>18.2</v>
      </c>
      <c r="R1019" s="31">
        <v>6.5600000000000006E-2</v>
      </c>
    </row>
    <row r="1020" spans="1:18" x14ac:dyDescent="0.2">
      <c r="A1020" s="11">
        <v>45422</v>
      </c>
      <c r="B1020" s="5" t="s">
        <v>241</v>
      </c>
      <c r="C1020" s="10">
        <v>45413</v>
      </c>
      <c r="D1020" s="5" t="s">
        <v>191</v>
      </c>
      <c r="E1020" s="18">
        <v>484.17489999999998</v>
      </c>
      <c r="F1020" s="8">
        <v>122703.7439</v>
      </c>
      <c r="G1020" s="9">
        <v>184139351</v>
      </c>
      <c r="H1020" s="18">
        <v>72.549400000000006</v>
      </c>
      <c r="I1020" s="8">
        <v>3911.6804999999999</v>
      </c>
      <c r="J1020" s="9">
        <v>5125959</v>
      </c>
      <c r="K1020" s="18">
        <v>556.72429999999997</v>
      </c>
      <c r="L1020" s="8">
        <v>126615.4244</v>
      </c>
      <c r="M1020" s="9">
        <v>189265310</v>
      </c>
      <c r="N1020" s="29">
        <v>18.2</v>
      </c>
      <c r="O1020" s="30">
        <v>19.0075</v>
      </c>
      <c r="P1020" s="30">
        <v>17.995000000000001</v>
      </c>
      <c r="Q1020" s="30">
        <v>18.4725</v>
      </c>
      <c r="R1020" s="31">
        <v>1.4999999999999999E-2</v>
      </c>
    </row>
    <row r="1021" spans="1:18" x14ac:dyDescent="0.2">
      <c r="A1021" s="11">
        <v>45425</v>
      </c>
      <c r="B1021" s="5" t="s">
        <v>244</v>
      </c>
      <c r="C1021" s="10">
        <v>45413</v>
      </c>
      <c r="D1021" s="5" t="s">
        <v>191</v>
      </c>
      <c r="E1021" s="18">
        <v>725.39859999999999</v>
      </c>
      <c r="F1021" s="8">
        <v>300035.42680000002</v>
      </c>
      <c r="G1021" s="9">
        <v>417410128</v>
      </c>
      <c r="H1021" s="18">
        <v>82.337299999999999</v>
      </c>
      <c r="I1021" s="8">
        <v>4593.7965000000004</v>
      </c>
      <c r="J1021" s="9">
        <v>5646057</v>
      </c>
      <c r="K1021" s="18">
        <v>807.73590000000002</v>
      </c>
      <c r="L1021" s="8">
        <v>304629.22330000001</v>
      </c>
      <c r="M1021" s="9">
        <v>423056185</v>
      </c>
      <c r="N1021" s="29">
        <v>18.4725</v>
      </c>
      <c r="O1021" s="30">
        <v>21.484999999999999</v>
      </c>
      <c r="P1021" s="30">
        <v>18.4725</v>
      </c>
      <c r="Q1021" s="30">
        <v>20.6</v>
      </c>
      <c r="R1021" s="31">
        <v>0.1152</v>
      </c>
    </row>
    <row r="1022" spans="1:18" x14ac:dyDescent="0.2">
      <c r="A1022" s="11">
        <v>45426</v>
      </c>
      <c r="B1022" s="5" t="s">
        <v>242</v>
      </c>
      <c r="C1022" s="10">
        <v>45413</v>
      </c>
      <c r="D1022" s="5" t="s">
        <v>191</v>
      </c>
      <c r="E1022" s="18">
        <v>580.85180000000003</v>
      </c>
      <c r="F1022" s="8">
        <v>377741.90629999997</v>
      </c>
      <c r="G1022" s="9">
        <v>497816330</v>
      </c>
      <c r="H1022" s="18">
        <v>75.820499999999996</v>
      </c>
      <c r="I1022" s="8">
        <v>4118.0289000000002</v>
      </c>
      <c r="J1022" s="9">
        <v>5149406</v>
      </c>
      <c r="K1022" s="18">
        <v>656.67229999999995</v>
      </c>
      <c r="L1022" s="8">
        <v>381859.93520000001</v>
      </c>
      <c r="M1022" s="9">
        <v>502965736</v>
      </c>
      <c r="N1022" s="29">
        <v>20.6</v>
      </c>
      <c r="O1022" s="30">
        <v>21.875</v>
      </c>
      <c r="P1022" s="30">
        <v>20.112500000000001</v>
      </c>
      <c r="Q1022" s="30">
        <v>20.195</v>
      </c>
      <c r="R1022" s="31">
        <v>-1.9699999999999999E-2</v>
      </c>
    </row>
    <row r="1023" spans="1:18" x14ac:dyDescent="0.2">
      <c r="A1023" s="11">
        <v>45427</v>
      </c>
      <c r="B1023" s="5" t="s">
        <v>240</v>
      </c>
      <c r="C1023" s="10">
        <v>45413</v>
      </c>
      <c r="D1023" s="5" t="s">
        <v>191</v>
      </c>
      <c r="E1023" s="18">
        <v>570.03150000000005</v>
      </c>
      <c r="F1023" s="8">
        <v>475905.95699999999</v>
      </c>
      <c r="G1023" s="9">
        <v>696323991</v>
      </c>
      <c r="H1023" s="18">
        <v>76.305599999999998</v>
      </c>
      <c r="I1023" s="8">
        <v>4328.0119999999997</v>
      </c>
      <c r="J1023" s="9">
        <v>5188915</v>
      </c>
      <c r="K1023" s="18">
        <v>646.33709999999996</v>
      </c>
      <c r="L1023" s="8">
        <v>480233.96899999998</v>
      </c>
      <c r="M1023" s="9">
        <v>701512906</v>
      </c>
      <c r="N1023" s="29">
        <v>20.195</v>
      </c>
      <c r="O1023" s="30">
        <v>20.657499999999999</v>
      </c>
      <c r="P1023" s="30">
        <v>19.87</v>
      </c>
      <c r="Q1023" s="30">
        <v>20.272500000000001</v>
      </c>
      <c r="R1023" s="31">
        <v>3.8E-3</v>
      </c>
    </row>
    <row r="1024" spans="1:18" x14ac:dyDescent="0.2">
      <c r="A1024" s="11">
        <v>45428</v>
      </c>
      <c r="B1024" s="5" t="s">
        <v>243</v>
      </c>
      <c r="C1024" s="10">
        <v>45413</v>
      </c>
      <c r="D1024" s="5" t="s">
        <v>191</v>
      </c>
      <c r="E1024" s="18">
        <v>851.45479999999998</v>
      </c>
      <c r="F1024" s="8">
        <v>517554.42609999998</v>
      </c>
      <c r="G1024" s="9">
        <v>899890716</v>
      </c>
      <c r="H1024" s="18">
        <v>92.370900000000006</v>
      </c>
      <c r="I1024" s="8">
        <v>5574.5052999999998</v>
      </c>
      <c r="J1024" s="9">
        <v>6748102</v>
      </c>
      <c r="K1024" s="18">
        <v>943.82569999999998</v>
      </c>
      <c r="L1024" s="8">
        <v>523128.9314</v>
      </c>
      <c r="M1024" s="9">
        <v>906638818</v>
      </c>
      <c r="N1024" s="29">
        <v>20.272500000000001</v>
      </c>
      <c r="O1024" s="30">
        <v>21.112500000000001</v>
      </c>
      <c r="P1024" s="30">
        <v>18.965</v>
      </c>
      <c r="Q1024" s="30">
        <v>19.995000000000001</v>
      </c>
      <c r="R1024" s="31">
        <v>-1.37E-2</v>
      </c>
    </row>
    <row r="1025" spans="1:18" x14ac:dyDescent="0.2">
      <c r="A1025" s="11">
        <v>45429</v>
      </c>
      <c r="B1025" s="5" t="s">
        <v>241</v>
      </c>
      <c r="C1025" s="10">
        <v>45413</v>
      </c>
      <c r="D1025" s="5" t="s">
        <v>191</v>
      </c>
      <c r="E1025" s="18">
        <v>410.4248</v>
      </c>
      <c r="F1025" s="8">
        <v>150672.6648</v>
      </c>
      <c r="G1025" s="9">
        <v>210134890</v>
      </c>
      <c r="H1025" s="18">
        <v>88.271600000000007</v>
      </c>
      <c r="I1025" s="8">
        <v>5211.0352999999996</v>
      </c>
      <c r="J1025" s="9">
        <v>6170857</v>
      </c>
      <c r="K1025" s="18">
        <v>498.69639999999998</v>
      </c>
      <c r="L1025" s="8">
        <v>155883.70009999999</v>
      </c>
      <c r="M1025" s="9">
        <v>216305747</v>
      </c>
      <c r="N1025" s="29">
        <v>19.995000000000001</v>
      </c>
      <c r="O1025" s="30">
        <v>20.3675</v>
      </c>
      <c r="P1025" s="30">
        <v>18.98</v>
      </c>
      <c r="Q1025" s="30">
        <v>19.797499999999999</v>
      </c>
      <c r="R1025" s="31">
        <v>-9.9000000000000008E-3</v>
      </c>
    </row>
    <row r="1026" spans="1:18" x14ac:dyDescent="0.2">
      <c r="A1026" s="11">
        <v>45430</v>
      </c>
      <c r="B1026" s="5" t="s">
        <v>245</v>
      </c>
      <c r="C1026" s="10">
        <v>45413</v>
      </c>
      <c r="D1026" s="5" t="s">
        <v>191</v>
      </c>
      <c r="E1026" s="18">
        <v>44.246899999999997</v>
      </c>
      <c r="F1026" s="8">
        <v>20005.804899999999</v>
      </c>
      <c r="G1026" s="9">
        <v>29559885</v>
      </c>
      <c r="H1026" s="18">
        <v>22.7379</v>
      </c>
      <c r="I1026" s="8">
        <v>1152.0639000000001</v>
      </c>
      <c r="J1026" s="9">
        <v>1251333</v>
      </c>
      <c r="K1026" s="18">
        <v>66.984800000000007</v>
      </c>
      <c r="L1026" s="8">
        <v>21157.8688</v>
      </c>
      <c r="M1026" s="9">
        <v>30811218</v>
      </c>
      <c r="N1026" s="29">
        <v>19.797499999999999</v>
      </c>
      <c r="O1026" s="30">
        <v>20.945</v>
      </c>
      <c r="P1026" s="30">
        <v>17.337499999999999</v>
      </c>
      <c r="Q1026" s="30">
        <v>20.524999999999999</v>
      </c>
      <c r="R1026" s="31">
        <v>3.6700000000000003E-2</v>
      </c>
    </row>
    <row r="1027" spans="1:18" x14ac:dyDescent="0.2">
      <c r="A1027" s="11">
        <v>45433</v>
      </c>
      <c r="B1027" s="5" t="s">
        <v>242</v>
      </c>
      <c r="C1027" s="10">
        <v>45413</v>
      </c>
      <c r="D1027" s="5" t="s">
        <v>191</v>
      </c>
      <c r="E1027" s="18">
        <v>498.79399999999998</v>
      </c>
      <c r="F1027" s="8">
        <v>333237.34860000003</v>
      </c>
      <c r="G1027" s="9">
        <v>436255898</v>
      </c>
      <c r="H1027" s="18">
        <v>102.4087</v>
      </c>
      <c r="I1027" s="8">
        <v>5958.3995999999997</v>
      </c>
      <c r="J1027" s="9">
        <v>7183713</v>
      </c>
      <c r="K1027" s="18">
        <v>601.20270000000005</v>
      </c>
      <c r="L1027" s="8">
        <v>339195.74819999997</v>
      </c>
      <c r="M1027" s="9">
        <v>443439611</v>
      </c>
      <c r="N1027" s="29">
        <v>20.524999999999999</v>
      </c>
      <c r="O1027" s="30">
        <v>22.302499999999998</v>
      </c>
      <c r="P1027" s="30">
        <v>20.524999999999999</v>
      </c>
      <c r="Q1027" s="30">
        <v>21.81</v>
      </c>
      <c r="R1027" s="31">
        <v>6.2600000000000003E-2</v>
      </c>
    </row>
    <row r="1028" spans="1:18" x14ac:dyDescent="0.2">
      <c r="A1028" s="11">
        <v>45434</v>
      </c>
      <c r="B1028" s="5" t="s">
        <v>240</v>
      </c>
      <c r="C1028" s="10">
        <v>45413</v>
      </c>
      <c r="D1028" s="5" t="s">
        <v>191</v>
      </c>
      <c r="E1028" s="18">
        <v>593.5068</v>
      </c>
      <c r="F1028" s="8">
        <v>494860.83419999998</v>
      </c>
      <c r="G1028" s="9">
        <v>711448974</v>
      </c>
      <c r="H1028" s="18">
        <v>94.437299999999993</v>
      </c>
      <c r="I1028" s="8">
        <v>6359.9736000000003</v>
      </c>
      <c r="J1028" s="9">
        <v>7664715</v>
      </c>
      <c r="K1028" s="18">
        <v>687.94410000000005</v>
      </c>
      <c r="L1028" s="8">
        <v>501220.80780000001</v>
      </c>
      <c r="M1028" s="9">
        <v>719113689</v>
      </c>
      <c r="N1028" s="29">
        <v>21.81</v>
      </c>
      <c r="O1028" s="30">
        <v>22.2925</v>
      </c>
      <c r="P1028" s="30">
        <v>18.184999999999999</v>
      </c>
      <c r="Q1028" s="30">
        <v>21.467500000000001</v>
      </c>
      <c r="R1028" s="31">
        <v>-1.5699999999999999E-2</v>
      </c>
    </row>
    <row r="1029" spans="1:18" x14ac:dyDescent="0.2">
      <c r="A1029" s="11">
        <v>45435</v>
      </c>
      <c r="B1029" s="5" t="s">
        <v>243</v>
      </c>
      <c r="C1029" s="10">
        <v>45413</v>
      </c>
      <c r="D1029" s="5" t="s">
        <v>191</v>
      </c>
      <c r="E1029" s="18">
        <v>696.08799999999997</v>
      </c>
      <c r="F1029" s="8">
        <v>426239.23599999998</v>
      </c>
      <c r="G1029" s="9">
        <v>724819668</v>
      </c>
      <c r="H1029" s="18">
        <v>102.67010000000001</v>
      </c>
      <c r="I1029" s="8">
        <v>7671.8534</v>
      </c>
      <c r="J1029" s="9">
        <v>9656182</v>
      </c>
      <c r="K1029" s="18">
        <v>798.75810000000001</v>
      </c>
      <c r="L1029" s="8">
        <v>433911.0894</v>
      </c>
      <c r="M1029" s="9">
        <v>734475850</v>
      </c>
      <c r="N1029" s="29">
        <v>21.467500000000001</v>
      </c>
      <c r="O1029" s="30">
        <v>24.215</v>
      </c>
      <c r="P1029" s="30">
        <v>18.84</v>
      </c>
      <c r="Q1029" s="30">
        <v>21.38</v>
      </c>
      <c r="R1029" s="31">
        <v>-4.1000000000000003E-3</v>
      </c>
    </row>
    <row r="1030" spans="1:18" x14ac:dyDescent="0.2">
      <c r="A1030" s="11">
        <v>45436</v>
      </c>
      <c r="B1030" s="5" t="s">
        <v>241</v>
      </c>
      <c r="C1030" s="10">
        <v>45413</v>
      </c>
      <c r="D1030" s="5" t="s">
        <v>191</v>
      </c>
      <c r="E1030" s="18">
        <v>411.5061</v>
      </c>
      <c r="F1030" s="8">
        <v>105773.7285</v>
      </c>
      <c r="G1030" s="9">
        <v>153823586</v>
      </c>
      <c r="H1030" s="18">
        <v>107.914</v>
      </c>
      <c r="I1030" s="8">
        <v>7524.1917999999996</v>
      </c>
      <c r="J1030" s="9">
        <v>8461763</v>
      </c>
      <c r="K1030" s="18">
        <v>519.42010000000005</v>
      </c>
      <c r="L1030" s="8">
        <v>113297.9203</v>
      </c>
      <c r="M1030" s="9">
        <v>162285349</v>
      </c>
      <c r="N1030" s="29">
        <v>21.38</v>
      </c>
      <c r="O1030" s="30">
        <v>21.897500000000001</v>
      </c>
      <c r="P1030" s="30">
        <v>20.59</v>
      </c>
      <c r="Q1030" s="30">
        <v>21.71</v>
      </c>
      <c r="R1030" s="31">
        <v>1.54E-2</v>
      </c>
    </row>
    <row r="1031" spans="1:18" x14ac:dyDescent="0.2">
      <c r="A1031" s="11">
        <v>45439</v>
      </c>
      <c r="B1031" s="5" t="s">
        <v>244</v>
      </c>
      <c r="C1031" s="10">
        <v>45413</v>
      </c>
      <c r="D1031" s="5" t="s">
        <v>191</v>
      </c>
      <c r="E1031" s="18">
        <v>688.94</v>
      </c>
      <c r="F1031" s="8">
        <v>291311.9571</v>
      </c>
      <c r="G1031" s="9">
        <v>376698232</v>
      </c>
      <c r="H1031" s="18">
        <v>87.783299999999997</v>
      </c>
      <c r="I1031" s="8">
        <v>7336.4859999999999</v>
      </c>
      <c r="J1031" s="9">
        <v>8727933</v>
      </c>
      <c r="K1031" s="18">
        <v>776.72329999999999</v>
      </c>
      <c r="L1031" s="8">
        <v>298648.44309999997</v>
      </c>
      <c r="M1031" s="9">
        <v>385426165</v>
      </c>
      <c r="N1031" s="29">
        <v>21.71</v>
      </c>
      <c r="O1031" s="30">
        <v>26.195</v>
      </c>
      <c r="P1031" s="30">
        <v>18.434999999999999</v>
      </c>
      <c r="Q1031" s="30">
        <v>23.192499999999999</v>
      </c>
      <c r="R1031" s="31">
        <v>6.83E-2</v>
      </c>
    </row>
    <row r="1032" spans="1:18" x14ac:dyDescent="0.2">
      <c r="A1032" s="11">
        <v>45440</v>
      </c>
      <c r="B1032" s="5" t="s">
        <v>242</v>
      </c>
      <c r="C1032" s="10">
        <v>45413</v>
      </c>
      <c r="D1032" s="5" t="s">
        <v>191</v>
      </c>
      <c r="E1032" s="18">
        <v>588.81050000000005</v>
      </c>
      <c r="F1032" s="8">
        <v>392419.734</v>
      </c>
      <c r="G1032" s="9">
        <v>490656439</v>
      </c>
      <c r="H1032" s="18">
        <v>70.756799999999998</v>
      </c>
      <c r="I1032" s="8">
        <v>6470.9197999999997</v>
      </c>
      <c r="J1032" s="9">
        <v>7596132</v>
      </c>
      <c r="K1032" s="18">
        <v>659.56730000000005</v>
      </c>
      <c r="L1032" s="8">
        <v>398890.65379999997</v>
      </c>
      <c r="M1032" s="9">
        <v>498252571</v>
      </c>
      <c r="N1032" s="29">
        <v>23.192499999999999</v>
      </c>
      <c r="O1032" s="30">
        <v>24.475000000000001</v>
      </c>
      <c r="P1032" s="30">
        <v>22.024999999999999</v>
      </c>
      <c r="Q1032" s="30">
        <v>24.195</v>
      </c>
      <c r="R1032" s="31">
        <v>4.3200000000000002E-2</v>
      </c>
    </row>
    <row r="1033" spans="1:18" x14ac:dyDescent="0.2">
      <c r="A1033" s="11">
        <v>45441</v>
      </c>
      <c r="B1033" s="5" t="s">
        <v>240</v>
      </c>
      <c r="C1033" s="10">
        <v>45413</v>
      </c>
      <c r="D1033" s="5" t="s">
        <v>191</v>
      </c>
      <c r="E1033" s="18">
        <v>628.37969999999996</v>
      </c>
      <c r="F1033" s="8">
        <v>510849.09230000002</v>
      </c>
      <c r="G1033" s="9">
        <v>725009911</v>
      </c>
      <c r="H1033" s="18">
        <v>56.697499999999998</v>
      </c>
      <c r="I1033" s="8">
        <v>5247.4137000000001</v>
      </c>
      <c r="J1033" s="9">
        <v>6178537</v>
      </c>
      <c r="K1033" s="18">
        <v>685.07719999999995</v>
      </c>
      <c r="L1033" s="8">
        <v>516096.50599999999</v>
      </c>
      <c r="M1033" s="9">
        <v>731188448</v>
      </c>
      <c r="N1033" s="29">
        <v>24.195</v>
      </c>
      <c r="O1033" s="30">
        <v>24.772500000000001</v>
      </c>
      <c r="P1033" s="30">
        <v>23.545000000000002</v>
      </c>
      <c r="Q1033" s="30">
        <v>24.175000000000001</v>
      </c>
      <c r="R1033" s="31">
        <v>-8.0000000000000004E-4</v>
      </c>
    </row>
    <row r="1034" spans="1:18" x14ac:dyDescent="0.2">
      <c r="A1034" s="11">
        <v>45442</v>
      </c>
      <c r="B1034" s="5" t="s">
        <v>243</v>
      </c>
      <c r="C1034" s="10">
        <v>45413</v>
      </c>
      <c r="D1034" s="5" t="s">
        <v>191</v>
      </c>
      <c r="E1034" s="18">
        <v>672.20129999999995</v>
      </c>
      <c r="F1034" s="8">
        <v>380132.17560000002</v>
      </c>
      <c r="G1034" s="9">
        <v>663110443</v>
      </c>
      <c r="H1034" s="18">
        <v>60.311599999999999</v>
      </c>
      <c r="I1034" s="8">
        <v>3509.1399000000001</v>
      </c>
      <c r="J1034" s="9">
        <v>4270534</v>
      </c>
      <c r="K1034" s="18">
        <v>732.51289999999995</v>
      </c>
      <c r="L1034" s="8">
        <v>383641.31550000003</v>
      </c>
      <c r="M1034" s="9">
        <v>667380977</v>
      </c>
      <c r="N1034" s="29">
        <v>24.175000000000001</v>
      </c>
      <c r="O1034" s="30">
        <v>24.52</v>
      </c>
      <c r="P1034" s="30">
        <v>22.752500000000001</v>
      </c>
      <c r="Q1034" s="30">
        <v>24.175000000000001</v>
      </c>
      <c r="R1034" s="31">
        <v>0</v>
      </c>
    </row>
    <row r="1035" spans="1:18" x14ac:dyDescent="0.2">
      <c r="A1035" s="11">
        <v>45443</v>
      </c>
      <c r="B1035" s="5" t="s">
        <v>241</v>
      </c>
      <c r="C1035" s="10">
        <v>45413</v>
      </c>
      <c r="D1035" s="5" t="s">
        <v>191</v>
      </c>
      <c r="E1035" s="18">
        <v>464.52330000000001</v>
      </c>
      <c r="F1035" s="8">
        <v>49176.343699999998</v>
      </c>
      <c r="G1035" s="9">
        <v>72524813</v>
      </c>
      <c r="H1035" s="18">
        <v>85.018000000000001</v>
      </c>
      <c r="I1035" s="8">
        <v>3058.8004000000001</v>
      </c>
      <c r="J1035" s="9">
        <v>3786474</v>
      </c>
      <c r="K1035" s="18">
        <v>549.54129999999998</v>
      </c>
      <c r="L1035" s="8">
        <v>52235.144099999998</v>
      </c>
      <c r="M1035" s="9">
        <v>76311287</v>
      </c>
      <c r="N1035" s="29">
        <v>24.175000000000001</v>
      </c>
      <c r="O1035" s="30">
        <v>24.81</v>
      </c>
      <c r="P1035" s="30">
        <v>22.5975</v>
      </c>
      <c r="Q1035" s="30">
        <v>24.602499999999999</v>
      </c>
      <c r="R1035" s="31">
        <v>1.77E-2</v>
      </c>
    </row>
    <row r="1036" spans="1:18" x14ac:dyDescent="0.2">
      <c r="A1036" s="11">
        <v>45446</v>
      </c>
      <c r="B1036" s="5" t="s">
        <v>244</v>
      </c>
      <c r="C1036" s="10">
        <v>45444</v>
      </c>
      <c r="D1036" s="5" t="s">
        <v>191</v>
      </c>
      <c r="E1036" s="18">
        <v>763.46429999999998</v>
      </c>
      <c r="F1036" s="8">
        <v>183286.592</v>
      </c>
      <c r="G1036" s="9">
        <v>235640876</v>
      </c>
      <c r="H1036" s="18">
        <v>143.57230000000001</v>
      </c>
      <c r="I1036" s="8">
        <v>5238.7974999999997</v>
      </c>
      <c r="J1036" s="9">
        <v>6227700</v>
      </c>
      <c r="K1036" s="18">
        <v>907.03660000000002</v>
      </c>
      <c r="L1036" s="8">
        <v>188525.38949999999</v>
      </c>
      <c r="M1036" s="9">
        <v>241868576</v>
      </c>
      <c r="N1036" s="29">
        <v>24.602499999999999</v>
      </c>
      <c r="O1036" s="30">
        <v>24.602499999999999</v>
      </c>
      <c r="P1036" s="30">
        <v>19.114999999999998</v>
      </c>
      <c r="Q1036" s="30">
        <v>20.9375</v>
      </c>
      <c r="R1036" s="31">
        <v>-0.14899999999999999</v>
      </c>
    </row>
    <row r="1037" spans="1:18" x14ac:dyDescent="0.2">
      <c r="A1037" s="11">
        <v>45447</v>
      </c>
      <c r="B1037" s="5" t="s">
        <v>242</v>
      </c>
      <c r="C1037" s="10">
        <v>45444</v>
      </c>
      <c r="D1037" s="5" t="s">
        <v>191</v>
      </c>
      <c r="E1037" s="18">
        <v>2134.0612999999998</v>
      </c>
      <c r="F1037" s="8">
        <v>403296.2671</v>
      </c>
      <c r="G1037" s="9">
        <v>538361562</v>
      </c>
      <c r="H1037" s="18">
        <v>206.82589999999999</v>
      </c>
      <c r="I1037" s="8">
        <v>7399.7676000000001</v>
      </c>
      <c r="J1037" s="9">
        <v>9169954</v>
      </c>
      <c r="K1037" s="18">
        <v>2340.8872000000001</v>
      </c>
      <c r="L1037" s="8">
        <v>410696.03470000002</v>
      </c>
      <c r="M1037" s="9">
        <v>547531516</v>
      </c>
      <c r="N1037" s="29">
        <v>20.9375</v>
      </c>
      <c r="O1037" s="30">
        <v>31.71</v>
      </c>
      <c r="P1037" s="30">
        <v>18.802499999999998</v>
      </c>
      <c r="Q1037" s="30">
        <v>26.747499999999999</v>
      </c>
      <c r="R1037" s="31">
        <v>0.27750000000000002</v>
      </c>
    </row>
    <row r="1038" spans="1:18" x14ac:dyDescent="0.2">
      <c r="A1038" s="11">
        <v>45448</v>
      </c>
      <c r="B1038" s="5" t="s">
        <v>240</v>
      </c>
      <c r="C1038" s="10">
        <v>45444</v>
      </c>
      <c r="D1038" s="5" t="s">
        <v>191</v>
      </c>
      <c r="E1038" s="18">
        <v>1305.5768</v>
      </c>
      <c r="F1038" s="8">
        <v>601743.29980000004</v>
      </c>
      <c r="G1038" s="9">
        <v>865362281</v>
      </c>
      <c r="H1038" s="18">
        <v>157.73910000000001</v>
      </c>
      <c r="I1038" s="8">
        <v>6471.3761999999997</v>
      </c>
      <c r="J1038" s="9">
        <v>8216664</v>
      </c>
      <c r="K1038" s="18">
        <v>1463.3159000000001</v>
      </c>
      <c r="L1038" s="8">
        <v>608214.67599999998</v>
      </c>
      <c r="M1038" s="9">
        <v>873578945</v>
      </c>
      <c r="N1038" s="29">
        <v>26.747499999999999</v>
      </c>
      <c r="O1038" s="30">
        <v>26.925000000000001</v>
      </c>
      <c r="P1038" s="30">
        <v>18.657499999999999</v>
      </c>
      <c r="Q1038" s="30">
        <v>18.885000000000002</v>
      </c>
      <c r="R1038" s="31">
        <v>-0.29399999999999998</v>
      </c>
    </row>
    <row r="1039" spans="1:18" x14ac:dyDescent="0.2">
      <c r="A1039" s="11">
        <v>45449</v>
      </c>
      <c r="B1039" s="5" t="s">
        <v>243</v>
      </c>
      <c r="C1039" s="10">
        <v>45444</v>
      </c>
      <c r="D1039" s="5" t="s">
        <v>191</v>
      </c>
      <c r="E1039" s="18">
        <v>977.33240000000001</v>
      </c>
      <c r="F1039" s="8">
        <v>480395.49619999999</v>
      </c>
      <c r="G1039" s="9">
        <v>822701488</v>
      </c>
      <c r="H1039" s="18">
        <v>129.7097</v>
      </c>
      <c r="I1039" s="8">
        <v>5556.8323</v>
      </c>
      <c r="J1039" s="9">
        <v>6844705</v>
      </c>
      <c r="K1039" s="18">
        <v>1107.0420999999999</v>
      </c>
      <c r="L1039" s="8">
        <v>485952.3285</v>
      </c>
      <c r="M1039" s="9">
        <v>829546193</v>
      </c>
      <c r="N1039" s="29">
        <v>18.885000000000002</v>
      </c>
      <c r="O1039" s="30">
        <v>18.885000000000002</v>
      </c>
      <c r="P1039" s="30">
        <v>16.557500000000001</v>
      </c>
      <c r="Q1039" s="30">
        <v>16.8</v>
      </c>
      <c r="R1039" s="31">
        <v>-0.1104</v>
      </c>
    </row>
    <row r="1040" spans="1:18" x14ac:dyDescent="0.2">
      <c r="A1040" s="11">
        <v>45450</v>
      </c>
      <c r="B1040" s="5" t="s">
        <v>241</v>
      </c>
      <c r="C1040" s="10">
        <v>45444</v>
      </c>
      <c r="D1040" s="5" t="s">
        <v>191</v>
      </c>
      <c r="E1040" s="18">
        <v>575.51080000000002</v>
      </c>
      <c r="F1040" s="8">
        <v>111986.39569999999</v>
      </c>
      <c r="G1040" s="9">
        <v>165568325</v>
      </c>
      <c r="H1040" s="18">
        <v>109.32850000000001</v>
      </c>
      <c r="I1040" s="8">
        <v>5345.8540999999996</v>
      </c>
      <c r="J1040" s="9">
        <v>6656818</v>
      </c>
      <c r="K1040" s="18">
        <v>684.83929999999998</v>
      </c>
      <c r="L1040" s="8">
        <v>117332.24980000001</v>
      </c>
      <c r="M1040" s="9">
        <v>172225143</v>
      </c>
      <c r="N1040" s="29">
        <v>16.8</v>
      </c>
      <c r="O1040" s="30">
        <v>17.145</v>
      </c>
      <c r="P1040" s="30">
        <v>16.372499999999999</v>
      </c>
      <c r="Q1040" s="30">
        <v>16.8825</v>
      </c>
      <c r="R1040" s="31">
        <v>4.8999999999999998E-3</v>
      </c>
    </row>
    <row r="1041" spans="1:18" x14ac:dyDescent="0.2">
      <c r="A1041" s="11">
        <v>45453</v>
      </c>
      <c r="B1041" s="5" t="s">
        <v>244</v>
      </c>
      <c r="C1041" s="10">
        <v>45444</v>
      </c>
      <c r="D1041" s="5" t="s">
        <v>191</v>
      </c>
      <c r="E1041" s="18">
        <v>662.54859999999996</v>
      </c>
      <c r="F1041" s="8">
        <v>249249.08410000001</v>
      </c>
      <c r="G1041" s="9">
        <v>322003832</v>
      </c>
      <c r="H1041" s="18">
        <v>87.332400000000007</v>
      </c>
      <c r="I1041" s="8">
        <v>4576.2268999999997</v>
      </c>
      <c r="J1041" s="9">
        <v>5505811</v>
      </c>
      <c r="K1041" s="18">
        <v>749.88099999999997</v>
      </c>
      <c r="L1041" s="8">
        <v>253825.31099999999</v>
      </c>
      <c r="M1041" s="9">
        <v>327509643</v>
      </c>
      <c r="N1041" s="29">
        <v>16.8825</v>
      </c>
      <c r="O1041" s="30">
        <v>17.25</v>
      </c>
      <c r="P1041" s="30">
        <v>16.170000000000002</v>
      </c>
      <c r="Q1041" s="30">
        <v>16.397500000000001</v>
      </c>
      <c r="R1041" s="31">
        <v>-2.87E-2</v>
      </c>
    </row>
    <row r="1042" spans="1:18" x14ac:dyDescent="0.2">
      <c r="A1042" s="11">
        <v>45454</v>
      </c>
      <c r="B1042" s="5" t="s">
        <v>242</v>
      </c>
      <c r="C1042" s="10">
        <v>45444</v>
      </c>
      <c r="D1042" s="5" t="s">
        <v>191</v>
      </c>
      <c r="E1042" s="18">
        <v>615.01</v>
      </c>
      <c r="F1042" s="8">
        <v>409496.76899999997</v>
      </c>
      <c r="G1042" s="9">
        <v>512732941</v>
      </c>
      <c r="H1042" s="18">
        <v>83.538700000000006</v>
      </c>
      <c r="I1042" s="8">
        <v>4666.9777999999997</v>
      </c>
      <c r="J1042" s="9">
        <v>5601397</v>
      </c>
      <c r="K1042" s="18">
        <v>698.54870000000005</v>
      </c>
      <c r="L1042" s="8">
        <v>414163.74680000002</v>
      </c>
      <c r="M1042" s="9">
        <v>518334338</v>
      </c>
      <c r="N1042" s="29">
        <v>16.397500000000001</v>
      </c>
      <c r="O1042" s="30">
        <v>16.397500000000001</v>
      </c>
      <c r="P1042" s="30">
        <v>14.675000000000001</v>
      </c>
      <c r="Q1042" s="30">
        <v>14.765000000000001</v>
      </c>
      <c r="R1042" s="31">
        <v>-9.9599999999999994E-2</v>
      </c>
    </row>
    <row r="1043" spans="1:18" x14ac:dyDescent="0.2">
      <c r="A1043" s="11">
        <v>45455</v>
      </c>
      <c r="B1043" s="5" t="s">
        <v>240</v>
      </c>
      <c r="C1043" s="10">
        <v>45444</v>
      </c>
      <c r="D1043" s="5" t="s">
        <v>191</v>
      </c>
      <c r="E1043" s="18">
        <v>678.14610000000005</v>
      </c>
      <c r="F1043" s="8">
        <v>585070.33640000003</v>
      </c>
      <c r="G1043" s="9">
        <v>806248599</v>
      </c>
      <c r="H1043" s="18">
        <v>77.611500000000007</v>
      </c>
      <c r="I1043" s="8">
        <v>4657.6598000000004</v>
      </c>
      <c r="J1043" s="9">
        <v>5592823</v>
      </c>
      <c r="K1043" s="18">
        <v>755.75760000000002</v>
      </c>
      <c r="L1043" s="8">
        <v>589727.99620000005</v>
      </c>
      <c r="M1043" s="9">
        <v>811841422</v>
      </c>
      <c r="N1043" s="29">
        <v>14.765000000000001</v>
      </c>
      <c r="O1043" s="30">
        <v>14.765000000000001</v>
      </c>
      <c r="P1043" s="30">
        <v>13.164999999999999</v>
      </c>
      <c r="Q1043" s="30">
        <v>14.387499999999999</v>
      </c>
      <c r="R1043" s="31">
        <v>-2.5600000000000001E-2</v>
      </c>
    </row>
    <row r="1044" spans="1:18" x14ac:dyDescent="0.2">
      <c r="A1044" s="11">
        <v>45456</v>
      </c>
      <c r="B1044" s="5" t="s">
        <v>243</v>
      </c>
      <c r="C1044" s="10">
        <v>45444</v>
      </c>
      <c r="D1044" s="5" t="s">
        <v>191</v>
      </c>
      <c r="E1044" s="18">
        <v>474.80169999999998</v>
      </c>
      <c r="F1044" s="8">
        <v>359307.66470000002</v>
      </c>
      <c r="G1044" s="9">
        <v>593195006</v>
      </c>
      <c r="H1044" s="18">
        <v>89.028599999999997</v>
      </c>
      <c r="I1044" s="8">
        <v>5379.9876000000004</v>
      </c>
      <c r="J1044" s="9">
        <v>6278336</v>
      </c>
      <c r="K1044" s="18">
        <v>563.83029999999997</v>
      </c>
      <c r="L1044" s="8">
        <v>364687.65230000002</v>
      </c>
      <c r="M1044" s="9">
        <v>599473342</v>
      </c>
      <c r="N1044" s="29">
        <v>14.387499999999999</v>
      </c>
      <c r="O1044" s="30">
        <v>14.387499999999999</v>
      </c>
      <c r="P1044" s="30">
        <v>13.3125</v>
      </c>
      <c r="Q1044" s="30">
        <v>13.487500000000001</v>
      </c>
      <c r="R1044" s="31">
        <v>-6.2600000000000003E-2</v>
      </c>
    </row>
    <row r="1045" spans="1:18" x14ac:dyDescent="0.2">
      <c r="A1045" s="11">
        <v>45457</v>
      </c>
      <c r="B1045" s="5" t="s">
        <v>241</v>
      </c>
      <c r="C1045" s="10">
        <v>45444</v>
      </c>
      <c r="D1045" s="5" t="s">
        <v>191</v>
      </c>
      <c r="E1045" s="18">
        <v>351.31880000000001</v>
      </c>
      <c r="F1045" s="8">
        <v>161768.3554</v>
      </c>
      <c r="G1045" s="9">
        <v>210579312</v>
      </c>
      <c r="H1045" s="18">
        <v>95.439599999999999</v>
      </c>
      <c r="I1045" s="8">
        <v>5939.3384999999998</v>
      </c>
      <c r="J1045" s="9">
        <v>6655350</v>
      </c>
      <c r="K1045" s="18">
        <v>446.75839999999999</v>
      </c>
      <c r="L1045" s="8">
        <v>167707.69390000001</v>
      </c>
      <c r="M1045" s="9">
        <v>217234662</v>
      </c>
      <c r="N1045" s="29">
        <v>13.487500000000001</v>
      </c>
      <c r="O1045" s="30">
        <v>13.487500000000001</v>
      </c>
      <c r="P1045" s="30">
        <v>12.654999999999999</v>
      </c>
      <c r="Q1045" s="30">
        <v>12.8225</v>
      </c>
      <c r="R1045" s="31">
        <v>-4.9299999999999997E-2</v>
      </c>
    </row>
    <row r="1046" spans="1:18" x14ac:dyDescent="0.2">
      <c r="A1046" s="11">
        <v>45461</v>
      </c>
      <c r="B1046" s="5" t="s">
        <v>242</v>
      </c>
      <c r="C1046" s="10">
        <v>45444</v>
      </c>
      <c r="D1046" s="5" t="s">
        <v>191</v>
      </c>
      <c r="E1046" s="18">
        <v>491.08890000000002</v>
      </c>
      <c r="F1046" s="8">
        <v>355802.7561</v>
      </c>
      <c r="G1046" s="9">
        <v>438053022</v>
      </c>
      <c r="H1046" s="18">
        <v>90.425299999999993</v>
      </c>
      <c r="I1046" s="8">
        <v>6027.2984999999999</v>
      </c>
      <c r="J1046" s="9">
        <v>6776929</v>
      </c>
      <c r="K1046" s="18">
        <v>581.51419999999996</v>
      </c>
      <c r="L1046" s="8">
        <v>361830.05459999997</v>
      </c>
      <c r="M1046" s="9">
        <v>444829951</v>
      </c>
      <c r="N1046" s="29">
        <v>12.8225</v>
      </c>
      <c r="O1046" s="30">
        <v>13.42</v>
      </c>
      <c r="P1046" s="30">
        <v>12.625</v>
      </c>
      <c r="Q1046" s="30">
        <v>12.965</v>
      </c>
      <c r="R1046" s="31">
        <v>1.11E-2</v>
      </c>
    </row>
    <row r="1047" spans="1:18" x14ac:dyDescent="0.2">
      <c r="A1047" s="11">
        <v>45462</v>
      </c>
      <c r="B1047" s="5" t="s">
        <v>240</v>
      </c>
      <c r="C1047" s="10">
        <v>45444</v>
      </c>
      <c r="D1047" s="5" t="s">
        <v>191</v>
      </c>
      <c r="E1047" s="18">
        <v>1060.1955</v>
      </c>
      <c r="F1047" s="8">
        <v>744828.67440000002</v>
      </c>
      <c r="G1047" s="9">
        <v>1001513662</v>
      </c>
      <c r="H1047" s="18">
        <v>98.823599999999999</v>
      </c>
      <c r="I1047" s="8">
        <v>7398.7259000000004</v>
      </c>
      <c r="J1047" s="9">
        <v>8766037</v>
      </c>
      <c r="K1047" s="18">
        <v>1159.0191</v>
      </c>
      <c r="L1047" s="8">
        <v>752227.40029999998</v>
      </c>
      <c r="M1047" s="9">
        <v>1010279699</v>
      </c>
      <c r="N1047" s="29">
        <v>12.965</v>
      </c>
      <c r="O1047" s="30">
        <v>13.815</v>
      </c>
      <c r="P1047" s="30">
        <v>11.63</v>
      </c>
      <c r="Q1047" s="30">
        <v>13.7125</v>
      </c>
      <c r="R1047" s="31">
        <v>5.7700000000000001E-2</v>
      </c>
    </row>
    <row r="1048" spans="1:18" x14ac:dyDescent="0.2">
      <c r="A1048" s="11">
        <v>45463</v>
      </c>
      <c r="B1048" s="5" t="s">
        <v>243</v>
      </c>
      <c r="C1048" s="10">
        <v>45444</v>
      </c>
      <c r="D1048" s="5" t="s">
        <v>191</v>
      </c>
      <c r="E1048" s="18">
        <v>688.70450000000005</v>
      </c>
      <c r="F1048" s="8">
        <v>438581.54840000003</v>
      </c>
      <c r="G1048" s="9">
        <v>715116514</v>
      </c>
      <c r="H1048" s="18">
        <v>86.655299999999997</v>
      </c>
      <c r="I1048" s="8">
        <v>6655.8561</v>
      </c>
      <c r="J1048" s="9">
        <v>8076095</v>
      </c>
      <c r="K1048" s="18">
        <v>775.35979999999995</v>
      </c>
      <c r="L1048" s="8">
        <v>445237.4045</v>
      </c>
      <c r="M1048" s="9">
        <v>723192609</v>
      </c>
      <c r="N1048" s="29">
        <v>13.7125</v>
      </c>
      <c r="O1048" s="30">
        <v>14.06</v>
      </c>
      <c r="P1048" s="30">
        <v>13.102499999999999</v>
      </c>
      <c r="Q1048" s="30">
        <v>13.345000000000001</v>
      </c>
      <c r="R1048" s="31">
        <v>-2.6800000000000001E-2</v>
      </c>
    </row>
    <row r="1049" spans="1:18" x14ac:dyDescent="0.2">
      <c r="A1049" s="11">
        <v>45464</v>
      </c>
      <c r="B1049" s="5" t="s">
        <v>241</v>
      </c>
      <c r="C1049" s="10">
        <v>45444</v>
      </c>
      <c r="D1049" s="5" t="s">
        <v>191</v>
      </c>
      <c r="E1049" s="18">
        <v>517.18010000000004</v>
      </c>
      <c r="F1049" s="8">
        <v>148105.69639999999</v>
      </c>
      <c r="G1049" s="9">
        <v>207160452</v>
      </c>
      <c r="H1049" s="18">
        <v>85.555099999999996</v>
      </c>
      <c r="I1049" s="8">
        <v>7734.6680999999999</v>
      </c>
      <c r="J1049" s="9">
        <v>9604700</v>
      </c>
      <c r="K1049" s="18">
        <v>602.73519999999996</v>
      </c>
      <c r="L1049" s="8">
        <v>155840.3645</v>
      </c>
      <c r="M1049" s="9">
        <v>216765152</v>
      </c>
      <c r="N1049" s="29">
        <v>13.345000000000001</v>
      </c>
      <c r="O1049" s="30">
        <v>13.59</v>
      </c>
      <c r="P1049" s="30">
        <v>12.475</v>
      </c>
      <c r="Q1049" s="30">
        <v>13.18</v>
      </c>
      <c r="R1049" s="31">
        <v>-1.24E-2</v>
      </c>
    </row>
    <row r="1050" spans="1:18" x14ac:dyDescent="0.2">
      <c r="A1050" s="11">
        <v>45467</v>
      </c>
      <c r="B1050" s="5" t="s">
        <v>244</v>
      </c>
      <c r="C1050" s="10">
        <v>45444</v>
      </c>
      <c r="D1050" s="5" t="s">
        <v>191</v>
      </c>
      <c r="E1050" s="18">
        <v>681.05849999999998</v>
      </c>
      <c r="F1050" s="8">
        <v>305156.81469999999</v>
      </c>
      <c r="G1050" s="9">
        <v>378815433</v>
      </c>
      <c r="H1050" s="18">
        <v>60.9968</v>
      </c>
      <c r="I1050" s="8">
        <v>6227.1698999999999</v>
      </c>
      <c r="J1050" s="9">
        <v>7537903</v>
      </c>
      <c r="K1050" s="18">
        <v>742.05529999999999</v>
      </c>
      <c r="L1050" s="8">
        <v>311383.98460000003</v>
      </c>
      <c r="M1050" s="9">
        <v>386353336</v>
      </c>
      <c r="N1050" s="29">
        <v>13.18</v>
      </c>
      <c r="O1050" s="30">
        <v>14.2675</v>
      </c>
      <c r="P1050" s="30">
        <v>13.15</v>
      </c>
      <c r="Q1050" s="30">
        <v>14.057499999999999</v>
      </c>
      <c r="R1050" s="31">
        <v>6.6600000000000006E-2</v>
      </c>
    </row>
    <row r="1051" spans="1:18" x14ac:dyDescent="0.2">
      <c r="A1051" s="11">
        <v>45468</v>
      </c>
      <c r="B1051" s="5" t="s">
        <v>242</v>
      </c>
      <c r="C1051" s="10">
        <v>45444</v>
      </c>
      <c r="D1051" s="5" t="s">
        <v>191</v>
      </c>
      <c r="E1051" s="18">
        <v>810.07389999999998</v>
      </c>
      <c r="F1051" s="8">
        <v>482484.7573</v>
      </c>
      <c r="G1051" s="9">
        <v>574549216</v>
      </c>
      <c r="H1051" s="18">
        <v>65.845200000000006</v>
      </c>
      <c r="I1051" s="8">
        <v>6865.3217000000004</v>
      </c>
      <c r="J1051" s="9">
        <v>8096379</v>
      </c>
      <c r="K1051" s="18">
        <v>875.91909999999996</v>
      </c>
      <c r="L1051" s="8">
        <v>489350.07900000003</v>
      </c>
      <c r="M1051" s="9">
        <v>582645595</v>
      </c>
      <c r="N1051" s="29">
        <v>14.057499999999999</v>
      </c>
      <c r="O1051" s="30">
        <v>14.455</v>
      </c>
      <c r="P1051" s="30">
        <v>13.842499999999999</v>
      </c>
      <c r="Q1051" s="30">
        <v>14.3125</v>
      </c>
      <c r="R1051" s="31">
        <v>1.8100000000000002E-2</v>
      </c>
    </row>
    <row r="1052" spans="1:18" x14ac:dyDescent="0.2">
      <c r="A1052" s="11">
        <v>45469</v>
      </c>
      <c r="B1052" s="5" t="s">
        <v>240</v>
      </c>
      <c r="C1052" s="10">
        <v>45444</v>
      </c>
      <c r="D1052" s="5" t="s">
        <v>191</v>
      </c>
      <c r="E1052" s="18">
        <v>767.63630000000001</v>
      </c>
      <c r="F1052" s="8">
        <v>577433.49190000002</v>
      </c>
      <c r="G1052" s="9">
        <v>761628511</v>
      </c>
      <c r="H1052" s="18">
        <v>68.497600000000006</v>
      </c>
      <c r="I1052" s="8">
        <v>6483.0264999999999</v>
      </c>
      <c r="J1052" s="9">
        <v>7907750</v>
      </c>
      <c r="K1052" s="18">
        <v>836.13390000000004</v>
      </c>
      <c r="L1052" s="8">
        <v>583916.51839999994</v>
      </c>
      <c r="M1052" s="9">
        <v>769536261</v>
      </c>
      <c r="N1052" s="29">
        <v>14.3125</v>
      </c>
      <c r="O1052" s="30">
        <v>14.547499999999999</v>
      </c>
      <c r="P1052" s="30">
        <v>13.984999999999999</v>
      </c>
      <c r="Q1052" s="30">
        <v>14.045</v>
      </c>
      <c r="R1052" s="31">
        <v>-1.8700000000000001E-2</v>
      </c>
    </row>
    <row r="1053" spans="1:18" x14ac:dyDescent="0.2">
      <c r="A1053" s="11">
        <v>45470</v>
      </c>
      <c r="B1053" s="5" t="s">
        <v>243</v>
      </c>
      <c r="C1053" s="10">
        <v>45444</v>
      </c>
      <c r="D1053" s="5" t="s">
        <v>191</v>
      </c>
      <c r="E1053" s="18">
        <v>805.13639999999998</v>
      </c>
      <c r="F1053" s="8">
        <v>496973.5379</v>
      </c>
      <c r="G1053" s="9">
        <v>804340311</v>
      </c>
      <c r="H1053" s="18">
        <v>81.659899999999993</v>
      </c>
      <c r="I1053" s="8">
        <v>4950.3162000000002</v>
      </c>
      <c r="J1053" s="9">
        <v>6067360</v>
      </c>
      <c r="K1053" s="18">
        <v>886.79629999999997</v>
      </c>
      <c r="L1053" s="8">
        <v>501923.8541</v>
      </c>
      <c r="M1053" s="9">
        <v>810407671</v>
      </c>
      <c r="N1053" s="29">
        <v>14.045</v>
      </c>
      <c r="O1053" s="30">
        <v>14.61</v>
      </c>
      <c r="P1053" s="30">
        <v>13.914999999999999</v>
      </c>
      <c r="Q1053" s="30">
        <v>14.1525</v>
      </c>
      <c r="R1053" s="31">
        <v>7.7000000000000002E-3</v>
      </c>
    </row>
    <row r="1054" spans="1:18" x14ac:dyDescent="0.2">
      <c r="A1054" s="11">
        <v>45471</v>
      </c>
      <c r="B1054" s="5" t="s">
        <v>241</v>
      </c>
      <c r="C1054" s="10">
        <v>45444</v>
      </c>
      <c r="D1054" s="5" t="s">
        <v>191</v>
      </c>
      <c r="E1054" s="18">
        <v>504.2328</v>
      </c>
      <c r="F1054" s="8">
        <v>131182.7377</v>
      </c>
      <c r="G1054" s="9">
        <v>180207970</v>
      </c>
      <c r="H1054" s="18">
        <v>95.113799999999998</v>
      </c>
      <c r="I1054" s="8">
        <v>4192.8095999999996</v>
      </c>
      <c r="J1054" s="9">
        <v>5260470</v>
      </c>
      <c r="K1054" s="18">
        <v>599.34659999999997</v>
      </c>
      <c r="L1054" s="8">
        <v>135375.54730000001</v>
      </c>
      <c r="M1054" s="9">
        <v>185468440</v>
      </c>
      <c r="N1054" s="29">
        <v>14.1525</v>
      </c>
      <c r="O1054" s="30">
        <v>14.29</v>
      </c>
      <c r="P1054" s="30">
        <v>13.6875</v>
      </c>
      <c r="Q1054" s="30">
        <v>13.8025</v>
      </c>
      <c r="R1054" s="31">
        <v>-2.47E-2</v>
      </c>
    </row>
    <row r="1055" spans="1:18" x14ac:dyDescent="0.2">
      <c r="A1055" s="11">
        <v>45474</v>
      </c>
      <c r="B1055" s="5" t="s">
        <v>244</v>
      </c>
      <c r="C1055" s="10">
        <v>45474</v>
      </c>
      <c r="D1055" s="5" t="s">
        <v>192</v>
      </c>
      <c r="E1055" s="18">
        <v>470.94830000000002</v>
      </c>
      <c r="F1055" s="8">
        <v>211600.88440000001</v>
      </c>
      <c r="G1055" s="9">
        <v>261841766</v>
      </c>
      <c r="H1055" s="18">
        <v>83.008399999999995</v>
      </c>
      <c r="I1055" s="8">
        <v>3745.9486999999999</v>
      </c>
      <c r="J1055" s="9">
        <v>4600570</v>
      </c>
      <c r="K1055" s="18">
        <v>553.95669999999996</v>
      </c>
      <c r="L1055" s="8">
        <v>215346.83309999999</v>
      </c>
      <c r="M1055" s="9">
        <v>266442336</v>
      </c>
      <c r="N1055" s="29">
        <v>13.8025</v>
      </c>
      <c r="O1055" s="30">
        <v>14.227499999999999</v>
      </c>
      <c r="P1055" s="30">
        <v>13.7925</v>
      </c>
      <c r="Q1055" s="30">
        <v>13.83</v>
      </c>
      <c r="R1055" s="31">
        <v>2E-3</v>
      </c>
    </row>
    <row r="1056" spans="1:18" x14ac:dyDescent="0.2">
      <c r="A1056" s="11">
        <v>45475</v>
      </c>
      <c r="B1056" s="5" t="s">
        <v>242</v>
      </c>
      <c r="C1056" s="10">
        <v>45474</v>
      </c>
      <c r="D1056" s="5" t="s">
        <v>192</v>
      </c>
      <c r="E1056" s="18">
        <v>691.25760000000002</v>
      </c>
      <c r="F1056" s="8">
        <v>446873.49160000001</v>
      </c>
      <c r="G1056" s="9">
        <v>527846797</v>
      </c>
      <c r="H1056" s="18">
        <v>90.758499999999998</v>
      </c>
      <c r="I1056" s="8">
        <v>4355.2497000000003</v>
      </c>
      <c r="J1056" s="9">
        <v>5437518</v>
      </c>
      <c r="K1056" s="18">
        <v>782.01610000000005</v>
      </c>
      <c r="L1056" s="8">
        <v>451228.74129999999</v>
      </c>
      <c r="M1056" s="9">
        <v>533284315</v>
      </c>
      <c r="N1056" s="29">
        <v>13.83</v>
      </c>
      <c r="O1056" s="30">
        <v>14.012499999999999</v>
      </c>
      <c r="P1056" s="30">
        <v>13.3225</v>
      </c>
      <c r="Q1056" s="30">
        <v>13.64</v>
      </c>
      <c r="R1056" s="31">
        <v>-1.37E-2</v>
      </c>
    </row>
    <row r="1057" spans="1:18" x14ac:dyDescent="0.2">
      <c r="A1057" s="11">
        <v>45476</v>
      </c>
      <c r="B1057" s="5" t="s">
        <v>240</v>
      </c>
      <c r="C1057" s="10">
        <v>45474</v>
      </c>
      <c r="D1057" s="5" t="s">
        <v>192</v>
      </c>
      <c r="E1057" s="18">
        <v>645.39009999999996</v>
      </c>
      <c r="F1057" s="8">
        <v>535314.65350000001</v>
      </c>
      <c r="G1057" s="9">
        <v>695963345</v>
      </c>
      <c r="H1057" s="18">
        <v>82.179299999999998</v>
      </c>
      <c r="I1057" s="8">
        <v>4051.9396000000002</v>
      </c>
      <c r="J1057" s="9">
        <v>4900162</v>
      </c>
      <c r="K1057" s="18">
        <v>727.56939999999997</v>
      </c>
      <c r="L1057" s="8">
        <v>539366.59310000006</v>
      </c>
      <c r="M1057" s="9">
        <v>700863507</v>
      </c>
      <c r="N1057" s="29">
        <v>13.64</v>
      </c>
      <c r="O1057" s="30">
        <v>13.715</v>
      </c>
      <c r="P1057" s="30">
        <v>12.87</v>
      </c>
      <c r="Q1057" s="30">
        <v>13.205</v>
      </c>
      <c r="R1057" s="31">
        <v>-3.1899999999999998E-2</v>
      </c>
    </row>
    <row r="1058" spans="1:18" x14ac:dyDescent="0.2">
      <c r="A1058" s="11">
        <v>45477</v>
      </c>
      <c r="B1058" s="5" t="s">
        <v>243</v>
      </c>
      <c r="C1058" s="10">
        <v>45474</v>
      </c>
      <c r="D1058" s="5" t="s">
        <v>192</v>
      </c>
      <c r="E1058" s="18">
        <v>536.99450000000002</v>
      </c>
      <c r="F1058" s="8">
        <v>391331.39360000001</v>
      </c>
      <c r="G1058" s="9">
        <v>617403690</v>
      </c>
      <c r="H1058" s="18">
        <v>85.784499999999994</v>
      </c>
      <c r="I1058" s="8">
        <v>4280.9830000000002</v>
      </c>
      <c r="J1058" s="9">
        <v>5264574</v>
      </c>
      <c r="K1058" s="18">
        <v>622.779</v>
      </c>
      <c r="L1058" s="8">
        <v>395612.37660000002</v>
      </c>
      <c r="M1058" s="9">
        <v>622668264</v>
      </c>
      <c r="N1058" s="29">
        <v>13.205</v>
      </c>
      <c r="O1058" s="30">
        <v>13.205</v>
      </c>
      <c r="P1058" s="30">
        <v>12.2575</v>
      </c>
      <c r="Q1058" s="30">
        <v>12.855</v>
      </c>
      <c r="R1058" s="31">
        <v>-2.6499999999999999E-2</v>
      </c>
    </row>
    <row r="1059" spans="1:18" x14ac:dyDescent="0.2">
      <c r="A1059" s="11">
        <v>45478</v>
      </c>
      <c r="B1059" s="5" t="s">
        <v>241</v>
      </c>
      <c r="C1059" s="10">
        <v>45474</v>
      </c>
      <c r="D1059" s="5" t="s">
        <v>192</v>
      </c>
      <c r="E1059" s="18">
        <v>421.89280000000002</v>
      </c>
      <c r="F1059" s="8">
        <v>130216.83869999999</v>
      </c>
      <c r="G1059" s="9">
        <v>177039680</v>
      </c>
      <c r="H1059" s="18">
        <v>84.186000000000007</v>
      </c>
      <c r="I1059" s="8">
        <v>4545.9106000000002</v>
      </c>
      <c r="J1059" s="9">
        <v>5536697</v>
      </c>
      <c r="K1059" s="18">
        <v>506.0788</v>
      </c>
      <c r="L1059" s="8">
        <v>134762.7493</v>
      </c>
      <c r="M1059" s="9">
        <v>182576377</v>
      </c>
      <c r="N1059" s="29">
        <v>12.855</v>
      </c>
      <c r="O1059" s="30">
        <v>12.99</v>
      </c>
      <c r="P1059" s="30">
        <v>12.08</v>
      </c>
      <c r="Q1059" s="30">
        <v>12.695</v>
      </c>
      <c r="R1059" s="31">
        <v>-1.24E-2</v>
      </c>
    </row>
    <row r="1060" spans="1:18" x14ac:dyDescent="0.2">
      <c r="A1060" s="11">
        <v>45481</v>
      </c>
      <c r="B1060" s="5" t="s">
        <v>244</v>
      </c>
      <c r="C1060" s="10">
        <v>45474</v>
      </c>
      <c r="D1060" s="5" t="s">
        <v>192</v>
      </c>
      <c r="E1060" s="18">
        <v>514.57219999999995</v>
      </c>
      <c r="F1060" s="8">
        <v>260752.30679999999</v>
      </c>
      <c r="G1060" s="9">
        <v>314484562</v>
      </c>
      <c r="H1060" s="18">
        <v>83.397099999999995</v>
      </c>
      <c r="I1060" s="8">
        <v>4479.4754000000003</v>
      </c>
      <c r="J1060" s="9">
        <v>5544045</v>
      </c>
      <c r="K1060" s="18">
        <v>597.96929999999998</v>
      </c>
      <c r="L1060" s="8">
        <v>265231.78220000002</v>
      </c>
      <c r="M1060" s="9">
        <v>320028607</v>
      </c>
      <c r="N1060" s="29">
        <v>12.695</v>
      </c>
      <c r="O1060" s="30">
        <v>13.7575</v>
      </c>
      <c r="P1060" s="30">
        <v>12.695</v>
      </c>
      <c r="Q1060" s="30">
        <v>13.6</v>
      </c>
      <c r="R1060" s="31">
        <v>7.1300000000000002E-2</v>
      </c>
    </row>
    <row r="1061" spans="1:18" x14ac:dyDescent="0.2">
      <c r="A1061" s="11">
        <v>45482</v>
      </c>
      <c r="B1061" s="5" t="s">
        <v>242</v>
      </c>
      <c r="C1061" s="10">
        <v>45474</v>
      </c>
      <c r="D1061" s="5" t="s">
        <v>192</v>
      </c>
      <c r="E1061" s="18">
        <v>438.34019999999998</v>
      </c>
      <c r="F1061" s="8">
        <v>342524.17060000001</v>
      </c>
      <c r="G1061" s="9">
        <v>402387300</v>
      </c>
      <c r="H1061" s="18">
        <v>85.711699999999993</v>
      </c>
      <c r="I1061" s="8">
        <v>4893.5245999999997</v>
      </c>
      <c r="J1061" s="9">
        <v>6302395</v>
      </c>
      <c r="K1061" s="18">
        <v>524.05190000000005</v>
      </c>
      <c r="L1061" s="8">
        <v>347417.69520000002</v>
      </c>
      <c r="M1061" s="9">
        <v>408689695</v>
      </c>
      <c r="N1061" s="29">
        <v>13.6</v>
      </c>
      <c r="O1061" s="30">
        <v>14.4025</v>
      </c>
      <c r="P1061" s="30">
        <v>12.79</v>
      </c>
      <c r="Q1061" s="30">
        <v>14.28</v>
      </c>
      <c r="R1061" s="31">
        <v>0.05</v>
      </c>
    </row>
    <row r="1062" spans="1:18" x14ac:dyDescent="0.2">
      <c r="A1062" s="11">
        <v>45483</v>
      </c>
      <c r="B1062" s="5" t="s">
        <v>240</v>
      </c>
      <c r="C1062" s="10">
        <v>45474</v>
      </c>
      <c r="D1062" s="5" t="s">
        <v>192</v>
      </c>
      <c r="E1062" s="18">
        <v>589.28499999999997</v>
      </c>
      <c r="F1062" s="8">
        <v>534745.48259999999</v>
      </c>
      <c r="G1062" s="9">
        <v>716118529</v>
      </c>
      <c r="H1062" s="18">
        <v>103.6245</v>
      </c>
      <c r="I1062" s="8">
        <v>6080.7401</v>
      </c>
      <c r="J1062" s="9">
        <v>7674459</v>
      </c>
      <c r="K1062" s="18">
        <v>692.90949999999998</v>
      </c>
      <c r="L1062" s="8">
        <v>540826.22270000004</v>
      </c>
      <c r="M1062" s="9">
        <v>723792988</v>
      </c>
      <c r="N1062" s="29">
        <v>14.28</v>
      </c>
      <c r="O1062" s="30">
        <v>14.914999999999999</v>
      </c>
      <c r="P1062" s="30">
        <v>13.407500000000001</v>
      </c>
      <c r="Q1062" s="30">
        <v>14.432499999999999</v>
      </c>
      <c r="R1062" s="31">
        <v>1.0699999999999999E-2</v>
      </c>
    </row>
    <row r="1063" spans="1:18" x14ac:dyDescent="0.2">
      <c r="A1063" s="11">
        <v>45484</v>
      </c>
      <c r="B1063" s="5" t="s">
        <v>243</v>
      </c>
      <c r="C1063" s="10">
        <v>45474</v>
      </c>
      <c r="D1063" s="5" t="s">
        <v>192</v>
      </c>
      <c r="E1063" s="18">
        <v>570.1825</v>
      </c>
      <c r="F1063" s="8">
        <v>412321.20039999997</v>
      </c>
      <c r="G1063" s="9">
        <v>648762610</v>
      </c>
      <c r="H1063" s="18">
        <v>78.155799999999999</v>
      </c>
      <c r="I1063" s="8">
        <v>4637.7857000000004</v>
      </c>
      <c r="J1063" s="9">
        <v>5776697</v>
      </c>
      <c r="K1063" s="18">
        <v>648.3383</v>
      </c>
      <c r="L1063" s="8">
        <v>416958.98609999998</v>
      </c>
      <c r="M1063" s="9">
        <v>654539307</v>
      </c>
      <c r="N1063" s="29">
        <v>14.432499999999999</v>
      </c>
      <c r="O1063" s="30">
        <v>14.432499999999999</v>
      </c>
      <c r="P1063" s="30">
        <v>12.68</v>
      </c>
      <c r="Q1063" s="30">
        <v>13.994999999999999</v>
      </c>
      <c r="R1063" s="31">
        <v>-3.0300000000000001E-2</v>
      </c>
    </row>
    <row r="1064" spans="1:18" x14ac:dyDescent="0.2">
      <c r="A1064" s="11">
        <v>45485</v>
      </c>
      <c r="B1064" s="5" t="s">
        <v>241</v>
      </c>
      <c r="C1064" s="10">
        <v>45474</v>
      </c>
      <c r="D1064" s="5" t="s">
        <v>192</v>
      </c>
      <c r="E1064" s="18">
        <v>421.2577</v>
      </c>
      <c r="F1064" s="8">
        <v>135748.0827</v>
      </c>
      <c r="G1064" s="9">
        <v>185873851</v>
      </c>
      <c r="H1064" s="18">
        <v>100.065</v>
      </c>
      <c r="I1064" s="8">
        <v>6163.8627999999999</v>
      </c>
      <c r="J1064" s="9">
        <v>7763186</v>
      </c>
      <c r="K1064" s="18">
        <v>521.32270000000005</v>
      </c>
      <c r="L1064" s="8">
        <v>141911.9455</v>
      </c>
      <c r="M1064" s="9">
        <v>193637037</v>
      </c>
      <c r="N1064" s="29">
        <v>13.994999999999999</v>
      </c>
      <c r="O1064" s="30">
        <v>14.0525</v>
      </c>
      <c r="P1064" s="30">
        <v>13.2225</v>
      </c>
      <c r="Q1064" s="30">
        <v>13.725</v>
      </c>
      <c r="R1064" s="31">
        <v>-1.9300000000000001E-2</v>
      </c>
    </row>
    <row r="1065" spans="1:18" x14ac:dyDescent="0.2">
      <c r="A1065" s="11">
        <v>45488</v>
      </c>
      <c r="B1065" s="5" t="s">
        <v>244</v>
      </c>
      <c r="C1065" s="10">
        <v>45474</v>
      </c>
      <c r="D1065" s="5" t="s">
        <v>192</v>
      </c>
      <c r="E1065" s="18">
        <v>462.85250000000002</v>
      </c>
      <c r="F1065" s="8">
        <v>244515.67290000001</v>
      </c>
      <c r="G1065" s="9">
        <v>301303577</v>
      </c>
      <c r="H1065" s="18">
        <v>85.2898</v>
      </c>
      <c r="I1065" s="8">
        <v>5275.2379000000001</v>
      </c>
      <c r="J1065" s="9">
        <v>6719850</v>
      </c>
      <c r="K1065" s="18">
        <v>548.14229999999998</v>
      </c>
      <c r="L1065" s="8">
        <v>249790.91080000001</v>
      </c>
      <c r="M1065" s="9">
        <v>308023427</v>
      </c>
      <c r="N1065" s="29">
        <v>13.725</v>
      </c>
      <c r="O1065" s="30">
        <v>14.34</v>
      </c>
      <c r="P1065" s="30">
        <v>13.567500000000001</v>
      </c>
      <c r="Q1065" s="30">
        <v>14.1875</v>
      </c>
      <c r="R1065" s="31">
        <v>3.3700000000000001E-2</v>
      </c>
    </row>
    <row r="1066" spans="1:18" x14ac:dyDescent="0.2">
      <c r="A1066" s="11">
        <v>45489</v>
      </c>
      <c r="B1066" s="5" t="s">
        <v>242</v>
      </c>
      <c r="C1066" s="10">
        <v>45474</v>
      </c>
      <c r="D1066" s="5" t="s">
        <v>192</v>
      </c>
      <c r="E1066" s="18">
        <v>476.01280000000003</v>
      </c>
      <c r="F1066" s="8">
        <v>501117.5919</v>
      </c>
      <c r="G1066" s="9">
        <v>626825611</v>
      </c>
      <c r="H1066" s="18">
        <v>85.7089</v>
      </c>
      <c r="I1066" s="8">
        <v>5337.7411000000002</v>
      </c>
      <c r="J1066" s="9">
        <v>6683316</v>
      </c>
      <c r="K1066" s="18">
        <v>561.72170000000006</v>
      </c>
      <c r="L1066" s="8">
        <v>506455.33299999998</v>
      </c>
      <c r="M1066" s="9">
        <v>633508927</v>
      </c>
      <c r="N1066" s="29">
        <v>14.1875</v>
      </c>
      <c r="O1066" s="30">
        <v>14.5875</v>
      </c>
      <c r="P1066" s="30">
        <v>13.8025</v>
      </c>
      <c r="Q1066" s="30">
        <v>14.2225</v>
      </c>
      <c r="R1066" s="31">
        <v>2.5000000000000001E-3</v>
      </c>
    </row>
    <row r="1067" spans="1:18" x14ac:dyDescent="0.2">
      <c r="A1067" s="11">
        <v>45491</v>
      </c>
      <c r="B1067" s="5" t="s">
        <v>243</v>
      </c>
      <c r="C1067" s="10">
        <v>45474</v>
      </c>
      <c r="D1067" s="5" t="s">
        <v>192</v>
      </c>
      <c r="E1067" s="18">
        <v>709.77189999999996</v>
      </c>
      <c r="F1067" s="8">
        <v>508513.75309999997</v>
      </c>
      <c r="G1067" s="9">
        <v>806366934</v>
      </c>
      <c r="H1067" s="18">
        <v>112.9402</v>
      </c>
      <c r="I1067" s="8">
        <v>7457.6118999999999</v>
      </c>
      <c r="J1067" s="9">
        <v>9091793</v>
      </c>
      <c r="K1067" s="18">
        <v>822.71209999999996</v>
      </c>
      <c r="L1067" s="8">
        <v>515971.36499999999</v>
      </c>
      <c r="M1067" s="9">
        <v>815458727</v>
      </c>
      <c r="N1067" s="29">
        <v>14.2225</v>
      </c>
      <c r="O1067" s="30">
        <v>14.71</v>
      </c>
      <c r="P1067" s="30">
        <v>13.75</v>
      </c>
      <c r="Q1067" s="30">
        <v>14.51</v>
      </c>
      <c r="R1067" s="31">
        <v>2.0199999999999999E-2</v>
      </c>
    </row>
    <row r="1068" spans="1:18" x14ac:dyDescent="0.2">
      <c r="A1068" s="11">
        <v>45492</v>
      </c>
      <c r="B1068" s="5" t="s">
        <v>241</v>
      </c>
      <c r="C1068" s="10">
        <v>45474</v>
      </c>
      <c r="D1068" s="5" t="s">
        <v>192</v>
      </c>
      <c r="E1068" s="18">
        <v>415.76499999999999</v>
      </c>
      <c r="F1068" s="8">
        <v>86831.3698</v>
      </c>
      <c r="G1068" s="9">
        <v>116329757</v>
      </c>
      <c r="H1068" s="18">
        <v>93.860500000000002</v>
      </c>
      <c r="I1068" s="8">
        <v>7333.9135999999999</v>
      </c>
      <c r="J1068" s="9">
        <v>9170586</v>
      </c>
      <c r="K1068" s="18">
        <v>509.62549999999999</v>
      </c>
      <c r="L1068" s="8">
        <v>94165.2834</v>
      </c>
      <c r="M1068" s="9">
        <v>125500343</v>
      </c>
      <c r="N1068" s="29">
        <v>14.51</v>
      </c>
      <c r="O1068" s="30">
        <v>14.965</v>
      </c>
      <c r="P1068" s="30">
        <v>12.737500000000001</v>
      </c>
      <c r="Q1068" s="30">
        <v>14.824999999999999</v>
      </c>
      <c r="R1068" s="31">
        <v>2.1700000000000001E-2</v>
      </c>
    </row>
    <row r="1069" spans="1:18" x14ac:dyDescent="0.2">
      <c r="A1069" s="11">
        <v>45495</v>
      </c>
      <c r="B1069" s="5" t="s">
        <v>244</v>
      </c>
      <c r="C1069" s="10">
        <v>45474</v>
      </c>
      <c r="D1069" s="5" t="s">
        <v>192</v>
      </c>
      <c r="E1069" s="18">
        <v>632.60739999999998</v>
      </c>
      <c r="F1069" s="8">
        <v>289839.07209999999</v>
      </c>
      <c r="G1069" s="9">
        <v>335851019</v>
      </c>
      <c r="H1069" s="18">
        <v>77.500200000000007</v>
      </c>
      <c r="I1069" s="8">
        <v>6570.1927999999998</v>
      </c>
      <c r="J1069" s="9">
        <v>8257057</v>
      </c>
      <c r="K1069" s="18">
        <v>710.10760000000005</v>
      </c>
      <c r="L1069" s="8">
        <v>296409.26490000001</v>
      </c>
      <c r="M1069" s="9">
        <v>344108076</v>
      </c>
      <c r="N1069" s="29">
        <v>14.824999999999999</v>
      </c>
      <c r="O1069" s="30">
        <v>15.625</v>
      </c>
      <c r="P1069" s="30">
        <v>13.115</v>
      </c>
      <c r="Q1069" s="30">
        <v>15.4375</v>
      </c>
      <c r="R1069" s="31">
        <v>4.1300000000000003E-2</v>
      </c>
    </row>
    <row r="1070" spans="1:18" x14ac:dyDescent="0.2">
      <c r="A1070" s="11">
        <v>45496</v>
      </c>
      <c r="B1070" s="5" t="s">
        <v>242</v>
      </c>
      <c r="C1070" s="10">
        <v>45474</v>
      </c>
      <c r="D1070" s="5" t="s">
        <v>192</v>
      </c>
      <c r="E1070" s="18">
        <v>1130.6614</v>
      </c>
      <c r="F1070" s="8">
        <v>521905.21509999997</v>
      </c>
      <c r="G1070" s="9">
        <v>627479456</v>
      </c>
      <c r="H1070" s="18">
        <v>110.3075</v>
      </c>
      <c r="I1070" s="8">
        <v>9926.4087</v>
      </c>
      <c r="J1070" s="9">
        <v>12615178</v>
      </c>
      <c r="K1070" s="18">
        <v>1240.9689000000001</v>
      </c>
      <c r="L1070" s="8">
        <v>531831.62379999994</v>
      </c>
      <c r="M1070" s="9">
        <v>640094634</v>
      </c>
      <c r="N1070" s="29">
        <v>15.4375</v>
      </c>
      <c r="O1070" s="30">
        <v>16.065000000000001</v>
      </c>
      <c r="P1070" s="30">
        <v>12.592499999999999</v>
      </c>
      <c r="Q1070" s="30">
        <v>12.7475</v>
      </c>
      <c r="R1070" s="31">
        <v>-0.17430000000000001</v>
      </c>
    </row>
    <row r="1071" spans="1:18" x14ac:dyDescent="0.2">
      <c r="A1071" s="11">
        <v>45497</v>
      </c>
      <c r="B1071" s="5" t="s">
        <v>240</v>
      </c>
      <c r="C1071" s="10">
        <v>45474</v>
      </c>
      <c r="D1071" s="5" t="s">
        <v>192</v>
      </c>
      <c r="E1071" s="18">
        <v>926.13160000000005</v>
      </c>
      <c r="F1071" s="8">
        <v>698391.20849999995</v>
      </c>
      <c r="G1071" s="9">
        <v>936338462</v>
      </c>
      <c r="H1071" s="18">
        <v>73.942800000000005</v>
      </c>
      <c r="I1071" s="8">
        <v>7370.7102000000004</v>
      </c>
      <c r="J1071" s="9">
        <v>9193664</v>
      </c>
      <c r="K1071" s="18">
        <v>1000.0744</v>
      </c>
      <c r="L1071" s="8">
        <v>705761.91870000004</v>
      </c>
      <c r="M1071" s="9">
        <v>945532126</v>
      </c>
      <c r="N1071" s="29">
        <v>12.7475</v>
      </c>
      <c r="O1071" s="30">
        <v>14.0375</v>
      </c>
      <c r="P1071" s="30">
        <v>11.6175</v>
      </c>
      <c r="Q1071" s="30">
        <v>11.762499999999999</v>
      </c>
      <c r="R1071" s="31">
        <v>-7.7299999999999994E-2</v>
      </c>
    </row>
    <row r="1072" spans="1:18" x14ac:dyDescent="0.2">
      <c r="A1072" s="11">
        <v>45498</v>
      </c>
      <c r="B1072" s="5" t="s">
        <v>243</v>
      </c>
      <c r="C1072" s="10">
        <v>45474</v>
      </c>
      <c r="D1072" s="5" t="s">
        <v>192</v>
      </c>
      <c r="E1072" s="18">
        <v>563.5308</v>
      </c>
      <c r="F1072" s="8">
        <v>441474.76750000002</v>
      </c>
      <c r="G1072" s="9">
        <v>711120741</v>
      </c>
      <c r="H1072" s="18">
        <v>76.820599999999999</v>
      </c>
      <c r="I1072" s="8">
        <v>4722.5937999999996</v>
      </c>
      <c r="J1072" s="9">
        <v>6043492</v>
      </c>
      <c r="K1072" s="18">
        <v>640.35140000000001</v>
      </c>
      <c r="L1072" s="8">
        <v>446197.36129999999</v>
      </c>
      <c r="M1072" s="9">
        <v>717164233</v>
      </c>
      <c r="N1072" s="29">
        <v>11.762499999999999</v>
      </c>
      <c r="O1072" s="30">
        <v>13.217499999999999</v>
      </c>
      <c r="P1072" s="30">
        <v>11.275</v>
      </c>
      <c r="Q1072" s="30">
        <v>12.6175</v>
      </c>
      <c r="R1072" s="31">
        <v>7.2700000000000001E-2</v>
      </c>
    </row>
    <row r="1073" spans="1:18" x14ac:dyDescent="0.2">
      <c r="A1073" s="11">
        <v>45499</v>
      </c>
      <c r="B1073" s="5" t="s">
        <v>241</v>
      </c>
      <c r="C1073" s="10">
        <v>45474</v>
      </c>
      <c r="D1073" s="5" t="s">
        <v>192</v>
      </c>
      <c r="E1073" s="18">
        <v>450.452</v>
      </c>
      <c r="F1073" s="8">
        <v>131629.80069999999</v>
      </c>
      <c r="G1073" s="9">
        <v>195791888</v>
      </c>
      <c r="H1073" s="18">
        <v>100.1092</v>
      </c>
      <c r="I1073" s="8">
        <v>4690.8525</v>
      </c>
      <c r="J1073" s="9">
        <v>5762658</v>
      </c>
      <c r="K1073" s="18">
        <v>550.56119999999999</v>
      </c>
      <c r="L1073" s="8">
        <v>136320.6532</v>
      </c>
      <c r="M1073" s="9">
        <v>201554546</v>
      </c>
      <c r="N1073" s="29">
        <v>12.6175</v>
      </c>
      <c r="O1073" s="30">
        <v>13.135</v>
      </c>
      <c r="P1073" s="30">
        <v>11.977499999999999</v>
      </c>
      <c r="Q1073" s="30">
        <v>12.2475</v>
      </c>
      <c r="R1073" s="31">
        <v>-2.93E-2</v>
      </c>
    </row>
    <row r="1074" spans="1:18" x14ac:dyDescent="0.2">
      <c r="A1074" s="11">
        <v>45502</v>
      </c>
      <c r="B1074" s="5" t="s">
        <v>244</v>
      </c>
      <c r="C1074" s="10">
        <v>45474</v>
      </c>
      <c r="D1074" s="5" t="s">
        <v>192</v>
      </c>
      <c r="E1074" s="18">
        <v>708.60590000000002</v>
      </c>
      <c r="F1074" s="8">
        <v>335488.17090000003</v>
      </c>
      <c r="G1074" s="9">
        <v>498085745</v>
      </c>
      <c r="H1074" s="18">
        <v>99.169300000000007</v>
      </c>
      <c r="I1074" s="8">
        <v>4676.4165000000003</v>
      </c>
      <c r="J1074" s="9">
        <v>5608276</v>
      </c>
      <c r="K1074" s="18">
        <v>807.77520000000004</v>
      </c>
      <c r="L1074" s="8">
        <v>340164.58740000002</v>
      </c>
      <c r="M1074" s="9">
        <v>503694021</v>
      </c>
      <c r="N1074" s="29">
        <v>12.2475</v>
      </c>
      <c r="O1074" s="30">
        <v>13.255000000000001</v>
      </c>
      <c r="P1074" s="30">
        <v>12.0275</v>
      </c>
      <c r="Q1074" s="30">
        <v>12.945</v>
      </c>
      <c r="R1074" s="31">
        <v>5.7000000000000002E-2</v>
      </c>
    </row>
    <row r="1075" spans="1:18" x14ac:dyDescent="0.2">
      <c r="A1075" s="11">
        <v>45503</v>
      </c>
      <c r="B1075" s="5" t="s">
        <v>242</v>
      </c>
      <c r="C1075" s="10">
        <v>45474</v>
      </c>
      <c r="D1075" s="5" t="s">
        <v>192</v>
      </c>
      <c r="E1075" s="18">
        <v>748.64880000000005</v>
      </c>
      <c r="F1075" s="8">
        <v>497299.18770000001</v>
      </c>
      <c r="G1075" s="9">
        <v>796225591</v>
      </c>
      <c r="H1075" s="18">
        <v>92.855699999999999</v>
      </c>
      <c r="I1075" s="8">
        <v>4323.7754000000004</v>
      </c>
      <c r="J1075" s="9">
        <v>5128243</v>
      </c>
      <c r="K1075" s="18">
        <v>841.50450000000001</v>
      </c>
      <c r="L1075" s="8">
        <v>501622.96309999999</v>
      </c>
      <c r="M1075" s="9">
        <v>801353834</v>
      </c>
      <c r="N1075" s="29">
        <v>12.945</v>
      </c>
      <c r="O1075" s="30">
        <v>13.26</v>
      </c>
      <c r="P1075" s="30">
        <v>11.715</v>
      </c>
      <c r="Q1075" s="30">
        <v>12.88</v>
      </c>
      <c r="R1075" s="31">
        <v>-5.0000000000000001E-3</v>
      </c>
    </row>
    <row r="1076" spans="1:18" x14ac:dyDescent="0.2">
      <c r="A1076" s="11">
        <v>45504</v>
      </c>
      <c r="B1076" s="5" t="s">
        <v>240</v>
      </c>
      <c r="C1076" s="10">
        <v>45474</v>
      </c>
      <c r="D1076" s="5" t="s">
        <v>192</v>
      </c>
      <c r="E1076" s="18">
        <v>596.80359999999996</v>
      </c>
      <c r="F1076" s="8">
        <v>556438.73219999997</v>
      </c>
      <c r="G1076" s="9">
        <v>740560343</v>
      </c>
      <c r="H1076" s="18">
        <v>93.394000000000005</v>
      </c>
      <c r="I1076" s="8">
        <v>4354.4349000000002</v>
      </c>
      <c r="J1076" s="9">
        <v>5155029</v>
      </c>
      <c r="K1076" s="18">
        <v>690.19759999999997</v>
      </c>
      <c r="L1076" s="8">
        <v>560793.16709999996</v>
      </c>
      <c r="M1076" s="9">
        <v>745715372</v>
      </c>
      <c r="N1076" s="29">
        <v>12.88</v>
      </c>
      <c r="O1076" s="30">
        <v>13.387499999999999</v>
      </c>
      <c r="P1076" s="30">
        <v>11.6225</v>
      </c>
      <c r="Q1076" s="30">
        <v>13.25</v>
      </c>
      <c r="R1076" s="31">
        <v>2.87E-2</v>
      </c>
    </row>
    <row r="1077" spans="1:18" x14ac:dyDescent="0.2">
      <c r="A1077" s="11">
        <v>45505</v>
      </c>
      <c r="B1077" s="5" t="s">
        <v>243</v>
      </c>
      <c r="C1077" s="10">
        <v>45505</v>
      </c>
      <c r="D1077" s="5" t="s">
        <v>192</v>
      </c>
      <c r="E1077" s="18">
        <v>522.73779999999999</v>
      </c>
      <c r="F1077" s="8">
        <v>424495.41529999999</v>
      </c>
      <c r="G1077" s="9">
        <v>666558092</v>
      </c>
      <c r="H1077" s="18">
        <v>107.1345</v>
      </c>
      <c r="I1077" s="8">
        <v>5468.152</v>
      </c>
      <c r="J1077" s="9">
        <v>6707543</v>
      </c>
      <c r="K1077" s="18">
        <v>629.8723</v>
      </c>
      <c r="L1077" s="8">
        <v>429963.5673</v>
      </c>
      <c r="M1077" s="9">
        <v>673265635</v>
      </c>
      <c r="N1077" s="29">
        <v>13.25</v>
      </c>
      <c r="O1077" s="30">
        <v>13.305</v>
      </c>
      <c r="P1077" s="30">
        <v>11.9825</v>
      </c>
      <c r="Q1077" s="30">
        <v>12.93</v>
      </c>
      <c r="R1077" s="31">
        <v>-2.4199999999999999E-2</v>
      </c>
    </row>
    <row r="1078" spans="1:18" x14ac:dyDescent="0.2">
      <c r="A1078" s="11">
        <v>45506</v>
      </c>
      <c r="B1078" s="5" t="s">
        <v>241</v>
      </c>
      <c r="C1078" s="10">
        <v>45505</v>
      </c>
      <c r="D1078" s="5" t="s">
        <v>192</v>
      </c>
      <c r="E1078" s="18">
        <v>450.09649999999999</v>
      </c>
      <c r="F1078" s="8">
        <v>124079.07309999999</v>
      </c>
      <c r="G1078" s="9">
        <v>182701759</v>
      </c>
      <c r="H1078" s="18">
        <v>94.290300000000002</v>
      </c>
      <c r="I1078" s="8">
        <v>5123.9809999999998</v>
      </c>
      <c r="J1078" s="9">
        <v>6265553</v>
      </c>
      <c r="K1078" s="18">
        <v>544.38679999999999</v>
      </c>
      <c r="L1078" s="8">
        <v>129203.05409999999</v>
      </c>
      <c r="M1078" s="9">
        <v>188967312</v>
      </c>
      <c r="N1078" s="29">
        <v>12.93</v>
      </c>
      <c r="O1078" s="30">
        <v>14.51</v>
      </c>
      <c r="P1078" s="30">
        <v>11.692500000000001</v>
      </c>
      <c r="Q1078" s="30">
        <v>14.32</v>
      </c>
      <c r="R1078" s="31">
        <v>0.1075</v>
      </c>
    </row>
    <row r="1079" spans="1:18" x14ac:dyDescent="0.2">
      <c r="A1079" s="11">
        <v>45509</v>
      </c>
      <c r="B1079" s="5" t="s">
        <v>244</v>
      </c>
      <c r="C1079" s="10">
        <v>45505</v>
      </c>
      <c r="D1079" s="5" t="s">
        <v>192</v>
      </c>
      <c r="E1079" s="18">
        <v>899.54330000000004</v>
      </c>
      <c r="F1079" s="8">
        <v>294916.96149999998</v>
      </c>
      <c r="G1079" s="9">
        <v>457348633</v>
      </c>
      <c r="H1079" s="18">
        <v>115.9796</v>
      </c>
      <c r="I1079" s="8">
        <v>6324.4255999999996</v>
      </c>
      <c r="J1079" s="9">
        <v>8030529</v>
      </c>
      <c r="K1079" s="18">
        <v>1015.5229</v>
      </c>
      <c r="L1079" s="8">
        <v>301241.38709999999</v>
      </c>
      <c r="M1079" s="9">
        <v>465379162</v>
      </c>
      <c r="N1079" s="29">
        <v>14.32</v>
      </c>
      <c r="O1079" s="30">
        <v>23.1525</v>
      </c>
      <c r="P1079" s="30">
        <v>13.907500000000001</v>
      </c>
      <c r="Q1079" s="30">
        <v>20.3675</v>
      </c>
      <c r="R1079" s="31">
        <v>0.42230000000000001</v>
      </c>
    </row>
    <row r="1080" spans="1:18" x14ac:dyDescent="0.2">
      <c r="A1080" s="11">
        <v>45510</v>
      </c>
      <c r="B1080" s="5" t="s">
        <v>242</v>
      </c>
      <c r="C1080" s="10">
        <v>45505</v>
      </c>
      <c r="D1080" s="5" t="s">
        <v>192</v>
      </c>
      <c r="E1080" s="18">
        <v>837.50810000000001</v>
      </c>
      <c r="F1080" s="8">
        <v>472559.85969999997</v>
      </c>
      <c r="G1080" s="9">
        <v>777894676</v>
      </c>
      <c r="H1080" s="18">
        <v>87.394199999999998</v>
      </c>
      <c r="I1080" s="8">
        <v>4809.7245000000003</v>
      </c>
      <c r="J1080" s="9">
        <v>6090986</v>
      </c>
      <c r="K1080" s="18">
        <v>924.90229999999997</v>
      </c>
      <c r="L1080" s="8">
        <v>477369.58419999998</v>
      </c>
      <c r="M1080" s="9">
        <v>783985662</v>
      </c>
      <c r="N1080" s="29">
        <v>20.3675</v>
      </c>
      <c r="O1080" s="30">
        <v>20.3675</v>
      </c>
      <c r="P1080" s="30">
        <v>14.8675</v>
      </c>
      <c r="Q1080" s="30">
        <v>18.7425</v>
      </c>
      <c r="R1080" s="31">
        <v>-7.9799999999999996E-2</v>
      </c>
    </row>
    <row r="1081" spans="1:18" x14ac:dyDescent="0.2">
      <c r="A1081" s="11">
        <v>45511</v>
      </c>
      <c r="B1081" s="5" t="s">
        <v>240</v>
      </c>
      <c r="C1081" s="10">
        <v>45505</v>
      </c>
      <c r="D1081" s="5" t="s">
        <v>192</v>
      </c>
      <c r="E1081" s="18">
        <v>747.43820000000005</v>
      </c>
      <c r="F1081" s="8">
        <v>600987.78449999995</v>
      </c>
      <c r="G1081" s="9">
        <v>827953491</v>
      </c>
      <c r="H1081" s="18">
        <v>76.553700000000006</v>
      </c>
      <c r="I1081" s="8">
        <v>4267.5766000000003</v>
      </c>
      <c r="J1081" s="9">
        <v>5272891</v>
      </c>
      <c r="K1081" s="18">
        <v>823.99189999999999</v>
      </c>
      <c r="L1081" s="8">
        <v>605255.36109999998</v>
      </c>
      <c r="M1081" s="9">
        <v>833226382</v>
      </c>
      <c r="N1081" s="29">
        <v>18.7425</v>
      </c>
      <c r="O1081" s="30">
        <v>18.7425</v>
      </c>
      <c r="P1081" s="30">
        <v>13.7225</v>
      </c>
      <c r="Q1081" s="30">
        <v>16.170000000000002</v>
      </c>
      <c r="R1081" s="31">
        <v>-0.13730000000000001</v>
      </c>
    </row>
    <row r="1082" spans="1:18" x14ac:dyDescent="0.2">
      <c r="A1082" s="11">
        <v>45512</v>
      </c>
      <c r="B1082" s="5" t="s">
        <v>243</v>
      </c>
      <c r="C1082" s="10">
        <v>45505</v>
      </c>
      <c r="D1082" s="5" t="s">
        <v>192</v>
      </c>
      <c r="E1082" s="18">
        <v>802.71079999999995</v>
      </c>
      <c r="F1082" s="8">
        <v>491656.3774</v>
      </c>
      <c r="G1082" s="9">
        <v>797768365</v>
      </c>
      <c r="H1082" s="18">
        <v>77.943600000000004</v>
      </c>
      <c r="I1082" s="8">
        <v>4491.6423000000004</v>
      </c>
      <c r="J1082" s="9">
        <v>5579740</v>
      </c>
      <c r="K1082" s="18">
        <v>880.65440000000001</v>
      </c>
      <c r="L1082" s="8">
        <v>496148.0197</v>
      </c>
      <c r="M1082" s="9">
        <v>803348105</v>
      </c>
      <c r="N1082" s="29">
        <v>16.170000000000002</v>
      </c>
      <c r="O1082" s="30">
        <v>17.23</v>
      </c>
      <c r="P1082" s="30">
        <v>14.38</v>
      </c>
      <c r="Q1082" s="30">
        <v>16.602499999999999</v>
      </c>
      <c r="R1082" s="31">
        <v>2.6700000000000002E-2</v>
      </c>
    </row>
    <row r="1083" spans="1:18" x14ac:dyDescent="0.2">
      <c r="A1083" s="11">
        <v>45513</v>
      </c>
      <c r="B1083" s="5" t="s">
        <v>241</v>
      </c>
      <c r="C1083" s="10">
        <v>45505</v>
      </c>
      <c r="D1083" s="5" t="s">
        <v>192</v>
      </c>
      <c r="E1083" s="18">
        <v>379.85039999999998</v>
      </c>
      <c r="F1083" s="8">
        <v>100981.08440000001</v>
      </c>
      <c r="G1083" s="9">
        <v>151417820</v>
      </c>
      <c r="H1083" s="18">
        <v>82.146199999999993</v>
      </c>
      <c r="I1083" s="8">
        <v>4817.0816999999997</v>
      </c>
      <c r="J1083" s="9">
        <v>5866220</v>
      </c>
      <c r="K1083" s="18">
        <v>461.9966</v>
      </c>
      <c r="L1083" s="8">
        <v>105798.1661</v>
      </c>
      <c r="M1083" s="9">
        <v>157284040</v>
      </c>
      <c r="N1083" s="29">
        <v>16.602499999999999</v>
      </c>
      <c r="O1083" s="30">
        <v>16.602499999999999</v>
      </c>
      <c r="P1083" s="30">
        <v>13.432499999999999</v>
      </c>
      <c r="Q1083" s="30">
        <v>15.335000000000001</v>
      </c>
      <c r="R1083" s="31">
        <v>-7.6300000000000007E-2</v>
      </c>
    </row>
    <row r="1084" spans="1:18" x14ac:dyDescent="0.2">
      <c r="A1084" s="11">
        <v>45516</v>
      </c>
      <c r="B1084" s="5" t="s">
        <v>244</v>
      </c>
      <c r="C1084" s="10">
        <v>45505</v>
      </c>
      <c r="D1084" s="5" t="s">
        <v>192</v>
      </c>
      <c r="E1084" s="18">
        <v>627.18690000000004</v>
      </c>
      <c r="F1084" s="8">
        <v>284573.77370000002</v>
      </c>
      <c r="G1084" s="9">
        <v>436931988</v>
      </c>
      <c r="H1084" s="18">
        <v>84.910499999999999</v>
      </c>
      <c r="I1084" s="8">
        <v>5084.6904000000004</v>
      </c>
      <c r="J1084" s="9">
        <v>6185460</v>
      </c>
      <c r="K1084" s="18">
        <v>712.09739999999999</v>
      </c>
      <c r="L1084" s="8">
        <v>289658.46409999998</v>
      </c>
      <c r="M1084" s="9">
        <v>443117448</v>
      </c>
      <c r="N1084" s="29">
        <v>15.335000000000001</v>
      </c>
      <c r="O1084" s="30">
        <v>16.557500000000001</v>
      </c>
      <c r="P1084" s="30">
        <v>13.395</v>
      </c>
      <c r="Q1084" s="30">
        <v>15.8675</v>
      </c>
      <c r="R1084" s="31">
        <v>3.4700000000000002E-2</v>
      </c>
    </row>
    <row r="1085" spans="1:18" x14ac:dyDescent="0.2">
      <c r="A1085" s="11">
        <v>45517</v>
      </c>
      <c r="B1085" s="5" t="s">
        <v>242</v>
      </c>
      <c r="C1085" s="10">
        <v>45505</v>
      </c>
      <c r="D1085" s="5" t="s">
        <v>192</v>
      </c>
      <c r="E1085" s="18">
        <v>692.7636</v>
      </c>
      <c r="F1085" s="8">
        <v>485604.45760000002</v>
      </c>
      <c r="G1085" s="9">
        <v>797991401</v>
      </c>
      <c r="H1085" s="18">
        <v>70.866799999999998</v>
      </c>
      <c r="I1085" s="8">
        <v>4850.9922999999999</v>
      </c>
      <c r="J1085" s="9">
        <v>5904018</v>
      </c>
      <c r="K1085" s="18">
        <v>763.63040000000001</v>
      </c>
      <c r="L1085" s="8">
        <v>490455.44990000001</v>
      </c>
      <c r="M1085" s="9">
        <v>803895419</v>
      </c>
      <c r="N1085" s="29">
        <v>15.8675</v>
      </c>
      <c r="O1085" s="30">
        <v>16.375</v>
      </c>
      <c r="P1085" s="30">
        <v>14.2225</v>
      </c>
      <c r="Q1085" s="30">
        <v>16.1675</v>
      </c>
      <c r="R1085" s="31">
        <v>1.89E-2</v>
      </c>
    </row>
    <row r="1086" spans="1:18" x14ac:dyDescent="0.2">
      <c r="A1086" s="11">
        <v>45518</v>
      </c>
      <c r="B1086" s="5" t="s">
        <v>240</v>
      </c>
      <c r="C1086" s="10">
        <v>45505</v>
      </c>
      <c r="D1086" s="5" t="s">
        <v>192</v>
      </c>
      <c r="E1086" s="18">
        <v>499.11790000000002</v>
      </c>
      <c r="F1086" s="8">
        <v>570208.70620000002</v>
      </c>
      <c r="G1086" s="9">
        <v>825973489</v>
      </c>
      <c r="H1086" s="18">
        <v>71.7547</v>
      </c>
      <c r="I1086" s="8">
        <v>5174.1695</v>
      </c>
      <c r="J1086" s="9">
        <v>6223108</v>
      </c>
      <c r="K1086" s="18">
        <v>570.87260000000003</v>
      </c>
      <c r="L1086" s="8">
        <v>575382.87569999998</v>
      </c>
      <c r="M1086" s="9">
        <v>832196597</v>
      </c>
      <c r="N1086" s="29">
        <v>16.1675</v>
      </c>
      <c r="O1086" s="30">
        <v>16.22</v>
      </c>
      <c r="P1086" s="30">
        <v>13.8225</v>
      </c>
      <c r="Q1086" s="30">
        <v>15.435</v>
      </c>
      <c r="R1086" s="31">
        <v>-4.53E-2</v>
      </c>
    </row>
    <row r="1087" spans="1:18" x14ac:dyDescent="0.2">
      <c r="A1087" s="11">
        <v>45520</v>
      </c>
      <c r="B1087" s="5" t="s">
        <v>241</v>
      </c>
      <c r="C1087" s="10">
        <v>45505</v>
      </c>
      <c r="D1087" s="5" t="s">
        <v>192</v>
      </c>
      <c r="E1087" s="18">
        <v>491.70229999999998</v>
      </c>
      <c r="F1087" s="8">
        <v>140980.1305</v>
      </c>
      <c r="G1087" s="9">
        <v>212188419</v>
      </c>
      <c r="H1087" s="18">
        <v>69.500200000000007</v>
      </c>
      <c r="I1087" s="8">
        <v>5631.2016000000003</v>
      </c>
      <c r="J1087" s="9">
        <v>6915674</v>
      </c>
      <c r="K1087" s="18">
        <v>561.20249999999999</v>
      </c>
      <c r="L1087" s="8">
        <v>146611.3321</v>
      </c>
      <c r="M1087" s="9">
        <v>219104093</v>
      </c>
      <c r="N1087" s="29">
        <v>15.435</v>
      </c>
      <c r="O1087" s="30">
        <v>15.435</v>
      </c>
      <c r="P1087" s="30">
        <v>12.95</v>
      </c>
      <c r="Q1087" s="30">
        <v>14.4025</v>
      </c>
      <c r="R1087" s="31">
        <v>-6.6900000000000001E-2</v>
      </c>
    </row>
    <row r="1088" spans="1:18" x14ac:dyDescent="0.2">
      <c r="A1088" s="11">
        <v>45523</v>
      </c>
      <c r="B1088" s="5" t="s">
        <v>244</v>
      </c>
      <c r="C1088" s="10">
        <v>45505</v>
      </c>
      <c r="D1088" s="5" t="s">
        <v>192</v>
      </c>
      <c r="E1088" s="18">
        <v>559.56010000000003</v>
      </c>
      <c r="F1088" s="8">
        <v>281742.17450000002</v>
      </c>
      <c r="G1088" s="9">
        <v>431643572</v>
      </c>
      <c r="H1088" s="18">
        <v>59.807699999999997</v>
      </c>
      <c r="I1088" s="8">
        <v>4958.8535000000002</v>
      </c>
      <c r="J1088" s="9">
        <v>5969095</v>
      </c>
      <c r="K1088" s="18">
        <v>619.36779999999999</v>
      </c>
      <c r="L1088" s="8">
        <v>286701.02799999999</v>
      </c>
      <c r="M1088" s="9">
        <v>437612667</v>
      </c>
      <c r="N1088" s="29">
        <v>14.4025</v>
      </c>
      <c r="O1088" s="30">
        <v>14.83</v>
      </c>
      <c r="P1088" s="30">
        <v>13.1975</v>
      </c>
      <c r="Q1088" s="30">
        <v>14.315</v>
      </c>
      <c r="R1088" s="31">
        <v>-6.1000000000000004E-3</v>
      </c>
    </row>
    <row r="1089" spans="1:18" x14ac:dyDescent="0.2">
      <c r="A1089" s="11">
        <v>45524</v>
      </c>
      <c r="B1089" s="5" t="s">
        <v>242</v>
      </c>
      <c r="C1089" s="10">
        <v>45505</v>
      </c>
      <c r="D1089" s="5" t="s">
        <v>192</v>
      </c>
      <c r="E1089" s="18">
        <v>597.11440000000005</v>
      </c>
      <c r="F1089" s="8">
        <v>443695.25160000002</v>
      </c>
      <c r="G1089" s="9">
        <v>720120351</v>
      </c>
      <c r="H1089" s="18">
        <v>65.016300000000001</v>
      </c>
      <c r="I1089" s="8">
        <v>5608.3928999999998</v>
      </c>
      <c r="J1089" s="9">
        <v>6781194</v>
      </c>
      <c r="K1089" s="18">
        <v>662.13070000000005</v>
      </c>
      <c r="L1089" s="8">
        <v>449303.64449999999</v>
      </c>
      <c r="M1089" s="9">
        <v>726901545</v>
      </c>
      <c r="N1089" s="29">
        <v>14.315</v>
      </c>
      <c r="O1089" s="30">
        <v>14.315</v>
      </c>
      <c r="P1089" s="30">
        <v>11.425000000000001</v>
      </c>
      <c r="Q1089" s="30">
        <v>13.82</v>
      </c>
      <c r="R1089" s="31">
        <v>-3.4599999999999999E-2</v>
      </c>
    </row>
    <row r="1090" spans="1:18" x14ac:dyDescent="0.2">
      <c r="A1090" s="11">
        <v>45525</v>
      </c>
      <c r="B1090" s="5" t="s">
        <v>240</v>
      </c>
      <c r="C1090" s="10">
        <v>45505</v>
      </c>
      <c r="D1090" s="5" t="s">
        <v>192</v>
      </c>
      <c r="E1090" s="18">
        <v>710.61320000000001</v>
      </c>
      <c r="F1090" s="8">
        <v>680721.39370000002</v>
      </c>
      <c r="G1090" s="9">
        <v>917693268</v>
      </c>
      <c r="H1090" s="18">
        <v>58.771999999999998</v>
      </c>
      <c r="I1090" s="8">
        <v>5288.6683999999996</v>
      </c>
      <c r="J1090" s="9">
        <v>6366458</v>
      </c>
      <c r="K1090" s="18">
        <v>769.38520000000005</v>
      </c>
      <c r="L1090" s="8">
        <v>686010.06209999998</v>
      </c>
      <c r="M1090" s="9">
        <v>924059726</v>
      </c>
      <c r="N1090" s="29">
        <v>13.82</v>
      </c>
      <c r="O1090" s="30">
        <v>14.045</v>
      </c>
      <c r="P1090" s="30">
        <v>11.8225</v>
      </c>
      <c r="Q1090" s="30">
        <v>13.3325</v>
      </c>
      <c r="R1090" s="31">
        <v>-3.5299999999999998E-2</v>
      </c>
    </row>
    <row r="1091" spans="1:18" x14ac:dyDescent="0.2">
      <c r="A1091" s="11">
        <v>45526</v>
      </c>
      <c r="B1091" s="5" t="s">
        <v>243</v>
      </c>
      <c r="C1091" s="10">
        <v>45505</v>
      </c>
      <c r="D1091" s="5" t="s">
        <v>192</v>
      </c>
      <c r="E1091" s="18">
        <v>464.77010000000001</v>
      </c>
      <c r="F1091" s="8">
        <v>386255.66720000003</v>
      </c>
      <c r="G1091" s="9">
        <v>608330120</v>
      </c>
      <c r="H1091" s="18">
        <v>66.836200000000005</v>
      </c>
      <c r="I1091" s="8">
        <v>6065.3239000000003</v>
      </c>
      <c r="J1091" s="9">
        <v>7349713</v>
      </c>
      <c r="K1091" s="18">
        <v>531.60630000000003</v>
      </c>
      <c r="L1091" s="8">
        <v>392320.99109999998</v>
      </c>
      <c r="M1091" s="9">
        <v>615679833</v>
      </c>
      <c r="N1091" s="29">
        <v>13.3325</v>
      </c>
      <c r="O1091" s="30">
        <v>13.782500000000001</v>
      </c>
      <c r="P1091" s="30">
        <v>10.9575</v>
      </c>
      <c r="Q1091" s="30">
        <v>13</v>
      </c>
      <c r="R1091" s="31">
        <v>-2.4899999999999999E-2</v>
      </c>
    </row>
    <row r="1092" spans="1:18" x14ac:dyDescent="0.2">
      <c r="A1092" s="11">
        <v>45527</v>
      </c>
      <c r="B1092" s="5" t="s">
        <v>241</v>
      </c>
      <c r="C1092" s="10">
        <v>45505</v>
      </c>
      <c r="D1092" s="5" t="s">
        <v>192</v>
      </c>
      <c r="E1092" s="18">
        <v>313.19569999999999</v>
      </c>
      <c r="F1092" s="8">
        <v>93995.6538</v>
      </c>
      <c r="G1092" s="9">
        <v>137743192</v>
      </c>
      <c r="H1092" s="18">
        <v>66.269300000000001</v>
      </c>
      <c r="I1092" s="8">
        <v>6931.2015000000001</v>
      </c>
      <c r="J1092" s="9">
        <v>8093942</v>
      </c>
      <c r="K1092" s="18">
        <v>379.46499999999997</v>
      </c>
      <c r="L1092" s="8">
        <v>100926.8553</v>
      </c>
      <c r="M1092" s="9">
        <v>145837134</v>
      </c>
      <c r="N1092" s="29">
        <v>13</v>
      </c>
      <c r="O1092" s="30">
        <v>13.62</v>
      </c>
      <c r="P1092" s="30">
        <v>10.84</v>
      </c>
      <c r="Q1092" s="30">
        <v>13.5525</v>
      </c>
      <c r="R1092" s="31">
        <v>4.2500000000000003E-2</v>
      </c>
    </row>
    <row r="1093" spans="1:18" x14ac:dyDescent="0.2">
      <c r="A1093" s="11">
        <v>45530</v>
      </c>
      <c r="B1093" s="5" t="s">
        <v>244</v>
      </c>
      <c r="C1093" s="10">
        <v>45505</v>
      </c>
      <c r="D1093" s="5" t="s">
        <v>192</v>
      </c>
      <c r="E1093" s="18">
        <v>437.54969999999997</v>
      </c>
      <c r="F1093" s="8">
        <v>241632.902</v>
      </c>
      <c r="G1093" s="9">
        <v>363071672</v>
      </c>
      <c r="H1093" s="18">
        <v>59.323599999999999</v>
      </c>
      <c r="I1093" s="8">
        <v>6744.7457000000004</v>
      </c>
      <c r="J1093" s="9">
        <v>8078522</v>
      </c>
      <c r="K1093" s="18">
        <v>496.87329999999997</v>
      </c>
      <c r="L1093" s="8">
        <v>248377.6477</v>
      </c>
      <c r="M1093" s="9">
        <v>371150194</v>
      </c>
      <c r="N1093" s="29">
        <v>13.5525</v>
      </c>
      <c r="O1093" s="30">
        <v>13.9925</v>
      </c>
      <c r="P1093" s="30">
        <v>12.01</v>
      </c>
      <c r="Q1093" s="30">
        <v>13.795</v>
      </c>
      <c r="R1093" s="31">
        <v>1.7899999999999999E-2</v>
      </c>
    </row>
    <row r="1094" spans="1:18" x14ac:dyDescent="0.2">
      <c r="A1094" s="11">
        <v>45531</v>
      </c>
      <c r="B1094" s="5" t="s">
        <v>242</v>
      </c>
      <c r="C1094" s="10">
        <v>45505</v>
      </c>
      <c r="D1094" s="5" t="s">
        <v>192</v>
      </c>
      <c r="E1094" s="18">
        <v>635.12530000000004</v>
      </c>
      <c r="F1094" s="8">
        <v>467671.66850000003</v>
      </c>
      <c r="G1094" s="9">
        <v>750406556</v>
      </c>
      <c r="H1094" s="18">
        <v>61.143799999999999</v>
      </c>
      <c r="I1094" s="8">
        <v>7098.5999000000002</v>
      </c>
      <c r="J1094" s="9">
        <v>8723074</v>
      </c>
      <c r="K1094" s="18">
        <v>696.26909999999998</v>
      </c>
      <c r="L1094" s="8">
        <v>474770.2684</v>
      </c>
      <c r="M1094" s="9">
        <v>759129630</v>
      </c>
      <c r="N1094" s="29">
        <v>13.795</v>
      </c>
      <c r="O1094" s="30">
        <v>14.01</v>
      </c>
      <c r="P1094" s="30">
        <v>12.71</v>
      </c>
      <c r="Q1094" s="30">
        <v>13.6325</v>
      </c>
      <c r="R1094" s="31">
        <v>-1.18E-2</v>
      </c>
    </row>
    <row r="1095" spans="1:18" x14ac:dyDescent="0.2">
      <c r="A1095" s="11">
        <v>45532</v>
      </c>
      <c r="B1095" s="5" t="s">
        <v>240</v>
      </c>
      <c r="C1095" s="10">
        <v>45505</v>
      </c>
      <c r="D1095" s="5" t="s">
        <v>192</v>
      </c>
      <c r="E1095" s="18">
        <v>512.72149999999999</v>
      </c>
      <c r="F1095" s="8">
        <v>544427.51749999996</v>
      </c>
      <c r="G1095" s="9">
        <v>734903374</v>
      </c>
      <c r="H1095" s="18">
        <v>65.650599999999997</v>
      </c>
      <c r="I1095" s="8">
        <v>6970.2656999999999</v>
      </c>
      <c r="J1095" s="9">
        <v>8042944</v>
      </c>
      <c r="K1095" s="18">
        <v>578.37210000000005</v>
      </c>
      <c r="L1095" s="8">
        <v>551397.78319999995</v>
      </c>
      <c r="M1095" s="9">
        <v>742946318</v>
      </c>
      <c r="N1095" s="29">
        <v>13.6325</v>
      </c>
      <c r="O1095" s="30">
        <v>14.085000000000001</v>
      </c>
      <c r="P1095" s="30">
        <v>12.035</v>
      </c>
      <c r="Q1095" s="30">
        <v>13.95</v>
      </c>
      <c r="R1095" s="31">
        <v>2.3300000000000001E-2</v>
      </c>
    </row>
    <row r="1096" spans="1:18" x14ac:dyDescent="0.2">
      <c r="A1096" s="11">
        <v>45533</v>
      </c>
      <c r="B1096" s="5" t="s">
        <v>243</v>
      </c>
      <c r="C1096" s="10">
        <v>45505</v>
      </c>
      <c r="D1096" s="5" t="s">
        <v>192</v>
      </c>
      <c r="E1096" s="18">
        <v>694.57479999999998</v>
      </c>
      <c r="F1096" s="8">
        <v>534472.12490000005</v>
      </c>
      <c r="G1096" s="9">
        <v>838423756</v>
      </c>
      <c r="H1096" s="18">
        <v>87.915599999999998</v>
      </c>
      <c r="I1096" s="8">
        <v>6015.6229000000003</v>
      </c>
      <c r="J1096" s="9">
        <v>7185033</v>
      </c>
      <c r="K1096" s="18">
        <v>782.49040000000002</v>
      </c>
      <c r="L1096" s="8">
        <v>540487.74780000001</v>
      </c>
      <c r="M1096" s="9">
        <v>845608789</v>
      </c>
      <c r="N1096" s="29">
        <v>13.95</v>
      </c>
      <c r="O1096" s="30">
        <v>14.135</v>
      </c>
      <c r="P1096" s="30">
        <v>12.4825</v>
      </c>
      <c r="Q1096" s="30">
        <v>13.7875</v>
      </c>
      <c r="R1096" s="31">
        <v>-1.1599999999999999E-2</v>
      </c>
    </row>
    <row r="1097" spans="1:18" x14ac:dyDescent="0.2">
      <c r="A1097" s="11">
        <v>45534</v>
      </c>
      <c r="B1097" s="5" t="s">
        <v>241</v>
      </c>
      <c r="C1097" s="10">
        <v>45505</v>
      </c>
      <c r="D1097" s="5" t="s">
        <v>192</v>
      </c>
      <c r="E1097" s="18">
        <v>310.9008</v>
      </c>
      <c r="F1097" s="8">
        <v>102430.5242</v>
      </c>
      <c r="G1097" s="9">
        <v>149047613</v>
      </c>
      <c r="H1097" s="18">
        <v>90.773099999999999</v>
      </c>
      <c r="I1097" s="8">
        <v>4668.3037999999997</v>
      </c>
      <c r="J1097" s="9">
        <v>5465915</v>
      </c>
      <c r="K1097" s="18">
        <v>401.6739</v>
      </c>
      <c r="L1097" s="8">
        <v>107098.82799999999</v>
      </c>
      <c r="M1097" s="9">
        <v>154513528</v>
      </c>
      <c r="N1097" s="29">
        <v>13.7875</v>
      </c>
      <c r="O1097" s="30">
        <v>13.904999999999999</v>
      </c>
      <c r="P1097" s="30">
        <v>12.54</v>
      </c>
      <c r="Q1097" s="30">
        <v>13.3925</v>
      </c>
      <c r="R1097" s="31">
        <v>-2.86E-2</v>
      </c>
    </row>
    <row r="1098" spans="1:18" x14ac:dyDescent="0.2">
      <c r="A1098" s="11">
        <v>45537</v>
      </c>
      <c r="B1098" s="5" t="s">
        <v>244</v>
      </c>
      <c r="C1098" s="10">
        <v>45536</v>
      </c>
      <c r="D1098" s="5" t="s">
        <v>192</v>
      </c>
      <c r="E1098" s="18">
        <v>408.66120000000001</v>
      </c>
      <c r="F1098" s="8">
        <v>234673.65400000001</v>
      </c>
      <c r="G1098" s="9">
        <v>348222707</v>
      </c>
      <c r="H1098" s="18">
        <v>84.513800000000003</v>
      </c>
      <c r="I1098" s="8">
        <v>4617.8716999999997</v>
      </c>
      <c r="J1098" s="9">
        <v>5435984</v>
      </c>
      <c r="K1098" s="18">
        <v>493.17500000000001</v>
      </c>
      <c r="L1098" s="8">
        <v>239291.5257</v>
      </c>
      <c r="M1098" s="9">
        <v>353658691</v>
      </c>
      <c r="N1098" s="29">
        <v>13.3925</v>
      </c>
      <c r="O1098" s="30">
        <v>14.25</v>
      </c>
      <c r="P1098" s="30">
        <v>12.6275</v>
      </c>
      <c r="Q1098" s="30">
        <v>14.06</v>
      </c>
      <c r="R1098" s="31">
        <v>4.9799999999999997E-2</v>
      </c>
    </row>
    <row r="1099" spans="1:18" x14ac:dyDescent="0.2">
      <c r="A1099" s="11">
        <v>45538</v>
      </c>
      <c r="B1099" s="5" t="s">
        <v>242</v>
      </c>
      <c r="C1099" s="10">
        <v>45536</v>
      </c>
      <c r="D1099" s="5" t="s">
        <v>192</v>
      </c>
      <c r="E1099" s="18">
        <v>561.71979999999996</v>
      </c>
      <c r="F1099" s="8">
        <v>445046.9731</v>
      </c>
      <c r="G1099" s="9">
        <v>713921053</v>
      </c>
      <c r="H1099" s="18">
        <v>70.834900000000005</v>
      </c>
      <c r="I1099" s="8">
        <v>3977.7883000000002</v>
      </c>
      <c r="J1099" s="9">
        <v>4599702</v>
      </c>
      <c r="K1099" s="18">
        <v>632.55470000000003</v>
      </c>
      <c r="L1099" s="8">
        <v>449024.76140000002</v>
      </c>
      <c r="M1099" s="9">
        <v>718520755</v>
      </c>
      <c r="N1099" s="29">
        <v>14.06</v>
      </c>
      <c r="O1099" s="30">
        <v>14.15</v>
      </c>
      <c r="P1099" s="30">
        <v>12.69</v>
      </c>
      <c r="Q1099" s="30">
        <v>13.842499999999999</v>
      </c>
      <c r="R1099" s="31">
        <v>-1.55E-2</v>
      </c>
    </row>
    <row r="1100" spans="1:18" x14ac:dyDescent="0.2">
      <c r="A1100" s="11">
        <v>45539</v>
      </c>
      <c r="B1100" s="5" t="s">
        <v>240</v>
      </c>
      <c r="C1100" s="10">
        <v>45536</v>
      </c>
      <c r="D1100" s="5" t="s">
        <v>192</v>
      </c>
      <c r="E1100" s="18">
        <v>498.47160000000002</v>
      </c>
      <c r="F1100" s="8">
        <v>559415.02919999999</v>
      </c>
      <c r="G1100" s="9">
        <v>748116772</v>
      </c>
      <c r="H1100" s="18">
        <v>71.105699999999999</v>
      </c>
      <c r="I1100" s="8">
        <v>4039.3166000000001</v>
      </c>
      <c r="J1100" s="9">
        <v>4768836</v>
      </c>
      <c r="K1100" s="18">
        <v>569.57730000000004</v>
      </c>
      <c r="L1100" s="8">
        <v>563454.34580000001</v>
      </c>
      <c r="M1100" s="9">
        <v>752885608</v>
      </c>
      <c r="N1100" s="29">
        <v>13.842499999999999</v>
      </c>
      <c r="O1100" s="30">
        <v>14.555</v>
      </c>
      <c r="P1100" s="30">
        <v>12.805</v>
      </c>
      <c r="Q1100" s="30">
        <v>14.3775</v>
      </c>
      <c r="R1100" s="31">
        <v>3.8600000000000002E-2</v>
      </c>
    </row>
    <row r="1101" spans="1:18" x14ac:dyDescent="0.2">
      <c r="A1101" s="11">
        <v>45540</v>
      </c>
      <c r="B1101" s="5" t="s">
        <v>243</v>
      </c>
      <c r="C1101" s="10">
        <v>45536</v>
      </c>
      <c r="D1101" s="5" t="s">
        <v>192</v>
      </c>
      <c r="E1101" s="18">
        <v>391.78980000000001</v>
      </c>
      <c r="F1101" s="8">
        <v>385583.15389999998</v>
      </c>
      <c r="G1101" s="9">
        <v>603039534</v>
      </c>
      <c r="H1101" s="18">
        <v>75.754300000000001</v>
      </c>
      <c r="I1101" s="8">
        <v>4285.8438999999998</v>
      </c>
      <c r="J1101" s="9">
        <v>5058597</v>
      </c>
      <c r="K1101" s="18">
        <v>467.54410000000001</v>
      </c>
      <c r="L1101" s="8">
        <v>389868.99780000001</v>
      </c>
      <c r="M1101" s="9">
        <v>608098131</v>
      </c>
      <c r="N1101" s="29">
        <v>14.3775</v>
      </c>
      <c r="O1101" s="30">
        <v>14.3775</v>
      </c>
      <c r="P1101" s="30">
        <v>13.335000000000001</v>
      </c>
      <c r="Q1101" s="30">
        <v>14.2075</v>
      </c>
      <c r="R1101" s="31">
        <v>-1.18E-2</v>
      </c>
    </row>
    <row r="1102" spans="1:18" x14ac:dyDescent="0.2">
      <c r="A1102" s="11">
        <v>45541</v>
      </c>
      <c r="B1102" s="5" t="s">
        <v>241</v>
      </c>
      <c r="C1102" s="10">
        <v>45536</v>
      </c>
      <c r="D1102" s="5" t="s">
        <v>192</v>
      </c>
      <c r="E1102" s="18">
        <v>514.57619999999997</v>
      </c>
      <c r="F1102" s="8">
        <v>157318.34150000001</v>
      </c>
      <c r="G1102" s="9">
        <v>230609190</v>
      </c>
      <c r="H1102" s="18">
        <v>85.117800000000003</v>
      </c>
      <c r="I1102" s="8">
        <v>5321.8842000000004</v>
      </c>
      <c r="J1102" s="9">
        <v>6548515</v>
      </c>
      <c r="K1102" s="18">
        <v>599.69399999999996</v>
      </c>
      <c r="L1102" s="8">
        <v>162640.22570000001</v>
      </c>
      <c r="M1102" s="9">
        <v>237157705</v>
      </c>
      <c r="N1102" s="29">
        <v>14.2075</v>
      </c>
      <c r="O1102" s="30">
        <v>15.672499999999999</v>
      </c>
      <c r="P1102" s="30">
        <v>12.352499999999999</v>
      </c>
      <c r="Q1102" s="30">
        <v>15.217499999999999</v>
      </c>
      <c r="R1102" s="31">
        <v>7.1099999999999997E-2</v>
      </c>
    </row>
    <row r="1103" spans="1:18" x14ac:dyDescent="0.2">
      <c r="A1103" s="11">
        <v>45544</v>
      </c>
      <c r="B1103" s="5" t="s">
        <v>244</v>
      </c>
      <c r="C1103" s="10">
        <v>45536</v>
      </c>
      <c r="D1103" s="5" t="s">
        <v>192</v>
      </c>
      <c r="E1103" s="18">
        <v>509.31920000000002</v>
      </c>
      <c r="F1103" s="8">
        <v>257130.1703</v>
      </c>
      <c r="G1103" s="9">
        <v>382399804</v>
      </c>
      <c r="H1103" s="18">
        <v>67.259200000000007</v>
      </c>
      <c r="I1103" s="8">
        <v>4450.8535000000002</v>
      </c>
      <c r="J1103" s="9">
        <v>5403875</v>
      </c>
      <c r="K1103" s="18">
        <v>576.57839999999999</v>
      </c>
      <c r="L1103" s="8">
        <v>261581.0238</v>
      </c>
      <c r="M1103" s="9">
        <v>387803679</v>
      </c>
      <c r="N1103" s="29">
        <v>15.217499999999999</v>
      </c>
      <c r="O1103" s="30">
        <v>15.5625</v>
      </c>
      <c r="P1103" s="30">
        <v>14.11</v>
      </c>
      <c r="Q1103" s="30">
        <v>14.237500000000001</v>
      </c>
      <c r="R1103" s="31">
        <v>-6.4399999999999999E-2</v>
      </c>
    </row>
    <row r="1104" spans="1:18" x14ac:dyDescent="0.2">
      <c r="A1104" s="11">
        <v>45545</v>
      </c>
      <c r="B1104" s="5" t="s">
        <v>242</v>
      </c>
      <c r="C1104" s="10">
        <v>45536</v>
      </c>
      <c r="D1104" s="5" t="s">
        <v>192</v>
      </c>
      <c r="E1104" s="18">
        <v>605.42449999999997</v>
      </c>
      <c r="F1104" s="8">
        <v>494916.2598</v>
      </c>
      <c r="G1104" s="9">
        <v>791374998</v>
      </c>
      <c r="H1104" s="18">
        <v>67.075199999999995</v>
      </c>
      <c r="I1104" s="8">
        <v>4623.8347999999996</v>
      </c>
      <c r="J1104" s="9">
        <v>5610460</v>
      </c>
      <c r="K1104" s="18">
        <v>672.49969999999996</v>
      </c>
      <c r="L1104" s="8">
        <v>499540.09460000001</v>
      </c>
      <c r="M1104" s="9">
        <v>796985458</v>
      </c>
      <c r="N1104" s="29">
        <v>14.237500000000001</v>
      </c>
      <c r="O1104" s="30">
        <v>14.237500000000001</v>
      </c>
      <c r="P1104" s="30">
        <v>12.1675</v>
      </c>
      <c r="Q1104" s="30">
        <v>13.36</v>
      </c>
      <c r="R1104" s="31">
        <v>-6.1600000000000002E-2</v>
      </c>
    </row>
    <row r="1105" spans="1:18" x14ac:dyDescent="0.2">
      <c r="A1105" s="11">
        <v>45546</v>
      </c>
      <c r="B1105" s="5" t="s">
        <v>240</v>
      </c>
      <c r="C1105" s="10">
        <v>45536</v>
      </c>
      <c r="D1105" s="5" t="s">
        <v>192</v>
      </c>
      <c r="E1105" s="18">
        <v>646.45140000000004</v>
      </c>
      <c r="F1105" s="8">
        <v>646071.37239999999</v>
      </c>
      <c r="G1105" s="9">
        <v>870094740</v>
      </c>
      <c r="H1105" s="18">
        <v>71.500600000000006</v>
      </c>
      <c r="I1105" s="8">
        <v>5272.2362999999996</v>
      </c>
      <c r="J1105" s="9">
        <v>6577619</v>
      </c>
      <c r="K1105" s="18">
        <v>717.952</v>
      </c>
      <c r="L1105" s="8">
        <v>651343.60869999998</v>
      </c>
      <c r="M1105" s="9">
        <v>876672359</v>
      </c>
      <c r="N1105" s="29">
        <v>13.36</v>
      </c>
      <c r="O1105" s="30">
        <v>13.765000000000001</v>
      </c>
      <c r="P1105" s="30">
        <v>11.324999999999999</v>
      </c>
      <c r="Q1105" s="30">
        <v>13.6275</v>
      </c>
      <c r="R1105" s="31">
        <v>0.02</v>
      </c>
    </row>
    <row r="1106" spans="1:18" x14ac:dyDescent="0.2">
      <c r="A1106" s="11">
        <v>45547</v>
      </c>
      <c r="B1106" s="5" t="s">
        <v>243</v>
      </c>
      <c r="C1106" s="10">
        <v>45536</v>
      </c>
      <c r="D1106" s="5" t="s">
        <v>192</v>
      </c>
      <c r="E1106" s="18">
        <v>756.20749999999998</v>
      </c>
      <c r="F1106" s="8">
        <v>577150.49840000004</v>
      </c>
      <c r="G1106" s="9">
        <v>903459278</v>
      </c>
      <c r="H1106" s="18">
        <v>85.648799999999994</v>
      </c>
      <c r="I1106" s="8">
        <v>6395.9265999999998</v>
      </c>
      <c r="J1106" s="9">
        <v>7797082</v>
      </c>
      <c r="K1106" s="18">
        <v>841.85630000000003</v>
      </c>
      <c r="L1106" s="8">
        <v>583546.42500000005</v>
      </c>
      <c r="M1106" s="9">
        <v>911256360</v>
      </c>
      <c r="N1106" s="29">
        <v>13.6275</v>
      </c>
      <c r="O1106" s="30">
        <v>13.6275</v>
      </c>
      <c r="P1106" s="30">
        <v>11.14</v>
      </c>
      <c r="Q1106" s="30">
        <v>13.182499999999999</v>
      </c>
      <c r="R1106" s="31">
        <v>-3.27E-2</v>
      </c>
    </row>
    <row r="1107" spans="1:18" x14ac:dyDescent="0.2">
      <c r="A1107" s="11">
        <v>45548</v>
      </c>
      <c r="B1107" s="5" t="s">
        <v>241</v>
      </c>
      <c r="C1107" s="10">
        <v>45536</v>
      </c>
      <c r="D1107" s="5" t="s">
        <v>192</v>
      </c>
      <c r="E1107" s="18">
        <v>366.39190000000002</v>
      </c>
      <c r="F1107" s="8">
        <v>118140.8509</v>
      </c>
      <c r="G1107" s="9">
        <v>170567501</v>
      </c>
      <c r="H1107" s="18">
        <v>80.901600000000002</v>
      </c>
      <c r="I1107" s="8">
        <v>6023.8332</v>
      </c>
      <c r="J1107" s="9">
        <v>7132637</v>
      </c>
      <c r="K1107" s="18">
        <v>447.29349999999999</v>
      </c>
      <c r="L1107" s="8">
        <v>124164.6841</v>
      </c>
      <c r="M1107" s="9">
        <v>177700138</v>
      </c>
      <c r="N1107" s="29">
        <v>13.182499999999999</v>
      </c>
      <c r="O1107" s="30">
        <v>13.182499999999999</v>
      </c>
      <c r="P1107" s="30">
        <v>12.467499999999999</v>
      </c>
      <c r="Q1107" s="30">
        <v>12.55</v>
      </c>
      <c r="R1107" s="31">
        <v>-4.8000000000000001E-2</v>
      </c>
    </row>
    <row r="1108" spans="1:18" x14ac:dyDescent="0.2">
      <c r="A1108" s="11">
        <v>45551</v>
      </c>
      <c r="B1108" s="5" t="s">
        <v>244</v>
      </c>
      <c r="C1108" s="10">
        <v>45536</v>
      </c>
      <c r="D1108" s="5" t="s">
        <v>192</v>
      </c>
      <c r="E1108" s="18">
        <v>421.08019999999999</v>
      </c>
      <c r="F1108" s="8">
        <v>246307.94209999999</v>
      </c>
      <c r="G1108" s="9">
        <v>363027142</v>
      </c>
      <c r="H1108" s="18">
        <v>79.417100000000005</v>
      </c>
      <c r="I1108" s="8">
        <v>6307.2551000000003</v>
      </c>
      <c r="J1108" s="9">
        <v>7046200</v>
      </c>
      <c r="K1108" s="18">
        <v>500.4973</v>
      </c>
      <c r="L1108" s="8">
        <v>252615.1972</v>
      </c>
      <c r="M1108" s="9">
        <v>370073342</v>
      </c>
      <c r="N1108" s="29">
        <v>12.55</v>
      </c>
      <c r="O1108" s="30">
        <v>12.955</v>
      </c>
      <c r="P1108" s="30">
        <v>12.31</v>
      </c>
      <c r="Q1108" s="30">
        <v>12.46</v>
      </c>
      <c r="R1108" s="31">
        <v>-7.1999999999999998E-3</v>
      </c>
    </row>
    <row r="1109" spans="1:18" x14ac:dyDescent="0.2">
      <c r="A1109" s="11">
        <v>45552</v>
      </c>
      <c r="B1109" s="5" t="s">
        <v>242</v>
      </c>
      <c r="C1109" s="10">
        <v>45536</v>
      </c>
      <c r="D1109" s="5" t="s">
        <v>192</v>
      </c>
      <c r="E1109" s="18">
        <v>402.16930000000002</v>
      </c>
      <c r="F1109" s="8">
        <v>369320.147</v>
      </c>
      <c r="G1109" s="9">
        <v>584760447</v>
      </c>
      <c r="H1109" s="18">
        <v>75.814499999999995</v>
      </c>
      <c r="I1109" s="8">
        <v>6123.7048000000004</v>
      </c>
      <c r="J1109" s="9">
        <v>6925273</v>
      </c>
      <c r="K1109" s="18">
        <v>477.98379999999997</v>
      </c>
      <c r="L1109" s="8">
        <v>375443.8518</v>
      </c>
      <c r="M1109" s="9">
        <v>591685720</v>
      </c>
      <c r="N1109" s="29">
        <v>12.46</v>
      </c>
      <c r="O1109" s="30">
        <v>12.75</v>
      </c>
      <c r="P1109" s="30">
        <v>11.8825</v>
      </c>
      <c r="Q1109" s="30">
        <v>12.59</v>
      </c>
      <c r="R1109" s="31">
        <v>1.04E-2</v>
      </c>
    </row>
    <row r="1110" spans="1:18" x14ac:dyDescent="0.2">
      <c r="A1110" s="11">
        <v>45553</v>
      </c>
      <c r="B1110" s="5" t="s">
        <v>240</v>
      </c>
      <c r="C1110" s="10">
        <v>45536</v>
      </c>
      <c r="D1110" s="5" t="s">
        <v>192</v>
      </c>
      <c r="E1110" s="18">
        <v>721.04169999999999</v>
      </c>
      <c r="F1110" s="8">
        <v>701291.0845</v>
      </c>
      <c r="G1110" s="9">
        <v>912797526</v>
      </c>
      <c r="H1110" s="18">
        <v>88.4512</v>
      </c>
      <c r="I1110" s="8">
        <v>7670.7024000000001</v>
      </c>
      <c r="J1110" s="9">
        <v>8853771</v>
      </c>
      <c r="K1110" s="18">
        <v>809.49289999999996</v>
      </c>
      <c r="L1110" s="8">
        <v>708961.78689999995</v>
      </c>
      <c r="M1110" s="9">
        <v>921651297</v>
      </c>
      <c r="N1110" s="29">
        <v>12.59</v>
      </c>
      <c r="O1110" s="30">
        <v>13.8475</v>
      </c>
      <c r="P1110" s="30">
        <v>12.26</v>
      </c>
      <c r="Q1110" s="30">
        <v>13.3725</v>
      </c>
      <c r="R1110" s="31">
        <v>6.2199999999999998E-2</v>
      </c>
    </row>
    <row r="1111" spans="1:18" x14ac:dyDescent="0.2">
      <c r="A1111" s="11">
        <v>45554</v>
      </c>
      <c r="B1111" s="5" t="s">
        <v>243</v>
      </c>
      <c r="C1111" s="10">
        <v>45536</v>
      </c>
      <c r="D1111" s="5" t="s">
        <v>192</v>
      </c>
      <c r="E1111" s="18">
        <v>714.98749999999995</v>
      </c>
      <c r="F1111" s="8">
        <v>551197.17370000004</v>
      </c>
      <c r="G1111" s="9">
        <v>848833350</v>
      </c>
      <c r="H1111" s="18">
        <v>112.62479999999999</v>
      </c>
      <c r="I1111" s="8">
        <v>10194.1131</v>
      </c>
      <c r="J1111" s="9">
        <v>12013372</v>
      </c>
      <c r="K1111" s="18">
        <v>827.6123</v>
      </c>
      <c r="L1111" s="8">
        <v>561391.2868</v>
      </c>
      <c r="M1111" s="9">
        <v>860846722</v>
      </c>
      <c r="N1111" s="29">
        <v>13.3725</v>
      </c>
      <c r="O1111" s="30">
        <v>13.3725</v>
      </c>
      <c r="P1111" s="30">
        <v>12.1</v>
      </c>
      <c r="Q1111" s="30">
        <v>12.47</v>
      </c>
      <c r="R1111" s="31">
        <v>-6.7500000000000004E-2</v>
      </c>
    </row>
    <row r="1112" spans="1:18" x14ac:dyDescent="0.2">
      <c r="A1112" s="11">
        <v>45555</v>
      </c>
      <c r="B1112" s="5" t="s">
        <v>241</v>
      </c>
      <c r="C1112" s="10">
        <v>45536</v>
      </c>
      <c r="D1112" s="5" t="s">
        <v>192</v>
      </c>
      <c r="E1112" s="18">
        <v>623.89559999999994</v>
      </c>
      <c r="F1112" s="8">
        <v>189684.1881</v>
      </c>
      <c r="G1112" s="9">
        <v>272900363</v>
      </c>
      <c r="H1112" s="18">
        <v>97.3262</v>
      </c>
      <c r="I1112" s="8">
        <v>10454.4751</v>
      </c>
      <c r="J1112" s="9">
        <v>12550472</v>
      </c>
      <c r="K1112" s="18">
        <v>721.22180000000003</v>
      </c>
      <c r="L1112" s="8">
        <v>200138.66320000001</v>
      </c>
      <c r="M1112" s="9">
        <v>285450835</v>
      </c>
      <c r="N1112" s="29">
        <v>12.47</v>
      </c>
      <c r="O1112" s="30">
        <v>13.11</v>
      </c>
      <c r="P1112" s="30">
        <v>10.9025</v>
      </c>
      <c r="Q1112" s="30">
        <v>12.79</v>
      </c>
      <c r="R1112" s="31">
        <v>2.5700000000000001E-2</v>
      </c>
    </row>
    <row r="1113" spans="1:18" x14ac:dyDescent="0.2">
      <c r="A1113" s="11">
        <v>45558</v>
      </c>
      <c r="B1113" s="5" t="s">
        <v>244</v>
      </c>
      <c r="C1113" s="10">
        <v>45536</v>
      </c>
      <c r="D1113" s="5" t="s">
        <v>192</v>
      </c>
      <c r="E1113" s="18">
        <v>531.04880000000003</v>
      </c>
      <c r="F1113" s="8">
        <v>269223.9706</v>
      </c>
      <c r="G1113" s="9">
        <v>393124241</v>
      </c>
      <c r="H1113" s="18">
        <v>81.578299999999999</v>
      </c>
      <c r="I1113" s="8">
        <v>8267.3675999999996</v>
      </c>
      <c r="J1113" s="9">
        <v>9731259</v>
      </c>
      <c r="K1113" s="18">
        <v>612.62710000000004</v>
      </c>
      <c r="L1113" s="8">
        <v>277491.3382</v>
      </c>
      <c r="M1113" s="9">
        <v>402855500</v>
      </c>
      <c r="N1113" s="29">
        <v>12.79</v>
      </c>
      <c r="O1113" s="30">
        <v>14.03</v>
      </c>
      <c r="P1113" s="30">
        <v>12.4275</v>
      </c>
      <c r="Q1113" s="30">
        <v>13.785</v>
      </c>
      <c r="R1113" s="31">
        <v>7.7799999999999994E-2</v>
      </c>
    </row>
    <row r="1114" spans="1:18" x14ac:dyDescent="0.2">
      <c r="A1114" s="11">
        <v>45559</v>
      </c>
      <c r="B1114" s="5" t="s">
        <v>242</v>
      </c>
      <c r="C1114" s="10">
        <v>45536</v>
      </c>
      <c r="D1114" s="5" t="s">
        <v>192</v>
      </c>
      <c r="E1114" s="18">
        <v>597.61099999999999</v>
      </c>
      <c r="F1114" s="8">
        <v>457038.47600000002</v>
      </c>
      <c r="G1114" s="9">
        <v>696255768</v>
      </c>
      <c r="H1114" s="18">
        <v>81.237700000000004</v>
      </c>
      <c r="I1114" s="8">
        <v>8489.7153999999991</v>
      </c>
      <c r="J1114" s="9">
        <v>9880518</v>
      </c>
      <c r="K1114" s="18">
        <v>678.84870000000001</v>
      </c>
      <c r="L1114" s="8">
        <v>465528.19140000001</v>
      </c>
      <c r="M1114" s="9">
        <v>706136286</v>
      </c>
      <c r="N1114" s="29">
        <v>13.785</v>
      </c>
      <c r="O1114" s="30">
        <v>14.105</v>
      </c>
      <c r="P1114" s="30">
        <v>12.7425</v>
      </c>
      <c r="Q1114" s="30">
        <v>13.3925</v>
      </c>
      <c r="R1114" s="31">
        <v>-2.8500000000000001E-2</v>
      </c>
    </row>
    <row r="1115" spans="1:18" x14ac:dyDescent="0.2">
      <c r="A1115" s="11">
        <v>45560</v>
      </c>
      <c r="B1115" s="5" t="s">
        <v>240</v>
      </c>
      <c r="C1115" s="10">
        <v>45536</v>
      </c>
      <c r="D1115" s="5" t="s">
        <v>192</v>
      </c>
      <c r="E1115" s="18">
        <v>497.75790000000001</v>
      </c>
      <c r="F1115" s="8">
        <v>559516.09389999998</v>
      </c>
      <c r="G1115" s="9">
        <v>715459481</v>
      </c>
      <c r="H1115" s="18">
        <v>71.005700000000004</v>
      </c>
      <c r="I1115" s="8">
        <v>7397.7767999999996</v>
      </c>
      <c r="J1115" s="9">
        <v>8517519</v>
      </c>
      <c r="K1115" s="18">
        <v>568.7636</v>
      </c>
      <c r="L1115" s="8">
        <v>566913.87069999997</v>
      </c>
      <c r="M1115" s="9">
        <v>723977000</v>
      </c>
      <c r="N1115" s="29">
        <v>13.3925</v>
      </c>
      <c r="O1115" s="30">
        <v>13.61</v>
      </c>
      <c r="P1115" s="30">
        <v>8.98</v>
      </c>
      <c r="Q1115" s="30">
        <v>12.7425</v>
      </c>
      <c r="R1115" s="31">
        <v>-4.8500000000000001E-2</v>
      </c>
    </row>
    <row r="1116" spans="1:18" x14ac:dyDescent="0.2">
      <c r="A1116" s="11">
        <v>45561</v>
      </c>
      <c r="B1116" s="5" t="s">
        <v>243</v>
      </c>
      <c r="C1116" s="10">
        <v>45536</v>
      </c>
      <c r="D1116" s="5" t="s">
        <v>192</v>
      </c>
      <c r="E1116" s="18">
        <v>609.26379999999995</v>
      </c>
      <c r="F1116" s="8">
        <v>424021.51919999998</v>
      </c>
      <c r="G1116" s="9">
        <v>639494716</v>
      </c>
      <c r="H1116" s="18">
        <v>94.654499999999999</v>
      </c>
      <c r="I1116" s="8">
        <v>5749.3891999999996</v>
      </c>
      <c r="J1116" s="9">
        <v>6785535</v>
      </c>
      <c r="K1116" s="18">
        <v>703.91830000000004</v>
      </c>
      <c r="L1116" s="8">
        <v>429770.90840000001</v>
      </c>
      <c r="M1116" s="9">
        <v>646280251</v>
      </c>
      <c r="N1116" s="29">
        <v>12.7425</v>
      </c>
      <c r="O1116" s="30">
        <v>12.7425</v>
      </c>
      <c r="P1116" s="30">
        <v>11.352499999999999</v>
      </c>
      <c r="Q1116" s="30">
        <v>12.0025</v>
      </c>
      <c r="R1116" s="31">
        <v>-5.8099999999999999E-2</v>
      </c>
    </row>
    <row r="1117" spans="1:18" x14ac:dyDescent="0.2">
      <c r="A1117" s="11">
        <v>45562</v>
      </c>
      <c r="B1117" s="5" t="s">
        <v>241</v>
      </c>
      <c r="C1117" s="10">
        <v>45536</v>
      </c>
      <c r="D1117" s="5" t="s">
        <v>192</v>
      </c>
      <c r="E1117" s="18">
        <v>371.56279999999998</v>
      </c>
      <c r="F1117" s="8">
        <v>125952.327</v>
      </c>
      <c r="G1117" s="9">
        <v>173546931</v>
      </c>
      <c r="H1117" s="18">
        <v>118.0311</v>
      </c>
      <c r="I1117" s="8">
        <v>5148.2668000000003</v>
      </c>
      <c r="J1117" s="9">
        <v>6059453</v>
      </c>
      <c r="K1117" s="18">
        <v>489.59390000000002</v>
      </c>
      <c r="L1117" s="8">
        <v>131100.5938</v>
      </c>
      <c r="M1117" s="9">
        <v>179606384</v>
      </c>
      <c r="N1117" s="29">
        <v>12.0025</v>
      </c>
      <c r="O1117" s="30">
        <v>12.08</v>
      </c>
      <c r="P1117" s="30">
        <v>10.5025</v>
      </c>
      <c r="Q1117" s="30">
        <v>11.9625</v>
      </c>
      <c r="R1117" s="31">
        <v>-3.3E-3</v>
      </c>
    </row>
    <row r="1118" spans="1:18" x14ac:dyDescent="0.2">
      <c r="A1118" s="11">
        <v>45565</v>
      </c>
      <c r="B1118" s="5" t="s">
        <v>244</v>
      </c>
      <c r="C1118" s="10">
        <v>45536</v>
      </c>
      <c r="D1118" s="5" t="s">
        <v>192</v>
      </c>
      <c r="E1118" s="18">
        <v>617.29359999999997</v>
      </c>
      <c r="F1118" s="8">
        <v>328483.04359999998</v>
      </c>
      <c r="G1118" s="9">
        <v>471354699</v>
      </c>
      <c r="H1118" s="18">
        <v>84.080299999999994</v>
      </c>
      <c r="I1118" s="8">
        <v>4027.4189999999999</v>
      </c>
      <c r="J1118" s="9">
        <v>4771740</v>
      </c>
      <c r="K1118" s="18">
        <v>701.37390000000005</v>
      </c>
      <c r="L1118" s="8">
        <v>332510.46260000003</v>
      </c>
      <c r="M1118" s="9">
        <v>476126439</v>
      </c>
      <c r="N1118" s="29">
        <v>11.9625</v>
      </c>
      <c r="O1118" s="30">
        <v>13.237500000000001</v>
      </c>
      <c r="P1118" s="30">
        <v>11.6</v>
      </c>
      <c r="Q1118" s="30">
        <v>12.7875</v>
      </c>
      <c r="R1118" s="31">
        <v>6.9000000000000006E-2</v>
      </c>
    </row>
    <row r="1119" spans="1:18" x14ac:dyDescent="0.2">
      <c r="A1119" s="11">
        <v>45566</v>
      </c>
      <c r="B1119" s="5" t="s">
        <v>242</v>
      </c>
      <c r="C1119" s="10">
        <v>45566</v>
      </c>
      <c r="D1119" s="5" t="s">
        <v>193</v>
      </c>
      <c r="E1119" s="18">
        <v>602.87210000000005</v>
      </c>
      <c r="F1119" s="8">
        <v>630227.50349999999</v>
      </c>
      <c r="G1119" s="9">
        <v>865143979</v>
      </c>
      <c r="H1119" s="18">
        <v>75.362499999999997</v>
      </c>
      <c r="I1119" s="8">
        <v>3701.3852999999999</v>
      </c>
      <c r="J1119" s="9">
        <v>4319979</v>
      </c>
      <c r="K1119" s="18">
        <v>678.2346</v>
      </c>
      <c r="L1119" s="8">
        <v>633928.88879999996</v>
      </c>
      <c r="M1119" s="9">
        <v>869463958</v>
      </c>
      <c r="N1119" s="29">
        <v>12.7875</v>
      </c>
      <c r="O1119" s="30">
        <v>12.7875</v>
      </c>
      <c r="P1119" s="30">
        <v>11.7125</v>
      </c>
      <c r="Q1119" s="30">
        <v>11.987500000000001</v>
      </c>
      <c r="R1119" s="31">
        <v>-6.2600000000000003E-2</v>
      </c>
    </row>
    <row r="1120" spans="1:18" x14ac:dyDescent="0.2">
      <c r="A1120" s="11">
        <v>45568</v>
      </c>
      <c r="B1120" s="5" t="s">
        <v>243</v>
      </c>
      <c r="C1120" s="10">
        <v>45566</v>
      </c>
      <c r="D1120" s="5" t="s">
        <v>193</v>
      </c>
      <c r="E1120" s="18">
        <v>785.50120000000004</v>
      </c>
      <c r="F1120" s="8">
        <v>534260.60230000003</v>
      </c>
      <c r="G1120" s="9">
        <v>822405592</v>
      </c>
      <c r="H1120" s="18">
        <v>87.727900000000005</v>
      </c>
      <c r="I1120" s="8">
        <v>4793.7208000000001</v>
      </c>
      <c r="J1120" s="9">
        <v>5779184</v>
      </c>
      <c r="K1120" s="18">
        <v>873.22910000000002</v>
      </c>
      <c r="L1120" s="8">
        <v>539054.32310000004</v>
      </c>
      <c r="M1120" s="9">
        <v>828184776</v>
      </c>
      <c r="N1120" s="29">
        <v>11.987500000000001</v>
      </c>
      <c r="O1120" s="30">
        <v>13.9275</v>
      </c>
      <c r="P1120" s="30">
        <v>11.685</v>
      </c>
      <c r="Q1120" s="30">
        <v>13.17</v>
      </c>
      <c r="R1120" s="31">
        <v>9.8599999999999993E-2</v>
      </c>
    </row>
    <row r="1121" spans="1:18" x14ac:dyDescent="0.2">
      <c r="A1121" s="11">
        <v>45569</v>
      </c>
      <c r="B1121" s="5" t="s">
        <v>241</v>
      </c>
      <c r="C1121" s="10">
        <v>45566</v>
      </c>
      <c r="D1121" s="5" t="s">
        <v>193</v>
      </c>
      <c r="E1121" s="18">
        <v>664.39239999999995</v>
      </c>
      <c r="F1121" s="8">
        <v>169043.6973</v>
      </c>
      <c r="G1121" s="9">
        <v>245491680</v>
      </c>
      <c r="H1121" s="18">
        <v>89.751300000000001</v>
      </c>
      <c r="I1121" s="8">
        <v>5043.1576999999997</v>
      </c>
      <c r="J1121" s="9">
        <v>6176177</v>
      </c>
      <c r="K1121" s="18">
        <v>754.14369999999997</v>
      </c>
      <c r="L1121" s="8">
        <v>174086.85500000001</v>
      </c>
      <c r="M1121" s="9">
        <v>251667857</v>
      </c>
      <c r="N1121" s="29">
        <v>13.17</v>
      </c>
      <c r="O1121" s="30">
        <v>14.48</v>
      </c>
      <c r="P1121" s="30">
        <v>12.285</v>
      </c>
      <c r="Q1121" s="30">
        <v>14.1275</v>
      </c>
      <c r="R1121" s="31">
        <v>7.2700000000000001E-2</v>
      </c>
    </row>
    <row r="1122" spans="1:18" x14ac:dyDescent="0.2">
      <c r="A1122" s="11">
        <v>45572</v>
      </c>
      <c r="B1122" s="5" t="s">
        <v>244</v>
      </c>
      <c r="C1122" s="10">
        <v>45566</v>
      </c>
      <c r="D1122" s="5" t="s">
        <v>193</v>
      </c>
      <c r="E1122" s="18">
        <v>932.95860000000005</v>
      </c>
      <c r="F1122" s="8">
        <v>334213.72649999999</v>
      </c>
      <c r="G1122" s="9">
        <v>502401470</v>
      </c>
      <c r="H1122" s="18">
        <v>82.268900000000002</v>
      </c>
      <c r="I1122" s="8">
        <v>4783.8892999999998</v>
      </c>
      <c r="J1122" s="9">
        <v>5924043</v>
      </c>
      <c r="K1122" s="18">
        <v>1015.2275</v>
      </c>
      <c r="L1122" s="8">
        <v>338997.61580000003</v>
      </c>
      <c r="M1122" s="9">
        <v>508325513</v>
      </c>
      <c r="N1122" s="29">
        <v>14.1275</v>
      </c>
      <c r="O1122" s="30">
        <v>15.5</v>
      </c>
      <c r="P1122" s="30">
        <v>13.6175</v>
      </c>
      <c r="Q1122" s="30">
        <v>15.08</v>
      </c>
      <c r="R1122" s="31">
        <v>6.7400000000000002E-2</v>
      </c>
    </row>
    <row r="1123" spans="1:18" x14ac:dyDescent="0.2">
      <c r="A1123" s="11">
        <v>45573</v>
      </c>
      <c r="B1123" s="5" t="s">
        <v>242</v>
      </c>
      <c r="C1123" s="10">
        <v>45566</v>
      </c>
      <c r="D1123" s="5" t="s">
        <v>193</v>
      </c>
      <c r="E1123" s="18">
        <v>758.57929999999999</v>
      </c>
      <c r="F1123" s="8">
        <v>448574.82650000002</v>
      </c>
      <c r="G1123" s="9">
        <v>719134072</v>
      </c>
      <c r="H1123" s="18">
        <v>77.423599999999993</v>
      </c>
      <c r="I1123" s="8">
        <v>4240.9026000000003</v>
      </c>
      <c r="J1123" s="9">
        <v>5026165</v>
      </c>
      <c r="K1123" s="18">
        <v>836.00289999999995</v>
      </c>
      <c r="L1123" s="8">
        <v>452815.7291</v>
      </c>
      <c r="M1123" s="9">
        <v>724160237</v>
      </c>
      <c r="N1123" s="29">
        <v>15.08</v>
      </c>
      <c r="O1123" s="30">
        <v>15.555</v>
      </c>
      <c r="P1123" s="30">
        <v>13.8775</v>
      </c>
      <c r="Q1123" s="30">
        <v>14.5875</v>
      </c>
      <c r="R1123" s="31">
        <v>-3.27E-2</v>
      </c>
    </row>
    <row r="1124" spans="1:18" x14ac:dyDescent="0.2">
      <c r="A1124" s="11">
        <v>45574</v>
      </c>
      <c r="B1124" s="5" t="s">
        <v>240</v>
      </c>
      <c r="C1124" s="10">
        <v>45566</v>
      </c>
      <c r="D1124" s="5" t="s">
        <v>193</v>
      </c>
      <c r="E1124" s="18">
        <v>847.26340000000005</v>
      </c>
      <c r="F1124" s="8">
        <v>666861.61950000003</v>
      </c>
      <c r="G1124" s="9">
        <v>894690974</v>
      </c>
      <c r="H1124" s="18">
        <v>83.376000000000005</v>
      </c>
      <c r="I1124" s="8">
        <v>4775.8629000000001</v>
      </c>
      <c r="J1124" s="9">
        <v>5576191</v>
      </c>
      <c r="K1124" s="18">
        <v>930.63940000000002</v>
      </c>
      <c r="L1124" s="8">
        <v>671637.48239999998</v>
      </c>
      <c r="M1124" s="9">
        <v>900267165</v>
      </c>
      <c r="N1124" s="29">
        <v>14.5875</v>
      </c>
      <c r="O1124" s="30">
        <v>14.5875</v>
      </c>
      <c r="P1124" s="30">
        <v>12.7</v>
      </c>
      <c r="Q1124" s="30">
        <v>14.1225</v>
      </c>
      <c r="R1124" s="31">
        <v>-3.1899999999999998E-2</v>
      </c>
    </row>
    <row r="1125" spans="1:18" x14ac:dyDescent="0.2">
      <c r="A1125" s="11">
        <v>45575</v>
      </c>
      <c r="B1125" s="5" t="s">
        <v>243</v>
      </c>
      <c r="C1125" s="10">
        <v>45566</v>
      </c>
      <c r="D1125" s="5" t="s">
        <v>193</v>
      </c>
      <c r="E1125" s="18">
        <v>553.25750000000005</v>
      </c>
      <c r="F1125" s="8">
        <v>427465.75550000003</v>
      </c>
      <c r="G1125" s="9">
        <v>668511258</v>
      </c>
      <c r="H1125" s="18">
        <v>70.547200000000004</v>
      </c>
      <c r="I1125" s="8">
        <v>4276.5387000000001</v>
      </c>
      <c r="J1125" s="9">
        <v>5077577</v>
      </c>
      <c r="K1125" s="18">
        <v>623.80470000000003</v>
      </c>
      <c r="L1125" s="8">
        <v>431742.2942</v>
      </c>
      <c r="M1125" s="9">
        <v>673588835</v>
      </c>
      <c r="N1125" s="29">
        <v>14.1225</v>
      </c>
      <c r="O1125" s="30">
        <v>14.1225</v>
      </c>
      <c r="P1125" s="30">
        <v>11.727499999999999</v>
      </c>
      <c r="Q1125" s="30">
        <v>13.494999999999999</v>
      </c>
      <c r="R1125" s="31">
        <v>-4.4400000000000002E-2</v>
      </c>
    </row>
    <row r="1126" spans="1:18" x14ac:dyDescent="0.2">
      <c r="A1126" s="11">
        <v>45576</v>
      </c>
      <c r="B1126" s="5" t="s">
        <v>241</v>
      </c>
      <c r="C1126" s="10">
        <v>45566</v>
      </c>
      <c r="D1126" s="5" t="s">
        <v>193</v>
      </c>
      <c r="E1126" s="18">
        <v>368.2235</v>
      </c>
      <c r="F1126" s="8">
        <v>104314.4019</v>
      </c>
      <c r="G1126" s="9">
        <v>150500194</v>
      </c>
      <c r="H1126" s="18">
        <v>58.991100000000003</v>
      </c>
      <c r="I1126" s="8">
        <v>3927.6194</v>
      </c>
      <c r="J1126" s="9">
        <v>4608221</v>
      </c>
      <c r="K1126" s="18">
        <v>427.21460000000002</v>
      </c>
      <c r="L1126" s="8">
        <v>108242.02129999999</v>
      </c>
      <c r="M1126" s="9">
        <v>155108415</v>
      </c>
      <c r="N1126" s="29">
        <v>13.494999999999999</v>
      </c>
      <c r="O1126" s="30">
        <v>13.702500000000001</v>
      </c>
      <c r="P1126" s="30">
        <v>11.535</v>
      </c>
      <c r="Q1126" s="30">
        <v>13.22</v>
      </c>
      <c r="R1126" s="31">
        <v>-2.0400000000000001E-2</v>
      </c>
    </row>
    <row r="1127" spans="1:18" x14ac:dyDescent="0.2">
      <c r="A1127" s="11">
        <v>45579</v>
      </c>
      <c r="B1127" s="5" t="s">
        <v>244</v>
      </c>
      <c r="C1127" s="10">
        <v>45566</v>
      </c>
      <c r="D1127" s="5" t="s">
        <v>193</v>
      </c>
      <c r="E1127" s="18">
        <v>465.6816</v>
      </c>
      <c r="F1127" s="8">
        <v>234662.83</v>
      </c>
      <c r="G1127" s="9">
        <v>349471362</v>
      </c>
      <c r="H1127" s="18">
        <v>59.488799999999998</v>
      </c>
      <c r="I1127" s="8">
        <v>4082.5142999999998</v>
      </c>
      <c r="J1127" s="9">
        <v>4906213</v>
      </c>
      <c r="K1127" s="18">
        <v>525.17039999999997</v>
      </c>
      <c r="L1127" s="8">
        <v>238745.3443</v>
      </c>
      <c r="M1127" s="9">
        <v>354377575</v>
      </c>
      <c r="N1127" s="29">
        <v>13.22</v>
      </c>
      <c r="O1127" s="30">
        <v>13.734999999999999</v>
      </c>
      <c r="P1127" s="30">
        <v>12.914999999999999</v>
      </c>
      <c r="Q1127" s="30">
        <v>12.994999999999999</v>
      </c>
      <c r="R1127" s="31">
        <v>-1.7000000000000001E-2</v>
      </c>
    </row>
    <row r="1128" spans="1:18" x14ac:dyDescent="0.2">
      <c r="A1128" s="11">
        <v>45580</v>
      </c>
      <c r="B1128" s="5" t="s">
        <v>242</v>
      </c>
      <c r="C1128" s="10">
        <v>45566</v>
      </c>
      <c r="D1128" s="5" t="s">
        <v>193</v>
      </c>
      <c r="E1128" s="18">
        <v>564.52120000000002</v>
      </c>
      <c r="F1128" s="8">
        <v>429412.84749999997</v>
      </c>
      <c r="G1128" s="9">
        <v>679059472</v>
      </c>
      <c r="H1128" s="18">
        <v>64.814800000000005</v>
      </c>
      <c r="I1128" s="8">
        <v>4842.1022999999996</v>
      </c>
      <c r="J1128" s="9">
        <v>5923830</v>
      </c>
      <c r="K1128" s="18">
        <v>629.33600000000001</v>
      </c>
      <c r="L1128" s="8">
        <v>434254.9498</v>
      </c>
      <c r="M1128" s="9">
        <v>684983302</v>
      </c>
      <c r="N1128" s="29">
        <v>12.994999999999999</v>
      </c>
      <c r="O1128" s="30">
        <v>13.362500000000001</v>
      </c>
      <c r="P1128" s="30">
        <v>10.922499999999999</v>
      </c>
      <c r="Q1128" s="30">
        <v>13.0025</v>
      </c>
      <c r="R1128" s="31">
        <v>5.9999999999999995E-4</v>
      </c>
    </row>
    <row r="1129" spans="1:18" x14ac:dyDescent="0.2">
      <c r="A1129" s="11">
        <v>45581</v>
      </c>
      <c r="B1129" s="5" t="s">
        <v>240</v>
      </c>
      <c r="C1129" s="10">
        <v>45566</v>
      </c>
      <c r="D1129" s="5" t="s">
        <v>193</v>
      </c>
      <c r="E1129" s="18">
        <v>469.36520000000002</v>
      </c>
      <c r="F1129" s="8">
        <v>527710.92599999998</v>
      </c>
      <c r="G1129" s="9">
        <v>706406659</v>
      </c>
      <c r="H1129" s="18">
        <v>67.884600000000006</v>
      </c>
      <c r="I1129" s="8">
        <v>5042.4371000000001</v>
      </c>
      <c r="J1129" s="9">
        <v>6019477</v>
      </c>
      <c r="K1129" s="18">
        <v>537.24980000000005</v>
      </c>
      <c r="L1129" s="8">
        <v>532753.36309999996</v>
      </c>
      <c r="M1129" s="9">
        <v>712426136</v>
      </c>
      <c r="N1129" s="29">
        <v>13.0025</v>
      </c>
      <c r="O1129" s="30">
        <v>13.56</v>
      </c>
      <c r="P1129" s="30">
        <v>11.435</v>
      </c>
      <c r="Q1129" s="30">
        <v>13.0525</v>
      </c>
      <c r="R1129" s="31">
        <v>3.8E-3</v>
      </c>
    </row>
    <row r="1130" spans="1:18" x14ac:dyDescent="0.2">
      <c r="A1130" s="11">
        <v>45582</v>
      </c>
      <c r="B1130" s="5" t="s">
        <v>243</v>
      </c>
      <c r="C1130" s="10">
        <v>45566</v>
      </c>
      <c r="D1130" s="5" t="s">
        <v>193</v>
      </c>
      <c r="E1130" s="18">
        <v>499.97149999999999</v>
      </c>
      <c r="F1130" s="8">
        <v>426553.67359999998</v>
      </c>
      <c r="G1130" s="9">
        <v>671214132</v>
      </c>
      <c r="H1130" s="18">
        <v>81.258099999999999</v>
      </c>
      <c r="I1130" s="8">
        <v>6265.6602999999996</v>
      </c>
      <c r="J1130" s="9">
        <v>7622083</v>
      </c>
      <c r="K1130" s="18">
        <v>581.2296</v>
      </c>
      <c r="L1130" s="8">
        <v>432819.33390000003</v>
      </c>
      <c r="M1130" s="9">
        <v>678836215</v>
      </c>
      <c r="N1130" s="29">
        <v>13.0525</v>
      </c>
      <c r="O1130" s="30">
        <v>13.465</v>
      </c>
      <c r="P1130" s="30">
        <v>11.0625</v>
      </c>
      <c r="Q1130" s="30">
        <v>13.387499999999999</v>
      </c>
      <c r="R1130" s="31">
        <v>2.5700000000000001E-2</v>
      </c>
    </row>
    <row r="1131" spans="1:18" x14ac:dyDescent="0.2">
      <c r="A1131" s="11">
        <v>45583</v>
      </c>
      <c r="B1131" s="5" t="s">
        <v>241</v>
      </c>
      <c r="C1131" s="10">
        <v>45566</v>
      </c>
      <c r="D1131" s="5" t="s">
        <v>193</v>
      </c>
      <c r="E1131" s="18">
        <v>471.03140000000002</v>
      </c>
      <c r="F1131" s="8">
        <v>135020.63320000001</v>
      </c>
      <c r="G1131" s="9">
        <v>195815272</v>
      </c>
      <c r="H1131" s="18">
        <v>78.686400000000006</v>
      </c>
      <c r="I1131" s="8">
        <v>6411.2772000000004</v>
      </c>
      <c r="J1131" s="9">
        <v>7927186</v>
      </c>
      <c r="K1131" s="18">
        <v>549.71780000000001</v>
      </c>
      <c r="L1131" s="8">
        <v>141431.91039999999</v>
      </c>
      <c r="M1131" s="9">
        <v>203742458</v>
      </c>
      <c r="N1131" s="29">
        <v>13.387499999999999</v>
      </c>
      <c r="O1131" s="30">
        <v>14.06</v>
      </c>
      <c r="P1131" s="30">
        <v>12.8675</v>
      </c>
      <c r="Q1131" s="30">
        <v>13.0375</v>
      </c>
      <c r="R1131" s="31">
        <v>-2.6100000000000002E-2</v>
      </c>
    </row>
    <row r="1132" spans="1:18" x14ac:dyDescent="0.2">
      <c r="A1132" s="11">
        <v>45586</v>
      </c>
      <c r="B1132" s="5" t="s">
        <v>244</v>
      </c>
      <c r="C1132" s="10">
        <v>45566</v>
      </c>
      <c r="D1132" s="5" t="s">
        <v>193</v>
      </c>
      <c r="E1132" s="18">
        <v>662.89620000000002</v>
      </c>
      <c r="F1132" s="8">
        <v>311370.45929999999</v>
      </c>
      <c r="G1132" s="9">
        <v>465613711</v>
      </c>
      <c r="H1132" s="18">
        <v>79.522999999999996</v>
      </c>
      <c r="I1132" s="8">
        <v>6809.2449999999999</v>
      </c>
      <c r="J1132" s="9">
        <v>8318548</v>
      </c>
      <c r="K1132" s="18">
        <v>742.41920000000005</v>
      </c>
      <c r="L1132" s="8">
        <v>318179.70429999998</v>
      </c>
      <c r="M1132" s="9">
        <v>473932259</v>
      </c>
      <c r="N1132" s="29">
        <v>13.0375</v>
      </c>
      <c r="O1132" s="30">
        <v>14.195</v>
      </c>
      <c r="P1132" s="30">
        <v>12.5525</v>
      </c>
      <c r="Q1132" s="30">
        <v>13.762499999999999</v>
      </c>
      <c r="R1132" s="31">
        <v>5.5599999999999997E-2</v>
      </c>
    </row>
    <row r="1133" spans="1:18" x14ac:dyDescent="0.2">
      <c r="A1133" s="11">
        <v>45587</v>
      </c>
      <c r="B1133" s="5" t="s">
        <v>242</v>
      </c>
      <c r="C1133" s="10">
        <v>45566</v>
      </c>
      <c r="D1133" s="5" t="s">
        <v>193</v>
      </c>
      <c r="E1133" s="18">
        <v>824.32150000000001</v>
      </c>
      <c r="F1133" s="8">
        <v>524106.0037</v>
      </c>
      <c r="G1133" s="9">
        <v>826329810</v>
      </c>
      <c r="H1133" s="18">
        <v>76.861599999999996</v>
      </c>
      <c r="I1133" s="8">
        <v>6446.8036000000002</v>
      </c>
      <c r="J1133" s="9">
        <v>7914847</v>
      </c>
      <c r="K1133" s="18">
        <v>901.18309999999997</v>
      </c>
      <c r="L1133" s="8">
        <v>530552.80729999999</v>
      </c>
      <c r="M1133" s="9">
        <v>834244657</v>
      </c>
      <c r="N1133" s="29">
        <v>13.762499999999999</v>
      </c>
      <c r="O1133" s="30">
        <v>14.515000000000001</v>
      </c>
      <c r="P1133" s="30">
        <v>9.4700000000000006</v>
      </c>
      <c r="Q1133" s="30">
        <v>14.395</v>
      </c>
      <c r="R1133" s="31">
        <v>4.5999999999999999E-2</v>
      </c>
    </row>
    <row r="1134" spans="1:18" x14ac:dyDescent="0.2">
      <c r="A1134" s="11">
        <v>45588</v>
      </c>
      <c r="B1134" s="5" t="s">
        <v>240</v>
      </c>
      <c r="C1134" s="10">
        <v>45566</v>
      </c>
      <c r="D1134" s="5" t="s">
        <v>193</v>
      </c>
      <c r="E1134" s="18">
        <v>648.65599999999995</v>
      </c>
      <c r="F1134" s="8">
        <v>558628.59039999999</v>
      </c>
      <c r="G1134" s="9">
        <v>756308136</v>
      </c>
      <c r="H1134" s="18">
        <v>91.604699999999994</v>
      </c>
      <c r="I1134" s="8">
        <v>7447.0110999999997</v>
      </c>
      <c r="J1134" s="9">
        <v>9014314</v>
      </c>
      <c r="K1134" s="18">
        <v>740.26070000000004</v>
      </c>
      <c r="L1134" s="8">
        <v>566075.60149999999</v>
      </c>
      <c r="M1134" s="9">
        <v>765322450</v>
      </c>
      <c r="N1134" s="29">
        <v>14.395</v>
      </c>
      <c r="O1134" s="30">
        <v>15.032500000000001</v>
      </c>
      <c r="P1134" s="30">
        <v>11.74</v>
      </c>
      <c r="Q1134" s="30">
        <v>14.6225</v>
      </c>
      <c r="R1134" s="31">
        <v>1.5800000000000002E-2</v>
      </c>
    </row>
    <row r="1135" spans="1:18" x14ac:dyDescent="0.2">
      <c r="A1135" s="11">
        <v>45589</v>
      </c>
      <c r="B1135" s="5" t="s">
        <v>243</v>
      </c>
      <c r="C1135" s="10">
        <v>45566</v>
      </c>
      <c r="D1135" s="5" t="s">
        <v>193</v>
      </c>
      <c r="E1135" s="18">
        <v>480.1816</v>
      </c>
      <c r="F1135" s="8">
        <v>378915.48090000002</v>
      </c>
      <c r="G1135" s="9">
        <v>604006320</v>
      </c>
      <c r="H1135" s="18">
        <v>79.722200000000001</v>
      </c>
      <c r="I1135" s="8">
        <v>6946.4627</v>
      </c>
      <c r="J1135" s="9">
        <v>8499346</v>
      </c>
      <c r="K1135" s="18">
        <v>559.90380000000005</v>
      </c>
      <c r="L1135" s="8">
        <v>385861.9436</v>
      </c>
      <c r="M1135" s="9">
        <v>612505666</v>
      </c>
      <c r="N1135" s="29">
        <v>14.6225</v>
      </c>
      <c r="O1135" s="30">
        <v>14.897500000000001</v>
      </c>
      <c r="P1135" s="30">
        <v>12.695</v>
      </c>
      <c r="Q1135" s="30">
        <v>13.97</v>
      </c>
      <c r="R1135" s="31">
        <v>-4.4600000000000001E-2</v>
      </c>
    </row>
    <row r="1136" spans="1:18" x14ac:dyDescent="0.2">
      <c r="A1136" s="11">
        <v>45590</v>
      </c>
      <c r="B1136" s="5" t="s">
        <v>241</v>
      </c>
      <c r="C1136" s="10">
        <v>45566</v>
      </c>
      <c r="D1136" s="5" t="s">
        <v>193</v>
      </c>
      <c r="E1136" s="18">
        <v>550.07209999999998</v>
      </c>
      <c r="F1136" s="8">
        <v>140169.84950000001</v>
      </c>
      <c r="G1136" s="9">
        <v>207092561</v>
      </c>
      <c r="H1136" s="18">
        <v>104.0669</v>
      </c>
      <c r="I1136" s="8">
        <v>8637.1671999999999</v>
      </c>
      <c r="J1136" s="9">
        <v>10609431</v>
      </c>
      <c r="K1136" s="18">
        <v>654.13900000000001</v>
      </c>
      <c r="L1136" s="8">
        <v>148807.01670000001</v>
      </c>
      <c r="M1136" s="9">
        <v>217701992</v>
      </c>
      <c r="N1136" s="29">
        <v>13.97</v>
      </c>
      <c r="O1136" s="30">
        <v>15.08</v>
      </c>
      <c r="P1136" s="30">
        <v>13.35</v>
      </c>
      <c r="Q1136" s="30">
        <v>14.6325</v>
      </c>
      <c r="R1136" s="31">
        <v>4.7399999999999998E-2</v>
      </c>
    </row>
    <row r="1137" spans="1:18" x14ac:dyDescent="0.2">
      <c r="A1137" s="11">
        <v>45593</v>
      </c>
      <c r="B1137" s="5" t="s">
        <v>244</v>
      </c>
      <c r="C1137" s="10">
        <v>45566</v>
      </c>
      <c r="D1137" s="5" t="s">
        <v>193</v>
      </c>
      <c r="E1137" s="18">
        <v>535.98509999999999</v>
      </c>
      <c r="F1137" s="8">
        <v>236685.769</v>
      </c>
      <c r="G1137" s="9">
        <v>361131939</v>
      </c>
      <c r="H1137" s="18">
        <v>83.617099999999994</v>
      </c>
      <c r="I1137" s="8">
        <v>7470.4040999999997</v>
      </c>
      <c r="J1137" s="9">
        <v>9530531</v>
      </c>
      <c r="K1137" s="18">
        <v>619.60220000000004</v>
      </c>
      <c r="L1137" s="8">
        <v>244156.17310000001</v>
      </c>
      <c r="M1137" s="9">
        <v>370662470</v>
      </c>
      <c r="N1137" s="29">
        <v>14.6325</v>
      </c>
      <c r="O1137" s="30">
        <v>15.477499999999999</v>
      </c>
      <c r="P1137" s="30">
        <v>13.535</v>
      </c>
      <c r="Q1137" s="30">
        <v>14.29</v>
      </c>
      <c r="R1137" s="31">
        <v>-2.3400000000000001E-2</v>
      </c>
    </row>
    <row r="1138" spans="1:18" x14ac:dyDescent="0.2">
      <c r="A1138" s="11">
        <v>45594</v>
      </c>
      <c r="B1138" s="5" t="s">
        <v>242</v>
      </c>
      <c r="C1138" s="10">
        <v>45566</v>
      </c>
      <c r="D1138" s="5" t="s">
        <v>193</v>
      </c>
      <c r="E1138" s="18">
        <v>803.9864</v>
      </c>
      <c r="F1138" s="8">
        <v>456507.06400000001</v>
      </c>
      <c r="G1138" s="9">
        <v>715252459</v>
      </c>
      <c r="H1138" s="18">
        <v>84.378</v>
      </c>
      <c r="I1138" s="8">
        <v>8003.0902999999998</v>
      </c>
      <c r="J1138" s="9">
        <v>10652977</v>
      </c>
      <c r="K1138" s="18">
        <v>888.36440000000005</v>
      </c>
      <c r="L1138" s="8">
        <v>464510.15429999999</v>
      </c>
      <c r="M1138" s="9">
        <v>725905436</v>
      </c>
      <c r="N1138" s="29">
        <v>14.29</v>
      </c>
      <c r="O1138" s="30">
        <v>15.0275</v>
      </c>
      <c r="P1138" s="30">
        <v>13.557499999999999</v>
      </c>
      <c r="Q1138" s="30">
        <v>14.515000000000001</v>
      </c>
      <c r="R1138" s="31">
        <v>1.5699999999999999E-2</v>
      </c>
    </row>
    <row r="1139" spans="1:18" x14ac:dyDescent="0.2">
      <c r="A1139" s="11">
        <v>45595</v>
      </c>
      <c r="B1139" s="5" t="s">
        <v>240</v>
      </c>
      <c r="C1139" s="10">
        <v>45566</v>
      </c>
      <c r="D1139" s="5" t="s">
        <v>193</v>
      </c>
      <c r="E1139" s="18">
        <v>678.92679999999996</v>
      </c>
      <c r="F1139" s="8">
        <v>575630.12399999995</v>
      </c>
      <c r="G1139" s="9">
        <v>767909215</v>
      </c>
      <c r="H1139" s="18">
        <v>70.890500000000003</v>
      </c>
      <c r="I1139" s="8">
        <v>6464.2794000000004</v>
      </c>
      <c r="J1139" s="9">
        <v>8182472</v>
      </c>
      <c r="K1139" s="18">
        <v>749.81730000000005</v>
      </c>
      <c r="L1139" s="8">
        <v>582094.40339999995</v>
      </c>
      <c r="M1139" s="9">
        <v>776091687</v>
      </c>
      <c r="N1139" s="29">
        <v>14.515000000000001</v>
      </c>
      <c r="O1139" s="30">
        <v>15.7</v>
      </c>
      <c r="P1139" s="30">
        <v>14.28</v>
      </c>
      <c r="Q1139" s="30">
        <v>15.51</v>
      </c>
      <c r="R1139" s="31">
        <v>6.8500000000000005E-2</v>
      </c>
    </row>
    <row r="1140" spans="1:18" x14ac:dyDescent="0.2">
      <c r="A1140" s="11">
        <v>45596</v>
      </c>
      <c r="B1140" s="5" t="s">
        <v>243</v>
      </c>
      <c r="C1140" s="10">
        <v>45566</v>
      </c>
      <c r="D1140" s="5" t="s">
        <v>193</v>
      </c>
      <c r="E1140" s="18">
        <v>505.68880000000001</v>
      </c>
      <c r="F1140" s="8">
        <v>351251.33</v>
      </c>
      <c r="G1140" s="9">
        <v>563168405</v>
      </c>
      <c r="H1140" s="18">
        <v>71.668899999999994</v>
      </c>
      <c r="I1140" s="8">
        <v>4277.0064000000002</v>
      </c>
      <c r="J1140" s="9">
        <v>5478338</v>
      </c>
      <c r="K1140" s="18">
        <v>577.35770000000002</v>
      </c>
      <c r="L1140" s="8">
        <v>355528.33639999997</v>
      </c>
      <c r="M1140" s="9">
        <v>568646743</v>
      </c>
      <c r="N1140" s="29">
        <v>15.51</v>
      </c>
      <c r="O1140" s="30">
        <v>16.239999999999998</v>
      </c>
      <c r="P1140" s="30">
        <v>14.6525</v>
      </c>
      <c r="Q1140" s="30">
        <v>15.55</v>
      </c>
      <c r="R1140" s="31">
        <v>2.5999999999999999E-3</v>
      </c>
    </row>
    <row r="1141" spans="1:18" x14ac:dyDescent="0.2">
      <c r="A1141" s="11">
        <v>45597</v>
      </c>
      <c r="B1141" s="5" t="s">
        <v>241</v>
      </c>
      <c r="C1141" s="10">
        <v>45597</v>
      </c>
      <c r="D1141" s="5" t="s">
        <v>193</v>
      </c>
      <c r="E1141" s="18">
        <v>63.911700000000003</v>
      </c>
      <c r="F1141" s="8">
        <v>19008.241900000001</v>
      </c>
      <c r="G1141" s="9">
        <v>28257421</v>
      </c>
      <c r="H1141" s="18">
        <v>7.7731000000000003</v>
      </c>
      <c r="I1141" s="8">
        <v>371.23930000000001</v>
      </c>
      <c r="J1141" s="9">
        <v>553273</v>
      </c>
      <c r="K1141" s="18">
        <v>71.684799999999996</v>
      </c>
      <c r="L1141" s="8">
        <v>19379.481199999998</v>
      </c>
      <c r="M1141" s="9">
        <v>28810694</v>
      </c>
      <c r="N1141" s="29">
        <v>15.55</v>
      </c>
      <c r="O1141" s="30">
        <v>16.125</v>
      </c>
      <c r="P1141" s="30">
        <v>13.6325</v>
      </c>
      <c r="Q1141" s="30">
        <v>15.9025</v>
      </c>
      <c r="R1141" s="31">
        <v>2.2700000000000001E-2</v>
      </c>
    </row>
    <row r="1142" spans="1:18" x14ac:dyDescent="0.2">
      <c r="A1142" s="11">
        <v>45600</v>
      </c>
      <c r="B1142" s="5" t="s">
        <v>244</v>
      </c>
      <c r="C1142" s="10">
        <v>45597</v>
      </c>
      <c r="D1142" s="5" t="s">
        <v>193</v>
      </c>
      <c r="E1142" s="18">
        <v>518.10109999999997</v>
      </c>
      <c r="F1142" s="8">
        <v>190031.01120000001</v>
      </c>
      <c r="G1142" s="9">
        <v>296960256</v>
      </c>
      <c r="H1142" s="18">
        <v>68.772000000000006</v>
      </c>
      <c r="I1142" s="8">
        <v>3387.1289000000002</v>
      </c>
      <c r="J1142" s="9">
        <v>4966498</v>
      </c>
      <c r="K1142" s="18">
        <v>586.87310000000002</v>
      </c>
      <c r="L1142" s="8">
        <v>193418.14009999999</v>
      </c>
      <c r="M1142" s="9">
        <v>301926754</v>
      </c>
      <c r="N1142" s="29">
        <v>15.9025</v>
      </c>
      <c r="O1142" s="30">
        <v>17.600000000000001</v>
      </c>
      <c r="P1142" s="30">
        <v>14.7775</v>
      </c>
      <c r="Q1142" s="30">
        <v>16.6875</v>
      </c>
      <c r="R1142" s="31">
        <v>4.9399999999999999E-2</v>
      </c>
    </row>
    <row r="1143" spans="1:18" x14ac:dyDescent="0.2">
      <c r="A1143" s="11">
        <v>45601</v>
      </c>
      <c r="B1143" s="5" t="s">
        <v>242</v>
      </c>
      <c r="C1143" s="10">
        <v>45597</v>
      </c>
      <c r="D1143" s="5" t="s">
        <v>193</v>
      </c>
      <c r="E1143" s="18">
        <v>855.44510000000002</v>
      </c>
      <c r="F1143" s="8">
        <v>456305.78210000001</v>
      </c>
      <c r="G1143" s="9">
        <v>730283949</v>
      </c>
      <c r="H1143" s="18">
        <v>72.883499999999998</v>
      </c>
      <c r="I1143" s="8">
        <v>3728.8843999999999</v>
      </c>
      <c r="J1143" s="9">
        <v>5280472</v>
      </c>
      <c r="K1143" s="18">
        <v>928.32860000000005</v>
      </c>
      <c r="L1143" s="8">
        <v>460034.66649999999</v>
      </c>
      <c r="M1143" s="9">
        <v>735564421</v>
      </c>
      <c r="N1143" s="29">
        <v>16.6875</v>
      </c>
      <c r="O1143" s="30">
        <v>19.02</v>
      </c>
      <c r="P1143" s="30">
        <v>15.795</v>
      </c>
      <c r="Q1143" s="30">
        <v>16.122499999999999</v>
      </c>
      <c r="R1143" s="31">
        <v>-3.39E-2</v>
      </c>
    </row>
    <row r="1144" spans="1:18" x14ac:dyDescent="0.2">
      <c r="A1144" s="11">
        <v>45602</v>
      </c>
      <c r="B1144" s="5" t="s">
        <v>240</v>
      </c>
      <c r="C1144" s="10">
        <v>45597</v>
      </c>
      <c r="D1144" s="5" t="s">
        <v>193</v>
      </c>
      <c r="E1144" s="18">
        <v>583.14449999999999</v>
      </c>
      <c r="F1144" s="8">
        <v>587729.82559999998</v>
      </c>
      <c r="G1144" s="9">
        <v>786522419</v>
      </c>
      <c r="H1144" s="18">
        <v>84.186400000000006</v>
      </c>
      <c r="I1144" s="8">
        <v>4546.8593000000001</v>
      </c>
      <c r="J1144" s="9">
        <v>6435455</v>
      </c>
      <c r="K1144" s="18">
        <v>667.33090000000004</v>
      </c>
      <c r="L1144" s="8">
        <v>592276.68489999999</v>
      </c>
      <c r="M1144" s="9">
        <v>792957874</v>
      </c>
      <c r="N1144" s="29">
        <v>16.122499999999999</v>
      </c>
      <c r="O1144" s="30">
        <v>20.75</v>
      </c>
      <c r="P1144" s="30">
        <v>14.7125</v>
      </c>
      <c r="Q1144" s="30">
        <v>14.8675</v>
      </c>
      <c r="R1144" s="31">
        <v>-7.7799999999999994E-2</v>
      </c>
    </row>
    <row r="1145" spans="1:18" x14ac:dyDescent="0.2">
      <c r="A1145" s="11">
        <v>45603</v>
      </c>
      <c r="B1145" s="5" t="s">
        <v>243</v>
      </c>
      <c r="C1145" s="10">
        <v>45597</v>
      </c>
      <c r="D1145" s="5" t="s">
        <v>193</v>
      </c>
      <c r="E1145" s="18">
        <v>518.64769999999999</v>
      </c>
      <c r="F1145" s="8">
        <v>436907.93829999998</v>
      </c>
      <c r="G1145" s="9">
        <v>704159950</v>
      </c>
      <c r="H1145" s="18">
        <v>72.778099999999995</v>
      </c>
      <c r="I1145" s="8">
        <v>4145.7830999999996</v>
      </c>
      <c r="J1145" s="9">
        <v>5795723</v>
      </c>
      <c r="K1145" s="18">
        <v>591.42579999999998</v>
      </c>
      <c r="L1145" s="8">
        <v>441053.72139999998</v>
      </c>
      <c r="M1145" s="9">
        <v>709955673</v>
      </c>
      <c r="N1145" s="29">
        <v>14.8675</v>
      </c>
      <c r="O1145" s="30">
        <v>15.522500000000001</v>
      </c>
      <c r="P1145" s="30">
        <v>14.2675</v>
      </c>
      <c r="Q1145" s="30">
        <v>14.94</v>
      </c>
      <c r="R1145" s="31">
        <v>4.8999999999999998E-3</v>
      </c>
    </row>
    <row r="1146" spans="1:18" x14ac:dyDescent="0.2">
      <c r="A1146" s="11">
        <v>45604</v>
      </c>
      <c r="B1146" s="5" t="s">
        <v>241</v>
      </c>
      <c r="C1146" s="10">
        <v>45597</v>
      </c>
      <c r="D1146" s="5" t="s">
        <v>193</v>
      </c>
      <c r="E1146" s="18">
        <v>399.76839999999999</v>
      </c>
      <c r="F1146" s="8">
        <v>114593.8668</v>
      </c>
      <c r="G1146" s="9">
        <v>168488574</v>
      </c>
      <c r="H1146" s="18">
        <v>72.387100000000004</v>
      </c>
      <c r="I1146" s="8">
        <v>4559.0204000000003</v>
      </c>
      <c r="J1146" s="9">
        <v>6671292</v>
      </c>
      <c r="K1146" s="18">
        <v>472.15550000000002</v>
      </c>
      <c r="L1146" s="8">
        <v>119152.8872</v>
      </c>
      <c r="M1146" s="9">
        <v>175159866</v>
      </c>
      <c r="N1146" s="29">
        <v>14.94</v>
      </c>
      <c r="O1146" s="30">
        <v>15.725</v>
      </c>
      <c r="P1146" s="30">
        <v>14.3925</v>
      </c>
      <c r="Q1146" s="30">
        <v>14.47</v>
      </c>
      <c r="R1146" s="31">
        <v>-3.15E-2</v>
      </c>
    </row>
    <row r="1147" spans="1:18" x14ac:dyDescent="0.2">
      <c r="A1147" s="11">
        <v>45607</v>
      </c>
      <c r="B1147" s="5" t="s">
        <v>244</v>
      </c>
      <c r="C1147" s="10">
        <v>45597</v>
      </c>
      <c r="D1147" s="5" t="s">
        <v>193</v>
      </c>
      <c r="E1147" s="18">
        <v>489.75580000000002</v>
      </c>
      <c r="F1147" s="8">
        <v>233453.63500000001</v>
      </c>
      <c r="G1147" s="9">
        <v>355575565</v>
      </c>
      <c r="H1147" s="18">
        <v>66.460400000000007</v>
      </c>
      <c r="I1147" s="8">
        <v>4549.8261000000002</v>
      </c>
      <c r="J1147" s="9">
        <v>6855960</v>
      </c>
      <c r="K1147" s="18">
        <v>556.21619999999996</v>
      </c>
      <c r="L1147" s="8">
        <v>238003.46109999999</v>
      </c>
      <c r="M1147" s="9">
        <v>362431525</v>
      </c>
      <c r="N1147" s="29">
        <v>14.47</v>
      </c>
      <c r="O1147" s="30">
        <v>15.47</v>
      </c>
      <c r="P1147" s="30">
        <v>13.1175</v>
      </c>
      <c r="Q1147" s="30">
        <v>14.27</v>
      </c>
      <c r="R1147" s="31">
        <v>-1.38E-2</v>
      </c>
    </row>
    <row r="1148" spans="1:18" x14ac:dyDescent="0.2">
      <c r="A1148" s="11">
        <v>45608</v>
      </c>
      <c r="B1148" s="5" t="s">
        <v>242</v>
      </c>
      <c r="C1148" s="10">
        <v>45597</v>
      </c>
      <c r="D1148" s="5" t="s">
        <v>193</v>
      </c>
      <c r="E1148" s="18">
        <v>727.60320000000002</v>
      </c>
      <c r="F1148" s="8">
        <v>478306.9915</v>
      </c>
      <c r="G1148" s="9">
        <v>758903286</v>
      </c>
      <c r="H1148" s="18">
        <v>64.201899999999995</v>
      </c>
      <c r="I1148" s="8">
        <v>4808.4993999999997</v>
      </c>
      <c r="J1148" s="9">
        <v>6970079</v>
      </c>
      <c r="K1148" s="18">
        <v>791.80510000000004</v>
      </c>
      <c r="L1148" s="8">
        <v>483115.49089999998</v>
      </c>
      <c r="M1148" s="9">
        <v>765873365</v>
      </c>
      <c r="N1148" s="29">
        <v>14.27</v>
      </c>
      <c r="O1148" s="30">
        <v>14.8375</v>
      </c>
      <c r="P1148" s="30">
        <v>12.74</v>
      </c>
      <c r="Q1148" s="30">
        <v>14.59</v>
      </c>
      <c r="R1148" s="31">
        <v>2.24E-2</v>
      </c>
    </row>
    <row r="1149" spans="1:18" x14ac:dyDescent="0.2">
      <c r="A1149" s="11">
        <v>45609</v>
      </c>
      <c r="B1149" s="5" t="s">
        <v>240</v>
      </c>
      <c r="C1149" s="10">
        <v>45597</v>
      </c>
      <c r="D1149" s="5" t="s">
        <v>193</v>
      </c>
      <c r="E1149" s="18">
        <v>837.57830000000001</v>
      </c>
      <c r="F1149" s="8">
        <v>665392.33149999997</v>
      </c>
      <c r="G1149" s="9">
        <v>912926393</v>
      </c>
      <c r="H1149" s="18">
        <v>66.724699999999999</v>
      </c>
      <c r="I1149" s="8">
        <v>4954.8405000000002</v>
      </c>
      <c r="J1149" s="9">
        <v>7337573</v>
      </c>
      <c r="K1149" s="18">
        <v>904.303</v>
      </c>
      <c r="L1149" s="8">
        <v>670347.17200000002</v>
      </c>
      <c r="M1149" s="9">
        <v>920263966</v>
      </c>
      <c r="N1149" s="29">
        <v>14.59</v>
      </c>
      <c r="O1149" s="30">
        <v>15.865</v>
      </c>
      <c r="P1149" s="30">
        <v>13.932499999999999</v>
      </c>
      <c r="Q1149" s="30">
        <v>15.435</v>
      </c>
      <c r="R1149" s="31">
        <v>5.79E-2</v>
      </c>
    </row>
    <row r="1150" spans="1:18" x14ac:dyDescent="0.2">
      <c r="A1150" s="11">
        <v>45610</v>
      </c>
      <c r="B1150" s="5" t="s">
        <v>243</v>
      </c>
      <c r="C1150" s="10">
        <v>45597</v>
      </c>
      <c r="D1150" s="5" t="s">
        <v>193</v>
      </c>
      <c r="E1150" s="18">
        <v>520.09190000000001</v>
      </c>
      <c r="F1150" s="8">
        <v>384932.08669999999</v>
      </c>
      <c r="G1150" s="9">
        <v>641475078</v>
      </c>
      <c r="H1150" s="18">
        <v>58.933999999999997</v>
      </c>
      <c r="I1150" s="8">
        <v>4542.3062</v>
      </c>
      <c r="J1150" s="9">
        <v>6743118</v>
      </c>
      <c r="K1150" s="18">
        <v>579.02589999999998</v>
      </c>
      <c r="L1150" s="8">
        <v>389474.39289999998</v>
      </c>
      <c r="M1150" s="9">
        <v>648218196</v>
      </c>
      <c r="N1150" s="29">
        <v>15.435</v>
      </c>
      <c r="O1150" s="30">
        <v>15.685</v>
      </c>
      <c r="P1150" s="30">
        <v>13.407500000000001</v>
      </c>
      <c r="Q1150" s="30">
        <v>14.775</v>
      </c>
      <c r="R1150" s="31">
        <v>-4.2799999999999998E-2</v>
      </c>
    </row>
    <row r="1151" spans="1:18" x14ac:dyDescent="0.2">
      <c r="A1151" s="11">
        <v>45614</v>
      </c>
      <c r="B1151" s="5" t="s">
        <v>244</v>
      </c>
      <c r="C1151" s="10">
        <v>45597</v>
      </c>
      <c r="D1151" s="5" t="s">
        <v>193</v>
      </c>
      <c r="E1151" s="18">
        <v>474.04390000000001</v>
      </c>
      <c r="F1151" s="8">
        <v>199809.4215</v>
      </c>
      <c r="G1151" s="9">
        <v>327730865</v>
      </c>
      <c r="H1151" s="18">
        <v>58.131900000000002</v>
      </c>
      <c r="I1151" s="8">
        <v>4845.3040000000001</v>
      </c>
      <c r="J1151" s="9">
        <v>7249867</v>
      </c>
      <c r="K1151" s="18">
        <v>532.17579999999998</v>
      </c>
      <c r="L1151" s="8">
        <v>204654.7255</v>
      </c>
      <c r="M1151" s="9">
        <v>334980732</v>
      </c>
      <c r="N1151" s="29">
        <v>14.775</v>
      </c>
      <c r="O1151" s="30">
        <v>16.579999999999998</v>
      </c>
      <c r="P1151" s="30">
        <v>13.755000000000001</v>
      </c>
      <c r="Q1151" s="30">
        <v>15.1675</v>
      </c>
      <c r="R1151" s="31">
        <v>2.6599999999999999E-2</v>
      </c>
    </row>
    <row r="1152" spans="1:18" x14ac:dyDescent="0.2">
      <c r="A1152" s="11">
        <v>45615</v>
      </c>
      <c r="B1152" s="5" t="s">
        <v>242</v>
      </c>
      <c r="C1152" s="10">
        <v>45597</v>
      </c>
      <c r="D1152" s="5" t="s">
        <v>193</v>
      </c>
      <c r="E1152" s="18">
        <v>574.17489999999998</v>
      </c>
      <c r="F1152" s="8">
        <v>375216.66139999998</v>
      </c>
      <c r="G1152" s="9">
        <v>627221005</v>
      </c>
      <c r="H1152" s="18">
        <v>63.3795</v>
      </c>
      <c r="I1152" s="8">
        <v>5614.6773000000003</v>
      </c>
      <c r="J1152" s="9">
        <v>8411293</v>
      </c>
      <c r="K1152" s="18">
        <v>637.55439999999999</v>
      </c>
      <c r="L1152" s="8">
        <v>380831.33870000002</v>
      </c>
      <c r="M1152" s="9">
        <v>635632298</v>
      </c>
      <c r="N1152" s="29">
        <v>15.1675</v>
      </c>
      <c r="O1152" s="30">
        <v>16.184999999999999</v>
      </c>
      <c r="P1152" s="30">
        <v>12.7325</v>
      </c>
      <c r="Q1152" s="30">
        <v>15.6625</v>
      </c>
      <c r="R1152" s="31">
        <v>3.2599999999999997E-2</v>
      </c>
    </row>
    <row r="1153" spans="1:18" x14ac:dyDescent="0.2">
      <c r="A1153" s="11">
        <v>45617</v>
      </c>
      <c r="B1153" s="5" t="s">
        <v>243</v>
      </c>
      <c r="C1153" s="10">
        <v>45597</v>
      </c>
      <c r="D1153" s="5" t="s">
        <v>193</v>
      </c>
      <c r="E1153" s="18">
        <v>564.43579999999997</v>
      </c>
      <c r="F1153" s="8">
        <v>436210.13059999997</v>
      </c>
      <c r="G1153" s="9">
        <v>726501989</v>
      </c>
      <c r="H1153" s="18">
        <v>91.687700000000007</v>
      </c>
      <c r="I1153" s="8">
        <v>6196.4700999999995</v>
      </c>
      <c r="J1153" s="9">
        <v>9441000</v>
      </c>
      <c r="K1153" s="18">
        <v>656.12350000000004</v>
      </c>
      <c r="L1153" s="8">
        <v>442406.60070000001</v>
      </c>
      <c r="M1153" s="9">
        <v>735942989</v>
      </c>
      <c r="N1153" s="29">
        <v>15.6625</v>
      </c>
      <c r="O1153" s="30">
        <v>16.78</v>
      </c>
      <c r="P1153" s="30">
        <v>14.8375</v>
      </c>
      <c r="Q1153" s="30">
        <v>15.99</v>
      </c>
      <c r="R1153" s="31">
        <v>2.0899999999999998E-2</v>
      </c>
    </row>
    <row r="1154" spans="1:18" x14ac:dyDescent="0.2">
      <c r="A1154" s="11">
        <v>45618</v>
      </c>
      <c r="B1154" s="5" t="s">
        <v>241</v>
      </c>
      <c r="C1154" s="10">
        <v>45597</v>
      </c>
      <c r="D1154" s="5" t="s">
        <v>193</v>
      </c>
      <c r="E1154" s="18">
        <v>562.55780000000004</v>
      </c>
      <c r="F1154" s="8">
        <v>128114.53509999999</v>
      </c>
      <c r="G1154" s="9">
        <v>196755072</v>
      </c>
      <c r="H1154" s="18">
        <v>71.695700000000002</v>
      </c>
      <c r="I1154" s="8">
        <v>6525.5349999999999</v>
      </c>
      <c r="J1154" s="9">
        <v>10053344</v>
      </c>
      <c r="K1154" s="18">
        <v>634.25350000000003</v>
      </c>
      <c r="L1154" s="8">
        <v>134640.07010000001</v>
      </c>
      <c r="M1154" s="9">
        <v>206808416</v>
      </c>
      <c r="N1154" s="29">
        <v>15.99</v>
      </c>
      <c r="O1154" s="30">
        <v>18.670000000000002</v>
      </c>
      <c r="P1154" s="30">
        <v>12.7525</v>
      </c>
      <c r="Q1154" s="30">
        <v>16.0975</v>
      </c>
      <c r="R1154" s="31">
        <v>6.7000000000000002E-3</v>
      </c>
    </row>
    <row r="1155" spans="1:18" x14ac:dyDescent="0.2">
      <c r="A1155" s="11">
        <v>45621</v>
      </c>
      <c r="B1155" s="5" t="s">
        <v>244</v>
      </c>
      <c r="C1155" s="10">
        <v>45597</v>
      </c>
      <c r="D1155" s="5" t="s">
        <v>193</v>
      </c>
      <c r="E1155" s="18">
        <v>549.79229999999995</v>
      </c>
      <c r="F1155" s="8">
        <v>222858.9333</v>
      </c>
      <c r="G1155" s="9">
        <v>343049265</v>
      </c>
      <c r="H1155" s="18">
        <v>74.818399999999997</v>
      </c>
      <c r="I1155" s="8">
        <v>7327.3006999999998</v>
      </c>
      <c r="J1155" s="9">
        <v>10817699</v>
      </c>
      <c r="K1155" s="18">
        <v>624.61069999999995</v>
      </c>
      <c r="L1155" s="8">
        <v>230186.234</v>
      </c>
      <c r="M1155" s="9">
        <v>353866964</v>
      </c>
      <c r="N1155" s="29">
        <v>16.0975</v>
      </c>
      <c r="O1155" s="30">
        <v>16.864999999999998</v>
      </c>
      <c r="P1155" s="30">
        <v>13.63</v>
      </c>
      <c r="Q1155" s="30">
        <v>15.3025</v>
      </c>
      <c r="R1155" s="31">
        <v>-4.9399999999999999E-2</v>
      </c>
    </row>
    <row r="1156" spans="1:18" x14ac:dyDescent="0.2">
      <c r="A1156" s="11">
        <v>45622</v>
      </c>
      <c r="B1156" s="5" t="s">
        <v>242</v>
      </c>
      <c r="C1156" s="10">
        <v>45597</v>
      </c>
      <c r="D1156" s="5" t="s">
        <v>193</v>
      </c>
      <c r="E1156" s="18">
        <v>484.62759999999997</v>
      </c>
      <c r="F1156" s="8">
        <v>322379.2562</v>
      </c>
      <c r="G1156" s="9">
        <v>509874876</v>
      </c>
      <c r="H1156" s="18">
        <v>63.118600000000001</v>
      </c>
      <c r="I1156" s="8">
        <v>5812.9458999999997</v>
      </c>
      <c r="J1156" s="9">
        <v>8626489</v>
      </c>
      <c r="K1156" s="18">
        <v>547.74620000000004</v>
      </c>
      <c r="L1156" s="8">
        <v>328192.20209999999</v>
      </c>
      <c r="M1156" s="9">
        <v>518501365</v>
      </c>
      <c r="N1156" s="29">
        <v>15.3025</v>
      </c>
      <c r="O1156" s="30">
        <v>16.260000000000002</v>
      </c>
      <c r="P1156" s="30">
        <v>13.8725</v>
      </c>
      <c r="Q1156" s="30">
        <v>15.305</v>
      </c>
      <c r="R1156" s="31">
        <v>2.0000000000000001E-4</v>
      </c>
    </row>
    <row r="1157" spans="1:18" x14ac:dyDescent="0.2">
      <c r="A1157" s="11">
        <v>45623</v>
      </c>
      <c r="B1157" s="5" t="s">
        <v>240</v>
      </c>
      <c r="C1157" s="10">
        <v>45597</v>
      </c>
      <c r="D1157" s="5" t="s">
        <v>193</v>
      </c>
      <c r="E1157" s="18">
        <v>520.50789999999995</v>
      </c>
      <c r="F1157" s="8">
        <v>490925.16519999999</v>
      </c>
      <c r="G1157" s="9">
        <v>659172141</v>
      </c>
      <c r="H1157" s="18">
        <v>69.189700000000002</v>
      </c>
      <c r="I1157" s="8">
        <v>6352.5286999999998</v>
      </c>
      <c r="J1157" s="9">
        <v>9392427</v>
      </c>
      <c r="K1157" s="18">
        <v>589.69759999999997</v>
      </c>
      <c r="L1157" s="8">
        <v>497277.69390000001</v>
      </c>
      <c r="M1157" s="9">
        <v>668564568</v>
      </c>
      <c r="N1157" s="29">
        <v>15.305</v>
      </c>
      <c r="O1157" s="30">
        <v>15.305</v>
      </c>
      <c r="P1157" s="30">
        <v>13.244999999999999</v>
      </c>
      <c r="Q1157" s="30">
        <v>14.625</v>
      </c>
      <c r="R1157" s="31">
        <v>-4.4400000000000002E-2</v>
      </c>
    </row>
    <row r="1158" spans="1:18" x14ac:dyDescent="0.2">
      <c r="A1158" s="11">
        <v>45624</v>
      </c>
      <c r="B1158" s="5" t="s">
        <v>243</v>
      </c>
      <c r="C1158" s="10">
        <v>45597</v>
      </c>
      <c r="D1158" s="5" t="s">
        <v>193</v>
      </c>
      <c r="E1158" s="18">
        <v>713.84820000000002</v>
      </c>
      <c r="F1158" s="8">
        <v>425776.67099999997</v>
      </c>
      <c r="G1158" s="9">
        <v>699542754</v>
      </c>
      <c r="H1158" s="18">
        <v>82.087800000000001</v>
      </c>
      <c r="I1158" s="8">
        <v>4928.4386000000004</v>
      </c>
      <c r="J1158" s="9">
        <v>7102882</v>
      </c>
      <c r="K1158" s="18">
        <v>795.93600000000004</v>
      </c>
      <c r="L1158" s="8">
        <v>430705.10960000003</v>
      </c>
      <c r="M1158" s="9">
        <v>706645636</v>
      </c>
      <c r="N1158" s="29">
        <v>14.625</v>
      </c>
      <c r="O1158" s="30">
        <v>15.5625</v>
      </c>
      <c r="P1158" s="30">
        <v>14.27</v>
      </c>
      <c r="Q1158" s="30">
        <v>15.205</v>
      </c>
      <c r="R1158" s="31">
        <v>3.9699999999999999E-2</v>
      </c>
    </row>
    <row r="1159" spans="1:18" x14ac:dyDescent="0.2">
      <c r="A1159" s="11">
        <v>45625</v>
      </c>
      <c r="B1159" s="5" t="s">
        <v>241</v>
      </c>
      <c r="C1159" s="10">
        <v>45597</v>
      </c>
      <c r="D1159" s="5" t="s">
        <v>193</v>
      </c>
      <c r="E1159" s="18">
        <v>356.9803</v>
      </c>
      <c r="F1159" s="8">
        <v>76899.144499999995</v>
      </c>
      <c r="G1159" s="9">
        <v>122343432</v>
      </c>
      <c r="H1159" s="18">
        <v>65.756699999999995</v>
      </c>
      <c r="I1159" s="8">
        <v>3328.3960000000002</v>
      </c>
      <c r="J1159" s="9">
        <v>4924198</v>
      </c>
      <c r="K1159" s="18">
        <v>422.73700000000002</v>
      </c>
      <c r="L1159" s="8">
        <v>80227.540500000003</v>
      </c>
      <c r="M1159" s="9">
        <v>127267630</v>
      </c>
      <c r="N1159" s="29">
        <v>15.205</v>
      </c>
      <c r="O1159" s="30">
        <v>15.4575</v>
      </c>
      <c r="P1159" s="30">
        <v>14.3325</v>
      </c>
      <c r="Q1159" s="30">
        <v>14.425000000000001</v>
      </c>
      <c r="R1159" s="31">
        <v>-5.1299999999999998E-2</v>
      </c>
    </row>
    <row r="1160" spans="1:18" x14ac:dyDescent="0.2">
      <c r="A1160" s="11">
        <v>45628</v>
      </c>
      <c r="B1160" s="5" t="s">
        <v>244</v>
      </c>
      <c r="C1160" s="10">
        <v>45627</v>
      </c>
      <c r="D1160" s="5" t="s">
        <v>193</v>
      </c>
      <c r="E1160" s="18">
        <v>476.21570000000003</v>
      </c>
      <c r="F1160" s="8">
        <v>126792.5867</v>
      </c>
      <c r="G1160" s="9">
        <v>203687312</v>
      </c>
      <c r="H1160" s="18">
        <v>67.837500000000006</v>
      </c>
      <c r="I1160" s="8">
        <v>3645.2136999999998</v>
      </c>
      <c r="J1160" s="9">
        <v>5362199</v>
      </c>
      <c r="K1160" s="18">
        <v>544.05319999999995</v>
      </c>
      <c r="L1160" s="8">
        <v>130437.80039999999</v>
      </c>
      <c r="M1160" s="9">
        <v>209049511</v>
      </c>
      <c r="N1160" s="29">
        <v>14.425000000000001</v>
      </c>
      <c r="O1160" s="30">
        <v>15.08</v>
      </c>
      <c r="P1160" s="30">
        <v>13.3125</v>
      </c>
      <c r="Q1160" s="30">
        <v>14.7</v>
      </c>
      <c r="R1160" s="31">
        <v>1.9099999999999999E-2</v>
      </c>
    </row>
    <row r="1161" spans="1:18" x14ac:dyDescent="0.2">
      <c r="A1161" s="11">
        <v>45629</v>
      </c>
      <c r="B1161" s="5" t="s">
        <v>242</v>
      </c>
      <c r="C1161" s="10">
        <v>45627</v>
      </c>
      <c r="D1161" s="5" t="s">
        <v>193</v>
      </c>
      <c r="E1161" s="18">
        <v>443.28390000000002</v>
      </c>
      <c r="F1161" s="8">
        <v>127705.9807</v>
      </c>
      <c r="G1161" s="9">
        <v>204442524</v>
      </c>
      <c r="H1161" s="18">
        <v>78.426100000000005</v>
      </c>
      <c r="I1161" s="8">
        <v>4258.7650000000003</v>
      </c>
      <c r="J1161" s="9">
        <v>6316257</v>
      </c>
      <c r="K1161" s="18">
        <v>521.71</v>
      </c>
      <c r="L1161" s="8">
        <v>131964.7457</v>
      </c>
      <c r="M1161" s="9">
        <v>210758781</v>
      </c>
      <c r="N1161" s="29">
        <v>14.7</v>
      </c>
      <c r="O1161" s="30">
        <v>14.89</v>
      </c>
      <c r="P1161" s="30">
        <v>14.234999999999999</v>
      </c>
      <c r="Q1161" s="30">
        <v>14.3725</v>
      </c>
      <c r="R1161" s="31">
        <v>-2.23E-2</v>
      </c>
    </row>
    <row r="1162" spans="1:18" x14ac:dyDescent="0.2">
      <c r="A1162" s="11">
        <v>45630</v>
      </c>
      <c r="B1162" s="5" t="s">
        <v>240</v>
      </c>
      <c r="C1162" s="10">
        <v>45627</v>
      </c>
      <c r="D1162" s="5" t="s">
        <v>193</v>
      </c>
      <c r="E1162" s="18">
        <v>557.89319999999998</v>
      </c>
      <c r="F1162" s="8">
        <v>192183.2445</v>
      </c>
      <c r="G1162" s="9">
        <v>308081758</v>
      </c>
      <c r="H1162" s="18">
        <v>78.065600000000003</v>
      </c>
      <c r="I1162" s="8">
        <v>4576.1617999999999</v>
      </c>
      <c r="J1162" s="9">
        <v>6456918</v>
      </c>
      <c r="K1162" s="18">
        <v>635.9588</v>
      </c>
      <c r="L1162" s="8">
        <v>196759.4063</v>
      </c>
      <c r="M1162" s="9">
        <v>314538676</v>
      </c>
      <c r="N1162" s="29">
        <v>14.3725</v>
      </c>
      <c r="O1162" s="30">
        <v>14.797499999999999</v>
      </c>
      <c r="P1162" s="30">
        <v>14.11</v>
      </c>
      <c r="Q1162" s="30">
        <v>14.45</v>
      </c>
      <c r="R1162" s="31">
        <v>5.4000000000000003E-3</v>
      </c>
    </row>
    <row r="1163" spans="1:18" x14ac:dyDescent="0.2">
      <c r="A1163" s="11">
        <v>45631</v>
      </c>
      <c r="B1163" s="5" t="s">
        <v>243</v>
      </c>
      <c r="C1163" s="10">
        <v>45627</v>
      </c>
      <c r="D1163" s="5" t="s">
        <v>193</v>
      </c>
      <c r="E1163" s="18">
        <v>905.53480000000002</v>
      </c>
      <c r="F1163" s="8">
        <v>509637.50599999999</v>
      </c>
      <c r="G1163" s="9">
        <v>823389561</v>
      </c>
      <c r="H1163" s="18">
        <v>92.554500000000004</v>
      </c>
      <c r="I1163" s="8">
        <v>5372.0823</v>
      </c>
      <c r="J1163" s="9">
        <v>7717365</v>
      </c>
      <c r="K1163" s="18">
        <v>998.08929999999998</v>
      </c>
      <c r="L1163" s="8">
        <v>515009.5883</v>
      </c>
      <c r="M1163" s="9">
        <v>831106926</v>
      </c>
      <c r="N1163" s="29">
        <v>14.45</v>
      </c>
      <c r="O1163" s="30">
        <v>15.705</v>
      </c>
      <c r="P1163" s="30">
        <v>14.055</v>
      </c>
      <c r="Q1163" s="30">
        <v>14.5275</v>
      </c>
      <c r="R1163" s="31">
        <v>5.4000000000000003E-3</v>
      </c>
    </row>
    <row r="1164" spans="1:18" x14ac:dyDescent="0.2">
      <c r="A1164" s="11">
        <v>45632</v>
      </c>
      <c r="B1164" s="5" t="s">
        <v>241</v>
      </c>
      <c r="C1164" s="10">
        <v>45627</v>
      </c>
      <c r="D1164" s="5" t="s">
        <v>193</v>
      </c>
      <c r="E1164" s="18">
        <v>340.6035</v>
      </c>
      <c r="F1164" s="8">
        <v>77139.756899999993</v>
      </c>
      <c r="G1164" s="9">
        <v>118120226</v>
      </c>
      <c r="H1164" s="18">
        <v>85.1267</v>
      </c>
      <c r="I1164" s="8">
        <v>4913.3814000000002</v>
      </c>
      <c r="J1164" s="9">
        <v>7188357</v>
      </c>
      <c r="K1164" s="18">
        <v>425.73020000000002</v>
      </c>
      <c r="L1164" s="8">
        <v>82053.138300000006</v>
      </c>
      <c r="M1164" s="9">
        <v>125308583</v>
      </c>
      <c r="N1164" s="29">
        <v>14.5275</v>
      </c>
      <c r="O1164" s="30">
        <v>15.022500000000001</v>
      </c>
      <c r="P1164" s="30">
        <v>14.045</v>
      </c>
      <c r="Q1164" s="30">
        <v>14.14</v>
      </c>
      <c r="R1164" s="31">
        <v>-2.6700000000000002E-2</v>
      </c>
    </row>
    <row r="1165" spans="1:18" x14ac:dyDescent="0.2">
      <c r="A1165" s="11">
        <v>45635</v>
      </c>
      <c r="B1165" s="5" t="s">
        <v>244</v>
      </c>
      <c r="C1165" s="10">
        <v>45627</v>
      </c>
      <c r="D1165" s="5" t="s">
        <v>193</v>
      </c>
      <c r="E1165" s="18">
        <v>378.1173</v>
      </c>
      <c r="F1165" s="8">
        <v>97175.229900000006</v>
      </c>
      <c r="G1165" s="9">
        <v>151465550</v>
      </c>
      <c r="H1165" s="18">
        <v>73.603099999999998</v>
      </c>
      <c r="I1165" s="8">
        <v>4617.8873999999996</v>
      </c>
      <c r="J1165" s="9">
        <v>6761881</v>
      </c>
      <c r="K1165" s="18">
        <v>451.72039999999998</v>
      </c>
      <c r="L1165" s="8">
        <v>101793.1173</v>
      </c>
      <c r="M1165" s="9">
        <v>158227431</v>
      </c>
      <c r="N1165" s="29">
        <v>14.14</v>
      </c>
      <c r="O1165" s="30">
        <v>14.635</v>
      </c>
      <c r="P1165" s="30">
        <v>13.45</v>
      </c>
      <c r="Q1165" s="30">
        <v>14.1075</v>
      </c>
      <c r="R1165" s="31">
        <v>-2.3E-3</v>
      </c>
    </row>
    <row r="1166" spans="1:18" x14ac:dyDescent="0.2">
      <c r="A1166" s="11">
        <v>45636</v>
      </c>
      <c r="B1166" s="5" t="s">
        <v>242</v>
      </c>
      <c r="C1166" s="10">
        <v>45627</v>
      </c>
      <c r="D1166" s="5" t="s">
        <v>193</v>
      </c>
      <c r="E1166" s="18">
        <v>385.08859999999999</v>
      </c>
      <c r="F1166" s="8">
        <v>122832.03260000001</v>
      </c>
      <c r="G1166" s="9">
        <v>193858117</v>
      </c>
      <c r="H1166" s="18">
        <v>67.163200000000003</v>
      </c>
      <c r="I1166" s="8">
        <v>4513.915</v>
      </c>
      <c r="J1166" s="9">
        <v>6454544</v>
      </c>
      <c r="K1166" s="18">
        <v>452.2518</v>
      </c>
      <c r="L1166" s="8">
        <v>127345.9476</v>
      </c>
      <c r="M1166" s="9">
        <v>200312661</v>
      </c>
      <c r="N1166" s="29">
        <v>14.1075</v>
      </c>
      <c r="O1166" s="30">
        <v>14.672499999999999</v>
      </c>
      <c r="P1166" s="30">
        <v>13.6975</v>
      </c>
      <c r="Q1166" s="30">
        <v>13.7775</v>
      </c>
      <c r="R1166" s="31">
        <v>-2.3400000000000001E-2</v>
      </c>
    </row>
    <row r="1167" spans="1:18" x14ac:dyDescent="0.2">
      <c r="A1167" s="11">
        <v>45637</v>
      </c>
      <c r="B1167" s="5" t="s">
        <v>240</v>
      </c>
      <c r="C1167" s="10">
        <v>45627</v>
      </c>
      <c r="D1167" s="5" t="s">
        <v>193</v>
      </c>
      <c r="E1167" s="18">
        <v>341.32440000000003</v>
      </c>
      <c r="F1167" s="8">
        <v>148195.07329999999</v>
      </c>
      <c r="G1167" s="9">
        <v>235169455</v>
      </c>
      <c r="H1167" s="18">
        <v>63.854999999999997</v>
      </c>
      <c r="I1167" s="8">
        <v>4475.7918</v>
      </c>
      <c r="J1167" s="9">
        <v>6493353</v>
      </c>
      <c r="K1167" s="18">
        <v>405.17939999999999</v>
      </c>
      <c r="L1167" s="8">
        <v>152670.8651</v>
      </c>
      <c r="M1167" s="9">
        <v>241662808</v>
      </c>
      <c r="N1167" s="29">
        <v>13.7775</v>
      </c>
      <c r="O1167" s="30">
        <v>14.11</v>
      </c>
      <c r="P1167" s="30">
        <v>13.175000000000001</v>
      </c>
      <c r="Q1167" s="30">
        <v>13.2675</v>
      </c>
      <c r="R1167" s="31">
        <v>-3.6999999999999998E-2</v>
      </c>
    </row>
    <row r="1168" spans="1:18" x14ac:dyDescent="0.2">
      <c r="A1168" s="11">
        <v>45638</v>
      </c>
      <c r="B1168" s="5" t="s">
        <v>243</v>
      </c>
      <c r="C1168" s="10">
        <v>45627</v>
      </c>
      <c r="D1168" s="5" t="s">
        <v>193</v>
      </c>
      <c r="E1168" s="18">
        <v>345.26870000000002</v>
      </c>
      <c r="F1168" s="8">
        <v>342811.17440000002</v>
      </c>
      <c r="G1168" s="9">
        <v>551101100</v>
      </c>
      <c r="H1168" s="18">
        <v>71.036500000000004</v>
      </c>
      <c r="I1168" s="8">
        <v>5268.8046000000004</v>
      </c>
      <c r="J1168" s="9">
        <v>7624830</v>
      </c>
      <c r="K1168" s="18">
        <v>416.30520000000001</v>
      </c>
      <c r="L1168" s="8">
        <v>348079.97899999999</v>
      </c>
      <c r="M1168" s="9">
        <v>558725930</v>
      </c>
      <c r="N1168" s="29">
        <v>13.2675</v>
      </c>
      <c r="O1168" s="30">
        <v>13.4</v>
      </c>
      <c r="P1168" s="30">
        <v>12.9475</v>
      </c>
      <c r="Q1168" s="30">
        <v>13.19</v>
      </c>
      <c r="R1168" s="31">
        <v>-5.7999999999999996E-3</v>
      </c>
    </row>
    <row r="1169" spans="1:18" x14ac:dyDescent="0.2">
      <c r="A1169" s="11">
        <v>45639</v>
      </c>
      <c r="B1169" s="5" t="s">
        <v>241</v>
      </c>
      <c r="C1169" s="10">
        <v>45627</v>
      </c>
      <c r="D1169" s="5" t="s">
        <v>193</v>
      </c>
      <c r="E1169" s="18">
        <v>527.62710000000004</v>
      </c>
      <c r="F1169" s="8">
        <v>127395.0494</v>
      </c>
      <c r="G1169" s="9">
        <v>196696571</v>
      </c>
      <c r="H1169" s="18">
        <v>84.773300000000006</v>
      </c>
      <c r="I1169" s="8">
        <v>7158.3107</v>
      </c>
      <c r="J1169" s="9">
        <v>10302689</v>
      </c>
      <c r="K1169" s="18">
        <v>612.40039999999999</v>
      </c>
      <c r="L1169" s="8">
        <v>134553.36009999999</v>
      </c>
      <c r="M1169" s="9">
        <v>206999260</v>
      </c>
      <c r="N1169" s="29">
        <v>13.19</v>
      </c>
      <c r="O1169" s="30">
        <v>14.72</v>
      </c>
      <c r="P1169" s="30">
        <v>12.47</v>
      </c>
      <c r="Q1169" s="30">
        <v>13.0525</v>
      </c>
      <c r="R1169" s="31">
        <v>-1.04E-2</v>
      </c>
    </row>
    <row r="1170" spans="1:18" x14ac:dyDescent="0.2">
      <c r="A1170" s="11">
        <v>45642</v>
      </c>
      <c r="B1170" s="5" t="s">
        <v>244</v>
      </c>
      <c r="C1170" s="10">
        <v>45627</v>
      </c>
      <c r="D1170" s="5" t="s">
        <v>193</v>
      </c>
      <c r="E1170" s="18">
        <v>409.76909999999998</v>
      </c>
      <c r="F1170" s="8">
        <v>111573.8373</v>
      </c>
      <c r="G1170" s="9">
        <v>172634669</v>
      </c>
      <c r="H1170" s="18">
        <v>64.084800000000001</v>
      </c>
      <c r="I1170" s="8">
        <v>5121.5564000000004</v>
      </c>
      <c r="J1170" s="9">
        <v>7195738</v>
      </c>
      <c r="K1170" s="18">
        <v>473.85390000000001</v>
      </c>
      <c r="L1170" s="8">
        <v>116695.3937</v>
      </c>
      <c r="M1170" s="9">
        <v>179830407</v>
      </c>
      <c r="N1170" s="29">
        <v>13.0525</v>
      </c>
      <c r="O1170" s="30">
        <v>14.505000000000001</v>
      </c>
      <c r="P1170" s="30">
        <v>13.0525</v>
      </c>
      <c r="Q1170" s="30">
        <v>14.02</v>
      </c>
      <c r="R1170" s="31">
        <v>7.4099999999999999E-2</v>
      </c>
    </row>
    <row r="1171" spans="1:18" x14ac:dyDescent="0.2">
      <c r="A1171" s="11">
        <v>45643</v>
      </c>
      <c r="B1171" s="5" t="s">
        <v>242</v>
      </c>
      <c r="C1171" s="10">
        <v>45627</v>
      </c>
      <c r="D1171" s="5" t="s">
        <v>193</v>
      </c>
      <c r="E1171" s="18">
        <v>553.76549999999997</v>
      </c>
      <c r="F1171" s="8">
        <v>172616.30410000001</v>
      </c>
      <c r="G1171" s="9">
        <v>270113484</v>
      </c>
      <c r="H1171" s="18">
        <v>72.255499999999998</v>
      </c>
      <c r="I1171" s="8">
        <v>6094.2800999999999</v>
      </c>
      <c r="J1171" s="9">
        <v>8726782</v>
      </c>
      <c r="K1171" s="18">
        <v>626.02099999999996</v>
      </c>
      <c r="L1171" s="8">
        <v>178710.58420000001</v>
      </c>
      <c r="M1171" s="9">
        <v>278840266</v>
      </c>
      <c r="N1171" s="29">
        <v>14.02</v>
      </c>
      <c r="O1171" s="30">
        <v>14.975</v>
      </c>
      <c r="P1171" s="30">
        <v>13.18</v>
      </c>
      <c r="Q1171" s="30">
        <v>14.484999999999999</v>
      </c>
      <c r="R1171" s="31">
        <v>3.32E-2</v>
      </c>
    </row>
    <row r="1172" spans="1:18" x14ac:dyDescent="0.2">
      <c r="A1172" s="11">
        <v>45644</v>
      </c>
      <c r="B1172" s="5" t="s">
        <v>240</v>
      </c>
      <c r="C1172" s="10">
        <v>45627</v>
      </c>
      <c r="D1172" s="5" t="s">
        <v>193</v>
      </c>
      <c r="E1172" s="18">
        <v>523.90309999999999</v>
      </c>
      <c r="F1172" s="8">
        <v>208048.27799999999</v>
      </c>
      <c r="G1172" s="9">
        <v>327917128</v>
      </c>
      <c r="H1172" s="18">
        <v>61.987200000000001</v>
      </c>
      <c r="I1172" s="8">
        <v>5646.9440999999997</v>
      </c>
      <c r="J1172" s="9">
        <v>8247935</v>
      </c>
      <c r="K1172" s="18">
        <v>585.89030000000002</v>
      </c>
      <c r="L1172" s="8">
        <v>213695.22210000001</v>
      </c>
      <c r="M1172" s="9">
        <v>336165063</v>
      </c>
      <c r="N1172" s="29">
        <v>14.484999999999999</v>
      </c>
      <c r="O1172" s="30">
        <v>15.2425</v>
      </c>
      <c r="P1172" s="30">
        <v>14.27</v>
      </c>
      <c r="Q1172" s="30">
        <v>14.3725</v>
      </c>
      <c r="R1172" s="31">
        <v>-7.7999999999999996E-3</v>
      </c>
    </row>
    <row r="1173" spans="1:18" x14ac:dyDescent="0.2">
      <c r="A1173" s="11">
        <v>45645</v>
      </c>
      <c r="B1173" s="5" t="s">
        <v>243</v>
      </c>
      <c r="C1173" s="10">
        <v>45627</v>
      </c>
      <c r="D1173" s="5" t="s">
        <v>193</v>
      </c>
      <c r="E1173" s="18">
        <v>441.83420000000001</v>
      </c>
      <c r="F1173" s="8">
        <v>341653.6347</v>
      </c>
      <c r="G1173" s="9">
        <v>553062002</v>
      </c>
      <c r="H1173" s="18">
        <v>61.976199999999999</v>
      </c>
      <c r="I1173" s="8">
        <v>6166.8698999999997</v>
      </c>
      <c r="J1173" s="9">
        <v>8962532</v>
      </c>
      <c r="K1173" s="18">
        <v>503.81040000000002</v>
      </c>
      <c r="L1173" s="8">
        <v>347820.50459999999</v>
      </c>
      <c r="M1173" s="9">
        <v>562024534</v>
      </c>
      <c r="N1173" s="29">
        <v>14.3725</v>
      </c>
      <c r="O1173" s="30">
        <v>15.435</v>
      </c>
      <c r="P1173" s="30">
        <v>13.87</v>
      </c>
      <c r="Q1173" s="30">
        <v>14.51</v>
      </c>
      <c r="R1173" s="31">
        <v>9.5999999999999992E-3</v>
      </c>
    </row>
    <row r="1174" spans="1:18" x14ac:dyDescent="0.2">
      <c r="A1174" s="11">
        <v>45646</v>
      </c>
      <c r="B1174" s="5" t="s">
        <v>241</v>
      </c>
      <c r="C1174" s="10">
        <v>45627</v>
      </c>
      <c r="D1174" s="5" t="s">
        <v>193</v>
      </c>
      <c r="E1174" s="18">
        <v>440.7627</v>
      </c>
      <c r="F1174" s="8">
        <v>114015.7271</v>
      </c>
      <c r="G1174" s="9">
        <v>169949534</v>
      </c>
      <c r="H1174" s="18">
        <v>74.9696</v>
      </c>
      <c r="I1174" s="8">
        <v>8290.7294999999995</v>
      </c>
      <c r="J1174" s="9">
        <v>12156149</v>
      </c>
      <c r="K1174" s="18">
        <v>515.73230000000001</v>
      </c>
      <c r="L1174" s="8">
        <v>122306.4566</v>
      </c>
      <c r="M1174" s="9">
        <v>182105683</v>
      </c>
      <c r="N1174" s="29">
        <v>14.51</v>
      </c>
      <c r="O1174" s="30">
        <v>15.5525</v>
      </c>
      <c r="P1174" s="30">
        <v>14.397500000000001</v>
      </c>
      <c r="Q1174" s="30">
        <v>15.0725</v>
      </c>
      <c r="R1174" s="31">
        <v>3.8800000000000001E-2</v>
      </c>
    </row>
    <row r="1175" spans="1:18" x14ac:dyDescent="0.2">
      <c r="A1175" s="11">
        <v>45649</v>
      </c>
      <c r="B1175" s="5" t="s">
        <v>244</v>
      </c>
      <c r="C1175" s="10">
        <v>45627</v>
      </c>
      <c r="D1175" s="5" t="s">
        <v>193</v>
      </c>
      <c r="E1175" s="18">
        <v>470.35320000000002</v>
      </c>
      <c r="F1175" s="8">
        <v>196184.56890000001</v>
      </c>
      <c r="G1175" s="9">
        <v>291713097</v>
      </c>
      <c r="H1175" s="18">
        <v>59.946899999999999</v>
      </c>
      <c r="I1175" s="8">
        <v>7149.1867000000002</v>
      </c>
      <c r="J1175" s="9">
        <v>10650208</v>
      </c>
      <c r="K1175" s="18">
        <v>530.30010000000004</v>
      </c>
      <c r="L1175" s="8">
        <v>203333.7556</v>
      </c>
      <c r="M1175" s="9">
        <v>302363305</v>
      </c>
      <c r="N1175" s="29">
        <v>15.0725</v>
      </c>
      <c r="O1175" s="30">
        <v>16.8825</v>
      </c>
      <c r="P1175" s="30">
        <v>13.4175</v>
      </c>
      <c r="Q1175" s="30">
        <v>13.52</v>
      </c>
      <c r="R1175" s="31">
        <v>-0.10299999999999999</v>
      </c>
    </row>
    <row r="1176" spans="1:18" x14ac:dyDescent="0.2">
      <c r="A1176" s="11">
        <v>45650</v>
      </c>
      <c r="B1176" s="5" t="s">
        <v>242</v>
      </c>
      <c r="C1176" s="10">
        <v>45627</v>
      </c>
      <c r="D1176" s="5" t="s">
        <v>193</v>
      </c>
      <c r="E1176" s="18">
        <v>405.15640000000002</v>
      </c>
      <c r="F1176" s="8">
        <v>381139.08439999999</v>
      </c>
      <c r="G1176" s="9">
        <v>524155690</v>
      </c>
      <c r="H1176" s="18">
        <v>46.595500000000001</v>
      </c>
      <c r="I1176" s="8">
        <v>5128.7515000000003</v>
      </c>
      <c r="J1176" s="9">
        <v>7716540</v>
      </c>
      <c r="K1176" s="18">
        <v>451.75189999999998</v>
      </c>
      <c r="L1176" s="8">
        <v>386267.83590000001</v>
      </c>
      <c r="M1176" s="9">
        <v>531872230</v>
      </c>
      <c r="N1176" s="29">
        <v>13.52</v>
      </c>
      <c r="O1176" s="30">
        <v>15.03</v>
      </c>
      <c r="P1176" s="30">
        <v>12.975</v>
      </c>
      <c r="Q1176" s="30">
        <v>13.1775</v>
      </c>
      <c r="R1176" s="31">
        <v>-2.53E-2</v>
      </c>
    </row>
    <row r="1177" spans="1:18" x14ac:dyDescent="0.2">
      <c r="A1177" s="11">
        <v>45652</v>
      </c>
      <c r="B1177" s="5" t="s">
        <v>243</v>
      </c>
      <c r="C1177" s="10">
        <v>45627</v>
      </c>
      <c r="D1177" s="5" t="s">
        <v>193</v>
      </c>
      <c r="E1177" s="18">
        <v>414.38220000000001</v>
      </c>
      <c r="F1177" s="8">
        <v>331603.48190000001</v>
      </c>
      <c r="G1177" s="9">
        <v>539725525</v>
      </c>
      <c r="H1177" s="18">
        <v>55.7639</v>
      </c>
      <c r="I1177" s="8">
        <v>3215.4504999999999</v>
      </c>
      <c r="J1177" s="9">
        <v>4869332</v>
      </c>
      <c r="K1177" s="18">
        <v>470.14609999999999</v>
      </c>
      <c r="L1177" s="8">
        <v>334818.93239999999</v>
      </c>
      <c r="M1177" s="9">
        <v>544594857</v>
      </c>
      <c r="N1177" s="29">
        <v>13.1775</v>
      </c>
      <c r="O1177" s="30">
        <v>14.387499999999999</v>
      </c>
      <c r="P1177" s="30">
        <v>13.0825</v>
      </c>
      <c r="Q1177" s="30">
        <v>14.035</v>
      </c>
      <c r="R1177" s="31">
        <v>6.5100000000000005E-2</v>
      </c>
    </row>
    <row r="1178" spans="1:18" x14ac:dyDescent="0.2">
      <c r="A1178" s="11">
        <v>45653</v>
      </c>
      <c r="B1178" s="5" t="s">
        <v>241</v>
      </c>
      <c r="C1178" s="10">
        <v>45627</v>
      </c>
      <c r="D1178" s="5" t="s">
        <v>193</v>
      </c>
      <c r="E1178" s="18">
        <v>262.35919999999999</v>
      </c>
      <c r="F1178" s="8">
        <v>69371.641699999993</v>
      </c>
      <c r="G1178" s="9">
        <v>56922969</v>
      </c>
      <c r="H1178" s="18">
        <v>49.469099999999997</v>
      </c>
      <c r="I1178" s="8">
        <v>2733.8049999999998</v>
      </c>
      <c r="J1178" s="9">
        <v>4127499</v>
      </c>
      <c r="K1178" s="18">
        <v>311.82830000000001</v>
      </c>
      <c r="L1178" s="8">
        <v>72105.4467</v>
      </c>
      <c r="M1178" s="9">
        <v>61050468</v>
      </c>
      <c r="N1178" s="29">
        <v>14.035</v>
      </c>
      <c r="O1178" s="30">
        <v>14.237500000000001</v>
      </c>
      <c r="P1178" s="30">
        <v>13.035</v>
      </c>
      <c r="Q1178" s="30">
        <v>13.237500000000001</v>
      </c>
      <c r="R1178" s="31">
        <v>-5.6800000000000003E-2</v>
      </c>
    </row>
    <row r="1179" spans="1:18" x14ac:dyDescent="0.2">
      <c r="A1179" s="11">
        <v>45656</v>
      </c>
      <c r="B1179" s="5" t="s">
        <v>244</v>
      </c>
      <c r="C1179" s="10">
        <v>45627</v>
      </c>
      <c r="D1179" s="5" t="s">
        <v>193</v>
      </c>
      <c r="E1179" s="18">
        <v>537.87469999999996</v>
      </c>
      <c r="F1179" s="8">
        <v>210483.3763</v>
      </c>
      <c r="G1179" s="9">
        <v>239808281</v>
      </c>
      <c r="H1179" s="18">
        <v>58.299700000000001</v>
      </c>
      <c r="I1179" s="8">
        <v>3139.7476999999999</v>
      </c>
      <c r="J1179" s="9">
        <v>4662321</v>
      </c>
      <c r="K1179" s="18">
        <v>596.17439999999999</v>
      </c>
      <c r="L1179" s="8">
        <v>213623.12400000001</v>
      </c>
      <c r="M1179" s="9">
        <v>244470602</v>
      </c>
      <c r="N1179" s="29">
        <v>13.237500000000001</v>
      </c>
      <c r="O1179" s="30">
        <v>14.37</v>
      </c>
      <c r="P1179" s="30">
        <v>13.237500000000001</v>
      </c>
      <c r="Q1179" s="30">
        <v>13.9725</v>
      </c>
      <c r="R1179" s="31">
        <v>5.5500000000000001E-2</v>
      </c>
    </row>
    <row r="1180" spans="1:18" x14ac:dyDescent="0.2">
      <c r="A1180" s="11">
        <v>45657</v>
      </c>
      <c r="B1180" s="5" t="s">
        <v>242</v>
      </c>
      <c r="C1180" s="10">
        <v>45627</v>
      </c>
      <c r="D1180" s="5" t="s">
        <v>193</v>
      </c>
      <c r="E1180" s="18">
        <v>440.04039999999998</v>
      </c>
      <c r="F1180" s="8">
        <v>248985.56150000001</v>
      </c>
      <c r="G1180" s="9">
        <v>311321232</v>
      </c>
      <c r="H1180" s="18">
        <v>49.711599999999997</v>
      </c>
      <c r="I1180" s="8">
        <v>2759.4369000000002</v>
      </c>
      <c r="J1180" s="9">
        <v>4084573</v>
      </c>
      <c r="K1180" s="18">
        <v>489.75200000000001</v>
      </c>
      <c r="L1180" s="8">
        <v>251744.99840000001</v>
      </c>
      <c r="M1180" s="9">
        <v>315405805</v>
      </c>
      <c r="N1180" s="29">
        <v>13.9725</v>
      </c>
      <c r="O1180" s="30">
        <v>14.637499999999999</v>
      </c>
      <c r="P1180" s="30">
        <v>13.9725</v>
      </c>
      <c r="Q1180" s="30">
        <v>14.4475</v>
      </c>
      <c r="R1180" s="31">
        <v>3.4000000000000002E-2</v>
      </c>
    </row>
    <row r="1181" spans="1:18" x14ac:dyDescent="0.2">
      <c r="A1181" s="11">
        <v>45658</v>
      </c>
      <c r="B1181" s="5" t="s">
        <v>240</v>
      </c>
      <c r="C1181" s="10">
        <v>45658</v>
      </c>
      <c r="D1181" s="5" t="s">
        <v>194</v>
      </c>
      <c r="E1181" s="18">
        <v>455.94709999999998</v>
      </c>
      <c r="F1181" s="8">
        <v>151565.09890000001</v>
      </c>
      <c r="G1181" s="9">
        <v>93978330</v>
      </c>
      <c r="H1181" s="18">
        <v>45.385100000000001</v>
      </c>
      <c r="I1181" s="8">
        <v>2537.797</v>
      </c>
      <c r="J1181" s="9">
        <v>3784754</v>
      </c>
      <c r="K1181" s="18">
        <v>501.3322</v>
      </c>
      <c r="L1181" s="8">
        <v>154102.8959</v>
      </c>
      <c r="M1181" s="9">
        <v>97763084</v>
      </c>
      <c r="N1181" s="29">
        <v>14.4475</v>
      </c>
      <c r="O1181" s="30">
        <v>14.835000000000001</v>
      </c>
      <c r="P1181" s="30">
        <v>14.305</v>
      </c>
      <c r="Q1181" s="30">
        <v>14.5075</v>
      </c>
      <c r="R1181" s="31">
        <v>4.1999999999999997E-3</v>
      </c>
    </row>
    <row r="1182" spans="1:18" x14ac:dyDescent="0.2">
      <c r="A1182" s="11">
        <v>45659</v>
      </c>
      <c r="B1182" s="5" t="s">
        <v>243</v>
      </c>
      <c r="C1182" s="10">
        <v>45658</v>
      </c>
      <c r="D1182" s="5" t="s">
        <v>194</v>
      </c>
      <c r="E1182" s="18">
        <v>594.8279</v>
      </c>
      <c r="F1182" s="8">
        <v>406257.41450000001</v>
      </c>
      <c r="G1182" s="9">
        <v>235338018</v>
      </c>
      <c r="H1182" s="18">
        <v>76.476100000000002</v>
      </c>
      <c r="I1182" s="8">
        <v>4366.4660000000003</v>
      </c>
      <c r="J1182" s="9">
        <v>6434549</v>
      </c>
      <c r="K1182" s="18">
        <v>671.30399999999997</v>
      </c>
      <c r="L1182" s="8">
        <v>410623.88050000003</v>
      </c>
      <c r="M1182" s="9">
        <v>241772567</v>
      </c>
      <c r="N1182" s="29">
        <v>14.5075</v>
      </c>
      <c r="O1182" s="30">
        <v>14.8025</v>
      </c>
      <c r="P1182" s="30">
        <v>13.63</v>
      </c>
      <c r="Q1182" s="30">
        <v>13.737500000000001</v>
      </c>
      <c r="R1182" s="31">
        <v>-5.3100000000000001E-2</v>
      </c>
    </row>
    <row r="1183" spans="1:18" x14ac:dyDescent="0.2">
      <c r="A1183" s="11">
        <v>45660</v>
      </c>
      <c r="B1183" s="5" t="s">
        <v>241</v>
      </c>
      <c r="C1183" s="10">
        <v>45658</v>
      </c>
      <c r="D1183" s="5" t="s">
        <v>194</v>
      </c>
      <c r="E1183" s="18">
        <v>336.1825</v>
      </c>
      <c r="F1183" s="8">
        <v>85169.907600000006</v>
      </c>
      <c r="G1183" s="9">
        <v>56871487</v>
      </c>
      <c r="H1183" s="18">
        <v>77.606999999999999</v>
      </c>
      <c r="I1183" s="8">
        <v>4307.7659999999996</v>
      </c>
      <c r="J1183" s="9">
        <v>6567216</v>
      </c>
      <c r="K1183" s="18">
        <v>413.78949999999998</v>
      </c>
      <c r="L1183" s="8">
        <v>89477.673599999995</v>
      </c>
      <c r="M1183" s="9">
        <v>63438703</v>
      </c>
      <c r="N1183" s="29">
        <v>13.737500000000001</v>
      </c>
      <c r="O1183" s="30">
        <v>13.977499999999999</v>
      </c>
      <c r="P1183" s="30">
        <v>13.225</v>
      </c>
      <c r="Q1183" s="30">
        <v>13.54</v>
      </c>
      <c r="R1183" s="31">
        <v>-1.44E-2</v>
      </c>
    </row>
    <row r="1184" spans="1:18" x14ac:dyDescent="0.2">
      <c r="A1184" s="11">
        <v>45663</v>
      </c>
      <c r="B1184" s="5" t="s">
        <v>244</v>
      </c>
      <c r="C1184" s="10">
        <v>45658</v>
      </c>
      <c r="D1184" s="5" t="s">
        <v>194</v>
      </c>
      <c r="E1184" s="18">
        <v>568.86900000000003</v>
      </c>
      <c r="F1184" s="8">
        <v>147273.66029999999</v>
      </c>
      <c r="G1184" s="9">
        <v>97900697</v>
      </c>
      <c r="H1184" s="18">
        <v>84.003699999999995</v>
      </c>
      <c r="I1184" s="8">
        <v>4974.6710000000003</v>
      </c>
      <c r="J1184" s="9">
        <v>7404173</v>
      </c>
      <c r="K1184" s="18">
        <v>652.87270000000001</v>
      </c>
      <c r="L1184" s="8">
        <v>152248.33129999999</v>
      </c>
      <c r="M1184" s="9">
        <v>105304870</v>
      </c>
      <c r="N1184" s="29">
        <v>13.54</v>
      </c>
      <c r="O1184" s="30">
        <v>15.92</v>
      </c>
      <c r="P1184" s="30">
        <v>13.54</v>
      </c>
      <c r="Q1184" s="30">
        <v>15.65</v>
      </c>
      <c r="R1184" s="31">
        <v>0.15579999999999999</v>
      </c>
    </row>
    <row r="1185" spans="1:18" x14ac:dyDescent="0.2">
      <c r="A1185" s="11">
        <v>45664</v>
      </c>
      <c r="B1185" s="5" t="s">
        <v>242</v>
      </c>
      <c r="C1185" s="10">
        <v>45658</v>
      </c>
      <c r="D1185" s="5" t="s">
        <v>194</v>
      </c>
      <c r="E1185" s="18">
        <v>342.34309999999999</v>
      </c>
      <c r="F1185" s="8">
        <v>109174.14629999999</v>
      </c>
      <c r="G1185" s="9">
        <v>70379328</v>
      </c>
      <c r="H1185" s="18">
        <v>62.257599999999996</v>
      </c>
      <c r="I1185" s="8">
        <v>3482.1741000000002</v>
      </c>
      <c r="J1185" s="9">
        <v>5290613</v>
      </c>
      <c r="K1185" s="18">
        <v>404.60070000000002</v>
      </c>
      <c r="L1185" s="8">
        <v>112656.3204</v>
      </c>
      <c r="M1185" s="9">
        <v>75669941</v>
      </c>
      <c r="N1185" s="29">
        <v>15.65</v>
      </c>
      <c r="O1185" s="30">
        <v>15.65</v>
      </c>
      <c r="P1185" s="30">
        <v>14.345000000000001</v>
      </c>
      <c r="Q1185" s="30">
        <v>14.66</v>
      </c>
      <c r="R1185" s="31">
        <v>-6.3299999999999995E-2</v>
      </c>
    </row>
    <row r="1186" spans="1:18" x14ac:dyDescent="0.2">
      <c r="A1186" s="11">
        <v>45665</v>
      </c>
      <c r="B1186" s="5" t="s">
        <v>240</v>
      </c>
      <c r="C1186" s="10">
        <v>45658</v>
      </c>
      <c r="D1186" s="5" t="s">
        <v>194</v>
      </c>
      <c r="E1186" s="18">
        <v>559.88430000000005</v>
      </c>
      <c r="F1186" s="8">
        <v>243529.40340000001</v>
      </c>
      <c r="G1186" s="9">
        <v>150111558</v>
      </c>
      <c r="H1186" s="18">
        <v>73.859200000000001</v>
      </c>
      <c r="I1186" s="8">
        <v>4324.0272000000004</v>
      </c>
      <c r="J1186" s="9">
        <v>6469952</v>
      </c>
      <c r="K1186" s="18">
        <v>633.74350000000004</v>
      </c>
      <c r="L1186" s="8">
        <v>247853.43059999999</v>
      </c>
      <c r="M1186" s="9">
        <v>156581510</v>
      </c>
      <c r="N1186" s="29">
        <v>14.66</v>
      </c>
      <c r="O1186" s="30">
        <v>14.88</v>
      </c>
      <c r="P1186" s="30">
        <v>14.095000000000001</v>
      </c>
      <c r="Q1186" s="30">
        <v>14.465</v>
      </c>
      <c r="R1186" s="31">
        <v>-1.3299999999999999E-2</v>
      </c>
    </row>
    <row r="1187" spans="1:18" x14ac:dyDescent="0.2">
      <c r="A1187" s="11">
        <v>45666</v>
      </c>
      <c r="B1187" s="5" t="s">
        <v>243</v>
      </c>
      <c r="C1187" s="10">
        <v>45658</v>
      </c>
      <c r="D1187" s="5" t="s">
        <v>194</v>
      </c>
      <c r="E1187" s="18">
        <v>436.49239999999998</v>
      </c>
      <c r="F1187" s="8">
        <v>379777.9742</v>
      </c>
      <c r="G1187" s="9">
        <v>223820555</v>
      </c>
      <c r="H1187" s="18">
        <v>71.510499999999993</v>
      </c>
      <c r="I1187" s="8">
        <v>4239.0249000000003</v>
      </c>
      <c r="J1187" s="9">
        <v>6402475</v>
      </c>
      <c r="K1187" s="18">
        <v>508.00290000000001</v>
      </c>
      <c r="L1187" s="8">
        <v>384016.99910000002</v>
      </c>
      <c r="M1187" s="9">
        <v>230223030</v>
      </c>
      <c r="N1187" s="29">
        <v>14.465</v>
      </c>
      <c r="O1187" s="30">
        <v>14.885</v>
      </c>
      <c r="P1187" s="30">
        <v>13.7475</v>
      </c>
      <c r="Q1187" s="30">
        <v>14.657500000000001</v>
      </c>
      <c r="R1187" s="31">
        <v>1.3299999999999999E-2</v>
      </c>
    </row>
    <row r="1188" spans="1:18" x14ac:dyDescent="0.2">
      <c r="A1188" s="11">
        <v>45667</v>
      </c>
      <c r="B1188" s="5" t="s">
        <v>241</v>
      </c>
      <c r="C1188" s="10">
        <v>45658</v>
      </c>
      <c r="D1188" s="5" t="s">
        <v>194</v>
      </c>
      <c r="E1188" s="18">
        <v>500.58670000000001</v>
      </c>
      <c r="F1188" s="8">
        <v>116053.9433</v>
      </c>
      <c r="G1188" s="9">
        <v>82370296</v>
      </c>
      <c r="H1188" s="18">
        <v>82.881500000000003</v>
      </c>
      <c r="I1188" s="8">
        <v>5252.2334000000001</v>
      </c>
      <c r="J1188" s="9">
        <v>7915306</v>
      </c>
      <c r="K1188" s="18">
        <v>583.46820000000002</v>
      </c>
      <c r="L1188" s="8">
        <v>121306.1767</v>
      </c>
      <c r="M1188" s="9">
        <v>90285602</v>
      </c>
      <c r="N1188" s="29">
        <v>14.657500000000001</v>
      </c>
      <c r="O1188" s="30">
        <v>15.515000000000001</v>
      </c>
      <c r="P1188" s="30">
        <v>14.657500000000001</v>
      </c>
      <c r="Q1188" s="30">
        <v>14.914999999999999</v>
      </c>
      <c r="R1188" s="31">
        <v>1.7600000000000001E-2</v>
      </c>
    </row>
    <row r="1189" spans="1:18" x14ac:dyDescent="0.2">
      <c r="A1189" s="11">
        <v>45670</v>
      </c>
      <c r="B1189" s="5" t="s">
        <v>244</v>
      </c>
      <c r="C1189" s="10">
        <v>45658</v>
      </c>
      <c r="D1189" s="5" t="s">
        <v>194</v>
      </c>
      <c r="E1189" s="18">
        <v>469.2645</v>
      </c>
      <c r="F1189" s="8">
        <v>118712.9961</v>
      </c>
      <c r="G1189" s="9">
        <v>84331877</v>
      </c>
      <c r="H1189" s="18">
        <v>84.906000000000006</v>
      </c>
      <c r="I1189" s="8">
        <v>5064.0011999999997</v>
      </c>
      <c r="J1189" s="9">
        <v>7957123</v>
      </c>
      <c r="K1189" s="18">
        <v>554.17049999999995</v>
      </c>
      <c r="L1189" s="8">
        <v>123776.9973</v>
      </c>
      <c r="M1189" s="9">
        <v>92289000</v>
      </c>
      <c r="N1189" s="29">
        <v>14.914999999999999</v>
      </c>
      <c r="O1189" s="30">
        <v>16.184999999999999</v>
      </c>
      <c r="P1189" s="30">
        <v>14.45</v>
      </c>
      <c r="Q1189" s="30">
        <v>15.9975</v>
      </c>
      <c r="R1189" s="31">
        <v>7.2599999999999998E-2</v>
      </c>
    </row>
    <row r="1190" spans="1:18" x14ac:dyDescent="0.2">
      <c r="A1190" s="11">
        <v>45671</v>
      </c>
      <c r="B1190" s="5" t="s">
        <v>242</v>
      </c>
      <c r="C1190" s="10">
        <v>45658</v>
      </c>
      <c r="D1190" s="5" t="s">
        <v>194</v>
      </c>
      <c r="E1190" s="18">
        <v>346.4117</v>
      </c>
      <c r="F1190" s="8">
        <v>107254.386</v>
      </c>
      <c r="G1190" s="9">
        <v>75155427</v>
      </c>
      <c r="H1190" s="18">
        <v>86.474800000000002</v>
      </c>
      <c r="I1190" s="8">
        <v>5025.8038999999999</v>
      </c>
      <c r="J1190" s="9">
        <v>7933500</v>
      </c>
      <c r="K1190" s="18">
        <v>432.88650000000001</v>
      </c>
      <c r="L1190" s="8">
        <v>112280.1899</v>
      </c>
      <c r="M1190" s="9">
        <v>83088927</v>
      </c>
      <c r="N1190" s="29">
        <v>15.9975</v>
      </c>
      <c r="O1190" s="30">
        <v>15.9975</v>
      </c>
      <c r="P1190" s="30">
        <v>15.115</v>
      </c>
      <c r="Q1190" s="30">
        <v>15.47</v>
      </c>
      <c r="R1190" s="31">
        <v>-3.3000000000000002E-2</v>
      </c>
    </row>
    <row r="1191" spans="1:18" x14ac:dyDescent="0.2">
      <c r="A1191" s="11">
        <v>45672</v>
      </c>
      <c r="B1191" s="5" t="s">
        <v>240</v>
      </c>
      <c r="C1191" s="10">
        <v>45658</v>
      </c>
      <c r="D1191" s="5" t="s">
        <v>194</v>
      </c>
      <c r="E1191" s="18">
        <v>403.5949</v>
      </c>
      <c r="F1191" s="8">
        <v>187537.67629999999</v>
      </c>
      <c r="G1191" s="9">
        <v>119373591</v>
      </c>
      <c r="H1191" s="18">
        <v>82.758399999999995</v>
      </c>
      <c r="I1191" s="8">
        <v>4659.4456</v>
      </c>
      <c r="J1191" s="9">
        <v>7421231</v>
      </c>
      <c r="K1191" s="18">
        <v>486.35329999999999</v>
      </c>
      <c r="L1191" s="8">
        <v>192197.1219</v>
      </c>
      <c r="M1191" s="9">
        <v>126794822</v>
      </c>
      <c r="N1191" s="29">
        <v>15.47</v>
      </c>
      <c r="O1191" s="30">
        <v>15.6625</v>
      </c>
      <c r="P1191" s="30">
        <v>15.1975</v>
      </c>
      <c r="Q1191" s="30">
        <v>15.2575</v>
      </c>
      <c r="R1191" s="31">
        <v>-1.37E-2</v>
      </c>
    </row>
    <row r="1192" spans="1:18" x14ac:dyDescent="0.2">
      <c r="A1192" s="11">
        <v>45673</v>
      </c>
      <c r="B1192" s="5" t="s">
        <v>243</v>
      </c>
      <c r="C1192" s="10">
        <v>45658</v>
      </c>
      <c r="D1192" s="5" t="s">
        <v>194</v>
      </c>
      <c r="E1192" s="18">
        <v>345.81970000000001</v>
      </c>
      <c r="F1192" s="8">
        <v>318181.1286</v>
      </c>
      <c r="G1192" s="9">
        <v>194334186</v>
      </c>
      <c r="H1192" s="18">
        <v>83.162899999999993</v>
      </c>
      <c r="I1192" s="8">
        <v>4827.1487999999999</v>
      </c>
      <c r="J1192" s="9">
        <v>7524962</v>
      </c>
      <c r="K1192" s="18">
        <v>428.98259999999999</v>
      </c>
      <c r="L1192" s="8">
        <v>323008.27740000002</v>
      </c>
      <c r="M1192" s="9">
        <v>201859148</v>
      </c>
      <c r="N1192" s="29">
        <v>15.2575</v>
      </c>
      <c r="O1192" s="30">
        <v>15.5725</v>
      </c>
      <c r="P1192" s="30">
        <v>13.9575</v>
      </c>
      <c r="Q1192" s="30">
        <v>15.465</v>
      </c>
      <c r="R1192" s="31">
        <v>1.3599999999999999E-2</v>
      </c>
    </row>
    <row r="1193" spans="1:18" x14ac:dyDescent="0.2">
      <c r="A1193" s="11">
        <v>45674</v>
      </c>
      <c r="B1193" s="5" t="s">
        <v>241</v>
      </c>
      <c r="C1193" s="10">
        <v>45658</v>
      </c>
      <c r="D1193" s="5" t="s">
        <v>194</v>
      </c>
      <c r="E1193" s="18">
        <v>428.17880000000002</v>
      </c>
      <c r="F1193" s="8">
        <v>100712.1825</v>
      </c>
      <c r="G1193" s="9">
        <v>75225754</v>
      </c>
      <c r="H1193" s="18">
        <v>84.604699999999994</v>
      </c>
      <c r="I1193" s="8">
        <v>5563.6215000000002</v>
      </c>
      <c r="J1193" s="9">
        <v>8449939</v>
      </c>
      <c r="K1193" s="18">
        <v>512.7835</v>
      </c>
      <c r="L1193" s="8">
        <v>106275.804</v>
      </c>
      <c r="M1193" s="9">
        <v>83675693</v>
      </c>
      <c r="N1193" s="29">
        <v>15.465</v>
      </c>
      <c r="O1193" s="30">
        <v>16.3825</v>
      </c>
      <c r="P1193" s="30">
        <v>14.0525</v>
      </c>
      <c r="Q1193" s="30">
        <v>15.7475</v>
      </c>
      <c r="R1193" s="31">
        <v>1.83E-2</v>
      </c>
    </row>
    <row r="1194" spans="1:18" x14ac:dyDescent="0.2">
      <c r="A1194" s="11">
        <v>45677</v>
      </c>
      <c r="B1194" s="5" t="s">
        <v>244</v>
      </c>
      <c r="C1194" s="10">
        <v>45658</v>
      </c>
      <c r="D1194" s="5" t="s">
        <v>194</v>
      </c>
      <c r="E1194" s="18">
        <v>372.08319999999998</v>
      </c>
      <c r="F1194" s="8">
        <v>96448.644499999995</v>
      </c>
      <c r="G1194" s="9">
        <v>72658424</v>
      </c>
      <c r="H1194" s="18">
        <v>83.859399999999994</v>
      </c>
      <c r="I1194" s="8">
        <v>5500.1682000000001</v>
      </c>
      <c r="J1194" s="9">
        <v>8244514</v>
      </c>
      <c r="K1194" s="18">
        <v>455.94260000000003</v>
      </c>
      <c r="L1194" s="8">
        <v>101948.81269999999</v>
      </c>
      <c r="M1194" s="9">
        <v>80902938</v>
      </c>
      <c r="N1194" s="29">
        <v>15.7475</v>
      </c>
      <c r="O1194" s="30">
        <v>17.02</v>
      </c>
      <c r="P1194" s="30">
        <v>15.182499999999999</v>
      </c>
      <c r="Q1194" s="30">
        <v>16.414999999999999</v>
      </c>
      <c r="R1194" s="31">
        <v>4.24E-2</v>
      </c>
    </row>
    <row r="1195" spans="1:18" x14ac:dyDescent="0.2">
      <c r="A1195" s="11">
        <v>45678</v>
      </c>
      <c r="B1195" s="5" t="s">
        <v>242</v>
      </c>
      <c r="C1195" s="10">
        <v>45658</v>
      </c>
      <c r="D1195" s="5" t="s">
        <v>194</v>
      </c>
      <c r="E1195" s="18">
        <v>542.40959999999995</v>
      </c>
      <c r="F1195" s="8">
        <v>154105.3334</v>
      </c>
      <c r="G1195" s="9">
        <v>112371647</v>
      </c>
      <c r="H1195" s="18">
        <v>102.2473</v>
      </c>
      <c r="I1195" s="8">
        <v>7223.5725000000002</v>
      </c>
      <c r="J1195" s="9">
        <v>11070653</v>
      </c>
      <c r="K1195" s="18">
        <v>644.65689999999995</v>
      </c>
      <c r="L1195" s="8">
        <v>161328.90590000001</v>
      </c>
      <c r="M1195" s="9">
        <v>123442300</v>
      </c>
      <c r="N1195" s="29">
        <v>16.414999999999999</v>
      </c>
      <c r="O1195" s="30">
        <v>17.445</v>
      </c>
      <c r="P1195" s="30">
        <v>15.202500000000001</v>
      </c>
      <c r="Q1195" s="30">
        <v>17.055</v>
      </c>
      <c r="R1195" s="31">
        <v>3.9E-2</v>
      </c>
    </row>
    <row r="1196" spans="1:18" x14ac:dyDescent="0.2">
      <c r="A1196" s="11">
        <v>45679</v>
      </c>
      <c r="B1196" s="5" t="s">
        <v>240</v>
      </c>
      <c r="C1196" s="10">
        <v>45658</v>
      </c>
      <c r="D1196" s="5" t="s">
        <v>194</v>
      </c>
      <c r="E1196" s="18">
        <v>527.7124</v>
      </c>
      <c r="F1196" s="8">
        <v>201273.01089999999</v>
      </c>
      <c r="G1196" s="9">
        <v>144921349</v>
      </c>
      <c r="H1196" s="18">
        <v>89.849599999999995</v>
      </c>
      <c r="I1196" s="8">
        <v>6579.0106999999998</v>
      </c>
      <c r="J1196" s="9">
        <v>10236935</v>
      </c>
      <c r="K1196" s="18">
        <v>617.56200000000001</v>
      </c>
      <c r="L1196" s="8">
        <v>207852.02160000001</v>
      </c>
      <c r="M1196" s="9">
        <v>155158284</v>
      </c>
      <c r="N1196" s="29">
        <v>17.055</v>
      </c>
      <c r="O1196" s="30">
        <v>17.295000000000002</v>
      </c>
      <c r="P1196" s="30">
        <v>15.904999999999999</v>
      </c>
      <c r="Q1196" s="30">
        <v>16.772500000000001</v>
      </c>
      <c r="R1196" s="31">
        <v>-1.66E-2</v>
      </c>
    </row>
    <row r="1197" spans="1:18" x14ac:dyDescent="0.2">
      <c r="A1197" s="11">
        <v>45680</v>
      </c>
      <c r="B1197" s="5" t="s">
        <v>243</v>
      </c>
      <c r="C1197" s="10">
        <v>45658</v>
      </c>
      <c r="D1197" s="5" t="s">
        <v>194</v>
      </c>
      <c r="E1197" s="18">
        <v>386.02690000000001</v>
      </c>
      <c r="F1197" s="8">
        <v>351916.06140000001</v>
      </c>
      <c r="G1197" s="9">
        <v>233909399</v>
      </c>
      <c r="H1197" s="18">
        <v>86.867500000000007</v>
      </c>
      <c r="I1197" s="8">
        <v>6956.7426999999998</v>
      </c>
      <c r="J1197" s="9">
        <v>10764461</v>
      </c>
      <c r="K1197" s="18">
        <v>472.89440000000002</v>
      </c>
      <c r="L1197" s="8">
        <v>358872.80410000001</v>
      </c>
      <c r="M1197" s="9">
        <v>244673860</v>
      </c>
      <c r="N1197" s="29">
        <v>16.772500000000001</v>
      </c>
      <c r="O1197" s="30">
        <v>17.0825</v>
      </c>
      <c r="P1197" s="30">
        <v>15.6675</v>
      </c>
      <c r="Q1197" s="30">
        <v>16.695</v>
      </c>
      <c r="R1197" s="31">
        <v>-4.5999999999999999E-3</v>
      </c>
    </row>
    <row r="1198" spans="1:18" x14ac:dyDescent="0.2">
      <c r="A1198" s="11">
        <v>45681</v>
      </c>
      <c r="B1198" s="5" t="s">
        <v>241</v>
      </c>
      <c r="C1198" s="10">
        <v>45658</v>
      </c>
      <c r="D1198" s="5" t="s">
        <v>194</v>
      </c>
      <c r="E1198" s="18">
        <v>453.3537</v>
      </c>
      <c r="F1198" s="8">
        <v>106915.4093</v>
      </c>
      <c r="G1198" s="9">
        <v>169466676</v>
      </c>
      <c r="H1198" s="18">
        <v>86.539400000000001</v>
      </c>
      <c r="I1198" s="8">
        <v>7514.2912999999999</v>
      </c>
      <c r="J1198" s="9">
        <v>11786685</v>
      </c>
      <c r="K1198" s="18">
        <v>539.8931</v>
      </c>
      <c r="L1198" s="8">
        <v>114429.7006</v>
      </c>
      <c r="M1198" s="9">
        <v>181253361</v>
      </c>
      <c r="N1198" s="29">
        <v>16.695</v>
      </c>
      <c r="O1198" s="30">
        <v>17.309999999999999</v>
      </c>
      <c r="P1198" s="30">
        <v>16.1175</v>
      </c>
      <c r="Q1198" s="30">
        <v>16.745000000000001</v>
      </c>
      <c r="R1198" s="31">
        <v>3.0000000000000001E-3</v>
      </c>
    </row>
    <row r="1199" spans="1:18" x14ac:dyDescent="0.2">
      <c r="A1199" s="11">
        <v>45684</v>
      </c>
      <c r="B1199" s="5" t="s">
        <v>244</v>
      </c>
      <c r="C1199" s="10">
        <v>45658</v>
      </c>
      <c r="D1199" s="5" t="s">
        <v>194</v>
      </c>
      <c r="E1199" s="18">
        <v>411.29610000000002</v>
      </c>
      <c r="F1199" s="8">
        <v>102585.591</v>
      </c>
      <c r="G1199" s="9">
        <v>162861119</v>
      </c>
      <c r="H1199" s="18">
        <v>84.302599999999998</v>
      </c>
      <c r="I1199" s="8">
        <v>7374.3233</v>
      </c>
      <c r="J1199" s="9">
        <v>11767451</v>
      </c>
      <c r="K1199" s="18">
        <v>495.59870000000001</v>
      </c>
      <c r="L1199" s="8">
        <v>109959.9143</v>
      </c>
      <c r="M1199" s="9">
        <v>174628570</v>
      </c>
      <c r="N1199" s="29">
        <v>16.745000000000001</v>
      </c>
      <c r="O1199" s="30">
        <v>18.522500000000001</v>
      </c>
      <c r="P1199" s="30">
        <v>16.745000000000001</v>
      </c>
      <c r="Q1199" s="30">
        <v>18.1325</v>
      </c>
      <c r="R1199" s="31">
        <v>8.2900000000000001E-2</v>
      </c>
    </row>
    <row r="1200" spans="1:18" x14ac:dyDescent="0.2">
      <c r="A1200" s="11">
        <v>45685</v>
      </c>
      <c r="B1200" s="5" t="s">
        <v>242</v>
      </c>
      <c r="C1200" s="10">
        <v>45658</v>
      </c>
      <c r="D1200" s="5" t="s">
        <v>194</v>
      </c>
      <c r="E1200" s="18">
        <v>442.44279999999998</v>
      </c>
      <c r="F1200" s="8">
        <v>126435.9865</v>
      </c>
      <c r="G1200" s="9">
        <v>198100320</v>
      </c>
      <c r="H1200" s="18">
        <v>95.720100000000002</v>
      </c>
      <c r="I1200" s="8">
        <v>8343.9534999999996</v>
      </c>
      <c r="J1200" s="9">
        <v>13334243</v>
      </c>
      <c r="K1200" s="18">
        <v>538.16290000000004</v>
      </c>
      <c r="L1200" s="8">
        <v>134779.94</v>
      </c>
      <c r="M1200" s="9">
        <v>211434563</v>
      </c>
      <c r="N1200" s="29">
        <v>18.1325</v>
      </c>
      <c r="O1200" s="30">
        <v>18.502500000000001</v>
      </c>
      <c r="P1200" s="30">
        <v>16.827500000000001</v>
      </c>
      <c r="Q1200" s="30">
        <v>18.195</v>
      </c>
      <c r="R1200" s="31">
        <v>3.3999999999999998E-3</v>
      </c>
    </row>
    <row r="1201" spans="1:18" x14ac:dyDescent="0.2">
      <c r="A1201" s="11">
        <v>45686</v>
      </c>
      <c r="B1201" s="5" t="s">
        <v>240</v>
      </c>
      <c r="C1201" s="10">
        <v>45658</v>
      </c>
      <c r="D1201" s="5" t="s">
        <v>194</v>
      </c>
      <c r="E1201" s="18">
        <v>504.06229999999999</v>
      </c>
      <c r="F1201" s="8">
        <v>152364.78969999999</v>
      </c>
      <c r="G1201" s="9">
        <v>240970825</v>
      </c>
      <c r="H1201" s="18">
        <v>84.845299999999995</v>
      </c>
      <c r="I1201" s="8">
        <v>6688.9614000000001</v>
      </c>
      <c r="J1201" s="9">
        <v>10690161</v>
      </c>
      <c r="K1201" s="18">
        <v>588.9076</v>
      </c>
      <c r="L1201" s="8">
        <v>159053.75109999999</v>
      </c>
      <c r="M1201" s="9">
        <v>251660986</v>
      </c>
      <c r="N1201" s="29">
        <v>18.195</v>
      </c>
      <c r="O1201" s="30">
        <v>19.010000000000002</v>
      </c>
      <c r="P1201" s="30">
        <v>17.287500000000001</v>
      </c>
      <c r="Q1201" s="30">
        <v>18.64</v>
      </c>
      <c r="R1201" s="31">
        <v>2.4500000000000001E-2</v>
      </c>
    </row>
    <row r="1202" spans="1:18" x14ac:dyDescent="0.2">
      <c r="A1202" s="11">
        <v>45687</v>
      </c>
      <c r="B1202" s="5" t="s">
        <v>243</v>
      </c>
      <c r="C1202" s="10">
        <v>45658</v>
      </c>
      <c r="D1202" s="5" t="s">
        <v>194</v>
      </c>
      <c r="E1202" s="18">
        <v>584.36860000000001</v>
      </c>
      <c r="F1202" s="8">
        <v>435531.10859999998</v>
      </c>
      <c r="G1202" s="9">
        <v>682705972</v>
      </c>
      <c r="H1202" s="18">
        <v>104.8334</v>
      </c>
      <c r="I1202" s="8">
        <v>5041.3927999999996</v>
      </c>
      <c r="J1202" s="9">
        <v>7864239</v>
      </c>
      <c r="K1202" s="18">
        <v>689.202</v>
      </c>
      <c r="L1202" s="8">
        <v>440572.50140000001</v>
      </c>
      <c r="M1202" s="9">
        <v>690570211</v>
      </c>
      <c r="N1202" s="29">
        <v>18.64</v>
      </c>
      <c r="O1202" s="30">
        <v>18.984999999999999</v>
      </c>
      <c r="P1202" s="30">
        <v>17.217500000000001</v>
      </c>
      <c r="Q1202" s="30">
        <v>17.39</v>
      </c>
      <c r="R1202" s="31">
        <v>-6.7100000000000007E-2</v>
      </c>
    </row>
    <row r="1203" spans="1:18" x14ac:dyDescent="0.2">
      <c r="A1203" s="11">
        <v>45688</v>
      </c>
      <c r="B1203" s="5" t="s">
        <v>241</v>
      </c>
      <c r="C1203" s="10">
        <v>45658</v>
      </c>
      <c r="D1203" s="5" t="s">
        <v>194</v>
      </c>
      <c r="E1203" s="18">
        <v>373.17180000000002</v>
      </c>
      <c r="F1203" s="8">
        <v>54968.907500000001</v>
      </c>
      <c r="G1203" s="9">
        <v>31896907</v>
      </c>
      <c r="H1203" s="18">
        <v>104.54259999999999</v>
      </c>
      <c r="I1203" s="8">
        <v>4324.0640999999996</v>
      </c>
      <c r="J1203" s="9">
        <v>6953279</v>
      </c>
      <c r="K1203" s="18">
        <v>477.71440000000001</v>
      </c>
      <c r="L1203" s="8">
        <v>59292.971599999997</v>
      </c>
      <c r="M1203" s="9">
        <v>38850186</v>
      </c>
      <c r="N1203" s="29">
        <v>17.39</v>
      </c>
      <c r="O1203" s="30">
        <v>17.942499999999999</v>
      </c>
      <c r="P1203" s="30">
        <v>16.107500000000002</v>
      </c>
      <c r="Q1203" s="30">
        <v>16.247499999999999</v>
      </c>
      <c r="R1203" s="31">
        <v>-6.5699999999999995E-2</v>
      </c>
    </row>
    <row r="1204" spans="1:18" x14ac:dyDescent="0.2">
      <c r="A1204" s="11">
        <v>45689</v>
      </c>
      <c r="B1204" s="5" t="s">
        <v>245</v>
      </c>
      <c r="C1204" s="10">
        <v>45689</v>
      </c>
      <c r="D1204" s="5" t="s">
        <v>194</v>
      </c>
      <c r="E1204" s="18">
        <v>514.71600000000001</v>
      </c>
      <c r="F1204" s="8">
        <v>133544.40520000001</v>
      </c>
      <c r="G1204" s="9">
        <v>76530363</v>
      </c>
      <c r="H1204" s="18">
        <v>121.0146</v>
      </c>
      <c r="I1204" s="8">
        <v>5771.0936000000002</v>
      </c>
      <c r="J1204" s="9">
        <v>9222304</v>
      </c>
      <c r="K1204" s="18">
        <v>635.73059999999998</v>
      </c>
      <c r="L1204" s="8">
        <v>139315.4988</v>
      </c>
      <c r="M1204" s="9">
        <v>85752667</v>
      </c>
      <c r="N1204" s="29">
        <v>16.247499999999999</v>
      </c>
      <c r="O1204" s="30">
        <v>16.579999999999998</v>
      </c>
      <c r="P1204" s="30">
        <v>14.012499999999999</v>
      </c>
      <c r="Q1204" s="30">
        <v>14.095000000000001</v>
      </c>
      <c r="R1204" s="31">
        <v>-0.13250000000000001</v>
      </c>
    </row>
    <row r="1205" spans="1:18" x14ac:dyDescent="0.2">
      <c r="A1205" s="11">
        <v>45691</v>
      </c>
      <c r="B1205" s="5" t="s">
        <v>244</v>
      </c>
      <c r="C1205" s="10">
        <v>45689</v>
      </c>
      <c r="D1205" s="5" t="s">
        <v>194</v>
      </c>
      <c r="E1205" s="18">
        <v>330.28070000000002</v>
      </c>
      <c r="F1205" s="8">
        <v>99056.058099999995</v>
      </c>
      <c r="G1205" s="9">
        <v>56995222</v>
      </c>
      <c r="H1205" s="18">
        <v>95.101699999999994</v>
      </c>
      <c r="I1205" s="8">
        <v>4729.8324000000002</v>
      </c>
      <c r="J1205" s="9">
        <v>7422614</v>
      </c>
      <c r="K1205" s="18">
        <v>425.38240000000002</v>
      </c>
      <c r="L1205" s="8">
        <v>103785.89049999999</v>
      </c>
      <c r="M1205" s="9">
        <v>64417836</v>
      </c>
      <c r="N1205" s="29">
        <v>14.095000000000001</v>
      </c>
      <c r="O1205" s="30">
        <v>15.112500000000001</v>
      </c>
      <c r="P1205" s="30">
        <v>14.095000000000001</v>
      </c>
      <c r="Q1205" s="30">
        <v>14.352499999999999</v>
      </c>
      <c r="R1205" s="31">
        <v>1.83E-2</v>
      </c>
    </row>
    <row r="1206" spans="1:18" x14ac:dyDescent="0.2">
      <c r="A1206" s="11">
        <v>45692</v>
      </c>
      <c r="B1206" s="5" t="s">
        <v>242</v>
      </c>
      <c r="C1206" s="10">
        <v>45689</v>
      </c>
      <c r="D1206" s="5" t="s">
        <v>194</v>
      </c>
      <c r="E1206" s="18">
        <v>430.13339999999999</v>
      </c>
      <c r="F1206" s="8">
        <v>129930.96769999999</v>
      </c>
      <c r="G1206" s="9">
        <v>74405925</v>
      </c>
      <c r="H1206" s="18">
        <v>96.645700000000005</v>
      </c>
      <c r="I1206" s="8">
        <v>4839.7754999999997</v>
      </c>
      <c r="J1206" s="9">
        <v>7743504</v>
      </c>
      <c r="K1206" s="18">
        <v>526.77909999999997</v>
      </c>
      <c r="L1206" s="8">
        <v>134770.7432</v>
      </c>
      <c r="M1206" s="9">
        <v>82149429</v>
      </c>
      <c r="N1206" s="29">
        <v>14.352499999999999</v>
      </c>
      <c r="O1206" s="30">
        <v>15.1325</v>
      </c>
      <c r="P1206" s="30">
        <v>13.664999999999999</v>
      </c>
      <c r="Q1206" s="30">
        <v>14.0175</v>
      </c>
      <c r="R1206" s="31">
        <v>-2.3300000000000001E-2</v>
      </c>
    </row>
    <row r="1207" spans="1:18" x14ac:dyDescent="0.2">
      <c r="A1207" s="11">
        <v>45693</v>
      </c>
      <c r="B1207" s="5" t="s">
        <v>240</v>
      </c>
      <c r="C1207" s="10">
        <v>45689</v>
      </c>
      <c r="D1207" s="5" t="s">
        <v>194</v>
      </c>
      <c r="E1207" s="18">
        <v>343.60969999999998</v>
      </c>
      <c r="F1207" s="8">
        <v>150611.67720000001</v>
      </c>
      <c r="G1207" s="9">
        <v>85438859</v>
      </c>
      <c r="H1207" s="18">
        <v>87.825900000000004</v>
      </c>
      <c r="I1207" s="8">
        <v>4444.0883999999996</v>
      </c>
      <c r="J1207" s="9">
        <v>7097868</v>
      </c>
      <c r="K1207" s="18">
        <v>431.43560000000002</v>
      </c>
      <c r="L1207" s="8">
        <v>155055.76560000001</v>
      </c>
      <c r="M1207" s="9">
        <v>92536727</v>
      </c>
      <c r="N1207" s="29">
        <v>14.0175</v>
      </c>
      <c r="O1207" s="30">
        <v>14.297499999999999</v>
      </c>
      <c r="P1207" s="30">
        <v>13.4975</v>
      </c>
      <c r="Q1207" s="30">
        <v>14.0825</v>
      </c>
      <c r="R1207" s="31">
        <v>4.5999999999999999E-3</v>
      </c>
    </row>
    <row r="1208" spans="1:18" x14ac:dyDescent="0.2">
      <c r="A1208" s="11">
        <v>45694</v>
      </c>
      <c r="B1208" s="5" t="s">
        <v>243</v>
      </c>
      <c r="C1208" s="10">
        <v>45689</v>
      </c>
      <c r="D1208" s="5" t="s">
        <v>194</v>
      </c>
      <c r="E1208" s="18">
        <v>361.791</v>
      </c>
      <c r="F1208" s="8">
        <v>345248.30209999997</v>
      </c>
      <c r="G1208" s="9">
        <v>195167329</v>
      </c>
      <c r="H1208" s="18">
        <v>78.112200000000001</v>
      </c>
      <c r="I1208" s="8">
        <v>4204.701</v>
      </c>
      <c r="J1208" s="9">
        <v>6631286</v>
      </c>
      <c r="K1208" s="18">
        <v>439.90320000000003</v>
      </c>
      <c r="L1208" s="8">
        <v>349453.00309999997</v>
      </c>
      <c r="M1208" s="9">
        <v>201798615</v>
      </c>
      <c r="N1208" s="29">
        <v>14.0825</v>
      </c>
      <c r="O1208" s="30">
        <v>14.64</v>
      </c>
      <c r="P1208" s="30">
        <v>13.15</v>
      </c>
      <c r="Q1208" s="30">
        <v>14.175000000000001</v>
      </c>
      <c r="R1208" s="31">
        <v>6.6E-3</v>
      </c>
    </row>
    <row r="1209" spans="1:18" x14ac:dyDescent="0.2">
      <c r="A1209" s="11">
        <v>45695</v>
      </c>
      <c r="B1209" s="5" t="s">
        <v>241</v>
      </c>
      <c r="C1209" s="10">
        <v>45689</v>
      </c>
      <c r="D1209" s="5" t="s">
        <v>194</v>
      </c>
      <c r="E1209" s="18">
        <v>418.3657</v>
      </c>
      <c r="F1209" s="8">
        <v>107169.8432</v>
      </c>
      <c r="G1209" s="9">
        <v>61622274</v>
      </c>
      <c r="H1209" s="18">
        <v>79.028199999999998</v>
      </c>
      <c r="I1209" s="8">
        <v>4833.6090000000004</v>
      </c>
      <c r="J1209" s="9">
        <v>7479222</v>
      </c>
      <c r="K1209" s="18">
        <v>497.39389999999997</v>
      </c>
      <c r="L1209" s="8">
        <v>112003.4522</v>
      </c>
      <c r="M1209" s="9">
        <v>69101496</v>
      </c>
      <c r="N1209" s="29">
        <v>14.175000000000001</v>
      </c>
      <c r="O1209" s="30">
        <v>14.505000000000001</v>
      </c>
      <c r="P1209" s="30">
        <v>13.55</v>
      </c>
      <c r="Q1209" s="30">
        <v>13.685</v>
      </c>
      <c r="R1209" s="31">
        <v>-3.4599999999999999E-2</v>
      </c>
    </row>
    <row r="1210" spans="1:18" x14ac:dyDescent="0.2">
      <c r="A1210" s="11">
        <v>45698</v>
      </c>
      <c r="B1210" s="5" t="s">
        <v>244</v>
      </c>
      <c r="C1210" s="10">
        <v>45689</v>
      </c>
      <c r="D1210" s="5" t="s">
        <v>194</v>
      </c>
      <c r="E1210" s="18">
        <v>309.27879999999999</v>
      </c>
      <c r="F1210" s="8">
        <v>94041.822100000005</v>
      </c>
      <c r="G1210" s="9">
        <v>54018415</v>
      </c>
      <c r="H1210" s="18">
        <v>55.777299999999997</v>
      </c>
      <c r="I1210" s="8">
        <v>3751.7150000000001</v>
      </c>
      <c r="J1210" s="9">
        <v>5944472</v>
      </c>
      <c r="K1210" s="18">
        <v>365.05610000000001</v>
      </c>
      <c r="L1210" s="8">
        <v>97793.537100000001</v>
      </c>
      <c r="M1210" s="9">
        <v>59962887</v>
      </c>
      <c r="N1210" s="29">
        <v>13.685</v>
      </c>
      <c r="O1210" s="30">
        <v>14.717499999999999</v>
      </c>
      <c r="P1210" s="30">
        <v>13.685</v>
      </c>
      <c r="Q1210" s="30">
        <v>14.445</v>
      </c>
      <c r="R1210" s="31">
        <v>5.5500000000000001E-2</v>
      </c>
    </row>
    <row r="1211" spans="1:18" x14ac:dyDescent="0.2">
      <c r="A1211" s="11">
        <v>45699</v>
      </c>
      <c r="B1211" s="5" t="s">
        <v>242</v>
      </c>
      <c r="C1211" s="10">
        <v>45689</v>
      </c>
      <c r="D1211" s="5" t="s">
        <v>194</v>
      </c>
      <c r="E1211" s="18">
        <v>368.84030000000001</v>
      </c>
      <c r="F1211" s="8">
        <v>132429.6146</v>
      </c>
      <c r="G1211" s="9">
        <v>76677103</v>
      </c>
      <c r="H1211" s="18">
        <v>68.445999999999998</v>
      </c>
      <c r="I1211" s="8">
        <v>4741.3176999999996</v>
      </c>
      <c r="J1211" s="9">
        <v>7500205</v>
      </c>
      <c r="K1211" s="18">
        <v>437.28629999999998</v>
      </c>
      <c r="L1211" s="8">
        <v>137170.93229999999</v>
      </c>
      <c r="M1211" s="9">
        <v>84177308</v>
      </c>
      <c r="N1211" s="29">
        <v>14.445</v>
      </c>
      <c r="O1211" s="30">
        <v>15.432499999999999</v>
      </c>
      <c r="P1211" s="30">
        <v>13.845000000000001</v>
      </c>
      <c r="Q1211" s="30">
        <v>14.87</v>
      </c>
      <c r="R1211" s="31">
        <v>2.9399999999999999E-2</v>
      </c>
    </row>
    <row r="1212" spans="1:18" x14ac:dyDescent="0.2">
      <c r="A1212" s="11">
        <v>45700</v>
      </c>
      <c r="B1212" s="5" t="s">
        <v>240</v>
      </c>
      <c r="C1212" s="10">
        <v>45689</v>
      </c>
      <c r="D1212" s="5" t="s">
        <v>194</v>
      </c>
      <c r="E1212" s="18">
        <v>637.4538</v>
      </c>
      <c r="F1212" s="8">
        <v>259358.19810000001</v>
      </c>
      <c r="G1212" s="9">
        <v>151022144</v>
      </c>
      <c r="H1212" s="18">
        <v>85.940799999999996</v>
      </c>
      <c r="I1212" s="8">
        <v>5735.0177000000003</v>
      </c>
      <c r="J1212" s="9">
        <v>9313251</v>
      </c>
      <c r="K1212" s="18">
        <v>723.39459999999997</v>
      </c>
      <c r="L1212" s="8">
        <v>265093.21580000001</v>
      </c>
      <c r="M1212" s="9">
        <v>160335395</v>
      </c>
      <c r="N1212" s="29">
        <v>14.87</v>
      </c>
      <c r="O1212" s="30">
        <v>15.6225</v>
      </c>
      <c r="P1212" s="30">
        <v>14.6075</v>
      </c>
      <c r="Q1212" s="30">
        <v>14.895</v>
      </c>
      <c r="R1212" s="31">
        <v>1.6999999999999999E-3</v>
      </c>
    </row>
    <row r="1213" spans="1:18" x14ac:dyDescent="0.2">
      <c r="A1213" s="11">
        <v>45701</v>
      </c>
      <c r="B1213" s="5" t="s">
        <v>243</v>
      </c>
      <c r="C1213" s="10">
        <v>45689</v>
      </c>
      <c r="D1213" s="5" t="s">
        <v>194</v>
      </c>
      <c r="E1213" s="18">
        <v>553.81470000000002</v>
      </c>
      <c r="F1213" s="8">
        <v>444732.76179999998</v>
      </c>
      <c r="G1213" s="9">
        <v>257316653</v>
      </c>
      <c r="H1213" s="18">
        <v>64.156099999999995</v>
      </c>
      <c r="I1213" s="8">
        <v>4455.2209000000003</v>
      </c>
      <c r="J1213" s="9">
        <v>6924901</v>
      </c>
      <c r="K1213" s="18">
        <v>617.97080000000005</v>
      </c>
      <c r="L1213" s="8">
        <v>449187.98269999999</v>
      </c>
      <c r="M1213" s="9">
        <v>264241554</v>
      </c>
      <c r="N1213" s="29">
        <v>14.895</v>
      </c>
      <c r="O1213" s="30">
        <v>15.465</v>
      </c>
      <c r="P1213" s="30">
        <v>12.195</v>
      </c>
      <c r="Q1213" s="30">
        <v>14.955</v>
      </c>
      <c r="R1213" s="31">
        <v>4.0000000000000001E-3</v>
      </c>
    </row>
    <row r="1214" spans="1:18" x14ac:dyDescent="0.2">
      <c r="A1214" s="11">
        <v>45702</v>
      </c>
      <c r="B1214" s="5" t="s">
        <v>241</v>
      </c>
      <c r="C1214" s="10">
        <v>45689</v>
      </c>
      <c r="D1214" s="5" t="s">
        <v>194</v>
      </c>
      <c r="E1214" s="18">
        <v>507.23270000000002</v>
      </c>
      <c r="F1214" s="8">
        <v>126064.4503</v>
      </c>
      <c r="G1214" s="9">
        <v>74239087</v>
      </c>
      <c r="H1214" s="18">
        <v>77.439700000000002</v>
      </c>
      <c r="I1214" s="8">
        <v>5551.2712000000001</v>
      </c>
      <c r="J1214" s="9">
        <v>8960460</v>
      </c>
      <c r="K1214" s="18">
        <v>584.67240000000004</v>
      </c>
      <c r="L1214" s="8">
        <v>131615.72150000001</v>
      </c>
      <c r="M1214" s="9">
        <v>83199547</v>
      </c>
      <c r="N1214" s="29">
        <v>14.955</v>
      </c>
      <c r="O1214" s="30">
        <v>15.6775</v>
      </c>
      <c r="P1214" s="30">
        <v>14.3575</v>
      </c>
      <c r="Q1214" s="30">
        <v>15.015000000000001</v>
      </c>
      <c r="R1214" s="31">
        <v>4.0000000000000001E-3</v>
      </c>
    </row>
    <row r="1215" spans="1:18" x14ac:dyDescent="0.2">
      <c r="A1215" s="11">
        <v>45705</v>
      </c>
      <c r="B1215" s="5" t="s">
        <v>244</v>
      </c>
      <c r="C1215" s="10">
        <v>45689</v>
      </c>
      <c r="D1215" s="5" t="s">
        <v>194</v>
      </c>
      <c r="E1215" s="18">
        <v>452.32830000000001</v>
      </c>
      <c r="F1215" s="8">
        <v>120686.32550000001</v>
      </c>
      <c r="G1215" s="9">
        <v>71305517</v>
      </c>
      <c r="H1215" s="18">
        <v>65.741799999999998</v>
      </c>
      <c r="I1215" s="8">
        <v>4880.9898999999996</v>
      </c>
      <c r="J1215" s="9">
        <v>8002979</v>
      </c>
      <c r="K1215" s="18">
        <v>518.07010000000002</v>
      </c>
      <c r="L1215" s="8">
        <v>125567.31540000001</v>
      </c>
      <c r="M1215" s="9">
        <v>79308496</v>
      </c>
      <c r="N1215" s="29">
        <v>15.015000000000001</v>
      </c>
      <c r="O1215" s="30">
        <v>16.309999999999999</v>
      </c>
      <c r="P1215" s="30">
        <v>14.4975</v>
      </c>
      <c r="Q1215" s="30">
        <v>15.7225</v>
      </c>
      <c r="R1215" s="31">
        <v>4.7100000000000003E-2</v>
      </c>
    </row>
    <row r="1216" spans="1:18" x14ac:dyDescent="0.2">
      <c r="A1216" s="11">
        <v>45706</v>
      </c>
      <c r="B1216" s="5" t="s">
        <v>242</v>
      </c>
      <c r="C1216" s="10">
        <v>45689</v>
      </c>
      <c r="D1216" s="5" t="s">
        <v>194</v>
      </c>
      <c r="E1216" s="18">
        <v>360.19690000000003</v>
      </c>
      <c r="F1216" s="8">
        <v>109911.1584</v>
      </c>
      <c r="G1216" s="9">
        <v>64759247</v>
      </c>
      <c r="H1216" s="18">
        <v>59.792499999999997</v>
      </c>
      <c r="I1216" s="8">
        <v>4610.4547000000002</v>
      </c>
      <c r="J1216" s="9">
        <v>7536758</v>
      </c>
      <c r="K1216" s="18">
        <v>419.98939999999999</v>
      </c>
      <c r="L1216" s="8">
        <v>114521.6131</v>
      </c>
      <c r="M1216" s="9">
        <v>72296005</v>
      </c>
      <c r="N1216" s="29">
        <v>15.7225</v>
      </c>
      <c r="O1216" s="30">
        <v>16.322500000000002</v>
      </c>
      <c r="P1216" s="30">
        <v>14.78</v>
      </c>
      <c r="Q1216" s="30">
        <v>15.664999999999999</v>
      </c>
      <c r="R1216" s="31">
        <v>-3.7000000000000002E-3</v>
      </c>
    </row>
    <row r="1217" spans="1:18" x14ac:dyDescent="0.2">
      <c r="A1217" s="11">
        <v>45707</v>
      </c>
      <c r="B1217" s="5" t="s">
        <v>240</v>
      </c>
      <c r="C1217" s="10">
        <v>45689</v>
      </c>
      <c r="D1217" s="5" t="s">
        <v>194</v>
      </c>
      <c r="E1217" s="18">
        <v>470.79700000000003</v>
      </c>
      <c r="F1217" s="8">
        <v>190260.7781</v>
      </c>
      <c r="G1217" s="9">
        <v>111856245</v>
      </c>
      <c r="H1217" s="18">
        <v>63.770800000000001</v>
      </c>
      <c r="I1217" s="8">
        <v>5116.942</v>
      </c>
      <c r="J1217" s="9">
        <v>8232235</v>
      </c>
      <c r="K1217" s="18">
        <v>534.56780000000003</v>
      </c>
      <c r="L1217" s="8">
        <v>195377.72010000001</v>
      </c>
      <c r="M1217" s="9">
        <v>120088480</v>
      </c>
      <c r="N1217" s="29">
        <v>15.664999999999999</v>
      </c>
      <c r="O1217" s="30">
        <v>16.022500000000001</v>
      </c>
      <c r="P1217" s="30">
        <v>14.7525</v>
      </c>
      <c r="Q1217" s="30">
        <v>15.42</v>
      </c>
      <c r="R1217" s="31">
        <v>-1.5599999999999999E-2</v>
      </c>
    </row>
    <row r="1218" spans="1:18" x14ac:dyDescent="0.2">
      <c r="A1218" s="11">
        <v>45708</v>
      </c>
      <c r="B1218" s="5" t="s">
        <v>243</v>
      </c>
      <c r="C1218" s="10">
        <v>45689</v>
      </c>
      <c r="D1218" s="5" t="s">
        <v>194</v>
      </c>
      <c r="E1218" s="18">
        <v>358.48200000000003</v>
      </c>
      <c r="F1218" s="8">
        <v>319091.88309999998</v>
      </c>
      <c r="G1218" s="9">
        <v>186703201</v>
      </c>
      <c r="H1218" s="18">
        <v>56.896500000000003</v>
      </c>
      <c r="I1218" s="8">
        <v>4780.7075000000004</v>
      </c>
      <c r="J1218" s="9">
        <v>7783563</v>
      </c>
      <c r="K1218" s="18">
        <v>415.37849999999997</v>
      </c>
      <c r="L1218" s="8">
        <v>323872.5906</v>
      </c>
      <c r="M1218" s="9">
        <v>194486764</v>
      </c>
      <c r="N1218" s="29">
        <v>15.42</v>
      </c>
      <c r="O1218" s="30">
        <v>15.9025</v>
      </c>
      <c r="P1218" s="30">
        <v>14.637499999999999</v>
      </c>
      <c r="Q1218" s="30">
        <v>14.682499999999999</v>
      </c>
      <c r="R1218" s="31">
        <v>-4.7800000000000002E-2</v>
      </c>
    </row>
    <row r="1219" spans="1:18" x14ac:dyDescent="0.2">
      <c r="A1219" s="11">
        <v>45709</v>
      </c>
      <c r="B1219" s="5" t="s">
        <v>241</v>
      </c>
      <c r="C1219" s="10">
        <v>45689</v>
      </c>
      <c r="D1219" s="5" t="s">
        <v>194</v>
      </c>
      <c r="E1219" s="18">
        <v>371.05180000000001</v>
      </c>
      <c r="F1219" s="8">
        <v>104702.4733</v>
      </c>
      <c r="G1219" s="9">
        <v>63370593</v>
      </c>
      <c r="H1219" s="18">
        <v>66.592399999999998</v>
      </c>
      <c r="I1219" s="8">
        <v>6045.9686000000002</v>
      </c>
      <c r="J1219" s="9">
        <v>9907634</v>
      </c>
      <c r="K1219" s="18">
        <v>437.64420000000001</v>
      </c>
      <c r="L1219" s="8">
        <v>110748.44190000001</v>
      </c>
      <c r="M1219" s="9">
        <v>73278227</v>
      </c>
      <c r="N1219" s="29">
        <v>14.682499999999999</v>
      </c>
      <c r="O1219" s="30">
        <v>15.2425</v>
      </c>
      <c r="P1219" s="30">
        <v>12.0825</v>
      </c>
      <c r="Q1219" s="30">
        <v>14.53</v>
      </c>
      <c r="R1219" s="31">
        <v>-1.04E-2</v>
      </c>
    </row>
    <row r="1220" spans="1:18" x14ac:dyDescent="0.2">
      <c r="A1220" s="11">
        <v>45712</v>
      </c>
      <c r="B1220" s="5" t="s">
        <v>244</v>
      </c>
      <c r="C1220" s="10">
        <v>45689</v>
      </c>
      <c r="D1220" s="5" t="s">
        <v>194</v>
      </c>
      <c r="E1220" s="18">
        <v>354.52109999999999</v>
      </c>
      <c r="F1220" s="8">
        <v>119714.04150000001</v>
      </c>
      <c r="G1220" s="9">
        <v>73010893</v>
      </c>
      <c r="H1220" s="18">
        <v>58.793300000000002</v>
      </c>
      <c r="I1220" s="8">
        <v>5412.0610999999999</v>
      </c>
      <c r="J1220" s="9">
        <v>8855661</v>
      </c>
      <c r="K1220" s="18">
        <v>413.31439999999998</v>
      </c>
      <c r="L1220" s="8">
        <v>125126.1026</v>
      </c>
      <c r="M1220" s="9">
        <v>81866554</v>
      </c>
      <c r="N1220" s="29">
        <v>14.53</v>
      </c>
      <c r="O1220" s="30">
        <v>15.58</v>
      </c>
      <c r="P1220" s="30">
        <v>14.365</v>
      </c>
      <c r="Q1220" s="30">
        <v>14.44</v>
      </c>
      <c r="R1220" s="31">
        <v>-6.1999999999999998E-3</v>
      </c>
    </row>
    <row r="1221" spans="1:18" x14ac:dyDescent="0.2">
      <c r="A1221" s="11">
        <v>45713</v>
      </c>
      <c r="B1221" s="5" t="s">
        <v>242</v>
      </c>
      <c r="C1221" s="10">
        <v>45689</v>
      </c>
      <c r="D1221" s="5" t="s">
        <v>194</v>
      </c>
      <c r="E1221" s="18">
        <v>234.95429999999999</v>
      </c>
      <c r="F1221" s="8">
        <v>116426.7178</v>
      </c>
      <c r="G1221" s="9">
        <v>71423501</v>
      </c>
      <c r="H1221" s="18">
        <v>53.506399999999999</v>
      </c>
      <c r="I1221" s="8">
        <v>4594.6760000000004</v>
      </c>
      <c r="J1221" s="9">
        <v>7539522</v>
      </c>
      <c r="K1221" s="18">
        <v>288.46069999999997</v>
      </c>
      <c r="L1221" s="8">
        <v>121021.39380000001</v>
      </c>
      <c r="M1221" s="9">
        <v>78963023</v>
      </c>
      <c r="N1221" s="29">
        <v>14.442500000000001</v>
      </c>
      <c r="O1221" s="30">
        <v>15.077500000000001</v>
      </c>
      <c r="P1221" s="30">
        <v>13.605</v>
      </c>
      <c r="Q1221" s="30">
        <v>13.72</v>
      </c>
      <c r="R1221" s="31">
        <v>-0.05</v>
      </c>
    </row>
    <row r="1222" spans="1:18" x14ac:dyDescent="0.2">
      <c r="A1222" s="11">
        <v>45715</v>
      </c>
      <c r="B1222" s="5" t="s">
        <v>243</v>
      </c>
      <c r="C1222" s="10">
        <v>45689</v>
      </c>
      <c r="D1222" s="5" t="s">
        <v>194</v>
      </c>
      <c r="E1222" s="18">
        <v>314.57369999999997</v>
      </c>
      <c r="F1222" s="8">
        <v>354256.52929999999</v>
      </c>
      <c r="G1222" s="9">
        <v>225939193</v>
      </c>
      <c r="H1222" s="18">
        <v>73.4833</v>
      </c>
      <c r="I1222" s="8">
        <v>3777.6435999999999</v>
      </c>
      <c r="J1222" s="9">
        <v>6107810</v>
      </c>
      <c r="K1222" s="18">
        <v>388.05700000000002</v>
      </c>
      <c r="L1222" s="8">
        <v>358034.17290000001</v>
      </c>
      <c r="M1222" s="9">
        <v>232047003</v>
      </c>
      <c r="N1222" s="29">
        <v>13.715</v>
      </c>
      <c r="O1222" s="30">
        <v>14.0075</v>
      </c>
      <c r="P1222" s="30">
        <v>12.91</v>
      </c>
      <c r="Q1222" s="30">
        <v>13.31</v>
      </c>
      <c r="R1222" s="31">
        <v>-2.9499999999999998E-2</v>
      </c>
    </row>
    <row r="1223" spans="1:18" x14ac:dyDescent="0.2">
      <c r="A1223" s="11">
        <v>45716</v>
      </c>
      <c r="B1223" s="5" t="s">
        <v>241</v>
      </c>
      <c r="C1223" s="10">
        <v>45689</v>
      </c>
      <c r="D1223" s="5" t="s">
        <v>194</v>
      </c>
      <c r="E1223" s="18">
        <v>403.40469999999999</v>
      </c>
      <c r="F1223" s="8">
        <v>104323.39539999999</v>
      </c>
      <c r="G1223" s="9">
        <v>62716958</v>
      </c>
      <c r="H1223" s="18">
        <v>76.650199999999998</v>
      </c>
      <c r="I1223" s="8">
        <v>3715.1412</v>
      </c>
      <c r="J1223" s="9">
        <v>6234094</v>
      </c>
      <c r="K1223" s="18">
        <v>480.05489999999998</v>
      </c>
      <c r="L1223" s="8">
        <v>108038.53660000001</v>
      </c>
      <c r="M1223" s="9">
        <v>68951052</v>
      </c>
      <c r="N1223" s="29">
        <v>13.307499999999999</v>
      </c>
      <c r="O1223" s="30">
        <v>14.1225</v>
      </c>
      <c r="P1223" s="30">
        <v>13.2325</v>
      </c>
      <c r="Q1223" s="30">
        <v>13.91</v>
      </c>
      <c r="R1223" s="31">
        <v>4.53E-2</v>
      </c>
    </row>
    <row r="1224" spans="1:18" x14ac:dyDescent="0.2">
      <c r="A1224" s="11">
        <v>45719</v>
      </c>
      <c r="B1224" s="5" t="s">
        <v>244</v>
      </c>
      <c r="C1224" s="10">
        <v>45717</v>
      </c>
      <c r="D1224" s="5" t="s">
        <v>194</v>
      </c>
      <c r="E1224" s="18">
        <v>391.61169999999998</v>
      </c>
      <c r="F1224" s="8">
        <v>116132.5963</v>
      </c>
      <c r="G1224" s="9">
        <v>70157483</v>
      </c>
      <c r="H1224" s="18">
        <v>69.773099999999999</v>
      </c>
      <c r="I1224" s="8">
        <v>3442.5286999999998</v>
      </c>
      <c r="J1224" s="9">
        <v>5912614</v>
      </c>
      <c r="K1224" s="18">
        <v>461.38479999999998</v>
      </c>
      <c r="L1224" s="8">
        <v>119575.125</v>
      </c>
      <c r="M1224" s="9">
        <v>76070097</v>
      </c>
      <c r="N1224" s="29">
        <v>13.91</v>
      </c>
      <c r="O1224" s="30">
        <v>14.36</v>
      </c>
      <c r="P1224" s="30">
        <v>13.567500000000001</v>
      </c>
      <c r="Q1224" s="30">
        <v>13.76</v>
      </c>
      <c r="R1224" s="31">
        <v>-1.0800000000000001E-2</v>
      </c>
    </row>
    <row r="1225" spans="1:18" x14ac:dyDescent="0.2">
      <c r="A1225" s="11">
        <v>45720</v>
      </c>
      <c r="B1225" s="5" t="s">
        <v>242</v>
      </c>
      <c r="C1225" s="10">
        <v>45717</v>
      </c>
      <c r="D1225" s="5" t="s">
        <v>194</v>
      </c>
      <c r="E1225" s="18">
        <v>286.87799999999999</v>
      </c>
      <c r="F1225" s="8">
        <v>94646.645300000004</v>
      </c>
      <c r="G1225" s="9">
        <v>57370576</v>
      </c>
      <c r="H1225" s="18">
        <v>55.952800000000003</v>
      </c>
      <c r="I1225" s="8">
        <v>2823.4791</v>
      </c>
      <c r="J1225" s="9">
        <v>4877231</v>
      </c>
      <c r="K1225" s="18">
        <v>342.83080000000001</v>
      </c>
      <c r="L1225" s="8">
        <v>97470.124400000001</v>
      </c>
      <c r="M1225" s="9">
        <v>62247807</v>
      </c>
      <c r="N1225" s="29">
        <v>13.762499999999999</v>
      </c>
      <c r="O1225" s="30">
        <v>14.1975</v>
      </c>
      <c r="P1225" s="30">
        <v>13.3725</v>
      </c>
      <c r="Q1225" s="30">
        <v>13.83</v>
      </c>
      <c r="R1225" s="31">
        <v>4.8999999999999998E-3</v>
      </c>
    </row>
    <row r="1226" spans="1:18" x14ac:dyDescent="0.2">
      <c r="A1226" s="11">
        <v>45721</v>
      </c>
      <c r="B1226" s="5" t="s">
        <v>240</v>
      </c>
      <c r="C1226" s="10">
        <v>45717</v>
      </c>
      <c r="D1226" s="5" t="s">
        <v>194</v>
      </c>
      <c r="E1226" s="18">
        <v>459.24790000000002</v>
      </c>
      <c r="F1226" s="8">
        <v>192861.6844</v>
      </c>
      <c r="G1226" s="9">
        <v>115877370</v>
      </c>
      <c r="H1226" s="18">
        <v>77.500699999999995</v>
      </c>
      <c r="I1226" s="8">
        <v>3833.9470000000001</v>
      </c>
      <c r="J1226" s="9">
        <v>6434059</v>
      </c>
      <c r="K1226" s="18">
        <v>536.74860000000001</v>
      </c>
      <c r="L1226" s="8">
        <v>196695.63140000001</v>
      </c>
      <c r="M1226" s="9">
        <v>122311429</v>
      </c>
      <c r="N1226" s="29">
        <v>13.83</v>
      </c>
      <c r="O1226" s="30">
        <v>14.13</v>
      </c>
      <c r="P1226" s="30">
        <v>13.095000000000001</v>
      </c>
      <c r="Q1226" s="30">
        <v>13.67</v>
      </c>
      <c r="R1226" s="31">
        <v>-1.1599999999999999E-2</v>
      </c>
    </row>
    <row r="1227" spans="1:18" x14ac:dyDescent="0.2">
      <c r="A1227" s="11">
        <v>45722</v>
      </c>
      <c r="B1227" s="5" t="s">
        <v>243</v>
      </c>
      <c r="C1227" s="10">
        <v>45717</v>
      </c>
      <c r="D1227" s="5" t="s">
        <v>194</v>
      </c>
      <c r="E1227" s="18">
        <v>586.35829999999999</v>
      </c>
      <c r="F1227" s="8">
        <v>477829.49560000002</v>
      </c>
      <c r="G1227" s="9">
        <v>284686794</v>
      </c>
      <c r="H1227" s="18">
        <v>64.243700000000004</v>
      </c>
      <c r="I1227" s="8">
        <v>3459.86</v>
      </c>
      <c r="J1227" s="9">
        <v>5768849</v>
      </c>
      <c r="K1227" s="18">
        <v>650.60199999999998</v>
      </c>
      <c r="L1227" s="8">
        <v>481289.35560000001</v>
      </c>
      <c r="M1227" s="9">
        <v>290455643</v>
      </c>
      <c r="N1227" s="29">
        <v>13.67</v>
      </c>
      <c r="O1227" s="30">
        <v>14.1775</v>
      </c>
      <c r="P1227" s="30">
        <v>13.28</v>
      </c>
      <c r="Q1227" s="30">
        <v>13.73</v>
      </c>
      <c r="R1227" s="31">
        <v>4.4000000000000003E-3</v>
      </c>
    </row>
    <row r="1228" spans="1:18" x14ac:dyDescent="0.2">
      <c r="A1228" s="11">
        <v>45723</v>
      </c>
      <c r="B1228" s="5" t="s">
        <v>241</v>
      </c>
      <c r="C1228" s="10">
        <v>45717</v>
      </c>
      <c r="D1228" s="5" t="s">
        <v>194</v>
      </c>
      <c r="E1228" s="18">
        <v>411.55090000000001</v>
      </c>
      <c r="F1228" s="8">
        <v>111342.5664</v>
      </c>
      <c r="G1228" s="9">
        <v>66461867</v>
      </c>
      <c r="H1228" s="18">
        <v>58.157800000000002</v>
      </c>
      <c r="I1228" s="8">
        <v>3301.8535000000002</v>
      </c>
      <c r="J1228" s="9">
        <v>5522546</v>
      </c>
      <c r="K1228" s="18">
        <v>469.70870000000002</v>
      </c>
      <c r="L1228" s="8">
        <v>114644.41989999999</v>
      </c>
      <c r="M1228" s="9">
        <v>71984413</v>
      </c>
      <c r="N1228" s="29">
        <v>13.725</v>
      </c>
      <c r="O1228" s="30">
        <v>13.86</v>
      </c>
      <c r="P1228" s="30">
        <v>13.3325</v>
      </c>
      <c r="Q1228" s="30">
        <v>13.47</v>
      </c>
      <c r="R1228" s="31">
        <v>-1.8599999999999998E-2</v>
      </c>
    </row>
    <row r="1229" spans="1:18" x14ac:dyDescent="0.2">
      <c r="A1229" s="11">
        <v>45726</v>
      </c>
      <c r="B1229" s="5" t="s">
        <v>244</v>
      </c>
      <c r="C1229" s="10">
        <v>45717</v>
      </c>
      <c r="D1229" s="5" t="s">
        <v>194</v>
      </c>
      <c r="E1229" s="18">
        <v>384.95280000000002</v>
      </c>
      <c r="F1229" s="8">
        <v>126732.9779</v>
      </c>
      <c r="G1229" s="9">
        <v>75605017</v>
      </c>
      <c r="H1229" s="18">
        <v>63.380400000000002</v>
      </c>
      <c r="I1229" s="8">
        <v>3641.6918999999998</v>
      </c>
      <c r="J1229" s="9">
        <v>6108984</v>
      </c>
      <c r="K1229" s="18">
        <v>448.33319999999998</v>
      </c>
      <c r="L1229" s="8">
        <v>130374.6698</v>
      </c>
      <c r="M1229" s="9">
        <v>81714001</v>
      </c>
      <c r="N1229" s="29">
        <v>13.47</v>
      </c>
      <c r="O1229" s="30">
        <v>14.2075</v>
      </c>
      <c r="P1229" s="30">
        <v>13.47</v>
      </c>
      <c r="Q1229" s="30">
        <v>13.99</v>
      </c>
      <c r="R1229" s="31">
        <v>3.8600000000000002E-2</v>
      </c>
    </row>
    <row r="1230" spans="1:18" x14ac:dyDescent="0.2">
      <c r="A1230" s="11">
        <v>45727</v>
      </c>
      <c r="B1230" s="5" t="s">
        <v>242</v>
      </c>
      <c r="C1230" s="10">
        <v>45717</v>
      </c>
      <c r="D1230" s="5" t="s">
        <v>194</v>
      </c>
      <c r="E1230" s="18">
        <v>353.97590000000002</v>
      </c>
      <c r="F1230" s="8">
        <v>122839.0433</v>
      </c>
      <c r="G1230" s="9">
        <v>73654551</v>
      </c>
      <c r="H1230" s="18">
        <v>64.486999999999995</v>
      </c>
      <c r="I1230" s="8">
        <v>3519.9991</v>
      </c>
      <c r="J1230" s="9">
        <v>6269927</v>
      </c>
      <c r="K1230" s="18">
        <v>418.46289999999999</v>
      </c>
      <c r="L1230" s="8">
        <v>126359.04240000001</v>
      </c>
      <c r="M1230" s="9">
        <v>79924478</v>
      </c>
      <c r="N1230" s="29">
        <v>13.984999999999999</v>
      </c>
      <c r="O1230" s="30">
        <v>14.5025</v>
      </c>
      <c r="P1230" s="30">
        <v>13.675000000000001</v>
      </c>
      <c r="Q1230" s="30">
        <v>14.07</v>
      </c>
      <c r="R1230" s="31">
        <v>6.1000000000000004E-3</v>
      </c>
    </row>
    <row r="1231" spans="1:18" x14ac:dyDescent="0.2">
      <c r="A1231" s="11">
        <v>45728</v>
      </c>
      <c r="B1231" s="5" t="s">
        <v>240</v>
      </c>
      <c r="C1231" s="10">
        <v>45717</v>
      </c>
      <c r="D1231" s="5" t="s">
        <v>194</v>
      </c>
      <c r="E1231" s="18">
        <v>483.98149999999998</v>
      </c>
      <c r="F1231" s="8">
        <v>223083.3456</v>
      </c>
      <c r="G1231" s="9">
        <v>133137296</v>
      </c>
      <c r="H1231" s="18">
        <v>59.279499999999999</v>
      </c>
      <c r="I1231" s="8">
        <v>4069.1502999999998</v>
      </c>
      <c r="J1231" s="9">
        <v>6742033</v>
      </c>
      <c r="K1231" s="18">
        <v>543.26099999999997</v>
      </c>
      <c r="L1231" s="8">
        <v>227152.49590000001</v>
      </c>
      <c r="M1231" s="9">
        <v>139879329</v>
      </c>
      <c r="N1231" s="29">
        <v>14.0725</v>
      </c>
      <c r="O1231" s="30">
        <v>14.3725</v>
      </c>
      <c r="P1231" s="30">
        <v>13.635</v>
      </c>
      <c r="Q1231" s="30">
        <v>13.69</v>
      </c>
      <c r="R1231" s="31">
        <v>-2.7199999999999998E-2</v>
      </c>
    </row>
    <row r="1232" spans="1:18" x14ac:dyDescent="0.2">
      <c r="A1232" s="11">
        <v>45729</v>
      </c>
      <c r="B1232" s="5" t="s">
        <v>243</v>
      </c>
      <c r="C1232" s="10">
        <v>45717</v>
      </c>
      <c r="D1232" s="5" t="s">
        <v>194</v>
      </c>
      <c r="E1232" s="18">
        <v>456.46859999999998</v>
      </c>
      <c r="F1232" s="8">
        <v>426456.65899999999</v>
      </c>
      <c r="G1232" s="9">
        <v>253785932</v>
      </c>
      <c r="H1232" s="18">
        <v>43.216700000000003</v>
      </c>
      <c r="I1232" s="8">
        <v>3038.0167000000001</v>
      </c>
      <c r="J1232" s="9">
        <v>5095150</v>
      </c>
      <c r="K1232" s="18">
        <v>499.68529999999998</v>
      </c>
      <c r="L1232" s="8">
        <v>429494.67570000002</v>
      </c>
      <c r="M1232" s="9">
        <v>258881082</v>
      </c>
      <c r="N1232" s="29">
        <v>13.692500000000001</v>
      </c>
      <c r="O1232" s="30">
        <v>13.9275</v>
      </c>
      <c r="P1232" s="30">
        <v>13.2225</v>
      </c>
      <c r="Q1232" s="30">
        <v>13.28</v>
      </c>
      <c r="R1232" s="31">
        <v>-3.0099999999999998E-2</v>
      </c>
    </row>
    <row r="1233" spans="1:18" x14ac:dyDescent="0.2">
      <c r="A1233" s="11">
        <v>45733</v>
      </c>
      <c r="B1233" s="5" t="s">
        <v>244</v>
      </c>
      <c r="C1233" s="10">
        <v>45717</v>
      </c>
      <c r="D1233" s="5" t="s">
        <v>194</v>
      </c>
      <c r="E1233" s="18">
        <v>337.97019999999998</v>
      </c>
      <c r="F1233" s="8">
        <v>109507.90730000001</v>
      </c>
      <c r="G1233" s="9">
        <v>65714112</v>
      </c>
      <c r="H1233" s="18">
        <v>46.5747</v>
      </c>
      <c r="I1233" s="8">
        <v>3600.1772999999998</v>
      </c>
      <c r="J1233" s="9">
        <v>5929933</v>
      </c>
      <c r="K1233" s="18">
        <v>384.54489999999998</v>
      </c>
      <c r="L1233" s="8">
        <v>113108.0846</v>
      </c>
      <c r="M1233" s="9">
        <v>71644045</v>
      </c>
      <c r="N1233" s="29">
        <v>13.28</v>
      </c>
      <c r="O1233" s="30">
        <v>14.0975</v>
      </c>
      <c r="P1233" s="30">
        <v>13.28</v>
      </c>
      <c r="Q1233" s="30">
        <v>13.42</v>
      </c>
      <c r="R1233" s="31">
        <v>1.0500000000000001E-2</v>
      </c>
    </row>
    <row r="1234" spans="1:18" x14ac:dyDescent="0.2">
      <c r="A1234" s="11">
        <v>45734</v>
      </c>
      <c r="B1234" s="5" t="s">
        <v>242</v>
      </c>
      <c r="C1234" s="10">
        <v>45717</v>
      </c>
      <c r="D1234" s="5" t="s">
        <v>194</v>
      </c>
      <c r="E1234" s="18">
        <v>356.67419999999998</v>
      </c>
      <c r="F1234" s="8">
        <v>128644.6096</v>
      </c>
      <c r="G1234" s="9">
        <v>76850738</v>
      </c>
      <c r="H1234" s="18">
        <v>55.0747</v>
      </c>
      <c r="I1234" s="8">
        <v>4309.4279999999999</v>
      </c>
      <c r="J1234" s="9">
        <v>7106828</v>
      </c>
      <c r="K1234" s="18">
        <v>411.74889999999999</v>
      </c>
      <c r="L1234" s="8">
        <v>132954.03760000001</v>
      </c>
      <c r="M1234" s="9">
        <v>83957566</v>
      </c>
      <c r="N1234" s="29">
        <v>13.414999999999999</v>
      </c>
      <c r="O1234" s="30">
        <v>13.6525</v>
      </c>
      <c r="P1234" s="30">
        <v>11.342499999999999</v>
      </c>
      <c r="Q1234" s="30">
        <v>13.21</v>
      </c>
      <c r="R1234" s="31">
        <v>-1.5299999999999999E-2</v>
      </c>
    </row>
    <row r="1235" spans="1:18" x14ac:dyDescent="0.2">
      <c r="A1235" s="11">
        <v>45735</v>
      </c>
      <c r="B1235" s="5" t="s">
        <v>240</v>
      </c>
      <c r="C1235" s="10">
        <v>45717</v>
      </c>
      <c r="D1235" s="5" t="s">
        <v>194</v>
      </c>
      <c r="E1235" s="18">
        <v>423.19830000000002</v>
      </c>
      <c r="F1235" s="8">
        <v>177199.9302</v>
      </c>
      <c r="G1235" s="9">
        <v>104752131</v>
      </c>
      <c r="H1235" s="18">
        <v>70.356800000000007</v>
      </c>
      <c r="I1235" s="8">
        <v>5427.1848</v>
      </c>
      <c r="J1235" s="9">
        <v>8908338</v>
      </c>
      <c r="K1235" s="18">
        <v>493.55509999999998</v>
      </c>
      <c r="L1235" s="8">
        <v>182627.11499999999</v>
      </c>
      <c r="M1235" s="9">
        <v>113660469</v>
      </c>
      <c r="N1235" s="29">
        <v>13.21</v>
      </c>
      <c r="O1235" s="30">
        <v>13.5725</v>
      </c>
      <c r="P1235" s="30">
        <v>12.585000000000001</v>
      </c>
      <c r="Q1235" s="30">
        <v>13.3</v>
      </c>
      <c r="R1235" s="31">
        <v>6.7999999999999996E-3</v>
      </c>
    </row>
    <row r="1236" spans="1:18" x14ac:dyDescent="0.2">
      <c r="A1236" s="11">
        <v>45736</v>
      </c>
      <c r="B1236" s="5" t="s">
        <v>243</v>
      </c>
      <c r="C1236" s="10">
        <v>45717</v>
      </c>
      <c r="D1236" s="5" t="s">
        <v>194</v>
      </c>
      <c r="E1236" s="18">
        <v>516.73360000000002</v>
      </c>
      <c r="F1236" s="8">
        <v>441966.55989999999</v>
      </c>
      <c r="G1236" s="9">
        <v>256955582</v>
      </c>
      <c r="H1236" s="18">
        <v>76.358199999999997</v>
      </c>
      <c r="I1236" s="8">
        <v>6260.9993999999997</v>
      </c>
      <c r="J1236" s="9">
        <v>10137671</v>
      </c>
      <c r="K1236" s="18">
        <v>593.09180000000003</v>
      </c>
      <c r="L1236" s="8">
        <v>448227.55930000002</v>
      </c>
      <c r="M1236" s="9">
        <v>267093253</v>
      </c>
      <c r="N1236" s="29">
        <v>13.297499999999999</v>
      </c>
      <c r="O1236" s="30">
        <v>13.297499999999999</v>
      </c>
      <c r="P1236" s="30">
        <v>12.512499999999999</v>
      </c>
      <c r="Q1236" s="30">
        <v>12.6</v>
      </c>
      <c r="R1236" s="31">
        <v>-5.2499999999999998E-2</v>
      </c>
    </row>
    <row r="1237" spans="1:18" x14ac:dyDescent="0.2">
      <c r="A1237" s="11">
        <v>45737</v>
      </c>
      <c r="B1237" s="5" t="s">
        <v>241</v>
      </c>
      <c r="C1237" s="10">
        <v>45717</v>
      </c>
      <c r="D1237" s="5" t="s">
        <v>194</v>
      </c>
      <c r="E1237" s="18">
        <v>462.97649999999999</v>
      </c>
      <c r="F1237" s="8">
        <v>142089.8021</v>
      </c>
      <c r="G1237" s="9">
        <v>83894719</v>
      </c>
      <c r="H1237" s="18">
        <v>82.373500000000007</v>
      </c>
      <c r="I1237" s="8">
        <v>7554.5334000000003</v>
      </c>
      <c r="J1237" s="9">
        <v>12010130</v>
      </c>
      <c r="K1237" s="18">
        <v>545.35</v>
      </c>
      <c r="L1237" s="8">
        <v>149644.33549999999</v>
      </c>
      <c r="M1237" s="9">
        <v>95904849</v>
      </c>
      <c r="N1237" s="29">
        <v>12.602499999999999</v>
      </c>
      <c r="O1237" s="30">
        <v>12.835000000000001</v>
      </c>
      <c r="P1237" s="30">
        <v>10.695</v>
      </c>
      <c r="Q1237" s="30">
        <v>12.58</v>
      </c>
      <c r="R1237" s="31">
        <v>-1.8E-3</v>
      </c>
    </row>
    <row r="1238" spans="1:18" x14ac:dyDescent="0.2">
      <c r="A1238" s="11">
        <v>45740</v>
      </c>
      <c r="B1238" s="5" t="s">
        <v>244</v>
      </c>
      <c r="C1238" s="10">
        <v>45717</v>
      </c>
      <c r="D1238" s="5" t="s">
        <v>194</v>
      </c>
      <c r="E1238" s="18">
        <v>511.19659999999999</v>
      </c>
      <c r="F1238" s="8">
        <v>165753.0399</v>
      </c>
      <c r="G1238" s="9">
        <v>97370561</v>
      </c>
      <c r="H1238" s="18">
        <v>84.406700000000001</v>
      </c>
      <c r="I1238" s="8">
        <v>7321.5150000000003</v>
      </c>
      <c r="J1238" s="9">
        <v>11583963</v>
      </c>
      <c r="K1238" s="18">
        <v>595.60329999999999</v>
      </c>
      <c r="L1238" s="8">
        <v>173074.55489999999</v>
      </c>
      <c r="M1238" s="9">
        <v>108954524</v>
      </c>
      <c r="N1238" s="29">
        <v>12.574999999999999</v>
      </c>
      <c r="O1238" s="30">
        <v>13.952500000000001</v>
      </c>
      <c r="P1238" s="30">
        <v>12.574999999999999</v>
      </c>
      <c r="Q1238" s="30">
        <v>13.7</v>
      </c>
      <c r="R1238" s="31">
        <v>8.9499999999999996E-2</v>
      </c>
    </row>
    <row r="1239" spans="1:18" x14ac:dyDescent="0.2">
      <c r="A1239" s="11">
        <v>45741</v>
      </c>
      <c r="B1239" s="5" t="s">
        <v>242</v>
      </c>
      <c r="C1239" s="10">
        <v>45717</v>
      </c>
      <c r="D1239" s="5" t="s">
        <v>194</v>
      </c>
      <c r="E1239" s="18">
        <v>483.33409999999998</v>
      </c>
      <c r="F1239" s="8">
        <v>163455.17129999999</v>
      </c>
      <c r="G1239" s="9">
        <v>94856644</v>
      </c>
      <c r="H1239" s="18">
        <v>76.435500000000005</v>
      </c>
      <c r="I1239" s="8">
        <v>7233.6067000000003</v>
      </c>
      <c r="J1239" s="9">
        <v>11226628</v>
      </c>
      <c r="K1239" s="18">
        <v>559.76959999999997</v>
      </c>
      <c r="L1239" s="8">
        <v>170688.77799999999</v>
      </c>
      <c r="M1239" s="9">
        <v>106083272</v>
      </c>
      <c r="N1239" s="29">
        <v>13.7</v>
      </c>
      <c r="O1239" s="30">
        <v>14.475</v>
      </c>
      <c r="P1239" s="30">
        <v>13.49</v>
      </c>
      <c r="Q1239" s="30">
        <v>13.64</v>
      </c>
      <c r="R1239" s="31">
        <v>-4.4000000000000003E-3</v>
      </c>
    </row>
    <row r="1240" spans="1:18" x14ac:dyDescent="0.2">
      <c r="A1240" s="11">
        <v>45742</v>
      </c>
      <c r="B1240" s="5" t="s">
        <v>240</v>
      </c>
      <c r="C1240" s="10">
        <v>45717</v>
      </c>
      <c r="D1240" s="5" t="s">
        <v>194</v>
      </c>
      <c r="E1240" s="18">
        <v>591.35599999999999</v>
      </c>
      <c r="F1240" s="8">
        <v>257605.3947</v>
      </c>
      <c r="G1240" s="9">
        <v>151129896</v>
      </c>
      <c r="H1240" s="18">
        <v>61.828400000000002</v>
      </c>
      <c r="I1240" s="8">
        <v>5810.5775999999996</v>
      </c>
      <c r="J1240" s="9">
        <v>9492938</v>
      </c>
      <c r="K1240" s="18">
        <v>653.18439999999998</v>
      </c>
      <c r="L1240" s="8">
        <v>263415.97230000002</v>
      </c>
      <c r="M1240" s="9">
        <v>160622834</v>
      </c>
      <c r="N1240" s="29">
        <v>13.635</v>
      </c>
      <c r="O1240" s="30">
        <v>13.914999999999999</v>
      </c>
      <c r="P1240" s="30">
        <v>13.305</v>
      </c>
      <c r="Q1240" s="30">
        <v>13.47</v>
      </c>
      <c r="R1240" s="31">
        <v>-1.21E-2</v>
      </c>
    </row>
    <row r="1241" spans="1:18" x14ac:dyDescent="0.2">
      <c r="A1241" s="11">
        <v>45743</v>
      </c>
      <c r="B1241" s="5" t="s">
        <v>243</v>
      </c>
      <c r="C1241" s="10">
        <v>45717</v>
      </c>
      <c r="D1241" s="5" t="s">
        <v>194</v>
      </c>
      <c r="E1241" s="18">
        <v>508.52019999999999</v>
      </c>
      <c r="F1241" s="8">
        <v>539582.34530000004</v>
      </c>
      <c r="G1241" s="9">
        <v>323515875</v>
      </c>
      <c r="H1241" s="18">
        <v>63.164700000000003</v>
      </c>
      <c r="I1241" s="8">
        <v>3505.9591</v>
      </c>
      <c r="J1241" s="9">
        <v>5760063</v>
      </c>
      <c r="K1241" s="18">
        <v>571.68489999999997</v>
      </c>
      <c r="L1241" s="8">
        <v>543088.30440000002</v>
      </c>
      <c r="M1241" s="9">
        <v>329275938</v>
      </c>
      <c r="N1241" s="29">
        <v>13.47</v>
      </c>
      <c r="O1241" s="30">
        <v>13.85</v>
      </c>
      <c r="P1241" s="30">
        <v>12.977499999999999</v>
      </c>
      <c r="Q1241" s="30">
        <v>13.3</v>
      </c>
      <c r="R1241" s="31">
        <v>-1.26E-2</v>
      </c>
    </row>
    <row r="1242" spans="1:18" x14ac:dyDescent="0.2">
      <c r="A1242" s="11">
        <v>45744</v>
      </c>
      <c r="B1242" s="5" t="s">
        <v>241</v>
      </c>
      <c r="C1242" s="10">
        <v>45717</v>
      </c>
      <c r="D1242" s="5" t="s">
        <v>194</v>
      </c>
      <c r="E1242" s="18">
        <v>434.13499999999999</v>
      </c>
      <c r="F1242" s="8">
        <v>115998.29640000001</v>
      </c>
      <c r="G1242" s="9">
        <v>66160471</v>
      </c>
      <c r="H1242" s="18">
        <v>80.824200000000005</v>
      </c>
      <c r="I1242" s="8">
        <v>3557.3877000000002</v>
      </c>
      <c r="J1242" s="9">
        <v>5766490</v>
      </c>
      <c r="K1242" s="18">
        <v>514.95920000000001</v>
      </c>
      <c r="L1242" s="8">
        <v>119555.6841</v>
      </c>
      <c r="M1242" s="9">
        <v>71926961</v>
      </c>
      <c r="N1242" s="29">
        <v>13.3</v>
      </c>
      <c r="O1242" s="30">
        <v>13.61</v>
      </c>
      <c r="P1242" s="30">
        <v>12.5725</v>
      </c>
      <c r="Q1242" s="30">
        <v>12.72</v>
      </c>
      <c r="R1242" s="31">
        <v>-4.36E-2</v>
      </c>
    </row>
    <row r="1243" spans="1:18" x14ac:dyDescent="0.2">
      <c r="A1243" s="11">
        <v>45748</v>
      </c>
      <c r="B1243" s="5" t="s">
        <v>242</v>
      </c>
      <c r="C1243" s="10">
        <v>45748</v>
      </c>
      <c r="D1243" s="5" t="s">
        <v>195</v>
      </c>
      <c r="E1243" s="18">
        <v>381.68810000000002</v>
      </c>
      <c r="F1243" s="8">
        <v>131755.62599999999</v>
      </c>
      <c r="G1243" s="9">
        <v>75631132</v>
      </c>
      <c r="H1243" s="18">
        <v>66.331400000000002</v>
      </c>
      <c r="I1243" s="8">
        <v>3311.1489999999999</v>
      </c>
      <c r="J1243" s="9">
        <v>5323551</v>
      </c>
      <c r="K1243" s="18">
        <v>448.01949999999999</v>
      </c>
      <c r="L1243" s="8">
        <v>135066.77499999999</v>
      </c>
      <c r="M1243" s="9">
        <v>80954683</v>
      </c>
      <c r="N1243" s="29">
        <v>12.717499999999999</v>
      </c>
      <c r="O1243" s="30">
        <v>14.0525</v>
      </c>
      <c r="P1243" s="30">
        <v>12.717499999999999</v>
      </c>
      <c r="Q1243" s="30">
        <v>13.78</v>
      </c>
      <c r="R1243" s="31">
        <v>8.3500000000000005E-2</v>
      </c>
    </row>
    <row r="1244" spans="1:18" x14ac:dyDescent="0.2">
      <c r="A1244" s="11">
        <v>45749</v>
      </c>
      <c r="B1244" s="5" t="s">
        <v>240</v>
      </c>
      <c r="C1244" s="10">
        <v>45748</v>
      </c>
      <c r="D1244" s="5" t="s">
        <v>195</v>
      </c>
      <c r="E1244" s="18">
        <v>435.63900000000001</v>
      </c>
      <c r="F1244" s="8">
        <v>186692.52559999999</v>
      </c>
      <c r="G1244" s="9">
        <v>107411681</v>
      </c>
      <c r="H1244" s="18">
        <v>62.338299999999997</v>
      </c>
      <c r="I1244" s="8">
        <v>3123.5504999999998</v>
      </c>
      <c r="J1244" s="9">
        <v>5111218</v>
      </c>
      <c r="K1244" s="18">
        <v>497.97730000000001</v>
      </c>
      <c r="L1244" s="8">
        <v>189816.07610000001</v>
      </c>
      <c r="M1244" s="9">
        <v>112522899</v>
      </c>
      <c r="N1244" s="29">
        <v>13.782500000000001</v>
      </c>
      <c r="O1244" s="30">
        <v>14.1425</v>
      </c>
      <c r="P1244" s="30">
        <v>13.512499999999999</v>
      </c>
      <c r="Q1244" s="30">
        <v>13.72</v>
      </c>
      <c r="R1244" s="31">
        <v>-4.4999999999999997E-3</v>
      </c>
    </row>
    <row r="1245" spans="1:18" x14ac:dyDescent="0.2">
      <c r="A1245" s="11">
        <v>45750</v>
      </c>
      <c r="B1245" s="5" t="s">
        <v>243</v>
      </c>
      <c r="C1245" s="10">
        <v>45748</v>
      </c>
      <c r="D1245" s="5" t="s">
        <v>195</v>
      </c>
      <c r="E1245" s="18">
        <v>373.42189999999999</v>
      </c>
      <c r="F1245" s="8">
        <v>368961.39850000001</v>
      </c>
      <c r="G1245" s="9">
        <v>212127782</v>
      </c>
      <c r="H1245" s="18">
        <v>72.489800000000002</v>
      </c>
      <c r="I1245" s="8">
        <v>3843.1183999999998</v>
      </c>
      <c r="J1245" s="9">
        <v>6190093</v>
      </c>
      <c r="K1245" s="18">
        <v>445.9117</v>
      </c>
      <c r="L1245" s="8">
        <v>372804.51689999999</v>
      </c>
      <c r="M1245" s="9">
        <v>218317875</v>
      </c>
      <c r="N1245" s="29">
        <v>13.7225</v>
      </c>
      <c r="O1245" s="30">
        <v>14.1075</v>
      </c>
      <c r="P1245" s="30">
        <v>13.41</v>
      </c>
      <c r="Q1245" s="30">
        <v>13.6</v>
      </c>
      <c r="R1245" s="31">
        <v>-8.8999999999999999E-3</v>
      </c>
    </row>
    <row r="1246" spans="1:18" x14ac:dyDescent="0.2">
      <c r="A1246" s="11">
        <v>45751</v>
      </c>
      <c r="B1246" s="5" t="s">
        <v>241</v>
      </c>
      <c r="C1246" s="10">
        <v>45748</v>
      </c>
      <c r="D1246" s="5" t="s">
        <v>195</v>
      </c>
      <c r="E1246" s="18">
        <v>444.78129999999999</v>
      </c>
      <c r="F1246" s="8">
        <v>126111.757</v>
      </c>
      <c r="G1246" s="9">
        <v>73348030</v>
      </c>
      <c r="H1246" s="18">
        <v>90.075100000000006</v>
      </c>
      <c r="I1246" s="8">
        <v>5204.2771000000002</v>
      </c>
      <c r="J1246" s="9">
        <v>8466082</v>
      </c>
      <c r="K1246" s="18">
        <v>534.85640000000001</v>
      </c>
      <c r="L1246" s="8">
        <v>131316.03409999999</v>
      </c>
      <c r="M1246" s="9">
        <v>81814112</v>
      </c>
      <c r="N1246" s="29">
        <v>13.6</v>
      </c>
      <c r="O1246" s="30">
        <v>14.2475</v>
      </c>
      <c r="P1246" s="30">
        <v>13.395</v>
      </c>
      <c r="Q1246" s="30">
        <v>13.76</v>
      </c>
      <c r="R1246" s="31">
        <v>1.18E-2</v>
      </c>
    </row>
    <row r="1247" spans="1:18" x14ac:dyDescent="0.2">
      <c r="A1247" s="11">
        <v>45754</v>
      </c>
      <c r="B1247" s="5" t="s">
        <v>244</v>
      </c>
      <c r="C1247" s="10">
        <v>45748</v>
      </c>
      <c r="D1247" s="5" t="s">
        <v>195</v>
      </c>
      <c r="E1247" s="18">
        <v>927.69179999999994</v>
      </c>
      <c r="F1247" s="8">
        <v>138236.84049999999</v>
      </c>
      <c r="G1247" s="9">
        <v>82066785</v>
      </c>
      <c r="H1247" s="18">
        <v>124.74939999999999</v>
      </c>
      <c r="I1247" s="8">
        <v>5653.8581999999997</v>
      </c>
      <c r="J1247" s="9">
        <v>9562007</v>
      </c>
      <c r="K1247" s="18">
        <v>1052.4412</v>
      </c>
      <c r="L1247" s="8">
        <v>143890.69870000001</v>
      </c>
      <c r="M1247" s="9">
        <v>91628792</v>
      </c>
      <c r="N1247" s="29">
        <v>13.755000000000001</v>
      </c>
      <c r="O1247" s="30">
        <v>23.1875</v>
      </c>
      <c r="P1247" s="30">
        <v>13.755000000000001</v>
      </c>
      <c r="Q1247" s="30">
        <v>22.79</v>
      </c>
      <c r="R1247" s="31">
        <v>0.65690000000000004</v>
      </c>
    </row>
    <row r="1248" spans="1:18" x14ac:dyDescent="0.2">
      <c r="A1248" s="11">
        <v>45755</v>
      </c>
      <c r="B1248" s="5" t="s">
        <v>242</v>
      </c>
      <c r="C1248" s="10">
        <v>45748</v>
      </c>
      <c r="D1248" s="5" t="s">
        <v>195</v>
      </c>
      <c r="E1248" s="18">
        <v>689.04610000000002</v>
      </c>
      <c r="F1248" s="8">
        <v>160207.64420000001</v>
      </c>
      <c r="G1248" s="9">
        <v>94749841</v>
      </c>
      <c r="H1248" s="18">
        <v>80.514499999999998</v>
      </c>
      <c r="I1248" s="8">
        <v>4074.5713999999998</v>
      </c>
      <c r="J1248" s="9">
        <v>6824902</v>
      </c>
      <c r="K1248" s="18">
        <v>769.56060000000002</v>
      </c>
      <c r="L1248" s="8">
        <v>164282.2156</v>
      </c>
      <c r="M1248" s="9">
        <v>101574743</v>
      </c>
      <c r="N1248" s="29">
        <v>22.7925</v>
      </c>
      <c r="O1248" s="30">
        <v>22.7925</v>
      </c>
      <c r="P1248" s="30">
        <v>19.3825</v>
      </c>
      <c r="Q1248" s="30">
        <v>20.440000000000001</v>
      </c>
      <c r="R1248" s="31">
        <v>-0.1032</v>
      </c>
    </row>
    <row r="1249" spans="1:18" x14ac:dyDescent="0.2">
      <c r="A1249" s="11">
        <v>45756</v>
      </c>
      <c r="B1249" s="5" t="s">
        <v>240</v>
      </c>
      <c r="C1249" s="10">
        <v>45748</v>
      </c>
      <c r="D1249" s="5" t="s">
        <v>195</v>
      </c>
      <c r="E1249" s="18">
        <v>498.5138</v>
      </c>
      <c r="F1249" s="8">
        <v>364840.31</v>
      </c>
      <c r="G1249" s="9">
        <v>217040013</v>
      </c>
      <c r="H1249" s="18">
        <v>69.388499999999993</v>
      </c>
      <c r="I1249" s="8">
        <v>3536.9924000000001</v>
      </c>
      <c r="J1249" s="9">
        <v>5811260</v>
      </c>
      <c r="K1249" s="18">
        <v>567.90229999999997</v>
      </c>
      <c r="L1249" s="8">
        <v>368377.30239999999</v>
      </c>
      <c r="M1249" s="9">
        <v>222851273</v>
      </c>
      <c r="N1249" s="29">
        <v>20.442499999999999</v>
      </c>
      <c r="O1249" s="30">
        <v>21.747499999999999</v>
      </c>
      <c r="P1249" s="30">
        <v>19.697500000000002</v>
      </c>
      <c r="Q1249" s="30">
        <v>21.43</v>
      </c>
      <c r="R1249" s="31">
        <v>4.8300000000000003E-2</v>
      </c>
    </row>
    <row r="1250" spans="1:18" x14ac:dyDescent="0.2">
      <c r="A1250" s="11">
        <v>45758</v>
      </c>
      <c r="B1250" s="5" t="s">
        <v>241</v>
      </c>
      <c r="C1250" s="10">
        <v>45748</v>
      </c>
      <c r="D1250" s="5" t="s">
        <v>195</v>
      </c>
      <c r="E1250" s="18">
        <v>500.74259999999998</v>
      </c>
      <c r="F1250" s="8">
        <v>92988.532300000006</v>
      </c>
      <c r="G1250" s="9">
        <v>54629127</v>
      </c>
      <c r="H1250" s="18">
        <v>78.139499999999998</v>
      </c>
      <c r="I1250" s="8">
        <v>4608.8110999999999</v>
      </c>
      <c r="J1250" s="9">
        <v>7512643</v>
      </c>
      <c r="K1250" s="18">
        <v>578.88210000000004</v>
      </c>
      <c r="L1250" s="8">
        <v>97597.343399999998</v>
      </c>
      <c r="M1250" s="9">
        <v>62141770</v>
      </c>
      <c r="N1250" s="29">
        <v>21.43</v>
      </c>
      <c r="O1250" s="30">
        <v>21.43</v>
      </c>
      <c r="P1250" s="30">
        <v>18.855</v>
      </c>
      <c r="Q1250" s="30">
        <v>20.11</v>
      </c>
      <c r="R1250" s="31">
        <v>-6.1600000000000002E-2</v>
      </c>
    </row>
    <row r="1251" spans="1:18" x14ac:dyDescent="0.2">
      <c r="A1251" s="11">
        <v>45762</v>
      </c>
      <c r="B1251" s="5" t="s">
        <v>242</v>
      </c>
      <c r="C1251" s="10">
        <v>45748</v>
      </c>
      <c r="D1251" s="5" t="s">
        <v>195</v>
      </c>
      <c r="E1251" s="18">
        <v>281.27379999999999</v>
      </c>
      <c r="F1251" s="8">
        <v>90355.220199999996</v>
      </c>
      <c r="G1251" s="9">
        <v>52745709</v>
      </c>
      <c r="H1251" s="18">
        <v>72.535799999999995</v>
      </c>
      <c r="I1251" s="8">
        <v>4840.8841000000002</v>
      </c>
      <c r="J1251" s="9">
        <v>7929207</v>
      </c>
      <c r="K1251" s="18">
        <v>353.80959999999999</v>
      </c>
      <c r="L1251" s="8">
        <v>95196.104300000006</v>
      </c>
      <c r="M1251" s="9">
        <v>60674916</v>
      </c>
      <c r="N1251" s="29">
        <v>20.107500000000002</v>
      </c>
      <c r="O1251" s="30">
        <v>20.107500000000002</v>
      </c>
      <c r="P1251" s="30">
        <v>15.9725</v>
      </c>
      <c r="Q1251" s="30">
        <v>16.13</v>
      </c>
      <c r="R1251" s="31">
        <v>-0.1978</v>
      </c>
    </row>
    <row r="1252" spans="1:18" x14ac:dyDescent="0.2">
      <c r="A1252" s="11">
        <v>45763</v>
      </c>
      <c r="B1252" s="5" t="s">
        <v>240</v>
      </c>
      <c r="C1252" s="10">
        <v>45748</v>
      </c>
      <c r="D1252" s="5" t="s">
        <v>195</v>
      </c>
      <c r="E1252" s="18">
        <v>458.83260000000001</v>
      </c>
      <c r="F1252" s="8">
        <v>194255.0404</v>
      </c>
      <c r="G1252" s="9">
        <v>111907304</v>
      </c>
      <c r="H1252" s="18">
        <v>74.645799999999994</v>
      </c>
      <c r="I1252" s="8">
        <v>5255.9793</v>
      </c>
      <c r="J1252" s="9">
        <v>8592011</v>
      </c>
      <c r="K1252" s="18">
        <v>533.47839999999997</v>
      </c>
      <c r="L1252" s="8">
        <v>199511.0197</v>
      </c>
      <c r="M1252" s="9">
        <v>120499315</v>
      </c>
      <c r="N1252" s="29">
        <v>16.125</v>
      </c>
      <c r="O1252" s="30">
        <v>16.125</v>
      </c>
      <c r="P1252" s="30">
        <v>15.115</v>
      </c>
      <c r="Q1252" s="30">
        <v>15.87</v>
      </c>
      <c r="R1252" s="31">
        <v>-1.5800000000000002E-2</v>
      </c>
    </row>
    <row r="1253" spans="1:18" x14ac:dyDescent="0.2">
      <c r="A1253" s="11">
        <v>45764</v>
      </c>
      <c r="B1253" s="5" t="s">
        <v>243</v>
      </c>
      <c r="C1253" s="10">
        <v>45748</v>
      </c>
      <c r="D1253" s="5" t="s">
        <v>195</v>
      </c>
      <c r="E1253" s="18">
        <v>785.827</v>
      </c>
      <c r="F1253" s="8">
        <v>544026.56160000002</v>
      </c>
      <c r="G1253" s="9">
        <v>308628842</v>
      </c>
      <c r="H1253" s="18">
        <v>79.786699999999996</v>
      </c>
      <c r="I1253" s="8">
        <v>6441.6977999999999</v>
      </c>
      <c r="J1253" s="9">
        <v>10144425</v>
      </c>
      <c r="K1253" s="18">
        <v>865.61369999999999</v>
      </c>
      <c r="L1253" s="8">
        <v>550468.25939999998</v>
      </c>
      <c r="M1253" s="9">
        <v>318773267</v>
      </c>
      <c r="N1253" s="29">
        <v>15.865</v>
      </c>
      <c r="O1253" s="30">
        <v>16.462499999999999</v>
      </c>
      <c r="P1253" s="30">
        <v>15.09</v>
      </c>
      <c r="Q1253" s="30">
        <v>15.47</v>
      </c>
      <c r="R1253" s="31">
        <v>-2.4899999999999999E-2</v>
      </c>
    </row>
    <row r="1254" spans="1:18" x14ac:dyDescent="0.2">
      <c r="A1254" s="11">
        <v>45768</v>
      </c>
      <c r="B1254" s="5" t="s">
        <v>244</v>
      </c>
      <c r="C1254" s="10">
        <v>45748</v>
      </c>
      <c r="D1254" s="5" t="s">
        <v>195</v>
      </c>
      <c r="E1254" s="18">
        <v>494.48439999999999</v>
      </c>
      <c r="F1254" s="8">
        <v>136329.4191</v>
      </c>
      <c r="G1254" s="9">
        <v>77945118</v>
      </c>
      <c r="H1254" s="18">
        <v>92.261200000000002</v>
      </c>
      <c r="I1254" s="8">
        <v>7762.2334000000001</v>
      </c>
      <c r="J1254" s="9">
        <v>12018882</v>
      </c>
      <c r="K1254" s="18">
        <v>586.74559999999997</v>
      </c>
      <c r="L1254" s="8">
        <v>144091.6525</v>
      </c>
      <c r="M1254" s="9">
        <v>89964000</v>
      </c>
      <c r="N1254" s="29">
        <v>15.467499999999999</v>
      </c>
      <c r="O1254" s="30">
        <v>16.3325</v>
      </c>
      <c r="P1254" s="30">
        <v>14.217499999999999</v>
      </c>
      <c r="Q1254" s="30">
        <v>15.52</v>
      </c>
      <c r="R1254" s="31">
        <v>3.3999999999999998E-3</v>
      </c>
    </row>
    <row r="1255" spans="1:18" x14ac:dyDescent="0.2">
      <c r="A1255" s="11">
        <v>45769</v>
      </c>
      <c r="B1255" s="5" t="s">
        <v>242</v>
      </c>
      <c r="C1255" s="10">
        <v>45748</v>
      </c>
      <c r="D1255" s="5" t="s">
        <v>195</v>
      </c>
      <c r="E1255" s="18">
        <v>366.49849999999998</v>
      </c>
      <c r="F1255" s="8">
        <v>127825.10890000001</v>
      </c>
      <c r="G1255" s="9">
        <v>73087380</v>
      </c>
      <c r="H1255" s="18">
        <v>78.760800000000003</v>
      </c>
      <c r="I1255" s="8">
        <v>6761.4742999999999</v>
      </c>
      <c r="J1255" s="9">
        <v>10255531</v>
      </c>
      <c r="K1255" s="18">
        <v>445.2593</v>
      </c>
      <c r="L1255" s="8">
        <v>134586.58319999999</v>
      </c>
      <c r="M1255" s="9">
        <v>83342911</v>
      </c>
      <c r="N1255" s="29">
        <v>15.515000000000001</v>
      </c>
      <c r="O1255" s="30">
        <v>16.0075</v>
      </c>
      <c r="P1255" s="30">
        <v>14.54</v>
      </c>
      <c r="Q1255" s="30">
        <v>15.23</v>
      </c>
      <c r="R1255" s="31">
        <v>-1.84E-2</v>
      </c>
    </row>
    <row r="1256" spans="1:18" x14ac:dyDescent="0.2">
      <c r="A1256" s="11">
        <v>45770</v>
      </c>
      <c r="B1256" s="5" t="s">
        <v>240</v>
      </c>
      <c r="C1256" s="10">
        <v>45748</v>
      </c>
      <c r="D1256" s="5" t="s">
        <v>195</v>
      </c>
      <c r="E1256" s="18">
        <v>591.5829</v>
      </c>
      <c r="F1256" s="8">
        <v>263431.88270000002</v>
      </c>
      <c r="G1256" s="9">
        <v>149384531</v>
      </c>
      <c r="H1256" s="18">
        <v>82.438299999999998</v>
      </c>
      <c r="I1256" s="8">
        <v>7086.0533999999998</v>
      </c>
      <c r="J1256" s="9">
        <v>11039453</v>
      </c>
      <c r="K1256" s="18">
        <v>674.02120000000002</v>
      </c>
      <c r="L1256" s="8">
        <v>270517.93609999999</v>
      </c>
      <c r="M1256" s="9">
        <v>160423984</v>
      </c>
      <c r="N1256" s="29">
        <v>15.23</v>
      </c>
      <c r="O1256" s="30">
        <v>16.517499999999998</v>
      </c>
      <c r="P1256" s="30">
        <v>12.842499999999999</v>
      </c>
      <c r="Q1256" s="30">
        <v>15.96</v>
      </c>
      <c r="R1256" s="31">
        <v>4.7899999999999998E-2</v>
      </c>
    </row>
    <row r="1257" spans="1:18" x14ac:dyDescent="0.2">
      <c r="A1257" s="11">
        <v>45771</v>
      </c>
      <c r="B1257" s="5" t="s">
        <v>243</v>
      </c>
      <c r="C1257" s="10">
        <v>45748</v>
      </c>
      <c r="D1257" s="5" t="s">
        <v>195</v>
      </c>
      <c r="E1257" s="18">
        <v>425.5917</v>
      </c>
      <c r="F1257" s="8">
        <v>478971.26870000002</v>
      </c>
      <c r="G1257" s="9">
        <v>275340658</v>
      </c>
      <c r="H1257" s="18">
        <v>75.610699999999994</v>
      </c>
      <c r="I1257" s="8">
        <v>3970.9938000000002</v>
      </c>
      <c r="J1257" s="9">
        <v>6112401</v>
      </c>
      <c r="K1257" s="18">
        <v>501.20240000000001</v>
      </c>
      <c r="L1257" s="8">
        <v>482942.26250000001</v>
      </c>
      <c r="M1257" s="9">
        <v>281453059</v>
      </c>
      <c r="N1257" s="29">
        <v>15.96</v>
      </c>
      <c r="O1257" s="30">
        <v>16.762499999999999</v>
      </c>
      <c r="P1257" s="30">
        <v>15.5525</v>
      </c>
      <c r="Q1257" s="30">
        <v>16.25</v>
      </c>
      <c r="R1257" s="31">
        <v>1.8200000000000001E-2</v>
      </c>
    </row>
    <row r="1258" spans="1:18" x14ac:dyDescent="0.2">
      <c r="A1258" s="11">
        <v>45772</v>
      </c>
      <c r="B1258" s="5" t="s">
        <v>241</v>
      </c>
      <c r="C1258" s="10">
        <v>45748</v>
      </c>
      <c r="D1258" s="5" t="s">
        <v>195</v>
      </c>
      <c r="E1258" s="18">
        <v>645.07870000000003</v>
      </c>
      <c r="F1258" s="8">
        <v>142887.2604</v>
      </c>
      <c r="G1258" s="9">
        <v>79498572</v>
      </c>
      <c r="H1258" s="18">
        <v>99.555000000000007</v>
      </c>
      <c r="I1258" s="8">
        <v>4082.5057000000002</v>
      </c>
      <c r="J1258" s="9">
        <v>6241878</v>
      </c>
      <c r="K1258" s="18">
        <v>744.63369999999998</v>
      </c>
      <c r="L1258" s="8">
        <v>146969.76610000001</v>
      </c>
      <c r="M1258" s="9">
        <v>85740450</v>
      </c>
      <c r="N1258" s="29">
        <v>16.25</v>
      </c>
      <c r="O1258" s="30">
        <v>17.574999999999999</v>
      </c>
      <c r="P1258" s="30">
        <v>15.914999999999999</v>
      </c>
      <c r="Q1258" s="30">
        <v>17.16</v>
      </c>
      <c r="R1258" s="31">
        <v>5.6000000000000001E-2</v>
      </c>
    </row>
    <row r="1259" spans="1:18" x14ac:dyDescent="0.2">
      <c r="A1259" s="11">
        <v>45775</v>
      </c>
      <c r="B1259" s="5" t="s">
        <v>244</v>
      </c>
      <c r="C1259" s="10">
        <v>45748</v>
      </c>
      <c r="D1259" s="5" t="s">
        <v>195</v>
      </c>
      <c r="E1259" s="18">
        <v>446.31130000000002</v>
      </c>
      <c r="F1259" s="8">
        <v>131503.12650000001</v>
      </c>
      <c r="G1259" s="9">
        <v>72863416</v>
      </c>
      <c r="H1259" s="18">
        <v>78.503799999999998</v>
      </c>
      <c r="I1259" s="8">
        <v>3355.4090999999999</v>
      </c>
      <c r="J1259" s="9">
        <v>5130041</v>
      </c>
      <c r="K1259" s="18">
        <v>524.81510000000003</v>
      </c>
      <c r="L1259" s="8">
        <v>134858.5356</v>
      </c>
      <c r="M1259" s="9">
        <v>77993457</v>
      </c>
      <c r="N1259" s="29">
        <v>17.157499999999999</v>
      </c>
      <c r="O1259" s="30">
        <v>18.072500000000002</v>
      </c>
      <c r="P1259" s="30">
        <v>16.622499999999999</v>
      </c>
      <c r="Q1259" s="30">
        <v>16.940000000000001</v>
      </c>
      <c r="R1259" s="31">
        <v>-1.2699999999999999E-2</v>
      </c>
    </row>
    <row r="1260" spans="1:18" x14ac:dyDescent="0.2">
      <c r="A1260" s="11">
        <v>45776</v>
      </c>
      <c r="B1260" s="5" t="s">
        <v>242</v>
      </c>
      <c r="C1260" s="10">
        <v>45748</v>
      </c>
      <c r="D1260" s="5" t="s">
        <v>195</v>
      </c>
      <c r="E1260" s="18">
        <v>349.88979999999998</v>
      </c>
      <c r="F1260" s="8">
        <v>140634.24710000001</v>
      </c>
      <c r="G1260" s="9">
        <v>77532558</v>
      </c>
      <c r="H1260" s="18">
        <v>77.384399999999999</v>
      </c>
      <c r="I1260" s="8">
        <v>3286.5309000000002</v>
      </c>
      <c r="J1260" s="9">
        <v>4889870</v>
      </c>
      <c r="K1260" s="18">
        <v>427.27420000000001</v>
      </c>
      <c r="L1260" s="8">
        <v>143920.77799999999</v>
      </c>
      <c r="M1260" s="9">
        <v>82422428</v>
      </c>
      <c r="N1260" s="29">
        <v>16.940000000000001</v>
      </c>
      <c r="O1260" s="30">
        <v>17.585000000000001</v>
      </c>
      <c r="P1260" s="30">
        <v>16.065000000000001</v>
      </c>
      <c r="Q1260" s="30">
        <v>17.37</v>
      </c>
      <c r="R1260" s="31">
        <v>2.5399999999999999E-2</v>
      </c>
    </row>
    <row r="1261" spans="1:18" x14ac:dyDescent="0.2">
      <c r="A1261" s="11">
        <v>45777</v>
      </c>
      <c r="B1261" s="5" t="s">
        <v>240</v>
      </c>
      <c r="C1261" s="10">
        <v>45748</v>
      </c>
      <c r="D1261" s="5" t="s">
        <v>195</v>
      </c>
      <c r="E1261" s="18">
        <v>422.79950000000002</v>
      </c>
      <c r="F1261" s="8">
        <v>419208.1874</v>
      </c>
      <c r="G1261" s="9">
        <v>230355083</v>
      </c>
      <c r="H1261" s="18">
        <v>73.743200000000002</v>
      </c>
      <c r="I1261" s="8">
        <v>3342.0592000000001</v>
      </c>
      <c r="J1261" s="9">
        <v>4923492</v>
      </c>
      <c r="K1261" s="18">
        <v>496.54270000000002</v>
      </c>
      <c r="L1261" s="8">
        <v>422550.24660000001</v>
      </c>
      <c r="M1261" s="9">
        <v>235278575</v>
      </c>
      <c r="N1261" s="29">
        <v>17.37</v>
      </c>
      <c r="O1261" s="30">
        <v>18.559999999999999</v>
      </c>
      <c r="P1261" s="30">
        <v>15.984999999999999</v>
      </c>
      <c r="Q1261" s="30">
        <v>18.22</v>
      </c>
      <c r="R1261" s="31">
        <v>4.8899999999999999E-2</v>
      </c>
    </row>
    <row r="1262" spans="1:18" x14ac:dyDescent="0.2">
      <c r="A1262" s="11">
        <v>45779</v>
      </c>
      <c r="B1262" s="5" t="s">
        <v>241</v>
      </c>
      <c r="C1262" s="10">
        <v>45778</v>
      </c>
      <c r="D1262" s="5" t="s">
        <v>195</v>
      </c>
      <c r="E1262" s="18">
        <v>614.02089999999998</v>
      </c>
      <c r="F1262" s="8">
        <v>137158.67300000001</v>
      </c>
      <c r="G1262" s="9">
        <v>75383445</v>
      </c>
      <c r="H1262" s="18">
        <v>82.784499999999994</v>
      </c>
      <c r="I1262" s="8">
        <v>3800.5513000000001</v>
      </c>
      <c r="J1262" s="9">
        <v>5684736</v>
      </c>
      <c r="K1262" s="18">
        <v>696.80539999999996</v>
      </c>
      <c r="L1262" s="8">
        <v>140959.2243</v>
      </c>
      <c r="M1262" s="9">
        <v>81068181</v>
      </c>
      <c r="N1262" s="29">
        <v>18.2225</v>
      </c>
      <c r="O1262" s="30">
        <v>18.862500000000001</v>
      </c>
      <c r="P1262" s="30">
        <v>17.350000000000001</v>
      </c>
      <c r="Q1262" s="30">
        <v>18.260000000000002</v>
      </c>
      <c r="R1262" s="31">
        <v>2.0999999999999999E-3</v>
      </c>
    </row>
    <row r="1263" spans="1:18" x14ac:dyDescent="0.2">
      <c r="A1263" s="11">
        <v>45782</v>
      </c>
      <c r="B1263" s="5" t="s">
        <v>244</v>
      </c>
      <c r="C1263" s="10">
        <v>45778</v>
      </c>
      <c r="D1263" s="5" t="s">
        <v>195</v>
      </c>
      <c r="E1263" s="18">
        <v>386.09789999999998</v>
      </c>
      <c r="F1263" s="8">
        <v>116093.4626</v>
      </c>
      <c r="G1263" s="9">
        <v>63707190</v>
      </c>
      <c r="H1263" s="18">
        <v>80.2774</v>
      </c>
      <c r="I1263" s="8">
        <v>3721.8305</v>
      </c>
      <c r="J1263" s="9">
        <v>5665356</v>
      </c>
      <c r="K1263" s="18">
        <v>466.37529999999998</v>
      </c>
      <c r="L1263" s="8">
        <v>119815.2931</v>
      </c>
      <c r="M1263" s="9">
        <v>69372546</v>
      </c>
      <c r="N1263" s="29">
        <v>18.2575</v>
      </c>
      <c r="O1263" s="30">
        <v>18.795000000000002</v>
      </c>
      <c r="P1263" s="30">
        <v>18.067499999999999</v>
      </c>
      <c r="Q1263" s="30">
        <v>18.34</v>
      </c>
      <c r="R1263" s="31">
        <v>4.4999999999999997E-3</v>
      </c>
    </row>
    <row r="1264" spans="1:18" x14ac:dyDescent="0.2">
      <c r="A1264" s="11">
        <v>45783</v>
      </c>
      <c r="B1264" s="5" t="s">
        <v>242</v>
      </c>
      <c r="C1264" s="10">
        <v>45778</v>
      </c>
      <c r="D1264" s="5" t="s">
        <v>195</v>
      </c>
      <c r="E1264" s="18">
        <v>275.94850000000002</v>
      </c>
      <c r="F1264" s="8">
        <v>104544.0664</v>
      </c>
      <c r="G1264" s="9">
        <v>57614415</v>
      </c>
      <c r="H1264" s="18">
        <v>81.466399999999993</v>
      </c>
      <c r="I1264" s="8">
        <v>3894.2073</v>
      </c>
      <c r="J1264" s="9">
        <v>5934225</v>
      </c>
      <c r="K1264" s="18">
        <v>357.41489999999999</v>
      </c>
      <c r="L1264" s="8">
        <v>108438.27370000001</v>
      </c>
      <c r="M1264" s="9">
        <v>63548640</v>
      </c>
      <c r="N1264" s="29">
        <v>18.337499999999999</v>
      </c>
      <c r="O1264" s="30">
        <v>19.302499999999998</v>
      </c>
      <c r="P1264" s="30">
        <v>17.987500000000001</v>
      </c>
      <c r="Q1264" s="30">
        <v>19</v>
      </c>
      <c r="R1264" s="31">
        <v>3.61E-2</v>
      </c>
    </row>
    <row r="1265" spans="1:18" x14ac:dyDescent="0.2">
      <c r="A1265" s="11">
        <v>45784</v>
      </c>
      <c r="B1265" s="5" t="s">
        <v>240</v>
      </c>
      <c r="C1265" s="10">
        <v>45778</v>
      </c>
      <c r="D1265" s="5" t="s">
        <v>195</v>
      </c>
      <c r="E1265" s="18">
        <v>492.83139999999997</v>
      </c>
      <c r="F1265" s="8">
        <v>208397.1059</v>
      </c>
      <c r="G1265" s="9">
        <v>114766485</v>
      </c>
      <c r="H1265" s="18">
        <v>82.702799999999996</v>
      </c>
      <c r="I1265" s="8">
        <v>3775.2069000000001</v>
      </c>
      <c r="J1265" s="9">
        <v>5750360</v>
      </c>
      <c r="K1265" s="18">
        <v>575.53420000000006</v>
      </c>
      <c r="L1265" s="8">
        <v>212172.31280000001</v>
      </c>
      <c r="M1265" s="9">
        <v>120516845</v>
      </c>
      <c r="N1265" s="29">
        <v>18.995000000000001</v>
      </c>
      <c r="O1265" s="30">
        <v>19.73</v>
      </c>
      <c r="P1265" s="30">
        <v>18.364999999999998</v>
      </c>
      <c r="Q1265" s="30">
        <v>19.059999999999999</v>
      </c>
      <c r="R1265" s="31">
        <v>3.3999999999999998E-3</v>
      </c>
    </row>
    <row r="1266" spans="1:18" x14ac:dyDescent="0.2">
      <c r="A1266" s="11">
        <v>45785</v>
      </c>
      <c r="B1266" s="5" t="s">
        <v>243</v>
      </c>
      <c r="C1266" s="10">
        <v>45778</v>
      </c>
      <c r="D1266" s="5" t="s">
        <v>195</v>
      </c>
      <c r="E1266" s="18">
        <v>454.47469999999998</v>
      </c>
      <c r="F1266" s="8">
        <v>464385.16399999999</v>
      </c>
      <c r="G1266" s="9">
        <v>255203779</v>
      </c>
      <c r="H1266" s="18">
        <v>85.059399999999997</v>
      </c>
      <c r="I1266" s="8">
        <v>4139.9757</v>
      </c>
      <c r="J1266" s="9">
        <v>6517683</v>
      </c>
      <c r="K1266" s="18">
        <v>539.53409999999997</v>
      </c>
      <c r="L1266" s="8">
        <v>468525.1397</v>
      </c>
      <c r="M1266" s="9">
        <v>261721462</v>
      </c>
      <c r="N1266" s="29">
        <v>19.059999999999999</v>
      </c>
      <c r="O1266" s="30">
        <v>21.892499999999998</v>
      </c>
      <c r="P1266" s="30">
        <v>18.1525</v>
      </c>
      <c r="Q1266" s="30">
        <v>21.01</v>
      </c>
      <c r="R1266" s="31">
        <v>0.1023</v>
      </c>
    </row>
    <row r="1267" spans="1:18" x14ac:dyDescent="0.2">
      <c r="A1267" s="11">
        <v>45786</v>
      </c>
      <c r="B1267" s="5" t="s">
        <v>241</v>
      </c>
      <c r="C1267" s="10">
        <v>45778</v>
      </c>
      <c r="D1267" s="5" t="s">
        <v>195</v>
      </c>
      <c r="E1267" s="18">
        <v>548.11869999999999</v>
      </c>
      <c r="F1267" s="8">
        <v>93610.995699999999</v>
      </c>
      <c r="G1267" s="9">
        <v>52262075</v>
      </c>
      <c r="H1267" s="18">
        <v>86.453599999999994</v>
      </c>
      <c r="I1267" s="8">
        <v>4156.8779999999997</v>
      </c>
      <c r="J1267" s="9">
        <v>6564149</v>
      </c>
      <c r="K1267" s="18">
        <v>634.57230000000004</v>
      </c>
      <c r="L1267" s="8">
        <v>97767.873699999996</v>
      </c>
      <c r="M1267" s="9">
        <v>58826224</v>
      </c>
      <c r="N1267" s="29">
        <v>21.0075</v>
      </c>
      <c r="O1267" s="30">
        <v>22.747499999999999</v>
      </c>
      <c r="P1267" s="30">
        <v>21.002500000000001</v>
      </c>
      <c r="Q1267" s="30">
        <v>21.63</v>
      </c>
      <c r="R1267" s="31">
        <v>2.9600000000000001E-2</v>
      </c>
    </row>
    <row r="1268" spans="1:18" x14ac:dyDescent="0.2">
      <c r="A1268" s="11">
        <v>45789</v>
      </c>
      <c r="B1268" s="5" t="s">
        <v>244</v>
      </c>
      <c r="C1268" s="10">
        <v>45778</v>
      </c>
      <c r="D1268" s="5" t="s">
        <v>195</v>
      </c>
      <c r="E1268" s="18">
        <v>564.82029999999997</v>
      </c>
      <c r="F1268" s="8">
        <v>137792.01999999999</v>
      </c>
      <c r="G1268" s="9">
        <v>75261168</v>
      </c>
      <c r="H1268" s="18">
        <v>98.194999999999993</v>
      </c>
      <c r="I1268" s="8">
        <v>5388.4584999999997</v>
      </c>
      <c r="J1268" s="9">
        <v>8186219</v>
      </c>
      <c r="K1268" s="18">
        <v>663.01530000000002</v>
      </c>
      <c r="L1268" s="8">
        <v>143180.4785</v>
      </c>
      <c r="M1268" s="9">
        <v>83447387</v>
      </c>
      <c r="N1268" s="29">
        <v>21.6325</v>
      </c>
      <c r="O1268" s="30">
        <v>21.6325</v>
      </c>
      <c r="P1268" s="30">
        <v>17.2075</v>
      </c>
      <c r="Q1268" s="30">
        <v>18.39</v>
      </c>
      <c r="R1268" s="31">
        <v>-0.14990000000000001</v>
      </c>
    </row>
    <row r="1269" spans="1:18" x14ac:dyDescent="0.2">
      <c r="A1269" s="11">
        <v>45790</v>
      </c>
      <c r="B1269" s="5" t="s">
        <v>242</v>
      </c>
      <c r="C1269" s="10">
        <v>45778</v>
      </c>
      <c r="D1269" s="5" t="s">
        <v>195</v>
      </c>
      <c r="E1269" s="18">
        <v>589.17460000000005</v>
      </c>
      <c r="F1269" s="8">
        <v>148842.00750000001</v>
      </c>
      <c r="G1269" s="9">
        <v>80606079</v>
      </c>
      <c r="H1269" s="18">
        <v>82.237200000000001</v>
      </c>
      <c r="I1269" s="8">
        <v>4566.0006999999996</v>
      </c>
      <c r="J1269" s="9">
        <v>6715922</v>
      </c>
      <c r="K1269" s="18">
        <v>671.41179999999997</v>
      </c>
      <c r="L1269" s="8">
        <v>153408.00820000001</v>
      </c>
      <c r="M1269" s="9">
        <v>87322001</v>
      </c>
      <c r="N1269" s="29">
        <v>18.392499999999998</v>
      </c>
      <c r="O1269" s="30">
        <v>18.9025</v>
      </c>
      <c r="P1269" s="30">
        <v>17.892499999999998</v>
      </c>
      <c r="Q1269" s="30">
        <v>18.2</v>
      </c>
      <c r="R1269" s="31">
        <v>-1.0500000000000001E-2</v>
      </c>
    </row>
    <row r="1270" spans="1:18" x14ac:dyDescent="0.2">
      <c r="A1270" s="11">
        <v>45791</v>
      </c>
      <c r="B1270" s="5" t="s">
        <v>240</v>
      </c>
      <c r="C1270" s="10">
        <v>45778</v>
      </c>
      <c r="D1270" s="5" t="s">
        <v>195</v>
      </c>
      <c r="E1270" s="18">
        <v>595.38639999999998</v>
      </c>
      <c r="F1270" s="8">
        <v>233370.94039999999</v>
      </c>
      <c r="G1270" s="9">
        <v>126639054</v>
      </c>
      <c r="H1270" s="18">
        <v>83.403700000000001</v>
      </c>
      <c r="I1270" s="8">
        <v>4704.8643000000002</v>
      </c>
      <c r="J1270" s="9">
        <v>7243583</v>
      </c>
      <c r="K1270" s="18">
        <v>678.79010000000005</v>
      </c>
      <c r="L1270" s="8">
        <v>238075.80470000001</v>
      </c>
      <c r="M1270" s="9">
        <v>133882637</v>
      </c>
      <c r="N1270" s="29">
        <v>18.2</v>
      </c>
      <c r="O1270" s="30">
        <v>19.2425</v>
      </c>
      <c r="P1270" s="30">
        <v>17.0825</v>
      </c>
      <c r="Q1270" s="30">
        <v>17.23</v>
      </c>
      <c r="R1270" s="31">
        <v>-5.33E-2</v>
      </c>
    </row>
    <row r="1271" spans="1:18" x14ac:dyDescent="0.2">
      <c r="A1271" s="11">
        <v>45792</v>
      </c>
      <c r="B1271" s="5" t="s">
        <v>243</v>
      </c>
      <c r="C1271" s="10">
        <v>45778</v>
      </c>
      <c r="D1271" s="5" t="s">
        <v>195</v>
      </c>
      <c r="E1271" s="18">
        <v>955.83889999999997</v>
      </c>
      <c r="F1271" s="8">
        <v>612183.64159999997</v>
      </c>
      <c r="G1271" s="9">
        <v>329319404</v>
      </c>
      <c r="H1271" s="18">
        <v>86.070499999999996</v>
      </c>
      <c r="I1271" s="8">
        <v>5368.7888999999996</v>
      </c>
      <c r="J1271" s="9">
        <v>8047801</v>
      </c>
      <c r="K1271" s="18">
        <v>1041.9094</v>
      </c>
      <c r="L1271" s="8">
        <v>617552.43050000002</v>
      </c>
      <c r="M1271" s="9">
        <v>337367205</v>
      </c>
      <c r="N1271" s="29">
        <v>17.225000000000001</v>
      </c>
      <c r="O1271" s="30">
        <v>17.672499999999999</v>
      </c>
      <c r="P1271" s="30">
        <v>16.72</v>
      </c>
      <c r="Q1271" s="30">
        <v>16.89</v>
      </c>
      <c r="R1271" s="31">
        <v>-1.9400000000000001E-2</v>
      </c>
    </row>
    <row r="1272" spans="1:18" x14ac:dyDescent="0.2">
      <c r="A1272" s="11">
        <v>45793</v>
      </c>
      <c r="B1272" s="5" t="s">
        <v>241</v>
      </c>
      <c r="C1272" s="10">
        <v>45778</v>
      </c>
      <c r="D1272" s="5" t="s">
        <v>195</v>
      </c>
      <c r="E1272" s="18">
        <v>374.39330000000001</v>
      </c>
      <c r="F1272" s="8">
        <v>86995.324399999998</v>
      </c>
      <c r="G1272" s="9">
        <v>46815593</v>
      </c>
      <c r="H1272" s="18">
        <v>100.1794</v>
      </c>
      <c r="I1272" s="8">
        <v>5592.9034000000001</v>
      </c>
      <c r="J1272" s="9">
        <v>8572587</v>
      </c>
      <c r="K1272" s="18">
        <v>474.5727</v>
      </c>
      <c r="L1272" s="8">
        <v>92588.227799999993</v>
      </c>
      <c r="M1272" s="9">
        <v>55388180</v>
      </c>
      <c r="N1272" s="29">
        <v>16.892499999999998</v>
      </c>
      <c r="O1272" s="30">
        <v>17.055</v>
      </c>
      <c r="P1272" s="30">
        <v>16.215</v>
      </c>
      <c r="Q1272" s="30">
        <v>16.55</v>
      </c>
      <c r="R1272" s="31">
        <v>-2.0299999999999999E-2</v>
      </c>
    </row>
    <row r="1273" spans="1:18" x14ac:dyDescent="0.2">
      <c r="A1273" s="11">
        <v>45796</v>
      </c>
      <c r="B1273" s="5" t="s">
        <v>244</v>
      </c>
      <c r="C1273" s="10">
        <v>45778</v>
      </c>
      <c r="D1273" s="5" t="s">
        <v>195</v>
      </c>
      <c r="E1273" s="18">
        <v>358.38</v>
      </c>
      <c r="F1273" s="8">
        <v>92361.167000000001</v>
      </c>
      <c r="G1273" s="9">
        <v>49832459</v>
      </c>
      <c r="H1273" s="18">
        <v>93.112700000000004</v>
      </c>
      <c r="I1273" s="8">
        <v>5635.1576999999997</v>
      </c>
      <c r="J1273" s="9">
        <v>8531934</v>
      </c>
      <c r="K1273" s="18">
        <v>451.49270000000001</v>
      </c>
      <c r="L1273" s="8">
        <v>97996.324699999997</v>
      </c>
      <c r="M1273" s="9">
        <v>58364393</v>
      </c>
      <c r="N1273" s="29">
        <v>16.55</v>
      </c>
      <c r="O1273" s="30">
        <v>17.447500000000002</v>
      </c>
      <c r="P1273" s="30">
        <v>15.827500000000001</v>
      </c>
      <c r="Q1273" s="30">
        <v>17.36</v>
      </c>
      <c r="R1273" s="31">
        <v>4.8899999999999999E-2</v>
      </c>
    </row>
    <row r="1274" spans="1:18" x14ac:dyDescent="0.2">
      <c r="A1274" s="11">
        <v>45797</v>
      </c>
      <c r="B1274" s="5" t="s">
        <v>242</v>
      </c>
      <c r="C1274" s="10">
        <v>45778</v>
      </c>
      <c r="D1274" s="5" t="s">
        <v>195</v>
      </c>
      <c r="E1274" s="18">
        <v>400.84820000000002</v>
      </c>
      <c r="F1274" s="8">
        <v>127111.9593</v>
      </c>
      <c r="G1274" s="9">
        <v>68516532</v>
      </c>
      <c r="H1274" s="18">
        <v>84.368099999999998</v>
      </c>
      <c r="I1274" s="8">
        <v>5801.9889000000003</v>
      </c>
      <c r="J1274" s="9">
        <v>8773490</v>
      </c>
      <c r="K1274" s="18">
        <v>485.21629999999999</v>
      </c>
      <c r="L1274" s="8">
        <v>132913.94820000001</v>
      </c>
      <c r="M1274" s="9">
        <v>77290022</v>
      </c>
      <c r="N1274" s="29">
        <v>17.355</v>
      </c>
      <c r="O1274" s="30">
        <v>17.66</v>
      </c>
      <c r="P1274" s="30">
        <v>15.967499999999999</v>
      </c>
      <c r="Q1274" s="30">
        <v>17.39</v>
      </c>
      <c r="R1274" s="31">
        <v>2E-3</v>
      </c>
    </row>
    <row r="1275" spans="1:18" x14ac:dyDescent="0.2">
      <c r="A1275" s="11">
        <v>45798</v>
      </c>
      <c r="B1275" s="5" t="s">
        <v>240</v>
      </c>
      <c r="C1275" s="10">
        <v>45778</v>
      </c>
      <c r="D1275" s="5" t="s">
        <v>195</v>
      </c>
      <c r="E1275" s="18">
        <v>660.25959999999998</v>
      </c>
      <c r="F1275" s="8">
        <v>234797.01329999999</v>
      </c>
      <c r="G1275" s="9">
        <v>126498221</v>
      </c>
      <c r="H1275" s="18">
        <v>83.441900000000004</v>
      </c>
      <c r="I1275" s="8">
        <v>6155.0418</v>
      </c>
      <c r="J1275" s="9">
        <v>8918027</v>
      </c>
      <c r="K1275" s="18">
        <v>743.70150000000001</v>
      </c>
      <c r="L1275" s="8">
        <v>240952.0551</v>
      </c>
      <c r="M1275" s="9">
        <v>135416248</v>
      </c>
      <c r="N1275" s="29">
        <v>17.385000000000002</v>
      </c>
      <c r="O1275" s="30">
        <v>17.997499999999999</v>
      </c>
      <c r="P1275" s="30">
        <v>17.0425</v>
      </c>
      <c r="Q1275" s="30">
        <v>17.55</v>
      </c>
      <c r="R1275" s="31">
        <v>9.4999999999999998E-3</v>
      </c>
    </row>
    <row r="1276" spans="1:18" x14ac:dyDescent="0.2">
      <c r="A1276" s="11">
        <v>45799</v>
      </c>
      <c r="B1276" s="5" t="s">
        <v>243</v>
      </c>
      <c r="C1276" s="10">
        <v>45778</v>
      </c>
      <c r="D1276" s="5" t="s">
        <v>195</v>
      </c>
      <c r="E1276" s="18">
        <v>629.71320000000003</v>
      </c>
      <c r="F1276" s="8">
        <v>546535.48829999997</v>
      </c>
      <c r="G1276" s="9">
        <v>296333137</v>
      </c>
      <c r="H1276" s="18">
        <v>76.146500000000003</v>
      </c>
      <c r="I1276" s="8">
        <v>5851.9619000000002</v>
      </c>
      <c r="J1276" s="9">
        <v>8923176</v>
      </c>
      <c r="K1276" s="18">
        <v>705.85969999999998</v>
      </c>
      <c r="L1276" s="8">
        <v>552387.45019999996</v>
      </c>
      <c r="M1276" s="9">
        <v>305256313</v>
      </c>
      <c r="N1276" s="29">
        <v>17.547499999999999</v>
      </c>
      <c r="O1276" s="30">
        <v>18.202500000000001</v>
      </c>
      <c r="P1276" s="30">
        <v>16.704999999999998</v>
      </c>
      <c r="Q1276" s="30">
        <v>17.260000000000002</v>
      </c>
      <c r="R1276" s="31">
        <v>-1.6400000000000001E-2</v>
      </c>
    </row>
    <row r="1277" spans="1:18" x14ac:dyDescent="0.2">
      <c r="A1277" s="11">
        <v>45800</v>
      </c>
      <c r="B1277" s="5" t="s">
        <v>241</v>
      </c>
      <c r="C1277" s="10">
        <v>45778</v>
      </c>
      <c r="D1277" s="5" t="s">
        <v>195</v>
      </c>
      <c r="E1277" s="18">
        <v>486.05520000000001</v>
      </c>
      <c r="F1277" s="8">
        <v>109019.30530000001</v>
      </c>
      <c r="G1277" s="9">
        <v>59525943</v>
      </c>
      <c r="H1277" s="18">
        <v>65.964699999999993</v>
      </c>
      <c r="I1277" s="8">
        <v>5985.3257999999996</v>
      </c>
      <c r="J1277" s="9">
        <v>8871605</v>
      </c>
      <c r="K1277" s="18">
        <v>552.01990000000001</v>
      </c>
      <c r="L1277" s="8">
        <v>115004.6311</v>
      </c>
      <c r="M1277" s="9">
        <v>68397548</v>
      </c>
      <c r="N1277" s="29">
        <v>17.2575</v>
      </c>
      <c r="O1277" s="30">
        <v>17.522500000000001</v>
      </c>
      <c r="P1277" s="30">
        <v>15.484999999999999</v>
      </c>
      <c r="Q1277" s="30">
        <v>17.28</v>
      </c>
      <c r="R1277" s="31">
        <v>1.2999999999999999E-3</v>
      </c>
    </row>
    <row r="1278" spans="1:18" x14ac:dyDescent="0.2">
      <c r="A1278" s="11">
        <v>45803</v>
      </c>
      <c r="B1278" s="5" t="s">
        <v>244</v>
      </c>
      <c r="C1278" s="10">
        <v>45778</v>
      </c>
      <c r="D1278" s="5" t="s">
        <v>195</v>
      </c>
      <c r="E1278" s="18">
        <v>447.3965</v>
      </c>
      <c r="F1278" s="8">
        <v>104646.0092</v>
      </c>
      <c r="G1278" s="9">
        <v>57019633</v>
      </c>
      <c r="H1278" s="18">
        <v>64.271100000000004</v>
      </c>
      <c r="I1278" s="8">
        <v>6147.4530999999997</v>
      </c>
      <c r="J1278" s="9">
        <v>9163846</v>
      </c>
      <c r="K1278" s="18">
        <v>511.66759999999999</v>
      </c>
      <c r="L1278" s="8">
        <v>110793.4623</v>
      </c>
      <c r="M1278" s="9">
        <v>66183479</v>
      </c>
      <c r="N1278" s="29">
        <v>17.2775</v>
      </c>
      <c r="O1278" s="30">
        <v>18.412500000000001</v>
      </c>
      <c r="P1278" s="30">
        <v>16.057500000000001</v>
      </c>
      <c r="Q1278" s="30">
        <v>18.02</v>
      </c>
      <c r="R1278" s="31">
        <v>4.2999999999999997E-2</v>
      </c>
    </row>
    <row r="1279" spans="1:18" x14ac:dyDescent="0.2">
      <c r="A1279" s="11">
        <v>45804</v>
      </c>
      <c r="B1279" s="5" t="s">
        <v>242</v>
      </c>
      <c r="C1279" s="10">
        <v>45778</v>
      </c>
      <c r="D1279" s="5" t="s">
        <v>195</v>
      </c>
      <c r="E1279" s="18">
        <v>596.70690000000002</v>
      </c>
      <c r="F1279" s="8">
        <v>141097.53750000001</v>
      </c>
      <c r="G1279" s="9">
        <v>76689102</v>
      </c>
      <c r="H1279" s="18">
        <v>60.447099999999999</v>
      </c>
      <c r="I1279" s="8">
        <v>5945.6175999999996</v>
      </c>
      <c r="J1279" s="9">
        <v>8887151</v>
      </c>
      <c r="K1279" s="18">
        <v>657.154</v>
      </c>
      <c r="L1279" s="8">
        <v>147043.1551</v>
      </c>
      <c r="M1279" s="9">
        <v>85576253</v>
      </c>
      <c r="N1279" s="29">
        <v>18.02</v>
      </c>
      <c r="O1279" s="30">
        <v>19.184999999999999</v>
      </c>
      <c r="P1279" s="30">
        <v>17.420000000000002</v>
      </c>
      <c r="Q1279" s="30">
        <v>18.54</v>
      </c>
      <c r="R1279" s="31">
        <v>2.8899999999999999E-2</v>
      </c>
    </row>
    <row r="1280" spans="1:18" x14ac:dyDescent="0.2">
      <c r="A1280" s="11">
        <v>45805</v>
      </c>
      <c r="B1280" s="5" t="s">
        <v>240</v>
      </c>
      <c r="C1280" s="10">
        <v>45778</v>
      </c>
      <c r="D1280" s="5" t="s">
        <v>195</v>
      </c>
      <c r="E1280" s="18">
        <v>492.42590000000001</v>
      </c>
      <c r="F1280" s="8">
        <v>178275.25779999999</v>
      </c>
      <c r="G1280" s="9">
        <v>98001357</v>
      </c>
      <c r="H1280" s="18">
        <v>53.051600000000001</v>
      </c>
      <c r="I1280" s="8">
        <v>5338.3869000000004</v>
      </c>
      <c r="J1280" s="9">
        <v>8019816</v>
      </c>
      <c r="K1280" s="18">
        <v>545.47749999999996</v>
      </c>
      <c r="L1280" s="8">
        <v>183613.6447</v>
      </c>
      <c r="M1280" s="9">
        <v>106021173</v>
      </c>
      <c r="N1280" s="29">
        <v>18.535</v>
      </c>
      <c r="O1280" s="30">
        <v>19.035</v>
      </c>
      <c r="P1280" s="30">
        <v>17.875</v>
      </c>
      <c r="Q1280" s="30">
        <v>18.02</v>
      </c>
      <c r="R1280" s="31">
        <v>-2.7799999999999998E-2</v>
      </c>
    </row>
    <row r="1281" spans="1:18" x14ac:dyDescent="0.2">
      <c r="A1281" s="11">
        <v>45806</v>
      </c>
      <c r="B1281" s="5" t="s">
        <v>243</v>
      </c>
      <c r="C1281" s="10">
        <v>45778</v>
      </c>
      <c r="D1281" s="5" t="s">
        <v>195</v>
      </c>
      <c r="E1281" s="18">
        <v>595.36189999999999</v>
      </c>
      <c r="F1281" s="8">
        <v>552403.78559999994</v>
      </c>
      <c r="G1281" s="9">
        <v>307103785</v>
      </c>
      <c r="H1281" s="18">
        <v>54.976100000000002</v>
      </c>
      <c r="I1281" s="8">
        <v>3654.752</v>
      </c>
      <c r="J1281" s="9">
        <v>5572033</v>
      </c>
      <c r="K1281" s="18">
        <v>650.33799999999997</v>
      </c>
      <c r="L1281" s="8">
        <v>556058.53760000004</v>
      </c>
      <c r="M1281" s="9">
        <v>312675818</v>
      </c>
      <c r="N1281" s="29">
        <v>18.017499999999998</v>
      </c>
      <c r="O1281" s="30">
        <v>18.017499999999998</v>
      </c>
      <c r="P1281" s="30">
        <v>16.2075</v>
      </c>
      <c r="Q1281" s="30">
        <v>16.420000000000002</v>
      </c>
      <c r="R1281" s="31">
        <v>-8.8700000000000001E-2</v>
      </c>
    </row>
    <row r="1282" spans="1:18" x14ac:dyDescent="0.2">
      <c r="A1282" s="11">
        <v>45807</v>
      </c>
      <c r="B1282" s="5" t="s">
        <v>241</v>
      </c>
      <c r="C1282" s="10">
        <v>45778</v>
      </c>
      <c r="D1282" s="5" t="s">
        <v>195</v>
      </c>
      <c r="E1282" s="18">
        <v>340.8612</v>
      </c>
      <c r="F1282" s="8">
        <v>73631.599799999996</v>
      </c>
      <c r="G1282" s="9">
        <v>39639982</v>
      </c>
      <c r="H1282" s="18">
        <v>70.198899999999995</v>
      </c>
      <c r="I1282" s="8">
        <v>3311.0626999999999</v>
      </c>
      <c r="J1282" s="9">
        <v>4917347</v>
      </c>
      <c r="K1282" s="18">
        <v>411.06009999999998</v>
      </c>
      <c r="L1282" s="8">
        <v>76942.662500000006</v>
      </c>
      <c r="M1282" s="9">
        <v>44557329</v>
      </c>
      <c r="N1282" s="29">
        <v>16.420000000000002</v>
      </c>
      <c r="O1282" s="30">
        <v>16.545000000000002</v>
      </c>
      <c r="P1282" s="30">
        <v>15.2875</v>
      </c>
      <c r="Q1282" s="30">
        <v>16.079999999999998</v>
      </c>
      <c r="R1282" s="31">
        <v>-2.07E-2</v>
      </c>
    </row>
    <row r="1283" spans="1:18" x14ac:dyDescent="0.2">
      <c r="A1283" s="11">
        <v>45810</v>
      </c>
      <c r="B1283" s="5" t="s">
        <v>244</v>
      </c>
      <c r="C1283" s="10">
        <v>45809</v>
      </c>
      <c r="D1283" s="5" t="s">
        <v>195</v>
      </c>
      <c r="E1283" s="18">
        <v>439.6943</v>
      </c>
      <c r="F1283" s="8">
        <v>100288.0858</v>
      </c>
      <c r="G1283" s="9">
        <v>54049773</v>
      </c>
      <c r="H1283" s="18">
        <v>68.684700000000007</v>
      </c>
      <c r="I1283" s="8">
        <v>3383.4562999999998</v>
      </c>
      <c r="J1283" s="9">
        <v>5005107</v>
      </c>
      <c r="K1283" s="18">
        <v>508.37900000000002</v>
      </c>
      <c r="L1283" s="8">
        <v>103671.54210000001</v>
      </c>
      <c r="M1283" s="9">
        <v>59054880</v>
      </c>
      <c r="N1283" s="29">
        <v>16.077500000000001</v>
      </c>
      <c r="O1283" s="30">
        <v>17.727499999999999</v>
      </c>
      <c r="P1283" s="30">
        <v>16.077500000000001</v>
      </c>
      <c r="Q1283" s="30">
        <v>17.16</v>
      </c>
      <c r="R1283" s="31">
        <v>6.7299999999999999E-2</v>
      </c>
    </row>
    <row r="1284" spans="1:18" x14ac:dyDescent="0.2">
      <c r="A1284" s="11">
        <v>45811</v>
      </c>
      <c r="B1284" s="5" t="s">
        <v>242</v>
      </c>
      <c r="C1284" s="10">
        <v>45809</v>
      </c>
      <c r="D1284" s="5" t="s">
        <v>195</v>
      </c>
      <c r="E1284" s="18">
        <v>455.79680000000002</v>
      </c>
      <c r="F1284" s="8">
        <v>121510.5289</v>
      </c>
      <c r="G1284" s="9">
        <v>65501809</v>
      </c>
      <c r="H1284" s="18">
        <v>63.169699999999999</v>
      </c>
      <c r="I1284" s="8">
        <v>3232.0399000000002</v>
      </c>
      <c r="J1284" s="9">
        <v>4701561</v>
      </c>
      <c r="K1284" s="18">
        <v>518.9665</v>
      </c>
      <c r="L1284" s="8">
        <v>124742.56879999999</v>
      </c>
      <c r="M1284" s="9">
        <v>70203370</v>
      </c>
      <c r="N1284" s="29">
        <v>17.157499999999999</v>
      </c>
      <c r="O1284" s="30">
        <v>17.727499999999999</v>
      </c>
      <c r="P1284" s="30">
        <v>16.2575</v>
      </c>
      <c r="Q1284" s="30">
        <v>16.559999999999999</v>
      </c>
      <c r="R1284" s="31">
        <v>-3.4799999999999998E-2</v>
      </c>
    </row>
    <row r="1285" spans="1:18" x14ac:dyDescent="0.2">
      <c r="A1285" s="11">
        <v>45812</v>
      </c>
      <c r="B1285" s="5" t="s">
        <v>240</v>
      </c>
      <c r="C1285" s="10">
        <v>45809</v>
      </c>
      <c r="D1285" s="5" t="s">
        <v>195</v>
      </c>
      <c r="E1285" s="18">
        <v>308.04349999999999</v>
      </c>
      <c r="F1285" s="8">
        <v>138730.00159999999</v>
      </c>
      <c r="G1285" s="9">
        <v>75015181</v>
      </c>
      <c r="H1285" s="18">
        <v>58.315300000000001</v>
      </c>
      <c r="I1285" s="8">
        <v>2984.8040999999998</v>
      </c>
      <c r="J1285" s="9">
        <v>4486162</v>
      </c>
      <c r="K1285" s="18">
        <v>366.35879999999997</v>
      </c>
      <c r="L1285" s="8">
        <v>141714.8057</v>
      </c>
      <c r="M1285" s="9">
        <v>79501343</v>
      </c>
      <c r="N1285" s="29">
        <v>16.555</v>
      </c>
      <c r="O1285" s="30">
        <v>17.059999999999999</v>
      </c>
      <c r="P1285" s="30">
        <v>15.63</v>
      </c>
      <c r="Q1285" s="30">
        <v>15.75</v>
      </c>
      <c r="R1285" s="31">
        <v>-4.8599999999999997E-2</v>
      </c>
    </row>
    <row r="1286" spans="1:18" x14ac:dyDescent="0.2">
      <c r="A1286" s="11">
        <v>45813</v>
      </c>
      <c r="B1286" s="5" t="s">
        <v>243</v>
      </c>
      <c r="C1286" s="10">
        <v>45809</v>
      </c>
      <c r="D1286" s="5" t="s">
        <v>195</v>
      </c>
      <c r="E1286" s="18">
        <v>620.46619999999996</v>
      </c>
      <c r="F1286" s="8">
        <v>520576.13150000002</v>
      </c>
      <c r="G1286" s="9">
        <v>280260774</v>
      </c>
      <c r="H1286" s="18">
        <v>68.241200000000006</v>
      </c>
      <c r="I1286" s="8">
        <v>3528.1374999999998</v>
      </c>
      <c r="J1286" s="9">
        <v>5125837</v>
      </c>
      <c r="K1286" s="18">
        <v>688.70740000000001</v>
      </c>
      <c r="L1286" s="8">
        <v>524104.26899999997</v>
      </c>
      <c r="M1286" s="9">
        <v>285386611</v>
      </c>
      <c r="N1286" s="29">
        <v>15.744999999999999</v>
      </c>
      <c r="O1286" s="30">
        <v>15.932499999999999</v>
      </c>
      <c r="P1286" s="30">
        <v>14.9825</v>
      </c>
      <c r="Q1286" s="30">
        <v>15.08</v>
      </c>
      <c r="R1286" s="31">
        <v>-4.2200000000000001E-2</v>
      </c>
    </row>
    <row r="1287" spans="1:18" x14ac:dyDescent="0.2">
      <c r="A1287" s="11">
        <v>45814</v>
      </c>
      <c r="B1287" s="5" t="s">
        <v>241</v>
      </c>
      <c r="C1287" s="10">
        <v>45809</v>
      </c>
      <c r="D1287" s="5" t="s">
        <v>195</v>
      </c>
      <c r="E1287" s="18">
        <v>463.27510000000001</v>
      </c>
      <c r="F1287" s="8">
        <v>116001.3452</v>
      </c>
      <c r="G1287" s="9">
        <v>62405158</v>
      </c>
      <c r="H1287" s="18">
        <v>95.968100000000007</v>
      </c>
      <c r="I1287" s="8">
        <v>5309.0977000000003</v>
      </c>
      <c r="J1287" s="9">
        <v>7451297</v>
      </c>
      <c r="K1287" s="18">
        <v>559.2432</v>
      </c>
      <c r="L1287" s="8">
        <v>121310.44289999999</v>
      </c>
      <c r="M1287" s="9">
        <v>69856455</v>
      </c>
      <c r="N1287" s="29">
        <v>15.0825</v>
      </c>
      <c r="O1287" s="30">
        <v>15.61</v>
      </c>
      <c r="P1287" s="30">
        <v>14.3675</v>
      </c>
      <c r="Q1287" s="30">
        <v>14.63</v>
      </c>
      <c r="R1287" s="31">
        <v>-0.03</v>
      </c>
    </row>
    <row r="1288" spans="1:18" x14ac:dyDescent="0.2">
      <c r="A1288" s="11">
        <v>45817</v>
      </c>
      <c r="B1288" s="5" t="s">
        <v>244</v>
      </c>
      <c r="C1288" s="10">
        <v>45809</v>
      </c>
      <c r="D1288" s="5" t="s">
        <v>195</v>
      </c>
      <c r="E1288" s="18">
        <v>230.4434</v>
      </c>
      <c r="F1288" s="8">
        <v>71410.742700000003</v>
      </c>
      <c r="G1288" s="9">
        <v>38190961</v>
      </c>
      <c r="H1288" s="18">
        <v>92.336699999999993</v>
      </c>
      <c r="I1288" s="8">
        <v>5191.0330000000004</v>
      </c>
      <c r="J1288" s="9">
        <v>7164049</v>
      </c>
      <c r="K1288" s="18">
        <v>322.7801</v>
      </c>
      <c r="L1288" s="8">
        <v>76601.775699999998</v>
      </c>
      <c r="M1288" s="9">
        <v>45355010</v>
      </c>
      <c r="N1288" s="29">
        <v>14.63</v>
      </c>
      <c r="O1288" s="30">
        <v>15.52</v>
      </c>
      <c r="P1288" s="30">
        <v>14.63</v>
      </c>
      <c r="Q1288" s="30">
        <v>14.69</v>
      </c>
      <c r="R1288" s="31">
        <v>4.1000000000000003E-3</v>
      </c>
    </row>
    <row r="1289" spans="1:18" x14ac:dyDescent="0.2">
      <c r="A1289" s="11">
        <v>45818</v>
      </c>
      <c r="B1289" s="5" t="s">
        <v>242</v>
      </c>
      <c r="C1289" s="10">
        <v>45809</v>
      </c>
      <c r="D1289" s="5" t="s">
        <v>195</v>
      </c>
      <c r="E1289" s="18">
        <v>213.02379999999999</v>
      </c>
      <c r="F1289" s="8">
        <v>88167.251099999994</v>
      </c>
      <c r="G1289" s="9">
        <v>47075437</v>
      </c>
      <c r="H1289" s="18">
        <v>80.684200000000004</v>
      </c>
      <c r="I1289" s="8">
        <v>4735.1786000000002</v>
      </c>
      <c r="J1289" s="9">
        <v>6859217</v>
      </c>
      <c r="K1289" s="18">
        <v>293.70800000000003</v>
      </c>
      <c r="L1289" s="8">
        <v>92902.429699999993</v>
      </c>
      <c r="M1289" s="9">
        <v>53934654</v>
      </c>
      <c r="N1289" s="29">
        <v>14.692500000000001</v>
      </c>
      <c r="O1289" s="30">
        <v>14.74</v>
      </c>
      <c r="P1289" s="30">
        <v>13.932499999999999</v>
      </c>
      <c r="Q1289" s="30">
        <v>14.02</v>
      </c>
      <c r="R1289" s="31">
        <v>-4.58E-2</v>
      </c>
    </row>
    <row r="1290" spans="1:18" x14ac:dyDescent="0.2">
      <c r="A1290" s="11">
        <v>45819</v>
      </c>
      <c r="B1290" s="5" t="s">
        <v>240</v>
      </c>
      <c r="C1290" s="10">
        <v>45809</v>
      </c>
      <c r="D1290" s="5" t="s">
        <v>195</v>
      </c>
      <c r="E1290" s="18">
        <v>366.51420000000002</v>
      </c>
      <c r="F1290" s="8">
        <v>181561.60209999999</v>
      </c>
      <c r="G1290" s="9">
        <v>96565981</v>
      </c>
      <c r="H1290" s="18">
        <v>84.017399999999995</v>
      </c>
      <c r="I1290" s="8">
        <v>5226.0793999999996</v>
      </c>
      <c r="J1290" s="9">
        <v>7529701</v>
      </c>
      <c r="K1290" s="18">
        <v>450.53160000000003</v>
      </c>
      <c r="L1290" s="8">
        <v>186787.68150000001</v>
      </c>
      <c r="M1290" s="9">
        <v>104095682</v>
      </c>
      <c r="N1290" s="29">
        <v>14.015000000000001</v>
      </c>
      <c r="O1290" s="30">
        <v>14.154999999999999</v>
      </c>
      <c r="P1290" s="30">
        <v>13.557499999999999</v>
      </c>
      <c r="Q1290" s="30">
        <v>13.67</v>
      </c>
      <c r="R1290" s="31">
        <v>-2.46E-2</v>
      </c>
    </row>
    <row r="1291" spans="1:18" x14ac:dyDescent="0.2">
      <c r="A1291" s="11">
        <v>45820</v>
      </c>
      <c r="B1291" s="5" t="s">
        <v>243</v>
      </c>
      <c r="C1291" s="10">
        <v>45809</v>
      </c>
      <c r="D1291" s="5" t="s">
        <v>195</v>
      </c>
      <c r="E1291" s="18">
        <v>610.71820000000002</v>
      </c>
      <c r="F1291" s="8">
        <v>563169.68489999999</v>
      </c>
      <c r="G1291" s="9">
        <v>300315775</v>
      </c>
      <c r="H1291" s="18">
        <v>72.638400000000004</v>
      </c>
      <c r="I1291" s="8">
        <v>5061.3163999999997</v>
      </c>
      <c r="J1291" s="9">
        <v>7394844</v>
      </c>
      <c r="K1291" s="18">
        <v>683.35659999999996</v>
      </c>
      <c r="L1291" s="8">
        <v>568231.0013</v>
      </c>
      <c r="M1291" s="9">
        <v>307710619</v>
      </c>
      <c r="N1291" s="29">
        <v>13.6675</v>
      </c>
      <c r="O1291" s="30">
        <v>14.272500000000001</v>
      </c>
      <c r="P1291" s="30">
        <v>13.13</v>
      </c>
      <c r="Q1291" s="30">
        <v>14.02</v>
      </c>
      <c r="R1291" s="31">
        <v>2.58E-2</v>
      </c>
    </row>
    <row r="1292" spans="1:18" x14ac:dyDescent="0.2">
      <c r="A1292" s="11">
        <v>45821</v>
      </c>
      <c r="B1292" s="5" t="s">
        <v>241</v>
      </c>
      <c r="C1292" s="10">
        <v>45809</v>
      </c>
      <c r="D1292" s="5" t="s">
        <v>195</v>
      </c>
      <c r="E1292" s="18">
        <v>381.54079999999999</v>
      </c>
      <c r="F1292" s="8">
        <v>93257.398499999996</v>
      </c>
      <c r="G1292" s="9">
        <v>50551881</v>
      </c>
      <c r="H1292" s="18">
        <v>73.325699999999998</v>
      </c>
      <c r="I1292" s="8">
        <v>5202.1710000000003</v>
      </c>
      <c r="J1292" s="9">
        <v>7515536</v>
      </c>
      <c r="K1292" s="18">
        <v>454.86649999999997</v>
      </c>
      <c r="L1292" s="8">
        <v>98459.569499999998</v>
      </c>
      <c r="M1292" s="9">
        <v>58067417</v>
      </c>
      <c r="N1292" s="29">
        <v>14.015000000000001</v>
      </c>
      <c r="O1292" s="30">
        <v>15.975</v>
      </c>
      <c r="P1292" s="30">
        <v>14.015000000000001</v>
      </c>
      <c r="Q1292" s="30">
        <v>15.08</v>
      </c>
      <c r="R1292" s="31">
        <v>7.5999999999999998E-2</v>
      </c>
    </row>
    <row r="1293" spans="1:18" x14ac:dyDescent="0.2">
      <c r="A1293" s="11">
        <v>45824</v>
      </c>
      <c r="B1293" s="5" t="s">
        <v>244</v>
      </c>
      <c r="C1293" s="10">
        <v>45809</v>
      </c>
      <c r="D1293" s="5" t="s">
        <v>195</v>
      </c>
      <c r="E1293" s="18">
        <v>364.44659999999999</v>
      </c>
      <c r="F1293" s="8">
        <v>112044.60249999999</v>
      </c>
      <c r="G1293" s="9">
        <v>60362727</v>
      </c>
      <c r="H1293" s="18">
        <v>66.881299999999996</v>
      </c>
      <c r="I1293" s="8">
        <v>5041.4984999999997</v>
      </c>
      <c r="J1293" s="9">
        <v>7595548</v>
      </c>
      <c r="K1293" s="18">
        <v>431.3279</v>
      </c>
      <c r="L1293" s="8">
        <v>117086.101</v>
      </c>
      <c r="M1293" s="9">
        <v>67958275</v>
      </c>
      <c r="N1293" s="29">
        <v>15.08</v>
      </c>
      <c r="O1293" s="30">
        <v>15.4725</v>
      </c>
      <c r="P1293" s="30">
        <v>14.5525</v>
      </c>
      <c r="Q1293" s="30">
        <v>14.84</v>
      </c>
      <c r="R1293" s="31">
        <v>-1.5900000000000001E-2</v>
      </c>
    </row>
    <row r="1294" spans="1:18" x14ac:dyDescent="0.2">
      <c r="A1294" s="11">
        <v>45825</v>
      </c>
      <c r="B1294" s="5" t="s">
        <v>242</v>
      </c>
      <c r="C1294" s="10">
        <v>45809</v>
      </c>
      <c r="D1294" s="5" t="s">
        <v>195</v>
      </c>
      <c r="E1294" s="18">
        <v>256.9434</v>
      </c>
      <c r="F1294" s="8">
        <v>99866.669099999999</v>
      </c>
      <c r="G1294" s="9">
        <v>53754998</v>
      </c>
      <c r="H1294" s="18">
        <v>64.141999999999996</v>
      </c>
      <c r="I1294" s="8">
        <v>4938.6963999999998</v>
      </c>
      <c r="J1294" s="9">
        <v>7261842</v>
      </c>
      <c r="K1294" s="18">
        <v>321.08539999999999</v>
      </c>
      <c r="L1294" s="8">
        <v>104805.3655</v>
      </c>
      <c r="M1294" s="9">
        <v>61016840</v>
      </c>
      <c r="N1294" s="29">
        <v>14.8375</v>
      </c>
      <c r="O1294" s="30">
        <v>15.022500000000001</v>
      </c>
      <c r="P1294" s="30">
        <v>14.3</v>
      </c>
      <c r="Q1294" s="30">
        <v>14.4</v>
      </c>
      <c r="R1294" s="31">
        <v>-2.9499999999999998E-2</v>
      </c>
    </row>
    <row r="1295" spans="1:18" x14ac:dyDescent="0.2">
      <c r="A1295" s="11">
        <v>45826</v>
      </c>
      <c r="B1295" s="5" t="s">
        <v>240</v>
      </c>
      <c r="C1295" s="10">
        <v>45809</v>
      </c>
      <c r="D1295" s="5" t="s">
        <v>195</v>
      </c>
      <c r="E1295" s="18">
        <v>425.44369999999998</v>
      </c>
      <c r="F1295" s="8">
        <v>188685.15229999999</v>
      </c>
      <c r="G1295" s="9">
        <v>101701271</v>
      </c>
      <c r="H1295" s="18">
        <v>61.081099999999999</v>
      </c>
      <c r="I1295" s="8">
        <v>5216.7344999999996</v>
      </c>
      <c r="J1295" s="9">
        <v>7781573</v>
      </c>
      <c r="K1295" s="18">
        <v>486.52480000000003</v>
      </c>
      <c r="L1295" s="8">
        <v>193901.88680000001</v>
      </c>
      <c r="M1295" s="9">
        <v>109482844</v>
      </c>
      <c r="N1295" s="29">
        <v>14.4025</v>
      </c>
      <c r="O1295" s="30">
        <v>14.817500000000001</v>
      </c>
      <c r="P1295" s="30">
        <v>14.105</v>
      </c>
      <c r="Q1295" s="30">
        <v>14.28</v>
      </c>
      <c r="R1295" s="31">
        <v>-8.5000000000000006E-3</v>
      </c>
    </row>
    <row r="1296" spans="1:18" x14ac:dyDescent="0.2">
      <c r="A1296" s="11">
        <v>45827</v>
      </c>
      <c r="B1296" s="5" t="s">
        <v>243</v>
      </c>
      <c r="C1296" s="10">
        <v>45809</v>
      </c>
      <c r="D1296" s="5" t="s">
        <v>195</v>
      </c>
      <c r="E1296" s="18">
        <v>385.70650000000001</v>
      </c>
      <c r="F1296" s="8">
        <v>495210.17739999999</v>
      </c>
      <c r="G1296" s="9">
        <v>266518179</v>
      </c>
      <c r="H1296" s="18">
        <v>57.867899999999999</v>
      </c>
      <c r="I1296" s="8">
        <v>5456.3343999999997</v>
      </c>
      <c r="J1296" s="9">
        <v>8175795</v>
      </c>
      <c r="K1296" s="18">
        <v>443.57440000000003</v>
      </c>
      <c r="L1296" s="8">
        <v>500666.51179999998</v>
      </c>
      <c r="M1296" s="9">
        <v>274693974</v>
      </c>
      <c r="N1296" s="29">
        <v>14.275</v>
      </c>
      <c r="O1296" s="30">
        <v>14.37</v>
      </c>
      <c r="P1296" s="30">
        <v>13.74</v>
      </c>
      <c r="Q1296" s="30">
        <v>14.26</v>
      </c>
      <c r="R1296" s="31">
        <v>-1.1000000000000001E-3</v>
      </c>
    </row>
    <row r="1297" spans="1:18" x14ac:dyDescent="0.2">
      <c r="A1297" s="11">
        <v>45828</v>
      </c>
      <c r="B1297" s="5" t="s">
        <v>241</v>
      </c>
      <c r="C1297" s="10">
        <v>45809</v>
      </c>
      <c r="D1297" s="5" t="s">
        <v>195</v>
      </c>
      <c r="E1297" s="18">
        <v>414.51119999999997</v>
      </c>
      <c r="F1297" s="8">
        <v>116308.95970000001</v>
      </c>
      <c r="G1297" s="9">
        <v>63210216</v>
      </c>
      <c r="H1297" s="18">
        <v>67.028000000000006</v>
      </c>
      <c r="I1297" s="8">
        <v>7077.0187999999998</v>
      </c>
      <c r="J1297" s="9">
        <v>10413519</v>
      </c>
      <c r="K1297" s="18">
        <v>481.53919999999999</v>
      </c>
      <c r="L1297" s="8">
        <v>123385.9785</v>
      </c>
      <c r="M1297" s="9">
        <v>73623735</v>
      </c>
      <c r="N1297" s="29">
        <v>14.255000000000001</v>
      </c>
      <c r="O1297" s="30">
        <v>14.255000000000001</v>
      </c>
      <c r="P1297" s="30">
        <v>13.3225</v>
      </c>
      <c r="Q1297" s="30">
        <v>13.67</v>
      </c>
      <c r="R1297" s="31">
        <v>-4.1000000000000002E-2</v>
      </c>
    </row>
    <row r="1298" spans="1:18" x14ac:dyDescent="0.2">
      <c r="A1298" s="11">
        <v>45831</v>
      </c>
      <c r="B1298" s="5" t="s">
        <v>244</v>
      </c>
      <c r="C1298" s="10">
        <v>45809</v>
      </c>
      <c r="D1298" s="5" t="s">
        <v>195</v>
      </c>
      <c r="E1298" s="18">
        <v>409.83690000000001</v>
      </c>
      <c r="F1298" s="8">
        <v>131370.18780000001</v>
      </c>
      <c r="G1298" s="9">
        <v>71179116</v>
      </c>
      <c r="H1298" s="18">
        <v>70.4649</v>
      </c>
      <c r="I1298" s="8">
        <v>7399.7574999999997</v>
      </c>
      <c r="J1298" s="9">
        <v>10726882</v>
      </c>
      <c r="K1298" s="18">
        <v>480.30180000000001</v>
      </c>
      <c r="L1298" s="8">
        <v>138769.94529999999</v>
      </c>
      <c r="M1298" s="9">
        <v>81905998</v>
      </c>
      <c r="N1298" s="29">
        <v>13.672499999999999</v>
      </c>
      <c r="O1298" s="30">
        <v>14.522500000000001</v>
      </c>
      <c r="P1298" s="30">
        <v>13.6625</v>
      </c>
      <c r="Q1298" s="30">
        <v>14.05</v>
      </c>
      <c r="R1298" s="31">
        <v>2.76E-2</v>
      </c>
    </row>
    <row r="1299" spans="1:18" x14ac:dyDescent="0.2">
      <c r="A1299" s="11">
        <v>45832</v>
      </c>
      <c r="B1299" s="5" t="s">
        <v>242</v>
      </c>
      <c r="C1299" s="10">
        <v>45809</v>
      </c>
      <c r="D1299" s="5" t="s">
        <v>195</v>
      </c>
      <c r="E1299" s="18">
        <v>545.92110000000002</v>
      </c>
      <c r="F1299" s="8">
        <v>200159.16010000001</v>
      </c>
      <c r="G1299" s="9">
        <v>107544038</v>
      </c>
      <c r="H1299" s="18">
        <v>70.143000000000001</v>
      </c>
      <c r="I1299" s="8">
        <v>7549.1332000000002</v>
      </c>
      <c r="J1299" s="9">
        <v>11158702</v>
      </c>
      <c r="K1299" s="18">
        <v>616.06410000000005</v>
      </c>
      <c r="L1299" s="8">
        <v>207708.29329999999</v>
      </c>
      <c r="M1299" s="9">
        <v>118702740</v>
      </c>
      <c r="N1299" s="29">
        <v>14.047499999999999</v>
      </c>
      <c r="O1299" s="30">
        <v>14.342499999999999</v>
      </c>
      <c r="P1299" s="30">
        <v>13.307499999999999</v>
      </c>
      <c r="Q1299" s="30">
        <v>13.64</v>
      </c>
      <c r="R1299" s="31">
        <v>-2.9000000000000001E-2</v>
      </c>
    </row>
    <row r="1300" spans="1:18" x14ac:dyDescent="0.2">
      <c r="A1300" s="11">
        <v>45833</v>
      </c>
      <c r="B1300" s="5" t="s">
        <v>240</v>
      </c>
      <c r="C1300" s="10">
        <v>45809</v>
      </c>
      <c r="D1300" s="5" t="s">
        <v>195</v>
      </c>
      <c r="E1300" s="18">
        <v>436.0421</v>
      </c>
      <c r="F1300" s="8">
        <v>209933.40890000001</v>
      </c>
      <c r="G1300" s="9">
        <v>113364422</v>
      </c>
      <c r="H1300" s="18">
        <v>65.219399999999993</v>
      </c>
      <c r="I1300" s="8">
        <v>6789.9844000000003</v>
      </c>
      <c r="J1300" s="9">
        <v>9585247</v>
      </c>
      <c r="K1300" s="18">
        <v>501.26150000000001</v>
      </c>
      <c r="L1300" s="8">
        <v>216723.3933</v>
      </c>
      <c r="M1300" s="9">
        <v>122949669</v>
      </c>
      <c r="N1300" s="29">
        <v>13.6425</v>
      </c>
      <c r="O1300" s="30">
        <v>13.6425</v>
      </c>
      <c r="P1300" s="30">
        <v>12.9</v>
      </c>
      <c r="Q1300" s="30">
        <v>12.96</v>
      </c>
      <c r="R1300" s="31">
        <v>-0.05</v>
      </c>
    </row>
    <row r="1301" spans="1:18" x14ac:dyDescent="0.2">
      <c r="A1301" s="11">
        <v>45834</v>
      </c>
      <c r="B1301" s="5" t="s">
        <v>243</v>
      </c>
      <c r="C1301" s="10">
        <v>45809</v>
      </c>
      <c r="D1301" s="5" t="s">
        <v>195</v>
      </c>
      <c r="E1301" s="18">
        <v>807.31619999999998</v>
      </c>
      <c r="F1301" s="8">
        <v>680803.66280000005</v>
      </c>
      <c r="G1301" s="9">
        <v>368505396</v>
      </c>
      <c r="H1301" s="18">
        <v>69.618300000000005</v>
      </c>
      <c r="I1301" s="8">
        <v>4450.2763000000004</v>
      </c>
      <c r="J1301" s="9">
        <v>6164442</v>
      </c>
      <c r="K1301" s="18">
        <v>876.93449999999996</v>
      </c>
      <c r="L1301" s="8">
        <v>685253.93909999996</v>
      </c>
      <c r="M1301" s="9">
        <v>374669838</v>
      </c>
      <c r="N1301" s="29">
        <v>12.9625</v>
      </c>
      <c r="O1301" s="30">
        <v>13.33</v>
      </c>
      <c r="P1301" s="30">
        <v>12.515000000000001</v>
      </c>
      <c r="Q1301" s="30">
        <v>12.59</v>
      </c>
      <c r="R1301" s="31">
        <v>-2.87E-2</v>
      </c>
    </row>
    <row r="1302" spans="1:18" x14ac:dyDescent="0.2">
      <c r="A1302" s="11">
        <v>45835</v>
      </c>
      <c r="B1302" s="5" t="s">
        <v>241</v>
      </c>
      <c r="C1302" s="10">
        <v>45809</v>
      </c>
      <c r="D1302" s="5" t="s">
        <v>195</v>
      </c>
      <c r="E1302" s="18">
        <v>321.851</v>
      </c>
      <c r="F1302" s="8">
        <v>90098.670199999993</v>
      </c>
      <c r="G1302" s="9">
        <v>46841660</v>
      </c>
      <c r="H1302" s="18">
        <v>84.9499</v>
      </c>
      <c r="I1302" s="8">
        <v>3813.1149999999998</v>
      </c>
      <c r="J1302" s="9">
        <v>5085612</v>
      </c>
      <c r="K1302" s="18">
        <v>406.80090000000001</v>
      </c>
      <c r="L1302" s="8">
        <v>93911.785199999998</v>
      </c>
      <c r="M1302" s="9">
        <v>51927272</v>
      </c>
      <c r="N1302" s="29">
        <v>12.59</v>
      </c>
      <c r="O1302" s="30">
        <v>12.922499999999999</v>
      </c>
      <c r="P1302" s="30">
        <v>12.3225</v>
      </c>
      <c r="Q1302" s="30">
        <v>12.39</v>
      </c>
      <c r="R1302" s="31">
        <v>-1.5900000000000001E-2</v>
      </c>
    </row>
    <row r="1303" spans="1:18" x14ac:dyDescent="0.2">
      <c r="A1303" s="11">
        <v>45838</v>
      </c>
      <c r="B1303" s="5" t="s">
        <v>244</v>
      </c>
      <c r="C1303" s="10">
        <v>45809</v>
      </c>
      <c r="D1303" s="5" t="s">
        <v>195</v>
      </c>
      <c r="E1303" s="18">
        <v>343.83229999999998</v>
      </c>
      <c r="F1303" s="8">
        <v>115478.49920000001</v>
      </c>
      <c r="G1303" s="9">
        <v>59952819</v>
      </c>
      <c r="H1303" s="18">
        <v>64.287000000000006</v>
      </c>
      <c r="I1303" s="8">
        <v>2989.4825000000001</v>
      </c>
      <c r="J1303" s="9">
        <v>4046151</v>
      </c>
      <c r="K1303" s="18">
        <v>408.11930000000001</v>
      </c>
      <c r="L1303" s="8">
        <v>118467.9817</v>
      </c>
      <c r="M1303" s="9">
        <v>63998970</v>
      </c>
      <c r="N1303" s="29">
        <v>12.387499999999999</v>
      </c>
      <c r="O1303" s="30">
        <v>13.0275</v>
      </c>
      <c r="P1303" s="30">
        <v>12.387499999999999</v>
      </c>
      <c r="Q1303" s="30">
        <v>12.79</v>
      </c>
      <c r="R1303" s="31">
        <v>3.2500000000000001E-2</v>
      </c>
    </row>
    <row r="1304" spans="1:18" x14ac:dyDescent="0.2">
      <c r="A1304" s="11">
        <v>45839</v>
      </c>
      <c r="B1304" s="5" t="s">
        <v>242</v>
      </c>
      <c r="C1304" s="10">
        <v>45839</v>
      </c>
      <c r="D1304" s="5" t="s">
        <v>196</v>
      </c>
      <c r="E1304" s="18">
        <v>227.46170000000001</v>
      </c>
      <c r="F1304" s="8">
        <v>93500.047200000001</v>
      </c>
      <c r="G1304" s="9">
        <v>48669490</v>
      </c>
      <c r="H1304" s="18">
        <v>68.726600000000005</v>
      </c>
      <c r="I1304" s="8">
        <v>3360.9843999999998</v>
      </c>
      <c r="J1304" s="9">
        <v>4406845</v>
      </c>
      <c r="K1304" s="18">
        <v>296.18830000000003</v>
      </c>
      <c r="L1304" s="8">
        <v>96861.031600000002</v>
      </c>
      <c r="M1304" s="9">
        <v>53076335</v>
      </c>
      <c r="N1304" s="29">
        <v>12.785</v>
      </c>
      <c r="O1304" s="30">
        <v>12.9925</v>
      </c>
      <c r="P1304" s="30">
        <v>12.4375</v>
      </c>
      <c r="Q1304" s="30">
        <v>12.53</v>
      </c>
      <c r="R1304" s="31">
        <v>-1.9900000000000001E-2</v>
      </c>
    </row>
    <row r="1305" spans="1:18" x14ac:dyDescent="0.2">
      <c r="A1305" s="11">
        <v>45840</v>
      </c>
      <c r="B1305" s="5" t="s">
        <v>240</v>
      </c>
      <c r="C1305" s="10">
        <v>45839</v>
      </c>
      <c r="D1305" s="5" t="s">
        <v>196</v>
      </c>
      <c r="E1305" s="18">
        <v>404.50099999999998</v>
      </c>
      <c r="F1305" s="8">
        <v>198544.24179999999</v>
      </c>
      <c r="G1305" s="9">
        <v>103471465</v>
      </c>
      <c r="H1305" s="18">
        <v>66.211200000000005</v>
      </c>
      <c r="I1305" s="8">
        <v>3344.5311999999999</v>
      </c>
      <c r="J1305" s="9">
        <v>4575953</v>
      </c>
      <c r="K1305" s="18">
        <v>470.7122</v>
      </c>
      <c r="L1305" s="8">
        <v>201888.77299999999</v>
      </c>
      <c r="M1305" s="9">
        <v>108047418</v>
      </c>
      <c r="N1305" s="29">
        <v>12.5275</v>
      </c>
      <c r="O1305" s="30">
        <v>12.6625</v>
      </c>
      <c r="P1305" s="30">
        <v>12.34</v>
      </c>
      <c r="Q1305" s="30">
        <v>12.45</v>
      </c>
      <c r="R1305" s="31">
        <v>-6.1999999999999998E-3</v>
      </c>
    </row>
    <row r="1306" spans="1:18" x14ac:dyDescent="0.2">
      <c r="A1306" s="11">
        <v>45841</v>
      </c>
      <c r="B1306" s="5" t="s">
        <v>243</v>
      </c>
      <c r="C1306" s="10">
        <v>45839</v>
      </c>
      <c r="D1306" s="5" t="s">
        <v>196</v>
      </c>
      <c r="E1306" s="18">
        <v>615.11189999999999</v>
      </c>
      <c r="F1306" s="8">
        <v>601239.40469999996</v>
      </c>
      <c r="G1306" s="9">
        <v>314005947</v>
      </c>
      <c r="H1306" s="18">
        <v>57.4514</v>
      </c>
      <c r="I1306" s="8">
        <v>3048.4805000000001</v>
      </c>
      <c r="J1306" s="9">
        <v>4103502</v>
      </c>
      <c r="K1306" s="18">
        <v>672.56330000000003</v>
      </c>
      <c r="L1306" s="8">
        <v>604287.88520000002</v>
      </c>
      <c r="M1306" s="9">
        <v>318109449</v>
      </c>
      <c r="N1306" s="29">
        <v>12.445</v>
      </c>
      <c r="O1306" s="30">
        <v>12.66</v>
      </c>
      <c r="P1306" s="30">
        <v>12.19</v>
      </c>
      <c r="Q1306" s="30">
        <v>12.39</v>
      </c>
      <c r="R1306" s="31">
        <v>-4.4000000000000003E-3</v>
      </c>
    </row>
    <row r="1307" spans="1:18" x14ac:dyDescent="0.2">
      <c r="A1307" s="11">
        <v>45842</v>
      </c>
      <c r="B1307" s="5" t="s">
        <v>241</v>
      </c>
      <c r="C1307" s="10">
        <v>45839</v>
      </c>
      <c r="D1307" s="5" t="s">
        <v>196</v>
      </c>
      <c r="E1307" s="18">
        <v>330.07839999999999</v>
      </c>
      <c r="F1307" s="8">
        <v>98934.102599999998</v>
      </c>
      <c r="G1307" s="9">
        <v>51613533</v>
      </c>
      <c r="H1307" s="18">
        <v>64.2012</v>
      </c>
      <c r="I1307" s="8">
        <v>3316.1949</v>
      </c>
      <c r="J1307" s="9">
        <v>4466325</v>
      </c>
      <c r="K1307" s="18">
        <v>394.27960000000002</v>
      </c>
      <c r="L1307" s="8">
        <v>102250.2975</v>
      </c>
      <c r="M1307" s="9">
        <v>56079858</v>
      </c>
      <c r="N1307" s="29">
        <v>12.385</v>
      </c>
      <c r="O1307" s="30">
        <v>12.6975</v>
      </c>
      <c r="P1307" s="30">
        <v>12.24</v>
      </c>
      <c r="Q1307" s="30">
        <v>12.32</v>
      </c>
      <c r="R1307" s="31">
        <v>-5.1999999999999998E-3</v>
      </c>
    </row>
    <row r="1308" spans="1:18" x14ac:dyDescent="0.2">
      <c r="A1308" s="11">
        <v>45845</v>
      </c>
      <c r="B1308" s="5" t="s">
        <v>244</v>
      </c>
      <c r="C1308" s="10">
        <v>45839</v>
      </c>
      <c r="D1308" s="5" t="s">
        <v>196</v>
      </c>
      <c r="E1308" s="18">
        <v>245.0138</v>
      </c>
      <c r="F1308" s="8">
        <v>88021.270900000003</v>
      </c>
      <c r="G1308" s="9">
        <v>45877256</v>
      </c>
      <c r="H1308" s="18">
        <v>46.623100000000001</v>
      </c>
      <c r="I1308" s="8">
        <v>2647.5221999999999</v>
      </c>
      <c r="J1308" s="9">
        <v>3544704</v>
      </c>
      <c r="K1308" s="18">
        <v>291.63690000000003</v>
      </c>
      <c r="L1308" s="8">
        <v>90668.793099999995</v>
      </c>
      <c r="M1308" s="9">
        <v>49421960</v>
      </c>
      <c r="N1308" s="29">
        <v>12.315</v>
      </c>
      <c r="O1308" s="30">
        <v>12.79</v>
      </c>
      <c r="P1308" s="30">
        <v>11.94</v>
      </c>
      <c r="Q1308" s="30">
        <v>12.56</v>
      </c>
      <c r="R1308" s="31">
        <v>1.9900000000000001E-2</v>
      </c>
    </row>
    <row r="1309" spans="1:18" x14ac:dyDescent="0.2">
      <c r="A1309" s="11">
        <v>45846</v>
      </c>
      <c r="B1309" s="5" t="s">
        <v>242</v>
      </c>
      <c r="C1309" s="10">
        <v>45839</v>
      </c>
      <c r="D1309" s="5" t="s">
        <v>196</v>
      </c>
      <c r="E1309" s="18">
        <v>211.8561</v>
      </c>
      <c r="F1309" s="8">
        <v>87544.5723</v>
      </c>
      <c r="G1309" s="9">
        <v>45616304</v>
      </c>
      <c r="H1309" s="18">
        <v>64.060100000000006</v>
      </c>
      <c r="I1309" s="8">
        <v>3399.9859000000001</v>
      </c>
      <c r="J1309" s="9">
        <v>4492647</v>
      </c>
      <c r="K1309" s="18">
        <v>275.9162</v>
      </c>
      <c r="L1309" s="8">
        <v>90944.558199999999</v>
      </c>
      <c r="M1309" s="9">
        <v>50108951</v>
      </c>
      <c r="N1309" s="29">
        <v>12.56</v>
      </c>
      <c r="O1309" s="30">
        <v>12.71</v>
      </c>
      <c r="P1309" s="30">
        <v>12.055</v>
      </c>
      <c r="Q1309" s="30">
        <v>12.2</v>
      </c>
      <c r="R1309" s="31">
        <v>-2.87E-2</v>
      </c>
    </row>
    <row r="1310" spans="1:18" x14ac:dyDescent="0.2">
      <c r="A1310" s="11">
        <v>45847</v>
      </c>
      <c r="B1310" s="5" t="s">
        <v>240</v>
      </c>
      <c r="C1310" s="10">
        <v>45839</v>
      </c>
      <c r="D1310" s="5" t="s">
        <v>196</v>
      </c>
      <c r="E1310" s="18">
        <v>323.08179999999999</v>
      </c>
      <c r="F1310" s="8">
        <v>169336.27220000001</v>
      </c>
      <c r="G1310" s="9">
        <v>88145125</v>
      </c>
      <c r="H1310" s="18">
        <v>62.0075</v>
      </c>
      <c r="I1310" s="8">
        <v>3456.7860000000001</v>
      </c>
      <c r="J1310" s="9">
        <v>4764346</v>
      </c>
      <c r="K1310" s="18">
        <v>385.08929999999998</v>
      </c>
      <c r="L1310" s="8">
        <v>172793.0582</v>
      </c>
      <c r="M1310" s="9">
        <v>92909471</v>
      </c>
      <c r="N1310" s="29">
        <v>12.195</v>
      </c>
      <c r="O1310" s="30">
        <v>12.355</v>
      </c>
      <c r="P1310" s="30">
        <v>11.75</v>
      </c>
      <c r="Q1310" s="30">
        <v>11.94</v>
      </c>
      <c r="R1310" s="31">
        <v>-2.0899999999999998E-2</v>
      </c>
    </row>
    <row r="1311" spans="1:18" x14ac:dyDescent="0.2">
      <c r="A1311" s="11">
        <v>45848</v>
      </c>
      <c r="B1311" s="5" t="s">
        <v>243</v>
      </c>
      <c r="C1311" s="10">
        <v>45839</v>
      </c>
      <c r="D1311" s="5" t="s">
        <v>196</v>
      </c>
      <c r="E1311" s="18">
        <v>458.84140000000002</v>
      </c>
      <c r="F1311" s="8">
        <v>472539.2536</v>
      </c>
      <c r="G1311" s="9">
        <v>247334827</v>
      </c>
      <c r="H1311" s="18">
        <v>49.427799999999998</v>
      </c>
      <c r="I1311" s="8">
        <v>2977.7212</v>
      </c>
      <c r="J1311" s="9">
        <v>4137097</v>
      </c>
      <c r="K1311" s="18">
        <v>508.26920000000001</v>
      </c>
      <c r="L1311" s="8">
        <v>475516.97480000003</v>
      </c>
      <c r="M1311" s="9">
        <v>251471924</v>
      </c>
      <c r="N1311" s="29">
        <v>11.94</v>
      </c>
      <c r="O1311" s="30">
        <v>12.1875</v>
      </c>
      <c r="P1311" s="30">
        <v>11.612500000000001</v>
      </c>
      <c r="Q1311" s="30">
        <v>11.67</v>
      </c>
      <c r="R1311" s="31">
        <v>-2.2599999999999999E-2</v>
      </c>
    </row>
    <row r="1312" spans="1:18" x14ac:dyDescent="0.2">
      <c r="A1312" s="11">
        <v>45849</v>
      </c>
      <c r="B1312" s="5" t="s">
        <v>241</v>
      </c>
      <c r="C1312" s="10">
        <v>45839</v>
      </c>
      <c r="D1312" s="5" t="s">
        <v>196</v>
      </c>
      <c r="E1312" s="18">
        <v>307.48899999999998</v>
      </c>
      <c r="F1312" s="8">
        <v>97479.267000000007</v>
      </c>
      <c r="G1312" s="9">
        <v>51108107</v>
      </c>
      <c r="H1312" s="18">
        <v>72.359899999999996</v>
      </c>
      <c r="I1312" s="8">
        <v>4171.2992000000004</v>
      </c>
      <c r="J1312" s="9">
        <v>5710868</v>
      </c>
      <c r="K1312" s="18">
        <v>379.84890000000001</v>
      </c>
      <c r="L1312" s="8">
        <v>101650.5662</v>
      </c>
      <c r="M1312" s="9">
        <v>56818975</v>
      </c>
      <c r="N1312" s="29">
        <v>11.672499999999999</v>
      </c>
      <c r="O1312" s="30">
        <v>12.1225</v>
      </c>
      <c r="P1312" s="30">
        <v>11.535</v>
      </c>
      <c r="Q1312" s="30">
        <v>11.82</v>
      </c>
      <c r="R1312" s="31">
        <v>1.26E-2</v>
      </c>
    </row>
    <row r="1313" spans="1:18" x14ac:dyDescent="0.2">
      <c r="A1313" s="11">
        <v>45852</v>
      </c>
      <c r="B1313" s="5" t="s">
        <v>244</v>
      </c>
      <c r="C1313" s="10">
        <v>45839</v>
      </c>
      <c r="D1313" s="5" t="s">
        <v>196</v>
      </c>
      <c r="E1313" s="18">
        <v>311.11320000000001</v>
      </c>
      <c r="F1313" s="8">
        <v>108593.32150000001</v>
      </c>
      <c r="G1313" s="9">
        <v>57273104</v>
      </c>
      <c r="H1313" s="18">
        <v>57.781399999999998</v>
      </c>
      <c r="I1313" s="8">
        <v>3587.6758</v>
      </c>
      <c r="J1313" s="9">
        <v>4939667</v>
      </c>
      <c r="K1313" s="18">
        <v>368.89460000000003</v>
      </c>
      <c r="L1313" s="8">
        <v>112180.9973</v>
      </c>
      <c r="M1313" s="9">
        <v>62212771</v>
      </c>
      <c r="N1313" s="29">
        <v>11.817500000000001</v>
      </c>
      <c r="O1313" s="30">
        <v>12.42</v>
      </c>
      <c r="P1313" s="30">
        <v>11.817500000000001</v>
      </c>
      <c r="Q1313" s="30">
        <v>11.98</v>
      </c>
      <c r="R1313" s="31">
        <v>1.38E-2</v>
      </c>
    </row>
    <row r="1314" spans="1:18" x14ac:dyDescent="0.2">
      <c r="A1314" s="11">
        <v>45853</v>
      </c>
      <c r="B1314" s="5" t="s">
        <v>242</v>
      </c>
      <c r="C1314" s="10">
        <v>45839</v>
      </c>
      <c r="D1314" s="5" t="s">
        <v>196</v>
      </c>
      <c r="E1314" s="18">
        <v>278.17169999999999</v>
      </c>
      <c r="F1314" s="8">
        <v>121982.4507</v>
      </c>
      <c r="G1314" s="9">
        <v>64229100</v>
      </c>
      <c r="H1314" s="18">
        <v>58.9161</v>
      </c>
      <c r="I1314" s="8">
        <v>3770.1446000000001</v>
      </c>
      <c r="J1314" s="9">
        <v>5275796</v>
      </c>
      <c r="K1314" s="18">
        <v>337.08780000000002</v>
      </c>
      <c r="L1314" s="8">
        <v>125752.5953</v>
      </c>
      <c r="M1314" s="9">
        <v>69504896</v>
      </c>
      <c r="N1314" s="29">
        <v>11.98</v>
      </c>
      <c r="O1314" s="30">
        <v>12.025</v>
      </c>
      <c r="P1314" s="30">
        <v>11.404999999999999</v>
      </c>
      <c r="Q1314" s="30">
        <v>11.48</v>
      </c>
      <c r="R1314" s="31">
        <v>-4.1700000000000001E-2</v>
      </c>
    </row>
    <row r="1315" spans="1:18" x14ac:dyDescent="0.2">
      <c r="A1315" s="11">
        <v>45854</v>
      </c>
      <c r="B1315" s="5" t="s">
        <v>240</v>
      </c>
      <c r="C1315" s="10">
        <v>45839</v>
      </c>
      <c r="D1315" s="5" t="s">
        <v>196</v>
      </c>
      <c r="E1315" s="18">
        <v>351.42509999999999</v>
      </c>
      <c r="F1315" s="8">
        <v>183131.1256</v>
      </c>
      <c r="G1315" s="9">
        <v>96494663</v>
      </c>
      <c r="H1315" s="18">
        <v>63.8232</v>
      </c>
      <c r="I1315" s="8">
        <v>4130.4848000000002</v>
      </c>
      <c r="J1315" s="9">
        <v>5721436</v>
      </c>
      <c r="K1315" s="18">
        <v>415.24829999999997</v>
      </c>
      <c r="L1315" s="8">
        <v>187261.61040000001</v>
      </c>
      <c r="M1315" s="9">
        <v>102216099</v>
      </c>
      <c r="N1315" s="29">
        <v>11.48</v>
      </c>
      <c r="O1315" s="30">
        <v>11.6675</v>
      </c>
      <c r="P1315" s="30">
        <v>11.1975</v>
      </c>
      <c r="Q1315" s="30">
        <v>11.24</v>
      </c>
      <c r="R1315" s="31">
        <v>-2.0899999999999998E-2</v>
      </c>
    </row>
    <row r="1316" spans="1:18" x14ac:dyDescent="0.2">
      <c r="A1316" s="11">
        <v>45855</v>
      </c>
      <c r="B1316" s="5" t="s">
        <v>243</v>
      </c>
      <c r="C1316" s="10">
        <v>45839</v>
      </c>
      <c r="D1316" s="5" t="s">
        <v>196</v>
      </c>
      <c r="E1316" s="18">
        <v>396.2577</v>
      </c>
      <c r="F1316" s="8">
        <v>416284.61560000002</v>
      </c>
      <c r="G1316" s="9">
        <v>219946740</v>
      </c>
      <c r="H1316" s="18">
        <v>59.809399999999997</v>
      </c>
      <c r="I1316" s="8">
        <v>4005.5774000000001</v>
      </c>
      <c r="J1316" s="9">
        <v>5474189</v>
      </c>
      <c r="K1316" s="18">
        <v>456.06709999999998</v>
      </c>
      <c r="L1316" s="8">
        <v>420290.19300000003</v>
      </c>
      <c r="M1316" s="9">
        <v>225420929</v>
      </c>
      <c r="N1316" s="29">
        <v>11.24</v>
      </c>
      <c r="O1316" s="30">
        <v>11.5425</v>
      </c>
      <c r="P1316" s="30">
        <v>10.727499999999999</v>
      </c>
      <c r="Q1316" s="30">
        <v>11.24</v>
      </c>
      <c r="R1316" s="31">
        <v>0</v>
      </c>
    </row>
    <row r="1317" spans="1:18" x14ac:dyDescent="0.2">
      <c r="A1317" s="11">
        <v>45856</v>
      </c>
      <c r="B1317" s="5" t="s">
        <v>241</v>
      </c>
      <c r="C1317" s="10">
        <v>45839</v>
      </c>
      <c r="D1317" s="5" t="s">
        <v>196</v>
      </c>
      <c r="E1317" s="18">
        <v>312.50670000000002</v>
      </c>
      <c r="F1317" s="8">
        <v>97084.393700000001</v>
      </c>
      <c r="G1317" s="9">
        <v>51295284</v>
      </c>
      <c r="H1317" s="18">
        <v>63.727600000000002</v>
      </c>
      <c r="I1317" s="8">
        <v>4859.2682000000004</v>
      </c>
      <c r="J1317" s="9">
        <v>6496478</v>
      </c>
      <c r="K1317" s="18">
        <v>376.23430000000002</v>
      </c>
      <c r="L1317" s="8">
        <v>101943.66190000001</v>
      </c>
      <c r="M1317" s="9">
        <v>57791762</v>
      </c>
      <c r="N1317" s="29">
        <v>11.2425</v>
      </c>
      <c r="O1317" s="30">
        <v>11.86</v>
      </c>
      <c r="P1317" s="30">
        <v>9.9</v>
      </c>
      <c r="Q1317" s="30">
        <v>11.39</v>
      </c>
      <c r="R1317" s="31">
        <v>1.3100000000000001E-2</v>
      </c>
    </row>
    <row r="1318" spans="1:18" x14ac:dyDescent="0.2">
      <c r="A1318" s="11">
        <v>45859</v>
      </c>
      <c r="B1318" s="5" t="s">
        <v>244</v>
      </c>
      <c r="C1318" s="10">
        <v>45839</v>
      </c>
      <c r="D1318" s="5" t="s">
        <v>196</v>
      </c>
      <c r="E1318" s="18">
        <v>337.20960000000002</v>
      </c>
      <c r="F1318" s="8">
        <v>125335.6627</v>
      </c>
      <c r="G1318" s="9">
        <v>66212496</v>
      </c>
      <c r="H1318" s="18">
        <v>64.142499999999998</v>
      </c>
      <c r="I1318" s="8">
        <v>5513.8836000000001</v>
      </c>
      <c r="J1318" s="9">
        <v>7300108</v>
      </c>
      <c r="K1318" s="18">
        <v>401.35210000000001</v>
      </c>
      <c r="L1318" s="8">
        <v>130849.5463</v>
      </c>
      <c r="M1318" s="9">
        <v>73512604</v>
      </c>
      <c r="N1318" s="29">
        <v>11.3925</v>
      </c>
      <c r="O1318" s="30">
        <v>11.942500000000001</v>
      </c>
      <c r="P1318" s="30">
        <v>11.0875</v>
      </c>
      <c r="Q1318" s="30">
        <v>11.2</v>
      </c>
      <c r="R1318" s="31">
        <v>-1.6899999999999998E-2</v>
      </c>
    </row>
    <row r="1319" spans="1:18" x14ac:dyDescent="0.2">
      <c r="A1319" s="11">
        <v>45860</v>
      </c>
      <c r="B1319" s="5" t="s">
        <v>242</v>
      </c>
      <c r="C1319" s="10">
        <v>45839</v>
      </c>
      <c r="D1319" s="5" t="s">
        <v>196</v>
      </c>
      <c r="E1319" s="18">
        <v>247.21860000000001</v>
      </c>
      <c r="F1319" s="8">
        <v>110706.49619999999</v>
      </c>
      <c r="G1319" s="9">
        <v>58420443</v>
      </c>
      <c r="H1319" s="18">
        <v>64.2851</v>
      </c>
      <c r="I1319" s="8">
        <v>5060.0726000000004</v>
      </c>
      <c r="J1319" s="9">
        <v>6947692</v>
      </c>
      <c r="K1319" s="18">
        <v>311.50369999999998</v>
      </c>
      <c r="L1319" s="8">
        <v>115766.56879999999</v>
      </c>
      <c r="M1319" s="9">
        <v>65368135</v>
      </c>
      <c r="N1319" s="29">
        <v>11.202500000000001</v>
      </c>
      <c r="O1319" s="30">
        <v>11.227499999999999</v>
      </c>
      <c r="P1319" s="30">
        <v>10.6875</v>
      </c>
      <c r="Q1319" s="30">
        <v>10.75</v>
      </c>
      <c r="R1319" s="31">
        <v>-4.0399999999999998E-2</v>
      </c>
    </row>
    <row r="1320" spans="1:18" x14ac:dyDescent="0.2">
      <c r="A1320" s="11">
        <v>45861</v>
      </c>
      <c r="B1320" s="5" t="s">
        <v>240</v>
      </c>
      <c r="C1320" s="10">
        <v>45839</v>
      </c>
      <c r="D1320" s="5" t="s">
        <v>196</v>
      </c>
      <c r="E1320" s="18">
        <v>351.79989999999998</v>
      </c>
      <c r="F1320" s="8">
        <v>185897.2438</v>
      </c>
      <c r="G1320" s="9">
        <v>98074933</v>
      </c>
      <c r="H1320" s="18">
        <v>63.6999</v>
      </c>
      <c r="I1320" s="8">
        <v>5457.6487999999999</v>
      </c>
      <c r="J1320" s="9">
        <v>7503624</v>
      </c>
      <c r="K1320" s="18">
        <v>415.49979999999999</v>
      </c>
      <c r="L1320" s="8">
        <v>191354.89259999999</v>
      </c>
      <c r="M1320" s="9">
        <v>105578557</v>
      </c>
      <c r="N1320" s="29">
        <v>10.7525</v>
      </c>
      <c r="O1320" s="30">
        <v>10.7525</v>
      </c>
      <c r="P1320" s="30">
        <v>10.220000000000001</v>
      </c>
      <c r="Q1320" s="30">
        <v>10.52</v>
      </c>
      <c r="R1320" s="31">
        <v>-2.1600000000000001E-2</v>
      </c>
    </row>
    <row r="1321" spans="1:18" x14ac:dyDescent="0.2">
      <c r="A1321" s="11">
        <v>45862</v>
      </c>
      <c r="B1321" s="5" t="s">
        <v>243</v>
      </c>
      <c r="C1321" s="10">
        <v>45839</v>
      </c>
      <c r="D1321" s="5" t="s">
        <v>196</v>
      </c>
      <c r="E1321" s="18">
        <v>485.42750000000001</v>
      </c>
      <c r="F1321" s="8">
        <v>503027.12650000001</v>
      </c>
      <c r="G1321" s="9">
        <v>266382618</v>
      </c>
      <c r="H1321" s="18">
        <v>67.078100000000006</v>
      </c>
      <c r="I1321" s="8">
        <v>5883.6719000000003</v>
      </c>
      <c r="J1321" s="9">
        <v>8364053</v>
      </c>
      <c r="K1321" s="18">
        <v>552.50559999999996</v>
      </c>
      <c r="L1321" s="8">
        <v>508910.79840000003</v>
      </c>
      <c r="M1321" s="9">
        <v>274746671</v>
      </c>
      <c r="N1321" s="29">
        <v>10.515000000000001</v>
      </c>
      <c r="O1321" s="30">
        <v>11.105</v>
      </c>
      <c r="P1321" s="30">
        <v>9.8674999999999997</v>
      </c>
      <c r="Q1321" s="30">
        <v>10.72</v>
      </c>
      <c r="R1321" s="31">
        <v>1.95E-2</v>
      </c>
    </row>
    <row r="1322" spans="1:18" x14ac:dyDescent="0.2">
      <c r="A1322" s="11">
        <v>45863</v>
      </c>
      <c r="B1322" s="5" t="s">
        <v>241</v>
      </c>
      <c r="C1322" s="10">
        <v>45839</v>
      </c>
      <c r="D1322" s="5" t="s">
        <v>196</v>
      </c>
      <c r="E1322" s="18">
        <v>381.86369999999999</v>
      </c>
      <c r="F1322" s="8">
        <v>124022.9562</v>
      </c>
      <c r="G1322" s="9">
        <v>65567568</v>
      </c>
      <c r="H1322" s="18">
        <v>61.993200000000002</v>
      </c>
      <c r="I1322" s="8">
        <v>6154.3343999999997</v>
      </c>
      <c r="J1322" s="9">
        <v>8676413</v>
      </c>
      <c r="K1322" s="18">
        <v>443.8569</v>
      </c>
      <c r="L1322" s="8">
        <v>130177.29059999999</v>
      </c>
      <c r="M1322" s="9">
        <v>74243981</v>
      </c>
      <c r="N1322" s="29">
        <v>10.7225</v>
      </c>
      <c r="O1322" s="30">
        <v>11.5825</v>
      </c>
      <c r="P1322" s="30">
        <v>10.612500000000001</v>
      </c>
      <c r="Q1322" s="30">
        <v>11.28</v>
      </c>
      <c r="R1322" s="31">
        <v>5.1999999999999998E-2</v>
      </c>
    </row>
    <row r="1323" spans="1:18" x14ac:dyDescent="0.2">
      <c r="A1323" s="11">
        <v>45866</v>
      </c>
      <c r="B1323" s="5" t="s">
        <v>244</v>
      </c>
      <c r="C1323" s="10">
        <v>45839</v>
      </c>
      <c r="D1323" s="5" t="s">
        <v>196</v>
      </c>
      <c r="E1323" s="18">
        <v>417.79259999999999</v>
      </c>
      <c r="F1323" s="8">
        <v>149546.67749999999</v>
      </c>
      <c r="G1323" s="9">
        <v>79535634</v>
      </c>
      <c r="H1323" s="18">
        <v>62.527799999999999</v>
      </c>
      <c r="I1323" s="8">
        <v>6408.4561999999996</v>
      </c>
      <c r="J1323" s="9">
        <v>8824559</v>
      </c>
      <c r="K1323" s="18">
        <v>480.32040000000001</v>
      </c>
      <c r="L1323" s="8">
        <v>155955.13370000001</v>
      </c>
      <c r="M1323" s="9">
        <v>88360193</v>
      </c>
      <c r="N1323" s="29">
        <v>11.275</v>
      </c>
      <c r="O1323" s="30">
        <v>12.23</v>
      </c>
      <c r="P1323" s="30">
        <v>10.324999999999999</v>
      </c>
      <c r="Q1323" s="30">
        <v>12.06</v>
      </c>
      <c r="R1323" s="31">
        <v>6.9599999999999995E-2</v>
      </c>
    </row>
    <row r="1324" spans="1:18" x14ac:dyDescent="0.2">
      <c r="A1324" s="11">
        <v>45867</v>
      </c>
      <c r="B1324" s="5" t="s">
        <v>242</v>
      </c>
      <c r="C1324" s="10">
        <v>45839</v>
      </c>
      <c r="D1324" s="5" t="s">
        <v>196</v>
      </c>
      <c r="E1324" s="18">
        <v>344.24939999999998</v>
      </c>
      <c r="F1324" s="8">
        <v>139347.02429999999</v>
      </c>
      <c r="G1324" s="9">
        <v>74251961</v>
      </c>
      <c r="H1324" s="18">
        <v>54.973700000000001</v>
      </c>
      <c r="I1324" s="8">
        <v>5552.9704000000002</v>
      </c>
      <c r="J1324" s="9">
        <v>7817206</v>
      </c>
      <c r="K1324" s="18">
        <v>399.22309999999999</v>
      </c>
      <c r="L1324" s="8">
        <v>144899.99470000001</v>
      </c>
      <c r="M1324" s="9">
        <v>82069167</v>
      </c>
      <c r="N1324" s="29">
        <v>12.0625</v>
      </c>
      <c r="O1324" s="30">
        <v>12.3</v>
      </c>
      <c r="P1324" s="30">
        <v>11.4</v>
      </c>
      <c r="Q1324" s="30">
        <v>11.53</v>
      </c>
      <c r="R1324" s="31">
        <v>-4.41E-2</v>
      </c>
    </row>
    <row r="1325" spans="1:18" x14ac:dyDescent="0.2">
      <c r="A1325" s="11">
        <v>45868</v>
      </c>
      <c r="B1325" s="5" t="s">
        <v>240</v>
      </c>
      <c r="C1325" s="10">
        <v>45839</v>
      </c>
      <c r="D1325" s="5" t="s">
        <v>196</v>
      </c>
      <c r="E1325" s="18">
        <v>434.41750000000002</v>
      </c>
      <c r="F1325" s="8">
        <v>222317.46059999999</v>
      </c>
      <c r="G1325" s="9">
        <v>118118831</v>
      </c>
      <c r="H1325" s="18">
        <v>53.8994</v>
      </c>
      <c r="I1325" s="8">
        <v>5338.7154</v>
      </c>
      <c r="J1325" s="9">
        <v>7519770</v>
      </c>
      <c r="K1325" s="18">
        <v>488.31689999999998</v>
      </c>
      <c r="L1325" s="8">
        <v>227656.17600000001</v>
      </c>
      <c r="M1325" s="9">
        <v>125638601</v>
      </c>
      <c r="N1325" s="29">
        <v>11.525</v>
      </c>
      <c r="O1325" s="30">
        <v>11.775</v>
      </c>
      <c r="P1325" s="30">
        <v>10.612500000000001</v>
      </c>
      <c r="Q1325" s="30">
        <v>11.21</v>
      </c>
      <c r="R1325" s="31">
        <v>-2.7300000000000001E-2</v>
      </c>
    </row>
    <row r="1326" spans="1:18" x14ac:dyDescent="0.2">
      <c r="A1326" s="11">
        <v>45869</v>
      </c>
      <c r="B1326" s="5" t="s">
        <v>243</v>
      </c>
      <c r="C1326" s="10">
        <v>45839</v>
      </c>
      <c r="D1326" s="5" t="s">
        <v>196</v>
      </c>
      <c r="E1326" s="18">
        <v>836.30409999999995</v>
      </c>
      <c r="F1326" s="8">
        <v>750700.75800000003</v>
      </c>
      <c r="G1326" s="9">
        <v>398861888</v>
      </c>
      <c r="H1326" s="18">
        <v>66.250600000000006</v>
      </c>
      <c r="I1326" s="8">
        <v>4768.1085999999996</v>
      </c>
      <c r="J1326" s="9">
        <v>6641940</v>
      </c>
      <c r="K1326" s="18">
        <v>902.55470000000003</v>
      </c>
      <c r="L1326" s="8">
        <v>755468.86659999995</v>
      </c>
      <c r="M1326" s="9">
        <v>405503828</v>
      </c>
      <c r="N1326" s="29">
        <v>11.205</v>
      </c>
      <c r="O1326" s="30">
        <v>12.12</v>
      </c>
      <c r="P1326" s="30">
        <v>11.205</v>
      </c>
      <c r="Q1326" s="30">
        <v>11.54</v>
      </c>
      <c r="R1326" s="31">
        <v>2.9899999999999999E-2</v>
      </c>
    </row>
    <row r="1327" spans="1:18" x14ac:dyDescent="0.2">
      <c r="A1327" s="11">
        <v>45870</v>
      </c>
      <c r="B1327" s="5" t="s">
        <v>241</v>
      </c>
      <c r="C1327" s="10">
        <v>45870</v>
      </c>
      <c r="D1327" s="5" t="s">
        <v>196</v>
      </c>
      <c r="E1327" s="18">
        <v>451.64600000000002</v>
      </c>
      <c r="F1327" s="8">
        <v>121823.51179999999</v>
      </c>
      <c r="G1327" s="9">
        <v>65245898</v>
      </c>
      <c r="H1327" s="18">
        <v>66.006500000000003</v>
      </c>
      <c r="I1327" s="8">
        <v>3700.6664999999998</v>
      </c>
      <c r="J1327" s="9">
        <v>5190637</v>
      </c>
      <c r="K1327" s="18">
        <v>517.65250000000003</v>
      </c>
      <c r="L1327" s="8">
        <v>125524.1783</v>
      </c>
      <c r="M1327" s="9">
        <v>70436535</v>
      </c>
      <c r="N1327" s="29">
        <v>11.5425</v>
      </c>
      <c r="O1327" s="30">
        <v>12.11</v>
      </c>
      <c r="P1327" s="30">
        <v>11.4025</v>
      </c>
      <c r="Q1327" s="30">
        <v>11.98</v>
      </c>
      <c r="R1327" s="31">
        <v>3.7900000000000003E-2</v>
      </c>
    </row>
    <row r="1328" spans="1:18" x14ac:dyDescent="0.2">
      <c r="A1328" s="11">
        <v>45873</v>
      </c>
      <c r="B1328" s="5" t="s">
        <v>244</v>
      </c>
      <c r="C1328" s="10">
        <v>45870</v>
      </c>
      <c r="D1328" s="5" t="s">
        <v>196</v>
      </c>
      <c r="E1328" s="18">
        <v>359.74009999999998</v>
      </c>
      <c r="F1328" s="8">
        <v>111373.56449999999</v>
      </c>
      <c r="G1328" s="9">
        <v>59837332</v>
      </c>
      <c r="H1328" s="18">
        <v>63.833799999999997</v>
      </c>
      <c r="I1328" s="8">
        <v>3655.7375999999999</v>
      </c>
      <c r="J1328" s="9">
        <v>5008447</v>
      </c>
      <c r="K1328" s="18">
        <v>423.57389999999998</v>
      </c>
      <c r="L1328" s="8">
        <v>115029.3021</v>
      </c>
      <c r="M1328" s="9">
        <v>64845779</v>
      </c>
      <c r="N1328" s="29">
        <v>11.975</v>
      </c>
      <c r="O1328" s="30">
        <v>12.63</v>
      </c>
      <c r="P1328" s="30">
        <v>11.8025</v>
      </c>
      <c r="Q1328" s="30">
        <v>11.97</v>
      </c>
      <c r="R1328" s="31">
        <v>-4.0000000000000002E-4</v>
      </c>
    </row>
    <row r="1329" spans="1:18" x14ac:dyDescent="0.2">
      <c r="A1329" s="11">
        <v>45874</v>
      </c>
      <c r="B1329" s="5" t="s">
        <v>242</v>
      </c>
      <c r="C1329" s="10">
        <v>45870</v>
      </c>
      <c r="D1329" s="5" t="s">
        <v>196</v>
      </c>
      <c r="E1329" s="18">
        <v>283.19810000000001</v>
      </c>
      <c r="F1329" s="8">
        <v>105380.76240000001</v>
      </c>
      <c r="G1329" s="9">
        <v>56658776</v>
      </c>
      <c r="H1329" s="18">
        <v>56.354900000000001</v>
      </c>
      <c r="I1329" s="8">
        <v>3287.9128999999998</v>
      </c>
      <c r="J1329" s="9">
        <v>4528417</v>
      </c>
      <c r="K1329" s="18">
        <v>339.553</v>
      </c>
      <c r="L1329" s="8">
        <v>108668.6753</v>
      </c>
      <c r="M1329" s="9">
        <v>61187193</v>
      </c>
      <c r="N1329" s="29">
        <v>11.967499999999999</v>
      </c>
      <c r="O1329" s="30">
        <v>12.1775</v>
      </c>
      <c r="P1329" s="30">
        <v>11.64</v>
      </c>
      <c r="Q1329" s="30">
        <v>11.71</v>
      </c>
      <c r="R1329" s="31">
        <v>-2.1499999999999998E-2</v>
      </c>
    </row>
    <row r="1330" spans="1:18" x14ac:dyDescent="0.2">
      <c r="A1330" s="11">
        <v>45875</v>
      </c>
      <c r="B1330" s="5" t="s">
        <v>240</v>
      </c>
      <c r="C1330" s="10">
        <v>45870</v>
      </c>
      <c r="D1330" s="5" t="s">
        <v>196</v>
      </c>
      <c r="E1330" s="18">
        <v>412.12329999999997</v>
      </c>
      <c r="F1330" s="8">
        <v>195605.53820000001</v>
      </c>
      <c r="G1330" s="9">
        <v>105490242</v>
      </c>
      <c r="H1330" s="18">
        <v>59.030299999999997</v>
      </c>
      <c r="I1330" s="8">
        <v>3627.0457000000001</v>
      </c>
      <c r="J1330" s="9">
        <v>5059368</v>
      </c>
      <c r="K1330" s="18">
        <v>471.15359999999998</v>
      </c>
      <c r="L1330" s="8">
        <v>199232.5839</v>
      </c>
      <c r="M1330" s="9">
        <v>110549610</v>
      </c>
      <c r="N1330" s="29">
        <v>11.7125</v>
      </c>
      <c r="O1330" s="30">
        <v>12.047499999999999</v>
      </c>
      <c r="P1330" s="30">
        <v>10.657500000000001</v>
      </c>
      <c r="Q1330" s="30">
        <v>11.96</v>
      </c>
      <c r="R1330" s="31">
        <v>2.1100000000000001E-2</v>
      </c>
    </row>
    <row r="1331" spans="1:18" x14ac:dyDescent="0.2">
      <c r="A1331" s="11">
        <v>45876</v>
      </c>
      <c r="B1331" s="5" t="s">
        <v>243</v>
      </c>
      <c r="C1331" s="10">
        <v>45870</v>
      </c>
      <c r="D1331" s="5" t="s">
        <v>196</v>
      </c>
      <c r="E1331" s="18">
        <v>638.35979999999995</v>
      </c>
      <c r="F1331" s="8">
        <v>608851.24490000005</v>
      </c>
      <c r="G1331" s="9">
        <v>330887228</v>
      </c>
      <c r="H1331" s="18">
        <v>59.378599999999999</v>
      </c>
      <c r="I1331" s="8">
        <v>3751.8247000000001</v>
      </c>
      <c r="J1331" s="9">
        <v>5393577</v>
      </c>
      <c r="K1331" s="18">
        <v>697.73839999999996</v>
      </c>
      <c r="L1331" s="8">
        <v>612603.06960000005</v>
      </c>
      <c r="M1331" s="9">
        <v>336280805</v>
      </c>
      <c r="N1331" s="29">
        <v>11.96</v>
      </c>
      <c r="O1331" s="30">
        <v>12.307499999999999</v>
      </c>
      <c r="P1331" s="30">
        <v>11.555</v>
      </c>
      <c r="Q1331" s="30">
        <v>11.69</v>
      </c>
      <c r="R1331" s="31">
        <v>-2.2599999999999999E-2</v>
      </c>
    </row>
    <row r="1332" spans="1:18" x14ac:dyDescent="0.2">
      <c r="A1332" s="11">
        <v>45877</v>
      </c>
      <c r="B1332" s="5" t="s">
        <v>241</v>
      </c>
      <c r="C1332" s="10">
        <v>45870</v>
      </c>
      <c r="D1332" s="5" t="s">
        <v>196</v>
      </c>
      <c r="E1332" s="18">
        <v>390.92009999999999</v>
      </c>
      <c r="F1332" s="8">
        <v>117081.9359</v>
      </c>
      <c r="G1332" s="9">
        <v>63288503</v>
      </c>
      <c r="H1332" s="18">
        <v>60.210700000000003</v>
      </c>
      <c r="I1332" s="8">
        <v>3818.6734999999999</v>
      </c>
      <c r="J1332" s="9">
        <v>5468022</v>
      </c>
      <c r="K1332" s="18">
        <v>451.13080000000002</v>
      </c>
      <c r="L1332" s="8">
        <v>120900.6094</v>
      </c>
      <c r="M1332" s="9">
        <v>68756525</v>
      </c>
      <c r="N1332" s="29">
        <v>11.6875</v>
      </c>
      <c r="O1332" s="30">
        <v>12.1975</v>
      </c>
      <c r="P1332" s="30">
        <v>10.897500000000001</v>
      </c>
      <c r="Q1332" s="30">
        <v>12.03</v>
      </c>
      <c r="R1332" s="31">
        <v>2.93E-2</v>
      </c>
    </row>
    <row r="1333" spans="1:18" x14ac:dyDescent="0.2">
      <c r="A1333" s="11">
        <v>45880</v>
      </c>
      <c r="B1333" s="5" t="s">
        <v>244</v>
      </c>
      <c r="C1333" s="10">
        <v>45870</v>
      </c>
      <c r="D1333" s="5" t="s">
        <v>196</v>
      </c>
      <c r="E1333" s="18">
        <v>369.9502</v>
      </c>
      <c r="F1333" s="8">
        <v>121559.07829999999</v>
      </c>
      <c r="G1333" s="9">
        <v>65874313</v>
      </c>
      <c r="H1333" s="18">
        <v>56.087299999999999</v>
      </c>
      <c r="I1333" s="8">
        <v>3654.4502000000002</v>
      </c>
      <c r="J1333" s="9">
        <v>5456169</v>
      </c>
      <c r="K1333" s="18">
        <v>426.03750000000002</v>
      </c>
      <c r="L1333" s="8">
        <v>125213.5285</v>
      </c>
      <c r="M1333" s="9">
        <v>71330482</v>
      </c>
      <c r="N1333" s="29">
        <v>12.032500000000001</v>
      </c>
      <c r="O1333" s="30">
        <v>12.73</v>
      </c>
      <c r="P1333" s="30">
        <v>12.032500000000001</v>
      </c>
      <c r="Q1333" s="30">
        <v>12.22</v>
      </c>
      <c r="R1333" s="31">
        <v>1.5599999999999999E-2</v>
      </c>
    </row>
    <row r="1334" spans="1:18" x14ac:dyDescent="0.2">
      <c r="A1334" s="11">
        <v>45881</v>
      </c>
      <c r="B1334" s="5" t="s">
        <v>242</v>
      </c>
      <c r="C1334" s="10">
        <v>45870</v>
      </c>
      <c r="D1334" s="5" t="s">
        <v>196</v>
      </c>
      <c r="E1334" s="18">
        <v>394.78750000000002</v>
      </c>
      <c r="F1334" s="8">
        <v>164039.58040000001</v>
      </c>
      <c r="G1334" s="9">
        <v>88574824</v>
      </c>
      <c r="H1334" s="18">
        <v>49.510899999999999</v>
      </c>
      <c r="I1334" s="8">
        <v>3604.0414999999998</v>
      </c>
      <c r="J1334" s="9">
        <v>5205117</v>
      </c>
      <c r="K1334" s="18">
        <v>444.29840000000002</v>
      </c>
      <c r="L1334" s="8">
        <v>167643.6219</v>
      </c>
      <c r="M1334" s="9">
        <v>93779941</v>
      </c>
      <c r="N1334" s="29">
        <v>12.217499999999999</v>
      </c>
      <c r="O1334" s="30">
        <v>12.422499999999999</v>
      </c>
      <c r="P1334" s="30">
        <v>11.595000000000001</v>
      </c>
      <c r="Q1334" s="30">
        <v>12.23</v>
      </c>
      <c r="R1334" s="31">
        <v>1E-3</v>
      </c>
    </row>
    <row r="1335" spans="1:18" x14ac:dyDescent="0.2">
      <c r="A1335" s="11">
        <v>45882</v>
      </c>
      <c r="B1335" s="5" t="s">
        <v>240</v>
      </c>
      <c r="C1335" s="10">
        <v>45870</v>
      </c>
      <c r="D1335" s="5" t="s">
        <v>196</v>
      </c>
      <c r="E1335" s="18">
        <v>460.07420000000002</v>
      </c>
      <c r="F1335" s="8">
        <v>223699.53140000001</v>
      </c>
      <c r="G1335" s="9">
        <v>120835566</v>
      </c>
      <c r="H1335" s="18">
        <v>58.3566</v>
      </c>
      <c r="I1335" s="8">
        <v>4149.1806999999999</v>
      </c>
      <c r="J1335" s="9">
        <v>5636916</v>
      </c>
      <c r="K1335" s="18">
        <v>518.43079999999998</v>
      </c>
      <c r="L1335" s="8">
        <v>227848.7121</v>
      </c>
      <c r="M1335" s="9">
        <v>126472482</v>
      </c>
      <c r="N1335" s="29">
        <v>12.2325</v>
      </c>
      <c r="O1335" s="30">
        <v>12.352499999999999</v>
      </c>
      <c r="P1335" s="30">
        <v>10.7775</v>
      </c>
      <c r="Q1335" s="30">
        <v>12.14</v>
      </c>
      <c r="R1335" s="31">
        <v>-7.6E-3</v>
      </c>
    </row>
    <row r="1336" spans="1:18" x14ac:dyDescent="0.2">
      <c r="A1336" s="11">
        <v>45883</v>
      </c>
      <c r="B1336" s="5" t="s">
        <v>243</v>
      </c>
      <c r="C1336" s="10">
        <v>45870</v>
      </c>
      <c r="D1336" s="5" t="s">
        <v>196</v>
      </c>
      <c r="E1336" s="18">
        <v>470.69450000000001</v>
      </c>
      <c r="F1336" s="8">
        <v>460714.50569999998</v>
      </c>
      <c r="G1336" s="9">
        <v>249012625</v>
      </c>
      <c r="H1336" s="18">
        <v>48.350499999999997</v>
      </c>
      <c r="I1336" s="8">
        <v>3732.0655999999999</v>
      </c>
      <c r="J1336" s="9">
        <v>5214595</v>
      </c>
      <c r="K1336" s="18">
        <v>519.04499999999996</v>
      </c>
      <c r="L1336" s="8">
        <v>464446.57130000001</v>
      </c>
      <c r="M1336" s="9">
        <v>254227220</v>
      </c>
      <c r="N1336" s="29">
        <v>12.14</v>
      </c>
      <c r="O1336" s="30">
        <v>12.47</v>
      </c>
      <c r="P1336" s="30">
        <v>11.4725</v>
      </c>
      <c r="Q1336" s="30">
        <v>12.36</v>
      </c>
      <c r="R1336" s="31">
        <v>1.8100000000000002E-2</v>
      </c>
    </row>
    <row r="1337" spans="1:18" x14ac:dyDescent="0.2">
      <c r="A1337" s="11">
        <v>45887</v>
      </c>
      <c r="B1337" s="5" t="s">
        <v>244</v>
      </c>
      <c r="C1337" s="10">
        <v>45870</v>
      </c>
      <c r="D1337" s="5" t="s">
        <v>196</v>
      </c>
      <c r="E1337" s="18">
        <v>375.84800000000001</v>
      </c>
      <c r="F1337" s="8">
        <v>120289.6008</v>
      </c>
      <c r="G1337" s="9">
        <v>63937868</v>
      </c>
      <c r="H1337" s="18">
        <v>77.637500000000003</v>
      </c>
      <c r="I1337" s="8">
        <v>6358.6863999999996</v>
      </c>
      <c r="J1337" s="9">
        <v>8849487</v>
      </c>
      <c r="K1337" s="18">
        <v>453.4855</v>
      </c>
      <c r="L1337" s="8">
        <v>126648.28720000001</v>
      </c>
      <c r="M1337" s="9">
        <v>72787355</v>
      </c>
      <c r="N1337" s="29">
        <v>12.355</v>
      </c>
      <c r="O1337" s="30">
        <v>13.465</v>
      </c>
      <c r="P1337" s="30">
        <v>11.75</v>
      </c>
      <c r="Q1337" s="30">
        <v>12.34</v>
      </c>
      <c r="R1337" s="31">
        <v>-1.1999999999999999E-3</v>
      </c>
    </row>
    <row r="1338" spans="1:18" x14ac:dyDescent="0.2">
      <c r="A1338" s="11">
        <v>45888</v>
      </c>
      <c r="B1338" s="5" t="s">
        <v>242</v>
      </c>
      <c r="C1338" s="10">
        <v>45870</v>
      </c>
      <c r="D1338" s="5" t="s">
        <v>196</v>
      </c>
      <c r="E1338" s="18">
        <v>269.435</v>
      </c>
      <c r="F1338" s="8">
        <v>115180.1404</v>
      </c>
      <c r="G1338" s="9">
        <v>61276361</v>
      </c>
      <c r="H1338" s="18">
        <v>60.684699999999999</v>
      </c>
      <c r="I1338" s="8">
        <v>5329.6810999999998</v>
      </c>
      <c r="J1338" s="9">
        <v>7518507</v>
      </c>
      <c r="K1338" s="18">
        <v>330.11970000000002</v>
      </c>
      <c r="L1338" s="8">
        <v>120509.82150000001</v>
      </c>
      <c r="M1338" s="9">
        <v>68794868</v>
      </c>
      <c r="N1338" s="29">
        <v>12.34</v>
      </c>
      <c r="O1338" s="30">
        <v>12.34</v>
      </c>
      <c r="P1338" s="30">
        <v>11.76</v>
      </c>
      <c r="Q1338" s="30">
        <v>11.79</v>
      </c>
      <c r="R1338" s="31">
        <v>-4.4600000000000001E-2</v>
      </c>
    </row>
    <row r="1339" spans="1:18" x14ac:dyDescent="0.2">
      <c r="A1339" s="11">
        <v>45889</v>
      </c>
      <c r="B1339" s="5" t="s">
        <v>240</v>
      </c>
      <c r="C1339" s="10">
        <v>45870</v>
      </c>
      <c r="D1339" s="5" t="s">
        <v>196</v>
      </c>
      <c r="E1339" s="18">
        <v>370.233</v>
      </c>
      <c r="F1339" s="8">
        <v>187681.65059999999</v>
      </c>
      <c r="G1339" s="9">
        <v>99803751</v>
      </c>
      <c r="H1339" s="18">
        <v>64.377300000000005</v>
      </c>
      <c r="I1339" s="8">
        <v>5653.9859999999999</v>
      </c>
      <c r="J1339" s="9">
        <v>8152288</v>
      </c>
      <c r="K1339" s="18">
        <v>434.6103</v>
      </c>
      <c r="L1339" s="8">
        <v>193335.6366</v>
      </c>
      <c r="M1339" s="9">
        <v>107956039</v>
      </c>
      <c r="N1339" s="29">
        <v>11.79</v>
      </c>
      <c r="O1339" s="30">
        <v>11.99</v>
      </c>
      <c r="P1339" s="30">
        <v>10.185</v>
      </c>
      <c r="Q1339" s="30">
        <v>11.79</v>
      </c>
      <c r="R1339" s="31">
        <v>0</v>
      </c>
    </row>
    <row r="1340" spans="1:18" x14ac:dyDescent="0.2">
      <c r="A1340" s="11">
        <v>45890</v>
      </c>
      <c r="B1340" s="5" t="s">
        <v>243</v>
      </c>
      <c r="C1340" s="10">
        <v>45870</v>
      </c>
      <c r="D1340" s="5" t="s">
        <v>196</v>
      </c>
      <c r="E1340" s="18">
        <v>474.9674</v>
      </c>
      <c r="F1340" s="8">
        <v>486581.6398</v>
      </c>
      <c r="G1340" s="9">
        <v>258239880</v>
      </c>
      <c r="H1340" s="18">
        <v>59.927399999999999</v>
      </c>
      <c r="I1340" s="8">
        <v>5541.6558999999997</v>
      </c>
      <c r="J1340" s="9">
        <v>7753228</v>
      </c>
      <c r="K1340" s="18">
        <v>534.89480000000003</v>
      </c>
      <c r="L1340" s="8">
        <v>492123.29570000002</v>
      </c>
      <c r="M1340" s="9">
        <v>265993108</v>
      </c>
      <c r="N1340" s="29">
        <v>11.785</v>
      </c>
      <c r="O1340" s="30">
        <v>11.8925</v>
      </c>
      <c r="P1340" s="30">
        <v>10.0875</v>
      </c>
      <c r="Q1340" s="30">
        <v>11.37</v>
      </c>
      <c r="R1340" s="31">
        <v>-3.5200000000000002E-2</v>
      </c>
    </row>
    <row r="1341" spans="1:18" x14ac:dyDescent="0.2">
      <c r="A1341" s="11">
        <v>45891</v>
      </c>
      <c r="B1341" s="5" t="s">
        <v>241</v>
      </c>
      <c r="C1341" s="10">
        <v>45870</v>
      </c>
      <c r="D1341" s="5" t="s">
        <v>196</v>
      </c>
      <c r="E1341" s="18">
        <v>332.8032</v>
      </c>
      <c r="F1341" s="8">
        <v>114546.8798</v>
      </c>
      <c r="G1341" s="9">
        <v>60620270</v>
      </c>
      <c r="H1341" s="18">
        <v>51.910200000000003</v>
      </c>
      <c r="I1341" s="8">
        <v>5565.7241000000004</v>
      </c>
      <c r="J1341" s="9">
        <v>7797446</v>
      </c>
      <c r="K1341" s="18">
        <v>384.71339999999998</v>
      </c>
      <c r="L1341" s="8">
        <v>120112.6039</v>
      </c>
      <c r="M1341" s="9">
        <v>68417716</v>
      </c>
      <c r="N1341" s="29">
        <v>11.3725</v>
      </c>
      <c r="O1341" s="30">
        <v>11.785</v>
      </c>
      <c r="P1341" s="30">
        <v>10.695</v>
      </c>
      <c r="Q1341" s="30">
        <v>11.73</v>
      </c>
      <c r="R1341" s="31">
        <v>3.1399999999999997E-2</v>
      </c>
    </row>
    <row r="1342" spans="1:18" x14ac:dyDescent="0.2">
      <c r="A1342" s="11">
        <v>45894</v>
      </c>
      <c r="B1342" s="5" t="s">
        <v>244</v>
      </c>
      <c r="C1342" s="10">
        <v>45870</v>
      </c>
      <c r="D1342" s="5" t="s">
        <v>196</v>
      </c>
      <c r="E1342" s="18">
        <v>304.73259999999999</v>
      </c>
      <c r="F1342" s="8">
        <v>130227.06849999999</v>
      </c>
      <c r="G1342" s="9">
        <v>69053649</v>
      </c>
      <c r="H1342" s="18">
        <v>49.976399999999998</v>
      </c>
      <c r="I1342" s="8">
        <v>5627.4147000000003</v>
      </c>
      <c r="J1342" s="9">
        <v>7979952</v>
      </c>
      <c r="K1342" s="18">
        <v>354.709</v>
      </c>
      <c r="L1342" s="8">
        <v>135854.48319999999</v>
      </c>
      <c r="M1342" s="9">
        <v>77033601</v>
      </c>
      <c r="N1342" s="29">
        <v>11.727499999999999</v>
      </c>
      <c r="O1342" s="30">
        <v>12.3475</v>
      </c>
      <c r="P1342" s="30">
        <v>11.545</v>
      </c>
      <c r="Q1342" s="30">
        <v>11.76</v>
      </c>
      <c r="R1342" s="31">
        <v>2.8E-3</v>
      </c>
    </row>
    <row r="1343" spans="1:18" x14ac:dyDescent="0.2">
      <c r="A1343" s="11">
        <v>45895</v>
      </c>
      <c r="B1343" s="5" t="s">
        <v>242</v>
      </c>
      <c r="C1343" s="10">
        <v>45870</v>
      </c>
      <c r="D1343" s="5" t="s">
        <v>196</v>
      </c>
      <c r="E1343" s="18">
        <v>344.20229999999998</v>
      </c>
      <c r="F1343" s="8">
        <v>167995.02059999999</v>
      </c>
      <c r="G1343" s="9">
        <v>89530319</v>
      </c>
      <c r="H1343" s="18">
        <v>53.866500000000002</v>
      </c>
      <c r="I1343" s="8">
        <v>6080.8181999999997</v>
      </c>
      <c r="J1343" s="9">
        <v>8462044</v>
      </c>
      <c r="K1343" s="18">
        <v>398.06880000000001</v>
      </c>
      <c r="L1343" s="8">
        <v>174075.8388</v>
      </c>
      <c r="M1343" s="9">
        <v>97992363</v>
      </c>
      <c r="N1343" s="29">
        <v>11.7575</v>
      </c>
      <c r="O1343" s="30">
        <v>12.547499999999999</v>
      </c>
      <c r="P1343" s="30">
        <v>10.9275</v>
      </c>
      <c r="Q1343" s="30">
        <v>12.19</v>
      </c>
      <c r="R1343" s="31">
        <v>3.6799999999999999E-2</v>
      </c>
    </row>
    <row r="1344" spans="1:18" x14ac:dyDescent="0.2">
      <c r="A1344" s="11">
        <v>45897</v>
      </c>
      <c r="B1344" s="5" t="s">
        <v>243</v>
      </c>
      <c r="C1344" s="10">
        <v>45870</v>
      </c>
      <c r="D1344" s="5" t="s">
        <v>196</v>
      </c>
      <c r="E1344" s="18">
        <v>726.59220000000005</v>
      </c>
      <c r="F1344" s="8">
        <v>656269.34169999999</v>
      </c>
      <c r="G1344" s="9">
        <v>354124882</v>
      </c>
      <c r="H1344" s="18">
        <v>53.969200000000001</v>
      </c>
      <c r="I1344" s="8">
        <v>4112.366</v>
      </c>
      <c r="J1344" s="9">
        <v>5727853</v>
      </c>
      <c r="K1344" s="18">
        <v>780.56140000000005</v>
      </c>
      <c r="L1344" s="8">
        <v>660381.70770000003</v>
      </c>
      <c r="M1344" s="9">
        <v>359852735</v>
      </c>
      <c r="N1344" s="29">
        <v>12.192500000000001</v>
      </c>
      <c r="O1344" s="30">
        <v>13.145</v>
      </c>
      <c r="P1344" s="30">
        <v>11.574999999999999</v>
      </c>
      <c r="Q1344" s="30">
        <v>12.18</v>
      </c>
      <c r="R1344" s="31">
        <v>-1E-3</v>
      </c>
    </row>
    <row r="1345" spans="1:18" x14ac:dyDescent="0.2">
      <c r="A1345" s="11">
        <v>45898</v>
      </c>
      <c r="B1345" s="5" t="s">
        <v>241</v>
      </c>
      <c r="C1345" s="10">
        <v>45870</v>
      </c>
      <c r="D1345" s="5" t="s">
        <v>196</v>
      </c>
      <c r="E1345" s="18">
        <v>462.86720000000003</v>
      </c>
      <c r="F1345" s="8">
        <v>180662.24419999999</v>
      </c>
      <c r="G1345" s="9">
        <v>97742994</v>
      </c>
      <c r="H1345" s="18">
        <v>51.391100000000002</v>
      </c>
      <c r="I1345" s="8">
        <v>2882.0455000000002</v>
      </c>
      <c r="J1345" s="9">
        <v>4081253</v>
      </c>
      <c r="K1345" s="18">
        <v>514.25829999999996</v>
      </c>
      <c r="L1345" s="8">
        <v>183544.28969999999</v>
      </c>
      <c r="M1345" s="9">
        <v>101824247</v>
      </c>
      <c r="N1345" s="29">
        <v>12.1775</v>
      </c>
      <c r="O1345" s="30">
        <v>12.202500000000001</v>
      </c>
      <c r="P1345" s="30">
        <v>11.592499999999999</v>
      </c>
      <c r="Q1345" s="30">
        <v>11.75</v>
      </c>
      <c r="R1345" s="31">
        <v>-3.5099999999999999E-2</v>
      </c>
    </row>
    <row r="1346" spans="1:18" x14ac:dyDescent="0.2">
      <c r="A1346" s="11">
        <v>45901</v>
      </c>
      <c r="B1346" s="5" t="s">
        <v>244</v>
      </c>
      <c r="C1346" s="10">
        <v>45901</v>
      </c>
      <c r="D1346" s="5" t="s">
        <v>196</v>
      </c>
      <c r="E1346" s="18">
        <v>390.9366</v>
      </c>
      <c r="F1346" s="8">
        <v>209398.22649999999</v>
      </c>
      <c r="G1346" s="9">
        <v>113411096</v>
      </c>
      <c r="H1346" s="18">
        <v>51.291600000000003</v>
      </c>
      <c r="I1346" s="8">
        <v>2831.0893000000001</v>
      </c>
      <c r="J1346" s="9">
        <v>3960703</v>
      </c>
      <c r="K1346" s="18">
        <v>442.22820000000002</v>
      </c>
      <c r="L1346" s="8">
        <v>212229.31580000001</v>
      </c>
      <c r="M1346" s="9">
        <v>117371799</v>
      </c>
      <c r="N1346" s="29">
        <v>11.7525</v>
      </c>
      <c r="O1346" s="30">
        <v>12.195</v>
      </c>
      <c r="P1346" s="30">
        <v>11.234999999999999</v>
      </c>
      <c r="Q1346" s="30">
        <v>11.29</v>
      </c>
      <c r="R1346" s="31">
        <v>-3.9399999999999998E-2</v>
      </c>
    </row>
    <row r="1347" spans="1:18" x14ac:dyDescent="0.2">
      <c r="A1347" s="11">
        <v>45902</v>
      </c>
      <c r="B1347" s="5" t="s">
        <v>242</v>
      </c>
      <c r="C1347" s="10">
        <v>45901</v>
      </c>
      <c r="D1347" s="5" t="s">
        <v>196</v>
      </c>
      <c r="E1347" s="18">
        <v>687.1096</v>
      </c>
      <c r="F1347" s="8">
        <v>668426.32010000001</v>
      </c>
      <c r="G1347" s="9">
        <v>361333276</v>
      </c>
      <c r="H1347" s="18">
        <v>56.100999999999999</v>
      </c>
      <c r="I1347" s="8">
        <v>3086.7053000000001</v>
      </c>
      <c r="J1347" s="9">
        <v>4346312</v>
      </c>
      <c r="K1347" s="18">
        <v>743.2106</v>
      </c>
      <c r="L1347" s="8">
        <v>671513.02540000004</v>
      </c>
      <c r="M1347" s="9">
        <v>365679588</v>
      </c>
      <c r="N1347" s="29">
        <v>11.2925</v>
      </c>
      <c r="O1347" s="30">
        <v>11.782500000000001</v>
      </c>
      <c r="P1347" s="30">
        <v>10.78</v>
      </c>
      <c r="Q1347" s="30">
        <v>11.4</v>
      </c>
      <c r="R1347" s="31">
        <v>9.4999999999999998E-3</v>
      </c>
    </row>
    <row r="1348" spans="1:18" x14ac:dyDescent="0.2">
      <c r="A1348" s="11">
        <v>45903</v>
      </c>
      <c r="B1348" s="5" t="s">
        <v>240</v>
      </c>
      <c r="C1348" s="10">
        <v>45901</v>
      </c>
      <c r="D1348" s="5" t="s">
        <v>196</v>
      </c>
      <c r="E1348" s="18">
        <v>371.74149999999997</v>
      </c>
      <c r="F1348" s="8">
        <v>117034.5989</v>
      </c>
      <c r="G1348" s="9">
        <v>63125962</v>
      </c>
      <c r="H1348" s="18">
        <v>55.097900000000003</v>
      </c>
      <c r="I1348" s="8">
        <v>3078.8465000000001</v>
      </c>
      <c r="J1348" s="9">
        <v>4196289</v>
      </c>
      <c r="K1348" s="18">
        <v>426.83940000000001</v>
      </c>
      <c r="L1348" s="8">
        <v>120113.4454</v>
      </c>
      <c r="M1348" s="9">
        <v>67322251</v>
      </c>
      <c r="N1348" s="29">
        <v>11.4</v>
      </c>
      <c r="O1348" s="30">
        <v>11.577500000000001</v>
      </c>
      <c r="P1348" s="30">
        <v>10.85</v>
      </c>
      <c r="Q1348" s="30">
        <v>10.93</v>
      </c>
      <c r="R1348" s="31">
        <v>-4.1200000000000001E-2</v>
      </c>
    </row>
    <row r="1349" spans="1:18" x14ac:dyDescent="0.2">
      <c r="A1349" s="11">
        <v>45904</v>
      </c>
      <c r="B1349" s="5" t="s">
        <v>243</v>
      </c>
      <c r="C1349" s="10">
        <v>45901</v>
      </c>
      <c r="D1349" s="5" t="s">
        <v>196</v>
      </c>
      <c r="E1349" s="18">
        <v>388.08499999999998</v>
      </c>
      <c r="F1349" s="8">
        <v>142313.59099999999</v>
      </c>
      <c r="G1349" s="9">
        <v>76217754</v>
      </c>
      <c r="H1349" s="18">
        <v>60.923999999999999</v>
      </c>
      <c r="I1349" s="8">
        <v>3711.7732000000001</v>
      </c>
      <c r="J1349" s="9">
        <v>5072285</v>
      </c>
      <c r="K1349" s="18">
        <v>449.00900000000001</v>
      </c>
      <c r="L1349" s="8">
        <v>146025.36420000001</v>
      </c>
      <c r="M1349" s="9">
        <v>81290039</v>
      </c>
      <c r="N1349" s="29">
        <v>10.93</v>
      </c>
      <c r="O1349" s="30">
        <v>11.237500000000001</v>
      </c>
      <c r="P1349" s="30">
        <v>10.4925</v>
      </c>
      <c r="Q1349" s="30">
        <v>10.85</v>
      </c>
      <c r="R1349" s="31">
        <v>-7.3000000000000001E-3</v>
      </c>
    </row>
    <row r="1350" spans="1:18" x14ac:dyDescent="0.2">
      <c r="A1350" s="11">
        <v>45905</v>
      </c>
      <c r="B1350" s="5" t="s">
        <v>241</v>
      </c>
      <c r="C1350" s="10">
        <v>45901</v>
      </c>
      <c r="D1350" s="5" t="s">
        <v>196</v>
      </c>
      <c r="E1350" s="18">
        <v>531.53769999999997</v>
      </c>
      <c r="F1350" s="8">
        <v>237674.31469999999</v>
      </c>
      <c r="G1350" s="9">
        <v>127763107</v>
      </c>
      <c r="H1350" s="18">
        <v>53.065800000000003</v>
      </c>
      <c r="I1350" s="8">
        <v>3288.0133000000001</v>
      </c>
      <c r="J1350" s="9">
        <v>4638002</v>
      </c>
      <c r="K1350" s="18">
        <v>584.60350000000005</v>
      </c>
      <c r="L1350" s="8">
        <v>240962.32800000001</v>
      </c>
      <c r="M1350" s="9">
        <v>132401109</v>
      </c>
      <c r="N1350" s="29">
        <v>10.852499999999999</v>
      </c>
      <c r="O1350" s="30">
        <v>11.435</v>
      </c>
      <c r="P1350" s="30">
        <v>9.9525000000000006</v>
      </c>
      <c r="Q1350" s="30">
        <v>10.78</v>
      </c>
      <c r="R1350" s="31">
        <v>-6.7000000000000002E-3</v>
      </c>
    </row>
    <row r="1351" spans="1:18" x14ac:dyDescent="0.2">
      <c r="A1351" s="11">
        <v>45908</v>
      </c>
      <c r="B1351" s="5" t="s">
        <v>244</v>
      </c>
      <c r="C1351" s="10">
        <v>45901</v>
      </c>
      <c r="D1351" s="5" t="s">
        <v>196</v>
      </c>
      <c r="E1351" s="18">
        <v>468.90100000000001</v>
      </c>
      <c r="F1351" s="8">
        <v>260589.06709999999</v>
      </c>
      <c r="G1351" s="9">
        <v>139763147</v>
      </c>
      <c r="H1351" s="18">
        <v>53.144100000000002</v>
      </c>
      <c r="I1351" s="8">
        <v>3412.7145</v>
      </c>
      <c r="J1351" s="9">
        <v>4694768</v>
      </c>
      <c r="K1351" s="18">
        <v>522.04510000000005</v>
      </c>
      <c r="L1351" s="8">
        <v>264001.78159999999</v>
      </c>
      <c r="M1351" s="9">
        <v>144457915</v>
      </c>
      <c r="N1351" s="29">
        <v>10.78</v>
      </c>
      <c r="O1351" s="30">
        <v>11.0825</v>
      </c>
      <c r="P1351" s="30">
        <v>10.42</v>
      </c>
      <c r="Q1351" s="30">
        <v>10.84</v>
      </c>
      <c r="R1351" s="31">
        <v>5.5999999999999999E-3</v>
      </c>
    </row>
    <row r="1352" spans="1:18" x14ac:dyDescent="0.2">
      <c r="A1352" s="11">
        <v>45909</v>
      </c>
      <c r="B1352" s="5" t="s">
        <v>242</v>
      </c>
      <c r="C1352" s="10">
        <v>45901</v>
      </c>
      <c r="D1352" s="5" t="s">
        <v>196</v>
      </c>
      <c r="E1352" s="18">
        <v>517.44349999999997</v>
      </c>
      <c r="F1352" s="8">
        <v>507840.01319999999</v>
      </c>
      <c r="G1352" s="9">
        <v>272349616</v>
      </c>
      <c r="H1352" s="18">
        <v>49.615900000000003</v>
      </c>
      <c r="I1352" s="8">
        <v>3158.3062</v>
      </c>
      <c r="J1352" s="9">
        <v>4391563</v>
      </c>
      <c r="K1352" s="18">
        <v>567.05939999999998</v>
      </c>
      <c r="L1352" s="8">
        <v>510998.31939999998</v>
      </c>
      <c r="M1352" s="9">
        <v>276741179</v>
      </c>
      <c r="N1352" s="29">
        <v>10.8375</v>
      </c>
      <c r="O1352" s="30">
        <v>11.45</v>
      </c>
      <c r="P1352" s="30">
        <v>9.8524999999999991</v>
      </c>
      <c r="Q1352" s="30">
        <v>10.69</v>
      </c>
      <c r="R1352" s="31">
        <v>-1.3599999999999999E-2</v>
      </c>
    </row>
    <row r="1353" spans="1:18" x14ac:dyDescent="0.2">
      <c r="A1353" s="11">
        <v>45910</v>
      </c>
      <c r="B1353" s="5" t="s">
        <v>240</v>
      </c>
      <c r="C1353" s="10">
        <v>45901</v>
      </c>
      <c r="D1353" s="5" t="s">
        <v>196</v>
      </c>
      <c r="E1353" s="18">
        <v>324.37709999999998</v>
      </c>
      <c r="F1353" s="8">
        <v>102274.8146</v>
      </c>
      <c r="G1353" s="9">
        <v>54359796</v>
      </c>
      <c r="H1353" s="18">
        <v>68.391199999999998</v>
      </c>
      <c r="I1353" s="8">
        <v>4267.0667000000003</v>
      </c>
      <c r="J1353" s="9">
        <v>6008337</v>
      </c>
      <c r="K1353" s="18">
        <v>392.76830000000001</v>
      </c>
      <c r="L1353" s="8">
        <v>106541.88129999999</v>
      </c>
      <c r="M1353" s="9">
        <v>60368133</v>
      </c>
      <c r="N1353" s="29">
        <v>10.685</v>
      </c>
      <c r="O1353" s="30">
        <v>10.84</v>
      </c>
      <c r="P1353" s="30">
        <v>10.2475</v>
      </c>
      <c r="Q1353" s="30">
        <v>10.54</v>
      </c>
      <c r="R1353" s="31">
        <v>-1.3599999999999999E-2</v>
      </c>
    </row>
    <row r="1354" spans="1:18" x14ac:dyDescent="0.2">
      <c r="A1354" s="11">
        <v>45911</v>
      </c>
      <c r="B1354" s="5" t="s">
        <v>243</v>
      </c>
      <c r="C1354" s="10">
        <v>45901</v>
      </c>
      <c r="D1354" s="5" t="s">
        <v>196</v>
      </c>
      <c r="E1354" s="18">
        <v>215.48740000000001</v>
      </c>
      <c r="F1354" s="8">
        <v>82346.760699999999</v>
      </c>
      <c r="G1354" s="9">
        <v>43807410</v>
      </c>
      <c r="H1354" s="18">
        <v>66.733900000000006</v>
      </c>
      <c r="I1354" s="8">
        <v>4129.9166999999998</v>
      </c>
      <c r="J1354" s="9">
        <v>5822803</v>
      </c>
      <c r="K1354" s="18">
        <v>282.22129999999999</v>
      </c>
      <c r="L1354" s="8">
        <v>86476.6774</v>
      </c>
      <c r="M1354" s="9">
        <v>49630213</v>
      </c>
      <c r="N1354" s="29">
        <v>10.5375</v>
      </c>
      <c r="O1354" s="30">
        <v>10.7775</v>
      </c>
      <c r="P1354" s="30">
        <v>10.182499999999999</v>
      </c>
      <c r="Q1354" s="30">
        <v>10.36</v>
      </c>
      <c r="R1354" s="31">
        <v>-1.6799999999999999E-2</v>
      </c>
    </row>
    <row r="1355" spans="1:18" x14ac:dyDescent="0.2">
      <c r="A1355" s="11">
        <v>45912</v>
      </c>
      <c r="B1355" s="5" t="s">
        <v>241</v>
      </c>
      <c r="C1355" s="10">
        <v>45901</v>
      </c>
      <c r="D1355" s="5" t="s">
        <v>196</v>
      </c>
      <c r="E1355" s="18">
        <v>290.137</v>
      </c>
      <c r="F1355" s="8">
        <v>130751.17720000001</v>
      </c>
      <c r="G1355" s="9">
        <v>69435211</v>
      </c>
      <c r="H1355" s="18">
        <v>66.027000000000001</v>
      </c>
      <c r="I1355" s="8">
        <v>4388.2096000000001</v>
      </c>
      <c r="J1355" s="9">
        <v>6078695</v>
      </c>
      <c r="K1355" s="18">
        <v>356.16399999999999</v>
      </c>
      <c r="L1355" s="8">
        <v>135139.38680000001</v>
      </c>
      <c r="M1355" s="9">
        <v>75513906</v>
      </c>
      <c r="N1355" s="29">
        <v>10.36</v>
      </c>
      <c r="O1355" s="30">
        <v>10.36</v>
      </c>
      <c r="P1355" s="30">
        <v>9.85</v>
      </c>
      <c r="Q1355" s="30">
        <v>10.119999999999999</v>
      </c>
      <c r="R1355" s="31">
        <v>-2.3199999999999998E-2</v>
      </c>
    </row>
    <row r="1356" spans="1:18" x14ac:dyDescent="0.2">
      <c r="A1356" s="11">
        <v>45915</v>
      </c>
      <c r="B1356" s="5" t="s">
        <v>244</v>
      </c>
      <c r="C1356" s="10">
        <v>45901</v>
      </c>
      <c r="D1356" s="5" t="s">
        <v>196</v>
      </c>
      <c r="E1356" s="18">
        <v>294.54500000000002</v>
      </c>
      <c r="F1356" s="8">
        <v>176468.264</v>
      </c>
      <c r="G1356" s="9">
        <v>93645560</v>
      </c>
      <c r="H1356" s="18">
        <v>58.127000000000002</v>
      </c>
      <c r="I1356" s="8">
        <v>3959.7574</v>
      </c>
      <c r="J1356" s="9">
        <v>5663809</v>
      </c>
      <c r="K1356" s="18">
        <v>352.67200000000003</v>
      </c>
      <c r="L1356" s="8">
        <v>180428.0214</v>
      </c>
      <c r="M1356" s="9">
        <v>99309369</v>
      </c>
      <c r="N1356" s="29">
        <v>10.1225</v>
      </c>
      <c r="O1356" s="30">
        <v>10.682499999999999</v>
      </c>
      <c r="P1356" s="30">
        <v>9.9024999999999999</v>
      </c>
      <c r="Q1356" s="30">
        <v>10.4</v>
      </c>
      <c r="R1356" s="31">
        <v>2.7400000000000001E-2</v>
      </c>
    </row>
    <row r="1357" spans="1:18" x14ac:dyDescent="0.2">
      <c r="A1357" s="11">
        <v>45916</v>
      </c>
      <c r="B1357" s="5" t="s">
        <v>242</v>
      </c>
      <c r="C1357" s="10">
        <v>45901</v>
      </c>
      <c r="D1357" s="5" t="s">
        <v>196</v>
      </c>
      <c r="E1357" s="18">
        <v>442.05759999999998</v>
      </c>
      <c r="F1357" s="8">
        <v>466163.97840000002</v>
      </c>
      <c r="G1357" s="9">
        <v>246947087</v>
      </c>
      <c r="H1357" s="18">
        <v>57.112699999999997</v>
      </c>
      <c r="I1357" s="8">
        <v>4311.8460999999998</v>
      </c>
      <c r="J1357" s="9">
        <v>5982665</v>
      </c>
      <c r="K1357" s="18">
        <v>499.1703</v>
      </c>
      <c r="L1357" s="8">
        <v>470475.82449999999</v>
      </c>
      <c r="M1357" s="9">
        <v>252929752</v>
      </c>
      <c r="N1357" s="29">
        <v>10.397500000000001</v>
      </c>
      <c r="O1357" s="30">
        <v>10.5</v>
      </c>
      <c r="P1357" s="30">
        <v>9.7550000000000008</v>
      </c>
      <c r="Q1357" s="30">
        <v>10.27</v>
      </c>
      <c r="R1357" s="31">
        <v>-1.23E-2</v>
      </c>
    </row>
    <row r="1358" spans="1:18" x14ac:dyDescent="0.2">
      <c r="A1358" s="11">
        <v>45917</v>
      </c>
      <c r="B1358" s="5" t="s">
        <v>240</v>
      </c>
      <c r="C1358" s="10">
        <v>45901</v>
      </c>
      <c r="D1358" s="5" t="s">
        <v>196</v>
      </c>
      <c r="E1358" s="18">
        <v>260.40199999999999</v>
      </c>
      <c r="F1358" s="8">
        <v>86704.820200000002</v>
      </c>
      <c r="G1358" s="9">
        <v>45493292</v>
      </c>
      <c r="H1358" s="18">
        <v>76.131200000000007</v>
      </c>
      <c r="I1358" s="8">
        <v>5756.6094999999996</v>
      </c>
      <c r="J1358" s="9">
        <v>7955889</v>
      </c>
      <c r="K1358" s="18">
        <v>336.53320000000002</v>
      </c>
      <c r="L1358" s="8">
        <v>92461.429699999993</v>
      </c>
      <c r="M1358" s="9">
        <v>53449181</v>
      </c>
      <c r="N1358" s="29">
        <v>10.272500000000001</v>
      </c>
      <c r="O1358" s="30">
        <v>10.3575</v>
      </c>
      <c r="P1358" s="30">
        <v>9.6150000000000002</v>
      </c>
      <c r="Q1358" s="30">
        <v>10.25</v>
      </c>
      <c r="R1358" s="31">
        <v>-2.2000000000000001E-3</v>
      </c>
    </row>
    <row r="1359" spans="1:18" x14ac:dyDescent="0.2">
      <c r="A1359" s="11">
        <v>45918</v>
      </c>
      <c r="B1359" s="5" t="s">
        <v>243</v>
      </c>
      <c r="C1359" s="10">
        <v>45901</v>
      </c>
      <c r="D1359" s="5" t="s">
        <v>196</v>
      </c>
      <c r="E1359" s="18">
        <v>260.29500000000002</v>
      </c>
      <c r="F1359" s="8">
        <v>108591.7815</v>
      </c>
      <c r="G1359" s="9">
        <v>56912637</v>
      </c>
      <c r="H1359" s="18">
        <v>65.934899999999999</v>
      </c>
      <c r="I1359" s="8">
        <v>5144.9138999999996</v>
      </c>
      <c r="J1359" s="9">
        <v>7024254</v>
      </c>
      <c r="K1359" s="18">
        <v>326.22989999999999</v>
      </c>
      <c r="L1359" s="8">
        <v>113736.6954</v>
      </c>
      <c r="M1359" s="9">
        <v>63936891</v>
      </c>
      <c r="N1359" s="29">
        <v>10.2475</v>
      </c>
      <c r="O1359" s="30">
        <v>10.2475</v>
      </c>
      <c r="P1359" s="30">
        <v>9.4924999999999997</v>
      </c>
      <c r="Q1359" s="30">
        <v>9.89</v>
      </c>
      <c r="R1359" s="31">
        <v>-3.49E-2</v>
      </c>
    </row>
    <row r="1360" spans="1:18" x14ac:dyDescent="0.2">
      <c r="A1360" s="11">
        <v>45919</v>
      </c>
      <c r="B1360" s="5" t="s">
        <v>241</v>
      </c>
      <c r="C1360" s="10">
        <v>45901</v>
      </c>
      <c r="D1360" s="5" t="s">
        <v>196</v>
      </c>
      <c r="E1360" s="18">
        <v>374.7199</v>
      </c>
      <c r="F1360" s="8">
        <v>181386.4736</v>
      </c>
      <c r="G1360" s="9">
        <v>95193393</v>
      </c>
      <c r="H1360" s="18">
        <v>77.325900000000004</v>
      </c>
      <c r="I1360" s="8">
        <v>5768.6424999999999</v>
      </c>
      <c r="J1360" s="9">
        <v>7826753</v>
      </c>
      <c r="K1360" s="18">
        <v>452.04579999999999</v>
      </c>
      <c r="L1360" s="8">
        <v>187155.11610000001</v>
      </c>
      <c r="M1360" s="9">
        <v>103020146</v>
      </c>
      <c r="N1360" s="29">
        <v>9.8849999999999998</v>
      </c>
      <c r="O1360" s="30">
        <v>10.255000000000001</v>
      </c>
      <c r="P1360" s="30">
        <v>9.3975000000000009</v>
      </c>
      <c r="Q1360" s="30">
        <v>9.9700000000000006</v>
      </c>
      <c r="R1360" s="31">
        <v>8.6E-3</v>
      </c>
    </row>
    <row r="1361" spans="1:18" x14ac:dyDescent="0.2">
      <c r="A1361" s="11">
        <v>45922</v>
      </c>
      <c r="B1361" s="5" t="s">
        <v>244</v>
      </c>
      <c r="C1361" s="10">
        <v>45901</v>
      </c>
      <c r="D1361" s="5" t="s">
        <v>196</v>
      </c>
      <c r="E1361" s="18">
        <v>402.77449999999999</v>
      </c>
      <c r="F1361" s="8">
        <v>252534.14439999999</v>
      </c>
      <c r="G1361" s="9">
        <v>132869990</v>
      </c>
      <c r="H1361" s="18">
        <v>83.852500000000006</v>
      </c>
      <c r="I1361" s="8">
        <v>6531.7581</v>
      </c>
      <c r="J1361" s="9">
        <v>9052657</v>
      </c>
      <c r="K1361" s="18">
        <v>486.62700000000001</v>
      </c>
      <c r="L1361" s="8">
        <v>259065.9025</v>
      </c>
      <c r="M1361" s="9">
        <v>141922647</v>
      </c>
      <c r="N1361" s="29">
        <v>9.9674999999999994</v>
      </c>
      <c r="O1361" s="30">
        <v>10.7325</v>
      </c>
      <c r="P1361" s="30">
        <v>9.9674999999999994</v>
      </c>
      <c r="Q1361" s="30">
        <v>10.56</v>
      </c>
      <c r="R1361" s="31">
        <v>5.9400000000000001E-2</v>
      </c>
    </row>
    <row r="1362" spans="1:18" x14ac:dyDescent="0.2">
      <c r="A1362" s="11">
        <v>45923</v>
      </c>
      <c r="B1362" s="5" t="s">
        <v>242</v>
      </c>
      <c r="C1362" s="10">
        <v>45901</v>
      </c>
      <c r="D1362" s="5" t="s">
        <v>196</v>
      </c>
      <c r="E1362" s="18">
        <v>618.70960000000002</v>
      </c>
      <c r="F1362" s="8">
        <v>618752.11510000005</v>
      </c>
      <c r="G1362" s="9">
        <v>326836168</v>
      </c>
      <c r="H1362" s="18">
        <v>74.455600000000004</v>
      </c>
      <c r="I1362" s="8">
        <v>6614.0814</v>
      </c>
      <c r="J1362" s="9">
        <v>9007710</v>
      </c>
      <c r="K1362" s="18">
        <v>693.16520000000003</v>
      </c>
      <c r="L1362" s="8">
        <v>625366.19649999996</v>
      </c>
      <c r="M1362" s="9">
        <v>335843878</v>
      </c>
      <c r="N1362" s="29">
        <v>10.557499999999999</v>
      </c>
      <c r="O1362" s="30">
        <v>10.9025</v>
      </c>
      <c r="P1362" s="30">
        <v>9.9625000000000004</v>
      </c>
      <c r="Q1362" s="30">
        <v>10.63</v>
      </c>
      <c r="R1362" s="31">
        <v>6.8999999999999999E-3</v>
      </c>
    </row>
    <row r="1363" spans="1:18" x14ac:dyDescent="0.2">
      <c r="A1363" s="11">
        <v>45924</v>
      </c>
      <c r="B1363" s="5" t="s">
        <v>240</v>
      </c>
      <c r="C1363" s="10">
        <v>45901</v>
      </c>
      <c r="D1363" s="5" t="s">
        <v>196</v>
      </c>
      <c r="E1363" s="18">
        <v>339.96050000000002</v>
      </c>
      <c r="F1363" s="8">
        <v>118497.85550000001</v>
      </c>
      <c r="G1363" s="9">
        <v>62481484</v>
      </c>
      <c r="H1363" s="18">
        <v>63.540999999999997</v>
      </c>
      <c r="I1363" s="8">
        <v>6434.2371000000003</v>
      </c>
      <c r="J1363" s="9">
        <v>8861510</v>
      </c>
      <c r="K1363" s="18">
        <v>403.50150000000002</v>
      </c>
      <c r="L1363" s="8">
        <v>124932.0926</v>
      </c>
      <c r="M1363" s="9">
        <v>71342994</v>
      </c>
      <c r="N1363" s="29">
        <v>10.625</v>
      </c>
      <c r="O1363" s="30">
        <v>10.8925</v>
      </c>
      <c r="P1363" s="30">
        <v>10.112500000000001</v>
      </c>
      <c r="Q1363" s="30">
        <v>10.52</v>
      </c>
      <c r="R1363" s="31">
        <v>-9.9000000000000008E-3</v>
      </c>
    </row>
    <row r="1364" spans="1:18" x14ac:dyDescent="0.2">
      <c r="A1364" s="11">
        <v>45925</v>
      </c>
      <c r="B1364" s="5" t="s">
        <v>243</v>
      </c>
      <c r="C1364" s="10">
        <v>45901</v>
      </c>
      <c r="D1364" s="5" t="s">
        <v>196</v>
      </c>
      <c r="E1364" s="18">
        <v>314.93130000000002</v>
      </c>
      <c r="F1364" s="8">
        <v>123548.4298</v>
      </c>
      <c r="G1364" s="9">
        <v>65259403</v>
      </c>
      <c r="H1364" s="18">
        <v>57.696300000000001</v>
      </c>
      <c r="I1364" s="8">
        <v>6542.5501000000004</v>
      </c>
      <c r="J1364" s="9">
        <v>9177316</v>
      </c>
      <c r="K1364" s="18">
        <v>372.62759999999997</v>
      </c>
      <c r="L1364" s="8">
        <v>130090.97990000001</v>
      </c>
      <c r="M1364" s="9">
        <v>74436719</v>
      </c>
      <c r="N1364" s="29">
        <v>10.522500000000001</v>
      </c>
      <c r="O1364" s="30">
        <v>10.897500000000001</v>
      </c>
      <c r="P1364" s="30">
        <v>10.285</v>
      </c>
      <c r="Q1364" s="30">
        <v>10.78</v>
      </c>
      <c r="R1364" s="31">
        <v>2.4500000000000001E-2</v>
      </c>
    </row>
    <row r="1365" spans="1:18" x14ac:dyDescent="0.2">
      <c r="A1365" s="11">
        <v>45926</v>
      </c>
      <c r="B1365" s="5" t="s">
        <v>241</v>
      </c>
      <c r="C1365" s="10">
        <v>45901</v>
      </c>
      <c r="D1365" s="5" t="s">
        <v>196</v>
      </c>
      <c r="E1365" s="18">
        <v>526.62689999999998</v>
      </c>
      <c r="F1365" s="8">
        <v>225523.40659999999</v>
      </c>
      <c r="G1365" s="9">
        <v>120436945</v>
      </c>
      <c r="H1365" s="18">
        <v>69.517200000000003</v>
      </c>
      <c r="I1365" s="8">
        <v>7936.7888000000003</v>
      </c>
      <c r="J1365" s="9">
        <v>11202404</v>
      </c>
      <c r="K1365" s="18">
        <v>596.14409999999998</v>
      </c>
      <c r="L1365" s="8">
        <v>233460.1954</v>
      </c>
      <c r="M1365" s="9">
        <v>131639349</v>
      </c>
      <c r="N1365" s="29">
        <v>10.782500000000001</v>
      </c>
      <c r="O1365" s="30">
        <v>11.6775</v>
      </c>
      <c r="P1365" s="30">
        <v>10.17</v>
      </c>
      <c r="Q1365" s="30">
        <v>11.43</v>
      </c>
      <c r="R1365" s="31">
        <v>6.0100000000000001E-2</v>
      </c>
    </row>
    <row r="1366" spans="1:18" x14ac:dyDescent="0.2">
      <c r="A1366" s="11">
        <v>45929</v>
      </c>
      <c r="B1366" s="5" t="s">
        <v>244</v>
      </c>
      <c r="C1366" s="10">
        <v>45901</v>
      </c>
      <c r="D1366" s="5" t="s">
        <v>196</v>
      </c>
      <c r="E1366" s="18">
        <v>625.2722</v>
      </c>
      <c r="F1366" s="8">
        <v>340369.98920000001</v>
      </c>
      <c r="G1366" s="9">
        <v>182704841</v>
      </c>
      <c r="H1366" s="18">
        <v>56.015000000000001</v>
      </c>
      <c r="I1366" s="8">
        <v>6253.1457</v>
      </c>
      <c r="J1366" s="9">
        <v>8654361</v>
      </c>
      <c r="K1366" s="18">
        <v>681.28719999999998</v>
      </c>
      <c r="L1366" s="8">
        <v>346623.1349</v>
      </c>
      <c r="M1366" s="9">
        <v>191359202</v>
      </c>
      <c r="N1366" s="29">
        <v>11.425000000000001</v>
      </c>
      <c r="O1366" s="30">
        <v>11.725</v>
      </c>
      <c r="P1366" s="30">
        <v>10.615</v>
      </c>
      <c r="Q1366" s="30">
        <v>11.37</v>
      </c>
      <c r="R1366" s="31">
        <v>-4.7999999999999996E-3</v>
      </c>
    </row>
    <row r="1367" spans="1:18" x14ac:dyDescent="0.2">
      <c r="A1367" s="11">
        <v>45930</v>
      </c>
      <c r="B1367" s="5" t="s">
        <v>242</v>
      </c>
      <c r="C1367" s="10">
        <v>45901</v>
      </c>
      <c r="D1367" s="5" t="s">
        <v>196</v>
      </c>
      <c r="E1367" s="18">
        <v>687.12450000000001</v>
      </c>
      <c r="F1367" s="8">
        <v>650144.32940000005</v>
      </c>
      <c r="G1367" s="9">
        <v>349645791</v>
      </c>
      <c r="H1367" s="18">
        <v>52.254899999999999</v>
      </c>
      <c r="I1367" s="8">
        <v>3987.3114</v>
      </c>
      <c r="J1367" s="9">
        <v>5546253</v>
      </c>
      <c r="K1367" s="18">
        <v>739.37940000000003</v>
      </c>
      <c r="L1367" s="8">
        <v>654131.64080000005</v>
      </c>
      <c r="M1367" s="9">
        <v>355192044</v>
      </c>
      <c r="N1367" s="29">
        <v>11.365</v>
      </c>
      <c r="O1367" s="30">
        <v>11.7875</v>
      </c>
      <c r="P1367" s="30">
        <v>10.93</v>
      </c>
      <c r="Q1367" s="30">
        <v>11.07</v>
      </c>
      <c r="R1367" s="31">
        <v>-2.5999999999999999E-2</v>
      </c>
    </row>
    <row r="1368" spans="1:18" x14ac:dyDescent="0.2">
      <c r="A1368" s="11">
        <v>45931</v>
      </c>
      <c r="B1368" s="5" t="s">
        <v>240</v>
      </c>
      <c r="C1368" s="10">
        <v>45931</v>
      </c>
      <c r="D1368" s="5" t="s">
        <v>197</v>
      </c>
      <c r="E1368" s="18">
        <v>356.89729999999997</v>
      </c>
      <c r="F1368" s="8">
        <v>119143.01700000001</v>
      </c>
      <c r="G1368" s="9">
        <v>63908167</v>
      </c>
      <c r="H1368" s="18">
        <v>64.739000000000004</v>
      </c>
      <c r="I1368" s="8">
        <v>3538.4502000000002</v>
      </c>
      <c r="J1368" s="9">
        <v>4983248</v>
      </c>
      <c r="K1368" s="18">
        <v>421.63630000000001</v>
      </c>
      <c r="L1368" s="8">
        <v>122681.4672</v>
      </c>
      <c r="M1368" s="9">
        <v>68891415</v>
      </c>
      <c r="N1368" s="29">
        <v>11.065</v>
      </c>
      <c r="O1368" s="30">
        <v>11.255000000000001</v>
      </c>
      <c r="P1368" s="30">
        <v>10.1525</v>
      </c>
      <c r="Q1368" s="30">
        <v>10.29</v>
      </c>
      <c r="R1368" s="31">
        <v>-7.0000000000000007E-2</v>
      </c>
    </row>
    <row r="1369" spans="1:18" x14ac:dyDescent="0.2">
      <c r="A1369" s="11">
        <v>45933</v>
      </c>
      <c r="B1369" s="5" t="s">
        <v>241</v>
      </c>
      <c r="C1369" s="10">
        <v>45931</v>
      </c>
      <c r="D1369" s="5" t="s">
        <v>197</v>
      </c>
      <c r="E1369" s="18">
        <v>424.1388</v>
      </c>
      <c r="F1369" s="8">
        <v>190318.53090000001</v>
      </c>
      <c r="G1369" s="9">
        <v>101953245</v>
      </c>
      <c r="H1369" s="18">
        <v>62.1477</v>
      </c>
      <c r="I1369" s="8">
        <v>3504.971</v>
      </c>
      <c r="J1369" s="9">
        <v>4782987</v>
      </c>
      <c r="K1369" s="18">
        <v>486.28649999999999</v>
      </c>
      <c r="L1369" s="8">
        <v>193823.5019</v>
      </c>
      <c r="M1369" s="9">
        <v>106736232</v>
      </c>
      <c r="N1369" s="29">
        <v>10.2875</v>
      </c>
      <c r="O1369" s="30">
        <v>10.6225</v>
      </c>
      <c r="P1369" s="30">
        <v>9.9450000000000003</v>
      </c>
      <c r="Q1369" s="30">
        <v>10.06</v>
      </c>
      <c r="R1369" s="31">
        <v>-2.2100000000000002E-2</v>
      </c>
    </row>
    <row r="1370" spans="1:18" x14ac:dyDescent="0.2">
      <c r="A1370" s="11">
        <v>45936</v>
      </c>
      <c r="B1370" s="5" t="s">
        <v>244</v>
      </c>
      <c r="C1370" s="10">
        <v>45931</v>
      </c>
      <c r="D1370" s="5" t="s">
        <v>197</v>
      </c>
      <c r="E1370" s="18">
        <v>451.67160000000001</v>
      </c>
      <c r="F1370" s="8">
        <v>279519.98220000003</v>
      </c>
      <c r="G1370" s="9">
        <v>149060682</v>
      </c>
      <c r="H1370" s="18">
        <v>68.680000000000007</v>
      </c>
      <c r="I1370" s="8">
        <v>3820.5626999999999</v>
      </c>
      <c r="J1370" s="9">
        <v>5249095</v>
      </c>
      <c r="K1370" s="18">
        <v>520.35159999999996</v>
      </c>
      <c r="L1370" s="8">
        <v>283340.54489999998</v>
      </c>
      <c r="M1370" s="9">
        <v>154309777</v>
      </c>
      <c r="N1370" s="29">
        <v>10.06</v>
      </c>
      <c r="O1370" s="30">
        <v>10.5375</v>
      </c>
      <c r="P1370" s="30">
        <v>9.6575000000000006</v>
      </c>
      <c r="Q1370" s="30">
        <v>10.19</v>
      </c>
      <c r="R1370" s="31">
        <v>1.29E-2</v>
      </c>
    </row>
    <row r="1371" spans="1:18" x14ac:dyDescent="0.2">
      <c r="A1371" s="11">
        <v>45937</v>
      </c>
      <c r="B1371" s="5" t="s">
        <v>242</v>
      </c>
      <c r="C1371" s="10">
        <v>45931</v>
      </c>
      <c r="D1371" s="5" t="s">
        <v>197</v>
      </c>
      <c r="E1371" s="18">
        <v>642.78420000000006</v>
      </c>
      <c r="F1371" s="8">
        <v>657679.88080000004</v>
      </c>
      <c r="G1371" s="9">
        <v>348407492</v>
      </c>
      <c r="H1371" s="18">
        <v>68.295699999999997</v>
      </c>
      <c r="I1371" s="8">
        <v>3814.8717999999999</v>
      </c>
      <c r="J1371" s="9">
        <v>5333042</v>
      </c>
      <c r="K1371" s="18">
        <v>711.07989999999995</v>
      </c>
      <c r="L1371" s="8">
        <v>661494.75260000001</v>
      </c>
      <c r="M1371" s="9">
        <v>353740534</v>
      </c>
      <c r="N1371" s="29">
        <v>10.192500000000001</v>
      </c>
      <c r="O1371" s="30">
        <v>10.45</v>
      </c>
      <c r="P1371" s="30">
        <v>10</v>
      </c>
      <c r="Q1371" s="30">
        <v>10.050000000000001</v>
      </c>
      <c r="R1371" s="31">
        <v>-1.4E-2</v>
      </c>
    </row>
    <row r="1372" spans="1:18" x14ac:dyDescent="0.2">
      <c r="A1372" s="11">
        <v>45938</v>
      </c>
      <c r="B1372" s="5" t="s">
        <v>240</v>
      </c>
      <c r="C1372" s="10">
        <v>45931</v>
      </c>
      <c r="D1372" s="5" t="s">
        <v>197</v>
      </c>
      <c r="E1372" s="18">
        <v>425.24689999999998</v>
      </c>
      <c r="F1372" s="8">
        <v>152646.26670000001</v>
      </c>
      <c r="G1372" s="9">
        <v>80638432</v>
      </c>
      <c r="H1372" s="18">
        <v>63.6995</v>
      </c>
      <c r="I1372" s="8">
        <v>3911.0111999999999</v>
      </c>
      <c r="J1372" s="9">
        <v>5596291</v>
      </c>
      <c r="K1372" s="18">
        <v>488.94639999999998</v>
      </c>
      <c r="L1372" s="8">
        <v>156557.27789999999</v>
      </c>
      <c r="M1372" s="9">
        <v>86234723</v>
      </c>
      <c r="N1372" s="29">
        <v>10.050000000000001</v>
      </c>
      <c r="O1372" s="30">
        <v>10.522500000000001</v>
      </c>
      <c r="P1372" s="30">
        <v>9.6875</v>
      </c>
      <c r="Q1372" s="30">
        <v>10.31</v>
      </c>
      <c r="R1372" s="31">
        <v>2.5899999999999999E-2</v>
      </c>
    </row>
    <row r="1373" spans="1:18" x14ac:dyDescent="0.2">
      <c r="A1373" s="11">
        <v>45939</v>
      </c>
      <c r="B1373" s="5" t="s">
        <v>243</v>
      </c>
      <c r="C1373" s="10">
        <v>45931</v>
      </c>
      <c r="D1373" s="5" t="s">
        <v>197</v>
      </c>
      <c r="E1373" s="18">
        <v>337.1044</v>
      </c>
      <c r="F1373" s="8">
        <v>132638.99969999999</v>
      </c>
      <c r="G1373" s="9">
        <v>70133720</v>
      </c>
      <c r="H1373" s="18">
        <v>67.941000000000003</v>
      </c>
      <c r="I1373" s="8">
        <v>4093.38</v>
      </c>
      <c r="J1373" s="9">
        <v>5768254</v>
      </c>
      <c r="K1373" s="18">
        <v>405.04539999999997</v>
      </c>
      <c r="L1373" s="8">
        <v>136732.37969999999</v>
      </c>
      <c r="M1373" s="9">
        <v>75901974</v>
      </c>
      <c r="N1373" s="29">
        <v>10.3125</v>
      </c>
      <c r="O1373" s="30">
        <v>10.565</v>
      </c>
      <c r="P1373" s="30">
        <v>9.9975000000000005</v>
      </c>
      <c r="Q1373" s="30">
        <v>10.119999999999999</v>
      </c>
      <c r="R1373" s="31">
        <v>-1.8700000000000001E-2</v>
      </c>
    </row>
    <row r="1374" spans="1:18" x14ac:dyDescent="0.2">
      <c r="A1374" s="11">
        <v>45940</v>
      </c>
      <c r="B1374" s="5" t="s">
        <v>241</v>
      </c>
      <c r="C1374" s="10">
        <v>45931</v>
      </c>
      <c r="D1374" s="5" t="s">
        <v>197</v>
      </c>
      <c r="E1374" s="18">
        <v>449.14960000000002</v>
      </c>
      <c r="F1374" s="8">
        <v>193535.89240000001</v>
      </c>
      <c r="G1374" s="9">
        <v>101963001</v>
      </c>
      <c r="H1374" s="18">
        <v>73.835899999999995</v>
      </c>
      <c r="I1374" s="8">
        <v>4732.9254000000001</v>
      </c>
      <c r="J1374" s="9">
        <v>6807548</v>
      </c>
      <c r="K1374" s="18">
        <v>522.9855</v>
      </c>
      <c r="L1374" s="8">
        <v>198268.81779999999</v>
      </c>
      <c r="M1374" s="9">
        <v>108770549</v>
      </c>
      <c r="N1374" s="29">
        <v>10.119999999999999</v>
      </c>
      <c r="O1374" s="30">
        <v>10.342499999999999</v>
      </c>
      <c r="P1374" s="30">
        <v>9.7100000000000009</v>
      </c>
      <c r="Q1374" s="30">
        <v>10.1</v>
      </c>
      <c r="R1374" s="31">
        <v>-2E-3</v>
      </c>
    </row>
    <row r="1375" spans="1:18" x14ac:dyDescent="0.2">
      <c r="A1375" s="11">
        <v>45943</v>
      </c>
      <c r="B1375" s="5" t="s">
        <v>244</v>
      </c>
      <c r="C1375" s="10">
        <v>45931</v>
      </c>
      <c r="D1375" s="5" t="s">
        <v>197</v>
      </c>
      <c r="E1375" s="18">
        <v>493.12</v>
      </c>
      <c r="F1375" s="8">
        <v>263036.54869999998</v>
      </c>
      <c r="G1375" s="9">
        <v>138841517</v>
      </c>
      <c r="H1375" s="18">
        <v>61.976500000000001</v>
      </c>
      <c r="I1375" s="8">
        <v>4128.0819000000001</v>
      </c>
      <c r="J1375" s="9">
        <v>5748113</v>
      </c>
      <c r="K1375" s="18">
        <v>555.09649999999999</v>
      </c>
      <c r="L1375" s="8">
        <v>267164.63059999997</v>
      </c>
      <c r="M1375" s="9">
        <v>144589630</v>
      </c>
      <c r="N1375" s="29">
        <v>10.102499999999999</v>
      </c>
      <c r="O1375" s="30">
        <v>11.2575</v>
      </c>
      <c r="P1375" s="30">
        <v>9.7774999999999999</v>
      </c>
      <c r="Q1375" s="30">
        <v>11.01</v>
      </c>
      <c r="R1375" s="31">
        <v>8.9800000000000005E-2</v>
      </c>
    </row>
    <row r="1376" spans="1:18" x14ac:dyDescent="0.2">
      <c r="A1376" s="11">
        <v>45944</v>
      </c>
      <c r="B1376" s="5" t="s">
        <v>242</v>
      </c>
      <c r="C1376" s="10">
        <v>45931</v>
      </c>
      <c r="D1376" s="5" t="s">
        <v>197</v>
      </c>
      <c r="E1376" s="18">
        <v>724.98249999999996</v>
      </c>
      <c r="F1376" s="8">
        <v>686516.86589999998</v>
      </c>
      <c r="G1376" s="9">
        <v>363099059</v>
      </c>
      <c r="H1376" s="18">
        <v>71.921099999999996</v>
      </c>
      <c r="I1376" s="8">
        <v>4581.7098999999998</v>
      </c>
      <c r="J1376" s="9">
        <v>6384902</v>
      </c>
      <c r="K1376" s="18">
        <v>796.90359999999998</v>
      </c>
      <c r="L1376" s="8">
        <v>691098.57579999999</v>
      </c>
      <c r="M1376" s="9">
        <v>369483961</v>
      </c>
      <c r="N1376" s="29">
        <v>11.0075</v>
      </c>
      <c r="O1376" s="30">
        <v>11.6675</v>
      </c>
      <c r="P1376" s="30">
        <v>10.012499999999999</v>
      </c>
      <c r="Q1376" s="30">
        <v>11.16</v>
      </c>
      <c r="R1376" s="31">
        <v>1.3899999999999999E-2</v>
      </c>
    </row>
    <row r="1377" spans="1:18" x14ac:dyDescent="0.2">
      <c r="A1377" s="11">
        <v>45945</v>
      </c>
      <c r="B1377" s="5" t="s">
        <v>240</v>
      </c>
      <c r="C1377" s="10">
        <v>45931</v>
      </c>
      <c r="D1377" s="5" t="s">
        <v>197</v>
      </c>
      <c r="E1377" s="18">
        <v>362.91460000000001</v>
      </c>
      <c r="F1377" s="8">
        <v>123476.2291</v>
      </c>
      <c r="G1377" s="9">
        <v>64820020</v>
      </c>
      <c r="H1377" s="18">
        <v>71.4298</v>
      </c>
      <c r="I1377" s="8">
        <v>4837.2718999999997</v>
      </c>
      <c r="J1377" s="9">
        <v>6862782</v>
      </c>
      <c r="K1377" s="18">
        <v>434.34440000000001</v>
      </c>
      <c r="L1377" s="8">
        <v>128313.501</v>
      </c>
      <c r="M1377" s="9">
        <v>71682802</v>
      </c>
      <c r="N1377" s="29">
        <v>11.154999999999999</v>
      </c>
      <c r="O1377" s="30">
        <v>11.154999999999999</v>
      </c>
      <c r="P1377" s="30">
        <v>10.432499999999999</v>
      </c>
      <c r="Q1377" s="30">
        <v>10.53</v>
      </c>
      <c r="R1377" s="31">
        <v>-5.6000000000000001E-2</v>
      </c>
    </row>
    <row r="1378" spans="1:18" x14ac:dyDescent="0.2">
      <c r="A1378" s="11">
        <v>45946</v>
      </c>
      <c r="B1378" s="5" t="s">
        <v>243</v>
      </c>
      <c r="C1378" s="10">
        <v>45931</v>
      </c>
      <c r="D1378" s="5" t="s">
        <v>197</v>
      </c>
      <c r="E1378" s="18">
        <v>353.97</v>
      </c>
      <c r="F1378" s="8">
        <v>136310.83670000001</v>
      </c>
      <c r="G1378" s="9">
        <v>71132450</v>
      </c>
      <c r="H1378" s="18">
        <v>82.833500000000001</v>
      </c>
      <c r="I1378" s="8">
        <v>5735.643</v>
      </c>
      <c r="J1378" s="9">
        <v>7829564</v>
      </c>
      <c r="K1378" s="18">
        <v>436.80349999999999</v>
      </c>
      <c r="L1378" s="8">
        <v>142046.4797</v>
      </c>
      <c r="M1378" s="9">
        <v>78962014</v>
      </c>
      <c r="N1378" s="29">
        <v>10.53</v>
      </c>
      <c r="O1378" s="30">
        <v>11.057499999999999</v>
      </c>
      <c r="P1378" s="30">
        <v>10.3825</v>
      </c>
      <c r="Q1378" s="30">
        <v>10.87</v>
      </c>
      <c r="R1378" s="31">
        <v>3.2300000000000002E-2</v>
      </c>
    </row>
    <row r="1379" spans="1:18" x14ac:dyDescent="0.2">
      <c r="A1379" s="11">
        <v>45947</v>
      </c>
      <c r="B1379" s="5" t="s">
        <v>241</v>
      </c>
      <c r="C1379" s="10">
        <v>45931</v>
      </c>
      <c r="D1379" s="5" t="s">
        <v>197</v>
      </c>
      <c r="E1379" s="18">
        <v>728.13739999999996</v>
      </c>
      <c r="F1379" s="8">
        <v>314961.2243</v>
      </c>
      <c r="G1379" s="9">
        <v>163101251</v>
      </c>
      <c r="H1379" s="18">
        <v>84.5535</v>
      </c>
      <c r="I1379" s="8">
        <v>6914.6904999999997</v>
      </c>
      <c r="J1379" s="9">
        <v>9387653</v>
      </c>
      <c r="K1379" s="18">
        <v>812.69090000000006</v>
      </c>
      <c r="L1379" s="8">
        <v>321875.91480000003</v>
      </c>
      <c r="M1379" s="9">
        <v>172488904</v>
      </c>
      <c r="N1379" s="29">
        <v>10.865</v>
      </c>
      <c r="O1379" s="30">
        <v>11.81</v>
      </c>
      <c r="P1379" s="30">
        <v>9.7750000000000004</v>
      </c>
      <c r="Q1379" s="30">
        <v>11.63</v>
      </c>
      <c r="R1379" s="31">
        <v>7.0400000000000004E-2</v>
      </c>
    </row>
    <row r="1380" spans="1:18" x14ac:dyDescent="0.2">
      <c r="A1380" s="11">
        <v>45950</v>
      </c>
      <c r="B1380" s="5" t="s">
        <v>244</v>
      </c>
      <c r="C1380" s="10">
        <v>45931</v>
      </c>
      <c r="D1380" s="5" t="s">
        <v>197</v>
      </c>
      <c r="E1380" s="18">
        <v>684.96529999999996</v>
      </c>
      <c r="F1380" s="8">
        <v>641840.83539999998</v>
      </c>
      <c r="G1380" s="9">
        <v>330782864</v>
      </c>
      <c r="H1380" s="18">
        <v>72.6751</v>
      </c>
      <c r="I1380" s="8">
        <v>6665.8606</v>
      </c>
      <c r="J1380" s="9">
        <v>8806320</v>
      </c>
      <c r="K1380" s="18">
        <v>757.6404</v>
      </c>
      <c r="L1380" s="8">
        <v>648506.696</v>
      </c>
      <c r="M1380" s="9">
        <v>339589184</v>
      </c>
      <c r="N1380" s="29">
        <v>11.625</v>
      </c>
      <c r="O1380" s="30">
        <v>11.8775</v>
      </c>
      <c r="P1380" s="30">
        <v>10.6675</v>
      </c>
      <c r="Q1380" s="30">
        <v>11.36</v>
      </c>
      <c r="R1380" s="31">
        <v>-2.2800000000000001E-2</v>
      </c>
    </row>
    <row r="1381" spans="1:18" x14ac:dyDescent="0.2">
      <c r="A1381" s="11">
        <v>45951</v>
      </c>
      <c r="B1381" s="5" t="s">
        <v>242</v>
      </c>
      <c r="C1381" s="10">
        <v>45931</v>
      </c>
      <c r="D1381" s="5" t="s">
        <v>197</v>
      </c>
      <c r="E1381" s="18">
        <v>68.424099999999996</v>
      </c>
      <c r="F1381" s="8">
        <v>26044.891899999999</v>
      </c>
      <c r="G1381" s="9">
        <v>13341242</v>
      </c>
      <c r="H1381" s="18">
        <v>9.3361000000000001</v>
      </c>
      <c r="I1381" s="8">
        <v>1020.4831</v>
      </c>
      <c r="J1381" s="9">
        <v>1379634</v>
      </c>
      <c r="K1381" s="18">
        <v>77.760199999999998</v>
      </c>
      <c r="L1381" s="8">
        <v>27065.375</v>
      </c>
      <c r="M1381" s="9">
        <v>14720876</v>
      </c>
      <c r="N1381" s="29">
        <v>11.355</v>
      </c>
      <c r="O1381" s="30">
        <v>11.595000000000001</v>
      </c>
      <c r="P1381" s="30">
        <v>10.7</v>
      </c>
      <c r="Q1381" s="30">
        <v>11.3</v>
      </c>
      <c r="R1381" s="31">
        <v>-4.7999999999999996E-3</v>
      </c>
    </row>
    <row r="1382" spans="1:18" x14ac:dyDescent="0.2">
      <c r="A1382" s="11">
        <v>45953</v>
      </c>
      <c r="B1382" s="5" t="s">
        <v>243</v>
      </c>
      <c r="C1382" s="10">
        <v>45931</v>
      </c>
      <c r="D1382" s="5" t="s">
        <v>197</v>
      </c>
      <c r="E1382" s="18">
        <v>432.29689999999999</v>
      </c>
      <c r="F1382" s="8">
        <v>150345.90839999999</v>
      </c>
      <c r="G1382" s="9">
        <v>76696774</v>
      </c>
      <c r="H1382" s="18">
        <v>77.444999999999993</v>
      </c>
      <c r="I1382" s="8">
        <v>7854.3602000000001</v>
      </c>
      <c r="J1382" s="9">
        <v>10739992</v>
      </c>
      <c r="K1382" s="18">
        <v>509.74189999999999</v>
      </c>
      <c r="L1382" s="8">
        <v>158200.26860000001</v>
      </c>
      <c r="M1382" s="9">
        <v>87436766</v>
      </c>
      <c r="N1382" s="29">
        <v>11.297499999999999</v>
      </c>
      <c r="O1382" s="30">
        <v>12.05</v>
      </c>
      <c r="P1382" s="30">
        <v>10.737500000000001</v>
      </c>
      <c r="Q1382" s="30">
        <v>11.73</v>
      </c>
      <c r="R1382" s="31">
        <v>3.8300000000000001E-2</v>
      </c>
    </row>
    <row r="1383" spans="1:18" x14ac:dyDescent="0.2">
      <c r="A1383" s="11">
        <v>45954</v>
      </c>
      <c r="B1383" s="5" t="s">
        <v>241</v>
      </c>
      <c r="C1383" s="10">
        <v>45931</v>
      </c>
      <c r="D1383" s="5" t="s">
        <v>197</v>
      </c>
      <c r="E1383" s="18">
        <v>655.45609999999999</v>
      </c>
      <c r="F1383" s="8">
        <v>267943.93699999998</v>
      </c>
      <c r="G1383" s="9">
        <v>137340602</v>
      </c>
      <c r="H1383" s="18">
        <v>60.979399999999998</v>
      </c>
      <c r="I1383" s="8">
        <v>6594.8073000000004</v>
      </c>
      <c r="J1383" s="9">
        <v>8723632</v>
      </c>
      <c r="K1383" s="18">
        <v>716.43550000000005</v>
      </c>
      <c r="L1383" s="8">
        <v>274538.74430000002</v>
      </c>
      <c r="M1383" s="9">
        <v>146064234</v>
      </c>
      <c r="N1383" s="29">
        <v>11.7325</v>
      </c>
      <c r="O1383" s="30">
        <v>11.94</v>
      </c>
      <c r="P1383" s="30">
        <v>11.4375</v>
      </c>
      <c r="Q1383" s="30">
        <v>11.59</v>
      </c>
      <c r="R1383" s="31">
        <v>-1.21E-2</v>
      </c>
    </row>
    <row r="1384" spans="1:18" x14ac:dyDescent="0.2">
      <c r="A1384" s="11">
        <v>45957</v>
      </c>
      <c r="B1384" s="5" t="s">
        <v>244</v>
      </c>
      <c r="C1384" s="10">
        <v>45931</v>
      </c>
      <c r="D1384" s="5" t="s">
        <v>197</v>
      </c>
      <c r="E1384" s="18">
        <v>617.09320000000002</v>
      </c>
      <c r="F1384" s="8">
        <v>297513.58439999999</v>
      </c>
      <c r="G1384" s="9">
        <v>152089191</v>
      </c>
      <c r="H1384" s="18">
        <v>65.502099999999999</v>
      </c>
      <c r="I1384" s="8">
        <v>6696.1017000000002</v>
      </c>
      <c r="J1384" s="9">
        <v>8879150</v>
      </c>
      <c r="K1384" s="18">
        <v>682.59529999999995</v>
      </c>
      <c r="L1384" s="8">
        <v>304209.68609999999</v>
      </c>
      <c r="M1384" s="9">
        <v>160968341</v>
      </c>
      <c r="N1384" s="29">
        <v>11.59</v>
      </c>
      <c r="O1384" s="30">
        <v>12.727499999999999</v>
      </c>
      <c r="P1384" s="30">
        <v>11.2775</v>
      </c>
      <c r="Q1384" s="30">
        <v>11.86</v>
      </c>
      <c r="R1384" s="31">
        <v>2.3300000000000001E-2</v>
      </c>
    </row>
    <row r="1385" spans="1:18" x14ac:dyDescent="0.2">
      <c r="A1385" s="11">
        <v>45958</v>
      </c>
      <c r="B1385" s="5" t="s">
        <v>242</v>
      </c>
      <c r="C1385" s="10">
        <v>45931</v>
      </c>
      <c r="D1385" s="5" t="s">
        <v>197</v>
      </c>
      <c r="E1385" s="18">
        <v>916.54729999999995</v>
      </c>
      <c r="F1385" s="8">
        <v>801930.88329999999</v>
      </c>
      <c r="G1385" s="9">
        <v>409471354</v>
      </c>
      <c r="H1385" s="18">
        <v>65.9636</v>
      </c>
      <c r="I1385" s="8">
        <v>4652.2759999999998</v>
      </c>
      <c r="J1385" s="9">
        <v>6205766</v>
      </c>
      <c r="K1385" s="18">
        <v>982.51089999999999</v>
      </c>
      <c r="L1385" s="8">
        <v>806583.15930000006</v>
      </c>
      <c r="M1385" s="9">
        <v>415677120</v>
      </c>
      <c r="N1385" s="29">
        <v>11.8575</v>
      </c>
      <c r="O1385" s="30">
        <v>12.635</v>
      </c>
      <c r="P1385" s="30">
        <v>10.705</v>
      </c>
      <c r="Q1385" s="30">
        <v>11.95</v>
      </c>
      <c r="R1385" s="31">
        <v>7.7999999999999996E-3</v>
      </c>
    </row>
    <row r="1386" spans="1:18" x14ac:dyDescent="0.2">
      <c r="A1386" s="11">
        <v>45959</v>
      </c>
      <c r="B1386" s="5" t="s">
        <v>240</v>
      </c>
      <c r="C1386" s="10">
        <v>45931</v>
      </c>
      <c r="D1386" s="5" t="s">
        <v>197</v>
      </c>
      <c r="E1386" s="18">
        <v>400.37920000000003</v>
      </c>
      <c r="F1386" s="8">
        <v>104979.01119999999</v>
      </c>
      <c r="G1386" s="9">
        <v>53433723</v>
      </c>
      <c r="H1386" s="18">
        <v>84.890799999999999</v>
      </c>
      <c r="I1386" s="8">
        <v>4066.9367999999999</v>
      </c>
      <c r="J1386" s="9">
        <v>5843407</v>
      </c>
      <c r="K1386" s="18">
        <v>485.27</v>
      </c>
      <c r="L1386" s="8">
        <v>109045.948</v>
      </c>
      <c r="M1386" s="9">
        <v>59277130</v>
      </c>
      <c r="N1386" s="29">
        <v>11.952500000000001</v>
      </c>
      <c r="O1386" s="30">
        <v>12.102499999999999</v>
      </c>
      <c r="P1386" s="30">
        <v>11.227499999999999</v>
      </c>
      <c r="Q1386" s="30">
        <v>11.97</v>
      </c>
      <c r="R1386" s="31">
        <v>1.5E-3</v>
      </c>
    </row>
    <row r="1387" spans="1:18" x14ac:dyDescent="0.2">
      <c r="A1387" s="11">
        <v>45960</v>
      </c>
      <c r="B1387" s="5" t="s">
        <v>243</v>
      </c>
      <c r="C1387" s="10">
        <v>45931</v>
      </c>
      <c r="D1387" s="5" t="s">
        <v>197</v>
      </c>
      <c r="E1387" s="18">
        <v>357.63209999999998</v>
      </c>
      <c r="F1387" s="8">
        <v>112661.1203</v>
      </c>
      <c r="G1387" s="9">
        <v>57481142</v>
      </c>
      <c r="H1387" s="18">
        <v>69.185900000000004</v>
      </c>
      <c r="I1387" s="8">
        <v>3481.9468000000002</v>
      </c>
      <c r="J1387" s="9">
        <v>4905548</v>
      </c>
      <c r="K1387" s="18">
        <v>426.81799999999998</v>
      </c>
      <c r="L1387" s="8">
        <v>116143.0671</v>
      </c>
      <c r="M1387" s="9">
        <v>62386690</v>
      </c>
      <c r="N1387" s="29">
        <v>11.9725</v>
      </c>
      <c r="O1387" s="30">
        <v>12.272500000000001</v>
      </c>
      <c r="P1387" s="30">
        <v>11.705</v>
      </c>
      <c r="Q1387" s="30">
        <v>12.07</v>
      </c>
      <c r="R1387" s="31">
        <v>8.0999999999999996E-3</v>
      </c>
    </row>
    <row r="1388" spans="1:18" x14ac:dyDescent="0.2">
      <c r="A1388" s="11">
        <v>45961</v>
      </c>
      <c r="B1388" s="5" t="s">
        <v>241</v>
      </c>
      <c r="C1388" s="10">
        <v>45931</v>
      </c>
      <c r="D1388" s="5" t="s">
        <v>197</v>
      </c>
      <c r="E1388" s="18">
        <v>535.07839999999999</v>
      </c>
      <c r="F1388" s="8">
        <v>206516.5716</v>
      </c>
      <c r="G1388" s="9">
        <v>105851791</v>
      </c>
      <c r="H1388" s="18">
        <v>78.872600000000006</v>
      </c>
      <c r="I1388" s="8">
        <v>4223.5169999999998</v>
      </c>
      <c r="J1388" s="9">
        <v>5845631</v>
      </c>
      <c r="K1388" s="18">
        <v>613.95100000000002</v>
      </c>
      <c r="L1388" s="8">
        <v>210740.08859999999</v>
      </c>
      <c r="M1388" s="9">
        <v>111697422</v>
      </c>
      <c r="N1388" s="29">
        <v>12.067500000000001</v>
      </c>
      <c r="O1388" s="30">
        <v>12.2875</v>
      </c>
      <c r="P1388" s="30">
        <v>11.77</v>
      </c>
      <c r="Q1388" s="30">
        <v>12.15</v>
      </c>
      <c r="R1388" s="31">
        <v>6.7999999999999996E-3</v>
      </c>
    </row>
    <row r="1389" spans="1:18" x14ac:dyDescent="0.2">
      <c r="A1389" s="11">
        <v>45964</v>
      </c>
      <c r="B1389" s="5" t="s">
        <v>244</v>
      </c>
      <c r="C1389" s="10">
        <v>45962</v>
      </c>
      <c r="D1389" s="5" t="s">
        <v>197</v>
      </c>
      <c r="E1389" s="18">
        <v>513.82090000000005</v>
      </c>
      <c r="F1389" s="8">
        <v>254624.87090000001</v>
      </c>
      <c r="G1389" s="9">
        <v>131245402</v>
      </c>
      <c r="H1389" s="18">
        <v>72.0685</v>
      </c>
      <c r="I1389" s="8">
        <v>3987.3044</v>
      </c>
      <c r="J1389" s="9">
        <v>5486172</v>
      </c>
      <c r="K1389" s="18">
        <v>585.88940000000002</v>
      </c>
      <c r="L1389" s="8">
        <v>258612.1753</v>
      </c>
      <c r="M1389" s="9">
        <v>136731574</v>
      </c>
      <c r="N1389" s="29">
        <v>12.1525</v>
      </c>
      <c r="O1389" s="30">
        <v>12.94</v>
      </c>
      <c r="P1389" s="30">
        <v>11.7875</v>
      </c>
      <c r="Q1389" s="30">
        <v>12.67</v>
      </c>
      <c r="R1389" s="31">
        <v>4.2599999999999999E-2</v>
      </c>
    </row>
    <row r="1390" spans="1:18" x14ac:dyDescent="0.2">
      <c r="A1390" s="11">
        <v>45965</v>
      </c>
      <c r="B1390" s="5" t="s">
        <v>242</v>
      </c>
      <c r="C1390" s="10">
        <v>45962</v>
      </c>
      <c r="D1390" s="5" t="s">
        <v>197</v>
      </c>
      <c r="E1390" s="18">
        <v>563.8143</v>
      </c>
      <c r="F1390" s="8">
        <v>546588.57990000001</v>
      </c>
      <c r="G1390" s="9">
        <v>283040949</v>
      </c>
      <c r="H1390" s="18">
        <v>66.627700000000004</v>
      </c>
      <c r="I1390" s="8">
        <v>4023.4131000000002</v>
      </c>
      <c r="J1390" s="9">
        <v>5505492</v>
      </c>
      <c r="K1390" s="18">
        <v>630.44200000000001</v>
      </c>
      <c r="L1390" s="8">
        <v>550611.99300000002</v>
      </c>
      <c r="M1390" s="9">
        <v>288546441</v>
      </c>
      <c r="N1390" s="29">
        <v>12.664999999999999</v>
      </c>
      <c r="O1390" s="30">
        <v>12.935</v>
      </c>
      <c r="P1390" s="30">
        <v>10.98</v>
      </c>
      <c r="Q1390" s="30">
        <v>12.65</v>
      </c>
      <c r="R1390" s="31">
        <v>-1.1999999999999999E-3</v>
      </c>
    </row>
    <row r="1391" spans="1:18" x14ac:dyDescent="0.2">
      <c r="A1391" s="11">
        <v>45967</v>
      </c>
      <c r="B1391" s="5" t="s">
        <v>243</v>
      </c>
      <c r="C1391" s="10">
        <v>45962</v>
      </c>
      <c r="D1391" s="5" t="s">
        <v>197</v>
      </c>
      <c r="E1391" s="18">
        <v>330.33859999999999</v>
      </c>
      <c r="F1391" s="8">
        <v>114968.90150000001</v>
      </c>
      <c r="G1391" s="9">
        <v>59430129</v>
      </c>
      <c r="H1391" s="18">
        <v>68.6203</v>
      </c>
      <c r="I1391" s="8">
        <v>4510.5533999999998</v>
      </c>
      <c r="J1391" s="9">
        <v>6245396</v>
      </c>
      <c r="K1391" s="18">
        <v>398.95890000000003</v>
      </c>
      <c r="L1391" s="8">
        <v>119479.4549</v>
      </c>
      <c r="M1391" s="9">
        <v>65675525</v>
      </c>
      <c r="N1391" s="29">
        <v>12.6525</v>
      </c>
      <c r="O1391" s="30">
        <v>12.865</v>
      </c>
      <c r="P1391" s="30">
        <v>12.057499999999999</v>
      </c>
      <c r="Q1391" s="30">
        <v>12.41</v>
      </c>
      <c r="R1391" s="31">
        <v>-1.9199999999999998E-2</v>
      </c>
    </row>
    <row r="1392" spans="1:18" x14ac:dyDescent="0.2">
      <c r="A1392" s="11">
        <v>45968</v>
      </c>
      <c r="B1392" s="5" t="s">
        <v>241</v>
      </c>
      <c r="C1392" s="10">
        <v>45962</v>
      </c>
      <c r="D1392" s="5" t="s">
        <v>197</v>
      </c>
      <c r="E1392" s="18">
        <v>554.50699999999995</v>
      </c>
      <c r="F1392" s="8">
        <v>228641.91880000001</v>
      </c>
      <c r="G1392" s="9">
        <v>119088373</v>
      </c>
      <c r="H1392" s="18">
        <v>85.086399999999998</v>
      </c>
      <c r="I1392" s="8">
        <v>5543.2664999999997</v>
      </c>
      <c r="J1392" s="9">
        <v>7369579</v>
      </c>
      <c r="K1392" s="18">
        <v>639.59339999999997</v>
      </c>
      <c r="L1392" s="8">
        <v>234185.18530000001</v>
      </c>
      <c r="M1392" s="9">
        <v>126457952</v>
      </c>
      <c r="N1392" s="29">
        <v>12.41</v>
      </c>
      <c r="O1392" s="30">
        <v>12.6675</v>
      </c>
      <c r="P1392" s="30">
        <v>11.9575</v>
      </c>
      <c r="Q1392" s="30">
        <v>12.56</v>
      </c>
      <c r="R1392" s="31">
        <v>1.21E-2</v>
      </c>
    </row>
    <row r="1393" spans="1:18" x14ac:dyDescent="0.2">
      <c r="A1393" s="11">
        <v>45971</v>
      </c>
      <c r="B1393" s="5" t="s">
        <v>244</v>
      </c>
      <c r="C1393" s="10">
        <v>45962</v>
      </c>
      <c r="D1393" s="5" t="s">
        <v>197</v>
      </c>
      <c r="E1393" s="18">
        <v>449.1275</v>
      </c>
      <c r="F1393" s="8">
        <v>240846.23759999999</v>
      </c>
      <c r="G1393" s="9">
        <v>125230182</v>
      </c>
      <c r="H1393" s="18">
        <v>66.420500000000004</v>
      </c>
      <c r="I1393" s="8">
        <v>4513.2727999999997</v>
      </c>
      <c r="J1393" s="9">
        <v>6379258</v>
      </c>
      <c r="K1393" s="18">
        <v>515.548</v>
      </c>
      <c r="L1393" s="8">
        <v>245359.5104</v>
      </c>
      <c r="M1393" s="9">
        <v>131609440</v>
      </c>
      <c r="N1393" s="29">
        <v>12.557499999999999</v>
      </c>
      <c r="O1393" s="30">
        <v>12.9275</v>
      </c>
      <c r="P1393" s="30">
        <v>11.404999999999999</v>
      </c>
      <c r="Q1393" s="30">
        <v>12.3</v>
      </c>
      <c r="R1393" s="31">
        <v>-2.0500000000000001E-2</v>
      </c>
    </row>
    <row r="1394" spans="1:18" x14ac:dyDescent="0.2">
      <c r="A1394" s="11">
        <v>45972</v>
      </c>
      <c r="B1394" s="5" t="s">
        <v>242</v>
      </c>
      <c r="C1394" s="10">
        <v>45962</v>
      </c>
      <c r="D1394" s="5" t="s">
        <v>197</v>
      </c>
      <c r="E1394" s="18">
        <v>706.21489999999994</v>
      </c>
      <c r="F1394" s="8">
        <v>655996.09039999999</v>
      </c>
      <c r="G1394" s="9">
        <v>341204695</v>
      </c>
      <c r="H1394" s="18">
        <v>69.609099999999998</v>
      </c>
      <c r="I1394" s="8">
        <v>4960.7362999999996</v>
      </c>
      <c r="J1394" s="9">
        <v>6852040</v>
      </c>
      <c r="K1394" s="18">
        <v>775.82399999999996</v>
      </c>
      <c r="L1394" s="8">
        <v>660956.82669999998</v>
      </c>
      <c r="M1394" s="9">
        <v>348056735</v>
      </c>
      <c r="N1394" s="29">
        <v>12.3</v>
      </c>
      <c r="O1394" s="30">
        <v>13.005000000000001</v>
      </c>
      <c r="P1394" s="30">
        <v>11.9925</v>
      </c>
      <c r="Q1394" s="30">
        <v>12.49</v>
      </c>
      <c r="R1394" s="31">
        <v>1.54E-2</v>
      </c>
    </row>
    <row r="1395" spans="1:18" x14ac:dyDescent="0.2">
      <c r="A1395" s="11">
        <v>45973</v>
      </c>
      <c r="B1395" s="5" t="s">
        <v>240</v>
      </c>
      <c r="C1395" s="10">
        <v>45962</v>
      </c>
      <c r="D1395" s="5" t="s">
        <v>197</v>
      </c>
      <c r="E1395" s="18">
        <v>321.49259999999998</v>
      </c>
      <c r="F1395" s="8">
        <v>93162.095300000001</v>
      </c>
      <c r="G1395" s="9">
        <v>47804232</v>
      </c>
      <c r="H1395" s="18">
        <v>90.320599999999999</v>
      </c>
      <c r="I1395" s="8">
        <v>6310.9048000000003</v>
      </c>
      <c r="J1395" s="9">
        <v>8703970</v>
      </c>
      <c r="K1395" s="18">
        <v>411.81319999999999</v>
      </c>
      <c r="L1395" s="8">
        <v>99473.000100000005</v>
      </c>
      <c r="M1395" s="9">
        <v>56508202</v>
      </c>
      <c r="N1395" s="29">
        <v>12.49</v>
      </c>
      <c r="O1395" s="30">
        <v>12.7125</v>
      </c>
      <c r="P1395" s="30">
        <v>11.442500000000001</v>
      </c>
      <c r="Q1395" s="30">
        <v>12.11</v>
      </c>
      <c r="R1395" s="31">
        <v>-3.04E-2</v>
      </c>
    </row>
    <row r="1396" spans="1:18" x14ac:dyDescent="0.2">
      <c r="A1396" s="11">
        <v>45974</v>
      </c>
      <c r="B1396" s="5" t="s">
        <v>243</v>
      </c>
      <c r="C1396" s="10">
        <v>45962</v>
      </c>
      <c r="D1396" s="5" t="s">
        <v>197</v>
      </c>
      <c r="E1396" s="18">
        <v>358.47550000000001</v>
      </c>
      <c r="F1396" s="8">
        <v>113312.9724</v>
      </c>
      <c r="G1396" s="9">
        <v>58036048</v>
      </c>
      <c r="H1396" s="18">
        <v>79.837199999999996</v>
      </c>
      <c r="I1396" s="8">
        <v>5972.4793</v>
      </c>
      <c r="J1396" s="9">
        <v>8098693</v>
      </c>
      <c r="K1396" s="18">
        <v>438.31270000000001</v>
      </c>
      <c r="L1396" s="8">
        <v>119285.45170000001</v>
      </c>
      <c r="M1396" s="9">
        <v>66134741</v>
      </c>
      <c r="N1396" s="29">
        <v>12.11</v>
      </c>
      <c r="O1396" s="30">
        <v>12.272500000000001</v>
      </c>
      <c r="P1396" s="30">
        <v>11.23</v>
      </c>
      <c r="Q1396" s="30">
        <v>12.16</v>
      </c>
      <c r="R1396" s="31">
        <v>4.1000000000000003E-3</v>
      </c>
    </row>
    <row r="1397" spans="1:18" x14ac:dyDescent="0.2">
      <c r="A1397" s="11">
        <v>45975</v>
      </c>
      <c r="B1397" s="5" t="s">
        <v>241</v>
      </c>
      <c r="C1397" s="10">
        <v>45962</v>
      </c>
      <c r="D1397" s="5" t="s">
        <v>197</v>
      </c>
      <c r="E1397" s="18">
        <v>655.30550000000005</v>
      </c>
      <c r="F1397" s="8">
        <v>241595.7433</v>
      </c>
      <c r="G1397" s="9">
        <v>124057063</v>
      </c>
      <c r="H1397" s="18">
        <v>71.716800000000006</v>
      </c>
      <c r="I1397" s="8">
        <v>5670.9125000000004</v>
      </c>
      <c r="J1397" s="9">
        <v>7846743</v>
      </c>
      <c r="K1397" s="18">
        <v>727.02229999999997</v>
      </c>
      <c r="L1397" s="8">
        <v>247266.65580000001</v>
      </c>
      <c r="M1397" s="9">
        <v>131903806</v>
      </c>
      <c r="N1397" s="29">
        <v>12.1625</v>
      </c>
      <c r="O1397" s="30">
        <v>12.445</v>
      </c>
      <c r="P1397" s="30">
        <v>11.8025</v>
      </c>
      <c r="Q1397" s="30">
        <v>11.94</v>
      </c>
      <c r="R1397" s="31">
        <v>-1.83E-2</v>
      </c>
    </row>
    <row r="1398" spans="1:18" x14ac:dyDescent="0.2">
      <c r="A1398" s="11">
        <v>45978</v>
      </c>
      <c r="B1398" s="5" t="s">
        <v>244</v>
      </c>
      <c r="C1398" s="10">
        <v>45962</v>
      </c>
      <c r="D1398" s="5" t="s">
        <v>197</v>
      </c>
      <c r="E1398" s="18">
        <v>462.84899999999999</v>
      </c>
      <c r="F1398" s="8">
        <v>229667.6881</v>
      </c>
      <c r="G1398" s="9">
        <v>117702965</v>
      </c>
      <c r="H1398" s="18">
        <v>62.8675</v>
      </c>
      <c r="I1398" s="8">
        <v>5450.4441999999999</v>
      </c>
      <c r="J1398" s="9">
        <v>7667310</v>
      </c>
      <c r="K1398" s="18">
        <v>525.7165</v>
      </c>
      <c r="L1398" s="8">
        <v>235118.1323</v>
      </c>
      <c r="M1398" s="9">
        <v>125370275</v>
      </c>
      <c r="N1398" s="29">
        <v>11.9375</v>
      </c>
      <c r="O1398" s="30">
        <v>12.28</v>
      </c>
      <c r="P1398" s="30">
        <v>10.895</v>
      </c>
      <c r="Q1398" s="30">
        <v>11.79</v>
      </c>
      <c r="R1398" s="31">
        <v>-1.24E-2</v>
      </c>
    </row>
    <row r="1399" spans="1:18" x14ac:dyDescent="0.2">
      <c r="A1399" s="11">
        <v>45979</v>
      </c>
      <c r="B1399" s="5" t="s">
        <v>242</v>
      </c>
      <c r="C1399" s="10">
        <v>45962</v>
      </c>
      <c r="D1399" s="5" t="s">
        <v>197</v>
      </c>
      <c r="E1399" s="18">
        <v>614.04970000000003</v>
      </c>
      <c r="F1399" s="8">
        <v>561662.55709999998</v>
      </c>
      <c r="G1399" s="9">
        <v>288093226</v>
      </c>
      <c r="H1399" s="18">
        <v>59.496099999999998</v>
      </c>
      <c r="I1399" s="8">
        <v>5787.1661000000004</v>
      </c>
      <c r="J1399" s="9">
        <v>7942450</v>
      </c>
      <c r="K1399" s="18">
        <v>673.54579999999999</v>
      </c>
      <c r="L1399" s="8">
        <v>567449.72320000001</v>
      </c>
      <c r="M1399" s="9">
        <v>296035676</v>
      </c>
      <c r="N1399" s="29">
        <v>11.7875</v>
      </c>
      <c r="O1399" s="30">
        <v>12.29</v>
      </c>
      <c r="P1399" s="30">
        <v>10.94</v>
      </c>
      <c r="Q1399" s="30">
        <v>12.1</v>
      </c>
      <c r="R1399" s="31">
        <v>2.6499999999999999E-2</v>
      </c>
    </row>
    <row r="1400" spans="1:18" x14ac:dyDescent="0.2">
      <c r="A1400" s="11">
        <v>45980</v>
      </c>
      <c r="B1400" s="5" t="s">
        <v>240</v>
      </c>
      <c r="C1400" s="10">
        <v>45962</v>
      </c>
      <c r="D1400" s="5" t="s">
        <v>197</v>
      </c>
      <c r="E1400" s="18">
        <v>372.9941</v>
      </c>
      <c r="F1400" s="8">
        <v>108253.7718</v>
      </c>
      <c r="G1400" s="9">
        <v>55156494</v>
      </c>
      <c r="H1400" s="18">
        <v>64.414500000000004</v>
      </c>
      <c r="I1400" s="8">
        <v>6882.7371000000003</v>
      </c>
      <c r="J1400" s="9">
        <v>9705266</v>
      </c>
      <c r="K1400" s="18">
        <v>437.40859999999998</v>
      </c>
      <c r="L1400" s="8">
        <v>115136.5089</v>
      </c>
      <c r="M1400" s="9">
        <v>64861760</v>
      </c>
      <c r="N1400" s="29">
        <v>12.095000000000001</v>
      </c>
      <c r="O1400" s="30">
        <v>12.375</v>
      </c>
      <c r="P1400" s="30">
        <v>10.765000000000001</v>
      </c>
      <c r="Q1400" s="30">
        <v>11.97</v>
      </c>
      <c r="R1400" s="31">
        <v>-1.03E-2</v>
      </c>
    </row>
    <row r="1401" spans="1:18" x14ac:dyDescent="0.2">
      <c r="A1401" s="11">
        <v>45981</v>
      </c>
      <c r="B1401" s="5" t="s">
        <v>243</v>
      </c>
      <c r="C1401" s="10">
        <v>45962</v>
      </c>
      <c r="D1401" s="5" t="s">
        <v>197</v>
      </c>
      <c r="E1401" s="18">
        <v>314.27080000000001</v>
      </c>
      <c r="F1401" s="8">
        <v>109058.1682</v>
      </c>
      <c r="G1401" s="9">
        <v>55437236</v>
      </c>
      <c r="H1401" s="18">
        <v>62.3568</v>
      </c>
      <c r="I1401" s="8">
        <v>7404.9295000000002</v>
      </c>
      <c r="J1401" s="9">
        <v>9974331</v>
      </c>
      <c r="K1401" s="18">
        <v>376.62759999999997</v>
      </c>
      <c r="L1401" s="8">
        <v>116463.0977</v>
      </c>
      <c r="M1401" s="9">
        <v>65411567</v>
      </c>
      <c r="N1401" s="29">
        <v>11.9725</v>
      </c>
      <c r="O1401" s="30">
        <v>12.3775</v>
      </c>
      <c r="P1401" s="30">
        <v>11.055</v>
      </c>
      <c r="Q1401" s="30">
        <v>12.14</v>
      </c>
      <c r="R1401" s="31">
        <v>1.4E-2</v>
      </c>
    </row>
    <row r="1402" spans="1:18" x14ac:dyDescent="0.2">
      <c r="A1402" s="11">
        <v>45982</v>
      </c>
      <c r="B1402" s="5" t="s">
        <v>241</v>
      </c>
      <c r="C1402" s="10">
        <v>45962</v>
      </c>
      <c r="D1402" s="5" t="s">
        <v>197</v>
      </c>
      <c r="E1402" s="18">
        <v>545.57410000000004</v>
      </c>
      <c r="F1402" s="8">
        <v>203505.9301</v>
      </c>
      <c r="G1402" s="9">
        <v>103286028</v>
      </c>
      <c r="H1402" s="18">
        <v>58.067599999999999</v>
      </c>
      <c r="I1402" s="8">
        <v>7489.1696000000002</v>
      </c>
      <c r="J1402" s="9">
        <v>10296194</v>
      </c>
      <c r="K1402" s="18">
        <v>603.64170000000001</v>
      </c>
      <c r="L1402" s="8">
        <v>210995.09969999999</v>
      </c>
      <c r="M1402" s="9">
        <v>113582222</v>
      </c>
      <c r="N1402" s="29">
        <v>12.135</v>
      </c>
      <c r="O1402" s="30">
        <v>13.85</v>
      </c>
      <c r="P1402" s="30">
        <v>12.135</v>
      </c>
      <c r="Q1402" s="30">
        <v>13.63</v>
      </c>
      <c r="R1402" s="31">
        <v>0.1232</v>
      </c>
    </row>
    <row r="1403" spans="1:18" x14ac:dyDescent="0.2">
      <c r="A1403" s="11">
        <v>45985</v>
      </c>
      <c r="B1403" s="5" t="s">
        <v>244</v>
      </c>
      <c r="C1403" s="10">
        <v>45962</v>
      </c>
      <c r="D1403" s="5" t="s">
        <v>197</v>
      </c>
      <c r="E1403" s="18">
        <v>542.52449999999999</v>
      </c>
      <c r="F1403" s="8">
        <v>267750.21970000002</v>
      </c>
      <c r="G1403" s="9">
        <v>135790963</v>
      </c>
      <c r="H1403" s="18">
        <v>50.388300000000001</v>
      </c>
      <c r="I1403" s="8">
        <v>6330.5438000000004</v>
      </c>
      <c r="J1403" s="9">
        <v>8784838</v>
      </c>
      <c r="K1403" s="18">
        <v>592.91279999999995</v>
      </c>
      <c r="L1403" s="8">
        <v>274080.7635</v>
      </c>
      <c r="M1403" s="9">
        <v>144575801</v>
      </c>
      <c r="N1403" s="29">
        <v>13.63</v>
      </c>
      <c r="O1403" s="30">
        <v>13.63</v>
      </c>
      <c r="P1403" s="30">
        <v>11.9375</v>
      </c>
      <c r="Q1403" s="30">
        <v>13.24</v>
      </c>
      <c r="R1403" s="31">
        <v>-2.86E-2</v>
      </c>
    </row>
    <row r="1404" spans="1:18" x14ac:dyDescent="0.2">
      <c r="A1404" s="11">
        <v>45986</v>
      </c>
      <c r="B1404" s="5" t="s">
        <v>242</v>
      </c>
      <c r="C1404" s="10">
        <v>45962</v>
      </c>
      <c r="D1404" s="5" t="s">
        <v>197</v>
      </c>
      <c r="E1404" s="18">
        <v>703.45439999999996</v>
      </c>
      <c r="F1404" s="8">
        <v>683869.10450000002</v>
      </c>
      <c r="G1404" s="9">
        <v>346906853</v>
      </c>
      <c r="H1404" s="18">
        <v>50.744199999999999</v>
      </c>
      <c r="I1404" s="8">
        <v>4029.8631999999998</v>
      </c>
      <c r="J1404" s="9">
        <v>5602902</v>
      </c>
      <c r="K1404" s="18">
        <v>754.19860000000006</v>
      </c>
      <c r="L1404" s="8">
        <v>687898.96770000004</v>
      </c>
      <c r="M1404" s="9">
        <v>352509755</v>
      </c>
      <c r="N1404" s="29">
        <v>13.234999999999999</v>
      </c>
      <c r="O1404" s="30">
        <v>13.234999999999999</v>
      </c>
      <c r="P1404" s="30">
        <v>10.855</v>
      </c>
      <c r="Q1404" s="30">
        <v>12.24</v>
      </c>
      <c r="R1404" s="31">
        <v>-7.5200000000000003E-2</v>
      </c>
    </row>
    <row r="1405" spans="1:18" x14ac:dyDescent="0.2">
      <c r="A1405" s="11">
        <v>45987</v>
      </c>
      <c r="B1405" s="5" t="s">
        <v>240</v>
      </c>
      <c r="C1405" s="10">
        <v>45962</v>
      </c>
      <c r="D1405" s="5" t="s">
        <v>197</v>
      </c>
      <c r="E1405" s="18">
        <v>355.09690000000001</v>
      </c>
      <c r="F1405" s="8">
        <v>104572.197</v>
      </c>
      <c r="G1405" s="9">
        <v>53136623</v>
      </c>
      <c r="H1405" s="18">
        <v>56.612299999999998</v>
      </c>
      <c r="I1405" s="8">
        <v>3083.2458000000001</v>
      </c>
      <c r="J1405" s="9">
        <v>4248384</v>
      </c>
      <c r="K1405" s="18">
        <v>411.70920000000001</v>
      </c>
      <c r="L1405" s="8">
        <v>107655.4428</v>
      </c>
      <c r="M1405" s="9">
        <v>57385007</v>
      </c>
      <c r="N1405" s="29">
        <v>12.2425</v>
      </c>
      <c r="O1405" s="30">
        <v>12.5725</v>
      </c>
      <c r="P1405" s="30">
        <v>11.585000000000001</v>
      </c>
      <c r="Q1405" s="30">
        <v>11.97</v>
      </c>
      <c r="R1405" s="31">
        <v>-2.23E-2</v>
      </c>
    </row>
    <row r="1406" spans="1:18" x14ac:dyDescent="0.2">
      <c r="A1406" s="11">
        <v>45988</v>
      </c>
      <c r="B1406" s="5" t="s">
        <v>243</v>
      </c>
      <c r="C1406" s="10">
        <v>45962</v>
      </c>
      <c r="D1406" s="5" t="s">
        <v>197</v>
      </c>
      <c r="E1406" s="18">
        <v>359.72949999999997</v>
      </c>
      <c r="F1406" s="8">
        <v>121085.9406</v>
      </c>
      <c r="G1406" s="9">
        <v>61361734</v>
      </c>
      <c r="H1406" s="18">
        <v>51.020699999999998</v>
      </c>
      <c r="I1406" s="8">
        <v>2896.9423999999999</v>
      </c>
      <c r="J1406" s="9">
        <v>3911922</v>
      </c>
      <c r="K1406" s="18">
        <v>410.75020000000001</v>
      </c>
      <c r="L1406" s="8">
        <v>123982.883</v>
      </c>
      <c r="M1406" s="9">
        <v>65273656</v>
      </c>
      <c r="N1406" s="29">
        <v>11.967499999999999</v>
      </c>
      <c r="O1406" s="30">
        <v>12.2425</v>
      </c>
      <c r="P1406" s="30">
        <v>11.5075</v>
      </c>
      <c r="Q1406" s="30">
        <v>11.79</v>
      </c>
      <c r="R1406" s="31">
        <v>-1.4800000000000001E-2</v>
      </c>
    </row>
    <row r="1407" spans="1:18" x14ac:dyDescent="0.2">
      <c r="A1407" s="11">
        <v>45989</v>
      </c>
      <c r="B1407" s="5" t="s">
        <v>241</v>
      </c>
      <c r="C1407" s="10">
        <v>45962</v>
      </c>
      <c r="D1407" s="5" t="s">
        <v>197</v>
      </c>
      <c r="E1407" s="18">
        <v>409.13409999999999</v>
      </c>
      <c r="F1407" s="8">
        <v>161424.9325</v>
      </c>
      <c r="G1407" s="9">
        <v>81879778</v>
      </c>
      <c r="H1407" s="18">
        <v>49.966000000000001</v>
      </c>
      <c r="I1407" s="8">
        <v>2784.2021</v>
      </c>
      <c r="J1407" s="9">
        <v>3754086</v>
      </c>
      <c r="K1407" s="18">
        <v>459.1001</v>
      </c>
      <c r="L1407" s="8">
        <v>164209.13459999999</v>
      </c>
      <c r="M1407" s="9">
        <v>85633864</v>
      </c>
      <c r="N1407" s="29">
        <v>11.785</v>
      </c>
      <c r="O1407" s="30">
        <v>11.785</v>
      </c>
      <c r="P1407" s="30">
        <v>10.817500000000001</v>
      </c>
      <c r="Q1407" s="30">
        <v>11.62</v>
      </c>
      <c r="R1407" s="31">
        <v>-1.4E-2</v>
      </c>
    </row>
    <row r="1408" spans="1:18" x14ac:dyDescent="0.2">
      <c r="A1408" s="11">
        <v>45992</v>
      </c>
      <c r="B1408" s="5" t="s">
        <v>244</v>
      </c>
      <c r="C1408" s="10">
        <v>45992</v>
      </c>
      <c r="D1408" s="5" t="s">
        <v>197</v>
      </c>
      <c r="E1408" s="18">
        <v>526.38019999999995</v>
      </c>
      <c r="F1408" s="8">
        <v>271820.62599999999</v>
      </c>
      <c r="G1408" s="9">
        <v>137903937</v>
      </c>
      <c r="H1408" s="18">
        <v>53.246299999999998</v>
      </c>
      <c r="I1408" s="8">
        <v>3154.9982</v>
      </c>
      <c r="J1408" s="9">
        <v>4251474</v>
      </c>
      <c r="K1408" s="18">
        <v>579.62649999999996</v>
      </c>
      <c r="L1408" s="8">
        <v>274975.62420000002</v>
      </c>
      <c r="M1408" s="9">
        <v>142155411</v>
      </c>
      <c r="N1408" s="29">
        <v>11.6175</v>
      </c>
      <c r="O1408" s="30">
        <v>12.01</v>
      </c>
      <c r="P1408" s="30">
        <v>10.9</v>
      </c>
      <c r="Q1408" s="30">
        <v>11.63</v>
      </c>
      <c r="R1408" s="31">
        <v>1.1000000000000001E-3</v>
      </c>
    </row>
    <row r="1409" spans="1:18" x14ac:dyDescent="0.2">
      <c r="A1409" s="11">
        <v>45993</v>
      </c>
      <c r="B1409" s="5" t="s">
        <v>242</v>
      </c>
      <c r="C1409" s="10">
        <v>45992</v>
      </c>
      <c r="D1409" s="5" t="s">
        <v>197</v>
      </c>
      <c r="E1409" s="18">
        <v>591.79470000000003</v>
      </c>
      <c r="F1409" s="8">
        <v>564858.9595</v>
      </c>
      <c r="G1409" s="9">
        <v>288243725</v>
      </c>
      <c r="H1409" s="18">
        <v>43.8508</v>
      </c>
      <c r="I1409" s="8">
        <v>2649.2107000000001</v>
      </c>
      <c r="J1409" s="9">
        <v>3602143</v>
      </c>
      <c r="K1409" s="18">
        <v>635.64549999999997</v>
      </c>
      <c r="L1409" s="8">
        <v>567508.17020000005</v>
      </c>
      <c r="M1409" s="9">
        <v>291845868</v>
      </c>
      <c r="N1409" s="29">
        <v>11.625</v>
      </c>
      <c r="O1409" s="30">
        <v>11.94</v>
      </c>
      <c r="P1409" s="30">
        <v>11.03</v>
      </c>
      <c r="Q1409" s="30">
        <v>11.23</v>
      </c>
      <c r="R1409" s="31">
        <v>-3.4000000000000002E-2</v>
      </c>
    </row>
    <row r="1410" spans="1:18" x14ac:dyDescent="0.2">
      <c r="A1410" s="11">
        <v>45994</v>
      </c>
      <c r="B1410" s="5" t="s">
        <v>240</v>
      </c>
      <c r="C1410" s="10">
        <v>45992</v>
      </c>
      <c r="D1410" s="5" t="s">
        <v>197</v>
      </c>
      <c r="E1410" s="18">
        <v>335.7353</v>
      </c>
      <c r="F1410" s="8">
        <v>102881.96249999999</v>
      </c>
      <c r="G1410" s="9">
        <v>52380759</v>
      </c>
      <c r="H1410" s="18">
        <v>53.497399999999999</v>
      </c>
      <c r="I1410" s="8">
        <v>3542.0753</v>
      </c>
      <c r="J1410" s="9">
        <v>4895724</v>
      </c>
      <c r="K1410" s="18">
        <v>389.23270000000002</v>
      </c>
      <c r="L1410" s="8">
        <v>106424.03780000001</v>
      </c>
      <c r="M1410" s="9">
        <v>57276483</v>
      </c>
      <c r="N1410" s="29">
        <v>11.227499999999999</v>
      </c>
      <c r="O1410" s="30">
        <v>11.3725</v>
      </c>
      <c r="P1410" s="30">
        <v>10.914999999999999</v>
      </c>
      <c r="Q1410" s="30">
        <v>11.21</v>
      </c>
      <c r="R1410" s="31">
        <v>-1.6000000000000001E-3</v>
      </c>
    </row>
    <row r="1411" spans="1:18" x14ac:dyDescent="0.2">
      <c r="A1411" s="11">
        <v>45995</v>
      </c>
      <c r="B1411" s="5" t="s">
        <v>243</v>
      </c>
      <c r="C1411" s="10">
        <v>45992</v>
      </c>
      <c r="D1411" s="5" t="s">
        <v>197</v>
      </c>
      <c r="E1411" s="18">
        <v>310.3535</v>
      </c>
      <c r="F1411" s="8">
        <v>108544.1253</v>
      </c>
      <c r="G1411" s="9">
        <v>55353569</v>
      </c>
      <c r="H1411" s="18">
        <v>50.270499999999998</v>
      </c>
      <c r="I1411" s="8">
        <v>3251.9270999999999</v>
      </c>
      <c r="J1411" s="9">
        <v>4511399</v>
      </c>
      <c r="K1411" s="18">
        <v>360.62400000000002</v>
      </c>
      <c r="L1411" s="8">
        <v>111796.0524</v>
      </c>
      <c r="M1411" s="9">
        <v>59864968</v>
      </c>
      <c r="N1411" s="29">
        <v>11.2125</v>
      </c>
      <c r="O1411" s="30">
        <v>11.27</v>
      </c>
      <c r="P1411" s="30">
        <v>10.58</v>
      </c>
      <c r="Q1411" s="30">
        <v>10.82</v>
      </c>
      <c r="R1411" s="31">
        <v>-3.5000000000000003E-2</v>
      </c>
    </row>
    <row r="1412" spans="1:18" x14ac:dyDescent="0.2">
      <c r="A1412" s="11">
        <v>45996</v>
      </c>
      <c r="B1412" s="5" t="s">
        <v>241</v>
      </c>
      <c r="C1412" s="10">
        <v>45992</v>
      </c>
      <c r="D1412" s="5" t="s">
        <v>197</v>
      </c>
      <c r="E1412" s="18">
        <v>507.53949999999998</v>
      </c>
      <c r="F1412" s="8">
        <v>220477.2034</v>
      </c>
      <c r="G1412" s="9">
        <v>112252147</v>
      </c>
      <c r="H1412" s="18">
        <v>69.320899999999995</v>
      </c>
      <c r="I1412" s="8">
        <v>4242.7421999999997</v>
      </c>
      <c r="J1412" s="9">
        <v>6022537</v>
      </c>
      <c r="K1412" s="18">
        <v>576.86040000000003</v>
      </c>
      <c r="L1412" s="8">
        <v>224719.94560000001</v>
      </c>
      <c r="M1412" s="9">
        <v>118274684</v>
      </c>
      <c r="N1412" s="29">
        <v>10.817500000000001</v>
      </c>
      <c r="O1412" s="30">
        <v>10.8675</v>
      </c>
      <c r="P1412" s="30">
        <v>10.157500000000001</v>
      </c>
      <c r="Q1412" s="30">
        <v>10.32</v>
      </c>
      <c r="R1412" s="31">
        <v>-4.5999999999999999E-2</v>
      </c>
    </row>
    <row r="1413" spans="1:18" x14ac:dyDescent="0.2">
      <c r="A1413" s="11">
        <v>45999</v>
      </c>
      <c r="B1413" s="5" t="s">
        <v>244</v>
      </c>
      <c r="C1413" s="10">
        <v>45992</v>
      </c>
      <c r="D1413" s="5" t="s">
        <v>197</v>
      </c>
      <c r="E1413" s="18">
        <v>561.024</v>
      </c>
      <c r="F1413" s="8">
        <v>314812.32900000003</v>
      </c>
      <c r="G1413" s="9">
        <v>160542852</v>
      </c>
      <c r="H1413" s="18">
        <v>75.7393</v>
      </c>
      <c r="I1413" s="8">
        <v>4714.5264999999999</v>
      </c>
      <c r="J1413" s="9">
        <v>6572135</v>
      </c>
      <c r="K1413" s="18">
        <v>636.76329999999996</v>
      </c>
      <c r="L1413" s="8">
        <v>319526.85550000001</v>
      </c>
      <c r="M1413" s="9">
        <v>167114987</v>
      </c>
      <c r="N1413" s="29">
        <v>10.315</v>
      </c>
      <c r="O1413" s="30">
        <v>11.61</v>
      </c>
      <c r="P1413" s="30">
        <v>10.135</v>
      </c>
      <c r="Q1413" s="30">
        <v>11.13</v>
      </c>
      <c r="R1413" s="31">
        <v>7.9000000000000001E-2</v>
      </c>
    </row>
    <row r="1414" spans="1:18" x14ac:dyDescent="0.2">
      <c r="A1414" s="11">
        <v>46000</v>
      </c>
      <c r="B1414" s="5" t="s">
        <v>242</v>
      </c>
      <c r="C1414" s="10">
        <v>45992</v>
      </c>
      <c r="D1414" s="5" t="s">
        <v>197</v>
      </c>
      <c r="E1414" s="18">
        <v>773.79259999999999</v>
      </c>
      <c r="F1414" s="8">
        <v>719766.52980000002</v>
      </c>
      <c r="G1414" s="9">
        <v>370294679</v>
      </c>
      <c r="H1414" s="18">
        <v>64.501800000000003</v>
      </c>
      <c r="I1414" s="8">
        <v>4216.2392</v>
      </c>
      <c r="J1414" s="9">
        <v>5870110</v>
      </c>
      <c r="K1414" s="18">
        <v>838.2944</v>
      </c>
      <c r="L1414" s="8">
        <v>723982.76899999997</v>
      </c>
      <c r="M1414" s="9">
        <v>376164789</v>
      </c>
      <c r="N1414" s="29">
        <v>11.125</v>
      </c>
      <c r="O1414" s="30">
        <v>11.8825</v>
      </c>
      <c r="P1414" s="30">
        <v>10.455</v>
      </c>
      <c r="Q1414" s="30">
        <v>10.95</v>
      </c>
      <c r="R1414" s="31">
        <v>-1.5699999999999999E-2</v>
      </c>
    </row>
    <row r="1415" spans="1:18" x14ac:dyDescent="0.2">
      <c r="A1415" s="11">
        <v>46001</v>
      </c>
      <c r="B1415" s="5" t="s">
        <v>240</v>
      </c>
      <c r="C1415" s="10">
        <v>45992</v>
      </c>
      <c r="D1415" s="5" t="s">
        <v>197</v>
      </c>
      <c r="E1415" s="18">
        <v>421.1456</v>
      </c>
      <c r="F1415" s="8">
        <v>132828.94390000001</v>
      </c>
      <c r="G1415" s="9">
        <v>68011219</v>
      </c>
      <c r="H1415" s="18">
        <v>62.971299999999999</v>
      </c>
      <c r="I1415" s="8">
        <v>4066.7024999999999</v>
      </c>
      <c r="J1415" s="9">
        <v>5849850</v>
      </c>
      <c r="K1415" s="18">
        <v>484.11689999999999</v>
      </c>
      <c r="L1415" s="8">
        <v>136895.6464</v>
      </c>
      <c r="M1415" s="9">
        <v>73861069</v>
      </c>
      <c r="N1415" s="29">
        <v>10.952500000000001</v>
      </c>
      <c r="O1415" s="30">
        <v>11.422499999999999</v>
      </c>
      <c r="P1415" s="30">
        <v>10.49</v>
      </c>
      <c r="Q1415" s="30">
        <v>10.91</v>
      </c>
      <c r="R1415" s="31">
        <v>-3.8999999999999998E-3</v>
      </c>
    </row>
    <row r="1416" spans="1:18" x14ac:dyDescent="0.2">
      <c r="A1416" s="11">
        <v>46002</v>
      </c>
      <c r="B1416" s="5" t="s">
        <v>243</v>
      </c>
      <c r="C1416" s="10">
        <v>45992</v>
      </c>
      <c r="D1416" s="5" t="s">
        <v>197</v>
      </c>
      <c r="E1416" s="18">
        <v>393.42619999999999</v>
      </c>
      <c r="F1416" s="8">
        <v>138195.8677</v>
      </c>
      <c r="G1416" s="9">
        <v>70865008</v>
      </c>
      <c r="H1416" s="18">
        <v>58.212400000000002</v>
      </c>
      <c r="I1416" s="8">
        <v>3999.5268000000001</v>
      </c>
      <c r="J1416" s="9">
        <v>5720125</v>
      </c>
      <c r="K1416" s="18">
        <v>451.6386</v>
      </c>
      <c r="L1416" s="8">
        <v>142195.39449999999</v>
      </c>
      <c r="M1416" s="9">
        <v>76585133</v>
      </c>
      <c r="N1416" s="29">
        <v>10.9125</v>
      </c>
      <c r="O1416" s="30">
        <v>11.192500000000001</v>
      </c>
      <c r="P1416" s="30">
        <v>10.317500000000001</v>
      </c>
      <c r="Q1416" s="30">
        <v>10.4</v>
      </c>
      <c r="R1416" s="31">
        <v>-4.7E-2</v>
      </c>
    </row>
    <row r="1417" spans="1:18" x14ac:dyDescent="0.2">
      <c r="A1417" s="11">
        <v>46003</v>
      </c>
      <c r="B1417" s="5" t="s">
        <v>241</v>
      </c>
      <c r="C1417" s="10">
        <v>45992</v>
      </c>
      <c r="D1417" s="5" t="s">
        <v>197</v>
      </c>
      <c r="E1417" s="18">
        <v>478.67570000000001</v>
      </c>
      <c r="F1417" s="8">
        <v>199244.6808</v>
      </c>
      <c r="G1417" s="9">
        <v>101897315</v>
      </c>
      <c r="H1417" s="18">
        <v>63.827599999999997</v>
      </c>
      <c r="I1417" s="8">
        <v>4443.7200999999995</v>
      </c>
      <c r="J1417" s="9">
        <v>6362017</v>
      </c>
      <c r="K1417" s="18">
        <v>542.50329999999997</v>
      </c>
      <c r="L1417" s="8">
        <v>203688.40090000001</v>
      </c>
      <c r="M1417" s="9">
        <v>108259332</v>
      </c>
      <c r="N1417" s="29">
        <v>10.4</v>
      </c>
      <c r="O1417" s="30">
        <v>10.4</v>
      </c>
      <c r="P1417" s="30">
        <v>9.9625000000000004</v>
      </c>
      <c r="Q1417" s="30">
        <v>10.11</v>
      </c>
      <c r="R1417" s="31">
        <v>-2.7900000000000001E-2</v>
      </c>
    </row>
    <row r="1418" spans="1:18" x14ac:dyDescent="0.2">
      <c r="A1418" s="11">
        <v>46006</v>
      </c>
      <c r="B1418" s="5" t="s">
        <v>244</v>
      </c>
      <c r="C1418" s="10">
        <v>45992</v>
      </c>
      <c r="D1418" s="5" t="s">
        <v>197</v>
      </c>
      <c r="E1418" s="18">
        <v>483.90249999999997</v>
      </c>
      <c r="F1418" s="8">
        <v>264161.68030000001</v>
      </c>
      <c r="G1418" s="9">
        <v>135288038</v>
      </c>
      <c r="H1418" s="18">
        <v>52.7271</v>
      </c>
      <c r="I1418" s="8">
        <v>3862.1088</v>
      </c>
      <c r="J1418" s="9">
        <v>5466994</v>
      </c>
      <c r="K1418" s="18">
        <v>536.62959999999998</v>
      </c>
      <c r="L1418" s="8">
        <v>268023.78909999999</v>
      </c>
      <c r="M1418" s="9">
        <v>140755032</v>
      </c>
      <c r="N1418" s="29">
        <v>10.1075</v>
      </c>
      <c r="O1418" s="30">
        <v>10.842499999999999</v>
      </c>
      <c r="P1418" s="30">
        <v>10.047499999999999</v>
      </c>
      <c r="Q1418" s="30">
        <v>10.25</v>
      </c>
      <c r="R1418" s="31">
        <v>1.41E-2</v>
      </c>
    </row>
    <row r="1419" spans="1:18" x14ac:dyDescent="0.2">
      <c r="A1419" s="11">
        <v>46007</v>
      </c>
      <c r="B1419" s="5" t="s">
        <v>242</v>
      </c>
      <c r="C1419" s="10">
        <v>45992</v>
      </c>
      <c r="D1419" s="5" t="s">
        <v>197</v>
      </c>
      <c r="E1419" s="18">
        <v>536.32169999999996</v>
      </c>
      <c r="F1419" s="8">
        <v>521453.86379999999</v>
      </c>
      <c r="G1419" s="9">
        <v>267804399</v>
      </c>
      <c r="H1419" s="18">
        <v>49.803199999999997</v>
      </c>
      <c r="I1419" s="8">
        <v>4118.4982</v>
      </c>
      <c r="J1419" s="9">
        <v>5798805</v>
      </c>
      <c r="K1419" s="18">
        <v>586.12490000000003</v>
      </c>
      <c r="L1419" s="8">
        <v>525572.36199999996</v>
      </c>
      <c r="M1419" s="9">
        <v>273603204</v>
      </c>
      <c r="N1419" s="29">
        <v>10.25</v>
      </c>
      <c r="O1419" s="30">
        <v>10.4275</v>
      </c>
      <c r="P1419" s="30">
        <v>9.6624999999999996</v>
      </c>
      <c r="Q1419" s="30">
        <v>10.06</v>
      </c>
      <c r="R1419" s="31">
        <v>-1.8499999999999999E-2</v>
      </c>
    </row>
    <row r="1420" spans="1:18" x14ac:dyDescent="0.2">
      <c r="A1420" s="11">
        <v>46008</v>
      </c>
      <c r="B1420" s="5" t="s">
        <v>240</v>
      </c>
      <c r="C1420" s="10">
        <v>45992</v>
      </c>
      <c r="D1420" s="5" t="s">
        <v>197</v>
      </c>
      <c r="E1420" s="18">
        <v>311.67829999999998</v>
      </c>
      <c r="F1420" s="8">
        <v>98353.772500000006</v>
      </c>
      <c r="G1420" s="9">
        <v>50333188</v>
      </c>
      <c r="H1420" s="18">
        <v>49.9861</v>
      </c>
      <c r="I1420" s="8">
        <v>4255.7107999999998</v>
      </c>
      <c r="J1420" s="9">
        <v>5983588</v>
      </c>
      <c r="K1420" s="18">
        <v>361.6644</v>
      </c>
      <c r="L1420" s="8">
        <v>102609.48330000001</v>
      </c>
      <c r="M1420" s="9">
        <v>56316776</v>
      </c>
      <c r="N1420" s="29">
        <v>10.0625</v>
      </c>
      <c r="O1420" s="30">
        <v>10.1775</v>
      </c>
      <c r="P1420" s="30">
        <v>9.4824999999999999</v>
      </c>
      <c r="Q1420" s="30">
        <v>9.84</v>
      </c>
      <c r="R1420" s="31">
        <v>-2.2100000000000002E-2</v>
      </c>
    </row>
    <row r="1421" spans="1:18" x14ac:dyDescent="0.2">
      <c r="A1421" s="11">
        <v>46009</v>
      </c>
      <c r="B1421" s="5" t="s">
        <v>243</v>
      </c>
      <c r="C1421" s="10">
        <v>45992</v>
      </c>
      <c r="D1421" s="5" t="s">
        <v>197</v>
      </c>
      <c r="E1421" s="18">
        <v>318.75630000000001</v>
      </c>
      <c r="F1421" s="8">
        <v>116271.8152</v>
      </c>
      <c r="G1421" s="9">
        <v>59607305</v>
      </c>
      <c r="H1421" s="18">
        <v>54.2684</v>
      </c>
      <c r="I1421" s="8">
        <v>4987.1054000000004</v>
      </c>
      <c r="J1421" s="9">
        <v>7151126</v>
      </c>
      <c r="K1421" s="18">
        <v>373.0247</v>
      </c>
      <c r="L1421" s="8">
        <v>121258.9206</v>
      </c>
      <c r="M1421" s="9">
        <v>66758431</v>
      </c>
      <c r="N1421" s="29">
        <v>9.8375000000000004</v>
      </c>
      <c r="O1421" s="30">
        <v>9.9474999999999998</v>
      </c>
      <c r="P1421" s="30">
        <v>9.6125000000000007</v>
      </c>
      <c r="Q1421" s="30">
        <v>9.7100000000000009</v>
      </c>
      <c r="R1421" s="31">
        <v>-1.2999999999999999E-2</v>
      </c>
    </row>
    <row r="1422" spans="1:18" x14ac:dyDescent="0.2">
      <c r="A1422" s="11">
        <v>46010</v>
      </c>
      <c r="B1422" s="5" t="s">
        <v>241</v>
      </c>
      <c r="C1422" s="10">
        <v>45992</v>
      </c>
      <c r="D1422" s="5" t="s">
        <v>197</v>
      </c>
      <c r="E1422" s="18">
        <v>397.35399999999998</v>
      </c>
      <c r="F1422" s="8">
        <v>169804.62</v>
      </c>
      <c r="G1422" s="9">
        <v>87085904</v>
      </c>
      <c r="H1422" s="18">
        <v>65.215999999999994</v>
      </c>
      <c r="I1422" s="8">
        <v>6017.9133000000002</v>
      </c>
      <c r="J1422" s="9">
        <v>8576030</v>
      </c>
      <c r="K1422" s="18">
        <v>462.57</v>
      </c>
      <c r="L1422" s="8">
        <v>175822.53330000001</v>
      </c>
      <c r="M1422" s="9">
        <v>95661934</v>
      </c>
      <c r="N1422" s="29">
        <v>9.7074999999999996</v>
      </c>
      <c r="O1422" s="30">
        <v>10.307499999999999</v>
      </c>
      <c r="P1422" s="30">
        <v>9.4350000000000005</v>
      </c>
      <c r="Q1422" s="30">
        <v>9.52</v>
      </c>
      <c r="R1422" s="31">
        <v>-1.9300000000000001E-2</v>
      </c>
    </row>
    <row r="1423" spans="1:18" x14ac:dyDescent="0.2">
      <c r="A1423" s="11">
        <v>46013</v>
      </c>
      <c r="B1423" s="5" t="s">
        <v>244</v>
      </c>
      <c r="C1423" s="10">
        <v>45992</v>
      </c>
      <c r="D1423" s="5" t="s">
        <v>197</v>
      </c>
      <c r="E1423" s="18">
        <v>298.49959999999999</v>
      </c>
      <c r="F1423" s="8">
        <v>168218.5361</v>
      </c>
      <c r="G1423" s="9">
        <v>86007171</v>
      </c>
      <c r="H1423" s="18">
        <v>81.230900000000005</v>
      </c>
      <c r="I1423" s="8">
        <v>7323.8037999999997</v>
      </c>
      <c r="J1423" s="9">
        <v>10056446</v>
      </c>
      <c r="K1423" s="18">
        <v>379.73050000000001</v>
      </c>
      <c r="L1423" s="8">
        <v>175542.33989999999</v>
      </c>
      <c r="M1423" s="9">
        <v>96063617</v>
      </c>
      <c r="N1423" s="29">
        <v>9.5225000000000009</v>
      </c>
      <c r="O1423" s="30">
        <v>9.8975000000000009</v>
      </c>
      <c r="P1423" s="30">
        <v>8.8625000000000007</v>
      </c>
      <c r="Q1423" s="30">
        <v>9.68</v>
      </c>
      <c r="R1423" s="31">
        <v>1.6500000000000001E-2</v>
      </c>
    </row>
    <row r="1424" spans="1:18" x14ac:dyDescent="0.2">
      <c r="A1424" s="11">
        <v>46014</v>
      </c>
      <c r="B1424" s="5" t="s">
        <v>242</v>
      </c>
      <c r="C1424" s="10">
        <v>45992</v>
      </c>
      <c r="D1424" s="5" t="s">
        <v>197</v>
      </c>
      <c r="E1424" s="18">
        <v>458.69</v>
      </c>
      <c r="F1424" s="8">
        <v>494334.3052</v>
      </c>
      <c r="G1424" s="9">
        <v>251827172</v>
      </c>
      <c r="H1424" s="18">
        <v>60.779499999999999</v>
      </c>
      <c r="I1424" s="8">
        <v>6322.3622999999998</v>
      </c>
      <c r="J1424" s="9">
        <v>8976708</v>
      </c>
      <c r="K1424" s="18">
        <v>519.46950000000004</v>
      </c>
      <c r="L1424" s="8">
        <v>500656.66749999998</v>
      </c>
      <c r="M1424" s="9">
        <v>260803880</v>
      </c>
      <c r="N1424" s="29">
        <v>9.6750000000000007</v>
      </c>
      <c r="O1424" s="30">
        <v>9.7850000000000001</v>
      </c>
      <c r="P1424" s="30">
        <v>9.3224999999999998</v>
      </c>
      <c r="Q1424" s="30">
        <v>9.3800000000000008</v>
      </c>
      <c r="R1424" s="31">
        <v>-3.0499999999999999E-2</v>
      </c>
    </row>
    <row r="1425" spans="1:18" x14ac:dyDescent="0.2">
      <c r="A1425" s="11">
        <v>46015</v>
      </c>
      <c r="B1425" s="5" t="s">
        <v>240</v>
      </c>
      <c r="C1425" s="10">
        <v>45992</v>
      </c>
      <c r="D1425" s="5" t="s">
        <v>197</v>
      </c>
      <c r="E1425" s="18">
        <v>232.58250000000001</v>
      </c>
      <c r="F1425" s="8">
        <v>93941.782300000006</v>
      </c>
      <c r="G1425" s="9">
        <v>47784003</v>
      </c>
      <c r="H1425" s="18">
        <v>61.6143</v>
      </c>
      <c r="I1425" s="8">
        <v>7217.0559000000003</v>
      </c>
      <c r="J1425" s="9">
        <v>10209033</v>
      </c>
      <c r="K1425" s="18">
        <v>294.1968</v>
      </c>
      <c r="L1425" s="8">
        <v>101158.8382</v>
      </c>
      <c r="M1425" s="9">
        <v>57993036</v>
      </c>
      <c r="N1425" s="29">
        <v>9.3774999999999995</v>
      </c>
      <c r="O1425" s="30">
        <v>9.68</v>
      </c>
      <c r="P1425" s="30">
        <v>8.8825000000000003</v>
      </c>
      <c r="Q1425" s="30">
        <v>9.19</v>
      </c>
      <c r="R1425" s="31">
        <v>-0.02</v>
      </c>
    </row>
    <row r="1426" spans="1:18" x14ac:dyDescent="0.2">
      <c r="A1426" s="11">
        <v>46017</v>
      </c>
      <c r="B1426" s="5" t="s">
        <v>241</v>
      </c>
      <c r="C1426" s="10">
        <v>45992</v>
      </c>
      <c r="D1426" s="5" t="s">
        <v>197</v>
      </c>
      <c r="E1426" s="18">
        <v>282.6293</v>
      </c>
      <c r="F1426" s="8">
        <v>140391.27729999999</v>
      </c>
      <c r="G1426" s="9">
        <v>71627479</v>
      </c>
      <c r="H1426" s="18">
        <v>64.177800000000005</v>
      </c>
      <c r="I1426" s="8">
        <v>7416.9349000000002</v>
      </c>
      <c r="J1426" s="9">
        <v>10700338</v>
      </c>
      <c r="K1426" s="18">
        <v>346.80709999999999</v>
      </c>
      <c r="L1426" s="8">
        <v>147808.21220000001</v>
      </c>
      <c r="M1426" s="9">
        <v>82327817</v>
      </c>
      <c r="N1426" s="29">
        <v>9.19</v>
      </c>
      <c r="O1426" s="30">
        <v>9.3949999999999996</v>
      </c>
      <c r="P1426" s="30">
        <v>9.02</v>
      </c>
      <c r="Q1426" s="30">
        <v>9.15</v>
      </c>
      <c r="R1426" s="31">
        <v>-4.4000000000000003E-3</v>
      </c>
    </row>
    <row r="1427" spans="1:18" x14ac:dyDescent="0.2">
      <c r="A1427" s="11">
        <v>46020</v>
      </c>
      <c r="B1427" s="5" t="s">
        <v>244</v>
      </c>
      <c r="C1427" s="10">
        <v>45992</v>
      </c>
      <c r="D1427" s="5" t="s">
        <v>197</v>
      </c>
      <c r="E1427" s="18">
        <v>376.81459999999998</v>
      </c>
      <c r="F1427" s="8">
        <v>234518.66130000001</v>
      </c>
      <c r="G1427" s="9">
        <v>120065311</v>
      </c>
      <c r="H1427" s="18">
        <v>63.1676</v>
      </c>
      <c r="I1427" s="8">
        <v>7510.1280999999999</v>
      </c>
      <c r="J1427" s="9">
        <v>10599969</v>
      </c>
      <c r="K1427" s="18">
        <v>439.98219999999998</v>
      </c>
      <c r="L1427" s="8">
        <v>242028.78940000001</v>
      </c>
      <c r="M1427" s="9">
        <v>130665280</v>
      </c>
      <c r="N1427" s="29">
        <v>9.15</v>
      </c>
      <c r="O1427" s="30">
        <v>9.77</v>
      </c>
      <c r="P1427" s="30">
        <v>9.0474999999999994</v>
      </c>
      <c r="Q1427" s="30">
        <v>9.7200000000000006</v>
      </c>
      <c r="R1427" s="31">
        <v>6.2300000000000001E-2</v>
      </c>
    </row>
    <row r="1428" spans="1:18" x14ac:dyDescent="0.2">
      <c r="A1428" s="11">
        <v>46021</v>
      </c>
      <c r="B1428" s="5" t="s">
        <v>242</v>
      </c>
      <c r="C1428" s="10">
        <v>45992</v>
      </c>
      <c r="D1428" s="5" t="s">
        <v>197</v>
      </c>
      <c r="E1428" s="18">
        <v>583.08820000000003</v>
      </c>
      <c r="F1428" s="8">
        <v>655172.80469999998</v>
      </c>
      <c r="G1428" s="9">
        <v>334214798</v>
      </c>
      <c r="H1428" s="18">
        <v>64.760300000000001</v>
      </c>
      <c r="I1428" s="8">
        <v>5171.3356999999996</v>
      </c>
      <c r="J1428" s="9">
        <v>7254332</v>
      </c>
      <c r="K1428" s="18">
        <v>647.84849999999994</v>
      </c>
      <c r="L1428" s="8">
        <v>660344.14040000003</v>
      </c>
      <c r="M1428" s="9">
        <v>341469130</v>
      </c>
      <c r="N1428" s="29">
        <v>9.7200000000000006</v>
      </c>
      <c r="O1428" s="30">
        <v>9.9875000000000007</v>
      </c>
      <c r="P1428" s="30">
        <v>9.5875000000000004</v>
      </c>
      <c r="Q1428" s="30">
        <v>9.68</v>
      </c>
      <c r="R1428" s="31">
        <v>-4.1000000000000003E-3</v>
      </c>
    </row>
    <row r="1429" spans="1:18" x14ac:dyDescent="0.2">
      <c r="A1429" s="11">
        <v>46022</v>
      </c>
      <c r="B1429" s="5" t="s">
        <v>240</v>
      </c>
      <c r="C1429" s="10">
        <v>45992</v>
      </c>
      <c r="D1429" s="5" t="s">
        <v>197</v>
      </c>
      <c r="E1429" s="18">
        <v>289.04599999999999</v>
      </c>
      <c r="F1429" s="8">
        <v>104405.7696</v>
      </c>
      <c r="G1429" s="9">
        <v>61317389</v>
      </c>
      <c r="H1429" s="18">
        <v>67.249700000000004</v>
      </c>
      <c r="I1429" s="8">
        <v>3504.8989999999999</v>
      </c>
      <c r="J1429" s="9">
        <v>4753992</v>
      </c>
      <c r="K1429" s="18">
        <v>356.29570000000001</v>
      </c>
      <c r="L1429" s="8">
        <v>107910.6686</v>
      </c>
      <c r="M1429" s="9">
        <v>66071381</v>
      </c>
      <c r="N1429" s="29">
        <v>9.6775000000000002</v>
      </c>
      <c r="O1429" s="30">
        <v>9.73</v>
      </c>
      <c r="P1429" s="30">
        <v>9.3125</v>
      </c>
      <c r="Q1429" s="30">
        <v>9.48</v>
      </c>
      <c r="R1429" s="31">
        <v>-2.0400000000000001E-2</v>
      </c>
    </row>
    <row r="1430" spans="1:18" x14ac:dyDescent="0.2">
      <c r="A1430" s="11">
        <v>46023</v>
      </c>
      <c r="B1430" s="5" t="s">
        <v>243</v>
      </c>
      <c r="C1430" s="10">
        <v>46023</v>
      </c>
      <c r="D1430" s="5" t="s">
        <v>198</v>
      </c>
      <c r="E1430" s="18">
        <v>197.4632</v>
      </c>
      <c r="F1430" s="8">
        <v>85579.550300000003</v>
      </c>
      <c r="G1430" s="9">
        <v>50234928</v>
      </c>
      <c r="H1430" s="18">
        <v>55.2303</v>
      </c>
      <c r="I1430" s="8">
        <v>3175.395</v>
      </c>
      <c r="J1430" s="9">
        <v>4530304</v>
      </c>
      <c r="K1430" s="18">
        <v>252.6935</v>
      </c>
      <c r="L1430" s="8">
        <v>88754.945300000007</v>
      </c>
      <c r="M1430" s="9">
        <v>54765232</v>
      </c>
      <c r="N1430" s="29">
        <v>9.4749999999999996</v>
      </c>
      <c r="O1430" s="30">
        <v>9.4749999999999996</v>
      </c>
      <c r="P1430" s="30">
        <v>8.7200000000000006</v>
      </c>
      <c r="Q1430" s="30">
        <v>9.19</v>
      </c>
      <c r="R1430" s="31">
        <v>-3.0099999999999998E-2</v>
      </c>
    </row>
    <row r="1431" spans="1:18" x14ac:dyDescent="0.2">
      <c r="A1431" s="11">
        <v>46024</v>
      </c>
      <c r="B1431" s="5" t="s">
        <v>241</v>
      </c>
      <c r="C1431" s="10">
        <v>46023</v>
      </c>
      <c r="D1431" s="5" t="s">
        <v>198</v>
      </c>
      <c r="E1431" s="18">
        <v>317.85989999999998</v>
      </c>
      <c r="F1431" s="8">
        <v>157485.77439999999</v>
      </c>
      <c r="G1431" s="9">
        <v>92166499</v>
      </c>
      <c r="H1431" s="18">
        <v>84.329499999999996</v>
      </c>
      <c r="I1431" s="8">
        <v>4828.1109999999999</v>
      </c>
      <c r="J1431" s="9">
        <v>6852649</v>
      </c>
      <c r="K1431" s="18">
        <v>402.18939999999998</v>
      </c>
      <c r="L1431" s="8">
        <v>162313.8854</v>
      </c>
      <c r="M1431" s="9">
        <v>99019148</v>
      </c>
      <c r="N1431" s="29">
        <v>9.1850000000000005</v>
      </c>
      <c r="O1431" s="30">
        <v>9.5549999999999997</v>
      </c>
      <c r="P1431" s="30">
        <v>8.9674999999999994</v>
      </c>
      <c r="Q1431" s="30">
        <v>9.4499999999999993</v>
      </c>
      <c r="R1431" s="31">
        <v>2.8899999999999999E-2</v>
      </c>
    </row>
    <row r="1432" spans="1:18" x14ac:dyDescent="0.2">
      <c r="A1432" s="11">
        <v>46027</v>
      </c>
      <c r="B1432" s="5" t="s">
        <v>244</v>
      </c>
      <c r="C1432" s="10">
        <v>46023</v>
      </c>
      <c r="D1432" s="5" t="s">
        <v>198</v>
      </c>
      <c r="E1432" s="18">
        <v>488.90390000000002</v>
      </c>
      <c r="F1432" s="8">
        <v>297679.17060000001</v>
      </c>
      <c r="G1432" s="9">
        <v>173876083</v>
      </c>
      <c r="H1432" s="18">
        <v>79.229699999999994</v>
      </c>
      <c r="I1432" s="8">
        <v>4945.7830999999996</v>
      </c>
      <c r="J1432" s="9">
        <v>7011536</v>
      </c>
      <c r="K1432" s="18">
        <v>568.1336</v>
      </c>
      <c r="L1432" s="8">
        <v>302624.95370000001</v>
      </c>
      <c r="M1432" s="9">
        <v>180887619</v>
      </c>
      <c r="N1432" s="29">
        <v>9.4499999999999993</v>
      </c>
      <c r="O1432" s="30">
        <v>10.215</v>
      </c>
      <c r="P1432" s="30">
        <v>9.2925000000000004</v>
      </c>
      <c r="Q1432" s="30">
        <v>10.02</v>
      </c>
      <c r="R1432" s="31">
        <v>6.0299999999999999E-2</v>
      </c>
    </row>
    <row r="1433" spans="1:18" x14ac:dyDescent="0.2">
      <c r="A1433" s="11">
        <v>46028</v>
      </c>
      <c r="B1433" s="5" t="s">
        <v>242</v>
      </c>
      <c r="C1433" s="10">
        <v>46023</v>
      </c>
      <c r="D1433" s="5" t="s">
        <v>198</v>
      </c>
      <c r="E1433" s="18">
        <v>549.04359999999997</v>
      </c>
      <c r="F1433" s="8">
        <v>576594.43669999996</v>
      </c>
      <c r="G1433" s="9">
        <v>338245351</v>
      </c>
      <c r="H1433" s="18">
        <v>87.5364</v>
      </c>
      <c r="I1433" s="8">
        <v>5422.0276000000003</v>
      </c>
      <c r="J1433" s="9">
        <v>7642892</v>
      </c>
      <c r="K1433" s="18">
        <v>636.58000000000004</v>
      </c>
      <c r="L1433" s="8">
        <v>582016.46429999999</v>
      </c>
      <c r="M1433" s="9">
        <v>345888243</v>
      </c>
      <c r="N1433" s="29">
        <v>10.022500000000001</v>
      </c>
      <c r="O1433" s="30">
        <v>10.285</v>
      </c>
      <c r="P1433" s="30">
        <v>9.6475000000000009</v>
      </c>
      <c r="Q1433" s="30">
        <v>10.02</v>
      </c>
      <c r="R1433" s="31">
        <v>-2.0000000000000001E-4</v>
      </c>
    </row>
    <row r="1434" spans="1:18" x14ac:dyDescent="0.2">
      <c r="A1434" s="11">
        <v>46029</v>
      </c>
      <c r="B1434" s="5" t="s">
        <v>240</v>
      </c>
      <c r="C1434" s="10">
        <v>46023</v>
      </c>
      <c r="D1434" s="5" t="s">
        <v>198</v>
      </c>
      <c r="E1434" s="18">
        <v>321.28440000000001</v>
      </c>
      <c r="F1434" s="8">
        <v>118772.5199</v>
      </c>
      <c r="G1434" s="9">
        <v>69517476</v>
      </c>
      <c r="H1434" s="18">
        <v>89.950699999999998</v>
      </c>
      <c r="I1434" s="8">
        <v>5402.7341999999999</v>
      </c>
      <c r="J1434" s="9">
        <v>7593203</v>
      </c>
      <c r="K1434" s="18">
        <v>411.23509999999999</v>
      </c>
      <c r="L1434" s="8">
        <v>124175.25410000001</v>
      </c>
      <c r="M1434" s="9">
        <v>77110679</v>
      </c>
      <c r="N1434" s="29">
        <v>10.0175</v>
      </c>
      <c r="O1434" s="30">
        <v>10.24</v>
      </c>
      <c r="P1434" s="30">
        <v>9.7449999999999992</v>
      </c>
      <c r="Q1434" s="30">
        <v>9.9499999999999993</v>
      </c>
      <c r="R1434" s="31">
        <v>-6.7000000000000002E-3</v>
      </c>
    </row>
    <row r="1435" spans="1:18" x14ac:dyDescent="0.2">
      <c r="A1435" s="11">
        <v>46030</v>
      </c>
      <c r="B1435" s="5" t="s">
        <v>243</v>
      </c>
      <c r="C1435" s="10">
        <v>46023</v>
      </c>
      <c r="D1435" s="5" t="s">
        <v>198</v>
      </c>
      <c r="E1435" s="18">
        <v>337.60090000000002</v>
      </c>
      <c r="F1435" s="8">
        <v>142001.701</v>
      </c>
      <c r="G1435" s="9">
        <v>83404012</v>
      </c>
      <c r="H1435" s="18">
        <v>86.796899999999994</v>
      </c>
      <c r="I1435" s="8">
        <v>5517.1818000000003</v>
      </c>
      <c r="J1435" s="9">
        <v>7851503</v>
      </c>
      <c r="K1435" s="18">
        <v>424.39780000000002</v>
      </c>
      <c r="L1435" s="8">
        <v>147518.88279999999</v>
      </c>
      <c r="M1435" s="9">
        <v>91255515</v>
      </c>
      <c r="N1435" s="29">
        <v>9.9499999999999993</v>
      </c>
      <c r="O1435" s="30">
        <v>10.99</v>
      </c>
      <c r="P1435" s="30">
        <v>9.4749999999999996</v>
      </c>
      <c r="Q1435" s="30">
        <v>10.6</v>
      </c>
      <c r="R1435" s="31">
        <v>6.5299999999999997E-2</v>
      </c>
    </row>
    <row r="1436" spans="1:18" x14ac:dyDescent="0.2">
      <c r="A1436" s="11">
        <v>46031</v>
      </c>
      <c r="B1436" s="5" t="s">
        <v>241</v>
      </c>
      <c r="C1436" s="10">
        <v>46023</v>
      </c>
      <c r="D1436" s="5" t="s">
        <v>198</v>
      </c>
      <c r="E1436" s="18">
        <v>583.41070000000002</v>
      </c>
      <c r="F1436" s="8">
        <v>249828.0405</v>
      </c>
      <c r="G1436" s="9">
        <v>148138002</v>
      </c>
      <c r="H1436" s="18">
        <v>89.212299999999999</v>
      </c>
      <c r="I1436" s="8">
        <v>5386.2124999999996</v>
      </c>
      <c r="J1436" s="9">
        <v>7780814</v>
      </c>
      <c r="K1436" s="18">
        <v>672.62300000000005</v>
      </c>
      <c r="L1436" s="8">
        <v>255214.253</v>
      </c>
      <c r="M1436" s="9">
        <v>155918816</v>
      </c>
      <c r="N1436" s="29">
        <v>10.6</v>
      </c>
      <c r="O1436" s="30">
        <v>11.035</v>
      </c>
      <c r="P1436" s="30">
        <v>10.217499999999999</v>
      </c>
      <c r="Q1436" s="30">
        <v>10.93</v>
      </c>
      <c r="R1436" s="31">
        <v>3.1099999999999999E-2</v>
      </c>
    </row>
    <row r="1437" spans="1:18" x14ac:dyDescent="0.2">
      <c r="A1437" s="11">
        <v>46034</v>
      </c>
      <c r="B1437" s="5" t="s">
        <v>244</v>
      </c>
      <c r="C1437" s="10">
        <v>46023</v>
      </c>
      <c r="D1437" s="5" t="s">
        <v>198</v>
      </c>
      <c r="E1437" s="18">
        <v>773.49990000000003</v>
      </c>
      <c r="F1437" s="8">
        <v>394917.31800000003</v>
      </c>
      <c r="G1437" s="9">
        <v>235681560</v>
      </c>
      <c r="H1437" s="18">
        <v>77.441800000000001</v>
      </c>
      <c r="I1437" s="8">
        <v>5300.6621999999998</v>
      </c>
      <c r="J1437" s="9">
        <v>7631750</v>
      </c>
      <c r="K1437" s="18">
        <v>850.94169999999997</v>
      </c>
      <c r="L1437" s="8">
        <v>400217.98019999999</v>
      </c>
      <c r="M1437" s="9">
        <v>243313310</v>
      </c>
      <c r="N1437" s="29">
        <v>10.925000000000001</v>
      </c>
      <c r="O1437" s="30">
        <v>11.945</v>
      </c>
      <c r="P1437" s="30">
        <v>10.5175</v>
      </c>
      <c r="Q1437" s="30">
        <v>11.37</v>
      </c>
      <c r="R1437" s="31">
        <v>4.07E-2</v>
      </c>
    </row>
    <row r="1438" spans="1:18" x14ac:dyDescent="0.2">
      <c r="A1438" s="11">
        <v>46035</v>
      </c>
      <c r="B1438" s="5" t="s">
        <v>242</v>
      </c>
      <c r="C1438" s="10">
        <v>46023</v>
      </c>
      <c r="D1438" s="5" t="s">
        <v>198</v>
      </c>
      <c r="E1438" s="18">
        <v>858.54079999999999</v>
      </c>
      <c r="F1438" s="8">
        <v>798983.9338</v>
      </c>
      <c r="G1438" s="9">
        <v>476710243</v>
      </c>
      <c r="H1438" s="18">
        <v>68.287599999999998</v>
      </c>
      <c r="I1438" s="8">
        <v>5011.4063999999998</v>
      </c>
      <c r="J1438" s="9">
        <v>7298204</v>
      </c>
      <c r="K1438" s="18">
        <v>926.82839999999999</v>
      </c>
      <c r="L1438" s="8">
        <v>803995.34019999998</v>
      </c>
      <c r="M1438" s="9">
        <v>484008447</v>
      </c>
      <c r="N1438" s="29">
        <v>11.3675</v>
      </c>
      <c r="O1438" s="30">
        <v>11.68</v>
      </c>
      <c r="P1438" s="30">
        <v>10.637499999999999</v>
      </c>
      <c r="Q1438" s="30">
        <v>11.2</v>
      </c>
      <c r="R1438" s="31">
        <v>-1.47E-2</v>
      </c>
    </row>
    <row r="1439" spans="1:18" x14ac:dyDescent="0.2">
      <c r="A1439" s="11">
        <v>46036</v>
      </c>
      <c r="B1439" s="5" t="s">
        <v>240</v>
      </c>
      <c r="C1439" s="10">
        <v>46023</v>
      </c>
      <c r="D1439" s="5" t="s">
        <v>198</v>
      </c>
      <c r="E1439" s="18">
        <v>386.04149999999998</v>
      </c>
      <c r="F1439" s="8">
        <v>118857.44040000001</v>
      </c>
      <c r="G1439" s="9">
        <v>70555364</v>
      </c>
      <c r="H1439" s="18">
        <v>87.460400000000007</v>
      </c>
      <c r="I1439" s="8">
        <v>5952.8549000000003</v>
      </c>
      <c r="J1439" s="9">
        <v>8205990</v>
      </c>
      <c r="K1439" s="18">
        <v>473.50189999999998</v>
      </c>
      <c r="L1439" s="8">
        <v>124810.2953</v>
      </c>
      <c r="M1439" s="9">
        <v>78761354</v>
      </c>
      <c r="N1439" s="29">
        <v>11.1975</v>
      </c>
      <c r="O1439" s="30">
        <v>11.4725</v>
      </c>
      <c r="P1439" s="30">
        <v>11.012499999999999</v>
      </c>
      <c r="Q1439" s="30">
        <v>11.32</v>
      </c>
      <c r="R1439" s="31">
        <v>1.09E-2</v>
      </c>
    </row>
    <row r="1440" spans="1:18" x14ac:dyDescent="0.2">
      <c r="A1440" s="11">
        <v>46038</v>
      </c>
      <c r="B1440" s="5" t="s">
        <v>241</v>
      </c>
      <c r="C1440" s="10">
        <v>46023</v>
      </c>
      <c r="D1440" s="5" t="s">
        <v>198</v>
      </c>
      <c r="E1440" s="18">
        <v>653.05740000000003</v>
      </c>
      <c r="F1440" s="8">
        <v>260923.97839999999</v>
      </c>
      <c r="G1440" s="9">
        <v>155089015</v>
      </c>
      <c r="H1440" s="18">
        <v>98.577200000000005</v>
      </c>
      <c r="I1440" s="8">
        <v>7524.1984000000002</v>
      </c>
      <c r="J1440" s="9">
        <v>10280753</v>
      </c>
      <c r="K1440" s="18">
        <v>751.63459999999998</v>
      </c>
      <c r="L1440" s="8">
        <v>268448.17680000002</v>
      </c>
      <c r="M1440" s="9">
        <v>165369768</v>
      </c>
      <c r="N1440" s="29">
        <v>11.32</v>
      </c>
      <c r="O1440" s="30">
        <v>11.574999999999999</v>
      </c>
      <c r="P1440" s="30">
        <v>10.875</v>
      </c>
      <c r="Q1440" s="30">
        <v>11.37</v>
      </c>
      <c r="R1440" s="31">
        <v>4.4000000000000003E-3</v>
      </c>
    </row>
    <row r="1441" spans="1:18" x14ac:dyDescent="0.2">
      <c r="A1441" s="11">
        <v>46041</v>
      </c>
      <c r="B1441" s="5" t="s">
        <v>244</v>
      </c>
      <c r="C1441" s="10">
        <v>46023</v>
      </c>
      <c r="D1441" s="5" t="s">
        <v>198</v>
      </c>
      <c r="E1441" s="18">
        <v>624.63160000000005</v>
      </c>
      <c r="F1441" s="8">
        <v>322342.73259999999</v>
      </c>
      <c r="G1441" s="9">
        <v>192890231</v>
      </c>
      <c r="H1441" s="18">
        <v>89.156199999999998</v>
      </c>
      <c r="I1441" s="8">
        <v>7944.2674999999999</v>
      </c>
      <c r="J1441" s="9">
        <v>10955272</v>
      </c>
      <c r="K1441" s="18">
        <v>713.78779999999995</v>
      </c>
      <c r="L1441" s="8">
        <v>330287.0001</v>
      </c>
      <c r="M1441" s="9">
        <v>203845503</v>
      </c>
      <c r="N1441" s="29">
        <v>11.3725</v>
      </c>
      <c r="O1441" s="30">
        <v>12.125</v>
      </c>
      <c r="P1441" s="30">
        <v>10.3925</v>
      </c>
      <c r="Q1441" s="30">
        <v>11.83</v>
      </c>
      <c r="R1441" s="31">
        <v>4.02E-2</v>
      </c>
    </row>
    <row r="1442" spans="1:18" x14ac:dyDescent="0.2">
      <c r="A1442" s="11">
        <v>46042</v>
      </c>
      <c r="B1442" s="5" t="s">
        <v>242</v>
      </c>
      <c r="C1442" s="10">
        <v>46023</v>
      </c>
      <c r="D1442" s="5" t="s">
        <v>198</v>
      </c>
      <c r="E1442" s="18">
        <v>743.90620000000001</v>
      </c>
      <c r="F1442" s="8">
        <v>676492.75589999999</v>
      </c>
      <c r="G1442" s="9">
        <v>408063857</v>
      </c>
      <c r="H1442" s="18">
        <v>83.687200000000004</v>
      </c>
      <c r="I1442" s="8">
        <v>8046.4759999999997</v>
      </c>
      <c r="J1442" s="9">
        <v>11363033</v>
      </c>
      <c r="K1442" s="18">
        <v>827.59339999999997</v>
      </c>
      <c r="L1442" s="8">
        <v>684539.23190000001</v>
      </c>
      <c r="M1442" s="9">
        <v>419426890</v>
      </c>
      <c r="N1442" s="29">
        <v>11.827500000000001</v>
      </c>
      <c r="O1442" s="30">
        <v>12.9025</v>
      </c>
      <c r="P1442" s="30">
        <v>10.994999999999999</v>
      </c>
      <c r="Q1442" s="30">
        <v>12.73</v>
      </c>
      <c r="R1442" s="31">
        <v>7.6300000000000007E-2</v>
      </c>
    </row>
    <row r="1443" spans="1:18" x14ac:dyDescent="0.2">
      <c r="A1443" s="11">
        <v>46043</v>
      </c>
      <c r="B1443" s="5" t="s">
        <v>240</v>
      </c>
      <c r="C1443" s="10">
        <v>46023</v>
      </c>
      <c r="D1443" s="5" t="s">
        <v>198</v>
      </c>
      <c r="E1443" s="18">
        <v>734.59839999999997</v>
      </c>
      <c r="F1443" s="8">
        <v>191811.9927</v>
      </c>
      <c r="G1443" s="9">
        <v>115616026</v>
      </c>
      <c r="H1443" s="18">
        <v>93.274100000000004</v>
      </c>
      <c r="I1443" s="8">
        <v>9098.4092999999993</v>
      </c>
      <c r="J1443" s="9">
        <v>13109734</v>
      </c>
      <c r="K1443" s="18">
        <v>827.87249999999995</v>
      </c>
      <c r="L1443" s="8">
        <v>200910.402</v>
      </c>
      <c r="M1443" s="9">
        <v>128725760</v>
      </c>
      <c r="N1443" s="29">
        <v>12.73</v>
      </c>
      <c r="O1443" s="30">
        <v>14.43</v>
      </c>
      <c r="P1443" s="30">
        <v>12.432499999999999</v>
      </c>
      <c r="Q1443" s="30">
        <v>13.78</v>
      </c>
      <c r="R1443" s="31">
        <v>8.2500000000000004E-2</v>
      </c>
    </row>
    <row r="1444" spans="1:18" x14ac:dyDescent="0.2">
      <c r="A1444" s="11">
        <v>46044</v>
      </c>
      <c r="B1444" s="5" t="s">
        <v>243</v>
      </c>
      <c r="C1444" s="10">
        <v>46023</v>
      </c>
      <c r="D1444" s="5" t="s">
        <v>198</v>
      </c>
      <c r="E1444" s="18">
        <v>550.6191</v>
      </c>
      <c r="F1444" s="8">
        <v>169959.90090000001</v>
      </c>
      <c r="G1444" s="9">
        <v>102461126</v>
      </c>
      <c r="H1444" s="18">
        <v>85.494600000000005</v>
      </c>
      <c r="I1444" s="8">
        <v>8078.2924000000003</v>
      </c>
      <c r="J1444" s="9">
        <v>11548595</v>
      </c>
      <c r="K1444" s="18">
        <v>636.11369999999999</v>
      </c>
      <c r="L1444" s="8">
        <v>178038.19330000001</v>
      </c>
      <c r="M1444" s="9">
        <v>114009721</v>
      </c>
      <c r="N1444" s="29">
        <v>13.78</v>
      </c>
      <c r="O1444" s="30">
        <v>14.327500000000001</v>
      </c>
      <c r="P1444" s="30">
        <v>12.907500000000001</v>
      </c>
      <c r="Q1444" s="30">
        <v>13.35</v>
      </c>
      <c r="R1444" s="31">
        <v>-3.1199999999999999E-2</v>
      </c>
    </row>
    <row r="1445" spans="1:18" x14ac:dyDescent="0.2">
      <c r="A1445" s="11">
        <v>46045</v>
      </c>
      <c r="B1445" s="5" t="s">
        <v>241</v>
      </c>
      <c r="C1445" s="10">
        <v>46023</v>
      </c>
      <c r="D1445" s="5" t="s">
        <v>198</v>
      </c>
      <c r="E1445" s="18">
        <v>787.36320000000001</v>
      </c>
      <c r="F1445" s="8">
        <v>285926.44660000002</v>
      </c>
      <c r="G1445" s="9">
        <v>172633681</v>
      </c>
      <c r="H1445" s="18">
        <v>100.3892</v>
      </c>
      <c r="I1445" s="8">
        <v>8788.0756000000001</v>
      </c>
      <c r="J1445" s="9">
        <v>12506374</v>
      </c>
      <c r="K1445" s="18">
        <v>887.75239999999997</v>
      </c>
      <c r="L1445" s="8">
        <v>294714.52220000001</v>
      </c>
      <c r="M1445" s="9">
        <v>185140055</v>
      </c>
      <c r="N1445" s="29">
        <v>13.35</v>
      </c>
      <c r="O1445" s="30">
        <v>14.432499999999999</v>
      </c>
      <c r="P1445" s="30">
        <v>12.282500000000001</v>
      </c>
      <c r="Q1445" s="30">
        <v>14.19</v>
      </c>
      <c r="R1445" s="31">
        <v>6.2899999999999998E-2</v>
      </c>
    </row>
    <row r="1446" spans="1:18" x14ac:dyDescent="0.2">
      <c r="A1446" s="11">
        <v>46049</v>
      </c>
      <c r="B1446" s="5" t="s">
        <v>242</v>
      </c>
      <c r="C1446" s="10">
        <v>46023</v>
      </c>
      <c r="D1446" s="5" t="s">
        <v>198</v>
      </c>
      <c r="E1446" s="18">
        <v>1106.6062999999999</v>
      </c>
      <c r="F1446" s="8">
        <v>816278.30500000005</v>
      </c>
      <c r="G1446" s="9">
        <v>493616215</v>
      </c>
      <c r="H1446" s="18">
        <v>95.838700000000003</v>
      </c>
      <c r="I1446" s="8">
        <v>5864.3006999999998</v>
      </c>
      <c r="J1446" s="9">
        <v>8336162</v>
      </c>
      <c r="K1446" s="18">
        <v>1202.4449999999999</v>
      </c>
      <c r="L1446" s="8">
        <v>822142.60569999996</v>
      </c>
      <c r="M1446" s="9">
        <v>501952377</v>
      </c>
      <c r="N1446" s="29">
        <v>14.192500000000001</v>
      </c>
      <c r="O1446" s="30">
        <v>16.057500000000001</v>
      </c>
      <c r="P1446" s="30">
        <v>13.922499999999999</v>
      </c>
      <c r="Q1446" s="30">
        <v>14.45</v>
      </c>
      <c r="R1446" s="31">
        <v>1.8100000000000002E-2</v>
      </c>
    </row>
    <row r="1447" spans="1:18" x14ac:dyDescent="0.2">
      <c r="A1447" s="11">
        <v>46050</v>
      </c>
      <c r="B1447" s="5" t="s">
        <v>240</v>
      </c>
      <c r="C1447" s="10">
        <v>46023</v>
      </c>
      <c r="D1447" s="5" t="s">
        <v>198</v>
      </c>
      <c r="E1447" s="18">
        <v>466.036</v>
      </c>
      <c r="F1447" s="8">
        <v>83510.097099999999</v>
      </c>
      <c r="G1447" s="9">
        <v>50246753</v>
      </c>
      <c r="H1447" s="18">
        <v>107.2394</v>
      </c>
      <c r="I1447" s="8">
        <v>4381.9084000000003</v>
      </c>
      <c r="J1447" s="9">
        <v>6126487</v>
      </c>
      <c r="K1447" s="18">
        <v>573.27539999999999</v>
      </c>
      <c r="L1447" s="8">
        <v>87892.005499999999</v>
      </c>
      <c r="M1447" s="9">
        <v>56373240</v>
      </c>
      <c r="N1447" s="29">
        <v>14.452500000000001</v>
      </c>
      <c r="O1447" s="30">
        <v>14.51</v>
      </c>
      <c r="P1447" s="30">
        <v>13.44</v>
      </c>
      <c r="Q1447" s="30">
        <v>13.53</v>
      </c>
      <c r="R1447" s="31">
        <v>-6.3799999999999996E-2</v>
      </c>
    </row>
    <row r="1448" spans="1:18" x14ac:dyDescent="0.2">
      <c r="A1448" s="11">
        <v>46051</v>
      </c>
      <c r="B1448" s="5" t="s">
        <v>243</v>
      </c>
      <c r="C1448" s="10">
        <v>46023</v>
      </c>
      <c r="D1448" s="5" t="s">
        <v>198</v>
      </c>
      <c r="E1448" s="18">
        <v>400.28429999999997</v>
      </c>
      <c r="F1448" s="8">
        <v>80121.957800000004</v>
      </c>
      <c r="G1448" s="9">
        <v>48204402</v>
      </c>
      <c r="H1448" s="18">
        <v>96.528800000000004</v>
      </c>
      <c r="I1448" s="8">
        <v>4081.7221</v>
      </c>
      <c r="J1448" s="9">
        <v>5656692</v>
      </c>
      <c r="K1448" s="18">
        <v>496.81310000000002</v>
      </c>
      <c r="L1448" s="8">
        <v>84203.679900000003</v>
      </c>
      <c r="M1448" s="9">
        <v>53861094</v>
      </c>
      <c r="N1448" s="29">
        <v>13.525</v>
      </c>
      <c r="O1448" s="30">
        <v>14.192500000000001</v>
      </c>
      <c r="P1448" s="30">
        <v>13.0725</v>
      </c>
      <c r="Q1448" s="30">
        <v>13.37</v>
      </c>
      <c r="R1448" s="31">
        <v>-1.15E-2</v>
      </c>
    </row>
    <row r="1449" spans="1:18" x14ac:dyDescent="0.2">
      <c r="A1449" s="11">
        <v>46052</v>
      </c>
      <c r="B1449" s="5" t="s">
        <v>241</v>
      </c>
      <c r="C1449" s="10">
        <v>46023</v>
      </c>
      <c r="D1449" s="5" t="s">
        <v>198</v>
      </c>
      <c r="E1449" s="18">
        <v>650.7885</v>
      </c>
      <c r="F1449" s="8">
        <v>131723.78959999999</v>
      </c>
      <c r="G1449" s="9">
        <v>79426036</v>
      </c>
      <c r="H1449" s="18">
        <v>105.33799999999999</v>
      </c>
      <c r="I1449" s="8">
        <v>4454.0627000000004</v>
      </c>
      <c r="J1449" s="9">
        <v>6179183</v>
      </c>
      <c r="K1449" s="18">
        <v>756.12649999999996</v>
      </c>
      <c r="L1449" s="8">
        <v>136177.8523</v>
      </c>
      <c r="M1449" s="9">
        <v>85605219</v>
      </c>
      <c r="N1449" s="29">
        <v>13.37</v>
      </c>
      <c r="O1449" s="30">
        <v>14.23</v>
      </c>
      <c r="P1449" s="30">
        <v>12.8825</v>
      </c>
      <c r="Q1449" s="30">
        <v>13.63</v>
      </c>
      <c r="R1449" s="31">
        <v>1.9400000000000001E-2</v>
      </c>
    </row>
    <row r="1450" spans="1:18" x14ac:dyDescent="0.2">
      <c r="A1450" s="11">
        <v>46054</v>
      </c>
      <c r="B1450" s="5" t="s">
        <v>246</v>
      </c>
      <c r="C1450" s="10">
        <v>46054</v>
      </c>
      <c r="D1450" s="5" t="s">
        <v>198</v>
      </c>
      <c r="E1450" s="18">
        <v>1119.33</v>
      </c>
      <c r="F1450" s="8">
        <v>323678.38130000001</v>
      </c>
      <c r="G1450" s="9">
        <v>196552553</v>
      </c>
      <c r="H1450" s="18">
        <v>133.74340000000001</v>
      </c>
      <c r="I1450" s="8">
        <v>5917.11</v>
      </c>
      <c r="J1450" s="9">
        <v>8344455</v>
      </c>
      <c r="K1450" s="18">
        <v>1253.0734</v>
      </c>
      <c r="L1450" s="8">
        <v>329595.49129999999</v>
      </c>
      <c r="M1450" s="9">
        <v>204897008</v>
      </c>
      <c r="N1450" s="29">
        <v>13.6325</v>
      </c>
      <c r="O1450" s="30">
        <v>16.112500000000001</v>
      </c>
      <c r="P1450" s="30">
        <v>13.3475</v>
      </c>
      <c r="Q1450" s="30">
        <v>15.1</v>
      </c>
      <c r="R1450" s="31">
        <v>0.1076</v>
      </c>
    </row>
    <row r="1451" spans="1:18" x14ac:dyDescent="0.2">
      <c r="A1451" s="11">
        <v>46055</v>
      </c>
      <c r="B1451" s="5" t="s">
        <v>244</v>
      </c>
      <c r="C1451" s="10">
        <v>46054</v>
      </c>
      <c r="D1451" s="5" t="s">
        <v>198</v>
      </c>
      <c r="E1451" s="18">
        <v>937.42849999999999</v>
      </c>
      <c r="F1451" s="8">
        <v>361468.2292</v>
      </c>
      <c r="G1451" s="9">
        <v>222245040</v>
      </c>
      <c r="H1451" s="18">
        <v>93.215199999999996</v>
      </c>
      <c r="I1451" s="8">
        <v>4874.8861999999999</v>
      </c>
      <c r="J1451" s="9">
        <v>7127568</v>
      </c>
      <c r="K1451" s="18">
        <v>1030.6437000000001</v>
      </c>
      <c r="L1451" s="8">
        <v>366343.11540000001</v>
      </c>
      <c r="M1451" s="9">
        <v>229372608</v>
      </c>
      <c r="N1451" s="29">
        <v>15.095000000000001</v>
      </c>
      <c r="O1451" s="30">
        <v>15.5525</v>
      </c>
      <c r="P1451" s="30">
        <v>13.58</v>
      </c>
      <c r="Q1451" s="30">
        <v>13.87</v>
      </c>
      <c r="R1451" s="31">
        <v>-8.1199999999999994E-2</v>
      </c>
    </row>
    <row r="1452" spans="1:18" x14ac:dyDescent="0.2">
      <c r="A1452" s="11">
        <v>46056</v>
      </c>
      <c r="B1452" s="5" t="s">
        <v>242</v>
      </c>
      <c r="C1452" s="10">
        <v>46054</v>
      </c>
      <c r="D1452" s="5" t="s">
        <v>198</v>
      </c>
      <c r="E1452" s="18">
        <v>1188.2656999999999</v>
      </c>
      <c r="F1452" s="8">
        <v>700360.52500000002</v>
      </c>
      <c r="G1452" s="9">
        <v>417821616</v>
      </c>
      <c r="H1452" s="18">
        <v>119.0689</v>
      </c>
      <c r="I1452" s="8">
        <v>6029.9822000000004</v>
      </c>
      <c r="J1452" s="9">
        <v>8724490</v>
      </c>
      <c r="K1452" s="18">
        <v>1307.3345999999999</v>
      </c>
      <c r="L1452" s="8">
        <v>706390.50719999999</v>
      </c>
      <c r="M1452" s="9">
        <v>426546106</v>
      </c>
      <c r="N1452" s="29">
        <v>13.865</v>
      </c>
      <c r="O1452" s="30">
        <v>15.465</v>
      </c>
      <c r="P1452" s="30">
        <v>11.85</v>
      </c>
      <c r="Q1452" s="30">
        <v>12.9</v>
      </c>
      <c r="R1452" s="31">
        <v>-6.9599999999999995E-2</v>
      </c>
    </row>
    <row r="1453" spans="1:18" x14ac:dyDescent="0.2">
      <c r="A1453" s="11">
        <v>46057</v>
      </c>
      <c r="B1453" s="5" t="s">
        <v>240</v>
      </c>
      <c r="C1453" s="10">
        <v>46054</v>
      </c>
      <c r="D1453" s="5" t="s">
        <v>198</v>
      </c>
      <c r="E1453" s="18">
        <v>401.91129999999998</v>
      </c>
      <c r="F1453" s="8">
        <v>97481.445999999996</v>
      </c>
      <c r="G1453" s="9">
        <v>57832075</v>
      </c>
      <c r="H1453" s="18">
        <v>106.8703</v>
      </c>
      <c r="I1453" s="8">
        <v>5657.6288000000004</v>
      </c>
      <c r="J1453" s="9">
        <v>8441370</v>
      </c>
      <c r="K1453" s="18">
        <v>508.78160000000003</v>
      </c>
      <c r="L1453" s="8">
        <v>103139.0748</v>
      </c>
      <c r="M1453" s="9">
        <v>66273445</v>
      </c>
      <c r="N1453" s="29">
        <v>12.895</v>
      </c>
      <c r="O1453" s="30">
        <v>13.145</v>
      </c>
      <c r="P1453" s="30">
        <v>12.06</v>
      </c>
      <c r="Q1453" s="30">
        <v>12.25</v>
      </c>
      <c r="R1453" s="31">
        <v>-0.05</v>
      </c>
    </row>
    <row r="1454" spans="1:18" x14ac:dyDescent="0.2">
      <c r="A1454" s="11">
        <v>46058</v>
      </c>
      <c r="B1454" s="5" t="s">
        <v>243</v>
      </c>
      <c r="C1454" s="10">
        <v>46054</v>
      </c>
      <c r="D1454" s="5" t="s">
        <v>198</v>
      </c>
      <c r="E1454" s="18">
        <v>321.54329999999999</v>
      </c>
      <c r="F1454" s="8">
        <v>89436.855500000005</v>
      </c>
      <c r="G1454" s="9">
        <v>53209267</v>
      </c>
      <c r="H1454" s="18">
        <v>83.179500000000004</v>
      </c>
      <c r="I1454" s="8">
        <v>4366.5366999999997</v>
      </c>
      <c r="J1454" s="9">
        <v>6528886</v>
      </c>
      <c r="K1454" s="18">
        <v>404.72280000000001</v>
      </c>
      <c r="L1454" s="8">
        <v>93803.392200000002</v>
      </c>
      <c r="M1454" s="9">
        <v>59738153</v>
      </c>
      <c r="N1454" s="29">
        <v>12.2525</v>
      </c>
      <c r="O1454" s="30">
        <v>12.545</v>
      </c>
      <c r="P1454" s="30">
        <v>10.935</v>
      </c>
      <c r="Q1454" s="30">
        <v>12.17</v>
      </c>
      <c r="R1454" s="31">
        <v>-6.7000000000000002E-3</v>
      </c>
    </row>
    <row r="1455" spans="1:18" x14ac:dyDescent="0.2">
      <c r="A1455" s="11">
        <v>46059</v>
      </c>
      <c r="B1455" s="5" t="s">
        <v>241</v>
      </c>
      <c r="C1455" s="10">
        <v>46054</v>
      </c>
      <c r="D1455" s="5" t="s">
        <v>198</v>
      </c>
      <c r="E1455" s="18">
        <v>608.65509999999995</v>
      </c>
      <c r="F1455" s="8">
        <v>210368.8278</v>
      </c>
      <c r="G1455" s="9">
        <v>125755740</v>
      </c>
      <c r="H1455" s="18">
        <v>84.803799999999995</v>
      </c>
      <c r="I1455" s="8">
        <v>5045.3226999999997</v>
      </c>
      <c r="J1455" s="9">
        <v>7587729</v>
      </c>
      <c r="K1455" s="18">
        <v>693.45889999999997</v>
      </c>
      <c r="L1455" s="8">
        <v>215414.15049999999</v>
      </c>
      <c r="M1455" s="9">
        <v>133343469</v>
      </c>
      <c r="N1455" s="29">
        <v>12.1675</v>
      </c>
      <c r="O1455" s="30">
        <v>12.345000000000001</v>
      </c>
      <c r="P1455" s="30">
        <v>11.16</v>
      </c>
      <c r="Q1455" s="30">
        <v>11.94</v>
      </c>
      <c r="R1455" s="31">
        <v>-1.8700000000000001E-2</v>
      </c>
    </row>
    <row r="1456" spans="1:18" x14ac:dyDescent="0.2">
      <c r="A1456" s="11">
        <v>46062</v>
      </c>
      <c r="B1456" s="5" t="s">
        <v>244</v>
      </c>
      <c r="C1456" s="10">
        <v>46054</v>
      </c>
      <c r="D1456" s="5" t="s">
        <v>198</v>
      </c>
      <c r="E1456" s="18">
        <v>455.72</v>
      </c>
      <c r="F1456" s="8">
        <v>216639.86249999999</v>
      </c>
      <c r="G1456" s="9">
        <v>128840238</v>
      </c>
      <c r="H1456" s="18">
        <v>94.450699999999998</v>
      </c>
      <c r="I1456" s="8">
        <v>5595.6399000000001</v>
      </c>
      <c r="J1456" s="9">
        <v>8001782</v>
      </c>
      <c r="K1456" s="18">
        <v>550.17070000000001</v>
      </c>
      <c r="L1456" s="8">
        <v>222235.5024</v>
      </c>
      <c r="M1456" s="9">
        <v>136842020</v>
      </c>
      <c r="N1456" s="29">
        <v>11.94</v>
      </c>
      <c r="O1456" s="30">
        <v>12.28</v>
      </c>
      <c r="P1456" s="30">
        <v>10.67</v>
      </c>
      <c r="Q1456" s="30">
        <v>12.19</v>
      </c>
      <c r="R1456" s="31">
        <v>2.0899999999999998E-2</v>
      </c>
    </row>
    <row r="1457" spans="1:18" x14ac:dyDescent="0.2">
      <c r="A1457" s="11">
        <v>46063</v>
      </c>
      <c r="B1457" s="5" t="s">
        <v>242</v>
      </c>
      <c r="C1457" s="10">
        <v>46054</v>
      </c>
      <c r="D1457" s="5" t="s">
        <v>198</v>
      </c>
      <c r="E1457" s="18">
        <v>566.55150000000003</v>
      </c>
      <c r="F1457" s="8">
        <v>592616.85510000004</v>
      </c>
      <c r="G1457" s="9">
        <v>351535593</v>
      </c>
      <c r="H1457" s="18">
        <v>97.793300000000002</v>
      </c>
      <c r="I1457" s="8">
        <v>5782.0769</v>
      </c>
      <c r="J1457" s="9">
        <v>7892791</v>
      </c>
      <c r="K1457" s="18">
        <v>664.34479999999996</v>
      </c>
      <c r="L1457" s="8">
        <v>598398.93200000003</v>
      </c>
      <c r="M1457" s="9">
        <v>359428384</v>
      </c>
      <c r="N1457" s="29">
        <v>12.19</v>
      </c>
      <c r="O1457" s="30">
        <v>12.19</v>
      </c>
      <c r="P1457" s="30">
        <v>10.355</v>
      </c>
      <c r="Q1457" s="30">
        <v>11.67</v>
      </c>
      <c r="R1457" s="31">
        <v>-4.2700000000000002E-2</v>
      </c>
    </row>
    <row r="1458" spans="1:18" x14ac:dyDescent="0.2">
      <c r="A1458" s="11">
        <v>46064</v>
      </c>
      <c r="B1458" s="5" t="s">
        <v>240</v>
      </c>
      <c r="C1458" s="10">
        <v>46054</v>
      </c>
      <c r="D1458" s="5" t="s">
        <v>198</v>
      </c>
      <c r="E1458" s="18">
        <v>299.29469999999998</v>
      </c>
      <c r="F1458" s="8">
        <v>90809.665099999998</v>
      </c>
      <c r="G1458" s="9">
        <v>53530880</v>
      </c>
      <c r="H1458" s="18">
        <v>105.2616</v>
      </c>
      <c r="I1458" s="8">
        <v>6972.6284999999998</v>
      </c>
      <c r="J1458" s="9">
        <v>9424454</v>
      </c>
      <c r="K1458" s="18">
        <v>404.55630000000002</v>
      </c>
      <c r="L1458" s="8">
        <v>97782.293600000005</v>
      </c>
      <c r="M1458" s="9">
        <v>62955334</v>
      </c>
      <c r="N1458" s="29">
        <v>11.664999999999999</v>
      </c>
      <c r="O1458" s="30">
        <v>11.7125</v>
      </c>
      <c r="P1458" s="30">
        <v>10.557499999999999</v>
      </c>
      <c r="Q1458" s="30">
        <v>11.55</v>
      </c>
      <c r="R1458" s="31">
        <v>-9.9000000000000008E-3</v>
      </c>
    </row>
    <row r="1459" spans="1:18" x14ac:dyDescent="0.2">
      <c r="A1459" s="11">
        <v>46065</v>
      </c>
      <c r="B1459" s="5" t="s">
        <v>243</v>
      </c>
      <c r="C1459" s="10">
        <v>46054</v>
      </c>
      <c r="D1459" s="5" t="s">
        <v>198</v>
      </c>
      <c r="E1459" s="18">
        <v>269.91550000000001</v>
      </c>
      <c r="F1459" s="8">
        <v>90512.057400000005</v>
      </c>
      <c r="G1459" s="9">
        <v>53487574</v>
      </c>
      <c r="H1459" s="18">
        <v>102.5634</v>
      </c>
      <c r="I1459" s="8">
        <v>6969.8360000000002</v>
      </c>
      <c r="J1459" s="9">
        <v>9726888</v>
      </c>
      <c r="K1459" s="18">
        <v>372.47890000000001</v>
      </c>
      <c r="L1459" s="8">
        <v>97481.893400000001</v>
      </c>
      <c r="M1459" s="9">
        <v>63214462</v>
      </c>
      <c r="N1459" s="29">
        <v>11.547499999999999</v>
      </c>
      <c r="O1459" s="30">
        <v>12.1075</v>
      </c>
      <c r="P1459" s="30">
        <v>10.8475</v>
      </c>
      <c r="Q1459" s="30">
        <v>11.73</v>
      </c>
      <c r="R1459" s="31">
        <v>1.5800000000000002E-2</v>
      </c>
    </row>
    <row r="1460" spans="1:18" x14ac:dyDescent="0.2">
      <c r="A1460" s="11">
        <v>46066</v>
      </c>
      <c r="B1460" s="5" t="s">
        <v>241</v>
      </c>
      <c r="C1460" s="10">
        <v>46054</v>
      </c>
      <c r="D1460" s="5" t="s">
        <v>198</v>
      </c>
      <c r="E1460" s="18">
        <v>495.93770000000001</v>
      </c>
      <c r="F1460" s="8">
        <v>179144.36079999999</v>
      </c>
      <c r="G1460" s="9">
        <v>106926382</v>
      </c>
      <c r="H1460" s="18">
        <v>110.35599999999999</v>
      </c>
      <c r="I1460" s="8">
        <v>7593.4017000000003</v>
      </c>
      <c r="J1460" s="9">
        <v>11108606</v>
      </c>
      <c r="K1460" s="18">
        <v>606.29369999999994</v>
      </c>
      <c r="L1460" s="8">
        <v>186737.76250000001</v>
      </c>
      <c r="M1460" s="9">
        <v>118034988</v>
      </c>
      <c r="N1460" s="29">
        <v>11.725</v>
      </c>
      <c r="O1460" s="30">
        <v>13.5825</v>
      </c>
      <c r="P1460" s="30">
        <v>10.9625</v>
      </c>
      <c r="Q1460" s="30">
        <v>13.29</v>
      </c>
      <c r="R1460" s="31">
        <v>0.13350000000000001</v>
      </c>
    </row>
    <row r="1461" spans="1:18" x14ac:dyDescent="0.2">
      <c r="A1461" s="11">
        <v>46069</v>
      </c>
      <c r="B1461" s="5" t="s">
        <v>244</v>
      </c>
      <c r="C1461" s="10">
        <v>46054</v>
      </c>
      <c r="D1461" s="5" t="s">
        <v>198</v>
      </c>
      <c r="E1461" s="18">
        <v>587.20690000000002</v>
      </c>
      <c r="F1461" s="8">
        <v>265150.27409999998</v>
      </c>
      <c r="G1461" s="9">
        <v>158865726</v>
      </c>
      <c r="H1461" s="18">
        <v>82.345500000000001</v>
      </c>
      <c r="I1461" s="8">
        <v>6440.8068000000003</v>
      </c>
      <c r="J1461" s="9">
        <v>9083288</v>
      </c>
      <c r="K1461" s="18">
        <v>669.55240000000003</v>
      </c>
      <c r="L1461" s="8">
        <v>271591.0809</v>
      </c>
      <c r="M1461" s="9">
        <v>167949014</v>
      </c>
      <c r="N1461" s="29">
        <v>13.2925</v>
      </c>
      <c r="O1461" s="30">
        <v>13.8325</v>
      </c>
      <c r="P1461" s="30">
        <v>13.234999999999999</v>
      </c>
      <c r="Q1461" s="30">
        <v>13.33</v>
      </c>
      <c r="R1461" s="31">
        <v>2.8E-3</v>
      </c>
    </row>
    <row r="1462" spans="1:18" x14ac:dyDescent="0.2">
      <c r="A1462" s="11">
        <v>46070</v>
      </c>
      <c r="B1462" s="5" t="s">
        <v>242</v>
      </c>
      <c r="C1462" s="10">
        <v>46054</v>
      </c>
      <c r="D1462" s="5" t="s">
        <v>198</v>
      </c>
      <c r="E1462" s="18">
        <v>746.24530000000004</v>
      </c>
      <c r="F1462" s="8">
        <v>706177.65</v>
      </c>
      <c r="G1462" s="9">
        <v>422218660</v>
      </c>
      <c r="H1462" s="18">
        <v>79.980800000000002</v>
      </c>
      <c r="I1462" s="8">
        <v>6646.5303999999996</v>
      </c>
      <c r="J1462" s="9">
        <v>9519473</v>
      </c>
      <c r="K1462" s="18">
        <v>826.22609999999997</v>
      </c>
      <c r="L1462" s="8">
        <v>712824.18039999995</v>
      </c>
      <c r="M1462" s="9">
        <v>431738133</v>
      </c>
      <c r="N1462" s="29">
        <v>13.33</v>
      </c>
      <c r="O1462" s="30">
        <v>13.477499999999999</v>
      </c>
      <c r="P1462" s="30">
        <v>11.625</v>
      </c>
      <c r="Q1462" s="30">
        <v>12.67</v>
      </c>
      <c r="R1462" s="31">
        <v>-4.9500000000000002E-2</v>
      </c>
    </row>
    <row r="1463" spans="1:18" x14ac:dyDescent="0.2">
      <c r="A1463" s="11">
        <v>46071</v>
      </c>
      <c r="B1463" s="5" t="s">
        <v>240</v>
      </c>
      <c r="C1463" s="10">
        <v>46054</v>
      </c>
      <c r="D1463" s="5" t="s">
        <v>198</v>
      </c>
      <c r="E1463" s="18">
        <v>378.95940000000002</v>
      </c>
      <c r="F1463" s="8">
        <v>109440.7571</v>
      </c>
      <c r="G1463" s="9">
        <v>64721278</v>
      </c>
      <c r="H1463" s="18">
        <v>75.323899999999995</v>
      </c>
      <c r="I1463" s="8">
        <v>7203.4053999999996</v>
      </c>
      <c r="J1463" s="9">
        <v>10224888</v>
      </c>
      <c r="K1463" s="18">
        <v>454.2833</v>
      </c>
      <c r="L1463" s="8">
        <v>116644.16250000001</v>
      </c>
      <c r="M1463" s="9">
        <v>74946166</v>
      </c>
      <c r="N1463" s="29">
        <v>12.672499999999999</v>
      </c>
      <c r="O1463" s="30">
        <v>12.7675</v>
      </c>
      <c r="P1463" s="30">
        <v>11.352499999999999</v>
      </c>
      <c r="Q1463" s="30">
        <v>12.22</v>
      </c>
      <c r="R1463" s="31">
        <v>-3.5700000000000003E-2</v>
      </c>
    </row>
    <row r="1464" spans="1:18" x14ac:dyDescent="0.2">
      <c r="A1464" s="11">
        <v>46072</v>
      </c>
      <c r="B1464" s="5" t="s">
        <v>243</v>
      </c>
      <c r="C1464" s="10">
        <v>46054</v>
      </c>
      <c r="D1464" s="5" t="s">
        <v>198</v>
      </c>
      <c r="E1464" s="18">
        <v>440.57400000000001</v>
      </c>
      <c r="F1464" s="8">
        <v>134287.7573</v>
      </c>
      <c r="G1464" s="9">
        <v>79530967</v>
      </c>
      <c r="H1464" s="18">
        <v>66.465599999999995</v>
      </c>
      <c r="I1464" s="8">
        <v>7667.6977999999999</v>
      </c>
      <c r="J1464" s="9">
        <v>10932803</v>
      </c>
      <c r="K1464" s="18">
        <v>507.03960000000001</v>
      </c>
      <c r="L1464" s="8">
        <v>141955.45509999999</v>
      </c>
      <c r="M1464" s="9">
        <v>90463770</v>
      </c>
      <c r="N1464" s="29">
        <v>12.2225</v>
      </c>
      <c r="O1464" s="30">
        <v>13.68</v>
      </c>
      <c r="P1464" s="30">
        <v>9.73</v>
      </c>
      <c r="Q1464" s="30">
        <v>13.46</v>
      </c>
      <c r="R1464" s="31">
        <v>0.1012</v>
      </c>
    </row>
    <row r="1465" spans="1:18" x14ac:dyDescent="0.2">
      <c r="A1465" s="11">
        <v>46073</v>
      </c>
      <c r="B1465" s="5" t="s">
        <v>241</v>
      </c>
      <c r="C1465" s="10">
        <v>46054</v>
      </c>
      <c r="D1465" s="5" t="s">
        <v>198</v>
      </c>
      <c r="E1465" s="18">
        <v>782.40909999999997</v>
      </c>
      <c r="F1465" s="8">
        <v>233623.93710000001</v>
      </c>
      <c r="G1465" s="9">
        <v>138959353</v>
      </c>
      <c r="H1465" s="18">
        <v>72.183899999999994</v>
      </c>
      <c r="I1465" s="8">
        <v>7747.0730000000003</v>
      </c>
      <c r="J1465" s="9">
        <v>11116157</v>
      </c>
      <c r="K1465" s="18">
        <v>854.59299999999996</v>
      </c>
      <c r="L1465" s="8">
        <v>241371.01010000001</v>
      </c>
      <c r="M1465" s="9">
        <v>150075510</v>
      </c>
      <c r="N1465" s="29">
        <v>13.46</v>
      </c>
      <c r="O1465" s="30">
        <v>14.782500000000001</v>
      </c>
      <c r="P1465" s="30">
        <v>13.095000000000001</v>
      </c>
      <c r="Q1465" s="30">
        <v>14.36</v>
      </c>
      <c r="R1465" s="31">
        <v>6.6900000000000001E-2</v>
      </c>
    </row>
    <row r="1466" spans="1:18" x14ac:dyDescent="0.2">
      <c r="A1466" s="11">
        <v>46076</v>
      </c>
      <c r="B1466" s="5" t="s">
        <v>244</v>
      </c>
      <c r="C1466" s="10">
        <v>46054</v>
      </c>
      <c r="D1466" s="5" t="s">
        <v>198</v>
      </c>
      <c r="E1466" s="18">
        <v>755.49879999999996</v>
      </c>
      <c r="F1466" s="8">
        <v>300962.03049999999</v>
      </c>
      <c r="G1466" s="9">
        <v>178443291</v>
      </c>
      <c r="H1466" s="18">
        <v>74.169499999999999</v>
      </c>
      <c r="I1466" s="8">
        <v>7531.0478999999996</v>
      </c>
      <c r="J1466" s="9">
        <v>10635090</v>
      </c>
      <c r="K1466" s="18">
        <v>829.66830000000004</v>
      </c>
      <c r="L1466" s="8">
        <v>308493.0784</v>
      </c>
      <c r="M1466" s="9">
        <v>189078381</v>
      </c>
      <c r="N1466" s="29">
        <v>14.362500000000001</v>
      </c>
      <c r="O1466" s="30">
        <v>14.477499999999999</v>
      </c>
      <c r="P1466" s="30">
        <v>12.772500000000001</v>
      </c>
      <c r="Q1466" s="30">
        <v>14.17</v>
      </c>
      <c r="R1466" s="31">
        <v>-1.34E-2</v>
      </c>
    </row>
    <row r="1467" spans="1:18" x14ac:dyDescent="0.2">
      <c r="A1467" s="11">
        <v>46077</v>
      </c>
      <c r="B1467" s="5" t="s">
        <v>242</v>
      </c>
      <c r="C1467" s="10">
        <v>46054</v>
      </c>
      <c r="D1467" s="5" t="s">
        <v>198</v>
      </c>
      <c r="E1467" s="18">
        <v>945.39549999999997</v>
      </c>
      <c r="F1467" s="8">
        <v>781182.28689999995</v>
      </c>
      <c r="G1467" s="9">
        <v>462926472</v>
      </c>
      <c r="H1467" s="18">
        <v>74.814599999999999</v>
      </c>
      <c r="I1467" s="8">
        <v>5152.9297999999999</v>
      </c>
      <c r="J1467" s="9">
        <v>7613954</v>
      </c>
      <c r="K1467" s="18">
        <v>1020.2101</v>
      </c>
      <c r="L1467" s="8">
        <v>786335.21669999999</v>
      </c>
      <c r="M1467" s="9">
        <v>470540426</v>
      </c>
      <c r="N1467" s="29">
        <v>14.1675</v>
      </c>
      <c r="O1467" s="30">
        <v>14.9475</v>
      </c>
      <c r="P1467" s="30">
        <v>12.3475</v>
      </c>
      <c r="Q1467" s="30">
        <v>14.15</v>
      </c>
      <c r="R1467" s="31">
        <v>-1.1999999999999999E-3</v>
      </c>
    </row>
    <row r="1468" spans="1:18" x14ac:dyDescent="0.2">
      <c r="A1468" s="11">
        <v>46078</v>
      </c>
      <c r="B1468" s="5" t="s">
        <v>240</v>
      </c>
      <c r="C1468" s="10">
        <v>46054</v>
      </c>
      <c r="D1468" s="5" t="s">
        <v>198</v>
      </c>
      <c r="E1468" s="18">
        <v>465.75459999999998</v>
      </c>
      <c r="F1468" s="8">
        <v>117232.57950000001</v>
      </c>
      <c r="G1468" s="9">
        <v>70108735</v>
      </c>
      <c r="H1468" s="18">
        <v>84.305999999999997</v>
      </c>
      <c r="I1468" s="8">
        <v>3752.0538999999999</v>
      </c>
      <c r="J1468" s="9">
        <v>5337350</v>
      </c>
      <c r="K1468" s="18">
        <v>550.06060000000002</v>
      </c>
      <c r="L1468" s="8">
        <v>120984.63340000001</v>
      </c>
      <c r="M1468" s="9">
        <v>75446085</v>
      </c>
      <c r="N1468" s="29">
        <v>14.15</v>
      </c>
      <c r="O1468" s="30">
        <v>14.15</v>
      </c>
      <c r="P1468" s="30">
        <v>12.8375</v>
      </c>
      <c r="Q1468" s="30">
        <v>13.49</v>
      </c>
      <c r="R1468" s="31">
        <v>-4.6600000000000003E-2</v>
      </c>
    </row>
    <row r="1469" spans="1:18" x14ac:dyDescent="0.2">
      <c r="A1469" s="11">
        <v>46079</v>
      </c>
      <c r="B1469" s="5" t="s">
        <v>243</v>
      </c>
      <c r="C1469" s="10">
        <v>46054</v>
      </c>
      <c r="D1469" s="5" t="s">
        <v>198</v>
      </c>
      <c r="E1469" s="18">
        <v>404.95089999999999</v>
      </c>
      <c r="F1469" s="8">
        <v>119297.9191</v>
      </c>
      <c r="G1469" s="9">
        <v>71539015</v>
      </c>
      <c r="H1469" s="18">
        <v>68.319900000000004</v>
      </c>
      <c r="I1469" s="8">
        <v>3152.0830000000001</v>
      </c>
      <c r="J1469" s="9">
        <v>4429355</v>
      </c>
      <c r="K1469" s="18">
        <v>473.27080000000001</v>
      </c>
      <c r="L1469" s="8">
        <v>122450.0021</v>
      </c>
      <c r="M1469" s="9">
        <v>75968370</v>
      </c>
      <c r="N1469" s="29">
        <v>13.487500000000001</v>
      </c>
      <c r="O1469" s="30">
        <v>13.605</v>
      </c>
      <c r="P1469" s="30">
        <v>11.8125</v>
      </c>
      <c r="Q1469" s="30">
        <v>13.06</v>
      </c>
      <c r="R1469" s="31">
        <v>-3.1699999999999999E-2</v>
      </c>
    </row>
    <row r="1470" spans="1:18" x14ac:dyDescent="0.2">
      <c r="A1470" s="11">
        <v>46080</v>
      </c>
      <c r="B1470" s="5" t="s">
        <v>241</v>
      </c>
      <c r="C1470" s="10">
        <v>46054</v>
      </c>
      <c r="D1470" s="5" t="s">
        <v>198</v>
      </c>
      <c r="E1470" s="18">
        <v>668.14400000000001</v>
      </c>
      <c r="F1470" s="8">
        <v>230125.62959999999</v>
      </c>
      <c r="G1470" s="9">
        <v>138923573</v>
      </c>
      <c r="H1470" s="18">
        <v>62.926000000000002</v>
      </c>
      <c r="I1470" s="8">
        <v>3033.6179000000002</v>
      </c>
      <c r="J1470" s="9">
        <v>4351620</v>
      </c>
      <c r="K1470" s="18">
        <v>731.07</v>
      </c>
      <c r="L1470" s="8">
        <v>233159.2475</v>
      </c>
      <c r="M1470" s="9">
        <v>143275193</v>
      </c>
      <c r="N1470" s="29">
        <v>13.0625</v>
      </c>
      <c r="O1470" s="30">
        <v>14.035</v>
      </c>
      <c r="P1470" s="30">
        <v>11.2</v>
      </c>
      <c r="Q1470" s="30">
        <v>13.7</v>
      </c>
      <c r="R1470" s="31">
        <v>4.8800000000000003E-2</v>
      </c>
    </row>
    <row r="1471" spans="1:18" x14ac:dyDescent="0.2">
      <c r="A1471" s="11">
        <v>46083</v>
      </c>
      <c r="B1471" s="5" t="s">
        <v>244</v>
      </c>
      <c r="C1471" s="10">
        <v>46082</v>
      </c>
      <c r="D1471" s="5" t="s">
        <v>198</v>
      </c>
      <c r="E1471" s="18">
        <v>1161.1741999999999</v>
      </c>
      <c r="F1471" s="8">
        <v>764601.81640000001</v>
      </c>
      <c r="G1471" s="9">
        <v>472845987</v>
      </c>
      <c r="H1471" s="18">
        <v>81.468999999999994</v>
      </c>
      <c r="I1471" s="8">
        <v>4044.0297999999998</v>
      </c>
      <c r="J1471" s="9">
        <v>5769135</v>
      </c>
      <c r="K1471" s="18">
        <v>1242.6432</v>
      </c>
      <c r="L1471" s="8">
        <v>768645.84620000003</v>
      </c>
      <c r="M1471" s="9">
        <v>478615122</v>
      </c>
      <c r="N1471" s="29">
        <v>13.702500000000001</v>
      </c>
      <c r="O1471" s="30">
        <v>17.8125</v>
      </c>
      <c r="P1471" s="30">
        <v>12.824999999999999</v>
      </c>
      <c r="Q1471" s="30">
        <v>17.13</v>
      </c>
      <c r="R1471" s="31">
        <v>0.25009999999999999</v>
      </c>
    </row>
    <row r="1472" spans="1:18" x14ac:dyDescent="0.2">
      <c r="A1472" s="11">
        <v>46085</v>
      </c>
      <c r="B1472" s="5" t="s">
        <v>240</v>
      </c>
      <c r="C1472" s="10">
        <v>46082</v>
      </c>
      <c r="D1472" s="5" t="s">
        <v>198</v>
      </c>
      <c r="E1472" s="18">
        <v>705.19899999999996</v>
      </c>
      <c r="F1472" s="8">
        <v>90160.769899999999</v>
      </c>
      <c r="G1472" s="9">
        <v>55452493</v>
      </c>
      <c r="H1472" s="18">
        <v>92.491399999999999</v>
      </c>
      <c r="I1472" s="8">
        <v>4365.9741999999997</v>
      </c>
      <c r="J1472" s="9">
        <v>6280608</v>
      </c>
      <c r="K1472" s="18">
        <v>797.69039999999995</v>
      </c>
      <c r="L1472" s="8">
        <v>94526.744099999996</v>
      </c>
      <c r="M1472" s="9">
        <v>61733101</v>
      </c>
      <c r="N1472" s="29">
        <v>17.13</v>
      </c>
      <c r="O1472" s="30">
        <v>21.3675</v>
      </c>
      <c r="P1472" s="30">
        <v>16.967500000000001</v>
      </c>
      <c r="Q1472" s="30">
        <v>21.14</v>
      </c>
      <c r="R1472" s="31">
        <v>0.2341</v>
      </c>
    </row>
    <row r="1473" spans="1:18" x14ac:dyDescent="0.2">
      <c r="A1473" s="11">
        <v>46086</v>
      </c>
      <c r="B1473" s="5" t="s">
        <v>243</v>
      </c>
      <c r="C1473" s="10">
        <v>46082</v>
      </c>
      <c r="D1473" s="5" t="s">
        <v>198</v>
      </c>
      <c r="E1473" s="18">
        <v>590.10839999999996</v>
      </c>
      <c r="F1473" s="8">
        <v>103791.9635</v>
      </c>
      <c r="G1473" s="9">
        <v>63981531</v>
      </c>
      <c r="H1473" s="18">
        <v>85.5809</v>
      </c>
      <c r="I1473" s="8">
        <v>4164.0843999999997</v>
      </c>
      <c r="J1473" s="9">
        <v>5957967</v>
      </c>
      <c r="K1473" s="18">
        <v>675.6893</v>
      </c>
      <c r="L1473" s="8">
        <v>107956.04790000001</v>
      </c>
      <c r="M1473" s="9">
        <v>69939498</v>
      </c>
      <c r="N1473" s="29">
        <v>21.14</v>
      </c>
      <c r="O1473" s="30">
        <v>21.14</v>
      </c>
      <c r="P1473" s="30">
        <v>17.302499999999998</v>
      </c>
      <c r="Q1473" s="30">
        <v>17.86</v>
      </c>
      <c r="R1473" s="31">
        <v>-0.1552</v>
      </c>
    </row>
    <row r="1474" spans="1:18" x14ac:dyDescent="0.2">
      <c r="A1474" s="11">
        <v>46087</v>
      </c>
      <c r="B1474" s="5" t="s">
        <v>241</v>
      </c>
      <c r="C1474" s="10">
        <v>46082</v>
      </c>
      <c r="D1474" s="5" t="s">
        <v>198</v>
      </c>
      <c r="E1474" s="18">
        <v>769.82680000000005</v>
      </c>
      <c r="F1474" s="8">
        <v>148048.0288</v>
      </c>
      <c r="G1474" s="9">
        <v>91723393</v>
      </c>
      <c r="H1474" s="18">
        <v>80.640500000000003</v>
      </c>
      <c r="I1474" s="8">
        <v>3945.7139999999999</v>
      </c>
      <c r="J1474" s="9">
        <v>5876052</v>
      </c>
      <c r="K1474" s="18">
        <v>850.46730000000002</v>
      </c>
      <c r="L1474" s="8">
        <v>151993.74280000001</v>
      </c>
      <c r="M1474" s="9">
        <v>97599445</v>
      </c>
      <c r="N1474" s="29">
        <v>17.857500000000002</v>
      </c>
      <c r="O1474" s="30">
        <v>20.142499999999998</v>
      </c>
      <c r="P1474" s="30">
        <v>17.197500000000002</v>
      </c>
      <c r="Q1474" s="30">
        <v>19.88</v>
      </c>
      <c r="R1474" s="31">
        <v>0.1133</v>
      </c>
    </row>
    <row r="1475" spans="1:18" x14ac:dyDescent="0.2">
      <c r="A1475" s="11">
        <v>46090</v>
      </c>
      <c r="B1475" s="5" t="s">
        <v>244</v>
      </c>
      <c r="C1475" s="10">
        <v>46082</v>
      </c>
      <c r="D1475" s="5" t="s">
        <v>198</v>
      </c>
      <c r="E1475" s="18">
        <v>1031.4024999999999</v>
      </c>
      <c r="F1475" s="8">
        <v>199078.58559999999</v>
      </c>
      <c r="G1475" s="9">
        <v>126339058</v>
      </c>
      <c r="H1475" s="18">
        <v>99.234899999999996</v>
      </c>
      <c r="I1475" s="8">
        <v>4697.1022999999996</v>
      </c>
      <c r="J1475" s="9">
        <v>6867795</v>
      </c>
      <c r="K1475" s="18">
        <v>1130.6374000000001</v>
      </c>
      <c r="L1475" s="8">
        <v>203775.68789999999</v>
      </c>
      <c r="M1475" s="9">
        <v>133206853</v>
      </c>
      <c r="N1475" s="29">
        <v>19.88</v>
      </c>
      <c r="O1475" s="30">
        <v>24.4925</v>
      </c>
      <c r="P1475" s="30">
        <v>19.217500000000001</v>
      </c>
      <c r="Q1475" s="30">
        <v>23.36</v>
      </c>
      <c r="R1475" s="31">
        <v>0.17510000000000001</v>
      </c>
    </row>
    <row r="1476" spans="1:18" x14ac:dyDescent="0.2">
      <c r="A1476" s="11">
        <v>46091</v>
      </c>
      <c r="B1476" s="5" t="s">
        <v>242</v>
      </c>
      <c r="C1476" s="10">
        <v>46082</v>
      </c>
      <c r="D1476" s="5" t="s">
        <v>198</v>
      </c>
      <c r="E1476" s="18">
        <v>968.97389999999996</v>
      </c>
      <c r="F1476" s="8">
        <v>691938.46409999998</v>
      </c>
      <c r="G1476" s="9">
        <v>439004137</v>
      </c>
      <c r="H1476" s="18">
        <v>76.412199999999999</v>
      </c>
      <c r="I1476" s="8">
        <v>3833.9461000000001</v>
      </c>
      <c r="J1476" s="9">
        <v>5581332</v>
      </c>
      <c r="K1476" s="18">
        <v>1045.3860999999999</v>
      </c>
      <c r="L1476" s="8">
        <v>695772.41020000004</v>
      </c>
      <c r="M1476" s="9">
        <v>444585469</v>
      </c>
      <c r="N1476" s="29">
        <v>23.362500000000001</v>
      </c>
      <c r="O1476" s="30">
        <v>23.362500000000001</v>
      </c>
      <c r="P1476" s="30">
        <v>18.7775</v>
      </c>
      <c r="Q1476" s="30">
        <v>18.91</v>
      </c>
      <c r="R1476" s="31">
        <v>-0.19059999999999999</v>
      </c>
    </row>
    <row r="1477" spans="1:18" x14ac:dyDescent="0.2">
      <c r="A1477" s="11">
        <v>46092</v>
      </c>
      <c r="B1477" s="5" t="s">
        <v>240</v>
      </c>
      <c r="C1477" s="10">
        <v>46082</v>
      </c>
      <c r="D1477" s="5" t="s">
        <v>198</v>
      </c>
      <c r="E1477" s="18">
        <v>565.01049999999998</v>
      </c>
      <c r="F1477" s="8">
        <v>82188.298999999999</v>
      </c>
      <c r="G1477" s="9">
        <v>51873220</v>
      </c>
      <c r="H1477" s="18">
        <v>81.605099999999993</v>
      </c>
      <c r="I1477" s="8">
        <v>4331.5181000000002</v>
      </c>
      <c r="J1477" s="9">
        <v>6327836</v>
      </c>
      <c r="K1477" s="18">
        <v>646.61559999999997</v>
      </c>
      <c r="L1477" s="8">
        <v>86519.8171</v>
      </c>
      <c r="M1477" s="9">
        <v>58201056</v>
      </c>
      <c r="N1477" s="29">
        <v>18.905000000000001</v>
      </c>
      <c r="O1477" s="30">
        <v>21.385000000000002</v>
      </c>
      <c r="P1477" s="30">
        <v>17.239999999999998</v>
      </c>
      <c r="Q1477" s="30">
        <v>21.06</v>
      </c>
      <c r="R1477" s="31">
        <v>0.114</v>
      </c>
    </row>
    <row r="1478" spans="1:18" x14ac:dyDescent="0.2">
      <c r="A1478" s="11">
        <v>46093</v>
      </c>
      <c r="B1478" s="5" t="s">
        <v>243</v>
      </c>
      <c r="C1478" s="10">
        <v>46082</v>
      </c>
      <c r="D1478" s="5" t="s">
        <v>198</v>
      </c>
      <c r="E1478" s="18">
        <v>522.02930000000003</v>
      </c>
      <c r="F1478" s="8">
        <v>81384.506800000003</v>
      </c>
      <c r="G1478" s="9">
        <v>51849058</v>
      </c>
      <c r="H1478" s="18">
        <v>83.934600000000003</v>
      </c>
      <c r="I1478" s="8">
        <v>4420.7365</v>
      </c>
      <c r="J1478" s="9">
        <v>6648640</v>
      </c>
      <c r="K1478" s="18">
        <v>605.96389999999997</v>
      </c>
      <c r="L1478" s="8">
        <v>85805.243300000002</v>
      </c>
      <c r="M1478" s="9">
        <v>58497698</v>
      </c>
      <c r="N1478" s="29">
        <v>21.0625</v>
      </c>
      <c r="O1478" s="30">
        <v>22.355</v>
      </c>
      <c r="P1478" s="30">
        <v>20.822500000000002</v>
      </c>
      <c r="Q1478" s="30">
        <v>21.52</v>
      </c>
      <c r="R1478" s="31">
        <v>2.1700000000000001E-2</v>
      </c>
    </row>
    <row r="1479" spans="1:18" x14ac:dyDescent="0.2">
      <c r="A1479" s="11">
        <v>46094</v>
      </c>
      <c r="B1479" s="5" t="s">
        <v>241</v>
      </c>
      <c r="C1479" s="10">
        <v>46082</v>
      </c>
      <c r="D1479" s="5" t="s">
        <v>198</v>
      </c>
      <c r="E1479" s="18">
        <v>925.52459999999996</v>
      </c>
      <c r="F1479" s="8">
        <v>147389.28649999999</v>
      </c>
      <c r="G1479" s="9">
        <v>95774573</v>
      </c>
      <c r="H1479" s="18">
        <v>93.661799999999999</v>
      </c>
      <c r="I1479" s="8">
        <v>4981.6697000000004</v>
      </c>
      <c r="J1479" s="9">
        <v>7552873</v>
      </c>
      <c r="K1479" s="18">
        <v>1019.1864</v>
      </c>
      <c r="L1479" s="8">
        <v>152370.95619999999</v>
      </c>
      <c r="M1479" s="9">
        <v>103327446</v>
      </c>
      <c r="N1479" s="29">
        <v>21.517499999999998</v>
      </c>
      <c r="O1479" s="30">
        <v>22.8825</v>
      </c>
      <c r="P1479" s="30">
        <v>21.247499999999999</v>
      </c>
      <c r="Q1479" s="30">
        <v>22.65</v>
      </c>
      <c r="R1479" s="31">
        <v>5.2600000000000001E-2</v>
      </c>
    </row>
    <row r="1480" spans="1:18" x14ac:dyDescent="0.2">
      <c r="A1480" s="11">
        <v>46097</v>
      </c>
      <c r="B1480" s="5" t="s">
        <v>244</v>
      </c>
      <c r="C1480" s="10">
        <v>46082</v>
      </c>
      <c r="D1480" s="5" t="s">
        <v>198</v>
      </c>
      <c r="E1480" s="18">
        <v>1100.1359</v>
      </c>
      <c r="F1480" s="8">
        <v>269294.74959999998</v>
      </c>
      <c r="G1480" s="9">
        <v>176885752</v>
      </c>
      <c r="H1480" s="18">
        <v>80.641300000000001</v>
      </c>
      <c r="I1480" s="8">
        <v>4583.3122000000003</v>
      </c>
      <c r="J1480" s="9">
        <v>6964315</v>
      </c>
      <c r="K1480" s="18">
        <v>1180.7772</v>
      </c>
      <c r="L1480" s="8">
        <v>273878.06180000002</v>
      </c>
      <c r="M1480" s="9">
        <v>183850067</v>
      </c>
      <c r="N1480" s="29">
        <v>22.645</v>
      </c>
      <c r="O1480" s="30">
        <v>22.875</v>
      </c>
      <c r="P1480" s="30">
        <v>19.82</v>
      </c>
      <c r="Q1480" s="30">
        <v>21.6</v>
      </c>
      <c r="R1480" s="31">
        <v>-4.6100000000000002E-2</v>
      </c>
    </row>
    <row r="1481" spans="1:18" x14ac:dyDescent="0.2">
      <c r="A1481" s="11">
        <v>46098</v>
      </c>
      <c r="B1481" s="5" t="s">
        <v>242</v>
      </c>
      <c r="C1481" s="10">
        <v>46082</v>
      </c>
      <c r="D1481" s="5" t="s">
        <v>198</v>
      </c>
      <c r="E1481" s="18">
        <v>1107.0717</v>
      </c>
      <c r="F1481" s="8">
        <v>769499.21580000001</v>
      </c>
      <c r="G1481" s="9">
        <v>503180174</v>
      </c>
      <c r="H1481" s="18">
        <v>67.071299999999994</v>
      </c>
      <c r="I1481" s="8">
        <v>4122.3338999999996</v>
      </c>
      <c r="J1481" s="9">
        <v>6316006</v>
      </c>
      <c r="K1481" s="18">
        <v>1174.143</v>
      </c>
      <c r="L1481" s="8">
        <v>773621.54969999997</v>
      </c>
      <c r="M1481" s="9">
        <v>509496180</v>
      </c>
      <c r="N1481" s="29">
        <v>21.602499999999999</v>
      </c>
      <c r="O1481" s="30">
        <v>21.602499999999999</v>
      </c>
      <c r="P1481" s="30">
        <v>19.627500000000001</v>
      </c>
      <c r="Q1481" s="30">
        <v>19.79</v>
      </c>
      <c r="R1481" s="31">
        <v>-8.3900000000000002E-2</v>
      </c>
    </row>
    <row r="1482" spans="1:18" x14ac:dyDescent="0.2">
      <c r="A1482" s="11">
        <v>46099</v>
      </c>
      <c r="B1482" s="5" t="s">
        <v>240</v>
      </c>
      <c r="C1482" s="10">
        <v>46082</v>
      </c>
      <c r="D1482" s="5" t="s">
        <v>198</v>
      </c>
      <c r="E1482" s="18">
        <v>517.1345</v>
      </c>
      <c r="F1482" s="8">
        <v>87584.487800000003</v>
      </c>
      <c r="G1482" s="9">
        <v>56101216</v>
      </c>
      <c r="H1482" s="18">
        <v>75.589200000000005</v>
      </c>
      <c r="I1482" s="8">
        <v>5029.1296000000002</v>
      </c>
      <c r="J1482" s="9">
        <v>7840841</v>
      </c>
      <c r="K1482" s="18">
        <v>592.72370000000001</v>
      </c>
      <c r="L1482" s="8">
        <v>92613.617400000003</v>
      </c>
      <c r="M1482" s="9">
        <v>63942057</v>
      </c>
      <c r="N1482" s="29">
        <v>19.79</v>
      </c>
      <c r="O1482" s="30">
        <v>19.79</v>
      </c>
      <c r="P1482" s="30">
        <v>18.592500000000001</v>
      </c>
      <c r="Q1482" s="30">
        <v>18.72</v>
      </c>
      <c r="R1482" s="31">
        <v>-5.4100000000000002E-2</v>
      </c>
    </row>
    <row r="1483" spans="1:18" x14ac:dyDescent="0.2">
      <c r="A1483" s="11">
        <v>46100</v>
      </c>
      <c r="B1483" s="5" t="s">
        <v>243</v>
      </c>
      <c r="C1483" s="10">
        <v>46082</v>
      </c>
      <c r="D1483" s="5" t="s">
        <v>198</v>
      </c>
      <c r="E1483" s="18">
        <v>551.23159999999996</v>
      </c>
      <c r="F1483" s="8">
        <v>89499.249800000005</v>
      </c>
      <c r="G1483" s="9">
        <v>58164958</v>
      </c>
      <c r="H1483" s="18">
        <v>73.300700000000006</v>
      </c>
      <c r="I1483" s="8">
        <v>5108.1225999999997</v>
      </c>
      <c r="J1483" s="9">
        <v>8050421</v>
      </c>
      <c r="K1483" s="18">
        <v>624.53229999999996</v>
      </c>
      <c r="L1483" s="8">
        <v>94607.372399999993</v>
      </c>
      <c r="M1483" s="9">
        <v>66215379</v>
      </c>
      <c r="N1483" s="29">
        <v>18.7225</v>
      </c>
      <c r="O1483" s="30">
        <v>23.195</v>
      </c>
      <c r="P1483" s="30">
        <v>18.7225</v>
      </c>
      <c r="Q1483" s="30">
        <v>22.8</v>
      </c>
      <c r="R1483" s="31">
        <v>0.21779999999999999</v>
      </c>
    </row>
    <row r="1484" spans="1:18" x14ac:dyDescent="0.2">
      <c r="A1484" s="11">
        <v>46101</v>
      </c>
      <c r="B1484" s="5" t="s">
        <v>241</v>
      </c>
      <c r="C1484" s="10">
        <v>46082</v>
      </c>
      <c r="D1484" s="5" t="s">
        <v>198</v>
      </c>
      <c r="E1484" s="18">
        <v>911.52419999999995</v>
      </c>
      <c r="F1484" s="8">
        <v>147190.36170000001</v>
      </c>
      <c r="G1484" s="9">
        <v>96586491</v>
      </c>
      <c r="H1484" s="18">
        <v>88.594099999999997</v>
      </c>
      <c r="I1484" s="8">
        <v>5933.5769</v>
      </c>
      <c r="J1484" s="9">
        <v>9138341</v>
      </c>
      <c r="K1484" s="18">
        <v>1000.1183</v>
      </c>
      <c r="L1484" s="8">
        <v>153123.93859999999</v>
      </c>
      <c r="M1484" s="9">
        <v>105724832</v>
      </c>
      <c r="N1484" s="29">
        <v>22.802499999999998</v>
      </c>
      <c r="O1484" s="30">
        <v>23.137499999999999</v>
      </c>
      <c r="P1484" s="30">
        <v>21.684999999999999</v>
      </c>
      <c r="Q1484" s="30">
        <v>22.81</v>
      </c>
      <c r="R1484" s="31">
        <v>2.9999999999999997E-4</v>
      </c>
    </row>
    <row r="1485" spans="1:18" x14ac:dyDescent="0.2">
      <c r="A1485" s="11">
        <v>46104</v>
      </c>
      <c r="B1485" s="5" t="s">
        <v>244</v>
      </c>
      <c r="C1485" s="10">
        <v>46082</v>
      </c>
      <c r="D1485" s="5" t="s">
        <v>198</v>
      </c>
      <c r="E1485" s="18">
        <v>1032.1685</v>
      </c>
      <c r="F1485" s="8">
        <v>180251.73869999999</v>
      </c>
      <c r="G1485" s="9">
        <v>121035756</v>
      </c>
      <c r="H1485" s="18">
        <v>89.502600000000001</v>
      </c>
      <c r="I1485" s="8">
        <v>5828.7079000000003</v>
      </c>
      <c r="J1485" s="9">
        <v>9308247</v>
      </c>
      <c r="K1485" s="18">
        <v>1121.6711</v>
      </c>
      <c r="L1485" s="8">
        <v>186080.4466</v>
      </c>
      <c r="M1485" s="9">
        <v>130344003</v>
      </c>
      <c r="N1485" s="29">
        <v>22.8125</v>
      </c>
      <c r="O1485" s="30">
        <v>27.172499999999999</v>
      </c>
      <c r="P1485" s="30">
        <v>22.8125</v>
      </c>
      <c r="Q1485" s="30">
        <v>26.73</v>
      </c>
      <c r="R1485" s="31">
        <v>0.17169999999999999</v>
      </c>
    </row>
    <row r="1486" spans="1:18" x14ac:dyDescent="0.2">
      <c r="A1486" s="11">
        <v>46105</v>
      </c>
      <c r="B1486" s="5" t="s">
        <v>242</v>
      </c>
      <c r="C1486" s="10">
        <v>46082</v>
      </c>
      <c r="D1486" s="5" t="s">
        <v>198</v>
      </c>
      <c r="E1486" s="18">
        <v>1254.5068000000001</v>
      </c>
      <c r="F1486" s="8">
        <v>699514.75309999997</v>
      </c>
      <c r="G1486" s="9">
        <v>469317771</v>
      </c>
      <c r="H1486" s="18">
        <v>75.998999999999995</v>
      </c>
      <c r="I1486" s="8">
        <v>5561.3579</v>
      </c>
      <c r="J1486" s="9">
        <v>8834036</v>
      </c>
      <c r="K1486" s="18">
        <v>1330.5057999999999</v>
      </c>
      <c r="L1486" s="8">
        <v>705076.11100000003</v>
      </c>
      <c r="M1486" s="9">
        <v>478151807</v>
      </c>
      <c r="N1486" s="29">
        <v>26.73</v>
      </c>
      <c r="O1486" s="30">
        <v>26.73</v>
      </c>
      <c r="P1486" s="30">
        <v>24.63</v>
      </c>
      <c r="Q1486" s="30">
        <v>24.74</v>
      </c>
      <c r="R1486" s="31">
        <v>-7.4399999999999994E-2</v>
      </c>
    </row>
    <row r="1487" spans="1:18" x14ac:dyDescent="0.2">
      <c r="A1487" s="11">
        <v>46106</v>
      </c>
      <c r="B1487" s="5" t="s">
        <v>240</v>
      </c>
      <c r="C1487" s="10">
        <v>46082</v>
      </c>
      <c r="D1487" s="5" t="s">
        <v>198</v>
      </c>
      <c r="E1487" s="18">
        <v>526.30920000000003</v>
      </c>
      <c r="F1487" s="8">
        <v>71743.071299999996</v>
      </c>
      <c r="G1487" s="9">
        <v>46642244</v>
      </c>
      <c r="H1487" s="18">
        <v>81.3797</v>
      </c>
      <c r="I1487" s="8">
        <v>6036.1012000000001</v>
      </c>
      <c r="J1487" s="9">
        <v>9582720</v>
      </c>
      <c r="K1487" s="18">
        <v>607.68889999999999</v>
      </c>
      <c r="L1487" s="8">
        <v>77779.172500000001</v>
      </c>
      <c r="M1487" s="9">
        <v>56224964</v>
      </c>
      <c r="N1487" s="29">
        <v>24.74</v>
      </c>
      <c r="O1487" s="30">
        <v>25.23</v>
      </c>
      <c r="P1487" s="30">
        <v>24.135000000000002</v>
      </c>
      <c r="Q1487" s="30">
        <v>24.64</v>
      </c>
      <c r="R1487" s="31">
        <v>-4.0000000000000001E-3</v>
      </c>
    </row>
    <row r="1488" spans="1:18" x14ac:dyDescent="0.2">
      <c r="A1488" s="11">
        <v>46108</v>
      </c>
      <c r="B1488" s="5" t="s">
        <v>241</v>
      </c>
      <c r="C1488" s="10">
        <v>46082</v>
      </c>
      <c r="D1488" s="5" t="s">
        <v>198</v>
      </c>
      <c r="E1488" s="18">
        <v>828.99</v>
      </c>
      <c r="F1488" s="8">
        <v>138867.25570000001</v>
      </c>
      <c r="G1488" s="9">
        <v>91865683</v>
      </c>
      <c r="H1488" s="18">
        <v>79.188400000000001</v>
      </c>
      <c r="I1488" s="8">
        <v>6331.3864000000003</v>
      </c>
      <c r="J1488" s="9">
        <v>10105469</v>
      </c>
      <c r="K1488" s="18">
        <v>908.17840000000001</v>
      </c>
      <c r="L1488" s="8">
        <v>145198.6421</v>
      </c>
      <c r="M1488" s="9">
        <v>101971152</v>
      </c>
      <c r="N1488" s="29">
        <v>24.64</v>
      </c>
      <c r="O1488" s="30">
        <v>27.087499999999999</v>
      </c>
      <c r="P1488" s="30">
        <v>23.385000000000002</v>
      </c>
      <c r="Q1488" s="30">
        <v>26.8</v>
      </c>
      <c r="R1488" s="31">
        <v>8.77E-2</v>
      </c>
    </row>
    <row r="1489" spans="1:18" x14ac:dyDescent="0.2">
      <c r="A1489" s="11">
        <v>46111</v>
      </c>
      <c r="B1489" s="5" t="s">
        <v>244</v>
      </c>
      <c r="C1489" s="10">
        <v>46082</v>
      </c>
      <c r="D1489" s="5" t="s">
        <v>198</v>
      </c>
      <c r="E1489" s="18">
        <v>1178.3576</v>
      </c>
      <c r="F1489" s="8">
        <v>648413.36789999995</v>
      </c>
      <c r="G1489" s="9">
        <v>438903281</v>
      </c>
      <c r="H1489" s="18">
        <v>87.588700000000003</v>
      </c>
      <c r="I1489" s="8">
        <v>4218.5829999999996</v>
      </c>
      <c r="J1489" s="9">
        <v>6602074</v>
      </c>
      <c r="K1489" s="18">
        <v>1265.9463000000001</v>
      </c>
      <c r="L1489" s="8">
        <v>652631.95090000005</v>
      </c>
      <c r="M1489" s="9">
        <v>445505355</v>
      </c>
      <c r="N1489" s="29">
        <v>26.802499999999998</v>
      </c>
      <c r="O1489" s="30">
        <v>28.907499999999999</v>
      </c>
      <c r="P1489" s="30">
        <v>26.802499999999998</v>
      </c>
      <c r="Q1489" s="30">
        <v>27.89</v>
      </c>
      <c r="R1489" s="31">
        <v>4.0599999999999997E-2</v>
      </c>
    </row>
    <row r="1490" spans="1:18" x14ac:dyDescent="0.2">
      <c r="A1490" s="11">
        <v>46113</v>
      </c>
      <c r="B1490" s="5" t="s">
        <v>240</v>
      </c>
      <c r="C1490" s="10">
        <v>46113</v>
      </c>
      <c r="D1490" s="5" t="s">
        <v>199</v>
      </c>
      <c r="E1490" s="18">
        <v>527.71169999999995</v>
      </c>
      <c r="F1490" s="8">
        <v>67312.292300000001</v>
      </c>
      <c r="G1490" s="9">
        <v>44750217</v>
      </c>
      <c r="H1490" s="18">
        <v>78.766599999999997</v>
      </c>
      <c r="I1490" s="8">
        <v>2802.8011000000001</v>
      </c>
      <c r="J1490" s="9">
        <v>4385674</v>
      </c>
      <c r="K1490" s="18">
        <v>606.47829999999999</v>
      </c>
      <c r="L1490" s="8">
        <v>70115.093399999998</v>
      </c>
      <c r="M1490" s="9">
        <v>49135891</v>
      </c>
      <c r="N1490" s="29">
        <v>27.887499999999999</v>
      </c>
      <c r="O1490" s="30">
        <v>27.887499999999999</v>
      </c>
      <c r="P1490" s="30">
        <v>23.647500000000001</v>
      </c>
      <c r="Q1490" s="30">
        <v>25.01</v>
      </c>
      <c r="R1490" s="31">
        <v>-0.1032</v>
      </c>
    </row>
    <row r="1491" spans="1:18" x14ac:dyDescent="0.2">
      <c r="A1491" s="11">
        <v>46114</v>
      </c>
      <c r="B1491" s="5" t="s">
        <v>243</v>
      </c>
      <c r="C1491" s="10">
        <v>46113</v>
      </c>
      <c r="D1491" s="5" t="s">
        <v>199</v>
      </c>
      <c r="E1491" s="18">
        <v>529.04939999999999</v>
      </c>
      <c r="F1491" s="8">
        <v>71886.869099999996</v>
      </c>
      <c r="G1491" s="9">
        <v>48467379</v>
      </c>
      <c r="H1491" s="18">
        <v>70.186499999999995</v>
      </c>
      <c r="I1491" s="8">
        <v>2686.4434999999999</v>
      </c>
      <c r="J1491" s="9">
        <v>4247240</v>
      </c>
      <c r="K1491" s="18">
        <v>599.23590000000002</v>
      </c>
      <c r="L1491" s="8">
        <v>74573.312600000005</v>
      </c>
      <c r="M1491" s="9">
        <v>52714619</v>
      </c>
      <c r="N1491" s="29">
        <v>25.01</v>
      </c>
      <c r="O1491" s="30">
        <v>26.594999999999999</v>
      </c>
      <c r="P1491" s="30">
        <v>25.01</v>
      </c>
      <c r="Q1491" s="30">
        <v>25.52</v>
      </c>
      <c r="R1491" s="31">
        <v>2.0400000000000001E-2</v>
      </c>
    </row>
    <row r="1492" spans="1:18" x14ac:dyDescent="0.2">
      <c r="A1492" s="11">
        <v>46118</v>
      </c>
      <c r="B1492" s="5" t="s">
        <v>244</v>
      </c>
      <c r="C1492" s="10">
        <v>46113</v>
      </c>
      <c r="D1492" s="5" t="s">
        <v>199</v>
      </c>
      <c r="E1492" s="18">
        <v>942.50250000000005</v>
      </c>
      <c r="F1492" s="8">
        <v>193354.3953</v>
      </c>
      <c r="G1492" s="9">
        <v>129979591</v>
      </c>
      <c r="H1492" s="18">
        <v>76.349000000000004</v>
      </c>
      <c r="I1492" s="8">
        <v>2988.6525000000001</v>
      </c>
      <c r="J1492" s="9">
        <v>4634121</v>
      </c>
      <c r="K1492" s="18">
        <v>1018.8515</v>
      </c>
      <c r="L1492" s="8">
        <v>196343.0478</v>
      </c>
      <c r="M1492" s="9">
        <v>134613712</v>
      </c>
      <c r="N1492" s="29">
        <v>25.52</v>
      </c>
      <c r="O1492" s="30">
        <v>26.56</v>
      </c>
      <c r="P1492" s="30">
        <v>25.0825</v>
      </c>
      <c r="Q1492" s="30">
        <v>25.47</v>
      </c>
      <c r="R1492" s="31">
        <v>-2E-3</v>
      </c>
    </row>
    <row r="1493" spans="1:18" x14ac:dyDescent="0.2">
      <c r="A1493" s="11">
        <v>46119</v>
      </c>
      <c r="B1493" s="5" t="s">
        <v>242</v>
      </c>
      <c r="C1493" s="10">
        <v>46113</v>
      </c>
      <c r="D1493" s="5" t="s">
        <v>199</v>
      </c>
      <c r="E1493" s="18">
        <v>1007.2761</v>
      </c>
      <c r="F1493" s="8">
        <v>643779.74829999998</v>
      </c>
      <c r="G1493" s="9">
        <v>430869811</v>
      </c>
      <c r="H1493" s="18">
        <v>59.375</v>
      </c>
      <c r="I1493" s="8">
        <v>2405.0655000000002</v>
      </c>
      <c r="J1493" s="9">
        <v>3700795</v>
      </c>
      <c r="K1493" s="18">
        <v>1066.6511</v>
      </c>
      <c r="L1493" s="8">
        <v>646184.8138</v>
      </c>
      <c r="M1493" s="9">
        <v>434570606</v>
      </c>
      <c r="N1493" s="29">
        <v>25.467500000000001</v>
      </c>
      <c r="O1493" s="30">
        <v>26.254999999999999</v>
      </c>
      <c r="P1493" s="30">
        <v>24.545000000000002</v>
      </c>
      <c r="Q1493" s="30">
        <v>24.7</v>
      </c>
      <c r="R1493" s="31">
        <v>-3.0099999999999998E-2</v>
      </c>
    </row>
    <row r="1494" spans="1:18" x14ac:dyDescent="0.2">
      <c r="A1494" s="11">
        <v>46120</v>
      </c>
      <c r="B1494" s="5" t="s">
        <v>240</v>
      </c>
      <c r="C1494" s="10">
        <v>46113</v>
      </c>
      <c r="D1494" s="5" t="s">
        <v>199</v>
      </c>
      <c r="E1494" s="18">
        <v>472.04610000000002</v>
      </c>
      <c r="F1494" s="8">
        <v>79024.039799999999</v>
      </c>
      <c r="G1494" s="9">
        <v>50757152</v>
      </c>
      <c r="H1494" s="18">
        <v>107.026</v>
      </c>
      <c r="I1494" s="8">
        <v>4752.2975999999999</v>
      </c>
      <c r="J1494" s="9">
        <v>7084980</v>
      </c>
      <c r="K1494" s="18">
        <v>579.07209999999998</v>
      </c>
      <c r="L1494" s="8">
        <v>83776.337400000004</v>
      </c>
      <c r="M1494" s="9">
        <v>57842132</v>
      </c>
      <c r="N1494" s="29">
        <v>24.695</v>
      </c>
      <c r="O1494" s="30">
        <v>24.695</v>
      </c>
      <c r="P1494" s="30">
        <v>19.305</v>
      </c>
      <c r="Q1494" s="30">
        <v>19.7</v>
      </c>
      <c r="R1494" s="31">
        <v>-0.20230000000000001</v>
      </c>
    </row>
    <row r="1495" spans="1:18" x14ac:dyDescent="0.2">
      <c r="A1495" s="11">
        <v>46121</v>
      </c>
      <c r="B1495" s="5" t="s">
        <v>243</v>
      </c>
      <c r="C1495" s="10">
        <v>46113</v>
      </c>
      <c r="D1495" s="5" t="s">
        <v>199</v>
      </c>
      <c r="E1495" s="18">
        <v>425.32940000000002</v>
      </c>
      <c r="F1495" s="8">
        <v>79341.874400000001</v>
      </c>
      <c r="G1495" s="9">
        <v>50860889</v>
      </c>
      <c r="H1495" s="18">
        <v>75.878399999999999</v>
      </c>
      <c r="I1495" s="8">
        <v>3493.5763000000002</v>
      </c>
      <c r="J1495" s="9">
        <v>5186410</v>
      </c>
      <c r="K1495" s="18">
        <v>501.20780000000002</v>
      </c>
      <c r="L1495" s="8">
        <v>82835.450700000001</v>
      </c>
      <c r="M1495" s="9">
        <v>56047299</v>
      </c>
      <c r="N1495" s="29">
        <v>19.697500000000002</v>
      </c>
      <c r="O1495" s="30">
        <v>20.942499999999999</v>
      </c>
      <c r="P1495" s="30">
        <v>19.172499999999999</v>
      </c>
      <c r="Q1495" s="30">
        <v>20.43</v>
      </c>
      <c r="R1495" s="31">
        <v>3.7199999999999997E-2</v>
      </c>
    </row>
    <row r="1496" spans="1:18" x14ac:dyDescent="0.2">
      <c r="A1496" s="11">
        <v>46122</v>
      </c>
      <c r="B1496" s="5" t="s">
        <v>241</v>
      </c>
      <c r="C1496" s="10">
        <v>46113</v>
      </c>
      <c r="D1496" s="5" t="s">
        <v>199</v>
      </c>
      <c r="E1496" s="18">
        <v>599.68939999999998</v>
      </c>
      <c r="F1496" s="8">
        <v>149316.94899999999</v>
      </c>
      <c r="G1496" s="9">
        <v>95513315</v>
      </c>
      <c r="H1496" s="18">
        <v>83.814999999999998</v>
      </c>
      <c r="I1496" s="8">
        <v>4098.3662000000004</v>
      </c>
      <c r="J1496" s="9">
        <v>6242979</v>
      </c>
      <c r="K1496" s="18">
        <v>683.50440000000003</v>
      </c>
      <c r="L1496" s="8">
        <v>153415.31520000001</v>
      </c>
      <c r="M1496" s="9">
        <v>101756294</v>
      </c>
      <c r="N1496" s="29">
        <v>20.427499999999998</v>
      </c>
      <c r="O1496" s="30">
        <v>20.427499999999998</v>
      </c>
      <c r="P1496" s="30">
        <v>18.37</v>
      </c>
      <c r="Q1496" s="30">
        <v>18.850000000000001</v>
      </c>
      <c r="R1496" s="31">
        <v>-7.7200000000000005E-2</v>
      </c>
    </row>
    <row r="1497" spans="1:18" x14ac:dyDescent="0.2">
      <c r="A1497" s="11">
        <v>46125</v>
      </c>
      <c r="B1497" s="5" t="s">
        <v>244</v>
      </c>
      <c r="C1497" s="10">
        <v>46113</v>
      </c>
      <c r="D1497" s="5" t="s">
        <v>199</v>
      </c>
      <c r="E1497" s="18">
        <v>826.56579999999997</v>
      </c>
      <c r="F1497" s="8">
        <v>585226.08149999997</v>
      </c>
      <c r="G1497" s="9">
        <v>378179120</v>
      </c>
      <c r="H1497" s="18">
        <v>71.679400000000001</v>
      </c>
      <c r="I1497" s="8">
        <v>3641.0502000000001</v>
      </c>
      <c r="J1497" s="9">
        <v>5327023</v>
      </c>
      <c r="K1497" s="18">
        <v>898.24519999999995</v>
      </c>
      <c r="L1497" s="8">
        <v>588867.13170000003</v>
      </c>
      <c r="M1497" s="9">
        <v>383506143</v>
      </c>
      <c r="N1497" s="29">
        <v>18.850000000000001</v>
      </c>
      <c r="O1497" s="30">
        <v>21.5075</v>
      </c>
      <c r="P1497" s="30">
        <v>18.182500000000001</v>
      </c>
      <c r="Q1497" s="30">
        <v>20.5</v>
      </c>
      <c r="R1497" s="31">
        <v>8.7499999999999994E-2</v>
      </c>
    </row>
    <row r="1498" spans="1:18" x14ac:dyDescent="0.2">
      <c r="A1498" s="11">
        <v>46127</v>
      </c>
      <c r="B1498" s="5" t="s">
        <v>240</v>
      </c>
      <c r="C1498" s="10">
        <v>46113</v>
      </c>
      <c r="D1498" s="5" t="s">
        <v>199</v>
      </c>
      <c r="E1498" s="18">
        <v>367.88080000000002</v>
      </c>
      <c r="F1498" s="8">
        <v>63551.322</v>
      </c>
      <c r="G1498" s="9">
        <v>40239527</v>
      </c>
      <c r="H1498" s="18">
        <v>87.567899999999995</v>
      </c>
      <c r="I1498" s="8">
        <v>4601.0039999999999</v>
      </c>
      <c r="J1498" s="9">
        <v>6869969</v>
      </c>
      <c r="K1498" s="18">
        <v>455.44869999999997</v>
      </c>
      <c r="L1498" s="8">
        <v>68152.326000000001</v>
      </c>
      <c r="M1498" s="9">
        <v>47109496</v>
      </c>
      <c r="N1498" s="29">
        <v>20.5</v>
      </c>
      <c r="O1498" s="30">
        <v>20.5</v>
      </c>
      <c r="P1498" s="30">
        <v>17.337499999999999</v>
      </c>
      <c r="Q1498" s="30">
        <v>18.670000000000002</v>
      </c>
      <c r="R1498" s="31">
        <v>-8.9300000000000004E-2</v>
      </c>
    </row>
    <row r="1499" spans="1:18" x14ac:dyDescent="0.2">
      <c r="A1499" s="11">
        <v>46128</v>
      </c>
      <c r="B1499" s="5" t="s">
        <v>243</v>
      </c>
      <c r="C1499" s="10">
        <v>46113</v>
      </c>
      <c r="D1499" s="5" t="s">
        <v>199</v>
      </c>
      <c r="E1499" s="18">
        <v>366.29989999999998</v>
      </c>
      <c r="F1499" s="8">
        <v>75098.893299999996</v>
      </c>
      <c r="G1499" s="9">
        <v>47419351</v>
      </c>
      <c r="H1499" s="18">
        <v>83.853200000000001</v>
      </c>
      <c r="I1499" s="8">
        <v>4635.1327000000001</v>
      </c>
      <c r="J1499" s="9">
        <v>6927586</v>
      </c>
      <c r="K1499" s="18">
        <v>450.15309999999999</v>
      </c>
      <c r="L1499" s="8">
        <v>79734.025999999998</v>
      </c>
      <c r="M1499" s="9">
        <v>54346937</v>
      </c>
      <c r="N1499" s="29">
        <v>18.6675</v>
      </c>
      <c r="O1499" s="30">
        <v>18.6675</v>
      </c>
      <c r="P1499" s="30">
        <v>16.8325</v>
      </c>
      <c r="Q1499" s="30">
        <v>18.09</v>
      </c>
      <c r="R1499" s="31">
        <v>-3.09E-2</v>
      </c>
    </row>
    <row r="1500" spans="1:18" x14ac:dyDescent="0.2">
      <c r="A1500" s="11">
        <v>46129</v>
      </c>
      <c r="B1500" s="5" t="s">
        <v>241</v>
      </c>
      <c r="C1500" s="10">
        <v>46113</v>
      </c>
      <c r="D1500" s="5" t="s">
        <v>199</v>
      </c>
      <c r="E1500" s="18">
        <v>482.81900000000002</v>
      </c>
      <c r="F1500" s="8">
        <v>114847.1482</v>
      </c>
      <c r="G1500" s="9">
        <v>72484809</v>
      </c>
      <c r="H1500" s="18">
        <v>96.570400000000006</v>
      </c>
      <c r="I1500" s="8">
        <v>5667.2084999999997</v>
      </c>
      <c r="J1500" s="9">
        <v>8266858</v>
      </c>
      <c r="K1500" s="18">
        <v>579.38940000000002</v>
      </c>
      <c r="L1500" s="8">
        <v>120514.3567</v>
      </c>
      <c r="M1500" s="9">
        <v>80751667</v>
      </c>
      <c r="N1500" s="29">
        <v>18.085000000000001</v>
      </c>
      <c r="O1500" s="30">
        <v>18.47</v>
      </c>
      <c r="P1500" s="30">
        <v>16.592500000000001</v>
      </c>
      <c r="Q1500" s="30">
        <v>17.21</v>
      </c>
      <c r="R1500" s="31">
        <v>-4.8399999999999999E-2</v>
      </c>
    </row>
    <row r="1501" spans="1:18" x14ac:dyDescent="0.2">
      <c r="A1501" s="11">
        <v>46132</v>
      </c>
      <c r="B1501" s="5" t="s">
        <v>244</v>
      </c>
      <c r="C1501" s="10">
        <v>46113</v>
      </c>
      <c r="D1501" s="5" t="s">
        <v>199</v>
      </c>
      <c r="E1501" s="18">
        <v>630.91570000000002</v>
      </c>
      <c r="F1501" s="8">
        <v>194838.23</v>
      </c>
      <c r="G1501" s="9">
        <v>122369667</v>
      </c>
      <c r="H1501" s="18">
        <v>77.274600000000007</v>
      </c>
      <c r="I1501" s="8">
        <v>5000.4643999999998</v>
      </c>
      <c r="J1501" s="9">
        <v>7306691</v>
      </c>
      <c r="K1501" s="18">
        <v>708.19029999999998</v>
      </c>
      <c r="L1501" s="8">
        <v>199838.69440000001</v>
      </c>
      <c r="M1501" s="9">
        <v>129676358</v>
      </c>
      <c r="N1501" s="29">
        <v>17.204999999999998</v>
      </c>
      <c r="O1501" s="30">
        <v>19.010000000000002</v>
      </c>
      <c r="P1501" s="30">
        <v>16.48</v>
      </c>
      <c r="Q1501" s="30">
        <v>18.79</v>
      </c>
      <c r="R1501" s="31">
        <v>9.2100000000000001E-2</v>
      </c>
    </row>
    <row r="1502" spans="1:18" x14ac:dyDescent="0.2">
      <c r="A1502" s="11">
        <v>46133</v>
      </c>
      <c r="B1502" s="5" t="s">
        <v>242</v>
      </c>
      <c r="C1502" s="10">
        <v>46113</v>
      </c>
      <c r="D1502" s="5" t="s">
        <v>199</v>
      </c>
      <c r="E1502" s="18">
        <v>653.9239</v>
      </c>
      <c r="F1502" s="8">
        <v>552285.68440000003</v>
      </c>
      <c r="G1502" s="9">
        <v>346385638</v>
      </c>
      <c r="H1502" s="18">
        <v>73.897300000000001</v>
      </c>
      <c r="I1502" s="8">
        <v>5140.9381000000003</v>
      </c>
      <c r="J1502" s="9">
        <v>7572142</v>
      </c>
      <c r="K1502" s="18">
        <v>727.82119999999998</v>
      </c>
      <c r="L1502" s="8">
        <v>557426.62250000006</v>
      </c>
      <c r="M1502" s="9">
        <v>353957780</v>
      </c>
      <c r="N1502" s="29">
        <v>18.79</v>
      </c>
      <c r="O1502" s="30">
        <v>18.79</v>
      </c>
      <c r="P1502" s="30">
        <v>17.452500000000001</v>
      </c>
      <c r="Q1502" s="30">
        <v>17.53</v>
      </c>
      <c r="R1502" s="31">
        <v>-6.7100000000000007E-2</v>
      </c>
    </row>
    <row r="1503" spans="1:18" x14ac:dyDescent="0.2">
      <c r="A1503" s="11">
        <v>46134</v>
      </c>
      <c r="B1503" s="5" t="s">
        <v>240</v>
      </c>
      <c r="C1503" s="10">
        <v>46113</v>
      </c>
      <c r="D1503" s="5" t="s">
        <v>199</v>
      </c>
      <c r="E1503" s="18">
        <v>350.1823</v>
      </c>
      <c r="F1503" s="8">
        <v>62423.220500000003</v>
      </c>
      <c r="G1503" s="9">
        <v>38881310</v>
      </c>
      <c r="H1503" s="18">
        <v>96.555300000000003</v>
      </c>
      <c r="I1503" s="8">
        <v>7089.0442999999996</v>
      </c>
      <c r="J1503" s="9">
        <v>10669908</v>
      </c>
      <c r="K1503" s="18">
        <v>446.73759999999999</v>
      </c>
      <c r="L1503" s="8">
        <v>69512.264800000004</v>
      </c>
      <c r="M1503" s="9">
        <v>49551218</v>
      </c>
      <c r="N1503" s="29">
        <v>17.532499999999999</v>
      </c>
      <c r="O1503" s="30">
        <v>18.73</v>
      </c>
      <c r="P1503" s="30">
        <v>17.245000000000001</v>
      </c>
      <c r="Q1503" s="30">
        <v>18.3</v>
      </c>
      <c r="R1503" s="31">
        <v>4.3799999999999999E-2</v>
      </c>
    </row>
    <row r="1504" spans="1:18" x14ac:dyDescent="0.2">
      <c r="A1504" s="11">
        <v>46135</v>
      </c>
      <c r="B1504" s="5" t="s">
        <v>243</v>
      </c>
      <c r="C1504" s="10">
        <v>46113</v>
      </c>
      <c r="D1504" s="5" t="s">
        <v>199</v>
      </c>
      <c r="E1504" s="18">
        <v>318.02940000000001</v>
      </c>
      <c r="F1504" s="8">
        <v>68222.541400000002</v>
      </c>
      <c r="G1504" s="9">
        <v>42709158</v>
      </c>
      <c r="H1504" s="18">
        <v>84.210499999999996</v>
      </c>
      <c r="I1504" s="8">
        <v>7033.1134000000002</v>
      </c>
      <c r="J1504" s="9">
        <v>10476200</v>
      </c>
      <c r="K1504" s="18">
        <v>402.23989999999998</v>
      </c>
      <c r="L1504" s="8">
        <v>75255.654800000004</v>
      </c>
      <c r="M1504" s="9">
        <v>53185358</v>
      </c>
      <c r="N1504" s="29">
        <v>18.3</v>
      </c>
      <c r="O1504" s="30">
        <v>19.12</v>
      </c>
      <c r="P1504" s="30">
        <v>17.489999999999998</v>
      </c>
      <c r="Q1504" s="30">
        <v>18.59</v>
      </c>
      <c r="R1504" s="31">
        <v>1.5800000000000002E-2</v>
      </c>
    </row>
    <row r="1505" spans="1:18" x14ac:dyDescent="0.2">
      <c r="A1505" s="11">
        <v>46136</v>
      </c>
      <c r="B1505" s="5" t="s">
        <v>241</v>
      </c>
      <c r="C1505" s="10">
        <v>46113</v>
      </c>
      <c r="D1505" s="5" t="s">
        <v>199</v>
      </c>
      <c r="E1505" s="18">
        <v>566.68269999999995</v>
      </c>
      <c r="F1505" s="8">
        <v>132742.00210000001</v>
      </c>
      <c r="G1505" s="9">
        <v>83936814</v>
      </c>
      <c r="H1505" s="18">
        <v>88.193100000000001</v>
      </c>
      <c r="I1505" s="8">
        <v>7811.2317000000003</v>
      </c>
      <c r="J1505" s="9">
        <v>11924794</v>
      </c>
      <c r="K1505" s="18">
        <v>654.87580000000003</v>
      </c>
      <c r="L1505" s="8">
        <v>140553.23379999999</v>
      </c>
      <c r="M1505" s="9">
        <v>95861608</v>
      </c>
      <c r="N1505" s="29">
        <v>18.59</v>
      </c>
      <c r="O1505" s="30">
        <v>19.895</v>
      </c>
      <c r="P1505" s="30">
        <v>18.0625</v>
      </c>
      <c r="Q1505" s="30">
        <v>19.71</v>
      </c>
      <c r="R1505" s="31">
        <v>6.0199999999999997E-2</v>
      </c>
    </row>
    <row r="1506" spans="1:18" x14ac:dyDescent="0.2">
      <c r="A1506" s="11">
        <v>46139</v>
      </c>
      <c r="B1506" s="5" t="s">
        <v>244</v>
      </c>
      <c r="C1506" s="10">
        <v>46113</v>
      </c>
      <c r="D1506" s="5" t="s">
        <v>199</v>
      </c>
      <c r="E1506" s="18">
        <v>609.49379999999996</v>
      </c>
      <c r="F1506" s="8">
        <v>221006.69380000001</v>
      </c>
      <c r="G1506" s="9">
        <v>139537350</v>
      </c>
      <c r="H1506" s="18">
        <v>89.224199999999996</v>
      </c>
      <c r="I1506" s="8">
        <v>7750.2471999999998</v>
      </c>
      <c r="J1506" s="9">
        <v>11467360</v>
      </c>
      <c r="K1506" s="18">
        <v>698.71799999999996</v>
      </c>
      <c r="L1506" s="8">
        <v>228756.94099999999</v>
      </c>
      <c r="M1506" s="9">
        <v>151004710</v>
      </c>
      <c r="N1506" s="29">
        <v>19.712499999999999</v>
      </c>
      <c r="O1506" s="30">
        <v>19.712499999999999</v>
      </c>
      <c r="P1506" s="30">
        <v>18.27</v>
      </c>
      <c r="Q1506" s="30">
        <v>18.38</v>
      </c>
      <c r="R1506" s="31">
        <v>-6.7599999999999993E-2</v>
      </c>
    </row>
    <row r="1507" spans="1:18" x14ac:dyDescent="0.2">
      <c r="A1507" s="11">
        <v>46140</v>
      </c>
      <c r="B1507" s="5" t="s">
        <v>242</v>
      </c>
      <c r="C1507" s="10">
        <v>46113</v>
      </c>
      <c r="D1507" s="5" t="s">
        <v>199</v>
      </c>
      <c r="E1507" s="18">
        <v>791.91430000000003</v>
      </c>
      <c r="F1507" s="8">
        <v>701269.9852</v>
      </c>
      <c r="G1507" s="9">
        <v>441866006</v>
      </c>
      <c r="H1507" s="18">
        <v>83.464799999999997</v>
      </c>
      <c r="I1507" s="8">
        <v>4955.5326999999997</v>
      </c>
      <c r="J1507" s="9">
        <v>7123370</v>
      </c>
      <c r="K1507" s="18">
        <v>875.37909999999999</v>
      </c>
      <c r="L1507" s="8">
        <v>706225.51789999998</v>
      </c>
      <c r="M1507" s="9">
        <v>448989376</v>
      </c>
      <c r="N1507" s="29">
        <v>18.377500000000001</v>
      </c>
      <c r="O1507" s="30">
        <v>18.407499999999999</v>
      </c>
      <c r="P1507" s="30">
        <v>17.267499999999998</v>
      </c>
      <c r="Q1507" s="30">
        <v>18.05</v>
      </c>
      <c r="R1507" s="31">
        <v>-1.78E-2</v>
      </c>
    </row>
    <row r="1508" spans="1:18" x14ac:dyDescent="0.2">
      <c r="A1508" s="11">
        <v>46141</v>
      </c>
      <c r="B1508" s="5" t="s">
        <v>240</v>
      </c>
      <c r="C1508" s="10">
        <v>46113</v>
      </c>
      <c r="D1508" s="5" t="s">
        <v>199</v>
      </c>
      <c r="E1508" s="18">
        <v>390.68579999999997</v>
      </c>
      <c r="F1508" s="8">
        <v>75723.951199999996</v>
      </c>
      <c r="G1508" s="9">
        <v>47710545</v>
      </c>
      <c r="H1508" s="18">
        <v>89.647499999999994</v>
      </c>
      <c r="I1508" s="8">
        <v>3772.8816999999999</v>
      </c>
      <c r="J1508" s="9">
        <v>5480778</v>
      </c>
      <c r="K1508" s="18">
        <v>480.33330000000001</v>
      </c>
      <c r="L1508" s="8">
        <v>79496.832899999994</v>
      </c>
      <c r="M1508" s="9">
        <v>53191323</v>
      </c>
      <c r="N1508" s="29">
        <v>18.047499999999999</v>
      </c>
      <c r="O1508" s="30">
        <v>18.047499999999999</v>
      </c>
      <c r="P1508" s="30">
        <v>16.75</v>
      </c>
      <c r="Q1508" s="30">
        <v>17.440000000000001</v>
      </c>
      <c r="R1508" s="31">
        <v>-3.3700000000000001E-2</v>
      </c>
    </row>
    <row r="1509" spans="1:18" x14ac:dyDescent="0.2">
      <c r="A1509" s="11">
        <v>46142</v>
      </c>
      <c r="B1509" s="5" t="s">
        <v>243</v>
      </c>
      <c r="C1509" s="10">
        <v>46113</v>
      </c>
      <c r="D1509" s="5" t="s">
        <v>199</v>
      </c>
      <c r="E1509" s="18">
        <v>384.916</v>
      </c>
      <c r="F1509" s="8">
        <v>81629.016000000003</v>
      </c>
      <c r="G1509" s="9">
        <v>51999389</v>
      </c>
      <c r="H1509" s="18">
        <v>80.067099999999996</v>
      </c>
      <c r="I1509" s="8">
        <v>3539.3380999999999</v>
      </c>
      <c r="J1509" s="9">
        <v>5207712</v>
      </c>
      <c r="K1509" s="18">
        <v>464.98309999999998</v>
      </c>
      <c r="L1509" s="8">
        <v>85168.354099999997</v>
      </c>
      <c r="M1509" s="9">
        <v>57207101</v>
      </c>
      <c r="N1509" s="29">
        <v>17.4375</v>
      </c>
      <c r="O1509" s="30">
        <v>19.48</v>
      </c>
      <c r="P1509" s="30">
        <v>17.184999999999999</v>
      </c>
      <c r="Q1509" s="30">
        <v>18.46</v>
      </c>
      <c r="R1509" s="31">
        <v>5.8599999999999999E-2</v>
      </c>
    </row>
    <row r="1510" spans="1:18" x14ac:dyDescent="0.2">
      <c r="A1510" s="11">
        <v>46146</v>
      </c>
      <c r="B1510" s="5" t="s">
        <v>244</v>
      </c>
      <c r="C1510" s="10">
        <v>46143</v>
      </c>
      <c r="D1510" s="5" t="s">
        <v>199</v>
      </c>
      <c r="E1510" s="18">
        <v>794.31020000000001</v>
      </c>
      <c r="F1510" s="8">
        <v>276464.7732</v>
      </c>
      <c r="G1510" s="9">
        <v>175620995</v>
      </c>
      <c r="H1510" s="18">
        <v>93.126199999999997</v>
      </c>
      <c r="I1510" s="8">
        <v>4126.7276000000002</v>
      </c>
      <c r="J1510" s="9">
        <v>5848795</v>
      </c>
      <c r="K1510" s="18">
        <v>887.43640000000005</v>
      </c>
      <c r="L1510" s="8">
        <v>280591.50079999998</v>
      </c>
      <c r="M1510" s="9">
        <v>181469790</v>
      </c>
      <c r="N1510" s="29">
        <v>18.46</v>
      </c>
      <c r="O1510" s="30">
        <v>18.875</v>
      </c>
      <c r="P1510" s="30">
        <v>16.747499999999999</v>
      </c>
      <c r="Q1510" s="30">
        <v>18.3</v>
      </c>
      <c r="R1510" s="31">
        <v>-8.6999999999999994E-3</v>
      </c>
    </row>
    <row r="1511" spans="1:18" x14ac:dyDescent="0.2">
      <c r="A1511" s="11">
        <v>46147</v>
      </c>
      <c r="B1511" s="5" t="s">
        <v>242</v>
      </c>
      <c r="C1511" s="10">
        <v>46143</v>
      </c>
      <c r="D1511" s="5" t="s">
        <v>199</v>
      </c>
      <c r="E1511" s="18">
        <v>851.83479999999997</v>
      </c>
      <c r="F1511" s="8">
        <v>695875.87100000004</v>
      </c>
      <c r="G1511" s="9">
        <v>444756367</v>
      </c>
      <c r="H1511" s="18">
        <v>74.073599999999999</v>
      </c>
      <c r="I1511" s="8">
        <v>3506.8816000000002</v>
      </c>
      <c r="J1511" s="9">
        <v>5071546</v>
      </c>
      <c r="K1511" s="18">
        <v>925.90840000000003</v>
      </c>
      <c r="L1511" s="8">
        <v>699382.75260000001</v>
      </c>
      <c r="M1511" s="9">
        <v>449827913</v>
      </c>
      <c r="N1511" s="29">
        <v>18.3</v>
      </c>
      <c r="O1511" s="30">
        <v>18.842500000000001</v>
      </c>
      <c r="P1511" s="30">
        <v>17.712499999999999</v>
      </c>
      <c r="Q1511" s="30">
        <v>17.91</v>
      </c>
      <c r="R1511" s="31">
        <v>-2.1299999999999999E-2</v>
      </c>
    </row>
    <row r="1512" spans="1:18" x14ac:dyDescent="0.2">
      <c r="A1512" s="11">
        <v>46148</v>
      </c>
      <c r="B1512" s="5" t="s">
        <v>240</v>
      </c>
      <c r="C1512" s="10">
        <v>46143</v>
      </c>
      <c r="D1512" s="5" t="s">
        <v>199</v>
      </c>
      <c r="E1512" s="18">
        <v>493.0899</v>
      </c>
      <c r="F1512" s="8">
        <v>100664.4709</v>
      </c>
      <c r="G1512" s="9">
        <v>63645349</v>
      </c>
      <c r="H1512" s="18">
        <v>109.8623</v>
      </c>
      <c r="I1512" s="8">
        <v>5381.55</v>
      </c>
      <c r="J1512" s="9">
        <v>7963258</v>
      </c>
      <c r="K1512" s="18">
        <v>602.95219999999995</v>
      </c>
      <c r="L1512" s="8">
        <v>106046.0209</v>
      </c>
      <c r="M1512" s="9">
        <v>71608607</v>
      </c>
      <c r="N1512" s="29">
        <v>17.907499999999999</v>
      </c>
      <c r="O1512" s="30">
        <v>18.077500000000001</v>
      </c>
      <c r="P1512" s="30">
        <v>16.577500000000001</v>
      </c>
      <c r="Q1512" s="30">
        <v>16.68</v>
      </c>
      <c r="R1512" s="31">
        <v>-6.8500000000000005E-2</v>
      </c>
    </row>
    <row r="1513" spans="1:18" x14ac:dyDescent="0.2">
      <c r="A1513" s="11">
        <v>46149</v>
      </c>
      <c r="B1513" s="5" t="s">
        <v>243</v>
      </c>
      <c r="C1513" s="10">
        <v>46143</v>
      </c>
      <c r="D1513" s="5" t="s">
        <v>199</v>
      </c>
      <c r="E1513" s="18">
        <v>383.71390000000002</v>
      </c>
      <c r="F1513" s="8">
        <v>84279.460600000006</v>
      </c>
      <c r="G1513" s="9">
        <v>52874657</v>
      </c>
      <c r="H1513" s="18">
        <v>98.6922</v>
      </c>
      <c r="I1513" s="8">
        <v>4811.3966</v>
      </c>
      <c r="J1513" s="9">
        <v>6566535</v>
      </c>
      <c r="K1513" s="18">
        <v>482.40609999999998</v>
      </c>
      <c r="L1513" s="8">
        <v>89090.857199999999</v>
      </c>
      <c r="M1513" s="9">
        <v>59441192</v>
      </c>
      <c r="N1513" s="29">
        <v>16.677499999999998</v>
      </c>
      <c r="O1513" s="30">
        <v>17.195</v>
      </c>
      <c r="P1513" s="30">
        <v>15.1675</v>
      </c>
      <c r="Q1513" s="30">
        <v>16.62</v>
      </c>
      <c r="R1513" s="31">
        <v>-3.3999999999999998E-3</v>
      </c>
    </row>
    <row r="1514" spans="1:18" x14ac:dyDescent="0.2">
      <c r="A1514" s="11">
        <v>46150</v>
      </c>
      <c r="B1514" s="5" t="s">
        <v>241</v>
      </c>
      <c r="C1514" s="10">
        <v>46143</v>
      </c>
      <c r="D1514" s="5" t="s">
        <v>199</v>
      </c>
      <c r="E1514" s="18">
        <v>549.97299999999996</v>
      </c>
      <c r="F1514" s="8">
        <v>133289.4436</v>
      </c>
      <c r="G1514" s="9">
        <v>84140854</v>
      </c>
      <c r="H1514" s="18">
        <v>106.2842</v>
      </c>
      <c r="I1514" s="8">
        <v>5574.7660999999998</v>
      </c>
      <c r="J1514" s="9">
        <v>7490133</v>
      </c>
      <c r="K1514" s="18">
        <v>656.25720000000001</v>
      </c>
      <c r="L1514" s="8">
        <v>138864.20970000001</v>
      </c>
      <c r="M1514" s="9">
        <v>91630987</v>
      </c>
      <c r="N1514" s="29">
        <v>16.62</v>
      </c>
      <c r="O1514" s="30">
        <v>17.425000000000001</v>
      </c>
      <c r="P1514" s="30">
        <v>16.162500000000001</v>
      </c>
      <c r="Q1514" s="30">
        <v>16.84</v>
      </c>
      <c r="R1514" s="31">
        <v>1.32E-2</v>
      </c>
    </row>
    <row r="1515" spans="1:18" x14ac:dyDescent="0.2">
      <c r="A1515" s="11">
        <v>46153</v>
      </c>
      <c r="B1515" s="5" t="s">
        <v>244</v>
      </c>
      <c r="C1515" s="10">
        <v>46143</v>
      </c>
      <c r="D1515" s="5" t="s">
        <v>199</v>
      </c>
      <c r="E1515" s="18">
        <v>640.87649999999996</v>
      </c>
      <c r="F1515" s="8">
        <v>220114.61189999999</v>
      </c>
      <c r="G1515" s="9">
        <v>140567158</v>
      </c>
      <c r="H1515" s="18">
        <v>96.756699999999995</v>
      </c>
      <c r="I1515" s="8">
        <v>5481.0219999999999</v>
      </c>
      <c r="J1515" s="9">
        <v>7442805</v>
      </c>
      <c r="K1515" s="18">
        <v>737.63319999999999</v>
      </c>
      <c r="L1515" s="8">
        <v>225595.63389999999</v>
      </c>
      <c r="M1515" s="9">
        <v>148009963</v>
      </c>
      <c r="N1515" s="29">
        <v>16.84</v>
      </c>
      <c r="O1515" s="30">
        <v>18.967500000000001</v>
      </c>
      <c r="P1515" s="30">
        <v>16.84</v>
      </c>
      <c r="Q1515" s="30">
        <v>18.55</v>
      </c>
      <c r="R1515" s="31">
        <v>0.10150000000000001</v>
      </c>
    </row>
    <row r="1516" spans="1:18" x14ac:dyDescent="0.2">
      <c r="A1516" s="11">
        <v>46154</v>
      </c>
      <c r="B1516" s="5" t="s">
        <v>242</v>
      </c>
      <c r="C1516" s="10">
        <v>46143</v>
      </c>
      <c r="D1516" s="5" t="s">
        <v>199</v>
      </c>
      <c r="E1516" s="18">
        <v>810.12019999999995</v>
      </c>
      <c r="F1516" s="8">
        <v>631795.16200000001</v>
      </c>
      <c r="G1516" s="9">
        <v>410805575</v>
      </c>
      <c r="H1516" s="18">
        <v>81.981099999999998</v>
      </c>
      <c r="I1516" s="8">
        <v>4932.0551999999998</v>
      </c>
      <c r="J1516" s="9">
        <v>7284320</v>
      </c>
      <c r="K1516" s="18">
        <v>892.10130000000004</v>
      </c>
      <c r="L1516" s="8">
        <v>636727.21719999996</v>
      </c>
      <c r="M1516" s="9">
        <v>418089895</v>
      </c>
      <c r="N1516" s="29">
        <v>18.552499999999998</v>
      </c>
      <c r="O1516" s="30">
        <v>19.46</v>
      </c>
      <c r="P1516" s="30">
        <v>17.63</v>
      </c>
      <c r="Q1516" s="30">
        <v>19.28</v>
      </c>
      <c r="R1516" s="31">
        <v>3.9199999999999999E-2</v>
      </c>
    </row>
    <row r="1517" spans="1:18" x14ac:dyDescent="0.2">
      <c r="A1517" s="11">
        <v>46155</v>
      </c>
      <c r="B1517" s="5" t="s">
        <v>240</v>
      </c>
      <c r="C1517" s="10">
        <v>46143</v>
      </c>
      <c r="D1517" s="5" t="s">
        <v>199</v>
      </c>
      <c r="E1517" s="18">
        <v>490.5403</v>
      </c>
      <c r="F1517" s="8">
        <v>83109.570399999997</v>
      </c>
      <c r="G1517" s="9">
        <v>53893629</v>
      </c>
      <c r="H1517" s="18">
        <v>95.530900000000003</v>
      </c>
      <c r="I1517" s="8">
        <v>5510.1030000000001</v>
      </c>
      <c r="J1517" s="9">
        <v>8161539</v>
      </c>
      <c r="K1517" s="18">
        <v>586.07119999999998</v>
      </c>
      <c r="L1517" s="8">
        <v>88619.6734</v>
      </c>
      <c r="M1517" s="9">
        <v>62055168</v>
      </c>
      <c r="N1517" s="29">
        <v>19.28</v>
      </c>
      <c r="O1517" s="30">
        <v>20.125</v>
      </c>
      <c r="P1517" s="30">
        <v>18.357500000000002</v>
      </c>
      <c r="Q1517" s="30">
        <v>19.43</v>
      </c>
      <c r="R1517" s="31">
        <v>7.7999999999999996E-3</v>
      </c>
    </row>
    <row r="1518" spans="1:18" x14ac:dyDescent="0.2">
      <c r="A1518" s="11">
        <v>46156</v>
      </c>
      <c r="B1518" s="5" t="s">
        <v>243</v>
      </c>
      <c r="C1518" s="10">
        <v>46143</v>
      </c>
      <c r="D1518" s="5" t="s">
        <v>199</v>
      </c>
      <c r="E1518" s="18">
        <v>406.68630000000002</v>
      </c>
      <c r="F1518" s="8">
        <v>83376.654999999999</v>
      </c>
      <c r="G1518" s="9">
        <v>53841153</v>
      </c>
      <c r="H1518" s="18">
        <v>104.1052</v>
      </c>
      <c r="I1518" s="8">
        <v>6335.3661000000002</v>
      </c>
      <c r="J1518" s="9">
        <v>9425162</v>
      </c>
      <c r="K1518" s="18">
        <v>510.79149999999998</v>
      </c>
      <c r="L1518" s="8">
        <v>89712.021099999998</v>
      </c>
      <c r="M1518" s="9">
        <v>63266315</v>
      </c>
      <c r="N1518" s="29">
        <v>19.425000000000001</v>
      </c>
      <c r="O1518" s="30">
        <v>19.425000000000001</v>
      </c>
      <c r="P1518" s="30">
        <v>18.387499999999999</v>
      </c>
      <c r="Q1518" s="30">
        <v>18.61</v>
      </c>
      <c r="R1518" s="31">
        <v>-4.2000000000000003E-2</v>
      </c>
    </row>
    <row r="1519" spans="1:18" x14ac:dyDescent="0.2">
      <c r="A1519" s="11">
        <v>46157</v>
      </c>
      <c r="B1519" s="5" t="s">
        <v>241</v>
      </c>
      <c r="C1519" s="10">
        <v>46143</v>
      </c>
      <c r="D1519" s="5" t="s">
        <v>199</v>
      </c>
      <c r="E1519" s="18">
        <v>658.59029999999996</v>
      </c>
      <c r="F1519" s="8">
        <v>155626.53150000001</v>
      </c>
      <c r="G1519" s="9">
        <v>100401681</v>
      </c>
      <c r="H1519" s="18">
        <v>93.192400000000006</v>
      </c>
      <c r="I1519" s="8">
        <v>5965.4372000000003</v>
      </c>
      <c r="J1519" s="9">
        <v>8746637</v>
      </c>
      <c r="K1519" s="18">
        <v>751.78269999999998</v>
      </c>
      <c r="L1519" s="8">
        <v>161591.9687</v>
      </c>
      <c r="M1519" s="9">
        <v>109148318</v>
      </c>
      <c r="N1519" s="29">
        <v>18.612500000000001</v>
      </c>
      <c r="O1519" s="30">
        <v>19.012499999999999</v>
      </c>
      <c r="P1519" s="30">
        <v>17.422499999999999</v>
      </c>
      <c r="Q1519" s="30">
        <v>18.79</v>
      </c>
      <c r="R1519" s="31">
        <v>9.4999999999999998E-3</v>
      </c>
    </row>
    <row r="1520" spans="1:18" x14ac:dyDescent="0.2">
      <c r="A1520" s="11">
        <v>46160</v>
      </c>
      <c r="B1520" s="5" t="s">
        <v>244</v>
      </c>
      <c r="C1520" s="10">
        <v>46143</v>
      </c>
      <c r="D1520" s="5" t="s">
        <v>199</v>
      </c>
      <c r="E1520" s="18">
        <v>807.82809999999995</v>
      </c>
      <c r="F1520" s="8">
        <v>258522.5687</v>
      </c>
      <c r="G1520" s="9">
        <v>168087023</v>
      </c>
      <c r="H1520" s="18">
        <v>82.457800000000006</v>
      </c>
      <c r="I1520" s="8">
        <v>6146.0060999999996</v>
      </c>
      <c r="J1520" s="9">
        <v>9084779</v>
      </c>
      <c r="K1520" s="18">
        <v>890.28589999999997</v>
      </c>
      <c r="L1520" s="8">
        <v>264668.5748</v>
      </c>
      <c r="M1520" s="9">
        <v>177171802</v>
      </c>
      <c r="N1520" s="29">
        <v>18.79</v>
      </c>
      <c r="O1520" s="30">
        <v>20.057500000000001</v>
      </c>
      <c r="P1520" s="30">
        <v>17.72</v>
      </c>
      <c r="Q1520" s="30">
        <v>19.63</v>
      </c>
      <c r="R1520" s="31">
        <v>4.4699999999999997E-2</v>
      </c>
    </row>
    <row r="1521" spans="1:18" x14ac:dyDescent="0.2">
      <c r="A1521" s="11">
        <v>46161</v>
      </c>
      <c r="B1521" s="5" t="s">
        <v>242</v>
      </c>
      <c r="C1521" s="10">
        <v>46143</v>
      </c>
      <c r="D1521" s="5" t="s">
        <v>199</v>
      </c>
      <c r="E1521" s="18">
        <v>775.39490000000001</v>
      </c>
      <c r="F1521" s="8">
        <v>647818.48609999998</v>
      </c>
      <c r="G1521" s="9">
        <v>420310218</v>
      </c>
      <c r="H1521" s="18">
        <v>82.792599999999993</v>
      </c>
      <c r="I1521" s="8">
        <v>6335.1913999999997</v>
      </c>
      <c r="J1521" s="9">
        <v>9334749</v>
      </c>
      <c r="K1521" s="18">
        <v>858.1875</v>
      </c>
      <c r="L1521" s="8">
        <v>654153.67749999999</v>
      </c>
      <c r="M1521" s="9">
        <v>429644967</v>
      </c>
      <c r="N1521" s="29">
        <v>19.63</v>
      </c>
      <c r="O1521" s="30">
        <v>19.63</v>
      </c>
      <c r="P1521" s="30">
        <v>18.267499999999998</v>
      </c>
      <c r="Q1521" s="30">
        <v>18.68</v>
      </c>
      <c r="R1521" s="31">
        <v>-4.8399999999999999E-2</v>
      </c>
    </row>
    <row r="1522" spans="1:18" x14ac:dyDescent="0.2">
      <c r="A1522" s="11">
        <v>46162</v>
      </c>
      <c r="B1522" s="5" t="s">
        <v>240</v>
      </c>
      <c r="C1522" s="10">
        <v>46143</v>
      </c>
      <c r="D1522" s="5" t="s">
        <v>199</v>
      </c>
      <c r="E1522" s="18">
        <v>425.52800000000002</v>
      </c>
      <c r="F1522" s="8">
        <v>77379.171300000002</v>
      </c>
      <c r="G1522" s="9">
        <v>49892227</v>
      </c>
      <c r="H1522" s="18">
        <v>74.816100000000006</v>
      </c>
      <c r="I1522" s="8">
        <v>6588.6077999999998</v>
      </c>
      <c r="J1522" s="9">
        <v>9546570</v>
      </c>
      <c r="K1522" s="18">
        <v>500.34410000000003</v>
      </c>
      <c r="L1522" s="8">
        <v>83967.7791</v>
      </c>
      <c r="M1522" s="9">
        <v>59438797</v>
      </c>
      <c r="N1522" s="29">
        <v>18.675000000000001</v>
      </c>
      <c r="O1522" s="30">
        <v>19.454999999999998</v>
      </c>
      <c r="P1522" s="30">
        <v>18.057500000000001</v>
      </c>
      <c r="Q1522" s="30">
        <v>18.440000000000001</v>
      </c>
      <c r="R1522" s="31">
        <v>-1.26E-2</v>
      </c>
    </row>
    <row r="1523" spans="1:18" x14ac:dyDescent="0.2">
      <c r="A1523" s="11">
        <v>46163</v>
      </c>
      <c r="B1523" s="5" t="s">
        <v>243</v>
      </c>
      <c r="C1523" s="10">
        <v>46143</v>
      </c>
      <c r="D1523" s="5" t="s">
        <v>199</v>
      </c>
      <c r="E1523" s="18">
        <v>369.3723</v>
      </c>
      <c r="F1523" s="8">
        <v>84856.697</v>
      </c>
      <c r="G1523" s="9">
        <v>54640181</v>
      </c>
      <c r="H1523" s="18">
        <v>73.8917</v>
      </c>
      <c r="I1523" s="8">
        <v>6982.5717999999997</v>
      </c>
      <c r="J1523" s="9">
        <v>10063684</v>
      </c>
      <c r="K1523" s="18">
        <v>443.26400000000001</v>
      </c>
      <c r="L1523" s="8">
        <v>91839.268800000005</v>
      </c>
      <c r="M1523" s="9">
        <v>64703865</v>
      </c>
      <c r="N1523" s="29">
        <v>18.440000000000001</v>
      </c>
      <c r="O1523" s="30">
        <v>18.440000000000001</v>
      </c>
      <c r="P1523" s="30">
        <v>17.425000000000001</v>
      </c>
      <c r="Q1523" s="30">
        <v>17.82</v>
      </c>
      <c r="R1523" s="31">
        <v>-3.3599999999999998E-2</v>
      </c>
    </row>
    <row r="1524" spans="1:18" x14ac:dyDescent="0.2">
      <c r="A1524" s="11">
        <v>46164</v>
      </c>
      <c r="B1524" s="5" t="s">
        <v>241</v>
      </c>
      <c r="C1524" s="10">
        <v>46143</v>
      </c>
      <c r="D1524" s="5" t="s">
        <v>199</v>
      </c>
      <c r="E1524" s="18">
        <v>538.02809999999999</v>
      </c>
      <c r="F1524" s="8">
        <v>133945.49350000001</v>
      </c>
      <c r="G1524" s="9">
        <v>85954469</v>
      </c>
      <c r="H1524" s="18">
        <v>76.767399999999995</v>
      </c>
      <c r="I1524" s="8">
        <v>7605.3145000000004</v>
      </c>
      <c r="J1524" s="9">
        <v>11376855</v>
      </c>
      <c r="K1524" s="18">
        <v>614.79549999999995</v>
      </c>
      <c r="L1524" s="8">
        <v>141550.80799999999</v>
      </c>
      <c r="M1524" s="9">
        <v>97331324</v>
      </c>
      <c r="N1524" s="29">
        <v>17.822500000000002</v>
      </c>
      <c r="O1524" s="30">
        <v>19.024999999999999</v>
      </c>
      <c r="P1524" s="30">
        <v>16.465</v>
      </c>
      <c r="Q1524" s="30">
        <v>17.91</v>
      </c>
      <c r="R1524" s="31">
        <v>4.8999999999999998E-3</v>
      </c>
    </row>
    <row r="1525" spans="1:18" x14ac:dyDescent="0.2">
      <c r="A1525" s="11">
        <v>46167</v>
      </c>
      <c r="B1525" s="5" t="s">
        <v>244</v>
      </c>
      <c r="C1525" s="10">
        <v>46143</v>
      </c>
      <c r="D1525" s="5" t="s">
        <v>199</v>
      </c>
      <c r="E1525" s="18">
        <v>516.55359999999996</v>
      </c>
      <c r="F1525" s="8">
        <v>191735.81959999999</v>
      </c>
      <c r="G1525" s="9">
        <v>121956527</v>
      </c>
      <c r="H1525" s="18">
        <v>74.380600000000001</v>
      </c>
      <c r="I1525" s="8">
        <v>7387.1072999999997</v>
      </c>
      <c r="J1525" s="9">
        <v>10765585</v>
      </c>
      <c r="K1525" s="18">
        <v>590.93420000000003</v>
      </c>
      <c r="L1525" s="8">
        <v>199122.92689999999</v>
      </c>
      <c r="M1525" s="9">
        <v>132722112</v>
      </c>
      <c r="N1525" s="29">
        <v>17.91</v>
      </c>
      <c r="O1525" s="30">
        <v>17.91</v>
      </c>
      <c r="P1525" s="30">
        <v>16.392499999999998</v>
      </c>
      <c r="Q1525" s="30">
        <v>16.7</v>
      </c>
      <c r="R1525" s="31">
        <v>-6.7599999999999993E-2</v>
      </c>
    </row>
    <row r="1526" spans="1:18" x14ac:dyDescent="0.2">
      <c r="A1526" s="11">
        <v>46168</v>
      </c>
      <c r="B1526" s="5" t="s">
        <v>242</v>
      </c>
      <c r="C1526" s="10">
        <v>46143</v>
      </c>
      <c r="D1526" s="5" t="s">
        <v>199</v>
      </c>
      <c r="E1526" s="18">
        <v>759.12890000000004</v>
      </c>
      <c r="F1526" s="8">
        <v>651674.91339999996</v>
      </c>
      <c r="G1526" s="9">
        <v>411445320</v>
      </c>
      <c r="H1526" s="18">
        <v>70.584100000000007</v>
      </c>
      <c r="I1526" s="8">
        <v>4552.6466</v>
      </c>
      <c r="J1526" s="9">
        <v>6645350</v>
      </c>
      <c r="K1526" s="18">
        <v>829.71299999999997</v>
      </c>
      <c r="L1526" s="8">
        <v>656227.56000000006</v>
      </c>
      <c r="M1526" s="9">
        <v>418090670</v>
      </c>
      <c r="N1526" s="29">
        <v>16.702500000000001</v>
      </c>
      <c r="O1526" s="30">
        <v>16.96</v>
      </c>
      <c r="P1526" s="30">
        <v>15.362500000000001</v>
      </c>
      <c r="Q1526" s="30">
        <v>16.13</v>
      </c>
      <c r="R1526" s="31">
        <v>-3.4299999999999997E-2</v>
      </c>
    </row>
    <row r="1527" spans="1:18" x14ac:dyDescent="0.2">
      <c r="A1527" s="11">
        <v>46169</v>
      </c>
      <c r="B1527" s="5" t="s">
        <v>240</v>
      </c>
      <c r="C1527" s="10">
        <v>46143</v>
      </c>
      <c r="D1527" s="5" t="s">
        <v>199</v>
      </c>
      <c r="E1527" s="18">
        <v>271.31439999999998</v>
      </c>
      <c r="F1527" s="8">
        <v>65183.325599999996</v>
      </c>
      <c r="G1527" s="9">
        <v>41635469</v>
      </c>
      <c r="H1527" s="18">
        <v>75.023099999999999</v>
      </c>
      <c r="I1527" s="8">
        <v>3141.5961000000002</v>
      </c>
      <c r="J1527" s="9">
        <v>4534018</v>
      </c>
      <c r="K1527" s="18">
        <v>346.33749999999998</v>
      </c>
      <c r="L1527" s="8">
        <v>68324.921700000006</v>
      </c>
      <c r="M1527" s="9">
        <v>46169487</v>
      </c>
      <c r="N1527" s="29">
        <v>16.1325</v>
      </c>
      <c r="O1527" s="30">
        <v>16.327500000000001</v>
      </c>
      <c r="P1527" s="30">
        <v>14.6975</v>
      </c>
      <c r="Q1527" s="30">
        <v>14.98</v>
      </c>
      <c r="R1527" s="31">
        <v>-7.1400000000000005E-2</v>
      </c>
    </row>
    <row r="1528" spans="1:18" x14ac:dyDescent="0.2">
      <c r="A1528" s="11">
        <v>46171</v>
      </c>
      <c r="B1528" s="5" t="s">
        <v>241</v>
      </c>
      <c r="C1528" s="10">
        <v>46143</v>
      </c>
      <c r="D1528" s="5" t="s">
        <v>199</v>
      </c>
      <c r="E1528" s="18">
        <v>585.83199999999999</v>
      </c>
      <c r="F1528" s="8">
        <v>161740.3841</v>
      </c>
      <c r="G1528" s="9">
        <v>103785345</v>
      </c>
      <c r="H1528" s="18">
        <v>84.184100000000001</v>
      </c>
      <c r="I1528" s="8">
        <v>3864.518</v>
      </c>
      <c r="J1528" s="9">
        <v>5690312</v>
      </c>
      <c r="K1528" s="18">
        <v>670.01610000000005</v>
      </c>
      <c r="L1528" s="8">
        <v>165604.90210000001</v>
      </c>
      <c r="M1528" s="9">
        <v>109475657</v>
      </c>
      <c r="N1528" s="29">
        <v>14.9825</v>
      </c>
      <c r="O1528" s="30">
        <v>16.552499999999998</v>
      </c>
      <c r="P1528" s="30">
        <v>14.592499999999999</v>
      </c>
      <c r="Q1528" s="30">
        <v>16.190000000000001</v>
      </c>
      <c r="R1528" s="31">
        <v>8.0600000000000005E-2</v>
      </c>
    </row>
    <row r="1529" spans="1:18" x14ac:dyDescent="0.2">
      <c r="A1529" s="11">
        <v>46174</v>
      </c>
      <c r="B1529" s="5" t="s">
        <v>244</v>
      </c>
      <c r="C1529" s="10">
        <v>46174</v>
      </c>
      <c r="D1529" s="5" t="s">
        <v>199</v>
      </c>
      <c r="E1529" s="18">
        <v>659.21230000000003</v>
      </c>
      <c r="F1529" s="8">
        <v>243916.0068</v>
      </c>
      <c r="G1529" s="9">
        <v>158376582</v>
      </c>
      <c r="H1529" s="18">
        <v>63.532800000000002</v>
      </c>
      <c r="I1529" s="8">
        <v>3218.9962</v>
      </c>
      <c r="J1529" s="9">
        <v>4790860</v>
      </c>
      <c r="K1529" s="18">
        <v>722.74509999999998</v>
      </c>
      <c r="L1529" s="8">
        <v>247135.003</v>
      </c>
      <c r="M1529" s="9">
        <v>163167442</v>
      </c>
      <c r="N1529" s="29">
        <v>16.184999999999999</v>
      </c>
      <c r="O1529" s="30">
        <v>16.9175</v>
      </c>
      <c r="P1529" s="30">
        <v>13.9125</v>
      </c>
      <c r="Q1529" s="30">
        <v>16.54</v>
      </c>
      <c r="R1529" s="31">
        <v>2.1899999999999999E-2</v>
      </c>
    </row>
    <row r="1530" spans="1:18" x14ac:dyDescent="0.2">
      <c r="A1530" s="11">
        <v>46175</v>
      </c>
      <c r="B1530" s="5" t="s">
        <v>242</v>
      </c>
      <c r="C1530" s="10">
        <v>46174</v>
      </c>
      <c r="D1530" s="5" t="s">
        <v>199</v>
      </c>
      <c r="E1530" s="18">
        <v>923.57169999999996</v>
      </c>
      <c r="F1530" s="8">
        <v>777765.39350000001</v>
      </c>
      <c r="G1530" s="9">
        <v>510113335</v>
      </c>
      <c r="H1530" s="18">
        <v>68.754099999999994</v>
      </c>
      <c r="I1530" s="8">
        <v>3432.4807999999998</v>
      </c>
      <c r="J1530" s="9">
        <v>5323660</v>
      </c>
      <c r="K1530" s="18">
        <v>992.32579999999996</v>
      </c>
      <c r="L1530" s="8">
        <v>781197.87430000002</v>
      </c>
      <c r="M1530" s="9">
        <v>515436995</v>
      </c>
      <c r="N1530" s="29">
        <v>16.5425</v>
      </c>
      <c r="O1530" s="30">
        <v>16.5425</v>
      </c>
      <c r="P1530" s="30">
        <v>15.115</v>
      </c>
      <c r="Q1530" s="30">
        <v>15.36</v>
      </c>
      <c r="R1530" s="31">
        <v>-7.1499999999999994E-2</v>
      </c>
    </row>
    <row r="1531" spans="1:18" x14ac:dyDescent="0.2">
      <c r="A1531" s="11">
        <v>46176</v>
      </c>
      <c r="B1531" s="5" t="s">
        <v>240</v>
      </c>
      <c r="C1531" s="10">
        <v>46174</v>
      </c>
      <c r="D1531" s="5" t="s">
        <v>199</v>
      </c>
      <c r="E1531" s="18">
        <v>530.79049999999995</v>
      </c>
      <c r="F1531" s="8">
        <v>101823.8919</v>
      </c>
      <c r="G1531" s="9">
        <v>66321024</v>
      </c>
      <c r="H1531" s="18">
        <v>71.632499999999993</v>
      </c>
      <c r="I1531" s="8">
        <v>3612.0889999999999</v>
      </c>
      <c r="J1531" s="9">
        <v>5545514</v>
      </c>
      <c r="K1531" s="18">
        <v>602.423</v>
      </c>
      <c r="L1531" s="8">
        <v>105435.9809</v>
      </c>
      <c r="M1531" s="9">
        <v>71866538</v>
      </c>
      <c r="N1531" s="29">
        <v>15.355</v>
      </c>
      <c r="O1531" s="30">
        <v>16.98</v>
      </c>
      <c r="P1531" s="30">
        <v>14.85</v>
      </c>
      <c r="Q1531" s="30">
        <v>16.28</v>
      </c>
      <c r="R1531" s="31">
        <v>6.0199999999999997E-2</v>
      </c>
    </row>
    <row r="1532" spans="1:18" x14ac:dyDescent="0.2">
      <c r="A1532" s="11">
        <v>46177</v>
      </c>
      <c r="B1532" s="5" t="s">
        <v>243</v>
      </c>
      <c r="C1532" s="10">
        <v>46174</v>
      </c>
      <c r="D1532" s="5" t="s">
        <v>199</v>
      </c>
      <c r="E1532" s="18">
        <v>367.12329999999997</v>
      </c>
      <c r="F1532" s="8">
        <v>81761.910999999993</v>
      </c>
      <c r="G1532" s="9">
        <v>53274790</v>
      </c>
      <c r="H1532" s="18">
        <v>59.300899999999999</v>
      </c>
      <c r="I1532" s="8">
        <v>2905.4996000000001</v>
      </c>
      <c r="J1532" s="9">
        <v>4254255</v>
      </c>
      <c r="K1532" s="18">
        <v>426.42419999999998</v>
      </c>
      <c r="L1532" s="8">
        <v>84667.410600000003</v>
      </c>
      <c r="M1532" s="9">
        <v>57529045</v>
      </c>
      <c r="N1532" s="29">
        <v>16.2775</v>
      </c>
      <c r="O1532" s="30">
        <v>16.405000000000001</v>
      </c>
      <c r="P1532" s="30">
        <v>15.53</v>
      </c>
      <c r="Q1532" s="30">
        <v>15.89</v>
      </c>
      <c r="R1532" s="31">
        <v>-2.3800000000000002E-2</v>
      </c>
    </row>
    <row r="1533" spans="1:18" x14ac:dyDescent="0.2">
      <c r="A1533" s="11">
        <v>46178</v>
      </c>
      <c r="B1533" s="5" t="s">
        <v>241</v>
      </c>
      <c r="C1533" s="10">
        <v>46174</v>
      </c>
      <c r="D1533" s="5" t="s">
        <v>199</v>
      </c>
      <c r="E1533" s="18">
        <v>716.3691</v>
      </c>
      <c r="F1533" s="8">
        <v>184602.0871</v>
      </c>
      <c r="G1533" s="9">
        <v>120383176</v>
      </c>
      <c r="H1533" s="18">
        <v>75.495999999999995</v>
      </c>
      <c r="I1533" s="8">
        <v>3716.8975999999998</v>
      </c>
      <c r="J1533" s="9">
        <v>5236199</v>
      </c>
      <c r="K1533" s="18">
        <v>791.86509999999998</v>
      </c>
      <c r="L1533" s="8">
        <v>188318.9847</v>
      </c>
      <c r="M1533" s="9">
        <v>125619375</v>
      </c>
      <c r="N1533" s="29">
        <v>15.885</v>
      </c>
      <c r="O1533" s="30">
        <v>16.37</v>
      </c>
      <c r="P1533" s="30">
        <v>13.46</v>
      </c>
      <c r="Q1533" s="30">
        <v>15.79</v>
      </c>
      <c r="R1533" s="31">
        <v>-6.0000000000000001E-3</v>
      </c>
    </row>
    <row r="1534" spans="1:18" x14ac:dyDescent="0.2">
      <c r="A1534" s="11">
        <v>46181</v>
      </c>
      <c r="B1534" s="5" t="s">
        <v>244</v>
      </c>
      <c r="C1534" s="10">
        <v>46174</v>
      </c>
      <c r="D1534" s="5" t="s">
        <v>199</v>
      </c>
      <c r="E1534" s="18">
        <v>645.05330000000004</v>
      </c>
      <c r="F1534" s="8">
        <v>211090.6562</v>
      </c>
      <c r="G1534" s="9">
        <v>138982459</v>
      </c>
      <c r="H1534" s="18">
        <v>55.500999999999998</v>
      </c>
      <c r="I1534" s="8">
        <v>3021.3768</v>
      </c>
      <c r="J1534" s="9">
        <v>4459902</v>
      </c>
      <c r="K1534" s="18">
        <v>700.55430000000001</v>
      </c>
      <c r="L1534" s="8">
        <v>214112.033</v>
      </c>
      <c r="M1534" s="9">
        <v>143442361</v>
      </c>
      <c r="N1534" s="29">
        <v>15.7875</v>
      </c>
      <c r="O1534" s="30">
        <v>18.440000000000001</v>
      </c>
      <c r="P1534" s="30">
        <v>15.7875</v>
      </c>
      <c r="Q1534" s="30">
        <v>17.03</v>
      </c>
      <c r="R1534" s="31">
        <v>7.8700000000000006E-2</v>
      </c>
    </row>
    <row r="1535" spans="1:18" x14ac:dyDescent="0.2">
      <c r="A1535" s="11">
        <v>46182</v>
      </c>
      <c r="B1535" s="5" t="s">
        <v>242</v>
      </c>
      <c r="C1535" s="10">
        <v>46174</v>
      </c>
      <c r="D1535" s="5" t="s">
        <v>199</v>
      </c>
      <c r="E1535" s="18">
        <v>746.70550000000003</v>
      </c>
      <c r="F1535" s="8">
        <v>625369.20409999997</v>
      </c>
      <c r="G1535" s="9">
        <v>413577013</v>
      </c>
      <c r="H1535" s="18">
        <v>56.096499999999999</v>
      </c>
      <c r="I1535" s="8">
        <v>3241.5988000000002</v>
      </c>
      <c r="J1535" s="9">
        <v>4698706</v>
      </c>
      <c r="K1535" s="18">
        <v>802.80200000000002</v>
      </c>
      <c r="L1535" s="8">
        <v>628610.80290000001</v>
      </c>
      <c r="M1535" s="9">
        <v>418275719</v>
      </c>
      <c r="N1535" s="29">
        <v>17.0275</v>
      </c>
      <c r="O1535" s="30">
        <v>17.0275</v>
      </c>
      <c r="P1535" s="30">
        <v>15.522500000000001</v>
      </c>
      <c r="Q1535" s="30">
        <v>15.58</v>
      </c>
      <c r="R1535" s="31">
        <v>-8.5000000000000006E-2</v>
      </c>
    </row>
    <row r="1536" spans="1:18" x14ac:dyDescent="0.2">
      <c r="A1536" s="11">
        <v>46183</v>
      </c>
      <c r="B1536" s="5" t="s">
        <v>240</v>
      </c>
      <c r="C1536" s="10">
        <v>46174</v>
      </c>
      <c r="D1536" s="5" t="s">
        <v>199</v>
      </c>
      <c r="E1536" s="18">
        <v>386.24079999999998</v>
      </c>
      <c r="F1536" s="8">
        <v>77111.986999999994</v>
      </c>
      <c r="G1536" s="9">
        <v>50333510</v>
      </c>
      <c r="H1536" s="18">
        <v>62.375999999999998</v>
      </c>
      <c r="I1536" s="8">
        <v>3852.6595000000002</v>
      </c>
      <c r="J1536" s="9">
        <v>5674471</v>
      </c>
      <c r="K1536" s="18">
        <v>448.61680000000001</v>
      </c>
      <c r="L1536" s="8">
        <v>80964.646500000003</v>
      </c>
      <c r="M1536" s="9">
        <v>56007981</v>
      </c>
      <c r="N1536" s="29">
        <v>15.574999999999999</v>
      </c>
      <c r="O1536" s="30">
        <v>15.845000000000001</v>
      </c>
      <c r="P1536" s="30">
        <v>14.9025</v>
      </c>
      <c r="Q1536" s="30">
        <v>15.63</v>
      </c>
      <c r="R1536" s="31">
        <v>3.5000000000000001E-3</v>
      </c>
    </row>
    <row r="1537" spans="1:18" x14ac:dyDescent="0.2">
      <c r="A1537" s="11">
        <v>46184</v>
      </c>
      <c r="B1537" s="5" t="s">
        <v>243</v>
      </c>
      <c r="C1537" s="10">
        <v>46174</v>
      </c>
      <c r="D1537" s="5" t="s">
        <v>199</v>
      </c>
      <c r="E1537" s="18">
        <v>349.62430000000001</v>
      </c>
      <c r="F1537" s="8">
        <v>80216.402100000007</v>
      </c>
      <c r="G1537" s="9">
        <v>52604674</v>
      </c>
      <c r="H1537" s="18">
        <v>52.299900000000001</v>
      </c>
      <c r="I1537" s="8">
        <v>3440.0916000000002</v>
      </c>
      <c r="J1537" s="9">
        <v>5141061</v>
      </c>
      <c r="K1537" s="18">
        <v>401.92419999999998</v>
      </c>
      <c r="L1537" s="8">
        <v>83656.493700000006</v>
      </c>
      <c r="M1537" s="9">
        <v>57745735</v>
      </c>
      <c r="N1537" s="29">
        <v>15.6325</v>
      </c>
      <c r="O1537" s="30">
        <v>15.945</v>
      </c>
      <c r="P1537" s="30">
        <v>15.1225</v>
      </c>
      <c r="Q1537" s="30">
        <v>15.61</v>
      </c>
      <c r="R1537" s="31">
        <v>-1.4E-3</v>
      </c>
    </row>
    <row r="1538" spans="1:18" x14ac:dyDescent="0.2">
      <c r="A1538" s="11">
        <v>46185</v>
      </c>
      <c r="B1538" s="5" t="s">
        <v>241</v>
      </c>
      <c r="C1538" s="10">
        <v>46174</v>
      </c>
      <c r="D1538" s="5" t="s">
        <v>199</v>
      </c>
      <c r="E1538" s="18">
        <v>653.96029999999996</v>
      </c>
      <c r="F1538" s="8">
        <v>181581.04399999999</v>
      </c>
      <c r="G1538" s="9">
        <v>118385138</v>
      </c>
      <c r="H1538" s="18">
        <v>74.780500000000004</v>
      </c>
      <c r="I1538" s="8">
        <v>4879.9291000000003</v>
      </c>
      <c r="J1538" s="9">
        <v>7177476</v>
      </c>
      <c r="K1538" s="18">
        <v>728.74080000000004</v>
      </c>
      <c r="L1538" s="8">
        <v>186460.9731</v>
      </c>
      <c r="M1538" s="9">
        <v>125562614</v>
      </c>
      <c r="N1538" s="29">
        <v>15.612500000000001</v>
      </c>
      <c r="O1538" s="30">
        <v>15.612500000000001</v>
      </c>
      <c r="P1538" s="30">
        <v>14.395</v>
      </c>
      <c r="Q1538" s="30">
        <v>14.72</v>
      </c>
      <c r="R1538" s="31">
        <v>-5.7200000000000001E-2</v>
      </c>
    </row>
    <row r="1539" spans="1:18" x14ac:dyDescent="0.2">
      <c r="A1539" s="11">
        <v>46188</v>
      </c>
      <c r="B1539" s="5" t="s">
        <v>244</v>
      </c>
      <c r="C1539" s="10">
        <v>46174</v>
      </c>
      <c r="D1539" s="5" t="s">
        <v>199</v>
      </c>
      <c r="E1539" s="18">
        <v>618.49710000000005</v>
      </c>
      <c r="F1539" s="8">
        <v>237963.4607</v>
      </c>
      <c r="G1539" s="9">
        <v>152715386</v>
      </c>
      <c r="H1539" s="18">
        <v>84.789199999999994</v>
      </c>
      <c r="I1539" s="8">
        <v>5438.3050999999996</v>
      </c>
      <c r="J1539" s="9">
        <v>8047393</v>
      </c>
      <c r="K1539" s="18">
        <v>703.28629999999998</v>
      </c>
      <c r="L1539" s="8">
        <v>243401.76579999999</v>
      </c>
      <c r="M1539" s="9">
        <v>160762779</v>
      </c>
      <c r="N1539" s="29">
        <v>14.717499999999999</v>
      </c>
      <c r="O1539" s="30">
        <v>14.717499999999999</v>
      </c>
      <c r="P1539" s="30">
        <v>13.557499999999999</v>
      </c>
      <c r="Q1539" s="30">
        <v>14.35</v>
      </c>
      <c r="R1539" s="31">
        <v>-2.5000000000000001E-2</v>
      </c>
    </row>
    <row r="1540" spans="1:18" x14ac:dyDescent="0.2">
      <c r="A1540" s="11">
        <v>46189</v>
      </c>
      <c r="B1540" s="5" t="s">
        <v>242</v>
      </c>
      <c r="C1540" s="10">
        <v>46174</v>
      </c>
      <c r="D1540" s="5" t="s">
        <v>199</v>
      </c>
      <c r="E1540" s="18">
        <v>605.43420000000003</v>
      </c>
      <c r="F1540" s="8">
        <v>547558.96149999998</v>
      </c>
      <c r="G1540" s="9">
        <v>351391491</v>
      </c>
      <c r="H1540" s="18">
        <v>63.666600000000003</v>
      </c>
      <c r="I1540" s="8">
        <v>4281.3607000000002</v>
      </c>
      <c r="J1540" s="9">
        <v>6551799</v>
      </c>
      <c r="K1540" s="18">
        <v>669.10080000000005</v>
      </c>
      <c r="L1540" s="8">
        <v>551840.32220000005</v>
      </c>
      <c r="M1540" s="9">
        <v>357943290</v>
      </c>
      <c r="N1540" s="29">
        <v>14.352499999999999</v>
      </c>
      <c r="O1540" s="30">
        <v>14.352499999999999</v>
      </c>
      <c r="P1540" s="30">
        <v>13.01</v>
      </c>
      <c r="Q1540" s="30">
        <v>13.36</v>
      </c>
      <c r="R1540" s="31">
        <v>-6.9199999999999998E-2</v>
      </c>
    </row>
    <row r="1541" spans="1:18" x14ac:dyDescent="0.2">
      <c r="A1541" s="11">
        <v>46190</v>
      </c>
      <c r="B1541" s="5" t="s">
        <v>240</v>
      </c>
      <c r="C1541" s="10">
        <v>46174</v>
      </c>
      <c r="D1541" s="5" t="s">
        <v>199</v>
      </c>
      <c r="E1541" s="18">
        <v>278.50990000000002</v>
      </c>
      <c r="F1541" s="8">
        <v>63684.713900000002</v>
      </c>
      <c r="G1541" s="9">
        <v>40373338</v>
      </c>
      <c r="H1541" s="18">
        <v>79.126199999999997</v>
      </c>
      <c r="I1541" s="8">
        <v>5166.0725000000002</v>
      </c>
      <c r="J1541" s="9">
        <v>7919283</v>
      </c>
      <c r="K1541" s="18">
        <v>357.6361</v>
      </c>
      <c r="L1541" s="8">
        <v>68850.786399999997</v>
      </c>
      <c r="M1541" s="9">
        <v>48292621</v>
      </c>
      <c r="N1541" s="29">
        <v>13.362500000000001</v>
      </c>
      <c r="O1541" s="30">
        <v>13.532500000000001</v>
      </c>
      <c r="P1541" s="30">
        <v>12.35</v>
      </c>
      <c r="Q1541" s="30">
        <v>13.19</v>
      </c>
      <c r="R1541" s="31">
        <v>-1.29E-2</v>
      </c>
    </row>
    <row r="1542" spans="1:18" x14ac:dyDescent="0.2">
      <c r="A1542" s="11">
        <v>46191</v>
      </c>
      <c r="B1542" s="5" t="s">
        <v>243</v>
      </c>
      <c r="C1542" s="10">
        <v>46174</v>
      </c>
      <c r="D1542" s="5" t="s">
        <v>199</v>
      </c>
      <c r="E1542" s="18">
        <v>261.69600000000003</v>
      </c>
      <c r="F1542" s="8">
        <v>77657.335200000001</v>
      </c>
      <c r="G1542" s="9">
        <v>49227962</v>
      </c>
      <c r="H1542" s="18">
        <v>72.959299999999999</v>
      </c>
      <c r="I1542" s="8">
        <v>5205.9641000000001</v>
      </c>
      <c r="J1542" s="9">
        <v>7820820</v>
      </c>
      <c r="K1542" s="18">
        <v>334.65530000000001</v>
      </c>
      <c r="L1542" s="8">
        <v>82863.299299999999</v>
      </c>
      <c r="M1542" s="9">
        <v>57048782</v>
      </c>
      <c r="N1542" s="29">
        <v>13.1875</v>
      </c>
      <c r="O1542" s="30">
        <v>13.225</v>
      </c>
      <c r="P1542" s="30">
        <v>11.9925</v>
      </c>
      <c r="Q1542" s="30">
        <v>12.67</v>
      </c>
      <c r="R1542" s="31">
        <v>-3.9199999999999999E-2</v>
      </c>
    </row>
    <row r="1543" spans="1:18" x14ac:dyDescent="0.2">
      <c r="A1543" s="11">
        <v>46192</v>
      </c>
      <c r="B1543" s="5" t="s">
        <v>241</v>
      </c>
      <c r="C1543" s="10">
        <v>46174</v>
      </c>
      <c r="D1543" s="5" t="s">
        <v>199</v>
      </c>
      <c r="E1543" s="18">
        <v>464.15120000000002</v>
      </c>
      <c r="F1543" s="8">
        <v>147479.79490000001</v>
      </c>
      <c r="G1543" s="9">
        <v>93854615</v>
      </c>
      <c r="H1543" s="18">
        <v>81.631299999999996</v>
      </c>
      <c r="I1543" s="8">
        <v>5901.7156999999997</v>
      </c>
      <c r="J1543" s="9">
        <v>9115504</v>
      </c>
      <c r="K1543" s="18">
        <v>545.78250000000003</v>
      </c>
      <c r="L1543" s="8">
        <v>153381.51060000001</v>
      </c>
      <c r="M1543" s="9">
        <v>102970119</v>
      </c>
      <c r="N1543" s="29">
        <v>12.672499999999999</v>
      </c>
      <c r="O1543" s="30">
        <v>13.6425</v>
      </c>
      <c r="P1543" s="30">
        <v>12.07</v>
      </c>
      <c r="Q1543" s="30">
        <v>12.97</v>
      </c>
      <c r="R1543" s="31">
        <v>2.35E-2</v>
      </c>
    </row>
    <row r="1544" spans="1:18" x14ac:dyDescent="0.2">
      <c r="A1544" s="11">
        <v>46195</v>
      </c>
      <c r="B1544" s="5" t="s">
        <v>244</v>
      </c>
      <c r="C1544" s="10">
        <v>46174</v>
      </c>
      <c r="D1544" s="5" t="s">
        <v>199</v>
      </c>
      <c r="E1544" s="18">
        <v>346.67529999999999</v>
      </c>
      <c r="F1544" s="8">
        <v>158708.60310000001</v>
      </c>
      <c r="G1544" s="9">
        <v>100773427</v>
      </c>
      <c r="H1544" s="18">
        <v>66.811000000000007</v>
      </c>
      <c r="I1544" s="8">
        <v>5498.2498999999998</v>
      </c>
      <c r="J1544" s="9">
        <v>8407865</v>
      </c>
      <c r="K1544" s="18">
        <v>413.48630000000003</v>
      </c>
      <c r="L1544" s="8">
        <v>164206.853</v>
      </c>
      <c r="M1544" s="9">
        <v>109181292</v>
      </c>
      <c r="N1544" s="29">
        <v>12.97</v>
      </c>
      <c r="O1544" s="30">
        <v>13.51</v>
      </c>
      <c r="P1544" s="30">
        <v>12.647500000000001</v>
      </c>
      <c r="Q1544" s="30">
        <v>12.84</v>
      </c>
      <c r="R1544" s="31">
        <v>-0.01</v>
      </c>
    </row>
    <row r="1545" spans="1:18" x14ac:dyDescent="0.2">
      <c r="A1545" s="11">
        <v>46196</v>
      </c>
      <c r="B1545" s="5" t="s">
        <v>242</v>
      </c>
      <c r="C1545" s="10">
        <v>46174</v>
      </c>
      <c r="D1545" s="5" t="s">
        <v>199</v>
      </c>
      <c r="E1545" s="18">
        <v>729.76329999999996</v>
      </c>
      <c r="F1545" s="8">
        <v>701651.3541</v>
      </c>
      <c r="G1545" s="9">
        <v>448832343</v>
      </c>
      <c r="H1545" s="18">
        <v>64.681899999999999</v>
      </c>
      <c r="I1545" s="8">
        <v>5988.8409000000001</v>
      </c>
      <c r="J1545" s="9">
        <v>9217289</v>
      </c>
      <c r="K1545" s="18">
        <v>794.4452</v>
      </c>
      <c r="L1545" s="8">
        <v>707640.19499999995</v>
      </c>
      <c r="M1545" s="9">
        <v>458049632</v>
      </c>
      <c r="N1545" s="29">
        <v>12.842499999999999</v>
      </c>
      <c r="O1545" s="30">
        <v>14.24</v>
      </c>
      <c r="P1545" s="30">
        <v>12.43</v>
      </c>
      <c r="Q1545" s="30">
        <v>13.94</v>
      </c>
      <c r="R1545" s="31">
        <v>8.5500000000000007E-2</v>
      </c>
    </row>
    <row r="1546" spans="1:18" x14ac:dyDescent="0.2">
      <c r="A1546" s="11">
        <v>46197</v>
      </c>
      <c r="B1546" s="5" t="s">
        <v>240</v>
      </c>
      <c r="C1546" s="10">
        <v>46174</v>
      </c>
      <c r="D1546" s="5" t="s">
        <v>199</v>
      </c>
      <c r="E1546" s="18">
        <v>384.02859999999998</v>
      </c>
      <c r="F1546" s="8">
        <v>96431.864700000006</v>
      </c>
      <c r="G1546" s="9">
        <v>60883656</v>
      </c>
      <c r="H1546" s="18">
        <v>75.056100000000001</v>
      </c>
      <c r="I1546" s="8">
        <v>6941.5775999999996</v>
      </c>
      <c r="J1546" s="9">
        <v>10534367</v>
      </c>
      <c r="K1546" s="18">
        <v>459.0847</v>
      </c>
      <c r="L1546" s="8">
        <v>103373.4423</v>
      </c>
      <c r="M1546" s="9">
        <v>71418023</v>
      </c>
      <c r="N1546" s="29">
        <v>13.942500000000001</v>
      </c>
      <c r="O1546" s="30">
        <v>14.3025</v>
      </c>
      <c r="P1546" s="30">
        <v>13.295</v>
      </c>
      <c r="Q1546" s="30">
        <v>13.39</v>
      </c>
      <c r="R1546" s="31">
        <v>-3.9600000000000003E-2</v>
      </c>
    </row>
    <row r="1547" spans="1:18" x14ac:dyDescent="0.2">
      <c r="A1547" s="11">
        <v>46198</v>
      </c>
      <c r="B1547" s="5" t="s">
        <v>243</v>
      </c>
      <c r="C1547" s="10">
        <v>46174</v>
      </c>
      <c r="D1547" s="5" t="s">
        <v>199</v>
      </c>
      <c r="E1547" s="18">
        <v>315.66750000000002</v>
      </c>
      <c r="F1547" s="8">
        <v>100039.3686</v>
      </c>
      <c r="G1547" s="9">
        <v>62888470</v>
      </c>
      <c r="H1547" s="18">
        <v>76.244399999999999</v>
      </c>
      <c r="I1547" s="8">
        <v>7538.8305</v>
      </c>
      <c r="J1547" s="9">
        <v>11201751</v>
      </c>
      <c r="K1547" s="18">
        <v>391.9119</v>
      </c>
      <c r="L1547" s="8">
        <v>107578.1991</v>
      </c>
      <c r="M1547" s="9">
        <v>74090221</v>
      </c>
      <c r="N1547" s="29">
        <v>13.385</v>
      </c>
      <c r="O1547" s="30">
        <v>13.385</v>
      </c>
      <c r="P1547" s="30">
        <v>12.432499999999999</v>
      </c>
      <c r="Q1547" s="30">
        <v>13.05</v>
      </c>
      <c r="R1547" s="31">
        <v>-2.5000000000000001E-2</v>
      </c>
    </row>
    <row r="1548" spans="1:18" x14ac:dyDescent="0.2">
      <c r="A1548" s="11">
        <v>46202</v>
      </c>
      <c r="B1548" s="5" t="s">
        <v>244</v>
      </c>
      <c r="C1548" s="10">
        <v>46174</v>
      </c>
      <c r="D1548" s="5" t="s">
        <v>199</v>
      </c>
      <c r="E1548" s="18">
        <v>652.37840000000006</v>
      </c>
      <c r="F1548" s="8">
        <v>264693.24770000001</v>
      </c>
      <c r="G1548" s="9">
        <v>166605765</v>
      </c>
      <c r="H1548" s="18">
        <v>73.881200000000007</v>
      </c>
      <c r="I1548" s="8">
        <v>8244.1051000000007</v>
      </c>
      <c r="J1548" s="9">
        <v>12499762</v>
      </c>
      <c r="K1548" s="18">
        <v>726.25959999999998</v>
      </c>
      <c r="L1548" s="8">
        <v>272937.35279999999</v>
      </c>
      <c r="M1548" s="9">
        <v>179105527</v>
      </c>
      <c r="N1548" s="29">
        <v>13.05</v>
      </c>
      <c r="O1548" s="30">
        <v>14.07</v>
      </c>
      <c r="P1548" s="30">
        <v>12.9175</v>
      </c>
      <c r="Q1548" s="30">
        <v>13.61</v>
      </c>
      <c r="R1548" s="31">
        <v>4.2900000000000001E-2</v>
      </c>
    </row>
    <row r="1549" spans="1:18" x14ac:dyDescent="0.2">
      <c r="A1549" s="11">
        <v>46203</v>
      </c>
      <c r="B1549" s="5" t="s">
        <v>242</v>
      </c>
      <c r="C1549" s="10">
        <v>46174</v>
      </c>
      <c r="D1549" s="5" t="s">
        <v>199</v>
      </c>
      <c r="E1549" s="18">
        <v>851.88469999999995</v>
      </c>
      <c r="F1549" s="8">
        <v>742452.03319999995</v>
      </c>
      <c r="G1549" s="9">
        <v>466472755</v>
      </c>
      <c r="H1549" s="18">
        <v>70.379900000000006</v>
      </c>
      <c r="I1549" s="8">
        <v>5260.0086000000001</v>
      </c>
      <c r="J1549" s="9">
        <v>7826964</v>
      </c>
      <c r="K1549" s="18">
        <v>922.26459999999997</v>
      </c>
      <c r="L1549" s="8">
        <v>747712.04180000001</v>
      </c>
      <c r="M1549" s="9">
        <v>474299719</v>
      </c>
      <c r="N1549" s="29">
        <v>13.61</v>
      </c>
      <c r="O1549" s="30">
        <v>13.967499999999999</v>
      </c>
      <c r="P1549" s="30">
        <v>13.1525</v>
      </c>
      <c r="Q1549" s="30">
        <v>13.6</v>
      </c>
      <c r="R1549" s="31">
        <v>-6.9999999999999999E-4</v>
      </c>
    </row>
    <row r="1550" spans="1:18" x14ac:dyDescent="0.2">
      <c r="A1550" s="11">
        <v>46204</v>
      </c>
      <c r="B1550" s="5" t="s">
        <v>240</v>
      </c>
      <c r="C1550" s="10">
        <v>46204</v>
      </c>
      <c r="D1550" s="5" t="s">
        <v>200</v>
      </c>
      <c r="E1550" s="18">
        <v>312.45920000000001</v>
      </c>
      <c r="F1550" s="8">
        <v>73189.794399999999</v>
      </c>
      <c r="G1550" s="9">
        <v>46526489</v>
      </c>
      <c r="H1550" s="18">
        <v>76.394900000000007</v>
      </c>
      <c r="I1550" s="8">
        <v>3509.7265000000002</v>
      </c>
      <c r="J1550" s="9">
        <v>5069169</v>
      </c>
      <c r="K1550" s="18">
        <v>388.85410000000002</v>
      </c>
      <c r="L1550" s="8">
        <v>76699.520900000003</v>
      </c>
      <c r="M1550" s="9">
        <v>51595658</v>
      </c>
      <c r="N1550" s="29">
        <v>13.6</v>
      </c>
      <c r="O1550" s="30">
        <v>14.0725</v>
      </c>
      <c r="P1550" s="30">
        <v>13.15</v>
      </c>
      <c r="Q1550" s="30">
        <v>13.24</v>
      </c>
      <c r="R1550" s="31">
        <v>-2.6499999999999999E-2</v>
      </c>
    </row>
    <row r="1551" spans="1:18" x14ac:dyDescent="0.2">
      <c r="A1551" s="11">
        <v>46205</v>
      </c>
      <c r="B1551" s="5" t="s">
        <v>243</v>
      </c>
      <c r="C1551" s="10">
        <v>46204</v>
      </c>
      <c r="D1551" s="5" t="s">
        <v>200</v>
      </c>
      <c r="E1551" s="18">
        <v>259.66410000000002</v>
      </c>
      <c r="F1551" s="8">
        <v>78829.886100000003</v>
      </c>
      <c r="G1551" s="9">
        <v>50026107</v>
      </c>
      <c r="H1551" s="18">
        <v>73.421700000000001</v>
      </c>
      <c r="I1551" s="8">
        <v>3312.7521000000002</v>
      </c>
      <c r="J1551" s="9">
        <v>4817155</v>
      </c>
      <c r="K1551" s="18">
        <v>333.08580000000001</v>
      </c>
      <c r="L1551" s="8">
        <v>82142.638200000001</v>
      </c>
      <c r="M1551" s="9">
        <v>54843262</v>
      </c>
      <c r="N1551" s="29">
        <v>13.2425</v>
      </c>
      <c r="O1551" s="30">
        <v>13.2925</v>
      </c>
      <c r="P1551" s="30">
        <v>12.192500000000001</v>
      </c>
      <c r="Q1551" s="30">
        <v>12.29</v>
      </c>
      <c r="R1551" s="31">
        <v>-7.1900000000000006E-2</v>
      </c>
    </row>
    <row r="1552" spans="1:18" x14ac:dyDescent="0.2">
      <c r="A1552" s="11">
        <v>46206</v>
      </c>
      <c r="B1552" s="5" t="s">
        <v>241</v>
      </c>
      <c r="C1552" s="10">
        <v>46204</v>
      </c>
      <c r="D1552" s="5" t="s">
        <v>200</v>
      </c>
      <c r="E1552" s="18">
        <v>400.96440000000001</v>
      </c>
      <c r="F1552" s="8">
        <v>143044.3769</v>
      </c>
      <c r="G1552" s="9">
        <v>90282173</v>
      </c>
      <c r="H1552" s="18">
        <v>86.6</v>
      </c>
      <c r="I1552" s="8">
        <v>4011.0174000000002</v>
      </c>
      <c r="J1552" s="9">
        <v>5659028</v>
      </c>
      <c r="K1552" s="18">
        <v>487.56439999999998</v>
      </c>
      <c r="L1552" s="8">
        <v>147055.39430000001</v>
      </c>
      <c r="M1552" s="9">
        <v>95941201</v>
      </c>
      <c r="N1552" s="29">
        <v>12.2875</v>
      </c>
      <c r="O1552" s="30">
        <v>12.2875</v>
      </c>
      <c r="P1552" s="30">
        <v>11.65</v>
      </c>
      <c r="Q1552" s="30">
        <v>11.8</v>
      </c>
      <c r="R1552" s="31">
        <v>-3.9699999999999999E-2</v>
      </c>
    </row>
    <row r="1553" spans="1:18" x14ac:dyDescent="0.2">
      <c r="A1553" s="11">
        <v>46209</v>
      </c>
      <c r="B1553" s="5" t="s">
        <v>244</v>
      </c>
      <c r="C1553" s="10">
        <v>46204</v>
      </c>
      <c r="D1553" s="5" t="s">
        <v>200</v>
      </c>
      <c r="E1553" s="18">
        <v>388.44040000000001</v>
      </c>
      <c r="F1553" s="8">
        <v>201707.17540000001</v>
      </c>
      <c r="G1553" s="9">
        <v>127164860</v>
      </c>
      <c r="H1553" s="18">
        <v>71.362700000000004</v>
      </c>
      <c r="I1553" s="8">
        <v>3471.7381</v>
      </c>
      <c r="J1553" s="9">
        <v>4898796</v>
      </c>
      <c r="K1553" s="18">
        <v>459.80309999999997</v>
      </c>
      <c r="L1553" s="8">
        <v>205178.9135</v>
      </c>
      <c r="M1553" s="9">
        <v>132063656</v>
      </c>
      <c r="N1553" s="29">
        <v>11.797499999999999</v>
      </c>
      <c r="O1553" s="30">
        <v>12.3575</v>
      </c>
      <c r="P1553" s="30">
        <v>11.702500000000001</v>
      </c>
      <c r="Q1553" s="30">
        <v>11.82</v>
      </c>
      <c r="R1553" s="31">
        <v>1.9E-3</v>
      </c>
    </row>
    <row r="1554" spans="1:18" x14ac:dyDescent="0.2">
      <c r="A1554" s="11">
        <v>46210</v>
      </c>
      <c r="B1554" s="5" t="s">
        <v>242</v>
      </c>
      <c r="C1554" s="10">
        <v>46204</v>
      </c>
      <c r="D1554" s="5" t="s">
        <v>200</v>
      </c>
      <c r="E1554" s="18">
        <v>598.70519999999999</v>
      </c>
      <c r="F1554" s="8">
        <v>617856.68290000001</v>
      </c>
      <c r="G1554" s="9">
        <v>388697183</v>
      </c>
      <c r="H1554" s="18">
        <v>76.183400000000006</v>
      </c>
      <c r="I1554" s="8">
        <v>3858.3685999999998</v>
      </c>
      <c r="J1554" s="9">
        <v>5626382</v>
      </c>
      <c r="K1554" s="18">
        <v>674.8886</v>
      </c>
      <c r="L1554" s="8">
        <v>621715.05149999994</v>
      </c>
      <c r="M1554" s="9">
        <v>394323565</v>
      </c>
      <c r="N1554" s="29">
        <v>11.817500000000001</v>
      </c>
      <c r="O1554" s="30">
        <v>11.935</v>
      </c>
      <c r="P1554" s="30">
        <v>11.055</v>
      </c>
      <c r="Q1554" s="30">
        <v>11.65</v>
      </c>
      <c r="R1554" s="31">
        <v>-1.4200000000000001E-2</v>
      </c>
    </row>
    <row r="1555" spans="1:18" x14ac:dyDescent="0.2">
      <c r="A1555" s="11">
        <v>46211</v>
      </c>
      <c r="B1555" s="5" t="s">
        <v>240</v>
      </c>
      <c r="C1555" s="10">
        <v>46204</v>
      </c>
      <c r="D1555" s="5" t="s">
        <v>200</v>
      </c>
      <c r="E1555" s="18">
        <v>467.55459999999999</v>
      </c>
      <c r="F1555" s="8">
        <v>112127.4467</v>
      </c>
      <c r="G1555" s="9">
        <v>70872496</v>
      </c>
      <c r="H1555" s="18">
        <v>90.332899999999995</v>
      </c>
      <c r="I1555" s="8">
        <v>4913.8518999999997</v>
      </c>
      <c r="J1555" s="9">
        <v>7074845</v>
      </c>
      <c r="K1555" s="18">
        <v>557.88750000000005</v>
      </c>
      <c r="L1555" s="8">
        <v>117041.29859999999</v>
      </c>
      <c r="M1555" s="9">
        <v>77947341</v>
      </c>
      <c r="N1555" s="29">
        <v>11.647500000000001</v>
      </c>
      <c r="O1555" s="30">
        <v>15.16</v>
      </c>
      <c r="P1555" s="30">
        <v>11.335000000000001</v>
      </c>
      <c r="Q1555" s="30">
        <v>14.68</v>
      </c>
      <c r="R1555" s="31">
        <v>0.26040000000000002</v>
      </c>
    </row>
    <row r="1556" spans="1:18" x14ac:dyDescent="0.2">
      <c r="A1556" s="11">
        <v>46212</v>
      </c>
      <c r="B1556" s="5" t="s">
        <v>243</v>
      </c>
      <c r="C1556" s="10">
        <v>46204</v>
      </c>
      <c r="D1556" s="5" t="s">
        <v>200</v>
      </c>
      <c r="E1556" s="18">
        <v>310.74540000000002</v>
      </c>
      <c r="F1556" s="8">
        <v>84832.070399999997</v>
      </c>
      <c r="G1556" s="9">
        <v>53897458</v>
      </c>
      <c r="H1556" s="18">
        <v>76.740700000000004</v>
      </c>
      <c r="I1556" s="8">
        <v>4050.4767000000002</v>
      </c>
      <c r="J1556" s="9">
        <v>5829868</v>
      </c>
      <c r="K1556" s="18">
        <v>387.48610000000002</v>
      </c>
      <c r="L1556" s="8">
        <v>88882.547099999996</v>
      </c>
      <c r="M1556" s="9">
        <v>59727326</v>
      </c>
      <c r="N1556" s="29">
        <v>14.68</v>
      </c>
      <c r="O1556" s="30">
        <v>14.68</v>
      </c>
      <c r="P1556" s="30">
        <v>13.067500000000001</v>
      </c>
      <c r="Q1556" s="30">
        <v>13.36</v>
      </c>
      <c r="R1556" s="31">
        <v>-8.9899999999999994E-2</v>
      </c>
    </row>
    <row r="1557" spans="1:18" x14ac:dyDescent="0.2">
      <c r="A1557" s="11">
        <v>46213</v>
      </c>
      <c r="B1557" s="5" t="s">
        <v>241</v>
      </c>
      <c r="C1557" s="10">
        <v>46204</v>
      </c>
      <c r="D1557" s="5" t="s">
        <v>200</v>
      </c>
      <c r="E1557" s="18">
        <v>419.274</v>
      </c>
      <c r="F1557" s="8">
        <v>139154.12100000001</v>
      </c>
      <c r="G1557" s="9">
        <v>88221354</v>
      </c>
      <c r="H1557" s="18">
        <v>88.331100000000006</v>
      </c>
      <c r="I1557" s="8">
        <v>4460.7857999999997</v>
      </c>
      <c r="J1557" s="9">
        <v>6400509</v>
      </c>
      <c r="K1557" s="18">
        <v>507.60509999999999</v>
      </c>
      <c r="L1557" s="8">
        <v>143614.9068</v>
      </c>
      <c r="M1557" s="9">
        <v>94621863</v>
      </c>
      <c r="N1557" s="29">
        <v>13.362500000000001</v>
      </c>
      <c r="O1557" s="30">
        <v>13.362500000000001</v>
      </c>
      <c r="P1557" s="30">
        <v>12.1275</v>
      </c>
      <c r="Q1557" s="30">
        <v>12.25</v>
      </c>
      <c r="R1557" s="31">
        <v>-8.3299999999999999E-2</v>
      </c>
    </row>
    <row r="1558" spans="1:18" x14ac:dyDescent="0.2">
      <c r="A1558" s="11">
        <v>46216</v>
      </c>
      <c r="B1558" s="5" t="s">
        <v>244</v>
      </c>
      <c r="C1558" s="10">
        <v>46204</v>
      </c>
      <c r="D1558" s="5" t="s">
        <v>200</v>
      </c>
      <c r="E1558" s="18">
        <v>597.16179999999997</v>
      </c>
      <c r="F1558" s="8">
        <v>255191.9112</v>
      </c>
      <c r="G1558" s="9">
        <v>162092447</v>
      </c>
      <c r="H1558" s="18">
        <v>84.497200000000007</v>
      </c>
      <c r="I1558" s="8">
        <v>4369.4623000000001</v>
      </c>
      <c r="J1558" s="9">
        <v>6491922</v>
      </c>
      <c r="K1558" s="18">
        <v>681.65899999999999</v>
      </c>
      <c r="L1558" s="8">
        <v>259561.37349999999</v>
      </c>
      <c r="M1558" s="9">
        <v>168584369</v>
      </c>
      <c r="N1558" s="29">
        <v>12.2525</v>
      </c>
      <c r="O1558" s="30">
        <v>13.522500000000001</v>
      </c>
      <c r="P1558" s="30">
        <v>9.4749999999999996</v>
      </c>
      <c r="Q1558" s="30">
        <v>13.28</v>
      </c>
      <c r="R1558" s="31">
        <v>8.3900000000000002E-2</v>
      </c>
    </row>
    <row r="1559" spans="1:18" x14ac:dyDescent="0.2">
      <c r="A1559" s="11">
        <v>46217</v>
      </c>
      <c r="B1559" s="5" t="s">
        <v>242</v>
      </c>
      <c r="C1559" s="10">
        <v>46204</v>
      </c>
      <c r="D1559" s="5" t="s">
        <v>200</v>
      </c>
      <c r="E1559" s="18">
        <v>703.00850000000003</v>
      </c>
      <c r="F1559" s="8">
        <v>607781.93550000002</v>
      </c>
      <c r="G1559" s="9">
        <v>387921205</v>
      </c>
      <c r="H1559" s="18">
        <v>73.559799999999996</v>
      </c>
      <c r="I1559" s="8">
        <v>4167.0011000000004</v>
      </c>
      <c r="J1559" s="9">
        <v>5966219</v>
      </c>
      <c r="K1559" s="18">
        <v>776.56830000000002</v>
      </c>
      <c r="L1559" s="8">
        <v>611948.93660000002</v>
      </c>
      <c r="M1559" s="9">
        <v>393887424</v>
      </c>
      <c r="N1559" s="29">
        <v>13.28</v>
      </c>
      <c r="O1559" s="30">
        <v>13.865</v>
      </c>
      <c r="P1559" s="30">
        <v>11.657500000000001</v>
      </c>
      <c r="Q1559" s="30">
        <v>13.75</v>
      </c>
      <c r="R1559" s="31">
        <v>3.5400000000000001E-2</v>
      </c>
    </row>
    <row r="1560" spans="1:18" x14ac:dyDescent="0.2">
      <c r="A1560" s="11">
        <v>46218</v>
      </c>
      <c r="B1560" s="5" t="s">
        <v>240</v>
      </c>
      <c r="C1560" s="10">
        <v>46204</v>
      </c>
      <c r="D1560" s="5" t="s">
        <v>200</v>
      </c>
      <c r="E1560" s="18">
        <v>320.55270000000002</v>
      </c>
      <c r="F1560" s="8">
        <v>76754.164199999999</v>
      </c>
      <c r="G1560" s="9">
        <v>48496905</v>
      </c>
      <c r="H1560" s="18">
        <v>83.200400000000002</v>
      </c>
      <c r="I1560" s="8">
        <v>4662.5470999999998</v>
      </c>
      <c r="J1560" s="9">
        <v>6715461</v>
      </c>
      <c r="K1560" s="18">
        <v>403.75310000000002</v>
      </c>
      <c r="L1560" s="8">
        <v>81416.711299999995</v>
      </c>
      <c r="M1560" s="9">
        <v>55212366</v>
      </c>
      <c r="N1560" s="29">
        <v>13.75</v>
      </c>
      <c r="O1560" s="30">
        <v>13.8725</v>
      </c>
      <c r="P1560" s="30">
        <v>13.04</v>
      </c>
      <c r="Q1560" s="30">
        <v>13.27</v>
      </c>
      <c r="R1560" s="31">
        <v>-3.49E-2</v>
      </c>
    </row>
    <row r="1561" spans="1:18" x14ac:dyDescent="0.2">
      <c r="A1561" s="11">
        <v>46219</v>
      </c>
      <c r="B1561" s="5" t="s">
        <v>243</v>
      </c>
      <c r="C1561" s="10">
        <v>46204</v>
      </c>
      <c r="D1561" s="5" t="s">
        <v>200</v>
      </c>
      <c r="E1561" s="18">
        <v>240.2174</v>
      </c>
      <c r="F1561" s="8">
        <v>70832.179699999993</v>
      </c>
      <c r="G1561" s="9">
        <v>44820906</v>
      </c>
      <c r="H1561" s="18">
        <v>87.068100000000001</v>
      </c>
      <c r="I1561" s="8">
        <v>5008.7704999999996</v>
      </c>
      <c r="J1561" s="9">
        <v>6901540</v>
      </c>
      <c r="K1561" s="18">
        <v>327.28550000000001</v>
      </c>
      <c r="L1561" s="8">
        <v>75840.950200000007</v>
      </c>
      <c r="M1561" s="9">
        <v>51722446</v>
      </c>
      <c r="N1561" s="29">
        <v>13.27</v>
      </c>
      <c r="O1561" s="30">
        <v>13.27</v>
      </c>
      <c r="P1561" s="30">
        <v>12.775</v>
      </c>
      <c r="Q1561" s="30">
        <v>12.88</v>
      </c>
      <c r="R1561" s="31">
        <v>-2.9399999999999999E-2</v>
      </c>
    </row>
    <row r="1562" spans="1:18" x14ac:dyDescent="0.2">
      <c r="A1562" s="11">
        <v>46220</v>
      </c>
      <c r="B1562" s="5" t="s">
        <v>241</v>
      </c>
      <c r="C1562" s="10">
        <v>46204</v>
      </c>
      <c r="D1562" s="5" t="s">
        <v>200</v>
      </c>
      <c r="E1562" s="18">
        <v>501.5197</v>
      </c>
      <c r="F1562" s="8">
        <v>158248.1715</v>
      </c>
      <c r="G1562" s="9">
        <v>99846002</v>
      </c>
      <c r="H1562" s="18">
        <v>88.197400000000002</v>
      </c>
      <c r="I1562" s="8">
        <v>5783.5213000000003</v>
      </c>
      <c r="J1562" s="9">
        <v>8023777</v>
      </c>
      <c r="K1562" s="18">
        <v>589.71709999999996</v>
      </c>
      <c r="L1562" s="8">
        <v>164031.69279999999</v>
      </c>
      <c r="M1562" s="9">
        <v>107869779</v>
      </c>
      <c r="N1562" s="29">
        <v>12.8825</v>
      </c>
      <c r="O1562" s="30">
        <v>13.35</v>
      </c>
      <c r="P1562" s="30">
        <v>12.81</v>
      </c>
      <c r="Q1562" s="30">
        <v>13.15</v>
      </c>
      <c r="R1562" s="31">
        <v>2.0799999999999999E-2</v>
      </c>
    </row>
    <row r="1563" spans="1:18" x14ac:dyDescent="0.2">
      <c r="A1563" s="11">
        <v>46223</v>
      </c>
      <c r="B1563" s="5" t="s">
        <v>244</v>
      </c>
      <c r="C1563" s="10">
        <v>46204</v>
      </c>
      <c r="D1563" s="5" t="s">
        <v>200</v>
      </c>
      <c r="E1563" s="18">
        <v>534.76070000000004</v>
      </c>
      <c r="F1563" s="8">
        <v>226052.94029999999</v>
      </c>
      <c r="G1563" s="9">
        <v>143000020</v>
      </c>
      <c r="H1563" s="18">
        <v>75.393699999999995</v>
      </c>
      <c r="I1563" s="8">
        <v>5895.5749999999998</v>
      </c>
      <c r="J1563" s="9">
        <v>8221464</v>
      </c>
      <c r="K1563" s="18">
        <v>610.15440000000001</v>
      </c>
      <c r="L1563" s="8">
        <v>231948.5153</v>
      </c>
      <c r="M1563" s="9">
        <v>151221484</v>
      </c>
      <c r="N1563" s="29">
        <v>13.15</v>
      </c>
      <c r="O1563" s="30">
        <v>13.842499999999999</v>
      </c>
      <c r="P1563" s="30">
        <v>12.8925</v>
      </c>
      <c r="Q1563" s="30">
        <v>12.98</v>
      </c>
      <c r="R1563" s="31">
        <v>-1.29E-2</v>
      </c>
    </row>
    <row r="1564" spans="1:18" x14ac:dyDescent="0.2">
      <c r="A1564" s="11">
        <v>46224</v>
      </c>
      <c r="B1564" s="5" t="s">
        <v>242</v>
      </c>
      <c r="C1564" s="10">
        <v>46204</v>
      </c>
      <c r="D1564" s="5" t="s">
        <v>200</v>
      </c>
      <c r="E1564" s="18">
        <v>548.202</v>
      </c>
      <c r="F1564" s="8">
        <v>521501.60600000003</v>
      </c>
      <c r="G1564" s="9">
        <v>331007108</v>
      </c>
      <c r="H1564" s="18">
        <v>67.636899999999997</v>
      </c>
      <c r="I1564" s="8">
        <v>5576.8994000000002</v>
      </c>
      <c r="J1564" s="9">
        <v>7823909</v>
      </c>
      <c r="K1564" s="18">
        <v>615.83889999999997</v>
      </c>
      <c r="L1564" s="8">
        <v>527078.50540000002</v>
      </c>
      <c r="M1564" s="9">
        <v>338831017</v>
      </c>
      <c r="N1564" s="29">
        <v>12.98</v>
      </c>
      <c r="O1564" s="30">
        <v>13.08</v>
      </c>
      <c r="P1564" s="30">
        <v>12.0975</v>
      </c>
      <c r="Q1564" s="30">
        <v>12.6</v>
      </c>
      <c r="R1564" s="31">
        <v>-2.93E-2</v>
      </c>
    </row>
    <row r="1565" spans="1:18" x14ac:dyDescent="0.2">
      <c r="A1565" s="11">
        <v>46225</v>
      </c>
      <c r="B1565" s="5" t="s">
        <v>240</v>
      </c>
      <c r="C1565" s="10">
        <v>46204</v>
      </c>
      <c r="D1565" s="5" t="s">
        <v>200</v>
      </c>
      <c r="E1565" s="18">
        <v>299.33150000000001</v>
      </c>
      <c r="F1565" s="8">
        <v>74368.574299999993</v>
      </c>
      <c r="G1565" s="9">
        <v>46829749</v>
      </c>
      <c r="H1565" s="18">
        <v>77.567800000000005</v>
      </c>
      <c r="I1565" s="8">
        <v>6745.3464999999997</v>
      </c>
      <c r="J1565" s="9">
        <v>9322575</v>
      </c>
      <c r="K1565" s="18">
        <v>376.89929999999998</v>
      </c>
      <c r="L1565" s="8">
        <v>81113.920800000007</v>
      </c>
      <c r="M1565" s="9">
        <v>56152324</v>
      </c>
      <c r="N1565" s="29">
        <v>12.6</v>
      </c>
      <c r="O1565" s="30">
        <v>13.425000000000001</v>
      </c>
      <c r="P1565" s="30">
        <v>11.725</v>
      </c>
      <c r="Q1565" s="30">
        <v>13.29</v>
      </c>
      <c r="R1565" s="31">
        <v>5.4800000000000001E-2</v>
      </c>
    </row>
    <row r="1566" spans="1:18" x14ac:dyDescent="0.2">
      <c r="A1566" s="11">
        <v>46226</v>
      </c>
      <c r="B1566" s="5" t="s">
        <v>243</v>
      </c>
      <c r="C1566" s="10">
        <v>46204</v>
      </c>
      <c r="D1566" s="5" t="s">
        <v>200</v>
      </c>
      <c r="E1566" s="18">
        <v>299.57459999999998</v>
      </c>
      <c r="F1566" s="8">
        <v>83163.825299999997</v>
      </c>
      <c r="G1566" s="9">
        <v>52523479</v>
      </c>
      <c r="H1566" s="18">
        <v>75.299800000000005</v>
      </c>
      <c r="I1566" s="8">
        <v>7433.9892</v>
      </c>
      <c r="J1566" s="9">
        <v>10386804</v>
      </c>
      <c r="K1566" s="18">
        <v>374.87439999999998</v>
      </c>
      <c r="L1566" s="8">
        <v>90597.814499999993</v>
      </c>
      <c r="M1566" s="9">
        <v>62910283</v>
      </c>
      <c r="N1566" s="29">
        <v>13.2925</v>
      </c>
      <c r="O1566" s="30">
        <v>13.74</v>
      </c>
      <c r="P1566" s="30">
        <v>12.914999999999999</v>
      </c>
      <c r="Q1566" s="30">
        <v>13.48</v>
      </c>
      <c r="R1566" s="31">
        <v>1.41E-2</v>
      </c>
    </row>
    <row r="1567" spans="1:18" x14ac:dyDescent="0.2">
      <c r="A1567" s="11">
        <v>46227</v>
      </c>
      <c r="B1567" s="5" t="s">
        <v>241</v>
      </c>
      <c r="C1567" s="10">
        <v>46204</v>
      </c>
      <c r="D1567" s="5" t="s">
        <v>200</v>
      </c>
      <c r="E1567" s="18">
        <v>583.87929999999994</v>
      </c>
      <c r="F1567" s="8">
        <v>173630.2965</v>
      </c>
      <c r="G1567" s="9">
        <v>110630688</v>
      </c>
      <c r="H1567" s="18">
        <v>74.437600000000003</v>
      </c>
      <c r="I1567" s="8">
        <v>7650.6382999999996</v>
      </c>
      <c r="J1567" s="9">
        <v>11253746</v>
      </c>
      <c r="K1567" s="18">
        <v>658.31690000000003</v>
      </c>
      <c r="L1567" s="8">
        <v>181280.93479999999</v>
      </c>
      <c r="M1567" s="9">
        <v>121884434</v>
      </c>
      <c r="N1567" s="29">
        <v>13.475</v>
      </c>
      <c r="O1567" s="30">
        <v>14.7675</v>
      </c>
      <c r="P1567" s="30">
        <v>13.18</v>
      </c>
      <c r="Q1567" s="30">
        <v>14.03</v>
      </c>
      <c r="R1567" s="31">
        <v>4.1200000000000001E-2</v>
      </c>
    </row>
    <row r="1568" spans="1:18" x14ac:dyDescent="0.2">
      <c r="A1568" s="11">
        <v>46230</v>
      </c>
      <c r="B1568" s="5" t="s">
        <v>244</v>
      </c>
      <c r="C1568" s="10">
        <v>46204</v>
      </c>
      <c r="D1568" s="5" t="s">
        <v>200</v>
      </c>
      <c r="E1568" s="18">
        <v>497.77499999999998</v>
      </c>
      <c r="F1568" s="8">
        <v>225822.98560000001</v>
      </c>
      <c r="G1568" s="9">
        <v>143019660</v>
      </c>
      <c r="H1568" s="18">
        <v>71.854699999999994</v>
      </c>
      <c r="I1568" s="8">
        <v>7475.7120000000004</v>
      </c>
      <c r="J1568" s="9">
        <v>10624395</v>
      </c>
      <c r="K1568" s="18">
        <v>569.62969999999996</v>
      </c>
      <c r="L1568" s="8">
        <v>233298.69760000001</v>
      </c>
      <c r="M1568" s="9">
        <v>153644055</v>
      </c>
      <c r="N1568" s="29">
        <v>14.03</v>
      </c>
      <c r="O1568" s="30">
        <v>14.3325</v>
      </c>
      <c r="P1568" s="30">
        <v>12.602499999999999</v>
      </c>
      <c r="Q1568" s="30">
        <v>12.66</v>
      </c>
      <c r="R1568" s="31">
        <v>-9.7600000000000006E-2</v>
      </c>
    </row>
    <row r="1569" spans="1:18" x14ac:dyDescent="0.2">
      <c r="A1569" s="11">
        <v>46231</v>
      </c>
      <c r="B1569" s="5" t="s">
        <v>242</v>
      </c>
      <c r="C1569" s="10">
        <v>46204</v>
      </c>
      <c r="D1569" s="5" t="s">
        <v>200</v>
      </c>
      <c r="E1569" s="18">
        <v>589.14469999999994</v>
      </c>
      <c r="F1569" s="8">
        <v>584029.31590000005</v>
      </c>
      <c r="G1569" s="9">
        <v>366256160</v>
      </c>
      <c r="H1569" s="18">
        <v>85.798699999999997</v>
      </c>
      <c r="I1569" s="8">
        <v>5748.1189999999997</v>
      </c>
      <c r="J1569" s="9">
        <v>8417111</v>
      </c>
      <c r="K1569" s="18">
        <v>674.9434</v>
      </c>
      <c r="L1569" s="8">
        <v>589777.43489999999</v>
      </c>
      <c r="M1569" s="9">
        <v>374673271</v>
      </c>
      <c r="N1569" s="29">
        <v>12.66</v>
      </c>
      <c r="O1569" s="30">
        <v>12.82</v>
      </c>
      <c r="P1569" s="30">
        <v>11.7225</v>
      </c>
      <c r="Q1569" s="30">
        <v>12.56</v>
      </c>
      <c r="R1569" s="31">
        <v>-7.9000000000000008E-3</v>
      </c>
    </row>
    <row r="1570" spans="1:18" x14ac:dyDescent="0.2">
      <c r="A1570" s="11">
        <v>46232</v>
      </c>
      <c r="B1570" s="5" t="s">
        <v>240</v>
      </c>
      <c r="C1570" s="10">
        <v>46204</v>
      </c>
      <c r="D1570" s="5" t="s">
        <v>200</v>
      </c>
      <c r="E1570" s="18">
        <v>233.01560000000001</v>
      </c>
      <c r="F1570" s="8">
        <v>61939.850100000003</v>
      </c>
      <c r="G1570" s="9">
        <v>39168729</v>
      </c>
      <c r="H1570" s="18">
        <v>91.266499999999994</v>
      </c>
      <c r="I1570" s="8">
        <v>4171.8959000000004</v>
      </c>
      <c r="J1570" s="9">
        <v>6052374</v>
      </c>
      <c r="K1570" s="18">
        <v>324.28210000000001</v>
      </c>
      <c r="L1570" s="8">
        <v>66111.745999999999</v>
      </c>
      <c r="M1570" s="9">
        <v>45221103</v>
      </c>
      <c r="N1570" s="29">
        <v>12.5625</v>
      </c>
      <c r="O1570" s="30">
        <v>12.5625</v>
      </c>
      <c r="P1570" s="30">
        <v>11.5625</v>
      </c>
      <c r="Q1570" s="30">
        <v>12.01</v>
      </c>
      <c r="R1570" s="31">
        <v>-4.3999999999999997E-2</v>
      </c>
    </row>
    <row r="1571" spans="1:18" x14ac:dyDescent="0.2">
      <c r="A1571" s="11">
        <v>46233</v>
      </c>
      <c r="B1571" s="5" t="s">
        <v>243</v>
      </c>
      <c r="C1571" s="10">
        <v>46204</v>
      </c>
      <c r="D1571" s="5" t="s">
        <v>200</v>
      </c>
      <c r="E1571" s="18">
        <v>237.6019</v>
      </c>
      <c r="F1571" s="8">
        <v>77951.631500000003</v>
      </c>
      <c r="G1571" s="9">
        <v>49220407</v>
      </c>
      <c r="H1571" s="18">
        <v>74.261499999999998</v>
      </c>
      <c r="I1571" s="8">
        <v>3685.9657999999999</v>
      </c>
      <c r="J1571" s="9">
        <v>5390274</v>
      </c>
      <c r="K1571" s="18">
        <v>311.86340000000001</v>
      </c>
      <c r="L1571" s="8">
        <v>81637.597299999994</v>
      </c>
      <c r="M1571" s="9">
        <v>54610681</v>
      </c>
      <c r="N1571" s="29">
        <v>12.0075</v>
      </c>
      <c r="O1571" s="30">
        <v>12.317500000000001</v>
      </c>
      <c r="P1571" s="30">
        <v>11.3025</v>
      </c>
      <c r="Q1571" s="30">
        <v>12.16</v>
      </c>
      <c r="R1571" s="31">
        <v>1.2699999999999999E-2</v>
      </c>
    </row>
    <row r="1572" spans="1:18" x14ac:dyDescent="0.2">
      <c r="A1572" s="11">
        <v>46234</v>
      </c>
      <c r="B1572" s="5" t="s">
        <v>241</v>
      </c>
      <c r="C1572" s="10">
        <v>46204</v>
      </c>
      <c r="D1572" s="5" t="s">
        <v>200</v>
      </c>
      <c r="E1572" s="18">
        <v>361.52429999999998</v>
      </c>
      <c r="F1572" s="8">
        <v>135200.68909999999</v>
      </c>
      <c r="G1572" s="9">
        <v>85300773</v>
      </c>
      <c r="H1572" s="18">
        <v>94.110500000000002</v>
      </c>
      <c r="I1572" s="8">
        <v>4578.5654000000004</v>
      </c>
      <c r="J1572" s="9">
        <v>6480750</v>
      </c>
      <c r="K1572" s="18">
        <v>455.63479999999998</v>
      </c>
      <c r="L1572" s="8">
        <v>139779.25450000001</v>
      </c>
      <c r="M1572" s="9">
        <v>91781523</v>
      </c>
      <c r="N1572" s="29">
        <v>12.154999999999999</v>
      </c>
      <c r="O1572" s="30">
        <v>12.21</v>
      </c>
      <c r="P1572" s="30">
        <v>11.645</v>
      </c>
      <c r="Q1572" s="30">
        <v>11.76</v>
      </c>
      <c r="R1572" s="31">
        <v>-3.2500000000000001E-2</v>
      </c>
    </row>
    <row r="1573" spans="1:18" x14ac:dyDescent="0.2">
      <c r="A1573" s="11">
        <v>46237</v>
      </c>
      <c r="B1573" s="5" t="s">
        <v>244</v>
      </c>
      <c r="C1573" s="10">
        <v>46235</v>
      </c>
      <c r="D1573" s="5" t="s">
        <v>200</v>
      </c>
      <c r="E1573" s="18">
        <v>368.65949999999998</v>
      </c>
      <c r="F1573" s="8">
        <v>189725.43520000001</v>
      </c>
      <c r="G1573" s="9">
        <v>118908660</v>
      </c>
      <c r="H1573" s="18">
        <v>93.810599999999994</v>
      </c>
      <c r="I1573" s="8">
        <v>4873.5920999999998</v>
      </c>
      <c r="J1573" s="9">
        <v>6692286</v>
      </c>
      <c r="K1573" s="18">
        <v>462.4701</v>
      </c>
      <c r="L1573" s="8">
        <v>194599.02729999999</v>
      </c>
      <c r="M1573" s="9">
        <v>125600946</v>
      </c>
      <c r="N1573" s="29">
        <v>11.755000000000001</v>
      </c>
      <c r="O1573" s="30">
        <v>12.06</v>
      </c>
      <c r="P1573" s="30">
        <v>11.695</v>
      </c>
      <c r="Q1573" s="30">
        <v>11.93</v>
      </c>
      <c r="R1573" s="31">
        <v>1.49E-2</v>
      </c>
    </row>
    <row r="1574" spans="1:18" x14ac:dyDescent="0.2">
      <c r="A1574" s="11">
        <v>46238</v>
      </c>
      <c r="B1574" s="5" t="s">
        <v>242</v>
      </c>
      <c r="C1574" s="10">
        <v>46235</v>
      </c>
      <c r="D1574" s="5" t="s">
        <v>200</v>
      </c>
      <c r="E1574" s="18">
        <v>653.65110000000004</v>
      </c>
      <c r="F1574" s="8">
        <v>509983.06150000001</v>
      </c>
      <c r="G1574" s="9">
        <v>319327195</v>
      </c>
      <c r="H1574" s="18">
        <v>74.896199999999993</v>
      </c>
      <c r="I1574" s="8">
        <v>3873.2266</v>
      </c>
      <c r="J1574" s="9">
        <v>5293170</v>
      </c>
      <c r="K1574" s="18">
        <v>728.54729999999995</v>
      </c>
      <c r="L1574" s="8">
        <v>513856.28810000001</v>
      </c>
      <c r="M1574" s="9">
        <v>324620365</v>
      </c>
      <c r="N1574" s="29">
        <v>11.925000000000001</v>
      </c>
      <c r="O1574" s="30">
        <v>12.545</v>
      </c>
      <c r="P1574" s="30">
        <v>11.4275</v>
      </c>
      <c r="Q1574" s="30">
        <v>12.19</v>
      </c>
      <c r="R1574" s="31">
        <v>2.2200000000000001E-2</v>
      </c>
    </row>
    <row r="1575" spans="1:18" x14ac:dyDescent="0.2">
      <c r="A1575" s="11">
        <v>46239</v>
      </c>
      <c r="B1575" s="5" t="s">
        <v>240</v>
      </c>
      <c r="C1575" s="10">
        <v>46235</v>
      </c>
      <c r="D1575" s="5" t="s">
        <v>200</v>
      </c>
      <c r="E1575" s="18">
        <v>350.45639999999997</v>
      </c>
      <c r="F1575" s="8">
        <v>93681.330700000006</v>
      </c>
      <c r="G1575" s="9">
        <v>58221041</v>
      </c>
      <c r="H1575" s="18">
        <v>82.633099999999999</v>
      </c>
      <c r="I1575" s="8">
        <v>4439.0297</v>
      </c>
      <c r="J1575" s="9">
        <v>5964631</v>
      </c>
      <c r="K1575" s="18">
        <v>433.08949999999999</v>
      </c>
      <c r="L1575" s="8">
        <v>98120.360400000005</v>
      </c>
      <c r="M1575" s="9">
        <v>64185672</v>
      </c>
      <c r="N1575" s="29">
        <v>12.19</v>
      </c>
      <c r="O1575" s="30">
        <v>12.672499999999999</v>
      </c>
      <c r="P1575" s="30">
        <v>10.805</v>
      </c>
      <c r="Q1575" s="30">
        <v>12.06</v>
      </c>
      <c r="R1575" s="31">
        <v>-1.0699999999999999E-2</v>
      </c>
    </row>
    <row r="1576" spans="1:18" x14ac:dyDescent="0.2">
      <c r="A1576" s="11">
        <v>46240</v>
      </c>
      <c r="B1576" s="5" t="s">
        <v>243</v>
      </c>
      <c r="C1576" s="10">
        <v>46235</v>
      </c>
      <c r="D1576" s="5" t="s">
        <v>200</v>
      </c>
      <c r="E1576" s="18">
        <v>251.97720000000001</v>
      </c>
      <c r="F1576" s="8">
        <v>69011.878599999996</v>
      </c>
      <c r="G1576" s="9">
        <v>42849677</v>
      </c>
      <c r="H1576" s="18">
        <v>87.733400000000003</v>
      </c>
      <c r="I1576" s="8">
        <v>4820.3670000000002</v>
      </c>
      <c r="J1576" s="9">
        <v>6567593</v>
      </c>
      <c r="K1576" s="18">
        <v>339.7106</v>
      </c>
      <c r="L1576" s="8">
        <v>73832.245599999995</v>
      </c>
      <c r="M1576" s="9">
        <v>49417270</v>
      </c>
      <c r="N1576" s="29">
        <v>12.06</v>
      </c>
      <c r="O1576" s="30">
        <v>12.432499999999999</v>
      </c>
      <c r="P1576" s="30">
        <v>10.095000000000001</v>
      </c>
      <c r="Q1576" s="30">
        <v>12.16</v>
      </c>
      <c r="R1576" s="31">
        <v>8.3000000000000001E-3</v>
      </c>
    </row>
    <row r="1577" spans="1:18" x14ac:dyDescent="0.2">
      <c r="A1577" s="11">
        <v>46241</v>
      </c>
      <c r="B1577" s="5" t="s">
        <v>241</v>
      </c>
      <c r="C1577" s="10">
        <v>46235</v>
      </c>
      <c r="D1577" s="5" t="s">
        <v>200</v>
      </c>
      <c r="E1577" s="18">
        <v>361.9504</v>
      </c>
      <c r="F1577" s="8">
        <v>113347.2692</v>
      </c>
      <c r="G1577" s="9">
        <v>70480215</v>
      </c>
      <c r="H1577" s="18">
        <v>98.330200000000005</v>
      </c>
      <c r="I1577" s="8">
        <v>5648.1289999999999</v>
      </c>
      <c r="J1577" s="9">
        <v>7503917</v>
      </c>
      <c r="K1577" s="18">
        <v>460.28059999999999</v>
      </c>
      <c r="L1577" s="8">
        <v>118995.3982</v>
      </c>
      <c r="M1577" s="9">
        <v>77984132</v>
      </c>
      <c r="N1577" s="29">
        <v>12.157500000000001</v>
      </c>
      <c r="O1577" s="30">
        <v>12.547499999999999</v>
      </c>
      <c r="P1577" s="30">
        <v>11.3</v>
      </c>
      <c r="Q1577" s="30">
        <v>12.16</v>
      </c>
      <c r="R1577" s="31">
        <v>2.0000000000000001E-4</v>
      </c>
    </row>
    <row r="1578" spans="1:18" x14ac:dyDescent="0.2">
      <c r="A1578" s="11">
        <v>46244</v>
      </c>
      <c r="B1578" s="5" t="s">
        <v>244</v>
      </c>
      <c r="C1578" s="10">
        <v>46235</v>
      </c>
      <c r="D1578" s="5" t="s">
        <v>200</v>
      </c>
      <c r="E1578" s="18">
        <v>377.9631</v>
      </c>
      <c r="F1578" s="8">
        <v>168455.2384</v>
      </c>
      <c r="G1578" s="9">
        <v>105071306</v>
      </c>
      <c r="H1578" s="18">
        <v>86.991600000000005</v>
      </c>
      <c r="I1578" s="8">
        <v>5418.8602000000001</v>
      </c>
      <c r="J1578" s="9">
        <v>7007325</v>
      </c>
      <c r="K1578" s="18">
        <v>464.9547</v>
      </c>
      <c r="L1578" s="8">
        <v>173874.0986</v>
      </c>
      <c r="M1578" s="9">
        <v>112078631</v>
      </c>
      <c r="N1578" s="29">
        <v>12.154999999999999</v>
      </c>
      <c r="O1578" s="30">
        <v>12.914999999999999</v>
      </c>
      <c r="P1578" s="30">
        <v>10.815</v>
      </c>
      <c r="Q1578" s="30">
        <v>12.25</v>
      </c>
      <c r="R1578" s="31">
        <v>7.7999999999999996E-3</v>
      </c>
    </row>
    <row r="1579" spans="1:18" x14ac:dyDescent="0.2">
      <c r="A1579" s="11">
        <v>46245</v>
      </c>
      <c r="B1579" s="5" t="s">
        <v>242</v>
      </c>
      <c r="C1579" s="10">
        <v>46235</v>
      </c>
      <c r="D1579" s="5" t="s">
        <v>200</v>
      </c>
      <c r="E1579" s="18">
        <v>446.2441</v>
      </c>
      <c r="F1579" s="8">
        <v>346777.5576</v>
      </c>
      <c r="G1579" s="9">
        <v>217278055</v>
      </c>
      <c r="H1579" s="18">
        <v>77.546300000000002</v>
      </c>
      <c r="I1579" s="8">
        <v>5123.0672999999997</v>
      </c>
      <c r="J1579" s="9">
        <v>6623479</v>
      </c>
      <c r="K1579" s="18">
        <v>523.79039999999998</v>
      </c>
      <c r="L1579" s="8">
        <v>351900.6249</v>
      </c>
      <c r="M1579" s="9">
        <v>223901534</v>
      </c>
      <c r="N1579" s="29">
        <v>12.244999999999999</v>
      </c>
      <c r="O1579" s="30">
        <v>12.455</v>
      </c>
      <c r="P1579" s="30">
        <v>11.192500000000001</v>
      </c>
      <c r="Q1579" s="30">
        <v>11.86</v>
      </c>
      <c r="R1579" s="31">
        <v>-3.1399999999999997E-2</v>
      </c>
    </row>
    <row r="1580" spans="1:18" x14ac:dyDescent="0.2">
      <c r="A1580" s="11">
        <v>46246</v>
      </c>
      <c r="B1580" s="5" t="s">
        <v>240</v>
      </c>
      <c r="C1580" s="10">
        <v>46235</v>
      </c>
      <c r="D1580" s="5" t="s">
        <v>200</v>
      </c>
      <c r="E1580" s="18">
        <v>264.19779999999997</v>
      </c>
      <c r="F1580" s="8">
        <v>78710.305200000003</v>
      </c>
      <c r="G1580" s="9">
        <v>49051142</v>
      </c>
      <c r="H1580" s="18">
        <v>84.917299999999997</v>
      </c>
      <c r="I1580" s="8">
        <v>5902.7782999999999</v>
      </c>
      <c r="J1580" s="9">
        <v>8083680</v>
      </c>
      <c r="K1580" s="18">
        <v>349.11509999999998</v>
      </c>
      <c r="L1580" s="8">
        <v>84613.083499999993</v>
      </c>
      <c r="M1580" s="9">
        <v>57134822</v>
      </c>
      <c r="N1580" s="29">
        <v>11.855</v>
      </c>
      <c r="O1580" s="30">
        <v>12.09</v>
      </c>
      <c r="P1580" s="30">
        <v>11.2575</v>
      </c>
      <c r="Q1580" s="30">
        <v>11.69</v>
      </c>
      <c r="R1580" s="31">
        <v>-1.3899999999999999E-2</v>
      </c>
    </row>
    <row r="1581" spans="1:18" x14ac:dyDescent="0.2">
      <c r="A1581" s="11">
        <v>46247</v>
      </c>
      <c r="B1581" s="5" t="s">
        <v>243</v>
      </c>
      <c r="C1581" s="10">
        <v>46235</v>
      </c>
      <c r="D1581" s="5" t="s">
        <v>200</v>
      </c>
      <c r="E1581" s="18">
        <v>194.70699999999999</v>
      </c>
      <c r="F1581" s="8">
        <v>70681.338199999998</v>
      </c>
      <c r="G1581" s="9">
        <v>44233513</v>
      </c>
      <c r="H1581" s="18">
        <v>71.359700000000004</v>
      </c>
      <c r="I1581" s="8">
        <v>5131.8244999999997</v>
      </c>
      <c r="J1581" s="9">
        <v>6845339</v>
      </c>
      <c r="K1581" s="18">
        <v>266.06670000000003</v>
      </c>
      <c r="L1581" s="8">
        <v>75813.162700000001</v>
      </c>
      <c r="M1581" s="9">
        <v>51078852</v>
      </c>
      <c r="N1581" s="29">
        <v>11.69</v>
      </c>
      <c r="O1581" s="30">
        <v>12.1975</v>
      </c>
      <c r="P1581" s="30">
        <v>10.6525</v>
      </c>
      <c r="Q1581" s="30">
        <v>11.42</v>
      </c>
      <c r="R1581" s="31">
        <v>-2.3099999999999999E-2</v>
      </c>
    </row>
    <row r="1582" spans="1:18" x14ac:dyDescent="0.2">
      <c r="A1582" s="11">
        <v>46248</v>
      </c>
      <c r="B1582" s="5" t="s">
        <v>241</v>
      </c>
      <c r="C1582" s="10">
        <v>46235</v>
      </c>
      <c r="D1582" s="5" t="s">
        <v>200</v>
      </c>
      <c r="E1582" s="18">
        <v>305.62290000000002</v>
      </c>
      <c r="F1582" s="8">
        <v>122081.6753</v>
      </c>
      <c r="G1582" s="9">
        <v>76577075</v>
      </c>
      <c r="H1582" s="18">
        <v>74.663499999999999</v>
      </c>
      <c r="I1582" s="8">
        <v>6137.6283000000003</v>
      </c>
      <c r="J1582" s="9">
        <v>8091370</v>
      </c>
      <c r="K1582" s="18">
        <v>380.28640000000001</v>
      </c>
      <c r="L1582" s="8">
        <v>128219.3036</v>
      </c>
      <c r="M1582" s="9">
        <v>84668445</v>
      </c>
      <c r="N1582" s="29">
        <v>11.4175</v>
      </c>
      <c r="O1582" s="30">
        <v>11.56</v>
      </c>
      <c r="P1582" s="30">
        <v>10.824999999999999</v>
      </c>
      <c r="Q1582" s="30">
        <v>11.31</v>
      </c>
      <c r="R1582" s="31">
        <v>-9.4000000000000004E-3</v>
      </c>
    </row>
    <row r="1583" spans="1:18" x14ac:dyDescent="0.2">
      <c r="A1583" s="11">
        <v>46251</v>
      </c>
      <c r="B1583" s="5" t="s">
        <v>244</v>
      </c>
      <c r="C1583" s="10">
        <v>46235</v>
      </c>
      <c r="D1583" s="5" t="s">
        <v>200</v>
      </c>
      <c r="E1583" s="18">
        <v>390.01929999999999</v>
      </c>
      <c r="F1583" s="8">
        <v>205165.09880000001</v>
      </c>
      <c r="G1583" s="9">
        <v>129068277</v>
      </c>
      <c r="H1583" s="18">
        <v>59.830100000000002</v>
      </c>
      <c r="I1583" s="8">
        <v>5333.2407000000003</v>
      </c>
      <c r="J1583" s="9">
        <v>7317628</v>
      </c>
      <c r="K1583" s="18">
        <v>449.8494</v>
      </c>
      <c r="L1583" s="8">
        <v>210498.3395</v>
      </c>
      <c r="M1583" s="9">
        <v>136385905</v>
      </c>
      <c r="N1583" s="29">
        <v>11.305</v>
      </c>
      <c r="O1583" s="30">
        <v>11.775</v>
      </c>
      <c r="P1583" s="30">
        <v>11.092499999999999</v>
      </c>
      <c r="Q1583" s="30">
        <v>11.33</v>
      </c>
      <c r="R1583" s="31">
        <v>2.2000000000000001E-3</v>
      </c>
    </row>
    <row r="1584" spans="1:18" x14ac:dyDescent="0.2">
      <c r="A1584" s="11">
        <v>46252</v>
      </c>
      <c r="B1584" s="5" t="s">
        <v>242</v>
      </c>
      <c r="C1584" s="10">
        <v>46235</v>
      </c>
      <c r="D1584" s="5" t="s">
        <v>200</v>
      </c>
      <c r="E1584" s="18">
        <v>474.46480000000003</v>
      </c>
      <c r="F1584" s="8">
        <v>437680.93849999999</v>
      </c>
      <c r="G1584" s="9">
        <v>277173783</v>
      </c>
      <c r="H1584" s="18">
        <v>59.5319</v>
      </c>
      <c r="I1584" s="8">
        <v>5749.2835999999998</v>
      </c>
      <c r="J1584" s="9">
        <v>7895941</v>
      </c>
      <c r="K1584" s="18">
        <v>533.99670000000003</v>
      </c>
      <c r="L1584" s="8">
        <v>443430.22210000001</v>
      </c>
      <c r="M1584" s="9">
        <v>285069724</v>
      </c>
      <c r="N1584" s="29">
        <v>11.324999999999999</v>
      </c>
      <c r="O1584" s="30">
        <v>11.785</v>
      </c>
      <c r="P1584" s="30">
        <v>10.14</v>
      </c>
      <c r="Q1584" s="30">
        <v>11.39</v>
      </c>
      <c r="R1584" s="31">
        <v>5.7000000000000002E-3</v>
      </c>
    </row>
    <row r="1585" spans="1:18" x14ac:dyDescent="0.2">
      <c r="A1585" s="11">
        <v>46253</v>
      </c>
      <c r="B1585" s="5" t="s">
        <v>240</v>
      </c>
      <c r="C1585" s="10">
        <v>46235</v>
      </c>
      <c r="D1585" s="5" t="s">
        <v>200</v>
      </c>
      <c r="E1585" s="18">
        <v>239.23140000000001</v>
      </c>
      <c r="F1585" s="8">
        <v>71949.487299999993</v>
      </c>
      <c r="G1585" s="9">
        <v>45135980</v>
      </c>
      <c r="H1585" s="18">
        <v>58.002000000000002</v>
      </c>
      <c r="I1585" s="8">
        <v>6431.3275999999996</v>
      </c>
      <c r="J1585" s="9">
        <v>8898321</v>
      </c>
      <c r="K1585" s="18">
        <v>297.23340000000002</v>
      </c>
      <c r="L1585" s="8">
        <v>78380.814899999998</v>
      </c>
      <c r="M1585" s="9">
        <v>54034301</v>
      </c>
      <c r="N1585" s="29">
        <v>11.387499999999999</v>
      </c>
      <c r="O1585" s="30">
        <v>11.725</v>
      </c>
      <c r="P1585" s="30">
        <v>10.06</v>
      </c>
      <c r="Q1585" s="30">
        <v>11.32</v>
      </c>
      <c r="R1585" s="31">
        <v>-5.8999999999999999E-3</v>
      </c>
    </row>
    <row r="1586" spans="1:18" x14ac:dyDescent="0.2">
      <c r="A1586" s="11">
        <v>46254</v>
      </c>
      <c r="B1586" s="5" t="s">
        <v>243</v>
      </c>
      <c r="C1586" s="10">
        <v>46235</v>
      </c>
      <c r="D1586" s="5" t="s">
        <v>200</v>
      </c>
      <c r="E1586" s="18">
        <v>196.84020000000001</v>
      </c>
      <c r="F1586" s="8">
        <v>76365.9859</v>
      </c>
      <c r="G1586" s="9">
        <v>47928161</v>
      </c>
      <c r="H1586" s="18">
        <v>60.179000000000002</v>
      </c>
      <c r="I1586" s="8">
        <v>6802.7988999999998</v>
      </c>
      <c r="J1586" s="9">
        <v>9447233</v>
      </c>
      <c r="K1586" s="18">
        <v>257.01920000000001</v>
      </c>
      <c r="L1586" s="8">
        <v>83168.784799999994</v>
      </c>
      <c r="M1586" s="9">
        <v>57375394</v>
      </c>
      <c r="N1586" s="29">
        <v>11.3225</v>
      </c>
      <c r="O1586" s="30">
        <v>11.3225</v>
      </c>
      <c r="P1586" s="30">
        <v>9.3324999999999996</v>
      </c>
      <c r="Q1586" s="30">
        <v>10.76</v>
      </c>
      <c r="R1586" s="31">
        <v>-4.9700000000000001E-2</v>
      </c>
    </row>
    <row r="1587" spans="1:18" x14ac:dyDescent="0.2">
      <c r="A1587" s="11">
        <v>46255</v>
      </c>
      <c r="B1587" s="5" t="s">
        <v>241</v>
      </c>
      <c r="C1587" s="10">
        <v>46235</v>
      </c>
      <c r="D1587" s="5" t="s">
        <v>200</v>
      </c>
      <c r="E1587" s="18">
        <v>255.4222</v>
      </c>
      <c r="F1587" s="8">
        <v>100968.8094</v>
      </c>
      <c r="G1587" s="9">
        <v>63258160</v>
      </c>
      <c r="H1587" s="18">
        <v>61.021299999999997</v>
      </c>
      <c r="I1587" s="8">
        <v>7483.9772999999996</v>
      </c>
      <c r="J1587" s="9">
        <v>10473619</v>
      </c>
      <c r="K1587" s="18">
        <v>316.44349999999997</v>
      </c>
      <c r="L1587" s="8">
        <v>108452.7867</v>
      </c>
      <c r="M1587" s="9">
        <v>73731779</v>
      </c>
      <c r="N1587" s="29">
        <v>10.755000000000001</v>
      </c>
      <c r="O1587" s="30">
        <v>11.35</v>
      </c>
      <c r="P1587" s="30">
        <v>9.57</v>
      </c>
      <c r="Q1587" s="30">
        <v>11.2</v>
      </c>
      <c r="R1587" s="31">
        <v>4.1399999999999999E-2</v>
      </c>
    </row>
    <row r="1588" spans="1:18" x14ac:dyDescent="0.2">
      <c r="A1588" s="11">
        <v>46258</v>
      </c>
      <c r="B1588" s="5" t="s">
        <v>244</v>
      </c>
      <c r="C1588" s="10">
        <v>46235</v>
      </c>
      <c r="D1588" s="5" t="s">
        <v>200</v>
      </c>
      <c r="E1588" s="18">
        <v>373.4873</v>
      </c>
      <c r="F1588" s="8">
        <v>202386.70389999999</v>
      </c>
      <c r="G1588" s="9">
        <v>126490901</v>
      </c>
      <c r="H1588" s="18">
        <v>62.280500000000004</v>
      </c>
      <c r="I1588" s="8">
        <v>7318.6207000000004</v>
      </c>
      <c r="J1588" s="9">
        <v>10138535</v>
      </c>
      <c r="K1588" s="18">
        <v>435.76780000000002</v>
      </c>
      <c r="L1588" s="8">
        <v>209705.32459999999</v>
      </c>
      <c r="M1588" s="9">
        <v>136629436</v>
      </c>
      <c r="N1588" s="29">
        <v>11.195</v>
      </c>
      <c r="O1588" s="30">
        <v>11.76</v>
      </c>
      <c r="P1588" s="30">
        <v>10.3225</v>
      </c>
      <c r="Q1588" s="30">
        <v>11.53</v>
      </c>
      <c r="R1588" s="31">
        <v>2.9899999999999999E-2</v>
      </c>
    </row>
    <row r="1589" spans="1:18" x14ac:dyDescent="0.2">
      <c r="A1589" s="11">
        <v>46259</v>
      </c>
      <c r="B1589" s="5" t="s">
        <v>242</v>
      </c>
      <c r="C1589" s="10">
        <v>46235</v>
      </c>
      <c r="D1589" s="5" t="s">
        <v>200</v>
      </c>
      <c r="E1589" s="18">
        <v>599.35799999999995</v>
      </c>
      <c r="F1589" s="8">
        <v>561478.75060000003</v>
      </c>
      <c r="G1589" s="9">
        <v>349279726</v>
      </c>
      <c r="H1589" s="18">
        <v>65.801299999999998</v>
      </c>
      <c r="I1589" s="8">
        <v>5046.5704999999998</v>
      </c>
      <c r="J1589" s="9">
        <v>6807642</v>
      </c>
      <c r="K1589" s="18">
        <v>665.15930000000003</v>
      </c>
      <c r="L1589" s="8">
        <v>566525.32109999994</v>
      </c>
      <c r="M1589" s="9">
        <v>356087368</v>
      </c>
      <c r="N1589" s="29">
        <v>11.525</v>
      </c>
      <c r="O1589" s="30">
        <v>11.615</v>
      </c>
      <c r="P1589" s="30">
        <v>9.4499999999999993</v>
      </c>
      <c r="Q1589" s="30">
        <v>11.08</v>
      </c>
      <c r="R1589" s="31">
        <v>-3.8600000000000002E-2</v>
      </c>
    </row>
    <row r="1590" spans="1:18" x14ac:dyDescent="0.2">
      <c r="A1590" s="11">
        <v>46260</v>
      </c>
      <c r="B1590" s="5" t="s">
        <v>240</v>
      </c>
      <c r="C1590" s="10">
        <v>46235</v>
      </c>
      <c r="D1590" s="5" t="s">
        <v>200</v>
      </c>
      <c r="E1590" s="18">
        <v>232.93</v>
      </c>
      <c r="F1590" s="8">
        <v>74328.849799999996</v>
      </c>
      <c r="G1590" s="9">
        <v>46687080</v>
      </c>
      <c r="H1590" s="18">
        <v>60.8767</v>
      </c>
      <c r="I1590" s="8">
        <v>3339.2977000000001</v>
      </c>
      <c r="J1590" s="9">
        <v>4592956</v>
      </c>
      <c r="K1590" s="18">
        <v>293.80669999999998</v>
      </c>
      <c r="L1590" s="8">
        <v>77668.147500000006</v>
      </c>
      <c r="M1590" s="9">
        <v>51280036</v>
      </c>
      <c r="N1590" s="29">
        <v>11.074999999999999</v>
      </c>
      <c r="O1590" s="30">
        <v>11.074999999999999</v>
      </c>
      <c r="P1590" s="30">
        <v>10.130000000000001</v>
      </c>
      <c r="Q1590" s="30">
        <v>10.57</v>
      </c>
      <c r="R1590" s="31">
        <v>-4.5600000000000002E-2</v>
      </c>
    </row>
    <row r="1591" spans="1:18" x14ac:dyDescent="0.2">
      <c r="A1591" s="11">
        <v>46261</v>
      </c>
      <c r="B1591" s="5" t="s">
        <v>243</v>
      </c>
      <c r="C1591" s="10">
        <v>46235</v>
      </c>
      <c r="D1591" s="5" t="s">
        <v>200</v>
      </c>
      <c r="E1591" s="18">
        <v>219.4171</v>
      </c>
      <c r="F1591" s="8">
        <v>77328.893200000006</v>
      </c>
      <c r="G1591" s="9">
        <v>48700285</v>
      </c>
      <c r="H1591" s="18">
        <v>57.324399999999997</v>
      </c>
      <c r="I1591" s="8">
        <v>3250.8420000000001</v>
      </c>
      <c r="J1591" s="9">
        <v>4452639</v>
      </c>
      <c r="K1591" s="18">
        <v>276.74149999999997</v>
      </c>
      <c r="L1591" s="8">
        <v>80579.735199999996</v>
      </c>
      <c r="M1591" s="9">
        <v>53152924</v>
      </c>
      <c r="N1591" s="29">
        <v>10.565</v>
      </c>
      <c r="O1591" s="30">
        <v>11.28</v>
      </c>
      <c r="P1591" s="30">
        <v>10.355</v>
      </c>
      <c r="Q1591" s="30">
        <v>11.07</v>
      </c>
      <c r="R1591" s="31">
        <v>4.7800000000000002E-2</v>
      </c>
    </row>
    <row r="1592" spans="1:18" x14ac:dyDescent="0.2">
      <c r="A1592" s="11">
        <v>46262</v>
      </c>
      <c r="B1592" s="5" t="s">
        <v>241</v>
      </c>
      <c r="C1592" s="10">
        <v>46235</v>
      </c>
      <c r="D1592" s="5" t="s">
        <v>200</v>
      </c>
      <c r="E1592" s="18">
        <v>372.935</v>
      </c>
      <c r="F1592" s="8">
        <v>141558.71100000001</v>
      </c>
      <c r="G1592" s="9">
        <v>89650083</v>
      </c>
      <c r="H1592" s="18">
        <v>54.092300000000002</v>
      </c>
      <c r="I1592" s="8">
        <v>2997.0812999999998</v>
      </c>
      <c r="J1592" s="9">
        <v>4174268</v>
      </c>
      <c r="K1592" s="18">
        <v>427.02730000000003</v>
      </c>
      <c r="L1592" s="8">
        <v>144555.7923</v>
      </c>
      <c r="M1592" s="9">
        <v>93824351</v>
      </c>
      <c r="N1592" s="29">
        <v>11.067500000000001</v>
      </c>
      <c r="O1592" s="30">
        <v>11.1425</v>
      </c>
      <c r="P1592" s="30">
        <v>10.532500000000001</v>
      </c>
      <c r="Q1592" s="30">
        <v>10.68</v>
      </c>
      <c r="R1592" s="31">
        <v>-3.5000000000000003E-2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3" width="38" customWidth="1"/>
    <col min="4" max="4" width="26" customWidth="1"/>
    <col min="5" max="6" width="38" customWidth="1"/>
    <col min="7" max="7" width="26" customWidth="1"/>
    <col min="8" max="9" width="38" customWidth="1"/>
    <col min="10" max="10" width="26" customWidth="1"/>
    <col min="11" max="11" width="18" customWidth="1"/>
  </cols>
  <sheetData>
    <row r="1" spans="1:11" x14ac:dyDescent="0.2">
      <c r="A1" s="1" t="s">
        <v>45</v>
      </c>
      <c r="B1" s="15" t="s">
        <v>247</v>
      </c>
      <c r="C1" s="3" t="s">
        <v>248</v>
      </c>
      <c r="D1" s="4" t="s">
        <v>249</v>
      </c>
      <c r="E1" s="15" t="s">
        <v>250</v>
      </c>
      <c r="F1" s="3" t="s">
        <v>251</v>
      </c>
      <c r="G1" s="4" t="s">
        <v>252</v>
      </c>
      <c r="H1" s="15" t="s">
        <v>253</v>
      </c>
      <c r="I1" s="3" t="s">
        <v>254</v>
      </c>
      <c r="J1" s="4" t="s">
        <v>255</v>
      </c>
      <c r="K1" s="32" t="s">
        <v>256</v>
      </c>
    </row>
    <row r="2" spans="1:11" x14ac:dyDescent="0.2">
      <c r="A2" s="5" t="s">
        <v>70</v>
      </c>
      <c r="B2" s="18"/>
      <c r="C2" s="8">
        <v>0</v>
      </c>
      <c r="D2" s="9">
        <v>0</v>
      </c>
      <c r="E2" s="18"/>
      <c r="F2" s="8">
        <v>2.5884</v>
      </c>
      <c r="G2" s="9">
        <v>6010</v>
      </c>
      <c r="H2" s="18"/>
      <c r="I2" s="8">
        <v>2.5884</v>
      </c>
      <c r="J2" s="9">
        <v>6010</v>
      </c>
      <c r="K2" s="33">
        <v>254</v>
      </c>
    </row>
    <row r="3" spans="1:11" x14ac:dyDescent="0.2">
      <c r="A3" s="5" t="s">
        <v>71</v>
      </c>
      <c r="B3" s="18"/>
      <c r="C3" s="8">
        <v>22.972300000000001</v>
      </c>
      <c r="D3" s="9">
        <v>75275</v>
      </c>
      <c r="E3" s="18"/>
      <c r="F3" s="8">
        <v>2.58E-2</v>
      </c>
      <c r="G3" s="9">
        <v>89</v>
      </c>
      <c r="H3" s="18"/>
      <c r="I3" s="8">
        <v>22.998100000000001</v>
      </c>
      <c r="J3" s="9">
        <v>75364</v>
      </c>
      <c r="K3" s="33">
        <v>253</v>
      </c>
    </row>
    <row r="4" spans="1:11" x14ac:dyDescent="0.2">
      <c r="A4" s="5" t="s">
        <v>72</v>
      </c>
      <c r="B4" s="18"/>
      <c r="C4" s="8">
        <v>3.2000000000000001E-2</v>
      </c>
      <c r="D4" s="9">
        <v>100</v>
      </c>
      <c r="E4" s="18"/>
      <c r="F4" s="8">
        <v>8.9999999999999998E-4</v>
      </c>
      <c r="G4" s="9">
        <v>2</v>
      </c>
      <c r="H4" s="18"/>
      <c r="I4" s="8">
        <v>3.2899999999999999E-2</v>
      </c>
      <c r="J4" s="9">
        <v>102</v>
      </c>
      <c r="K4" s="33">
        <v>251</v>
      </c>
    </row>
    <row r="5" spans="1:11" x14ac:dyDescent="0.2">
      <c r="A5" s="5" t="s">
        <v>73</v>
      </c>
      <c r="B5" s="18"/>
      <c r="C5" s="8">
        <v>5.9999999999999995E-4</v>
      </c>
      <c r="D5" s="9">
        <v>2</v>
      </c>
      <c r="E5" s="18"/>
      <c r="F5" s="8">
        <v>2E-3</v>
      </c>
      <c r="G5" s="9">
        <v>6</v>
      </c>
      <c r="H5" s="18"/>
      <c r="I5" s="8">
        <v>2.5999999999999999E-3</v>
      </c>
      <c r="J5" s="9">
        <v>8</v>
      </c>
      <c r="K5" s="33">
        <v>249</v>
      </c>
    </row>
    <row r="6" spans="1:11" x14ac:dyDescent="0.2">
      <c r="A6" s="5" t="s">
        <v>74</v>
      </c>
      <c r="B6" s="18"/>
      <c r="C6" s="8">
        <v>0.3866</v>
      </c>
      <c r="D6" s="9">
        <v>1161</v>
      </c>
      <c r="E6" s="18"/>
      <c r="F6" s="8">
        <v>3.5000000000000001E-3</v>
      </c>
      <c r="G6" s="9">
        <v>15</v>
      </c>
      <c r="H6" s="18"/>
      <c r="I6" s="8">
        <v>0.3901</v>
      </c>
      <c r="J6" s="9">
        <v>1176</v>
      </c>
      <c r="K6" s="33">
        <v>251</v>
      </c>
    </row>
    <row r="7" spans="1:11" x14ac:dyDescent="0.2">
      <c r="A7" s="5" t="s">
        <v>75</v>
      </c>
      <c r="B7" s="18"/>
      <c r="C7" s="8">
        <v>9.1200000000000003E-2</v>
      </c>
      <c r="D7" s="9">
        <v>373</v>
      </c>
      <c r="E7" s="18"/>
      <c r="F7" s="8">
        <v>0</v>
      </c>
      <c r="G7" s="9">
        <v>0</v>
      </c>
      <c r="H7" s="18"/>
      <c r="I7" s="8">
        <v>9.1200000000000003E-2</v>
      </c>
      <c r="J7" s="9">
        <v>373</v>
      </c>
      <c r="K7" s="33">
        <v>243</v>
      </c>
    </row>
    <row r="8" spans="1:11" x14ac:dyDescent="0.2">
      <c r="A8" s="5" t="s">
        <v>76</v>
      </c>
      <c r="B8" s="18"/>
      <c r="C8" s="8">
        <v>1.3775999999999999</v>
      </c>
      <c r="D8" s="9">
        <v>5276</v>
      </c>
      <c r="E8" s="18"/>
      <c r="F8" s="8">
        <v>0</v>
      </c>
      <c r="G8" s="9">
        <v>0</v>
      </c>
      <c r="H8" s="18"/>
      <c r="I8" s="8">
        <v>1.3775999999999999</v>
      </c>
      <c r="J8" s="9">
        <v>5276</v>
      </c>
      <c r="K8" s="33">
        <v>244</v>
      </c>
    </row>
    <row r="9" spans="1:11" x14ac:dyDescent="0.2">
      <c r="A9" s="5" t="s">
        <v>77</v>
      </c>
      <c r="B9" s="18"/>
      <c r="C9" s="8">
        <v>2.5000000000000001E-3</v>
      </c>
      <c r="D9" s="9">
        <v>10</v>
      </c>
      <c r="E9" s="18"/>
      <c r="F9" s="8">
        <v>0</v>
      </c>
      <c r="G9" s="9">
        <v>0</v>
      </c>
      <c r="H9" s="18"/>
      <c r="I9" s="8">
        <v>2.5000000000000001E-3</v>
      </c>
      <c r="J9" s="9">
        <v>10</v>
      </c>
      <c r="K9" s="33">
        <v>255</v>
      </c>
    </row>
    <row r="10" spans="1:11" x14ac:dyDescent="0.2">
      <c r="A10" s="5" t="s">
        <v>78</v>
      </c>
      <c r="B10" s="18"/>
      <c r="C10" s="8">
        <v>6183.4236000000001</v>
      </c>
      <c r="D10" s="9">
        <v>24775644</v>
      </c>
      <c r="E10" s="18"/>
      <c r="F10" s="8">
        <v>14.690899999999999</v>
      </c>
      <c r="G10" s="9">
        <v>47505</v>
      </c>
      <c r="H10" s="18"/>
      <c r="I10" s="8">
        <v>6198.1144999999997</v>
      </c>
      <c r="J10" s="9">
        <v>24823149</v>
      </c>
      <c r="K10" s="33">
        <v>249</v>
      </c>
    </row>
    <row r="11" spans="1:11" x14ac:dyDescent="0.2">
      <c r="A11" s="5" t="s">
        <v>79</v>
      </c>
      <c r="B11" s="18"/>
      <c r="C11" s="8">
        <v>70274.815900000001</v>
      </c>
      <c r="D11" s="9">
        <v>257233961</v>
      </c>
      <c r="E11" s="18"/>
      <c r="F11" s="8">
        <v>102.4632</v>
      </c>
      <c r="G11" s="9">
        <v>387870</v>
      </c>
      <c r="H11" s="18"/>
      <c r="I11" s="8">
        <v>70377.2791</v>
      </c>
      <c r="J11" s="9">
        <v>257621831</v>
      </c>
      <c r="K11" s="33">
        <v>250</v>
      </c>
    </row>
    <row r="12" spans="1:11" x14ac:dyDescent="0.2">
      <c r="A12" s="5" t="s">
        <v>80</v>
      </c>
      <c r="B12" s="18"/>
      <c r="C12" s="8">
        <v>90552.006099999999</v>
      </c>
      <c r="D12" s="9">
        <v>296359575</v>
      </c>
      <c r="E12" s="18"/>
      <c r="F12" s="8">
        <v>461.30689999999998</v>
      </c>
      <c r="G12" s="9">
        <v>1544720</v>
      </c>
      <c r="H12" s="18"/>
      <c r="I12" s="8">
        <v>91013.312999999995</v>
      </c>
      <c r="J12" s="9">
        <v>297904295</v>
      </c>
      <c r="K12" s="33">
        <v>251</v>
      </c>
    </row>
    <row r="13" spans="1:11" x14ac:dyDescent="0.2">
      <c r="A13" s="5" t="s">
        <v>81</v>
      </c>
      <c r="B13" s="18"/>
      <c r="C13" s="8">
        <v>201292.2647</v>
      </c>
      <c r="D13" s="9">
        <v>498234687</v>
      </c>
      <c r="E13" s="18"/>
      <c r="F13" s="8">
        <v>1750.8833999999999</v>
      </c>
      <c r="G13" s="9">
        <v>5710542</v>
      </c>
      <c r="H13" s="18"/>
      <c r="I13" s="8">
        <v>203043.14809999999</v>
      </c>
      <c r="J13" s="9">
        <v>503945229</v>
      </c>
      <c r="K13" s="33">
        <v>243</v>
      </c>
    </row>
    <row r="14" spans="1:11" x14ac:dyDescent="0.2">
      <c r="A14" s="5" t="s">
        <v>82</v>
      </c>
      <c r="B14" s="18">
        <v>6.5983000000000001</v>
      </c>
      <c r="C14" s="8">
        <v>43862.488799999999</v>
      </c>
      <c r="D14" s="9">
        <v>103427976</v>
      </c>
      <c r="E14" s="18">
        <v>7.2557</v>
      </c>
      <c r="F14" s="8">
        <v>743.12689999999998</v>
      </c>
      <c r="G14" s="9">
        <v>2422891</v>
      </c>
      <c r="H14" s="18">
        <v>13.853999999999999</v>
      </c>
      <c r="I14" s="8">
        <v>44605.615700000002</v>
      </c>
      <c r="J14" s="9">
        <v>105850867</v>
      </c>
      <c r="K14" s="33">
        <v>247</v>
      </c>
    </row>
    <row r="15" spans="1:11" x14ac:dyDescent="0.2">
      <c r="A15" s="5" t="s">
        <v>83</v>
      </c>
      <c r="B15" s="18">
        <v>0.3337</v>
      </c>
      <c r="C15" s="8">
        <v>44.6935</v>
      </c>
      <c r="D15" s="9">
        <v>88349</v>
      </c>
      <c r="E15" s="18">
        <v>0</v>
      </c>
      <c r="F15" s="8">
        <v>0</v>
      </c>
      <c r="G15" s="9">
        <v>0</v>
      </c>
      <c r="H15" s="18">
        <v>0.3337</v>
      </c>
      <c r="I15" s="8">
        <v>44.6935</v>
      </c>
      <c r="J15" s="9">
        <v>88349</v>
      </c>
      <c r="K15" s="33">
        <v>248</v>
      </c>
    </row>
    <row r="16" spans="1:11" x14ac:dyDescent="0.2">
      <c r="A16" s="5" t="s">
        <v>84</v>
      </c>
      <c r="B16" s="18">
        <v>2.9999999999999997E-4</v>
      </c>
      <c r="C16" s="8">
        <v>8.2100000000000006E-2</v>
      </c>
      <c r="D16" s="9">
        <v>114</v>
      </c>
      <c r="E16" s="18">
        <v>1E-4</v>
      </c>
      <c r="F16" s="8">
        <v>1.8E-3</v>
      </c>
      <c r="G16" s="9">
        <v>3</v>
      </c>
      <c r="H16" s="18">
        <v>4.0000000000000002E-4</v>
      </c>
      <c r="I16" s="8">
        <v>8.3900000000000002E-2</v>
      </c>
      <c r="J16" s="9">
        <v>117</v>
      </c>
      <c r="K16" s="33">
        <v>246</v>
      </c>
    </row>
    <row r="17" spans="1:11" x14ac:dyDescent="0.2">
      <c r="A17" s="5" t="s">
        <v>85</v>
      </c>
      <c r="B17" s="18">
        <v>8.6699999999999999E-2</v>
      </c>
      <c r="C17" s="8">
        <v>21.9313</v>
      </c>
      <c r="D17" s="9">
        <v>30456</v>
      </c>
      <c r="E17" s="18">
        <v>0</v>
      </c>
      <c r="F17" s="8">
        <v>8.0000000000000004E-4</v>
      </c>
      <c r="G17" s="9">
        <v>2</v>
      </c>
      <c r="H17" s="18">
        <v>8.6699999999999999E-2</v>
      </c>
      <c r="I17" s="8">
        <v>21.932099999999998</v>
      </c>
      <c r="J17" s="9">
        <v>30458</v>
      </c>
      <c r="K17" s="33">
        <v>247</v>
      </c>
    </row>
    <row r="18" spans="1:11" x14ac:dyDescent="0.2">
      <c r="A18" s="5" t="s">
        <v>86</v>
      </c>
      <c r="B18" s="18">
        <v>5.0016999999999996</v>
      </c>
      <c r="C18" s="8">
        <v>2459.6257000000001</v>
      </c>
      <c r="D18" s="9">
        <v>2512339</v>
      </c>
      <c r="E18" s="18">
        <v>0.33439999999999998</v>
      </c>
      <c r="F18" s="8">
        <v>12.0936</v>
      </c>
      <c r="G18" s="9">
        <v>16349</v>
      </c>
      <c r="H18" s="18">
        <v>5.3361000000000001</v>
      </c>
      <c r="I18" s="8">
        <v>2471.7193000000002</v>
      </c>
      <c r="J18" s="9">
        <v>2528688</v>
      </c>
      <c r="K18" s="33">
        <v>247</v>
      </c>
    </row>
    <row r="19" spans="1:11" x14ac:dyDescent="0.2">
      <c r="A19" s="5" t="s">
        <v>87</v>
      </c>
      <c r="B19" s="18">
        <v>15.5501</v>
      </c>
      <c r="C19" s="8">
        <v>350551.58799999999</v>
      </c>
      <c r="D19" s="9">
        <v>338107329</v>
      </c>
      <c r="E19" s="18">
        <v>0</v>
      </c>
      <c r="F19" s="8">
        <v>0</v>
      </c>
      <c r="G19" s="9">
        <v>0</v>
      </c>
      <c r="H19" s="18">
        <v>15.5501</v>
      </c>
      <c r="I19" s="8">
        <v>350551.58799999999</v>
      </c>
      <c r="J19" s="9">
        <v>338107329</v>
      </c>
      <c r="K19" s="33">
        <v>248</v>
      </c>
    </row>
    <row r="20" spans="1:11" x14ac:dyDescent="0.2">
      <c r="A20" s="5" t="s">
        <v>88</v>
      </c>
      <c r="B20" s="18">
        <v>11.8773</v>
      </c>
      <c r="C20" s="8">
        <v>660778.34329999995</v>
      </c>
      <c r="D20" s="9">
        <v>670516570</v>
      </c>
      <c r="E20" s="18">
        <v>0</v>
      </c>
      <c r="F20" s="8">
        <v>0</v>
      </c>
      <c r="G20" s="9">
        <v>0</v>
      </c>
      <c r="H20" s="18">
        <v>11.8773</v>
      </c>
      <c r="I20" s="8">
        <v>660778.34329999995</v>
      </c>
      <c r="J20" s="9">
        <v>670516570</v>
      </c>
      <c r="K20" s="33">
        <v>248</v>
      </c>
    </row>
    <row r="21" spans="1:11" x14ac:dyDescent="0.2">
      <c r="A21" s="5" t="s">
        <v>89</v>
      </c>
      <c r="B21" s="18">
        <v>8.7993000000000006</v>
      </c>
      <c r="C21" s="8">
        <v>343152.54320000001</v>
      </c>
      <c r="D21" s="9">
        <v>372584451</v>
      </c>
      <c r="E21" s="18">
        <v>0</v>
      </c>
      <c r="F21" s="8">
        <v>5.0000000000000001E-4</v>
      </c>
      <c r="G21" s="9">
        <v>1</v>
      </c>
      <c r="H21" s="18">
        <v>8.7993000000000006</v>
      </c>
      <c r="I21" s="8">
        <v>343152.54369999998</v>
      </c>
      <c r="J21" s="9">
        <v>372584452</v>
      </c>
      <c r="K21" s="33">
        <v>249</v>
      </c>
    </row>
    <row r="22" spans="1:11" x14ac:dyDescent="0.2">
      <c r="A22" s="5" t="s">
        <v>90</v>
      </c>
      <c r="B22" s="18">
        <v>4926.6057000000001</v>
      </c>
      <c r="C22" s="8">
        <v>8028151.3707999997</v>
      </c>
      <c r="D22" s="9">
        <v>11299666388</v>
      </c>
      <c r="E22" s="18">
        <v>0</v>
      </c>
      <c r="F22" s="8">
        <v>0</v>
      </c>
      <c r="G22" s="9">
        <v>0</v>
      </c>
      <c r="H22" s="18">
        <v>4926.6057000000001</v>
      </c>
      <c r="I22" s="8">
        <v>8028151.3707999997</v>
      </c>
      <c r="J22" s="9">
        <v>11299666388</v>
      </c>
      <c r="K22" s="33">
        <v>231</v>
      </c>
    </row>
    <row r="23" spans="1:11" x14ac:dyDescent="0.2">
      <c r="A23" s="5" t="s">
        <v>91</v>
      </c>
      <c r="B23" s="18">
        <v>22354.1639</v>
      </c>
      <c r="C23" s="8">
        <v>27555992.519299999</v>
      </c>
      <c r="D23" s="9">
        <v>30548072767</v>
      </c>
      <c r="E23" s="18">
        <v>0.1933</v>
      </c>
      <c r="F23" s="8">
        <v>26.0138</v>
      </c>
      <c r="G23" s="9">
        <v>40795</v>
      </c>
      <c r="H23" s="18">
        <v>22354.357199999999</v>
      </c>
      <c r="I23" s="8">
        <v>27556018.533100002</v>
      </c>
      <c r="J23" s="9">
        <v>30548113562</v>
      </c>
      <c r="K23" s="33">
        <v>249</v>
      </c>
    </row>
    <row r="24" spans="1:11" x14ac:dyDescent="0.2">
      <c r="A24" s="5" t="s">
        <v>92</v>
      </c>
      <c r="B24" s="18">
        <v>48221.008600000001</v>
      </c>
      <c r="C24" s="8">
        <v>46226973.166599996</v>
      </c>
      <c r="D24" s="9">
        <v>28155184847</v>
      </c>
      <c r="E24" s="18">
        <v>3.1099999999999999E-2</v>
      </c>
      <c r="F24" s="8">
        <v>3.3045</v>
      </c>
      <c r="G24" s="9">
        <v>4743</v>
      </c>
      <c r="H24" s="18">
        <v>48221.039700000001</v>
      </c>
      <c r="I24" s="8">
        <v>46226976.471100003</v>
      </c>
      <c r="J24" s="9">
        <v>28155189590</v>
      </c>
      <c r="K24" s="33">
        <v>247</v>
      </c>
    </row>
    <row r="25" spans="1:11" x14ac:dyDescent="0.2">
      <c r="A25" s="5" t="s">
        <v>93</v>
      </c>
      <c r="B25" s="18">
        <v>27437.897700000001</v>
      </c>
      <c r="C25" s="8">
        <v>22765256.607500002</v>
      </c>
      <c r="D25" s="9">
        <v>14841472888</v>
      </c>
      <c r="E25" s="18">
        <v>2.6700000000000002E-2</v>
      </c>
      <c r="F25" s="8">
        <v>1.1437999999999999</v>
      </c>
      <c r="G25" s="9">
        <v>1651</v>
      </c>
      <c r="H25" s="18">
        <v>27437.9244</v>
      </c>
      <c r="I25" s="8">
        <v>22765257.7513</v>
      </c>
      <c r="J25" s="9">
        <v>14841474539</v>
      </c>
      <c r="K25" s="33">
        <v>103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7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12" customWidth="1"/>
    <col min="4" max="5" width="38" customWidth="1"/>
    <col min="6" max="6" width="26" customWidth="1"/>
    <col min="7" max="8" width="38" customWidth="1"/>
    <col min="9" max="9" width="26" customWidth="1"/>
    <col min="10" max="11" width="38" customWidth="1"/>
    <col min="12" max="12" width="26" customWidth="1"/>
    <col min="13" max="13" width="18" customWidth="1"/>
  </cols>
  <sheetData>
    <row r="1" spans="1:13" x14ac:dyDescent="0.2">
      <c r="A1" s="1" t="s">
        <v>207</v>
      </c>
      <c r="B1" s="1" t="s">
        <v>45</v>
      </c>
      <c r="C1" s="1" t="s">
        <v>100</v>
      </c>
      <c r="D1" s="15" t="s">
        <v>247</v>
      </c>
      <c r="E1" s="3" t="s">
        <v>248</v>
      </c>
      <c r="F1" s="4" t="s">
        <v>249</v>
      </c>
      <c r="G1" s="15" t="s">
        <v>250</v>
      </c>
      <c r="H1" s="3" t="s">
        <v>251</v>
      </c>
      <c r="I1" s="4" t="s">
        <v>252</v>
      </c>
      <c r="J1" s="15" t="s">
        <v>253</v>
      </c>
      <c r="K1" s="3" t="s">
        <v>254</v>
      </c>
      <c r="L1" s="4" t="s">
        <v>255</v>
      </c>
      <c r="M1" s="32" t="s">
        <v>256</v>
      </c>
    </row>
    <row r="2" spans="1:13" x14ac:dyDescent="0.2">
      <c r="A2" s="10">
        <v>37987</v>
      </c>
      <c r="B2" s="5" t="s">
        <v>70</v>
      </c>
      <c r="C2" s="5" t="s">
        <v>110</v>
      </c>
      <c r="D2" s="18"/>
      <c r="E2" s="8">
        <v>0</v>
      </c>
      <c r="F2" s="9">
        <v>0</v>
      </c>
      <c r="G2" s="18"/>
      <c r="H2" s="8">
        <v>0.75319999999999998</v>
      </c>
      <c r="I2" s="9">
        <v>1648</v>
      </c>
      <c r="J2" s="18"/>
      <c r="K2" s="8">
        <v>0.75319999999999998</v>
      </c>
      <c r="L2" s="9">
        <v>1648</v>
      </c>
      <c r="M2" s="33">
        <v>21</v>
      </c>
    </row>
    <row r="3" spans="1:13" x14ac:dyDescent="0.2">
      <c r="A3" s="10">
        <v>38018</v>
      </c>
      <c r="B3" s="5" t="s">
        <v>70</v>
      </c>
      <c r="C3" s="5" t="s">
        <v>110</v>
      </c>
      <c r="D3" s="18"/>
      <c r="E3" s="8">
        <v>0</v>
      </c>
      <c r="F3" s="9">
        <v>0</v>
      </c>
      <c r="G3" s="18"/>
      <c r="H3" s="8">
        <v>0.96189999999999998</v>
      </c>
      <c r="I3" s="9">
        <v>1479</v>
      </c>
      <c r="J3" s="18"/>
      <c r="K3" s="8">
        <v>0.96189999999999998</v>
      </c>
      <c r="L3" s="9">
        <v>1479</v>
      </c>
      <c r="M3" s="33">
        <v>19</v>
      </c>
    </row>
    <row r="4" spans="1:13" x14ac:dyDescent="0.2">
      <c r="A4" s="10">
        <v>38047</v>
      </c>
      <c r="B4" s="5" t="s">
        <v>70</v>
      </c>
      <c r="C4" s="5" t="s">
        <v>110</v>
      </c>
      <c r="D4" s="18"/>
      <c r="E4" s="8">
        <v>0</v>
      </c>
      <c r="F4" s="9">
        <v>0</v>
      </c>
      <c r="G4" s="18"/>
      <c r="H4" s="8">
        <v>0.87329999999999997</v>
      </c>
      <c r="I4" s="9">
        <v>2883</v>
      </c>
      <c r="J4" s="18"/>
      <c r="K4" s="8">
        <v>0.87329999999999997</v>
      </c>
      <c r="L4" s="9">
        <v>2883</v>
      </c>
      <c r="M4" s="33">
        <v>22</v>
      </c>
    </row>
    <row r="5" spans="1:13" x14ac:dyDescent="0.2">
      <c r="A5" s="10">
        <v>38078</v>
      </c>
      <c r="B5" s="5" t="s">
        <v>71</v>
      </c>
      <c r="C5" s="5" t="s">
        <v>111</v>
      </c>
      <c r="D5" s="18"/>
      <c r="E5" s="8">
        <v>0</v>
      </c>
      <c r="F5" s="9">
        <v>0</v>
      </c>
      <c r="G5" s="18"/>
      <c r="H5" s="8">
        <v>0</v>
      </c>
      <c r="I5" s="9">
        <v>0</v>
      </c>
      <c r="J5" s="18"/>
      <c r="K5" s="8">
        <v>0</v>
      </c>
      <c r="L5" s="9">
        <v>0</v>
      </c>
      <c r="M5" s="33">
        <v>20</v>
      </c>
    </row>
    <row r="6" spans="1:13" x14ac:dyDescent="0.2">
      <c r="A6" s="10">
        <v>38108</v>
      </c>
      <c r="B6" s="5" t="s">
        <v>71</v>
      </c>
      <c r="C6" s="5" t="s">
        <v>111</v>
      </c>
      <c r="D6" s="18"/>
      <c r="E6" s="8">
        <v>0</v>
      </c>
      <c r="F6" s="9">
        <v>0</v>
      </c>
      <c r="G6" s="18"/>
      <c r="H6" s="8">
        <v>0</v>
      </c>
      <c r="I6" s="9">
        <v>0</v>
      </c>
      <c r="J6" s="18"/>
      <c r="K6" s="8">
        <v>0</v>
      </c>
      <c r="L6" s="9">
        <v>0</v>
      </c>
      <c r="M6" s="33">
        <v>21</v>
      </c>
    </row>
    <row r="7" spans="1:13" x14ac:dyDescent="0.2">
      <c r="A7" s="10">
        <v>38139</v>
      </c>
      <c r="B7" s="5" t="s">
        <v>71</v>
      </c>
      <c r="C7" s="5" t="s">
        <v>111</v>
      </c>
      <c r="D7" s="18"/>
      <c r="E7" s="8">
        <v>0</v>
      </c>
      <c r="F7" s="9">
        <v>0</v>
      </c>
      <c r="G7" s="18"/>
      <c r="H7" s="8">
        <v>0</v>
      </c>
      <c r="I7" s="9">
        <v>0</v>
      </c>
      <c r="J7" s="18"/>
      <c r="K7" s="8">
        <v>0</v>
      </c>
      <c r="L7" s="9">
        <v>0</v>
      </c>
      <c r="M7" s="33">
        <v>22</v>
      </c>
    </row>
    <row r="8" spans="1:13" x14ac:dyDescent="0.2">
      <c r="A8" s="10">
        <v>38169</v>
      </c>
      <c r="B8" s="5" t="s">
        <v>71</v>
      </c>
      <c r="C8" s="5" t="s">
        <v>112</v>
      </c>
      <c r="D8" s="18"/>
      <c r="E8" s="8">
        <v>0</v>
      </c>
      <c r="F8" s="9">
        <v>0</v>
      </c>
      <c r="G8" s="18"/>
      <c r="H8" s="8">
        <v>0</v>
      </c>
      <c r="I8" s="9">
        <v>0</v>
      </c>
      <c r="J8" s="18"/>
      <c r="K8" s="8">
        <v>0</v>
      </c>
      <c r="L8" s="9">
        <v>0</v>
      </c>
      <c r="M8" s="33">
        <v>22</v>
      </c>
    </row>
    <row r="9" spans="1:13" x14ac:dyDescent="0.2">
      <c r="A9" s="10">
        <v>38200</v>
      </c>
      <c r="B9" s="5" t="s">
        <v>71</v>
      </c>
      <c r="C9" s="5" t="s">
        <v>112</v>
      </c>
      <c r="D9" s="18"/>
      <c r="E9" s="8">
        <v>0</v>
      </c>
      <c r="F9" s="9">
        <v>0</v>
      </c>
      <c r="G9" s="18"/>
      <c r="H9" s="8">
        <v>0</v>
      </c>
      <c r="I9" s="9">
        <v>0</v>
      </c>
      <c r="J9" s="18"/>
      <c r="K9" s="8">
        <v>0</v>
      </c>
      <c r="L9" s="9">
        <v>0</v>
      </c>
      <c r="M9" s="33">
        <v>22</v>
      </c>
    </row>
    <row r="10" spans="1:13" x14ac:dyDescent="0.2">
      <c r="A10" s="10">
        <v>38231</v>
      </c>
      <c r="B10" s="5" t="s">
        <v>71</v>
      </c>
      <c r="C10" s="5" t="s">
        <v>112</v>
      </c>
      <c r="D10" s="18"/>
      <c r="E10" s="8">
        <v>2.2793999999999999</v>
      </c>
      <c r="F10" s="9">
        <v>8238</v>
      </c>
      <c r="G10" s="18"/>
      <c r="H10" s="8">
        <v>1.8E-3</v>
      </c>
      <c r="I10" s="9">
        <v>8</v>
      </c>
      <c r="J10" s="18"/>
      <c r="K10" s="8">
        <v>2.2812000000000001</v>
      </c>
      <c r="L10" s="9">
        <v>8246</v>
      </c>
      <c r="M10" s="33">
        <v>22</v>
      </c>
    </row>
    <row r="11" spans="1:13" x14ac:dyDescent="0.2">
      <c r="A11" s="10">
        <v>38261</v>
      </c>
      <c r="B11" s="5" t="s">
        <v>71</v>
      </c>
      <c r="C11" s="5" t="s">
        <v>113</v>
      </c>
      <c r="D11" s="18"/>
      <c r="E11" s="8">
        <v>5.1384999999999996</v>
      </c>
      <c r="F11" s="9">
        <v>17883</v>
      </c>
      <c r="G11" s="18"/>
      <c r="H11" s="8">
        <v>2.8999999999999998E-3</v>
      </c>
      <c r="I11" s="9">
        <v>10</v>
      </c>
      <c r="J11" s="18"/>
      <c r="K11" s="8">
        <v>5.1414</v>
      </c>
      <c r="L11" s="9">
        <v>17893</v>
      </c>
      <c r="M11" s="33">
        <v>20</v>
      </c>
    </row>
    <row r="12" spans="1:13" x14ac:dyDescent="0.2">
      <c r="A12" s="10">
        <v>38292</v>
      </c>
      <c r="B12" s="5" t="s">
        <v>71</v>
      </c>
      <c r="C12" s="5" t="s">
        <v>113</v>
      </c>
      <c r="D12" s="18"/>
      <c r="E12" s="8">
        <v>4.8178000000000001</v>
      </c>
      <c r="F12" s="9">
        <v>16156</v>
      </c>
      <c r="G12" s="18"/>
      <c r="H12" s="8">
        <v>2.9999999999999997E-4</v>
      </c>
      <c r="I12" s="9">
        <v>1</v>
      </c>
      <c r="J12" s="18"/>
      <c r="K12" s="8">
        <v>4.8181000000000003</v>
      </c>
      <c r="L12" s="9">
        <v>16157</v>
      </c>
      <c r="M12" s="33">
        <v>20</v>
      </c>
    </row>
    <row r="13" spans="1:13" x14ac:dyDescent="0.2">
      <c r="A13" s="10">
        <v>38322</v>
      </c>
      <c r="B13" s="5" t="s">
        <v>71</v>
      </c>
      <c r="C13" s="5" t="s">
        <v>113</v>
      </c>
      <c r="D13" s="18"/>
      <c r="E13" s="8">
        <v>4.4260000000000002</v>
      </c>
      <c r="F13" s="9">
        <v>13769</v>
      </c>
      <c r="G13" s="18"/>
      <c r="H13" s="8">
        <v>0</v>
      </c>
      <c r="I13" s="9">
        <v>0</v>
      </c>
      <c r="J13" s="18"/>
      <c r="K13" s="8">
        <v>4.4260000000000002</v>
      </c>
      <c r="L13" s="9">
        <v>13769</v>
      </c>
      <c r="M13" s="33">
        <v>23</v>
      </c>
    </row>
    <row r="14" spans="1:13" x14ac:dyDescent="0.2">
      <c r="A14" s="10">
        <v>38353</v>
      </c>
      <c r="B14" s="5" t="s">
        <v>71</v>
      </c>
      <c r="C14" s="5" t="s">
        <v>114</v>
      </c>
      <c r="D14" s="18"/>
      <c r="E14" s="8">
        <v>2.9832000000000001</v>
      </c>
      <c r="F14" s="9">
        <v>9316</v>
      </c>
      <c r="G14" s="18"/>
      <c r="H14" s="8">
        <v>2.0799999999999999E-2</v>
      </c>
      <c r="I14" s="9">
        <v>70</v>
      </c>
      <c r="J14" s="18"/>
      <c r="K14" s="8">
        <v>3.004</v>
      </c>
      <c r="L14" s="9">
        <v>9386</v>
      </c>
      <c r="M14" s="33">
        <v>19</v>
      </c>
    </row>
    <row r="15" spans="1:13" x14ac:dyDescent="0.2">
      <c r="A15" s="10">
        <v>38384</v>
      </c>
      <c r="B15" s="5" t="s">
        <v>71</v>
      </c>
      <c r="C15" s="5" t="s">
        <v>114</v>
      </c>
      <c r="D15" s="18"/>
      <c r="E15" s="8">
        <v>1.4897</v>
      </c>
      <c r="F15" s="9">
        <v>4499</v>
      </c>
      <c r="G15" s="18"/>
      <c r="H15" s="8">
        <v>0</v>
      </c>
      <c r="I15" s="9">
        <v>0</v>
      </c>
      <c r="J15" s="18"/>
      <c r="K15" s="8">
        <v>1.4897</v>
      </c>
      <c r="L15" s="9">
        <v>4499</v>
      </c>
      <c r="M15" s="33">
        <v>20</v>
      </c>
    </row>
    <row r="16" spans="1:13" x14ac:dyDescent="0.2">
      <c r="A16" s="10">
        <v>38412</v>
      </c>
      <c r="B16" s="5" t="s">
        <v>71</v>
      </c>
      <c r="C16" s="5" t="s">
        <v>114</v>
      </c>
      <c r="D16" s="18"/>
      <c r="E16" s="8">
        <v>1.8376999999999999</v>
      </c>
      <c r="F16" s="9">
        <v>5414</v>
      </c>
      <c r="G16" s="18"/>
      <c r="H16" s="8">
        <v>0</v>
      </c>
      <c r="I16" s="9">
        <v>0</v>
      </c>
      <c r="J16" s="18"/>
      <c r="K16" s="8">
        <v>1.8376999999999999</v>
      </c>
      <c r="L16" s="9">
        <v>5414</v>
      </c>
      <c r="M16" s="33">
        <v>22</v>
      </c>
    </row>
    <row r="17" spans="1:13" x14ac:dyDescent="0.2">
      <c r="A17" s="10">
        <v>38443</v>
      </c>
      <c r="B17" s="5" t="s">
        <v>72</v>
      </c>
      <c r="C17" s="5" t="s">
        <v>115</v>
      </c>
      <c r="D17" s="18"/>
      <c r="E17" s="8">
        <v>3.2000000000000001E-2</v>
      </c>
      <c r="F17" s="9">
        <v>100</v>
      </c>
      <c r="G17" s="18"/>
      <c r="H17" s="8">
        <v>0</v>
      </c>
      <c r="I17" s="9">
        <v>0</v>
      </c>
      <c r="J17" s="18"/>
      <c r="K17" s="8">
        <v>3.2000000000000001E-2</v>
      </c>
      <c r="L17" s="9">
        <v>100</v>
      </c>
      <c r="M17" s="33">
        <v>20</v>
      </c>
    </row>
    <row r="18" spans="1:13" x14ac:dyDescent="0.2">
      <c r="A18" s="10">
        <v>38473</v>
      </c>
      <c r="B18" s="5" t="s">
        <v>72</v>
      </c>
      <c r="C18" s="5" t="s">
        <v>115</v>
      </c>
      <c r="D18" s="18"/>
      <c r="E18" s="8">
        <v>0</v>
      </c>
      <c r="F18" s="9">
        <v>0</v>
      </c>
      <c r="G18" s="18"/>
      <c r="H18" s="8">
        <v>0</v>
      </c>
      <c r="I18" s="9">
        <v>0</v>
      </c>
      <c r="J18" s="18"/>
      <c r="K18" s="8">
        <v>0</v>
      </c>
      <c r="L18" s="9">
        <v>0</v>
      </c>
      <c r="M18" s="33">
        <v>21</v>
      </c>
    </row>
    <row r="19" spans="1:13" x14ac:dyDescent="0.2">
      <c r="A19" s="10">
        <v>38504</v>
      </c>
      <c r="B19" s="5" t="s">
        <v>72</v>
      </c>
      <c r="C19" s="5" t="s">
        <v>115</v>
      </c>
      <c r="D19" s="18"/>
      <c r="E19" s="8">
        <v>0</v>
      </c>
      <c r="F19" s="9">
        <v>0</v>
      </c>
      <c r="G19" s="18"/>
      <c r="H19" s="8">
        <v>0</v>
      </c>
      <c r="I19" s="9">
        <v>0</v>
      </c>
      <c r="J19" s="18"/>
      <c r="K19" s="8">
        <v>0</v>
      </c>
      <c r="L19" s="9">
        <v>0</v>
      </c>
      <c r="M19" s="33">
        <v>22</v>
      </c>
    </row>
    <row r="20" spans="1:13" x14ac:dyDescent="0.2">
      <c r="A20" s="10">
        <v>38534</v>
      </c>
      <c r="B20" s="5" t="s">
        <v>72</v>
      </c>
      <c r="C20" s="5" t="s">
        <v>116</v>
      </c>
      <c r="D20" s="18"/>
      <c r="E20" s="8">
        <v>0</v>
      </c>
      <c r="F20" s="9">
        <v>0</v>
      </c>
      <c r="G20" s="18"/>
      <c r="H20" s="8">
        <v>0</v>
      </c>
      <c r="I20" s="9">
        <v>0</v>
      </c>
      <c r="J20" s="18"/>
      <c r="K20" s="8">
        <v>0</v>
      </c>
      <c r="L20" s="9">
        <v>0</v>
      </c>
      <c r="M20" s="33">
        <v>22</v>
      </c>
    </row>
    <row r="21" spans="1:13" x14ac:dyDescent="0.2">
      <c r="A21" s="10">
        <v>38565</v>
      </c>
      <c r="B21" s="5" t="s">
        <v>72</v>
      </c>
      <c r="C21" s="5" t="s">
        <v>116</v>
      </c>
      <c r="D21" s="18"/>
      <c r="E21" s="8">
        <v>0</v>
      </c>
      <c r="F21" s="9">
        <v>0</v>
      </c>
      <c r="G21" s="18"/>
      <c r="H21" s="8">
        <v>0</v>
      </c>
      <c r="I21" s="9">
        <v>0</v>
      </c>
      <c r="J21" s="18"/>
      <c r="K21" s="8">
        <v>0</v>
      </c>
      <c r="L21" s="9">
        <v>0</v>
      </c>
      <c r="M21" s="33">
        <v>22</v>
      </c>
    </row>
    <row r="22" spans="1:13" x14ac:dyDescent="0.2">
      <c r="A22" s="10">
        <v>38596</v>
      </c>
      <c r="B22" s="5" t="s">
        <v>72</v>
      </c>
      <c r="C22" s="5" t="s">
        <v>116</v>
      </c>
      <c r="D22" s="18"/>
      <c r="E22" s="8">
        <v>0</v>
      </c>
      <c r="F22" s="9">
        <v>0</v>
      </c>
      <c r="G22" s="18"/>
      <c r="H22" s="8">
        <v>0</v>
      </c>
      <c r="I22" s="9">
        <v>0</v>
      </c>
      <c r="J22" s="18"/>
      <c r="K22" s="8">
        <v>0</v>
      </c>
      <c r="L22" s="9">
        <v>0</v>
      </c>
      <c r="M22" s="33">
        <v>21</v>
      </c>
    </row>
    <row r="23" spans="1:13" x14ac:dyDescent="0.2">
      <c r="A23" s="10">
        <v>38626</v>
      </c>
      <c r="B23" s="5" t="s">
        <v>72</v>
      </c>
      <c r="C23" s="5" t="s">
        <v>117</v>
      </c>
      <c r="D23" s="18"/>
      <c r="E23" s="8">
        <v>0</v>
      </c>
      <c r="F23" s="9">
        <v>0</v>
      </c>
      <c r="G23" s="18"/>
      <c r="H23" s="8">
        <v>0</v>
      </c>
      <c r="I23" s="9">
        <v>0</v>
      </c>
      <c r="J23" s="18"/>
      <c r="K23" s="8">
        <v>0</v>
      </c>
      <c r="L23" s="9">
        <v>0</v>
      </c>
      <c r="M23" s="33">
        <v>20</v>
      </c>
    </row>
    <row r="24" spans="1:13" x14ac:dyDescent="0.2">
      <c r="A24" s="10">
        <v>38657</v>
      </c>
      <c r="B24" s="5" t="s">
        <v>72</v>
      </c>
      <c r="C24" s="5" t="s">
        <v>117</v>
      </c>
      <c r="D24" s="18"/>
      <c r="E24" s="8">
        <v>0</v>
      </c>
      <c r="F24" s="9">
        <v>0</v>
      </c>
      <c r="G24" s="18"/>
      <c r="H24" s="8">
        <v>0</v>
      </c>
      <c r="I24" s="9">
        <v>0</v>
      </c>
      <c r="J24" s="18"/>
      <c r="K24" s="8">
        <v>0</v>
      </c>
      <c r="L24" s="9">
        <v>0</v>
      </c>
      <c r="M24" s="33">
        <v>20</v>
      </c>
    </row>
    <row r="25" spans="1:13" x14ac:dyDescent="0.2">
      <c r="A25" s="10">
        <v>38687</v>
      </c>
      <c r="B25" s="5" t="s">
        <v>72</v>
      </c>
      <c r="C25" s="5" t="s">
        <v>117</v>
      </c>
      <c r="D25" s="18"/>
      <c r="E25" s="8">
        <v>0</v>
      </c>
      <c r="F25" s="9">
        <v>0</v>
      </c>
      <c r="G25" s="18"/>
      <c r="H25" s="8">
        <v>0</v>
      </c>
      <c r="I25" s="9">
        <v>0</v>
      </c>
      <c r="J25" s="18"/>
      <c r="K25" s="8">
        <v>0</v>
      </c>
      <c r="L25" s="9">
        <v>0</v>
      </c>
      <c r="M25" s="33">
        <v>22</v>
      </c>
    </row>
    <row r="26" spans="1:13" x14ac:dyDescent="0.2">
      <c r="A26" s="10">
        <v>38718</v>
      </c>
      <c r="B26" s="5" t="s">
        <v>72</v>
      </c>
      <c r="C26" s="5" t="s">
        <v>118</v>
      </c>
      <c r="D26" s="18"/>
      <c r="E26" s="8">
        <v>0</v>
      </c>
      <c r="F26" s="9">
        <v>0</v>
      </c>
      <c r="G26" s="18"/>
      <c r="H26" s="8">
        <v>0</v>
      </c>
      <c r="I26" s="9">
        <v>0</v>
      </c>
      <c r="J26" s="18"/>
      <c r="K26" s="8">
        <v>0</v>
      </c>
      <c r="L26" s="9">
        <v>0</v>
      </c>
      <c r="M26" s="33">
        <v>20</v>
      </c>
    </row>
    <row r="27" spans="1:13" x14ac:dyDescent="0.2">
      <c r="A27" s="10">
        <v>38749</v>
      </c>
      <c r="B27" s="5" t="s">
        <v>72</v>
      </c>
      <c r="C27" s="5" t="s">
        <v>118</v>
      </c>
      <c r="D27" s="18"/>
      <c r="E27" s="8">
        <v>0</v>
      </c>
      <c r="F27" s="9">
        <v>0</v>
      </c>
      <c r="G27" s="18"/>
      <c r="H27" s="8">
        <v>0</v>
      </c>
      <c r="I27" s="9">
        <v>0</v>
      </c>
      <c r="J27" s="18"/>
      <c r="K27" s="8">
        <v>0</v>
      </c>
      <c r="L27" s="9">
        <v>0</v>
      </c>
      <c r="M27" s="33">
        <v>19</v>
      </c>
    </row>
    <row r="28" spans="1:13" x14ac:dyDescent="0.2">
      <c r="A28" s="10">
        <v>38777</v>
      </c>
      <c r="B28" s="5" t="s">
        <v>72</v>
      </c>
      <c r="C28" s="5" t="s">
        <v>118</v>
      </c>
      <c r="D28" s="18"/>
      <c r="E28" s="8">
        <v>0</v>
      </c>
      <c r="F28" s="9">
        <v>0</v>
      </c>
      <c r="G28" s="18"/>
      <c r="H28" s="8">
        <v>8.9999999999999998E-4</v>
      </c>
      <c r="I28" s="9">
        <v>2</v>
      </c>
      <c r="J28" s="18"/>
      <c r="K28" s="8">
        <v>8.9999999999999998E-4</v>
      </c>
      <c r="L28" s="9">
        <v>2</v>
      </c>
      <c r="M28" s="33">
        <v>22</v>
      </c>
    </row>
    <row r="29" spans="1:13" x14ac:dyDescent="0.2">
      <c r="A29" s="10">
        <v>38808</v>
      </c>
      <c r="B29" s="5" t="s">
        <v>73</v>
      </c>
      <c r="C29" s="5" t="s">
        <v>119</v>
      </c>
      <c r="D29" s="18"/>
      <c r="E29" s="8">
        <v>0</v>
      </c>
      <c r="F29" s="9">
        <v>0</v>
      </c>
      <c r="G29" s="18"/>
      <c r="H29" s="8">
        <v>0</v>
      </c>
      <c r="I29" s="9">
        <v>0</v>
      </c>
      <c r="J29" s="18"/>
      <c r="K29" s="8">
        <v>0</v>
      </c>
      <c r="L29" s="9">
        <v>0</v>
      </c>
      <c r="M29" s="33">
        <v>18</v>
      </c>
    </row>
    <row r="30" spans="1:13" x14ac:dyDescent="0.2">
      <c r="A30" s="10">
        <v>38838</v>
      </c>
      <c r="B30" s="5" t="s">
        <v>73</v>
      </c>
      <c r="C30" s="5" t="s">
        <v>119</v>
      </c>
      <c r="D30" s="18"/>
      <c r="E30" s="8">
        <v>0</v>
      </c>
      <c r="F30" s="9">
        <v>0</v>
      </c>
      <c r="G30" s="18"/>
      <c r="H30" s="8">
        <v>0</v>
      </c>
      <c r="I30" s="9">
        <v>0</v>
      </c>
      <c r="J30" s="18"/>
      <c r="K30" s="8">
        <v>0</v>
      </c>
      <c r="L30" s="9">
        <v>0</v>
      </c>
      <c r="M30" s="33">
        <v>22</v>
      </c>
    </row>
    <row r="31" spans="1:13" x14ac:dyDescent="0.2">
      <c r="A31" s="10">
        <v>38869</v>
      </c>
      <c r="B31" s="5" t="s">
        <v>73</v>
      </c>
      <c r="C31" s="5" t="s">
        <v>119</v>
      </c>
      <c r="D31" s="18"/>
      <c r="E31" s="8">
        <v>0</v>
      </c>
      <c r="F31" s="9">
        <v>0</v>
      </c>
      <c r="G31" s="18"/>
      <c r="H31" s="8">
        <v>0</v>
      </c>
      <c r="I31" s="9">
        <v>0</v>
      </c>
      <c r="J31" s="18"/>
      <c r="K31" s="8">
        <v>0</v>
      </c>
      <c r="L31" s="9">
        <v>0</v>
      </c>
      <c r="M31" s="33">
        <v>23</v>
      </c>
    </row>
    <row r="32" spans="1:13" x14ac:dyDescent="0.2">
      <c r="A32" s="10">
        <v>38899</v>
      </c>
      <c r="B32" s="5" t="s">
        <v>73</v>
      </c>
      <c r="C32" s="5" t="s">
        <v>120</v>
      </c>
      <c r="D32" s="18"/>
      <c r="E32" s="8">
        <v>5.9999999999999995E-4</v>
      </c>
      <c r="F32" s="9">
        <v>2</v>
      </c>
      <c r="G32" s="18"/>
      <c r="H32" s="8">
        <v>2E-3</v>
      </c>
      <c r="I32" s="9">
        <v>6</v>
      </c>
      <c r="J32" s="18"/>
      <c r="K32" s="8">
        <v>2.5999999999999999E-3</v>
      </c>
      <c r="L32" s="9">
        <v>8</v>
      </c>
      <c r="M32" s="33">
        <v>21</v>
      </c>
    </row>
    <row r="33" spans="1:13" x14ac:dyDescent="0.2">
      <c r="A33" s="10">
        <v>38930</v>
      </c>
      <c r="B33" s="5" t="s">
        <v>73</v>
      </c>
      <c r="C33" s="5" t="s">
        <v>120</v>
      </c>
      <c r="D33" s="18"/>
      <c r="E33" s="8">
        <v>0</v>
      </c>
      <c r="F33" s="9">
        <v>0</v>
      </c>
      <c r="G33" s="18"/>
      <c r="H33" s="8">
        <v>0</v>
      </c>
      <c r="I33" s="9">
        <v>0</v>
      </c>
      <c r="J33" s="18"/>
      <c r="K33" s="8">
        <v>0</v>
      </c>
      <c r="L33" s="9">
        <v>0</v>
      </c>
      <c r="M33" s="33">
        <v>22</v>
      </c>
    </row>
    <row r="34" spans="1:13" x14ac:dyDescent="0.2">
      <c r="A34" s="10">
        <v>38961</v>
      </c>
      <c r="B34" s="5" t="s">
        <v>73</v>
      </c>
      <c r="C34" s="5" t="s">
        <v>120</v>
      </c>
      <c r="D34" s="18"/>
      <c r="E34" s="8">
        <v>0</v>
      </c>
      <c r="F34" s="9">
        <v>0</v>
      </c>
      <c r="G34" s="18"/>
      <c r="H34" s="8">
        <v>0</v>
      </c>
      <c r="I34" s="9">
        <v>0</v>
      </c>
      <c r="J34" s="18"/>
      <c r="K34" s="8">
        <v>0</v>
      </c>
      <c r="L34" s="9">
        <v>0</v>
      </c>
      <c r="M34" s="33">
        <v>21</v>
      </c>
    </row>
    <row r="35" spans="1:13" x14ac:dyDescent="0.2">
      <c r="A35" s="10">
        <v>38991</v>
      </c>
      <c r="B35" s="5" t="s">
        <v>73</v>
      </c>
      <c r="C35" s="5" t="s">
        <v>121</v>
      </c>
      <c r="D35" s="18"/>
      <c r="E35" s="8">
        <v>0</v>
      </c>
      <c r="F35" s="9">
        <v>0</v>
      </c>
      <c r="G35" s="18"/>
      <c r="H35" s="8">
        <v>0</v>
      </c>
      <c r="I35" s="9">
        <v>0</v>
      </c>
      <c r="J35" s="18"/>
      <c r="K35" s="8">
        <v>0</v>
      </c>
      <c r="L35" s="9">
        <v>0</v>
      </c>
      <c r="M35" s="33">
        <v>20</v>
      </c>
    </row>
    <row r="36" spans="1:13" x14ac:dyDescent="0.2">
      <c r="A36" s="10">
        <v>39022</v>
      </c>
      <c r="B36" s="5" t="s">
        <v>73</v>
      </c>
      <c r="C36" s="5" t="s">
        <v>121</v>
      </c>
      <c r="D36" s="18"/>
      <c r="E36" s="8">
        <v>0</v>
      </c>
      <c r="F36" s="9">
        <v>0</v>
      </c>
      <c r="G36" s="18"/>
      <c r="H36" s="8">
        <v>0</v>
      </c>
      <c r="I36" s="9">
        <v>0</v>
      </c>
      <c r="J36" s="18"/>
      <c r="K36" s="8">
        <v>0</v>
      </c>
      <c r="L36" s="9">
        <v>0</v>
      </c>
      <c r="M36" s="33">
        <v>22</v>
      </c>
    </row>
    <row r="37" spans="1:13" x14ac:dyDescent="0.2">
      <c r="A37" s="10">
        <v>39052</v>
      </c>
      <c r="B37" s="5" t="s">
        <v>73</v>
      </c>
      <c r="C37" s="5" t="s">
        <v>121</v>
      </c>
      <c r="D37" s="18"/>
      <c r="E37" s="8">
        <v>0</v>
      </c>
      <c r="F37" s="9">
        <v>0</v>
      </c>
      <c r="G37" s="18"/>
      <c r="H37" s="8">
        <v>0</v>
      </c>
      <c r="I37" s="9">
        <v>0</v>
      </c>
      <c r="J37" s="18"/>
      <c r="K37" s="8">
        <v>0</v>
      </c>
      <c r="L37" s="9">
        <v>0</v>
      </c>
      <c r="M37" s="33">
        <v>20</v>
      </c>
    </row>
    <row r="38" spans="1:13" x14ac:dyDescent="0.2">
      <c r="A38" s="10">
        <v>39083</v>
      </c>
      <c r="B38" s="5" t="s">
        <v>73</v>
      </c>
      <c r="C38" s="5" t="s">
        <v>122</v>
      </c>
      <c r="D38" s="18"/>
      <c r="E38" s="8">
        <v>0</v>
      </c>
      <c r="F38" s="9">
        <v>0</v>
      </c>
      <c r="G38" s="18"/>
      <c r="H38" s="8">
        <v>0</v>
      </c>
      <c r="I38" s="9">
        <v>0</v>
      </c>
      <c r="J38" s="18"/>
      <c r="K38" s="8">
        <v>0</v>
      </c>
      <c r="L38" s="9">
        <v>0</v>
      </c>
      <c r="M38" s="33">
        <v>20</v>
      </c>
    </row>
    <row r="39" spans="1:13" x14ac:dyDescent="0.2">
      <c r="A39" s="10">
        <v>39114</v>
      </c>
      <c r="B39" s="5" t="s">
        <v>73</v>
      </c>
      <c r="C39" s="5" t="s">
        <v>122</v>
      </c>
      <c r="D39" s="18"/>
      <c r="E39" s="8">
        <v>0</v>
      </c>
      <c r="F39" s="9">
        <v>0</v>
      </c>
      <c r="G39" s="18"/>
      <c r="H39" s="8">
        <v>0</v>
      </c>
      <c r="I39" s="9">
        <v>0</v>
      </c>
      <c r="J39" s="18"/>
      <c r="K39" s="8">
        <v>0</v>
      </c>
      <c r="L39" s="9">
        <v>0</v>
      </c>
      <c r="M39" s="33">
        <v>19</v>
      </c>
    </row>
    <row r="40" spans="1:13" x14ac:dyDescent="0.2">
      <c r="A40" s="10">
        <v>39142</v>
      </c>
      <c r="B40" s="5" t="s">
        <v>73</v>
      </c>
      <c r="C40" s="5" t="s">
        <v>122</v>
      </c>
      <c r="D40" s="18"/>
      <c r="E40" s="8">
        <v>0</v>
      </c>
      <c r="F40" s="9">
        <v>0</v>
      </c>
      <c r="G40" s="18"/>
      <c r="H40" s="8">
        <v>0</v>
      </c>
      <c r="I40" s="9">
        <v>0</v>
      </c>
      <c r="J40" s="18"/>
      <c r="K40" s="8">
        <v>0</v>
      </c>
      <c r="L40" s="9">
        <v>0</v>
      </c>
      <c r="M40" s="33">
        <v>21</v>
      </c>
    </row>
    <row r="41" spans="1:13" x14ac:dyDescent="0.2">
      <c r="A41" s="10">
        <v>39173</v>
      </c>
      <c r="B41" s="5" t="s">
        <v>74</v>
      </c>
      <c r="C41" s="5" t="s">
        <v>123</v>
      </c>
      <c r="D41" s="18"/>
      <c r="E41" s="8">
        <v>0</v>
      </c>
      <c r="F41" s="9">
        <v>0</v>
      </c>
      <c r="G41" s="18"/>
      <c r="H41" s="8">
        <v>0</v>
      </c>
      <c r="I41" s="9">
        <v>0</v>
      </c>
      <c r="J41" s="18"/>
      <c r="K41" s="8">
        <v>0</v>
      </c>
      <c r="L41" s="9">
        <v>0</v>
      </c>
      <c r="M41" s="33">
        <v>20</v>
      </c>
    </row>
    <row r="42" spans="1:13" x14ac:dyDescent="0.2">
      <c r="A42" s="10">
        <v>39203</v>
      </c>
      <c r="B42" s="5" t="s">
        <v>74</v>
      </c>
      <c r="C42" s="5" t="s">
        <v>123</v>
      </c>
      <c r="D42" s="18"/>
      <c r="E42" s="8">
        <v>0</v>
      </c>
      <c r="F42" s="9">
        <v>0</v>
      </c>
      <c r="G42" s="18"/>
      <c r="H42" s="8">
        <v>6.9999999999999999E-4</v>
      </c>
      <c r="I42" s="9">
        <v>3</v>
      </c>
      <c r="J42" s="18"/>
      <c r="K42" s="8">
        <v>6.9999999999999999E-4</v>
      </c>
      <c r="L42" s="9">
        <v>3</v>
      </c>
      <c r="M42" s="33">
        <v>21</v>
      </c>
    </row>
    <row r="43" spans="1:13" x14ac:dyDescent="0.2">
      <c r="A43" s="10">
        <v>39234</v>
      </c>
      <c r="B43" s="5" t="s">
        <v>74</v>
      </c>
      <c r="C43" s="5" t="s">
        <v>123</v>
      </c>
      <c r="D43" s="18"/>
      <c r="E43" s="8">
        <v>0.28320000000000001</v>
      </c>
      <c r="F43" s="9">
        <v>778</v>
      </c>
      <c r="G43" s="18"/>
      <c r="H43" s="8">
        <v>0</v>
      </c>
      <c r="I43" s="9">
        <v>0</v>
      </c>
      <c r="J43" s="18"/>
      <c r="K43" s="8">
        <v>0.28320000000000001</v>
      </c>
      <c r="L43" s="9">
        <v>778</v>
      </c>
      <c r="M43" s="33">
        <v>21</v>
      </c>
    </row>
    <row r="44" spans="1:13" x14ac:dyDescent="0.2">
      <c r="A44" s="10">
        <v>39264</v>
      </c>
      <c r="B44" s="5" t="s">
        <v>74</v>
      </c>
      <c r="C44" s="5" t="s">
        <v>124</v>
      </c>
      <c r="D44" s="18"/>
      <c r="E44" s="8">
        <v>4.0000000000000002E-4</v>
      </c>
      <c r="F44" s="9">
        <v>1</v>
      </c>
      <c r="G44" s="18"/>
      <c r="H44" s="8">
        <v>2.0000000000000001E-4</v>
      </c>
      <c r="I44" s="9">
        <v>1</v>
      </c>
      <c r="J44" s="18"/>
      <c r="K44" s="8">
        <v>5.9999999999999995E-4</v>
      </c>
      <c r="L44" s="9">
        <v>2</v>
      </c>
      <c r="M44" s="33">
        <v>22</v>
      </c>
    </row>
    <row r="45" spans="1:13" x14ac:dyDescent="0.2">
      <c r="A45" s="10">
        <v>39295</v>
      </c>
      <c r="B45" s="5" t="s">
        <v>74</v>
      </c>
      <c r="C45" s="5" t="s">
        <v>124</v>
      </c>
      <c r="D45" s="18"/>
      <c r="E45" s="8">
        <v>4.0000000000000002E-4</v>
      </c>
      <c r="F45" s="9">
        <v>1</v>
      </c>
      <c r="G45" s="18"/>
      <c r="H45" s="8">
        <v>2.9999999999999997E-4</v>
      </c>
      <c r="I45" s="9">
        <v>1</v>
      </c>
      <c r="J45" s="18"/>
      <c r="K45" s="8">
        <v>6.9999999999999999E-4</v>
      </c>
      <c r="L45" s="9">
        <v>2</v>
      </c>
      <c r="M45" s="33">
        <v>22</v>
      </c>
    </row>
    <row r="46" spans="1:13" x14ac:dyDescent="0.2">
      <c r="A46" s="10">
        <v>39326</v>
      </c>
      <c r="B46" s="5" t="s">
        <v>74</v>
      </c>
      <c r="C46" s="5" t="s">
        <v>124</v>
      </c>
      <c r="D46" s="18"/>
      <c r="E46" s="8">
        <v>0</v>
      </c>
      <c r="F46" s="9">
        <v>0</v>
      </c>
      <c r="G46" s="18"/>
      <c r="H46" s="8">
        <v>0</v>
      </c>
      <c r="I46" s="9">
        <v>0</v>
      </c>
      <c r="J46" s="18"/>
      <c r="K46" s="8">
        <v>0</v>
      </c>
      <c r="L46" s="9">
        <v>0</v>
      </c>
      <c r="M46" s="33">
        <v>20</v>
      </c>
    </row>
    <row r="47" spans="1:13" x14ac:dyDescent="0.2">
      <c r="A47" s="10">
        <v>39356</v>
      </c>
      <c r="B47" s="5" t="s">
        <v>74</v>
      </c>
      <c r="C47" s="5" t="s">
        <v>125</v>
      </c>
      <c r="D47" s="18"/>
      <c r="E47" s="8">
        <v>4.0000000000000002E-4</v>
      </c>
      <c r="F47" s="9">
        <v>1</v>
      </c>
      <c r="G47" s="18"/>
      <c r="H47" s="8">
        <v>0</v>
      </c>
      <c r="I47" s="9">
        <v>0</v>
      </c>
      <c r="J47" s="18"/>
      <c r="K47" s="8">
        <v>4.0000000000000002E-4</v>
      </c>
      <c r="L47" s="9">
        <v>1</v>
      </c>
      <c r="M47" s="33">
        <v>22</v>
      </c>
    </row>
    <row r="48" spans="1:13" x14ac:dyDescent="0.2">
      <c r="A48" s="10">
        <v>39387</v>
      </c>
      <c r="B48" s="5" t="s">
        <v>74</v>
      </c>
      <c r="C48" s="5" t="s">
        <v>125</v>
      </c>
      <c r="D48" s="18"/>
      <c r="E48" s="8">
        <v>0</v>
      </c>
      <c r="F48" s="9">
        <v>0</v>
      </c>
      <c r="G48" s="18"/>
      <c r="H48" s="8">
        <v>0</v>
      </c>
      <c r="I48" s="9">
        <v>0</v>
      </c>
      <c r="J48" s="18"/>
      <c r="K48" s="8">
        <v>0</v>
      </c>
      <c r="L48" s="9">
        <v>0</v>
      </c>
      <c r="M48" s="33">
        <v>22</v>
      </c>
    </row>
    <row r="49" spans="1:13" x14ac:dyDescent="0.2">
      <c r="A49" s="10">
        <v>39417</v>
      </c>
      <c r="B49" s="5" t="s">
        <v>74</v>
      </c>
      <c r="C49" s="5" t="s">
        <v>125</v>
      </c>
      <c r="D49" s="18"/>
      <c r="E49" s="8">
        <v>0</v>
      </c>
      <c r="F49" s="9">
        <v>0</v>
      </c>
      <c r="G49" s="18"/>
      <c r="H49" s="8">
        <v>2.3E-3</v>
      </c>
      <c r="I49" s="9">
        <v>10</v>
      </c>
      <c r="J49" s="18"/>
      <c r="K49" s="8">
        <v>2.3E-3</v>
      </c>
      <c r="L49" s="9">
        <v>10</v>
      </c>
      <c r="M49" s="33">
        <v>19</v>
      </c>
    </row>
    <row r="50" spans="1:13" x14ac:dyDescent="0.2">
      <c r="A50" s="10">
        <v>39448</v>
      </c>
      <c r="B50" s="5" t="s">
        <v>74</v>
      </c>
      <c r="C50" s="5" t="s">
        <v>126</v>
      </c>
      <c r="D50" s="18"/>
      <c r="E50" s="8">
        <v>0</v>
      </c>
      <c r="F50" s="9">
        <v>0</v>
      </c>
      <c r="G50" s="18"/>
      <c r="H50" s="8">
        <v>0</v>
      </c>
      <c r="I50" s="9">
        <v>0</v>
      </c>
      <c r="J50" s="18"/>
      <c r="K50" s="8">
        <v>0</v>
      </c>
      <c r="L50" s="9">
        <v>0</v>
      </c>
      <c r="M50" s="33">
        <v>23</v>
      </c>
    </row>
    <row r="51" spans="1:13" x14ac:dyDescent="0.2">
      <c r="A51" s="10">
        <v>39479</v>
      </c>
      <c r="B51" s="5" t="s">
        <v>74</v>
      </c>
      <c r="C51" s="5" t="s">
        <v>126</v>
      </c>
      <c r="D51" s="18"/>
      <c r="E51" s="8">
        <v>0</v>
      </c>
      <c r="F51" s="9">
        <v>0</v>
      </c>
      <c r="G51" s="18"/>
      <c r="H51" s="8">
        <v>0</v>
      </c>
      <c r="I51" s="9">
        <v>0</v>
      </c>
      <c r="J51" s="18"/>
      <c r="K51" s="8">
        <v>0</v>
      </c>
      <c r="L51" s="9">
        <v>0</v>
      </c>
      <c r="M51" s="33">
        <v>21</v>
      </c>
    </row>
    <row r="52" spans="1:13" x14ac:dyDescent="0.2">
      <c r="A52" s="10">
        <v>39508</v>
      </c>
      <c r="B52" s="5" t="s">
        <v>74</v>
      </c>
      <c r="C52" s="5" t="s">
        <v>126</v>
      </c>
      <c r="D52" s="18"/>
      <c r="E52" s="8">
        <v>0.1022</v>
      </c>
      <c r="F52" s="9">
        <v>380</v>
      </c>
      <c r="G52" s="18"/>
      <c r="H52" s="8">
        <v>0</v>
      </c>
      <c r="I52" s="9">
        <v>0</v>
      </c>
      <c r="J52" s="18"/>
      <c r="K52" s="8">
        <v>0.1022</v>
      </c>
      <c r="L52" s="9">
        <v>380</v>
      </c>
      <c r="M52" s="33">
        <v>18</v>
      </c>
    </row>
    <row r="53" spans="1:13" x14ac:dyDescent="0.2">
      <c r="A53" s="10">
        <v>39539</v>
      </c>
      <c r="B53" s="5" t="s">
        <v>75</v>
      </c>
      <c r="C53" s="5" t="s">
        <v>127</v>
      </c>
      <c r="D53" s="18"/>
      <c r="E53" s="8">
        <v>9.1200000000000003E-2</v>
      </c>
      <c r="F53" s="9">
        <v>373</v>
      </c>
      <c r="G53" s="18"/>
      <c r="H53" s="8">
        <v>0</v>
      </c>
      <c r="I53" s="9">
        <v>0</v>
      </c>
      <c r="J53" s="18"/>
      <c r="K53" s="8">
        <v>9.1200000000000003E-2</v>
      </c>
      <c r="L53" s="9">
        <v>373</v>
      </c>
      <c r="M53" s="33">
        <v>20</v>
      </c>
    </row>
    <row r="54" spans="1:13" x14ac:dyDescent="0.2">
      <c r="A54" s="10">
        <v>39569</v>
      </c>
      <c r="B54" s="5" t="s">
        <v>75</v>
      </c>
      <c r="C54" s="5" t="s">
        <v>127</v>
      </c>
      <c r="D54" s="18"/>
      <c r="E54" s="8">
        <v>0</v>
      </c>
      <c r="F54" s="9">
        <v>0</v>
      </c>
      <c r="G54" s="18"/>
      <c r="H54" s="8">
        <v>0</v>
      </c>
      <c r="I54" s="9">
        <v>0</v>
      </c>
      <c r="J54" s="18"/>
      <c r="K54" s="8">
        <v>0</v>
      </c>
      <c r="L54" s="9">
        <v>0</v>
      </c>
      <c r="M54" s="33">
        <v>20</v>
      </c>
    </row>
    <row r="55" spans="1:13" x14ac:dyDescent="0.2">
      <c r="A55" s="10">
        <v>39600</v>
      </c>
      <c r="B55" s="5" t="s">
        <v>75</v>
      </c>
      <c r="C55" s="5" t="s">
        <v>127</v>
      </c>
      <c r="D55" s="18"/>
      <c r="E55" s="8">
        <v>0</v>
      </c>
      <c r="F55" s="9">
        <v>0</v>
      </c>
      <c r="G55" s="18"/>
      <c r="H55" s="8">
        <v>0</v>
      </c>
      <c r="I55" s="9">
        <v>0</v>
      </c>
      <c r="J55" s="18"/>
      <c r="K55" s="8">
        <v>0</v>
      </c>
      <c r="L55" s="9">
        <v>0</v>
      </c>
      <c r="M55" s="33">
        <v>21</v>
      </c>
    </row>
    <row r="56" spans="1:13" x14ac:dyDescent="0.2">
      <c r="A56" s="10">
        <v>39630</v>
      </c>
      <c r="B56" s="5" t="s">
        <v>75</v>
      </c>
      <c r="C56" s="5" t="s">
        <v>128</v>
      </c>
      <c r="D56" s="18"/>
      <c r="E56" s="8">
        <v>0</v>
      </c>
      <c r="F56" s="9">
        <v>0</v>
      </c>
      <c r="G56" s="18"/>
      <c r="H56" s="8">
        <v>0</v>
      </c>
      <c r="I56" s="9">
        <v>0</v>
      </c>
      <c r="J56" s="18"/>
      <c r="K56" s="8">
        <v>0</v>
      </c>
      <c r="L56" s="9">
        <v>0</v>
      </c>
      <c r="M56" s="33">
        <v>23</v>
      </c>
    </row>
    <row r="57" spans="1:13" x14ac:dyDescent="0.2">
      <c r="A57" s="10">
        <v>39661</v>
      </c>
      <c r="B57" s="5" t="s">
        <v>75</v>
      </c>
      <c r="C57" s="5" t="s">
        <v>128</v>
      </c>
      <c r="D57" s="18"/>
      <c r="E57" s="8">
        <v>0</v>
      </c>
      <c r="F57" s="9">
        <v>0</v>
      </c>
      <c r="G57" s="18"/>
      <c r="H57" s="8">
        <v>0</v>
      </c>
      <c r="I57" s="9">
        <v>0</v>
      </c>
      <c r="J57" s="18"/>
      <c r="K57" s="8">
        <v>0</v>
      </c>
      <c r="L57" s="9">
        <v>0</v>
      </c>
      <c r="M57" s="33">
        <v>20</v>
      </c>
    </row>
    <row r="58" spans="1:13" x14ac:dyDescent="0.2">
      <c r="A58" s="10">
        <v>39692</v>
      </c>
      <c r="B58" s="5" t="s">
        <v>75</v>
      </c>
      <c r="C58" s="5" t="s">
        <v>128</v>
      </c>
      <c r="D58" s="18"/>
      <c r="E58" s="8">
        <v>0</v>
      </c>
      <c r="F58" s="9">
        <v>0</v>
      </c>
      <c r="G58" s="18"/>
      <c r="H58" s="8">
        <v>0</v>
      </c>
      <c r="I58" s="9">
        <v>0</v>
      </c>
      <c r="J58" s="18"/>
      <c r="K58" s="8">
        <v>0</v>
      </c>
      <c r="L58" s="9">
        <v>0</v>
      </c>
      <c r="M58" s="33">
        <v>21</v>
      </c>
    </row>
    <row r="59" spans="1:13" x14ac:dyDescent="0.2">
      <c r="A59" s="10">
        <v>39722</v>
      </c>
      <c r="B59" s="5" t="s">
        <v>75</v>
      </c>
      <c r="C59" s="5" t="s">
        <v>129</v>
      </c>
      <c r="D59" s="18"/>
      <c r="E59" s="8">
        <v>0</v>
      </c>
      <c r="F59" s="9">
        <v>0</v>
      </c>
      <c r="G59" s="18"/>
      <c r="H59" s="8">
        <v>0</v>
      </c>
      <c r="I59" s="9">
        <v>0</v>
      </c>
      <c r="J59" s="18"/>
      <c r="K59" s="8">
        <v>0</v>
      </c>
      <c r="L59" s="9">
        <v>0</v>
      </c>
      <c r="M59" s="33">
        <v>20</v>
      </c>
    </row>
    <row r="60" spans="1:13" x14ac:dyDescent="0.2">
      <c r="A60" s="10">
        <v>39753</v>
      </c>
      <c r="B60" s="5" t="s">
        <v>75</v>
      </c>
      <c r="C60" s="5" t="s">
        <v>129</v>
      </c>
      <c r="D60" s="18"/>
      <c r="E60" s="8">
        <v>0</v>
      </c>
      <c r="F60" s="9">
        <v>0</v>
      </c>
      <c r="G60" s="18"/>
      <c r="H60" s="8">
        <v>0</v>
      </c>
      <c r="I60" s="9">
        <v>0</v>
      </c>
      <c r="J60" s="18"/>
      <c r="K60" s="8">
        <v>0</v>
      </c>
      <c r="L60" s="9">
        <v>0</v>
      </c>
      <c r="M60" s="33">
        <v>18</v>
      </c>
    </row>
    <row r="61" spans="1:13" x14ac:dyDescent="0.2">
      <c r="A61" s="10">
        <v>39783</v>
      </c>
      <c r="B61" s="5" t="s">
        <v>75</v>
      </c>
      <c r="C61" s="5" t="s">
        <v>129</v>
      </c>
      <c r="D61" s="18"/>
      <c r="E61" s="8">
        <v>0</v>
      </c>
      <c r="F61" s="9">
        <v>0</v>
      </c>
      <c r="G61" s="18"/>
      <c r="H61" s="8">
        <v>0</v>
      </c>
      <c r="I61" s="9">
        <v>0</v>
      </c>
      <c r="J61" s="18"/>
      <c r="K61" s="8">
        <v>0</v>
      </c>
      <c r="L61" s="9">
        <v>0</v>
      </c>
      <c r="M61" s="33">
        <v>21</v>
      </c>
    </row>
    <row r="62" spans="1:13" x14ac:dyDescent="0.2">
      <c r="A62" s="10">
        <v>39814</v>
      </c>
      <c r="B62" s="5" t="s">
        <v>75</v>
      </c>
      <c r="C62" s="5" t="s">
        <v>130</v>
      </c>
      <c r="D62" s="18"/>
      <c r="E62" s="8">
        <v>0</v>
      </c>
      <c r="F62" s="9">
        <v>0</v>
      </c>
      <c r="G62" s="18"/>
      <c r="H62" s="8">
        <v>0</v>
      </c>
      <c r="I62" s="9">
        <v>0</v>
      </c>
      <c r="J62" s="18"/>
      <c r="K62" s="8">
        <v>0</v>
      </c>
      <c r="L62" s="9">
        <v>0</v>
      </c>
      <c r="M62" s="33">
        <v>20</v>
      </c>
    </row>
    <row r="63" spans="1:13" x14ac:dyDescent="0.2">
      <c r="A63" s="10">
        <v>39845</v>
      </c>
      <c r="B63" s="5" t="s">
        <v>75</v>
      </c>
      <c r="C63" s="5" t="s">
        <v>130</v>
      </c>
      <c r="D63" s="18"/>
      <c r="E63" s="8">
        <v>0</v>
      </c>
      <c r="F63" s="9">
        <v>0</v>
      </c>
      <c r="G63" s="18"/>
      <c r="H63" s="8">
        <v>0</v>
      </c>
      <c r="I63" s="9">
        <v>0</v>
      </c>
      <c r="J63" s="18"/>
      <c r="K63" s="8">
        <v>0</v>
      </c>
      <c r="L63" s="9">
        <v>0</v>
      </c>
      <c r="M63" s="33">
        <v>19</v>
      </c>
    </row>
    <row r="64" spans="1:13" x14ac:dyDescent="0.2">
      <c r="A64" s="10">
        <v>39873</v>
      </c>
      <c r="B64" s="5" t="s">
        <v>75</v>
      </c>
      <c r="C64" s="5" t="s">
        <v>130</v>
      </c>
      <c r="D64" s="18"/>
      <c r="E64" s="8">
        <v>0</v>
      </c>
      <c r="F64" s="9">
        <v>0</v>
      </c>
      <c r="G64" s="18"/>
      <c r="H64" s="8">
        <v>0</v>
      </c>
      <c r="I64" s="9">
        <v>0</v>
      </c>
      <c r="J64" s="18"/>
      <c r="K64" s="8">
        <v>0</v>
      </c>
      <c r="L64" s="9">
        <v>0</v>
      </c>
      <c r="M64" s="33">
        <v>20</v>
      </c>
    </row>
    <row r="65" spans="1:13" x14ac:dyDescent="0.2">
      <c r="A65" s="10">
        <v>39904</v>
      </c>
      <c r="B65" s="5" t="s">
        <v>76</v>
      </c>
      <c r="C65" s="5" t="s">
        <v>131</v>
      </c>
      <c r="D65" s="18"/>
      <c r="E65" s="8">
        <v>0</v>
      </c>
      <c r="F65" s="9">
        <v>0</v>
      </c>
      <c r="G65" s="18"/>
      <c r="H65" s="8">
        <v>0</v>
      </c>
      <c r="I65" s="9">
        <v>0</v>
      </c>
      <c r="J65" s="18"/>
      <c r="K65" s="8">
        <v>0</v>
      </c>
      <c r="L65" s="9">
        <v>0</v>
      </c>
      <c r="M65" s="33">
        <v>17</v>
      </c>
    </row>
    <row r="66" spans="1:13" x14ac:dyDescent="0.2">
      <c r="A66" s="10">
        <v>39934</v>
      </c>
      <c r="B66" s="5" t="s">
        <v>76</v>
      </c>
      <c r="C66" s="5" t="s">
        <v>131</v>
      </c>
      <c r="D66" s="18"/>
      <c r="E66" s="8">
        <v>7.0699999999999999E-2</v>
      </c>
      <c r="F66" s="9">
        <v>352</v>
      </c>
      <c r="G66" s="18"/>
      <c r="H66" s="8">
        <v>0</v>
      </c>
      <c r="I66" s="9">
        <v>0</v>
      </c>
      <c r="J66" s="18"/>
      <c r="K66" s="8">
        <v>7.0699999999999999E-2</v>
      </c>
      <c r="L66" s="9">
        <v>352</v>
      </c>
      <c r="M66" s="33">
        <v>20</v>
      </c>
    </row>
    <row r="67" spans="1:13" x14ac:dyDescent="0.2">
      <c r="A67" s="10">
        <v>39965</v>
      </c>
      <c r="B67" s="5" t="s">
        <v>76</v>
      </c>
      <c r="C67" s="5" t="s">
        <v>131</v>
      </c>
      <c r="D67" s="18"/>
      <c r="E67" s="8">
        <v>0</v>
      </c>
      <c r="F67" s="9">
        <v>0</v>
      </c>
      <c r="G67" s="18"/>
      <c r="H67" s="8">
        <v>0</v>
      </c>
      <c r="I67" s="9">
        <v>0</v>
      </c>
      <c r="J67" s="18"/>
      <c r="K67" s="8">
        <v>0</v>
      </c>
      <c r="L67" s="9">
        <v>0</v>
      </c>
      <c r="M67" s="33">
        <v>22</v>
      </c>
    </row>
    <row r="68" spans="1:13" x14ac:dyDescent="0.2">
      <c r="A68" s="10">
        <v>39995</v>
      </c>
      <c r="B68" s="5" t="s">
        <v>76</v>
      </c>
      <c r="C68" s="5" t="s">
        <v>132</v>
      </c>
      <c r="D68" s="18"/>
      <c r="E68" s="8">
        <v>0</v>
      </c>
      <c r="F68" s="9">
        <v>0</v>
      </c>
      <c r="G68" s="18"/>
      <c r="H68" s="8">
        <v>0</v>
      </c>
      <c r="I68" s="9">
        <v>0</v>
      </c>
      <c r="J68" s="18"/>
      <c r="K68" s="8">
        <v>0</v>
      </c>
      <c r="L68" s="9">
        <v>0</v>
      </c>
      <c r="M68" s="33">
        <v>23</v>
      </c>
    </row>
    <row r="69" spans="1:13" x14ac:dyDescent="0.2">
      <c r="A69" s="10">
        <v>40026</v>
      </c>
      <c r="B69" s="5" t="s">
        <v>76</v>
      </c>
      <c r="C69" s="5" t="s">
        <v>132</v>
      </c>
      <c r="D69" s="18"/>
      <c r="E69" s="8">
        <v>0</v>
      </c>
      <c r="F69" s="9">
        <v>0</v>
      </c>
      <c r="G69" s="18"/>
      <c r="H69" s="8">
        <v>0</v>
      </c>
      <c r="I69" s="9">
        <v>0</v>
      </c>
      <c r="J69" s="18"/>
      <c r="K69" s="8">
        <v>0</v>
      </c>
      <c r="L69" s="9">
        <v>0</v>
      </c>
      <c r="M69" s="33">
        <v>21</v>
      </c>
    </row>
    <row r="70" spans="1:13" x14ac:dyDescent="0.2">
      <c r="A70" s="10">
        <v>40057</v>
      </c>
      <c r="B70" s="5" t="s">
        <v>76</v>
      </c>
      <c r="C70" s="5" t="s">
        <v>132</v>
      </c>
      <c r="D70" s="18"/>
      <c r="E70" s="8">
        <v>0</v>
      </c>
      <c r="F70" s="9">
        <v>0</v>
      </c>
      <c r="G70" s="18"/>
      <c r="H70" s="8">
        <v>0</v>
      </c>
      <c r="I70" s="9">
        <v>0</v>
      </c>
      <c r="J70" s="18"/>
      <c r="K70" s="8">
        <v>0</v>
      </c>
      <c r="L70" s="9">
        <v>0</v>
      </c>
      <c r="M70" s="33">
        <v>20</v>
      </c>
    </row>
    <row r="71" spans="1:13" x14ac:dyDescent="0.2">
      <c r="A71" s="10">
        <v>40087</v>
      </c>
      <c r="B71" s="5" t="s">
        <v>76</v>
      </c>
      <c r="C71" s="5" t="s">
        <v>133</v>
      </c>
      <c r="D71" s="18"/>
      <c r="E71" s="8">
        <v>0</v>
      </c>
      <c r="F71" s="9">
        <v>0</v>
      </c>
      <c r="G71" s="18"/>
      <c r="H71" s="8">
        <v>0</v>
      </c>
      <c r="I71" s="9">
        <v>0</v>
      </c>
      <c r="J71" s="18"/>
      <c r="K71" s="8">
        <v>0</v>
      </c>
      <c r="L71" s="9">
        <v>0</v>
      </c>
      <c r="M71" s="33">
        <v>20</v>
      </c>
    </row>
    <row r="72" spans="1:13" x14ac:dyDescent="0.2">
      <c r="A72" s="10">
        <v>40118</v>
      </c>
      <c r="B72" s="5" t="s">
        <v>76</v>
      </c>
      <c r="C72" s="5" t="s">
        <v>133</v>
      </c>
      <c r="D72" s="18"/>
      <c r="E72" s="8">
        <v>0</v>
      </c>
      <c r="F72" s="9">
        <v>0</v>
      </c>
      <c r="G72" s="18"/>
      <c r="H72" s="8">
        <v>0</v>
      </c>
      <c r="I72" s="9">
        <v>0</v>
      </c>
      <c r="J72" s="18"/>
      <c r="K72" s="8">
        <v>0</v>
      </c>
      <c r="L72" s="9">
        <v>0</v>
      </c>
      <c r="M72" s="33">
        <v>20</v>
      </c>
    </row>
    <row r="73" spans="1:13" x14ac:dyDescent="0.2">
      <c r="A73" s="10">
        <v>40148</v>
      </c>
      <c r="B73" s="5" t="s">
        <v>76</v>
      </c>
      <c r="C73" s="5" t="s">
        <v>133</v>
      </c>
      <c r="D73" s="18"/>
      <c r="E73" s="8">
        <v>3.1399999999999997E-2</v>
      </c>
      <c r="F73" s="9">
        <v>120</v>
      </c>
      <c r="G73" s="18"/>
      <c r="H73" s="8">
        <v>0</v>
      </c>
      <c r="I73" s="9">
        <v>0</v>
      </c>
      <c r="J73" s="18"/>
      <c r="K73" s="8">
        <v>3.1399999999999997E-2</v>
      </c>
      <c r="L73" s="9">
        <v>120</v>
      </c>
      <c r="M73" s="33">
        <v>21</v>
      </c>
    </row>
    <row r="74" spans="1:13" x14ac:dyDescent="0.2">
      <c r="A74" s="10">
        <v>40179</v>
      </c>
      <c r="B74" s="5" t="s">
        <v>76</v>
      </c>
      <c r="C74" s="5" t="s">
        <v>134</v>
      </c>
      <c r="D74" s="18"/>
      <c r="E74" s="8">
        <v>1.2755000000000001</v>
      </c>
      <c r="F74" s="9">
        <v>4804</v>
      </c>
      <c r="G74" s="18"/>
      <c r="H74" s="8">
        <v>0</v>
      </c>
      <c r="I74" s="9">
        <v>0</v>
      </c>
      <c r="J74" s="18"/>
      <c r="K74" s="8">
        <v>1.2755000000000001</v>
      </c>
      <c r="L74" s="9">
        <v>4804</v>
      </c>
      <c r="M74" s="33">
        <v>19</v>
      </c>
    </row>
    <row r="75" spans="1:13" x14ac:dyDescent="0.2">
      <c r="A75" s="10">
        <v>40210</v>
      </c>
      <c r="B75" s="5" t="s">
        <v>76</v>
      </c>
      <c r="C75" s="5" t="s">
        <v>134</v>
      </c>
      <c r="D75" s="18"/>
      <c r="E75" s="8">
        <v>0</v>
      </c>
      <c r="F75" s="9">
        <v>0</v>
      </c>
      <c r="G75" s="18"/>
      <c r="H75" s="8">
        <v>0</v>
      </c>
      <c r="I75" s="9">
        <v>0</v>
      </c>
      <c r="J75" s="18"/>
      <c r="K75" s="8">
        <v>0</v>
      </c>
      <c r="L75" s="9">
        <v>0</v>
      </c>
      <c r="M75" s="33">
        <v>20</v>
      </c>
    </row>
    <row r="76" spans="1:13" x14ac:dyDescent="0.2">
      <c r="A76" s="10">
        <v>40238</v>
      </c>
      <c r="B76" s="5" t="s">
        <v>76</v>
      </c>
      <c r="C76" s="5" t="s">
        <v>134</v>
      </c>
      <c r="D76" s="18"/>
      <c r="E76" s="8">
        <v>0</v>
      </c>
      <c r="F76" s="9">
        <v>0</v>
      </c>
      <c r="G76" s="18"/>
      <c r="H76" s="8">
        <v>0</v>
      </c>
      <c r="I76" s="9">
        <v>0</v>
      </c>
      <c r="J76" s="18"/>
      <c r="K76" s="8">
        <v>0</v>
      </c>
      <c r="L76" s="9">
        <v>0</v>
      </c>
      <c r="M76" s="33">
        <v>21</v>
      </c>
    </row>
    <row r="77" spans="1:13" x14ac:dyDescent="0.2">
      <c r="A77" s="10">
        <v>40269</v>
      </c>
      <c r="B77" s="5" t="s">
        <v>77</v>
      </c>
      <c r="C77" s="5" t="s">
        <v>135</v>
      </c>
      <c r="D77" s="18"/>
      <c r="E77" s="8">
        <v>0</v>
      </c>
      <c r="F77" s="9">
        <v>0</v>
      </c>
      <c r="G77" s="18"/>
      <c r="H77" s="8">
        <v>0</v>
      </c>
      <c r="I77" s="9">
        <v>0</v>
      </c>
      <c r="J77" s="18"/>
      <c r="K77" s="8">
        <v>0</v>
      </c>
      <c r="L77" s="9">
        <v>0</v>
      </c>
      <c r="M77" s="33">
        <v>20</v>
      </c>
    </row>
    <row r="78" spans="1:13" x14ac:dyDescent="0.2">
      <c r="A78" s="10">
        <v>40299</v>
      </c>
      <c r="B78" s="5" t="s">
        <v>77</v>
      </c>
      <c r="C78" s="5" t="s">
        <v>135</v>
      </c>
      <c r="D78" s="18"/>
      <c r="E78" s="8">
        <v>2.5000000000000001E-3</v>
      </c>
      <c r="F78" s="9">
        <v>10</v>
      </c>
      <c r="G78" s="18"/>
      <c r="H78" s="8">
        <v>0</v>
      </c>
      <c r="I78" s="9">
        <v>0</v>
      </c>
      <c r="J78" s="18"/>
      <c r="K78" s="8">
        <v>2.5000000000000001E-3</v>
      </c>
      <c r="L78" s="9">
        <v>10</v>
      </c>
      <c r="M78" s="33">
        <v>22</v>
      </c>
    </row>
    <row r="79" spans="1:13" x14ac:dyDescent="0.2">
      <c r="A79" s="10">
        <v>40330</v>
      </c>
      <c r="B79" s="5" t="s">
        <v>77</v>
      </c>
      <c r="C79" s="5" t="s">
        <v>135</v>
      </c>
      <c r="D79" s="18"/>
      <c r="E79" s="8">
        <v>0</v>
      </c>
      <c r="F79" s="9">
        <v>0</v>
      </c>
      <c r="G79" s="18"/>
      <c r="H79" s="8">
        <v>0</v>
      </c>
      <c r="I79" s="9">
        <v>0</v>
      </c>
      <c r="J79" s="18"/>
      <c r="K79" s="8">
        <v>0</v>
      </c>
      <c r="L79" s="9">
        <v>0</v>
      </c>
      <c r="M79" s="33">
        <v>22</v>
      </c>
    </row>
    <row r="80" spans="1:13" x14ac:dyDescent="0.2">
      <c r="A80" s="10">
        <v>40360</v>
      </c>
      <c r="B80" s="5" t="s">
        <v>77</v>
      </c>
      <c r="C80" s="5" t="s">
        <v>136</v>
      </c>
      <c r="D80" s="18"/>
      <c r="E80" s="8">
        <v>0</v>
      </c>
      <c r="F80" s="9">
        <v>0</v>
      </c>
      <c r="G80" s="18"/>
      <c r="H80" s="8">
        <v>0</v>
      </c>
      <c r="I80" s="9">
        <v>0</v>
      </c>
      <c r="J80" s="18"/>
      <c r="K80" s="8">
        <v>0</v>
      </c>
      <c r="L80" s="9">
        <v>0</v>
      </c>
      <c r="M80" s="33">
        <v>22</v>
      </c>
    </row>
    <row r="81" spans="1:13" x14ac:dyDescent="0.2">
      <c r="A81" s="10">
        <v>40391</v>
      </c>
      <c r="B81" s="5" t="s">
        <v>77</v>
      </c>
      <c r="C81" s="5" t="s">
        <v>136</v>
      </c>
      <c r="D81" s="18"/>
      <c r="E81" s="8">
        <v>0</v>
      </c>
      <c r="F81" s="9">
        <v>0</v>
      </c>
      <c r="G81" s="18"/>
      <c r="H81" s="8">
        <v>0</v>
      </c>
      <c r="I81" s="9">
        <v>0</v>
      </c>
      <c r="J81" s="18"/>
      <c r="K81" s="8">
        <v>0</v>
      </c>
      <c r="L81" s="9">
        <v>0</v>
      </c>
      <c r="M81" s="33">
        <v>22</v>
      </c>
    </row>
    <row r="82" spans="1:13" x14ac:dyDescent="0.2">
      <c r="A82" s="10">
        <v>40422</v>
      </c>
      <c r="B82" s="5" t="s">
        <v>77</v>
      </c>
      <c r="C82" s="5" t="s">
        <v>136</v>
      </c>
      <c r="D82" s="18"/>
      <c r="E82" s="8">
        <v>0</v>
      </c>
      <c r="F82" s="9">
        <v>0</v>
      </c>
      <c r="G82" s="18"/>
      <c r="H82" s="8">
        <v>0</v>
      </c>
      <c r="I82" s="9">
        <v>0</v>
      </c>
      <c r="J82" s="18"/>
      <c r="K82" s="8">
        <v>0</v>
      </c>
      <c r="L82" s="9">
        <v>0</v>
      </c>
      <c r="M82" s="33">
        <v>21</v>
      </c>
    </row>
    <row r="83" spans="1:13" x14ac:dyDescent="0.2">
      <c r="A83" s="10">
        <v>40452</v>
      </c>
      <c r="B83" s="5" t="s">
        <v>77</v>
      </c>
      <c r="C83" s="5" t="s">
        <v>137</v>
      </c>
      <c r="D83" s="18"/>
      <c r="E83" s="8">
        <v>0</v>
      </c>
      <c r="F83" s="9">
        <v>0</v>
      </c>
      <c r="G83" s="18"/>
      <c r="H83" s="8">
        <v>0</v>
      </c>
      <c r="I83" s="9">
        <v>0</v>
      </c>
      <c r="J83" s="18"/>
      <c r="K83" s="8">
        <v>0</v>
      </c>
      <c r="L83" s="9">
        <v>0</v>
      </c>
      <c r="M83" s="33">
        <v>21</v>
      </c>
    </row>
    <row r="84" spans="1:13" x14ac:dyDescent="0.2">
      <c r="A84" s="10">
        <v>40483</v>
      </c>
      <c r="B84" s="5" t="s">
        <v>77</v>
      </c>
      <c r="C84" s="5" t="s">
        <v>137</v>
      </c>
      <c r="D84" s="18"/>
      <c r="E84" s="8">
        <v>0</v>
      </c>
      <c r="F84" s="9">
        <v>0</v>
      </c>
      <c r="G84" s="18"/>
      <c r="H84" s="8">
        <v>0</v>
      </c>
      <c r="I84" s="9">
        <v>0</v>
      </c>
      <c r="J84" s="18"/>
      <c r="K84" s="8">
        <v>0</v>
      </c>
      <c r="L84" s="9">
        <v>0</v>
      </c>
      <c r="M84" s="33">
        <v>21</v>
      </c>
    </row>
    <row r="85" spans="1:13" x14ac:dyDescent="0.2">
      <c r="A85" s="10">
        <v>40513</v>
      </c>
      <c r="B85" s="5" t="s">
        <v>77</v>
      </c>
      <c r="C85" s="5" t="s">
        <v>137</v>
      </c>
      <c r="D85" s="18"/>
      <c r="E85" s="8">
        <v>0</v>
      </c>
      <c r="F85" s="9">
        <v>0</v>
      </c>
      <c r="G85" s="18"/>
      <c r="H85" s="8">
        <v>0</v>
      </c>
      <c r="I85" s="9">
        <v>0</v>
      </c>
      <c r="J85" s="18"/>
      <c r="K85" s="8">
        <v>0</v>
      </c>
      <c r="L85" s="9">
        <v>0</v>
      </c>
      <c r="M85" s="33">
        <v>22</v>
      </c>
    </row>
    <row r="86" spans="1:13" x14ac:dyDescent="0.2">
      <c r="A86" s="10">
        <v>40544</v>
      </c>
      <c r="B86" s="5" t="s">
        <v>77</v>
      </c>
      <c r="C86" s="5" t="s">
        <v>138</v>
      </c>
      <c r="D86" s="18"/>
      <c r="E86" s="8">
        <v>0</v>
      </c>
      <c r="F86" s="9">
        <v>0</v>
      </c>
      <c r="G86" s="18"/>
      <c r="H86" s="8">
        <v>0</v>
      </c>
      <c r="I86" s="9">
        <v>0</v>
      </c>
      <c r="J86" s="18"/>
      <c r="K86" s="8">
        <v>0</v>
      </c>
      <c r="L86" s="9">
        <v>0</v>
      </c>
      <c r="M86" s="33">
        <v>20</v>
      </c>
    </row>
    <row r="87" spans="1:13" x14ac:dyDescent="0.2">
      <c r="A87" s="10">
        <v>40575</v>
      </c>
      <c r="B87" s="5" t="s">
        <v>77</v>
      </c>
      <c r="C87" s="5" t="s">
        <v>138</v>
      </c>
      <c r="D87" s="18"/>
      <c r="E87" s="8">
        <v>0</v>
      </c>
      <c r="F87" s="9">
        <v>0</v>
      </c>
      <c r="G87" s="18"/>
      <c r="H87" s="8">
        <v>0</v>
      </c>
      <c r="I87" s="9">
        <v>0</v>
      </c>
      <c r="J87" s="18"/>
      <c r="K87" s="8">
        <v>0</v>
      </c>
      <c r="L87" s="9">
        <v>0</v>
      </c>
      <c r="M87" s="33">
        <v>20</v>
      </c>
    </row>
    <row r="88" spans="1:13" x14ac:dyDescent="0.2">
      <c r="A88" s="10">
        <v>40603</v>
      </c>
      <c r="B88" s="5" t="s">
        <v>77</v>
      </c>
      <c r="C88" s="5" t="s">
        <v>138</v>
      </c>
      <c r="D88" s="18"/>
      <c r="E88" s="8">
        <v>0</v>
      </c>
      <c r="F88" s="9">
        <v>0</v>
      </c>
      <c r="G88" s="18"/>
      <c r="H88" s="8">
        <v>0</v>
      </c>
      <c r="I88" s="9">
        <v>0</v>
      </c>
      <c r="J88" s="18"/>
      <c r="K88" s="8">
        <v>0</v>
      </c>
      <c r="L88" s="9">
        <v>0</v>
      </c>
      <c r="M88" s="33">
        <v>22</v>
      </c>
    </row>
    <row r="89" spans="1:13" x14ac:dyDescent="0.2">
      <c r="A89" s="10">
        <v>40634</v>
      </c>
      <c r="B89" s="5" t="s">
        <v>78</v>
      </c>
      <c r="C89" s="5" t="s">
        <v>139</v>
      </c>
      <c r="D89" s="18"/>
      <c r="E89" s="8">
        <v>0.98870000000000002</v>
      </c>
      <c r="F89" s="9">
        <v>3348</v>
      </c>
      <c r="G89" s="18"/>
      <c r="H89" s="8">
        <v>0.35680000000000001</v>
      </c>
      <c r="I89" s="9">
        <v>1142</v>
      </c>
      <c r="J89" s="18"/>
      <c r="K89" s="8">
        <v>1.3454999999999999</v>
      </c>
      <c r="L89" s="9">
        <v>4490</v>
      </c>
      <c r="M89" s="33">
        <v>18</v>
      </c>
    </row>
    <row r="90" spans="1:13" x14ac:dyDescent="0.2">
      <c r="A90" s="10">
        <v>40664</v>
      </c>
      <c r="B90" s="5" t="s">
        <v>78</v>
      </c>
      <c r="C90" s="5" t="s">
        <v>139</v>
      </c>
      <c r="D90" s="18"/>
      <c r="E90" s="8">
        <v>0</v>
      </c>
      <c r="F90" s="9">
        <v>0</v>
      </c>
      <c r="G90" s="18"/>
      <c r="H90" s="8">
        <v>2.8176999999999999</v>
      </c>
      <c r="I90" s="9">
        <v>9015</v>
      </c>
      <c r="J90" s="18"/>
      <c r="K90" s="8">
        <v>2.8176999999999999</v>
      </c>
      <c r="L90" s="9">
        <v>9015</v>
      </c>
      <c r="M90" s="33">
        <v>22</v>
      </c>
    </row>
    <row r="91" spans="1:13" x14ac:dyDescent="0.2">
      <c r="A91" s="10">
        <v>40695</v>
      </c>
      <c r="B91" s="5" t="s">
        <v>78</v>
      </c>
      <c r="C91" s="5" t="s">
        <v>139</v>
      </c>
      <c r="D91" s="18"/>
      <c r="E91" s="8">
        <v>0</v>
      </c>
      <c r="F91" s="9">
        <v>0</v>
      </c>
      <c r="G91" s="18"/>
      <c r="H91" s="8">
        <v>0.58309999999999995</v>
      </c>
      <c r="I91" s="9">
        <v>1929</v>
      </c>
      <c r="J91" s="18"/>
      <c r="K91" s="8">
        <v>0.58309999999999995</v>
      </c>
      <c r="L91" s="9">
        <v>1929</v>
      </c>
      <c r="M91" s="33">
        <v>22</v>
      </c>
    </row>
    <row r="92" spans="1:13" x14ac:dyDescent="0.2">
      <c r="A92" s="10">
        <v>40725</v>
      </c>
      <c r="B92" s="5" t="s">
        <v>78</v>
      </c>
      <c r="C92" s="5" t="s">
        <v>140</v>
      </c>
      <c r="D92" s="18"/>
      <c r="E92" s="8">
        <v>8.5000000000000006E-3</v>
      </c>
      <c r="F92" s="9">
        <v>30</v>
      </c>
      <c r="G92" s="18"/>
      <c r="H92" s="8">
        <v>0</v>
      </c>
      <c r="I92" s="9">
        <v>0</v>
      </c>
      <c r="J92" s="18"/>
      <c r="K92" s="8">
        <v>8.5000000000000006E-3</v>
      </c>
      <c r="L92" s="9">
        <v>30</v>
      </c>
      <c r="M92" s="33">
        <v>21</v>
      </c>
    </row>
    <row r="93" spans="1:13" x14ac:dyDescent="0.2">
      <c r="A93" s="10">
        <v>40756</v>
      </c>
      <c r="B93" s="5" t="s">
        <v>78</v>
      </c>
      <c r="C93" s="5" t="s">
        <v>140</v>
      </c>
      <c r="D93" s="18"/>
      <c r="E93" s="8">
        <v>0</v>
      </c>
      <c r="F93" s="9">
        <v>0</v>
      </c>
      <c r="G93" s="18"/>
      <c r="H93" s="8">
        <v>0</v>
      </c>
      <c r="I93" s="9">
        <v>0</v>
      </c>
      <c r="J93" s="18"/>
      <c r="K93" s="8">
        <v>0</v>
      </c>
      <c r="L93" s="9">
        <v>0</v>
      </c>
      <c r="M93" s="33">
        <v>21</v>
      </c>
    </row>
    <row r="94" spans="1:13" x14ac:dyDescent="0.2">
      <c r="A94" s="10">
        <v>40787</v>
      </c>
      <c r="B94" s="5" t="s">
        <v>78</v>
      </c>
      <c r="C94" s="5" t="s">
        <v>140</v>
      </c>
      <c r="D94" s="18"/>
      <c r="E94" s="8">
        <v>1.2224999999999999</v>
      </c>
      <c r="F94" s="9">
        <v>4627</v>
      </c>
      <c r="G94" s="18"/>
      <c r="H94" s="8">
        <v>2.2100000000000002E-2</v>
      </c>
      <c r="I94" s="9">
        <v>93</v>
      </c>
      <c r="J94" s="18"/>
      <c r="K94" s="8">
        <v>1.2445999999999999</v>
      </c>
      <c r="L94" s="9">
        <v>4720</v>
      </c>
      <c r="M94" s="33">
        <v>21</v>
      </c>
    </row>
    <row r="95" spans="1:13" x14ac:dyDescent="0.2">
      <c r="A95" s="10">
        <v>40817</v>
      </c>
      <c r="B95" s="5" t="s">
        <v>78</v>
      </c>
      <c r="C95" s="5" t="s">
        <v>141</v>
      </c>
      <c r="D95" s="18"/>
      <c r="E95" s="8">
        <v>5.5620000000000003</v>
      </c>
      <c r="F95" s="9">
        <v>21570</v>
      </c>
      <c r="G95" s="18"/>
      <c r="H95" s="8">
        <v>3.9725999999999999</v>
      </c>
      <c r="I95" s="9">
        <v>12766</v>
      </c>
      <c r="J95" s="18"/>
      <c r="K95" s="8">
        <v>9.5345999999999993</v>
      </c>
      <c r="L95" s="9">
        <v>34336</v>
      </c>
      <c r="M95" s="33">
        <v>19</v>
      </c>
    </row>
    <row r="96" spans="1:13" x14ac:dyDescent="0.2">
      <c r="A96" s="10">
        <v>40848</v>
      </c>
      <c r="B96" s="5" t="s">
        <v>78</v>
      </c>
      <c r="C96" s="5" t="s">
        <v>141</v>
      </c>
      <c r="D96" s="18"/>
      <c r="E96" s="8">
        <v>21.864100000000001</v>
      </c>
      <c r="F96" s="9">
        <v>81333</v>
      </c>
      <c r="G96" s="18"/>
      <c r="H96" s="8">
        <v>4.1136999999999997</v>
      </c>
      <c r="I96" s="9">
        <v>11697</v>
      </c>
      <c r="J96" s="18"/>
      <c r="K96" s="8">
        <v>25.977799999999998</v>
      </c>
      <c r="L96" s="9">
        <v>93030</v>
      </c>
      <c r="M96" s="33">
        <v>20</v>
      </c>
    </row>
    <row r="97" spans="1:13" x14ac:dyDescent="0.2">
      <c r="A97" s="10">
        <v>40878</v>
      </c>
      <c r="B97" s="5" t="s">
        <v>78</v>
      </c>
      <c r="C97" s="5" t="s">
        <v>141</v>
      </c>
      <c r="D97" s="18"/>
      <c r="E97" s="8">
        <v>69.178399999999996</v>
      </c>
      <c r="F97" s="9">
        <v>281600</v>
      </c>
      <c r="G97" s="18"/>
      <c r="H97" s="8">
        <v>5.0000000000000001E-4</v>
      </c>
      <c r="I97" s="9">
        <v>2</v>
      </c>
      <c r="J97" s="18"/>
      <c r="K97" s="8">
        <v>69.178899999999999</v>
      </c>
      <c r="L97" s="9">
        <v>281602</v>
      </c>
      <c r="M97" s="33">
        <v>21</v>
      </c>
    </row>
    <row r="98" spans="1:13" x14ac:dyDescent="0.2">
      <c r="A98" s="10">
        <v>40909</v>
      </c>
      <c r="B98" s="5" t="s">
        <v>78</v>
      </c>
      <c r="C98" s="5" t="s">
        <v>142</v>
      </c>
      <c r="D98" s="18"/>
      <c r="E98" s="8">
        <v>205.76779999999999</v>
      </c>
      <c r="F98" s="9">
        <v>829122</v>
      </c>
      <c r="G98" s="18"/>
      <c r="H98" s="8">
        <v>0</v>
      </c>
      <c r="I98" s="9">
        <v>0</v>
      </c>
      <c r="J98" s="18"/>
      <c r="K98" s="8">
        <v>205.76779999999999</v>
      </c>
      <c r="L98" s="9">
        <v>829122</v>
      </c>
      <c r="M98" s="33">
        <v>22</v>
      </c>
    </row>
    <row r="99" spans="1:13" x14ac:dyDescent="0.2">
      <c r="A99" s="10">
        <v>40940</v>
      </c>
      <c r="B99" s="5" t="s">
        <v>78</v>
      </c>
      <c r="C99" s="5" t="s">
        <v>142</v>
      </c>
      <c r="D99" s="18"/>
      <c r="E99" s="8">
        <v>3985.7892999999999</v>
      </c>
      <c r="F99" s="9">
        <v>16386797</v>
      </c>
      <c r="G99" s="18"/>
      <c r="H99" s="8">
        <v>0.34439999999999998</v>
      </c>
      <c r="I99" s="9">
        <v>1063</v>
      </c>
      <c r="J99" s="18"/>
      <c r="K99" s="8">
        <v>3986.1336999999999</v>
      </c>
      <c r="L99" s="9">
        <v>16387860</v>
      </c>
      <c r="M99" s="33">
        <v>20</v>
      </c>
    </row>
    <row r="100" spans="1:13" x14ac:dyDescent="0.2">
      <c r="A100" s="10">
        <v>40969</v>
      </c>
      <c r="B100" s="5" t="s">
        <v>78</v>
      </c>
      <c r="C100" s="5" t="s">
        <v>142</v>
      </c>
      <c r="D100" s="18"/>
      <c r="E100" s="8">
        <v>1893.0423000000001</v>
      </c>
      <c r="F100" s="9">
        <v>7167217</v>
      </c>
      <c r="G100" s="18"/>
      <c r="H100" s="8">
        <v>2.48</v>
      </c>
      <c r="I100" s="9">
        <v>9798</v>
      </c>
      <c r="J100" s="18"/>
      <c r="K100" s="8">
        <v>1895.5223000000001</v>
      </c>
      <c r="L100" s="9">
        <v>7177015</v>
      </c>
      <c r="M100" s="33">
        <v>22</v>
      </c>
    </row>
    <row r="101" spans="1:13" x14ac:dyDescent="0.2">
      <c r="A101" s="10">
        <v>41000</v>
      </c>
      <c r="B101" s="5" t="s">
        <v>79</v>
      </c>
      <c r="C101" s="5" t="s">
        <v>143</v>
      </c>
      <c r="D101" s="18"/>
      <c r="E101" s="8">
        <v>3380.9160999999999</v>
      </c>
      <c r="F101" s="9">
        <v>12901982</v>
      </c>
      <c r="G101" s="18"/>
      <c r="H101" s="8">
        <v>0</v>
      </c>
      <c r="I101" s="9">
        <v>0</v>
      </c>
      <c r="J101" s="18"/>
      <c r="K101" s="8">
        <v>3380.9160999999999</v>
      </c>
      <c r="L101" s="9">
        <v>12901982</v>
      </c>
      <c r="M101" s="33">
        <v>20</v>
      </c>
    </row>
    <row r="102" spans="1:13" x14ac:dyDescent="0.2">
      <c r="A102" s="10">
        <v>41030</v>
      </c>
      <c r="B102" s="5" t="s">
        <v>79</v>
      </c>
      <c r="C102" s="5" t="s">
        <v>143</v>
      </c>
      <c r="D102" s="18"/>
      <c r="E102" s="8">
        <v>6034.317</v>
      </c>
      <c r="F102" s="9">
        <v>24248628</v>
      </c>
      <c r="G102" s="18"/>
      <c r="H102" s="8">
        <v>2.64E-2</v>
      </c>
      <c r="I102" s="9">
        <v>147</v>
      </c>
      <c r="J102" s="18"/>
      <c r="K102" s="8">
        <v>6034.3433999999997</v>
      </c>
      <c r="L102" s="9">
        <v>24248775</v>
      </c>
      <c r="M102" s="33">
        <v>22</v>
      </c>
    </row>
    <row r="103" spans="1:13" x14ac:dyDescent="0.2">
      <c r="A103" s="10">
        <v>41061</v>
      </c>
      <c r="B103" s="5" t="s">
        <v>79</v>
      </c>
      <c r="C103" s="5" t="s">
        <v>143</v>
      </c>
      <c r="D103" s="18"/>
      <c r="E103" s="8">
        <v>7117.0213000000003</v>
      </c>
      <c r="F103" s="9">
        <v>28154295</v>
      </c>
      <c r="G103" s="18"/>
      <c r="H103" s="8">
        <v>4.6300000000000001E-2</v>
      </c>
      <c r="I103" s="9">
        <v>241</v>
      </c>
      <c r="J103" s="18"/>
      <c r="K103" s="8">
        <v>7117.0676000000003</v>
      </c>
      <c r="L103" s="9">
        <v>28154536</v>
      </c>
      <c r="M103" s="33">
        <v>21</v>
      </c>
    </row>
    <row r="104" spans="1:13" x14ac:dyDescent="0.2">
      <c r="A104" s="10">
        <v>41091</v>
      </c>
      <c r="B104" s="5" t="s">
        <v>79</v>
      </c>
      <c r="C104" s="5" t="s">
        <v>144</v>
      </c>
      <c r="D104" s="18"/>
      <c r="E104" s="8">
        <v>9605.4498000000003</v>
      </c>
      <c r="F104" s="9">
        <v>37241751</v>
      </c>
      <c r="G104" s="18"/>
      <c r="H104" s="8">
        <v>0.12570000000000001</v>
      </c>
      <c r="I104" s="9">
        <v>508</v>
      </c>
      <c r="J104" s="18"/>
      <c r="K104" s="8">
        <v>9605.5755000000008</v>
      </c>
      <c r="L104" s="9">
        <v>37242259</v>
      </c>
      <c r="M104" s="33">
        <v>22</v>
      </c>
    </row>
    <row r="105" spans="1:13" x14ac:dyDescent="0.2">
      <c r="A105" s="10">
        <v>41122</v>
      </c>
      <c r="B105" s="5" t="s">
        <v>79</v>
      </c>
      <c r="C105" s="5" t="s">
        <v>144</v>
      </c>
      <c r="D105" s="18"/>
      <c r="E105" s="8">
        <v>8654.67</v>
      </c>
      <c r="F105" s="9">
        <v>32491306</v>
      </c>
      <c r="G105" s="18"/>
      <c r="H105" s="8">
        <v>0.42</v>
      </c>
      <c r="I105" s="9">
        <v>1835</v>
      </c>
      <c r="J105" s="18"/>
      <c r="K105" s="8">
        <v>8655.09</v>
      </c>
      <c r="L105" s="9">
        <v>32493141</v>
      </c>
      <c r="M105" s="33">
        <v>21</v>
      </c>
    </row>
    <row r="106" spans="1:13" x14ac:dyDescent="0.2">
      <c r="A106" s="10">
        <v>41153</v>
      </c>
      <c r="B106" s="5" t="s">
        <v>79</v>
      </c>
      <c r="C106" s="5" t="s">
        <v>144</v>
      </c>
      <c r="D106" s="18"/>
      <c r="E106" s="8">
        <v>3006.1219000000001</v>
      </c>
      <c r="F106" s="9">
        <v>10937357</v>
      </c>
      <c r="G106" s="18"/>
      <c r="H106" s="8">
        <v>1.4555</v>
      </c>
      <c r="I106" s="9">
        <v>6789</v>
      </c>
      <c r="J106" s="18"/>
      <c r="K106" s="8">
        <v>3007.5774000000001</v>
      </c>
      <c r="L106" s="9">
        <v>10944146</v>
      </c>
      <c r="M106" s="33">
        <v>20</v>
      </c>
    </row>
    <row r="107" spans="1:13" x14ac:dyDescent="0.2">
      <c r="A107" s="10">
        <v>41183</v>
      </c>
      <c r="B107" s="5" t="s">
        <v>79</v>
      </c>
      <c r="C107" s="5" t="s">
        <v>145</v>
      </c>
      <c r="D107" s="18"/>
      <c r="E107" s="8">
        <v>4070.2</v>
      </c>
      <c r="F107" s="9">
        <v>14268372</v>
      </c>
      <c r="G107" s="18"/>
      <c r="H107" s="8">
        <v>1.51</v>
      </c>
      <c r="I107" s="9">
        <v>6694</v>
      </c>
      <c r="J107" s="18"/>
      <c r="K107" s="8">
        <v>4071.71</v>
      </c>
      <c r="L107" s="9">
        <v>14275066</v>
      </c>
      <c r="M107" s="33">
        <v>21</v>
      </c>
    </row>
    <row r="108" spans="1:13" x14ac:dyDescent="0.2">
      <c r="A108" s="10">
        <v>41214</v>
      </c>
      <c r="B108" s="5" t="s">
        <v>79</v>
      </c>
      <c r="C108" s="5" t="s">
        <v>145</v>
      </c>
      <c r="D108" s="18"/>
      <c r="E108" s="8">
        <v>5441.69</v>
      </c>
      <c r="F108" s="9">
        <v>19289130</v>
      </c>
      <c r="G108" s="18"/>
      <c r="H108" s="8">
        <v>1.25</v>
      </c>
      <c r="I108" s="9">
        <v>5742</v>
      </c>
      <c r="J108" s="18"/>
      <c r="K108" s="8">
        <v>5442.94</v>
      </c>
      <c r="L108" s="9">
        <v>19294872</v>
      </c>
      <c r="M108" s="33">
        <v>21</v>
      </c>
    </row>
    <row r="109" spans="1:13" x14ac:dyDescent="0.2">
      <c r="A109" s="10">
        <v>41244</v>
      </c>
      <c r="B109" s="5" t="s">
        <v>79</v>
      </c>
      <c r="C109" s="5" t="s">
        <v>145</v>
      </c>
      <c r="D109" s="18"/>
      <c r="E109" s="8">
        <v>8971.0964000000004</v>
      </c>
      <c r="F109" s="9">
        <v>30652658</v>
      </c>
      <c r="G109" s="18"/>
      <c r="H109" s="8">
        <v>3.1714000000000002</v>
      </c>
      <c r="I109" s="9">
        <v>13091</v>
      </c>
      <c r="J109" s="18"/>
      <c r="K109" s="8">
        <v>8974.2677999999996</v>
      </c>
      <c r="L109" s="9">
        <v>30665749</v>
      </c>
      <c r="M109" s="33">
        <v>20</v>
      </c>
    </row>
    <row r="110" spans="1:13" x14ac:dyDescent="0.2">
      <c r="A110" s="10">
        <v>41275</v>
      </c>
      <c r="B110" s="5" t="s">
        <v>79</v>
      </c>
      <c r="C110" s="5" t="s">
        <v>146</v>
      </c>
      <c r="D110" s="18"/>
      <c r="E110" s="8">
        <v>9181.8367999999991</v>
      </c>
      <c r="F110" s="9">
        <v>30354345</v>
      </c>
      <c r="G110" s="18"/>
      <c r="H110" s="8">
        <v>9.1447000000000003</v>
      </c>
      <c r="I110" s="9">
        <v>30283</v>
      </c>
      <c r="J110" s="18"/>
      <c r="K110" s="8">
        <v>9190.9814999999999</v>
      </c>
      <c r="L110" s="9">
        <v>30384628</v>
      </c>
      <c r="M110" s="33">
        <v>23</v>
      </c>
    </row>
    <row r="111" spans="1:13" x14ac:dyDescent="0.2">
      <c r="A111" s="10">
        <v>41306</v>
      </c>
      <c r="B111" s="5" t="s">
        <v>79</v>
      </c>
      <c r="C111" s="5" t="s">
        <v>146</v>
      </c>
      <c r="D111" s="18"/>
      <c r="E111" s="8">
        <v>2235.0522999999998</v>
      </c>
      <c r="F111" s="9">
        <v>7653778</v>
      </c>
      <c r="G111" s="18"/>
      <c r="H111" s="8">
        <v>18.904699999999998</v>
      </c>
      <c r="I111" s="9">
        <v>68398</v>
      </c>
      <c r="J111" s="18"/>
      <c r="K111" s="8">
        <v>2253.9569999999999</v>
      </c>
      <c r="L111" s="9">
        <v>7722176</v>
      </c>
      <c r="M111" s="33">
        <v>20</v>
      </c>
    </row>
    <row r="112" spans="1:13" x14ac:dyDescent="0.2">
      <c r="A112" s="10">
        <v>41334</v>
      </c>
      <c r="B112" s="5" t="s">
        <v>79</v>
      </c>
      <c r="C112" s="5" t="s">
        <v>146</v>
      </c>
      <c r="D112" s="18"/>
      <c r="E112" s="8">
        <v>2576.4443999999999</v>
      </c>
      <c r="F112" s="9">
        <v>9040359</v>
      </c>
      <c r="G112" s="18"/>
      <c r="H112" s="8">
        <v>66.408500000000004</v>
      </c>
      <c r="I112" s="9">
        <v>254142</v>
      </c>
      <c r="J112" s="18"/>
      <c r="K112" s="8">
        <v>2642.8528999999999</v>
      </c>
      <c r="L112" s="9">
        <v>9294501</v>
      </c>
      <c r="M112" s="33">
        <v>19</v>
      </c>
    </row>
    <row r="113" spans="1:13" x14ac:dyDescent="0.2">
      <c r="A113" s="10">
        <v>41365</v>
      </c>
      <c r="B113" s="5" t="s">
        <v>80</v>
      </c>
      <c r="C113" s="5" t="s">
        <v>147</v>
      </c>
      <c r="D113" s="18"/>
      <c r="E113" s="8">
        <v>3001.2574</v>
      </c>
      <c r="F113" s="9">
        <v>10530589</v>
      </c>
      <c r="G113" s="18"/>
      <c r="H113" s="8">
        <v>1.3839999999999999</v>
      </c>
      <c r="I113" s="9">
        <v>5078</v>
      </c>
      <c r="J113" s="18"/>
      <c r="K113" s="8">
        <v>3002.6414</v>
      </c>
      <c r="L113" s="9">
        <v>10535667</v>
      </c>
      <c r="M113" s="33">
        <v>20</v>
      </c>
    </row>
    <row r="114" spans="1:13" x14ac:dyDescent="0.2">
      <c r="A114" s="10">
        <v>41395</v>
      </c>
      <c r="B114" s="5" t="s">
        <v>80</v>
      </c>
      <c r="C114" s="5" t="s">
        <v>147</v>
      </c>
      <c r="D114" s="18"/>
      <c r="E114" s="8">
        <v>6119.5340999999999</v>
      </c>
      <c r="F114" s="9">
        <v>19859564</v>
      </c>
      <c r="G114" s="18"/>
      <c r="H114" s="8">
        <v>4.4558</v>
      </c>
      <c r="I114" s="9">
        <v>16896</v>
      </c>
      <c r="J114" s="18"/>
      <c r="K114" s="8">
        <v>6123.9898999999996</v>
      </c>
      <c r="L114" s="9">
        <v>19876460</v>
      </c>
      <c r="M114" s="33">
        <v>23</v>
      </c>
    </row>
    <row r="115" spans="1:13" x14ac:dyDescent="0.2">
      <c r="A115" s="10">
        <v>41426</v>
      </c>
      <c r="B115" s="5" t="s">
        <v>80</v>
      </c>
      <c r="C115" s="5" t="s">
        <v>147</v>
      </c>
      <c r="D115" s="18"/>
      <c r="E115" s="8">
        <v>6622.2114000000001</v>
      </c>
      <c r="F115" s="9">
        <v>22715217</v>
      </c>
      <c r="G115" s="18"/>
      <c r="H115" s="8">
        <v>6.2872000000000003</v>
      </c>
      <c r="I115" s="9">
        <v>27066</v>
      </c>
      <c r="J115" s="18"/>
      <c r="K115" s="8">
        <v>6628.4985999999999</v>
      </c>
      <c r="L115" s="9">
        <v>22742283</v>
      </c>
      <c r="M115" s="33">
        <v>20</v>
      </c>
    </row>
    <row r="116" spans="1:13" x14ac:dyDescent="0.2">
      <c r="A116" s="10">
        <v>41456</v>
      </c>
      <c r="B116" s="5" t="s">
        <v>80</v>
      </c>
      <c r="C116" s="5" t="s">
        <v>148</v>
      </c>
      <c r="D116" s="18"/>
      <c r="E116" s="8">
        <v>14218.545400000001</v>
      </c>
      <c r="F116" s="9">
        <v>47588676</v>
      </c>
      <c r="G116" s="18"/>
      <c r="H116" s="8">
        <v>6.91</v>
      </c>
      <c r="I116" s="9">
        <v>27069</v>
      </c>
      <c r="J116" s="18"/>
      <c r="K116" s="8">
        <v>14225.455400000001</v>
      </c>
      <c r="L116" s="9">
        <v>47615745</v>
      </c>
      <c r="M116" s="33">
        <v>23</v>
      </c>
    </row>
    <row r="117" spans="1:13" x14ac:dyDescent="0.2">
      <c r="A117" s="10">
        <v>41487</v>
      </c>
      <c r="B117" s="5" t="s">
        <v>80</v>
      </c>
      <c r="C117" s="5" t="s">
        <v>148</v>
      </c>
      <c r="D117" s="18"/>
      <c r="E117" s="8">
        <v>8254.6255000000001</v>
      </c>
      <c r="F117" s="9">
        <v>29530529</v>
      </c>
      <c r="G117" s="18"/>
      <c r="H117" s="8">
        <v>8.1944999999999997</v>
      </c>
      <c r="I117" s="9">
        <v>36762</v>
      </c>
      <c r="J117" s="18"/>
      <c r="K117" s="8">
        <v>8262.82</v>
      </c>
      <c r="L117" s="9">
        <v>29567291</v>
      </c>
      <c r="M117" s="33">
        <v>20</v>
      </c>
    </row>
    <row r="118" spans="1:13" x14ac:dyDescent="0.2">
      <c r="A118" s="10">
        <v>41518</v>
      </c>
      <c r="B118" s="5" t="s">
        <v>80</v>
      </c>
      <c r="C118" s="5" t="s">
        <v>148</v>
      </c>
      <c r="D118" s="18"/>
      <c r="E118" s="8">
        <v>3921.8524000000002</v>
      </c>
      <c r="F118" s="9">
        <v>13048103</v>
      </c>
      <c r="G118" s="18"/>
      <c r="H118" s="8">
        <v>14.9491</v>
      </c>
      <c r="I118" s="9">
        <v>71418</v>
      </c>
      <c r="J118" s="18"/>
      <c r="K118" s="8">
        <v>3936.8015</v>
      </c>
      <c r="L118" s="9">
        <v>13119521</v>
      </c>
      <c r="M118" s="33">
        <v>20</v>
      </c>
    </row>
    <row r="119" spans="1:13" x14ac:dyDescent="0.2">
      <c r="A119" s="10">
        <v>41548</v>
      </c>
      <c r="B119" s="5" t="s">
        <v>80</v>
      </c>
      <c r="C119" s="5" t="s">
        <v>149</v>
      </c>
      <c r="D119" s="18"/>
      <c r="E119" s="8">
        <v>6717.7218000000003</v>
      </c>
      <c r="F119" s="9">
        <v>21607463</v>
      </c>
      <c r="G119" s="18"/>
      <c r="H119" s="8">
        <v>15.946199999999999</v>
      </c>
      <c r="I119" s="9">
        <v>65631</v>
      </c>
      <c r="J119" s="18"/>
      <c r="K119" s="8">
        <v>6733.6679999999997</v>
      </c>
      <c r="L119" s="9">
        <v>21673094</v>
      </c>
      <c r="M119" s="33">
        <v>21</v>
      </c>
    </row>
    <row r="120" spans="1:13" x14ac:dyDescent="0.2">
      <c r="A120" s="10">
        <v>41579</v>
      </c>
      <c r="B120" s="5" t="s">
        <v>80</v>
      </c>
      <c r="C120" s="5" t="s">
        <v>149</v>
      </c>
      <c r="D120" s="18"/>
      <c r="E120" s="8">
        <v>6321.3968999999997</v>
      </c>
      <c r="F120" s="9">
        <v>20504939</v>
      </c>
      <c r="G120" s="18"/>
      <c r="H120" s="8">
        <v>13.6449</v>
      </c>
      <c r="I120" s="9">
        <v>54405</v>
      </c>
      <c r="J120" s="18"/>
      <c r="K120" s="8">
        <v>6335.0418</v>
      </c>
      <c r="L120" s="9">
        <v>20559344</v>
      </c>
      <c r="M120" s="33">
        <v>20</v>
      </c>
    </row>
    <row r="121" spans="1:13" x14ac:dyDescent="0.2">
      <c r="A121" s="10">
        <v>41609</v>
      </c>
      <c r="B121" s="5" t="s">
        <v>80</v>
      </c>
      <c r="C121" s="5" t="s">
        <v>149</v>
      </c>
      <c r="D121" s="18"/>
      <c r="E121" s="8">
        <v>5619.7533999999996</v>
      </c>
      <c r="F121" s="9">
        <v>17906457</v>
      </c>
      <c r="G121" s="18"/>
      <c r="H121" s="8">
        <v>22.717199999999998</v>
      </c>
      <c r="I121" s="9">
        <v>93228</v>
      </c>
      <c r="J121" s="18"/>
      <c r="K121" s="8">
        <v>5642.4705999999996</v>
      </c>
      <c r="L121" s="9">
        <v>17999685</v>
      </c>
      <c r="M121" s="33">
        <v>21</v>
      </c>
    </row>
    <row r="122" spans="1:13" x14ac:dyDescent="0.2">
      <c r="A122" s="10">
        <v>41640</v>
      </c>
      <c r="B122" s="5" t="s">
        <v>80</v>
      </c>
      <c r="C122" s="5" t="s">
        <v>150</v>
      </c>
      <c r="D122" s="18"/>
      <c r="E122" s="8">
        <v>11334.922500000001</v>
      </c>
      <c r="F122" s="9">
        <v>35478013</v>
      </c>
      <c r="G122" s="18"/>
      <c r="H122" s="8">
        <v>56.420200000000001</v>
      </c>
      <c r="I122" s="9">
        <v>171658</v>
      </c>
      <c r="J122" s="18"/>
      <c r="K122" s="8">
        <v>11391.342699999999</v>
      </c>
      <c r="L122" s="9">
        <v>35649671</v>
      </c>
      <c r="M122" s="33">
        <v>23</v>
      </c>
    </row>
    <row r="123" spans="1:13" x14ac:dyDescent="0.2">
      <c r="A123" s="10">
        <v>41671</v>
      </c>
      <c r="B123" s="5" t="s">
        <v>80</v>
      </c>
      <c r="C123" s="5" t="s">
        <v>150</v>
      </c>
      <c r="D123" s="18"/>
      <c r="E123" s="8">
        <v>7544.2858999999999</v>
      </c>
      <c r="F123" s="9">
        <v>24567911</v>
      </c>
      <c r="G123" s="18"/>
      <c r="H123" s="8">
        <v>78.484300000000005</v>
      </c>
      <c r="I123" s="9">
        <v>259365</v>
      </c>
      <c r="J123" s="18"/>
      <c r="K123" s="8">
        <v>7622.7701999999999</v>
      </c>
      <c r="L123" s="9">
        <v>24827276</v>
      </c>
      <c r="M123" s="33">
        <v>19</v>
      </c>
    </row>
    <row r="124" spans="1:13" x14ac:dyDescent="0.2">
      <c r="A124" s="10">
        <v>41699</v>
      </c>
      <c r="B124" s="5" t="s">
        <v>80</v>
      </c>
      <c r="C124" s="5" t="s">
        <v>150</v>
      </c>
      <c r="D124" s="18"/>
      <c r="E124" s="8">
        <v>10875.8994</v>
      </c>
      <c r="F124" s="9">
        <v>33022114</v>
      </c>
      <c r="G124" s="18"/>
      <c r="H124" s="8">
        <v>231.9136</v>
      </c>
      <c r="I124" s="9">
        <v>716144</v>
      </c>
      <c r="J124" s="18"/>
      <c r="K124" s="8">
        <v>11107.813</v>
      </c>
      <c r="L124" s="9">
        <v>33738258</v>
      </c>
      <c r="M124" s="33">
        <v>21</v>
      </c>
    </row>
    <row r="125" spans="1:13" x14ac:dyDescent="0.2">
      <c r="A125" s="10">
        <v>41730</v>
      </c>
      <c r="B125" s="5" t="s">
        <v>81</v>
      </c>
      <c r="C125" s="5" t="s">
        <v>151</v>
      </c>
      <c r="D125" s="18"/>
      <c r="E125" s="8">
        <v>5050.0596999999998</v>
      </c>
      <c r="F125" s="9">
        <v>14946290</v>
      </c>
      <c r="G125" s="18"/>
      <c r="H125" s="8">
        <v>4.5953999999999997</v>
      </c>
      <c r="I125" s="9">
        <v>13035</v>
      </c>
      <c r="J125" s="18"/>
      <c r="K125" s="8">
        <v>5054.6550999999999</v>
      </c>
      <c r="L125" s="9">
        <v>14959325</v>
      </c>
      <c r="M125" s="33">
        <v>18</v>
      </c>
    </row>
    <row r="126" spans="1:13" x14ac:dyDescent="0.2">
      <c r="A126" s="10">
        <v>41760</v>
      </c>
      <c r="B126" s="5" t="s">
        <v>81</v>
      </c>
      <c r="C126" s="5" t="s">
        <v>151</v>
      </c>
      <c r="D126" s="18"/>
      <c r="E126" s="8">
        <v>2913.9834999999998</v>
      </c>
      <c r="F126" s="9">
        <v>8138810</v>
      </c>
      <c r="G126" s="18"/>
      <c r="H126" s="8">
        <v>10.9438</v>
      </c>
      <c r="I126" s="9">
        <v>31673</v>
      </c>
      <c r="J126" s="18"/>
      <c r="K126" s="8">
        <v>2924.9272999999998</v>
      </c>
      <c r="L126" s="9">
        <v>8170483</v>
      </c>
      <c r="M126" s="33">
        <v>21</v>
      </c>
    </row>
    <row r="127" spans="1:13" x14ac:dyDescent="0.2">
      <c r="A127" s="10">
        <v>41791</v>
      </c>
      <c r="B127" s="5" t="s">
        <v>81</v>
      </c>
      <c r="C127" s="5" t="s">
        <v>151</v>
      </c>
      <c r="D127" s="18"/>
      <c r="E127" s="8">
        <v>19573.2569</v>
      </c>
      <c r="F127" s="9">
        <v>51901113</v>
      </c>
      <c r="G127" s="18"/>
      <c r="H127" s="8">
        <v>23.3629</v>
      </c>
      <c r="I127" s="9">
        <v>60829</v>
      </c>
      <c r="J127" s="18"/>
      <c r="K127" s="8">
        <v>19596.6198</v>
      </c>
      <c r="L127" s="9">
        <v>51961942</v>
      </c>
      <c r="M127" s="33">
        <v>21</v>
      </c>
    </row>
    <row r="128" spans="1:13" x14ac:dyDescent="0.2">
      <c r="A128" s="10">
        <v>41821</v>
      </c>
      <c r="B128" s="5" t="s">
        <v>81</v>
      </c>
      <c r="C128" s="5" t="s">
        <v>152</v>
      </c>
      <c r="D128" s="18"/>
      <c r="E128" s="8">
        <v>22457.654600000002</v>
      </c>
      <c r="F128" s="9">
        <v>57544114</v>
      </c>
      <c r="G128" s="18"/>
      <c r="H128" s="8">
        <v>30.662700000000001</v>
      </c>
      <c r="I128" s="9">
        <v>81222</v>
      </c>
      <c r="J128" s="18"/>
      <c r="K128" s="8">
        <v>22488.317299999999</v>
      </c>
      <c r="L128" s="9">
        <v>57625336</v>
      </c>
      <c r="M128" s="33">
        <v>22</v>
      </c>
    </row>
    <row r="129" spans="1:13" x14ac:dyDescent="0.2">
      <c r="A129" s="10">
        <v>41852</v>
      </c>
      <c r="B129" s="5" t="s">
        <v>81</v>
      </c>
      <c r="C129" s="5" t="s">
        <v>152</v>
      </c>
      <c r="D129" s="18"/>
      <c r="E129" s="8">
        <v>19649.7009</v>
      </c>
      <c r="F129" s="9">
        <v>49759729</v>
      </c>
      <c r="G129" s="18"/>
      <c r="H129" s="8">
        <v>28.5032</v>
      </c>
      <c r="I129" s="9">
        <v>77339</v>
      </c>
      <c r="J129" s="18"/>
      <c r="K129" s="8">
        <v>19678.204099999999</v>
      </c>
      <c r="L129" s="9">
        <v>49837068</v>
      </c>
      <c r="M129" s="33">
        <v>19</v>
      </c>
    </row>
    <row r="130" spans="1:13" x14ac:dyDescent="0.2">
      <c r="A130" s="10">
        <v>41883</v>
      </c>
      <c r="B130" s="5" t="s">
        <v>81</v>
      </c>
      <c r="C130" s="5" t="s">
        <v>152</v>
      </c>
      <c r="D130" s="18"/>
      <c r="E130" s="8">
        <v>24668.319800000001</v>
      </c>
      <c r="F130" s="9">
        <v>60802366</v>
      </c>
      <c r="G130" s="18"/>
      <c r="H130" s="8">
        <v>36.907299999999999</v>
      </c>
      <c r="I130" s="9">
        <v>107078</v>
      </c>
      <c r="J130" s="18"/>
      <c r="K130" s="8">
        <v>24705.2271</v>
      </c>
      <c r="L130" s="9">
        <v>60909444</v>
      </c>
      <c r="M130" s="33">
        <v>22</v>
      </c>
    </row>
    <row r="131" spans="1:13" x14ac:dyDescent="0.2">
      <c r="A131" s="10">
        <v>41913</v>
      </c>
      <c r="B131" s="5" t="s">
        <v>81</v>
      </c>
      <c r="C131" s="5" t="s">
        <v>153</v>
      </c>
      <c r="D131" s="18"/>
      <c r="E131" s="8">
        <v>21487.752700000001</v>
      </c>
      <c r="F131" s="9">
        <v>53689437</v>
      </c>
      <c r="G131" s="18"/>
      <c r="H131" s="8">
        <v>30.049299999999999</v>
      </c>
      <c r="I131" s="9">
        <v>91330</v>
      </c>
      <c r="J131" s="18"/>
      <c r="K131" s="8">
        <v>21517.802</v>
      </c>
      <c r="L131" s="9">
        <v>53780767</v>
      </c>
      <c r="M131" s="33">
        <v>18</v>
      </c>
    </row>
    <row r="132" spans="1:13" x14ac:dyDescent="0.2">
      <c r="A132" s="10">
        <v>41944</v>
      </c>
      <c r="B132" s="5" t="s">
        <v>81</v>
      </c>
      <c r="C132" s="5" t="s">
        <v>153</v>
      </c>
      <c r="D132" s="18"/>
      <c r="E132" s="8">
        <v>31309.904399999999</v>
      </c>
      <c r="F132" s="9">
        <v>73547177</v>
      </c>
      <c r="G132" s="18"/>
      <c r="H132" s="8">
        <v>52.866900000000001</v>
      </c>
      <c r="I132" s="9">
        <v>183621</v>
      </c>
      <c r="J132" s="18"/>
      <c r="K132" s="8">
        <v>31362.7713</v>
      </c>
      <c r="L132" s="9">
        <v>73730798</v>
      </c>
      <c r="M132" s="33">
        <v>18</v>
      </c>
    </row>
    <row r="133" spans="1:13" x14ac:dyDescent="0.2">
      <c r="A133" s="10">
        <v>41974</v>
      </c>
      <c r="B133" s="5" t="s">
        <v>81</v>
      </c>
      <c r="C133" s="5" t="s">
        <v>153</v>
      </c>
      <c r="D133" s="18"/>
      <c r="E133" s="8">
        <v>21777.202499999999</v>
      </c>
      <c r="F133" s="9">
        <v>52400063</v>
      </c>
      <c r="G133" s="18"/>
      <c r="H133" s="8">
        <v>63.627099999999999</v>
      </c>
      <c r="I133" s="9">
        <v>223521</v>
      </c>
      <c r="J133" s="18"/>
      <c r="K133" s="8">
        <v>21840.829600000001</v>
      </c>
      <c r="L133" s="9">
        <v>52623584</v>
      </c>
      <c r="M133" s="33">
        <v>22</v>
      </c>
    </row>
    <row r="134" spans="1:13" x14ac:dyDescent="0.2">
      <c r="A134" s="10">
        <v>42005</v>
      </c>
      <c r="B134" s="5" t="s">
        <v>81</v>
      </c>
      <c r="C134" s="5" t="s">
        <v>154</v>
      </c>
      <c r="D134" s="18"/>
      <c r="E134" s="8">
        <v>11217.3887</v>
      </c>
      <c r="F134" s="9">
        <v>26134182</v>
      </c>
      <c r="G134" s="18"/>
      <c r="H134" s="8">
        <v>96.628500000000003</v>
      </c>
      <c r="I134" s="9">
        <v>343767</v>
      </c>
      <c r="J134" s="18"/>
      <c r="K134" s="8">
        <v>11314.0172</v>
      </c>
      <c r="L134" s="9">
        <v>26477949</v>
      </c>
      <c r="M134" s="33">
        <v>21</v>
      </c>
    </row>
    <row r="135" spans="1:13" x14ac:dyDescent="0.2">
      <c r="A135" s="10">
        <v>42036</v>
      </c>
      <c r="B135" s="5" t="s">
        <v>81</v>
      </c>
      <c r="C135" s="5" t="s">
        <v>154</v>
      </c>
      <c r="D135" s="18"/>
      <c r="E135" s="8">
        <v>12704.7595</v>
      </c>
      <c r="F135" s="9">
        <v>29359571</v>
      </c>
      <c r="G135" s="18"/>
      <c r="H135" s="8">
        <v>244.9264</v>
      </c>
      <c r="I135" s="9">
        <v>836553</v>
      </c>
      <c r="J135" s="18"/>
      <c r="K135" s="8">
        <v>12949.6859</v>
      </c>
      <c r="L135" s="9">
        <v>30196124</v>
      </c>
      <c r="M135" s="33">
        <v>20</v>
      </c>
    </row>
    <row r="136" spans="1:13" x14ac:dyDescent="0.2">
      <c r="A136" s="10">
        <v>42064</v>
      </c>
      <c r="B136" s="5" t="s">
        <v>81</v>
      </c>
      <c r="C136" s="5" t="s">
        <v>154</v>
      </c>
      <c r="D136" s="18"/>
      <c r="E136" s="8">
        <v>8482.2814999999991</v>
      </c>
      <c r="F136" s="9">
        <v>20011835</v>
      </c>
      <c r="G136" s="18"/>
      <c r="H136" s="8">
        <v>1127.8099</v>
      </c>
      <c r="I136" s="9">
        <v>3660574</v>
      </c>
      <c r="J136" s="18"/>
      <c r="K136" s="8">
        <v>9610.0913999999993</v>
      </c>
      <c r="L136" s="9">
        <v>23672409</v>
      </c>
      <c r="M136" s="33">
        <v>21</v>
      </c>
    </row>
    <row r="137" spans="1:13" x14ac:dyDescent="0.2">
      <c r="A137" s="10">
        <v>42095</v>
      </c>
      <c r="B137" s="5" t="s">
        <v>82</v>
      </c>
      <c r="C137" s="5" t="s">
        <v>155</v>
      </c>
      <c r="D137" s="18"/>
      <c r="E137" s="8">
        <v>3800.7377000000001</v>
      </c>
      <c r="F137" s="9">
        <v>9093589</v>
      </c>
      <c r="G137" s="18"/>
      <c r="H137" s="8">
        <v>52.164700000000003</v>
      </c>
      <c r="I137" s="9">
        <v>164904</v>
      </c>
      <c r="J137" s="18"/>
      <c r="K137" s="8">
        <v>3852.9023999999999</v>
      </c>
      <c r="L137" s="9">
        <v>9258493</v>
      </c>
      <c r="M137" s="33">
        <v>19</v>
      </c>
    </row>
    <row r="138" spans="1:13" x14ac:dyDescent="0.2">
      <c r="A138" s="10">
        <v>42125</v>
      </c>
      <c r="B138" s="5" t="s">
        <v>82</v>
      </c>
      <c r="C138" s="5" t="s">
        <v>155</v>
      </c>
      <c r="D138" s="18"/>
      <c r="E138" s="8">
        <v>3874.2955000000002</v>
      </c>
      <c r="F138" s="9">
        <v>9362799</v>
      </c>
      <c r="G138" s="18"/>
      <c r="H138" s="8">
        <v>90.063699999999997</v>
      </c>
      <c r="I138" s="9">
        <v>301910</v>
      </c>
      <c r="J138" s="18"/>
      <c r="K138" s="8">
        <v>3964.3591999999999</v>
      </c>
      <c r="L138" s="9">
        <v>9664709</v>
      </c>
      <c r="M138" s="33">
        <v>20</v>
      </c>
    </row>
    <row r="139" spans="1:13" x14ac:dyDescent="0.2">
      <c r="A139" s="10">
        <v>42156</v>
      </c>
      <c r="B139" s="5" t="s">
        <v>82</v>
      </c>
      <c r="C139" s="5" t="s">
        <v>155</v>
      </c>
      <c r="D139" s="18"/>
      <c r="E139" s="8">
        <v>6131.4147999999996</v>
      </c>
      <c r="F139" s="9">
        <v>14824109</v>
      </c>
      <c r="G139" s="18"/>
      <c r="H139" s="8">
        <v>147.5942</v>
      </c>
      <c r="I139" s="9">
        <v>538737</v>
      </c>
      <c r="J139" s="18"/>
      <c r="K139" s="8">
        <v>6279.009</v>
      </c>
      <c r="L139" s="9">
        <v>15362846</v>
      </c>
      <c r="M139" s="33">
        <v>22</v>
      </c>
    </row>
    <row r="140" spans="1:13" x14ac:dyDescent="0.2">
      <c r="A140" s="10">
        <v>42186</v>
      </c>
      <c r="B140" s="5" t="s">
        <v>82</v>
      </c>
      <c r="C140" s="5" t="s">
        <v>156</v>
      </c>
      <c r="D140" s="18"/>
      <c r="E140" s="8">
        <v>13090.337299999999</v>
      </c>
      <c r="F140" s="9">
        <v>31076686</v>
      </c>
      <c r="G140" s="18"/>
      <c r="H140" s="8">
        <v>168.71680000000001</v>
      </c>
      <c r="I140" s="9">
        <v>630243</v>
      </c>
      <c r="J140" s="18"/>
      <c r="K140" s="8">
        <v>13259.054099999999</v>
      </c>
      <c r="L140" s="9">
        <v>31706929</v>
      </c>
      <c r="M140" s="33">
        <v>23</v>
      </c>
    </row>
    <row r="141" spans="1:13" x14ac:dyDescent="0.2">
      <c r="A141" s="10">
        <v>42217</v>
      </c>
      <c r="B141" s="5" t="s">
        <v>82</v>
      </c>
      <c r="C141" s="5" t="s">
        <v>156</v>
      </c>
      <c r="D141" s="18"/>
      <c r="E141" s="8">
        <v>6178.4867000000004</v>
      </c>
      <c r="F141" s="9">
        <v>14656134</v>
      </c>
      <c r="G141" s="18"/>
      <c r="H141" s="8">
        <v>79.647300000000001</v>
      </c>
      <c r="I141" s="9">
        <v>289194</v>
      </c>
      <c r="J141" s="18"/>
      <c r="K141" s="8">
        <v>6258.134</v>
      </c>
      <c r="L141" s="9">
        <v>14945328</v>
      </c>
      <c r="M141" s="33">
        <v>21</v>
      </c>
    </row>
    <row r="142" spans="1:13" x14ac:dyDescent="0.2">
      <c r="A142" s="10">
        <v>42248</v>
      </c>
      <c r="B142" s="5" t="s">
        <v>82</v>
      </c>
      <c r="C142" s="5" t="s">
        <v>156</v>
      </c>
      <c r="D142" s="18">
        <v>1.3071999999999999</v>
      </c>
      <c r="E142" s="8">
        <v>2242.44</v>
      </c>
      <c r="F142" s="9">
        <v>5845277</v>
      </c>
      <c r="G142" s="18">
        <v>0.99170000000000003</v>
      </c>
      <c r="H142" s="8">
        <v>25.296900000000001</v>
      </c>
      <c r="I142" s="9">
        <v>95637</v>
      </c>
      <c r="J142" s="18">
        <v>2.2989000000000002</v>
      </c>
      <c r="K142" s="8">
        <v>2267.7368999999999</v>
      </c>
      <c r="L142" s="9">
        <v>5940914</v>
      </c>
      <c r="M142" s="33">
        <v>20</v>
      </c>
    </row>
    <row r="143" spans="1:13" x14ac:dyDescent="0.2">
      <c r="A143" s="10">
        <v>42278</v>
      </c>
      <c r="B143" s="5" t="s">
        <v>82</v>
      </c>
      <c r="C143" s="5" t="s">
        <v>157</v>
      </c>
      <c r="D143" s="18">
        <v>1.1744000000000001</v>
      </c>
      <c r="E143" s="8">
        <v>3187.8986</v>
      </c>
      <c r="F143" s="9">
        <v>7998356</v>
      </c>
      <c r="G143" s="18">
        <v>0.77649999999999997</v>
      </c>
      <c r="H143" s="8">
        <v>24.771100000000001</v>
      </c>
      <c r="I143" s="9">
        <v>86090</v>
      </c>
      <c r="J143" s="18">
        <v>1.9509000000000001</v>
      </c>
      <c r="K143" s="8">
        <v>3212.6696999999999</v>
      </c>
      <c r="L143" s="9">
        <v>8084446</v>
      </c>
      <c r="M143" s="33">
        <v>20</v>
      </c>
    </row>
    <row r="144" spans="1:13" x14ac:dyDescent="0.2">
      <c r="A144" s="10">
        <v>42309</v>
      </c>
      <c r="B144" s="5" t="s">
        <v>82</v>
      </c>
      <c r="C144" s="5" t="s">
        <v>157</v>
      </c>
      <c r="D144" s="18">
        <v>0.36080000000000001</v>
      </c>
      <c r="E144" s="8">
        <v>1016.1154</v>
      </c>
      <c r="F144" s="9">
        <v>1928905</v>
      </c>
      <c r="G144" s="18">
        <v>1.9221999999999999</v>
      </c>
      <c r="H144" s="8">
        <v>34.929900000000004</v>
      </c>
      <c r="I144" s="9">
        <v>68170</v>
      </c>
      <c r="J144" s="18">
        <v>2.2829999999999999</v>
      </c>
      <c r="K144" s="8">
        <v>1051.0453</v>
      </c>
      <c r="L144" s="9">
        <v>1997075</v>
      </c>
      <c r="M144" s="33">
        <v>19</v>
      </c>
    </row>
    <row r="145" spans="1:13" x14ac:dyDescent="0.2">
      <c r="A145" s="10">
        <v>42339</v>
      </c>
      <c r="B145" s="5" t="s">
        <v>82</v>
      </c>
      <c r="C145" s="5" t="s">
        <v>157</v>
      </c>
      <c r="D145" s="18">
        <v>0.31169999999999998</v>
      </c>
      <c r="E145" s="8">
        <v>1136.3534999999999</v>
      </c>
      <c r="F145" s="9">
        <v>2179628</v>
      </c>
      <c r="G145" s="18">
        <v>2.0449000000000002</v>
      </c>
      <c r="H145" s="8">
        <v>62.440399999999997</v>
      </c>
      <c r="I145" s="9">
        <v>121108</v>
      </c>
      <c r="J145" s="18">
        <v>2.3565999999999998</v>
      </c>
      <c r="K145" s="8">
        <v>1198.7938999999999</v>
      </c>
      <c r="L145" s="9">
        <v>2300736</v>
      </c>
      <c r="M145" s="33">
        <v>22</v>
      </c>
    </row>
    <row r="146" spans="1:13" x14ac:dyDescent="0.2">
      <c r="A146" s="10">
        <v>42370</v>
      </c>
      <c r="B146" s="5" t="s">
        <v>82</v>
      </c>
      <c r="C146" s="5" t="s">
        <v>158</v>
      </c>
      <c r="D146" s="18">
        <v>0.50839999999999996</v>
      </c>
      <c r="E146" s="8">
        <v>1297.1714999999999</v>
      </c>
      <c r="F146" s="9">
        <v>2572913</v>
      </c>
      <c r="G146" s="18">
        <v>0.83499999999999996</v>
      </c>
      <c r="H146" s="8">
        <v>24.870899999999999</v>
      </c>
      <c r="I146" s="9">
        <v>48081</v>
      </c>
      <c r="J146" s="18">
        <v>1.3433999999999999</v>
      </c>
      <c r="K146" s="8">
        <v>1322.0424</v>
      </c>
      <c r="L146" s="9">
        <v>2620994</v>
      </c>
      <c r="M146" s="33">
        <v>20</v>
      </c>
    </row>
    <row r="147" spans="1:13" x14ac:dyDescent="0.2">
      <c r="A147" s="10">
        <v>42401</v>
      </c>
      <c r="B147" s="5" t="s">
        <v>82</v>
      </c>
      <c r="C147" s="5" t="s">
        <v>158</v>
      </c>
      <c r="D147" s="18">
        <v>0.68240000000000001</v>
      </c>
      <c r="E147" s="8">
        <v>1159.7415000000001</v>
      </c>
      <c r="F147" s="9">
        <v>2391860</v>
      </c>
      <c r="G147" s="18">
        <v>0.68330000000000002</v>
      </c>
      <c r="H147" s="8">
        <v>32.411999999999999</v>
      </c>
      <c r="I147" s="9">
        <v>78174</v>
      </c>
      <c r="J147" s="18">
        <v>1.3656999999999999</v>
      </c>
      <c r="K147" s="8">
        <v>1192.1534999999999</v>
      </c>
      <c r="L147" s="9">
        <v>2470034</v>
      </c>
      <c r="M147" s="33">
        <v>21</v>
      </c>
    </row>
    <row r="148" spans="1:13" x14ac:dyDescent="0.2">
      <c r="A148" s="10">
        <v>42430</v>
      </c>
      <c r="B148" s="5" t="s">
        <v>82</v>
      </c>
      <c r="C148" s="5" t="s">
        <v>158</v>
      </c>
      <c r="D148" s="18">
        <v>2.2534000000000001</v>
      </c>
      <c r="E148" s="8">
        <v>747.49630000000002</v>
      </c>
      <c r="F148" s="9">
        <v>1497720</v>
      </c>
      <c r="G148" s="18">
        <v>2.0999999999999999E-3</v>
      </c>
      <c r="H148" s="8">
        <v>0.219</v>
      </c>
      <c r="I148" s="9">
        <v>643</v>
      </c>
      <c r="J148" s="18">
        <v>2.2555000000000001</v>
      </c>
      <c r="K148" s="8">
        <v>747.71529999999996</v>
      </c>
      <c r="L148" s="9">
        <v>1498363</v>
      </c>
      <c r="M148" s="33">
        <v>20</v>
      </c>
    </row>
    <row r="149" spans="1:13" x14ac:dyDescent="0.2">
      <c r="A149" s="10">
        <v>42461</v>
      </c>
      <c r="B149" s="5" t="s">
        <v>83</v>
      </c>
      <c r="C149" s="5" t="s">
        <v>159</v>
      </c>
      <c r="D149" s="18">
        <v>0.32419999999999999</v>
      </c>
      <c r="E149" s="8">
        <v>44.2971</v>
      </c>
      <c r="F149" s="9">
        <v>87593</v>
      </c>
      <c r="G149" s="18">
        <v>0</v>
      </c>
      <c r="H149" s="8">
        <v>0</v>
      </c>
      <c r="I149" s="9">
        <v>0</v>
      </c>
      <c r="J149" s="18">
        <v>0.32419999999999999</v>
      </c>
      <c r="K149" s="8">
        <v>44.2971</v>
      </c>
      <c r="L149" s="9">
        <v>87593</v>
      </c>
      <c r="M149" s="33">
        <v>18</v>
      </c>
    </row>
    <row r="150" spans="1:13" x14ac:dyDescent="0.2">
      <c r="A150" s="10">
        <v>42491</v>
      </c>
      <c r="B150" s="5" t="s">
        <v>83</v>
      </c>
      <c r="C150" s="5" t="s">
        <v>159</v>
      </c>
      <c r="D150" s="18">
        <v>9.4999999999999998E-3</v>
      </c>
      <c r="E150" s="8">
        <v>0.39350000000000002</v>
      </c>
      <c r="F150" s="9">
        <v>752</v>
      </c>
      <c r="G150" s="18">
        <v>0</v>
      </c>
      <c r="H150" s="8">
        <v>0</v>
      </c>
      <c r="I150" s="9">
        <v>0</v>
      </c>
      <c r="J150" s="18">
        <v>9.4999999999999998E-3</v>
      </c>
      <c r="K150" s="8">
        <v>0.39350000000000002</v>
      </c>
      <c r="L150" s="9">
        <v>752</v>
      </c>
      <c r="M150" s="33">
        <v>22</v>
      </c>
    </row>
    <row r="151" spans="1:13" x14ac:dyDescent="0.2">
      <c r="A151" s="10">
        <v>42522</v>
      </c>
      <c r="B151" s="5" t="s">
        <v>83</v>
      </c>
      <c r="C151" s="5" t="s">
        <v>159</v>
      </c>
      <c r="D151" s="18">
        <v>0</v>
      </c>
      <c r="E151" s="8">
        <v>0</v>
      </c>
      <c r="F151" s="9">
        <v>0</v>
      </c>
      <c r="G151" s="18">
        <v>0</v>
      </c>
      <c r="H151" s="8">
        <v>0</v>
      </c>
      <c r="I151" s="9">
        <v>0</v>
      </c>
      <c r="J151" s="18">
        <v>0</v>
      </c>
      <c r="K151" s="8">
        <v>0</v>
      </c>
      <c r="L151" s="9">
        <v>0</v>
      </c>
      <c r="M151" s="33">
        <v>22</v>
      </c>
    </row>
    <row r="152" spans="1:13" x14ac:dyDescent="0.2">
      <c r="A152" s="10">
        <v>42552</v>
      </c>
      <c r="B152" s="5" t="s">
        <v>83</v>
      </c>
      <c r="C152" s="5" t="s">
        <v>160</v>
      </c>
      <c r="D152" s="18">
        <v>0</v>
      </c>
      <c r="E152" s="8">
        <v>0</v>
      </c>
      <c r="F152" s="9">
        <v>0</v>
      </c>
      <c r="G152" s="18">
        <v>0</v>
      </c>
      <c r="H152" s="8">
        <v>0</v>
      </c>
      <c r="I152" s="9">
        <v>0</v>
      </c>
      <c r="J152" s="18">
        <v>0</v>
      </c>
      <c r="K152" s="8">
        <v>0</v>
      </c>
      <c r="L152" s="9">
        <v>0</v>
      </c>
      <c r="M152" s="33">
        <v>20</v>
      </c>
    </row>
    <row r="153" spans="1:13" x14ac:dyDescent="0.2">
      <c r="A153" s="10">
        <v>42583</v>
      </c>
      <c r="B153" s="5" t="s">
        <v>83</v>
      </c>
      <c r="C153" s="5" t="s">
        <v>160</v>
      </c>
      <c r="D153" s="18">
        <v>0</v>
      </c>
      <c r="E153" s="8">
        <v>0</v>
      </c>
      <c r="F153" s="9">
        <v>0</v>
      </c>
      <c r="G153" s="18">
        <v>0</v>
      </c>
      <c r="H153" s="8">
        <v>0</v>
      </c>
      <c r="I153" s="9">
        <v>0</v>
      </c>
      <c r="J153" s="18">
        <v>0</v>
      </c>
      <c r="K153" s="8">
        <v>0</v>
      </c>
      <c r="L153" s="9">
        <v>0</v>
      </c>
      <c r="M153" s="33">
        <v>22</v>
      </c>
    </row>
    <row r="154" spans="1:13" x14ac:dyDescent="0.2">
      <c r="A154" s="10">
        <v>42614</v>
      </c>
      <c r="B154" s="5" t="s">
        <v>83</v>
      </c>
      <c r="C154" s="5" t="s">
        <v>160</v>
      </c>
      <c r="D154" s="18">
        <v>0</v>
      </c>
      <c r="E154" s="8">
        <v>0</v>
      </c>
      <c r="F154" s="9">
        <v>0</v>
      </c>
      <c r="G154" s="18">
        <v>0</v>
      </c>
      <c r="H154" s="8">
        <v>0</v>
      </c>
      <c r="I154" s="9">
        <v>0</v>
      </c>
      <c r="J154" s="18">
        <v>0</v>
      </c>
      <c r="K154" s="8">
        <v>0</v>
      </c>
      <c r="L154" s="9">
        <v>0</v>
      </c>
      <c r="M154" s="33">
        <v>20</v>
      </c>
    </row>
    <row r="155" spans="1:13" x14ac:dyDescent="0.2">
      <c r="A155" s="10">
        <v>42644</v>
      </c>
      <c r="B155" s="5" t="s">
        <v>83</v>
      </c>
      <c r="C155" s="5" t="s">
        <v>161</v>
      </c>
      <c r="D155" s="18">
        <v>0</v>
      </c>
      <c r="E155" s="8">
        <v>0</v>
      </c>
      <c r="F155" s="9">
        <v>0</v>
      </c>
      <c r="G155" s="18">
        <v>0</v>
      </c>
      <c r="H155" s="8">
        <v>0</v>
      </c>
      <c r="I155" s="9">
        <v>0</v>
      </c>
      <c r="J155" s="18">
        <v>0</v>
      </c>
      <c r="K155" s="8">
        <v>0</v>
      </c>
      <c r="L155" s="9">
        <v>0</v>
      </c>
      <c r="M155" s="33">
        <v>19</v>
      </c>
    </row>
    <row r="156" spans="1:13" x14ac:dyDescent="0.2">
      <c r="A156" s="10">
        <v>42675</v>
      </c>
      <c r="B156" s="5" t="s">
        <v>83</v>
      </c>
      <c r="C156" s="5" t="s">
        <v>161</v>
      </c>
      <c r="D156" s="18">
        <v>0</v>
      </c>
      <c r="E156" s="8">
        <v>0</v>
      </c>
      <c r="F156" s="9">
        <v>0</v>
      </c>
      <c r="G156" s="18">
        <v>0</v>
      </c>
      <c r="H156" s="8">
        <v>0</v>
      </c>
      <c r="I156" s="9">
        <v>0</v>
      </c>
      <c r="J156" s="18">
        <v>0</v>
      </c>
      <c r="K156" s="8">
        <v>0</v>
      </c>
      <c r="L156" s="9">
        <v>0</v>
      </c>
      <c r="M156" s="33">
        <v>21</v>
      </c>
    </row>
    <row r="157" spans="1:13" x14ac:dyDescent="0.2">
      <c r="A157" s="10">
        <v>42705</v>
      </c>
      <c r="B157" s="5" t="s">
        <v>83</v>
      </c>
      <c r="C157" s="5" t="s">
        <v>161</v>
      </c>
      <c r="D157" s="18">
        <v>0</v>
      </c>
      <c r="E157" s="8">
        <v>0</v>
      </c>
      <c r="F157" s="9">
        <v>0</v>
      </c>
      <c r="G157" s="18">
        <v>0</v>
      </c>
      <c r="H157" s="8">
        <v>0</v>
      </c>
      <c r="I157" s="9">
        <v>0</v>
      </c>
      <c r="J157" s="18">
        <v>0</v>
      </c>
      <c r="K157" s="8">
        <v>0</v>
      </c>
      <c r="L157" s="9">
        <v>0</v>
      </c>
      <c r="M157" s="33">
        <v>22</v>
      </c>
    </row>
    <row r="158" spans="1:13" x14ac:dyDescent="0.2">
      <c r="A158" s="10">
        <v>42736</v>
      </c>
      <c r="B158" s="5" t="s">
        <v>83</v>
      </c>
      <c r="C158" s="5" t="s">
        <v>162</v>
      </c>
      <c r="D158" s="18">
        <v>0</v>
      </c>
      <c r="E158" s="8">
        <v>0</v>
      </c>
      <c r="F158" s="9">
        <v>0</v>
      </c>
      <c r="G158" s="18">
        <v>0</v>
      </c>
      <c r="H158" s="8">
        <v>0</v>
      </c>
      <c r="I158" s="9">
        <v>0</v>
      </c>
      <c r="J158" s="18">
        <v>0</v>
      </c>
      <c r="K158" s="8">
        <v>0</v>
      </c>
      <c r="L158" s="9">
        <v>0</v>
      </c>
      <c r="M158" s="33">
        <v>21</v>
      </c>
    </row>
    <row r="159" spans="1:13" x14ac:dyDescent="0.2">
      <c r="A159" s="10">
        <v>42767</v>
      </c>
      <c r="B159" s="5" t="s">
        <v>83</v>
      </c>
      <c r="C159" s="5" t="s">
        <v>162</v>
      </c>
      <c r="D159" s="18">
        <v>0</v>
      </c>
      <c r="E159" s="8">
        <v>0</v>
      </c>
      <c r="F159" s="9">
        <v>0</v>
      </c>
      <c r="G159" s="18">
        <v>0</v>
      </c>
      <c r="H159" s="8">
        <v>0</v>
      </c>
      <c r="I159" s="9">
        <v>0</v>
      </c>
      <c r="J159" s="18">
        <v>0</v>
      </c>
      <c r="K159" s="8">
        <v>0</v>
      </c>
      <c r="L159" s="9">
        <v>0</v>
      </c>
      <c r="M159" s="33">
        <v>19</v>
      </c>
    </row>
    <row r="160" spans="1:13" x14ac:dyDescent="0.2">
      <c r="A160" s="10">
        <v>42795</v>
      </c>
      <c r="B160" s="5" t="s">
        <v>83</v>
      </c>
      <c r="C160" s="5" t="s">
        <v>162</v>
      </c>
      <c r="D160" s="18">
        <v>0</v>
      </c>
      <c r="E160" s="8">
        <v>2.8999999999999998E-3</v>
      </c>
      <c r="F160" s="9">
        <v>4</v>
      </c>
      <c r="G160" s="18">
        <v>0</v>
      </c>
      <c r="H160" s="8">
        <v>0</v>
      </c>
      <c r="I160" s="9">
        <v>0</v>
      </c>
      <c r="J160" s="18">
        <v>0</v>
      </c>
      <c r="K160" s="8">
        <v>2.8999999999999998E-3</v>
      </c>
      <c r="L160" s="9">
        <v>4</v>
      </c>
      <c r="M160" s="33">
        <v>22</v>
      </c>
    </row>
    <row r="161" spans="1:13" x14ac:dyDescent="0.2">
      <c r="A161" s="10">
        <v>42826</v>
      </c>
      <c r="B161" s="5" t="s">
        <v>84</v>
      </c>
      <c r="C161" s="5" t="s">
        <v>163</v>
      </c>
      <c r="D161" s="18">
        <v>2.9999999999999997E-4</v>
      </c>
      <c r="E161" s="8">
        <v>8.2100000000000006E-2</v>
      </c>
      <c r="F161" s="9">
        <v>114</v>
      </c>
      <c r="G161" s="18">
        <v>0</v>
      </c>
      <c r="H161" s="8">
        <v>0</v>
      </c>
      <c r="I161" s="9">
        <v>0</v>
      </c>
      <c r="J161" s="18">
        <v>2.9999999999999997E-4</v>
      </c>
      <c r="K161" s="8">
        <v>8.2100000000000006E-2</v>
      </c>
      <c r="L161" s="9">
        <v>114</v>
      </c>
      <c r="M161" s="33">
        <v>18</v>
      </c>
    </row>
    <row r="162" spans="1:13" x14ac:dyDescent="0.2">
      <c r="A162" s="10">
        <v>42856</v>
      </c>
      <c r="B162" s="5" t="s">
        <v>84</v>
      </c>
      <c r="C162" s="5" t="s">
        <v>163</v>
      </c>
      <c r="D162" s="18">
        <v>0</v>
      </c>
      <c r="E162" s="8">
        <v>0</v>
      </c>
      <c r="F162" s="9">
        <v>0</v>
      </c>
      <c r="G162" s="18">
        <v>0</v>
      </c>
      <c r="H162" s="8">
        <v>0</v>
      </c>
      <c r="I162" s="9">
        <v>0</v>
      </c>
      <c r="J162" s="18">
        <v>0</v>
      </c>
      <c r="K162" s="8">
        <v>0</v>
      </c>
      <c r="L162" s="9">
        <v>0</v>
      </c>
      <c r="M162" s="33">
        <v>22</v>
      </c>
    </row>
    <row r="163" spans="1:13" x14ac:dyDescent="0.2">
      <c r="A163" s="10">
        <v>42887</v>
      </c>
      <c r="B163" s="5" t="s">
        <v>84</v>
      </c>
      <c r="C163" s="5" t="s">
        <v>163</v>
      </c>
      <c r="D163" s="18">
        <v>0</v>
      </c>
      <c r="E163" s="8">
        <v>0</v>
      </c>
      <c r="F163" s="9">
        <v>0</v>
      </c>
      <c r="G163" s="18">
        <v>0</v>
      </c>
      <c r="H163" s="8">
        <v>0</v>
      </c>
      <c r="I163" s="9">
        <v>0</v>
      </c>
      <c r="J163" s="18">
        <v>0</v>
      </c>
      <c r="K163" s="8">
        <v>0</v>
      </c>
      <c r="L163" s="9">
        <v>0</v>
      </c>
      <c r="M163" s="33">
        <v>21</v>
      </c>
    </row>
    <row r="164" spans="1:13" x14ac:dyDescent="0.2">
      <c r="A164" s="10">
        <v>42917</v>
      </c>
      <c r="B164" s="5" t="s">
        <v>84</v>
      </c>
      <c r="C164" s="5" t="s">
        <v>164</v>
      </c>
      <c r="D164" s="18">
        <v>0</v>
      </c>
      <c r="E164" s="8">
        <v>0</v>
      </c>
      <c r="F164" s="9">
        <v>0</v>
      </c>
      <c r="G164" s="18">
        <v>0</v>
      </c>
      <c r="H164" s="8">
        <v>5.9999999999999995E-4</v>
      </c>
      <c r="I164" s="9">
        <v>1</v>
      </c>
      <c r="J164" s="18">
        <v>0</v>
      </c>
      <c r="K164" s="8">
        <v>5.9999999999999995E-4</v>
      </c>
      <c r="L164" s="9">
        <v>1</v>
      </c>
      <c r="M164" s="33">
        <v>21</v>
      </c>
    </row>
    <row r="165" spans="1:13" x14ac:dyDescent="0.2">
      <c r="A165" s="10">
        <v>42948</v>
      </c>
      <c r="B165" s="5" t="s">
        <v>84</v>
      </c>
      <c r="C165" s="5" t="s">
        <v>164</v>
      </c>
      <c r="D165" s="18">
        <v>0</v>
      </c>
      <c r="E165" s="8">
        <v>0</v>
      </c>
      <c r="F165" s="9">
        <v>0</v>
      </c>
      <c r="G165" s="18">
        <v>1E-4</v>
      </c>
      <c r="H165" s="8">
        <v>1.1999999999999999E-3</v>
      </c>
      <c r="I165" s="9">
        <v>2</v>
      </c>
      <c r="J165" s="18">
        <v>1E-4</v>
      </c>
      <c r="K165" s="8">
        <v>1.1999999999999999E-3</v>
      </c>
      <c r="L165" s="9">
        <v>2</v>
      </c>
      <c r="M165" s="33">
        <v>21</v>
      </c>
    </row>
    <row r="166" spans="1:13" x14ac:dyDescent="0.2">
      <c r="A166" s="10">
        <v>42979</v>
      </c>
      <c r="B166" s="5" t="s">
        <v>84</v>
      </c>
      <c r="C166" s="5" t="s">
        <v>164</v>
      </c>
      <c r="D166" s="18">
        <v>0</v>
      </c>
      <c r="E166" s="8">
        <v>0</v>
      </c>
      <c r="F166" s="9">
        <v>0</v>
      </c>
      <c r="G166" s="18">
        <v>0</v>
      </c>
      <c r="H166" s="8">
        <v>0</v>
      </c>
      <c r="I166" s="9">
        <v>0</v>
      </c>
      <c r="J166" s="18">
        <v>0</v>
      </c>
      <c r="K166" s="8">
        <v>0</v>
      </c>
      <c r="L166" s="9">
        <v>0</v>
      </c>
      <c r="M166" s="33">
        <v>21</v>
      </c>
    </row>
    <row r="167" spans="1:13" x14ac:dyDescent="0.2">
      <c r="A167" s="10">
        <v>43009</v>
      </c>
      <c r="B167" s="5" t="s">
        <v>84</v>
      </c>
      <c r="C167" s="5" t="s">
        <v>165</v>
      </c>
      <c r="D167" s="18">
        <v>0</v>
      </c>
      <c r="E167" s="8">
        <v>0</v>
      </c>
      <c r="F167" s="9">
        <v>0</v>
      </c>
      <c r="G167" s="18">
        <v>0</v>
      </c>
      <c r="H167" s="8">
        <v>0</v>
      </c>
      <c r="I167" s="9">
        <v>0</v>
      </c>
      <c r="J167" s="18">
        <v>0</v>
      </c>
      <c r="K167" s="8">
        <v>0</v>
      </c>
      <c r="L167" s="9">
        <v>0</v>
      </c>
      <c r="M167" s="33">
        <v>20</v>
      </c>
    </row>
    <row r="168" spans="1:13" x14ac:dyDescent="0.2">
      <c r="A168" s="10">
        <v>43040</v>
      </c>
      <c r="B168" s="5" t="s">
        <v>84</v>
      </c>
      <c r="C168" s="5" t="s">
        <v>165</v>
      </c>
      <c r="D168" s="18">
        <v>0</v>
      </c>
      <c r="E168" s="8">
        <v>0</v>
      </c>
      <c r="F168" s="9">
        <v>0</v>
      </c>
      <c r="G168" s="18">
        <v>0</v>
      </c>
      <c r="H168" s="8">
        <v>0</v>
      </c>
      <c r="I168" s="9">
        <v>0</v>
      </c>
      <c r="J168" s="18">
        <v>0</v>
      </c>
      <c r="K168" s="8">
        <v>0</v>
      </c>
      <c r="L168" s="9">
        <v>0</v>
      </c>
      <c r="M168" s="33">
        <v>22</v>
      </c>
    </row>
    <row r="169" spans="1:13" x14ac:dyDescent="0.2">
      <c r="A169" s="10">
        <v>43070</v>
      </c>
      <c r="B169" s="5" t="s">
        <v>84</v>
      </c>
      <c r="C169" s="5" t="s">
        <v>165</v>
      </c>
      <c r="D169" s="18">
        <v>0</v>
      </c>
      <c r="E169" s="8">
        <v>0</v>
      </c>
      <c r="F169" s="9">
        <v>0</v>
      </c>
      <c r="G169" s="18">
        <v>0</v>
      </c>
      <c r="H169" s="8">
        <v>0</v>
      </c>
      <c r="I169" s="9">
        <v>0</v>
      </c>
      <c r="J169" s="18">
        <v>0</v>
      </c>
      <c r="K169" s="8">
        <v>0</v>
      </c>
      <c r="L169" s="9">
        <v>0</v>
      </c>
      <c r="M169" s="33">
        <v>20</v>
      </c>
    </row>
    <row r="170" spans="1:13" x14ac:dyDescent="0.2">
      <c r="A170" s="10">
        <v>43101</v>
      </c>
      <c r="B170" s="5" t="s">
        <v>84</v>
      </c>
      <c r="C170" s="5" t="s">
        <v>166</v>
      </c>
      <c r="D170" s="18">
        <v>0</v>
      </c>
      <c r="E170" s="8">
        <v>0</v>
      </c>
      <c r="F170" s="9">
        <v>0</v>
      </c>
      <c r="G170" s="18">
        <v>0</v>
      </c>
      <c r="H170" s="8">
        <v>0</v>
      </c>
      <c r="I170" s="9">
        <v>0</v>
      </c>
      <c r="J170" s="18">
        <v>0</v>
      </c>
      <c r="K170" s="8">
        <v>0</v>
      </c>
      <c r="L170" s="9">
        <v>0</v>
      </c>
      <c r="M170" s="33">
        <v>22</v>
      </c>
    </row>
    <row r="171" spans="1:13" x14ac:dyDescent="0.2">
      <c r="A171" s="10">
        <v>43132</v>
      </c>
      <c r="B171" s="5" t="s">
        <v>84</v>
      </c>
      <c r="C171" s="5" t="s">
        <v>166</v>
      </c>
      <c r="D171" s="18">
        <v>0</v>
      </c>
      <c r="E171" s="8">
        <v>0</v>
      </c>
      <c r="F171" s="9">
        <v>0</v>
      </c>
      <c r="G171" s="18">
        <v>0</v>
      </c>
      <c r="H171" s="8">
        <v>0</v>
      </c>
      <c r="I171" s="9">
        <v>0</v>
      </c>
      <c r="J171" s="18">
        <v>0</v>
      </c>
      <c r="K171" s="8">
        <v>0</v>
      </c>
      <c r="L171" s="9">
        <v>0</v>
      </c>
      <c r="M171" s="33">
        <v>19</v>
      </c>
    </row>
    <row r="172" spans="1:13" x14ac:dyDescent="0.2">
      <c r="A172" s="10">
        <v>43160</v>
      </c>
      <c r="B172" s="5" t="s">
        <v>84</v>
      </c>
      <c r="C172" s="5" t="s">
        <v>166</v>
      </c>
      <c r="D172" s="18">
        <v>0</v>
      </c>
      <c r="E172" s="8">
        <v>0</v>
      </c>
      <c r="F172" s="9">
        <v>0</v>
      </c>
      <c r="G172" s="18">
        <v>0</v>
      </c>
      <c r="H172" s="8">
        <v>0</v>
      </c>
      <c r="I172" s="9">
        <v>0</v>
      </c>
      <c r="J172" s="18">
        <v>0</v>
      </c>
      <c r="K172" s="8">
        <v>0</v>
      </c>
      <c r="L172" s="9">
        <v>0</v>
      </c>
      <c r="M172" s="33">
        <v>19</v>
      </c>
    </row>
    <row r="173" spans="1:13" x14ac:dyDescent="0.2">
      <c r="A173" s="10">
        <v>43191</v>
      </c>
      <c r="B173" s="5" t="s">
        <v>85</v>
      </c>
      <c r="C173" s="5" t="s">
        <v>167</v>
      </c>
      <c r="D173" s="18">
        <v>0</v>
      </c>
      <c r="E173" s="8">
        <v>0</v>
      </c>
      <c r="F173" s="9">
        <v>0</v>
      </c>
      <c r="G173" s="18">
        <v>0</v>
      </c>
      <c r="H173" s="8">
        <v>0</v>
      </c>
      <c r="I173" s="9">
        <v>0</v>
      </c>
      <c r="J173" s="18">
        <v>0</v>
      </c>
      <c r="K173" s="8">
        <v>0</v>
      </c>
      <c r="L173" s="9">
        <v>0</v>
      </c>
      <c r="M173" s="33">
        <v>21</v>
      </c>
    </row>
    <row r="174" spans="1:13" x14ac:dyDescent="0.2">
      <c r="A174" s="10">
        <v>43221</v>
      </c>
      <c r="B174" s="5" t="s">
        <v>85</v>
      </c>
      <c r="C174" s="5" t="s">
        <v>167</v>
      </c>
      <c r="D174" s="18">
        <v>0</v>
      </c>
      <c r="E174" s="8">
        <v>0</v>
      </c>
      <c r="F174" s="9">
        <v>0</v>
      </c>
      <c r="G174" s="18">
        <v>0</v>
      </c>
      <c r="H174" s="8">
        <v>8.0000000000000004E-4</v>
      </c>
      <c r="I174" s="9">
        <v>2</v>
      </c>
      <c r="J174" s="18">
        <v>0</v>
      </c>
      <c r="K174" s="8">
        <v>8.0000000000000004E-4</v>
      </c>
      <c r="L174" s="9">
        <v>2</v>
      </c>
      <c r="M174" s="33">
        <v>22</v>
      </c>
    </row>
    <row r="175" spans="1:13" x14ac:dyDescent="0.2">
      <c r="A175" s="10">
        <v>43252</v>
      </c>
      <c r="B175" s="5" t="s">
        <v>85</v>
      </c>
      <c r="C175" s="5" t="s">
        <v>167</v>
      </c>
      <c r="D175" s="18">
        <v>0</v>
      </c>
      <c r="E175" s="8">
        <v>0</v>
      </c>
      <c r="F175" s="9">
        <v>0</v>
      </c>
      <c r="G175" s="18">
        <v>0</v>
      </c>
      <c r="H175" s="8">
        <v>0</v>
      </c>
      <c r="I175" s="9">
        <v>0</v>
      </c>
      <c r="J175" s="18">
        <v>0</v>
      </c>
      <c r="K175" s="8">
        <v>0</v>
      </c>
      <c r="L175" s="9">
        <v>0</v>
      </c>
      <c r="M175" s="33">
        <v>21</v>
      </c>
    </row>
    <row r="176" spans="1:13" x14ac:dyDescent="0.2">
      <c r="A176" s="10">
        <v>43282</v>
      </c>
      <c r="B176" s="5" t="s">
        <v>85</v>
      </c>
      <c r="C176" s="5" t="s">
        <v>168</v>
      </c>
      <c r="D176" s="18">
        <v>0</v>
      </c>
      <c r="E176" s="8">
        <v>0</v>
      </c>
      <c r="F176" s="9">
        <v>0</v>
      </c>
      <c r="G176" s="18">
        <v>0</v>
      </c>
      <c r="H176" s="8">
        <v>0</v>
      </c>
      <c r="I176" s="9">
        <v>0</v>
      </c>
      <c r="J176" s="18">
        <v>0</v>
      </c>
      <c r="K176" s="8">
        <v>0</v>
      </c>
      <c r="L176" s="9">
        <v>0</v>
      </c>
      <c r="M176" s="33">
        <v>22</v>
      </c>
    </row>
    <row r="177" spans="1:13" x14ac:dyDescent="0.2">
      <c r="A177" s="10">
        <v>43313</v>
      </c>
      <c r="B177" s="5" t="s">
        <v>85</v>
      </c>
      <c r="C177" s="5" t="s">
        <v>168</v>
      </c>
      <c r="D177" s="18">
        <v>0</v>
      </c>
      <c r="E177" s="8">
        <v>0</v>
      </c>
      <c r="F177" s="9">
        <v>0</v>
      </c>
      <c r="G177" s="18">
        <v>0</v>
      </c>
      <c r="H177" s="8">
        <v>0</v>
      </c>
      <c r="I177" s="9">
        <v>0</v>
      </c>
      <c r="J177" s="18">
        <v>0</v>
      </c>
      <c r="K177" s="8">
        <v>0</v>
      </c>
      <c r="L177" s="9">
        <v>0</v>
      </c>
      <c r="M177" s="33">
        <v>20</v>
      </c>
    </row>
    <row r="178" spans="1:13" x14ac:dyDescent="0.2">
      <c r="A178" s="10">
        <v>43344</v>
      </c>
      <c r="B178" s="5" t="s">
        <v>85</v>
      </c>
      <c r="C178" s="5" t="s">
        <v>168</v>
      </c>
      <c r="D178" s="18">
        <v>0</v>
      </c>
      <c r="E178" s="8">
        <v>0</v>
      </c>
      <c r="F178" s="9">
        <v>0</v>
      </c>
      <c r="G178" s="18">
        <v>0</v>
      </c>
      <c r="H178" s="8">
        <v>0</v>
      </c>
      <c r="I178" s="9">
        <v>0</v>
      </c>
      <c r="J178" s="18">
        <v>0</v>
      </c>
      <c r="K178" s="8">
        <v>0</v>
      </c>
      <c r="L178" s="9">
        <v>0</v>
      </c>
      <c r="M178" s="33">
        <v>18</v>
      </c>
    </row>
    <row r="179" spans="1:13" x14ac:dyDescent="0.2">
      <c r="A179" s="10">
        <v>43374</v>
      </c>
      <c r="B179" s="5" t="s">
        <v>85</v>
      </c>
      <c r="C179" s="5" t="s">
        <v>169</v>
      </c>
      <c r="D179" s="18">
        <v>0</v>
      </c>
      <c r="E179" s="8">
        <v>0</v>
      </c>
      <c r="F179" s="9">
        <v>0</v>
      </c>
      <c r="G179" s="18">
        <v>0</v>
      </c>
      <c r="H179" s="8">
        <v>0</v>
      </c>
      <c r="I179" s="9">
        <v>0</v>
      </c>
      <c r="J179" s="18">
        <v>0</v>
      </c>
      <c r="K179" s="8">
        <v>0</v>
      </c>
      <c r="L179" s="9">
        <v>0</v>
      </c>
      <c r="M179" s="33">
        <v>21</v>
      </c>
    </row>
    <row r="180" spans="1:13" x14ac:dyDescent="0.2">
      <c r="A180" s="10">
        <v>43405</v>
      </c>
      <c r="B180" s="5" t="s">
        <v>85</v>
      </c>
      <c r="C180" s="5" t="s">
        <v>169</v>
      </c>
      <c r="D180" s="18">
        <v>0</v>
      </c>
      <c r="E180" s="8">
        <v>0</v>
      </c>
      <c r="F180" s="9">
        <v>0</v>
      </c>
      <c r="G180" s="18">
        <v>0</v>
      </c>
      <c r="H180" s="8">
        <v>0</v>
      </c>
      <c r="I180" s="9">
        <v>0</v>
      </c>
      <c r="J180" s="18">
        <v>0</v>
      </c>
      <c r="K180" s="8">
        <v>0</v>
      </c>
      <c r="L180" s="9">
        <v>0</v>
      </c>
      <c r="M180" s="33">
        <v>20</v>
      </c>
    </row>
    <row r="181" spans="1:13" x14ac:dyDescent="0.2">
      <c r="A181" s="10">
        <v>43435</v>
      </c>
      <c r="B181" s="5" t="s">
        <v>85</v>
      </c>
      <c r="C181" s="5" t="s">
        <v>169</v>
      </c>
      <c r="D181" s="18">
        <v>0</v>
      </c>
      <c r="E181" s="8">
        <v>0</v>
      </c>
      <c r="F181" s="9">
        <v>0</v>
      </c>
      <c r="G181" s="18">
        <v>0</v>
      </c>
      <c r="H181" s="8">
        <v>0</v>
      </c>
      <c r="I181" s="9">
        <v>0</v>
      </c>
      <c r="J181" s="18">
        <v>0</v>
      </c>
      <c r="K181" s="8">
        <v>0</v>
      </c>
      <c r="L181" s="9">
        <v>0</v>
      </c>
      <c r="M181" s="33">
        <v>20</v>
      </c>
    </row>
    <row r="182" spans="1:13" x14ac:dyDescent="0.2">
      <c r="A182" s="10">
        <v>43466</v>
      </c>
      <c r="B182" s="5" t="s">
        <v>85</v>
      </c>
      <c r="C182" s="5" t="s">
        <v>170</v>
      </c>
      <c r="D182" s="18">
        <v>0</v>
      </c>
      <c r="E182" s="8">
        <v>0</v>
      </c>
      <c r="F182" s="9">
        <v>0</v>
      </c>
      <c r="G182" s="18">
        <v>0</v>
      </c>
      <c r="H182" s="8">
        <v>0</v>
      </c>
      <c r="I182" s="9">
        <v>0</v>
      </c>
      <c r="J182" s="18">
        <v>0</v>
      </c>
      <c r="K182" s="8">
        <v>0</v>
      </c>
      <c r="L182" s="9">
        <v>0</v>
      </c>
      <c r="M182" s="33">
        <v>23</v>
      </c>
    </row>
    <row r="183" spans="1:13" x14ac:dyDescent="0.2">
      <c r="A183" s="10">
        <v>43497</v>
      </c>
      <c r="B183" s="5" t="s">
        <v>85</v>
      </c>
      <c r="C183" s="5" t="s">
        <v>170</v>
      </c>
      <c r="D183" s="18">
        <v>0</v>
      </c>
      <c r="E183" s="8">
        <v>0</v>
      </c>
      <c r="F183" s="9">
        <v>0</v>
      </c>
      <c r="G183" s="18">
        <v>0</v>
      </c>
      <c r="H183" s="8">
        <v>0</v>
      </c>
      <c r="I183" s="9">
        <v>0</v>
      </c>
      <c r="J183" s="18">
        <v>0</v>
      </c>
      <c r="K183" s="8">
        <v>0</v>
      </c>
      <c r="L183" s="9">
        <v>0</v>
      </c>
      <c r="M183" s="33">
        <v>20</v>
      </c>
    </row>
    <row r="184" spans="1:13" x14ac:dyDescent="0.2">
      <c r="A184" s="10">
        <v>43525</v>
      </c>
      <c r="B184" s="5" t="s">
        <v>85</v>
      </c>
      <c r="C184" s="5" t="s">
        <v>170</v>
      </c>
      <c r="D184" s="18">
        <v>8.6699999999999999E-2</v>
      </c>
      <c r="E184" s="8">
        <v>21.9313</v>
      </c>
      <c r="F184" s="9">
        <v>30456</v>
      </c>
      <c r="G184" s="18">
        <v>0</v>
      </c>
      <c r="H184" s="8">
        <v>0</v>
      </c>
      <c r="I184" s="9">
        <v>0</v>
      </c>
      <c r="J184" s="18">
        <v>8.6699999999999999E-2</v>
      </c>
      <c r="K184" s="8">
        <v>21.9313</v>
      </c>
      <c r="L184" s="9">
        <v>30456</v>
      </c>
      <c r="M184" s="33">
        <v>19</v>
      </c>
    </row>
    <row r="185" spans="1:13" x14ac:dyDescent="0.2">
      <c r="A185" s="10">
        <v>43556</v>
      </c>
      <c r="B185" s="5" t="s">
        <v>86</v>
      </c>
      <c r="C185" s="5" t="s">
        <v>171</v>
      </c>
      <c r="D185" s="18">
        <v>0</v>
      </c>
      <c r="E185" s="8">
        <v>0</v>
      </c>
      <c r="F185" s="9">
        <v>0</v>
      </c>
      <c r="G185" s="18">
        <v>0</v>
      </c>
      <c r="H185" s="8">
        <v>0</v>
      </c>
      <c r="I185" s="9">
        <v>0</v>
      </c>
      <c r="J185" s="18">
        <v>0</v>
      </c>
      <c r="K185" s="8">
        <v>0</v>
      </c>
      <c r="L185" s="9">
        <v>0</v>
      </c>
      <c r="M185" s="33">
        <v>19</v>
      </c>
    </row>
    <row r="186" spans="1:13" x14ac:dyDescent="0.2">
      <c r="A186" s="10">
        <v>43586</v>
      </c>
      <c r="B186" s="5" t="s">
        <v>86</v>
      </c>
      <c r="C186" s="5" t="s">
        <v>171</v>
      </c>
      <c r="D186" s="18">
        <v>0</v>
      </c>
      <c r="E186" s="8">
        <v>0</v>
      </c>
      <c r="F186" s="9">
        <v>0</v>
      </c>
      <c r="G186" s="18">
        <v>0</v>
      </c>
      <c r="H186" s="8">
        <v>0</v>
      </c>
      <c r="I186" s="9">
        <v>0</v>
      </c>
      <c r="J186" s="18">
        <v>0</v>
      </c>
      <c r="K186" s="8">
        <v>0</v>
      </c>
      <c r="L186" s="9">
        <v>0</v>
      </c>
      <c r="M186" s="33">
        <v>22</v>
      </c>
    </row>
    <row r="187" spans="1:13" x14ac:dyDescent="0.2">
      <c r="A187" s="10">
        <v>43617</v>
      </c>
      <c r="B187" s="5" t="s">
        <v>86</v>
      </c>
      <c r="C187" s="5" t="s">
        <v>171</v>
      </c>
      <c r="D187" s="18">
        <v>0</v>
      </c>
      <c r="E187" s="8">
        <v>0</v>
      </c>
      <c r="F187" s="9">
        <v>0</v>
      </c>
      <c r="G187" s="18">
        <v>0</v>
      </c>
      <c r="H187" s="8">
        <v>0</v>
      </c>
      <c r="I187" s="9">
        <v>0</v>
      </c>
      <c r="J187" s="18">
        <v>0</v>
      </c>
      <c r="K187" s="8">
        <v>0</v>
      </c>
      <c r="L187" s="9">
        <v>0</v>
      </c>
      <c r="M187" s="33">
        <v>19</v>
      </c>
    </row>
    <row r="188" spans="1:13" x14ac:dyDescent="0.2">
      <c r="A188" s="10">
        <v>43647</v>
      </c>
      <c r="B188" s="5" t="s">
        <v>86</v>
      </c>
      <c r="C188" s="5" t="s">
        <v>172</v>
      </c>
      <c r="D188" s="18">
        <v>0</v>
      </c>
      <c r="E188" s="8">
        <v>0</v>
      </c>
      <c r="F188" s="9">
        <v>0</v>
      </c>
      <c r="G188" s="18">
        <v>0</v>
      </c>
      <c r="H188" s="8">
        <v>0</v>
      </c>
      <c r="I188" s="9">
        <v>0</v>
      </c>
      <c r="J188" s="18">
        <v>0</v>
      </c>
      <c r="K188" s="8">
        <v>0</v>
      </c>
      <c r="L188" s="9">
        <v>0</v>
      </c>
      <c r="M188" s="33">
        <v>23</v>
      </c>
    </row>
    <row r="189" spans="1:13" x14ac:dyDescent="0.2">
      <c r="A189" s="10">
        <v>43678</v>
      </c>
      <c r="B189" s="5" t="s">
        <v>86</v>
      </c>
      <c r="C189" s="5" t="s">
        <v>172</v>
      </c>
      <c r="D189" s="18">
        <v>0</v>
      </c>
      <c r="E189" s="8">
        <v>0</v>
      </c>
      <c r="F189" s="9">
        <v>0</v>
      </c>
      <c r="G189" s="18">
        <v>0</v>
      </c>
      <c r="H189" s="8">
        <v>0</v>
      </c>
      <c r="I189" s="9">
        <v>0</v>
      </c>
      <c r="J189" s="18">
        <v>0</v>
      </c>
      <c r="K189" s="8">
        <v>0</v>
      </c>
      <c r="L189" s="9">
        <v>0</v>
      </c>
      <c r="M189" s="33">
        <v>20</v>
      </c>
    </row>
    <row r="190" spans="1:13" x14ac:dyDescent="0.2">
      <c r="A190" s="10">
        <v>43709</v>
      </c>
      <c r="B190" s="5" t="s">
        <v>86</v>
      </c>
      <c r="C190" s="5" t="s">
        <v>172</v>
      </c>
      <c r="D190" s="18">
        <v>0</v>
      </c>
      <c r="E190" s="8">
        <v>0</v>
      </c>
      <c r="F190" s="9">
        <v>0</v>
      </c>
      <c r="G190" s="18">
        <v>1.3100000000000001E-2</v>
      </c>
      <c r="H190" s="8">
        <v>0.35070000000000001</v>
      </c>
      <c r="I190" s="9">
        <v>463</v>
      </c>
      <c r="J190" s="18">
        <v>1.3100000000000001E-2</v>
      </c>
      <c r="K190" s="8">
        <v>0.35070000000000001</v>
      </c>
      <c r="L190" s="9">
        <v>463</v>
      </c>
      <c r="M190" s="33">
        <v>19</v>
      </c>
    </row>
    <row r="191" spans="1:13" x14ac:dyDescent="0.2">
      <c r="A191" s="10">
        <v>43739</v>
      </c>
      <c r="B191" s="5" t="s">
        <v>86</v>
      </c>
      <c r="C191" s="5" t="s">
        <v>173</v>
      </c>
      <c r="D191" s="18">
        <v>0</v>
      </c>
      <c r="E191" s="8">
        <v>0</v>
      </c>
      <c r="F191" s="9">
        <v>0</v>
      </c>
      <c r="G191" s="18">
        <v>0.15590000000000001</v>
      </c>
      <c r="H191" s="8">
        <v>5.3818000000000001</v>
      </c>
      <c r="I191" s="9">
        <v>7430</v>
      </c>
      <c r="J191" s="18">
        <v>0.15590000000000001</v>
      </c>
      <c r="K191" s="8">
        <v>5.3818000000000001</v>
      </c>
      <c r="L191" s="9">
        <v>7430</v>
      </c>
      <c r="M191" s="33">
        <v>20</v>
      </c>
    </row>
    <row r="192" spans="1:13" x14ac:dyDescent="0.2">
      <c r="A192" s="10">
        <v>43770</v>
      </c>
      <c r="B192" s="5" t="s">
        <v>86</v>
      </c>
      <c r="C192" s="5" t="s">
        <v>173</v>
      </c>
      <c r="D192" s="18">
        <v>5.4399999999999997E-2</v>
      </c>
      <c r="E192" s="8">
        <v>24.49</v>
      </c>
      <c r="F192" s="9">
        <v>23726</v>
      </c>
      <c r="G192" s="18">
        <v>0.16539999999999999</v>
      </c>
      <c r="H192" s="8">
        <v>6.3602999999999996</v>
      </c>
      <c r="I192" s="9">
        <v>8455</v>
      </c>
      <c r="J192" s="18">
        <v>0.2198</v>
      </c>
      <c r="K192" s="8">
        <v>30.850300000000001</v>
      </c>
      <c r="L192" s="9">
        <v>32181</v>
      </c>
      <c r="M192" s="33">
        <v>20</v>
      </c>
    </row>
    <row r="193" spans="1:13" x14ac:dyDescent="0.2">
      <c r="A193" s="10">
        <v>43800</v>
      </c>
      <c r="B193" s="5" t="s">
        <v>86</v>
      </c>
      <c r="C193" s="5" t="s">
        <v>173</v>
      </c>
      <c r="D193" s="18">
        <v>0.52210000000000001</v>
      </c>
      <c r="E193" s="8">
        <v>171.73570000000001</v>
      </c>
      <c r="F193" s="9">
        <v>164884</v>
      </c>
      <c r="G193" s="18">
        <v>0</v>
      </c>
      <c r="H193" s="8">
        <v>0</v>
      </c>
      <c r="I193" s="9">
        <v>0</v>
      </c>
      <c r="J193" s="18">
        <v>0.52210000000000001</v>
      </c>
      <c r="K193" s="8">
        <v>171.73570000000001</v>
      </c>
      <c r="L193" s="9">
        <v>164884</v>
      </c>
      <c r="M193" s="33">
        <v>21</v>
      </c>
    </row>
    <row r="194" spans="1:13" x14ac:dyDescent="0.2">
      <c r="A194" s="10">
        <v>43831</v>
      </c>
      <c r="B194" s="5" t="s">
        <v>86</v>
      </c>
      <c r="C194" s="5" t="s">
        <v>174</v>
      </c>
      <c r="D194" s="18">
        <v>1.0859000000000001</v>
      </c>
      <c r="E194" s="8">
        <v>496.0942</v>
      </c>
      <c r="F194" s="9">
        <v>472796</v>
      </c>
      <c r="G194" s="18">
        <v>0</v>
      </c>
      <c r="H194" s="8">
        <v>8.0000000000000004E-4</v>
      </c>
      <c r="I194" s="9">
        <v>1</v>
      </c>
      <c r="J194" s="18">
        <v>1.0859000000000001</v>
      </c>
      <c r="K194" s="8">
        <v>496.09500000000003</v>
      </c>
      <c r="L194" s="9">
        <v>472797</v>
      </c>
      <c r="M194" s="33">
        <v>23</v>
      </c>
    </row>
    <row r="195" spans="1:13" x14ac:dyDescent="0.2">
      <c r="A195" s="10">
        <v>43862</v>
      </c>
      <c r="B195" s="5" t="s">
        <v>86</v>
      </c>
      <c r="C195" s="5" t="s">
        <v>174</v>
      </c>
      <c r="D195" s="18">
        <v>1.0626</v>
      </c>
      <c r="E195" s="8">
        <v>694.99900000000002</v>
      </c>
      <c r="F195" s="9">
        <v>673162</v>
      </c>
      <c r="G195" s="18">
        <v>0</v>
      </c>
      <c r="H195" s="8">
        <v>0</v>
      </c>
      <c r="I195" s="9">
        <v>0</v>
      </c>
      <c r="J195" s="18">
        <v>1.0626</v>
      </c>
      <c r="K195" s="8">
        <v>694.99900000000002</v>
      </c>
      <c r="L195" s="9">
        <v>673162</v>
      </c>
      <c r="M195" s="33">
        <v>20</v>
      </c>
    </row>
    <row r="196" spans="1:13" x14ac:dyDescent="0.2">
      <c r="A196" s="10">
        <v>43891</v>
      </c>
      <c r="B196" s="5" t="s">
        <v>86</v>
      </c>
      <c r="C196" s="5" t="s">
        <v>174</v>
      </c>
      <c r="D196" s="18">
        <v>2.2766999999999999</v>
      </c>
      <c r="E196" s="8">
        <v>1072.3068000000001</v>
      </c>
      <c r="F196" s="9">
        <v>1177771</v>
      </c>
      <c r="G196" s="18">
        <v>0</v>
      </c>
      <c r="H196" s="8">
        <v>0</v>
      </c>
      <c r="I196" s="9">
        <v>0</v>
      </c>
      <c r="J196" s="18">
        <v>2.2766999999999999</v>
      </c>
      <c r="K196" s="8">
        <v>1072.3068000000001</v>
      </c>
      <c r="L196" s="9">
        <v>1177771</v>
      </c>
      <c r="M196" s="33">
        <v>21</v>
      </c>
    </row>
    <row r="197" spans="1:13" x14ac:dyDescent="0.2">
      <c r="A197" s="10">
        <v>43922</v>
      </c>
      <c r="B197" s="5" t="s">
        <v>87</v>
      </c>
      <c r="C197" s="5" t="s">
        <v>175</v>
      </c>
      <c r="D197" s="18">
        <v>1.0868</v>
      </c>
      <c r="E197" s="8">
        <v>1090.7207000000001</v>
      </c>
      <c r="F197" s="9">
        <v>1304931</v>
      </c>
      <c r="G197" s="18">
        <v>0</v>
      </c>
      <c r="H197" s="8">
        <v>0</v>
      </c>
      <c r="I197" s="9">
        <v>0</v>
      </c>
      <c r="J197" s="18">
        <v>1.0868</v>
      </c>
      <c r="K197" s="8">
        <v>1090.7207000000001</v>
      </c>
      <c r="L197" s="9">
        <v>1304931</v>
      </c>
      <c r="M197" s="33">
        <v>18</v>
      </c>
    </row>
    <row r="198" spans="1:13" x14ac:dyDescent="0.2">
      <c r="A198" s="10">
        <v>43952</v>
      </c>
      <c r="B198" s="5" t="s">
        <v>87</v>
      </c>
      <c r="C198" s="5" t="s">
        <v>175</v>
      </c>
      <c r="D198" s="18">
        <v>0.62670000000000003</v>
      </c>
      <c r="E198" s="8">
        <v>1174.2318</v>
      </c>
      <c r="F198" s="9">
        <v>1361087</v>
      </c>
      <c r="G198" s="18">
        <v>0</v>
      </c>
      <c r="H198" s="8">
        <v>0</v>
      </c>
      <c r="I198" s="9">
        <v>0</v>
      </c>
      <c r="J198" s="18">
        <v>0.62670000000000003</v>
      </c>
      <c r="K198" s="8">
        <v>1174.2318</v>
      </c>
      <c r="L198" s="9">
        <v>1361087</v>
      </c>
      <c r="M198" s="33">
        <v>19</v>
      </c>
    </row>
    <row r="199" spans="1:13" x14ac:dyDescent="0.2">
      <c r="A199" s="10">
        <v>43983</v>
      </c>
      <c r="B199" s="5" t="s">
        <v>87</v>
      </c>
      <c r="C199" s="5" t="s">
        <v>175</v>
      </c>
      <c r="D199" s="18">
        <v>1E-4</v>
      </c>
      <c r="E199" s="8">
        <v>8.9800000000000005E-2</v>
      </c>
      <c r="F199" s="9">
        <v>106</v>
      </c>
      <c r="G199" s="18">
        <v>0</v>
      </c>
      <c r="H199" s="8">
        <v>0</v>
      </c>
      <c r="I199" s="9">
        <v>0</v>
      </c>
      <c r="J199" s="18">
        <v>1E-4</v>
      </c>
      <c r="K199" s="8">
        <v>8.9800000000000005E-2</v>
      </c>
      <c r="L199" s="9">
        <v>106</v>
      </c>
      <c r="M199" s="33">
        <v>21</v>
      </c>
    </row>
    <row r="200" spans="1:13" x14ac:dyDescent="0.2">
      <c r="A200" s="10">
        <v>44013</v>
      </c>
      <c r="B200" s="5" t="s">
        <v>87</v>
      </c>
      <c r="C200" s="5" t="s">
        <v>176</v>
      </c>
      <c r="D200" s="18">
        <v>0.87360000000000004</v>
      </c>
      <c r="E200" s="8">
        <v>6018.4890999999998</v>
      </c>
      <c r="F200" s="9">
        <v>7150775</v>
      </c>
      <c r="G200" s="18">
        <v>0</v>
      </c>
      <c r="H200" s="8">
        <v>0</v>
      </c>
      <c r="I200" s="9">
        <v>0</v>
      </c>
      <c r="J200" s="18">
        <v>0.87360000000000004</v>
      </c>
      <c r="K200" s="8">
        <v>6018.4890999999998</v>
      </c>
      <c r="L200" s="9">
        <v>7150775</v>
      </c>
      <c r="M200" s="33">
        <v>23</v>
      </c>
    </row>
    <row r="201" spans="1:13" x14ac:dyDescent="0.2">
      <c r="A201" s="10">
        <v>44044</v>
      </c>
      <c r="B201" s="5" t="s">
        <v>87</v>
      </c>
      <c r="C201" s="5" t="s">
        <v>176</v>
      </c>
      <c r="D201" s="18">
        <v>1.139</v>
      </c>
      <c r="E201" s="8">
        <v>18475.804400000001</v>
      </c>
      <c r="F201" s="9">
        <v>21385079</v>
      </c>
      <c r="G201" s="18">
        <v>0</v>
      </c>
      <c r="H201" s="8">
        <v>0</v>
      </c>
      <c r="I201" s="9">
        <v>0</v>
      </c>
      <c r="J201" s="18">
        <v>1.139</v>
      </c>
      <c r="K201" s="8">
        <v>18475.804400000001</v>
      </c>
      <c r="L201" s="9">
        <v>21385079</v>
      </c>
      <c r="M201" s="33">
        <v>21</v>
      </c>
    </row>
    <row r="202" spans="1:13" x14ac:dyDescent="0.2">
      <c r="A202" s="10">
        <v>44075</v>
      </c>
      <c r="B202" s="5" t="s">
        <v>87</v>
      </c>
      <c r="C202" s="5" t="s">
        <v>176</v>
      </c>
      <c r="D202" s="18">
        <v>1.6246</v>
      </c>
      <c r="E202" s="8">
        <v>27257.800200000001</v>
      </c>
      <c r="F202" s="9">
        <v>29796143</v>
      </c>
      <c r="G202" s="18">
        <v>0</v>
      </c>
      <c r="H202" s="8">
        <v>0</v>
      </c>
      <c r="I202" s="9">
        <v>0</v>
      </c>
      <c r="J202" s="18">
        <v>1.6246</v>
      </c>
      <c r="K202" s="8">
        <v>27257.800200000001</v>
      </c>
      <c r="L202" s="9">
        <v>29796143</v>
      </c>
      <c r="M202" s="33">
        <v>22</v>
      </c>
    </row>
    <row r="203" spans="1:13" x14ac:dyDescent="0.2">
      <c r="A203" s="10">
        <v>44105</v>
      </c>
      <c r="B203" s="5" t="s">
        <v>87</v>
      </c>
      <c r="C203" s="5" t="s">
        <v>177</v>
      </c>
      <c r="D203" s="18">
        <v>1.2002999999999999</v>
      </c>
      <c r="E203" s="8">
        <v>33918.126400000001</v>
      </c>
      <c r="F203" s="9">
        <v>37664755</v>
      </c>
      <c r="G203" s="18">
        <v>0</v>
      </c>
      <c r="H203" s="8">
        <v>0</v>
      </c>
      <c r="I203" s="9">
        <v>0</v>
      </c>
      <c r="J203" s="18">
        <v>1.2002999999999999</v>
      </c>
      <c r="K203" s="8">
        <v>33918.126400000001</v>
      </c>
      <c r="L203" s="9">
        <v>37664755</v>
      </c>
      <c r="M203" s="33">
        <v>21</v>
      </c>
    </row>
    <row r="204" spans="1:13" x14ac:dyDescent="0.2">
      <c r="A204" s="10">
        <v>44136</v>
      </c>
      <c r="B204" s="5" t="s">
        <v>87</v>
      </c>
      <c r="C204" s="5" t="s">
        <v>177</v>
      </c>
      <c r="D204" s="18">
        <v>1.4113</v>
      </c>
      <c r="E204" s="8">
        <v>43779.292099999999</v>
      </c>
      <c r="F204" s="9">
        <v>46793782</v>
      </c>
      <c r="G204" s="18">
        <v>0</v>
      </c>
      <c r="H204" s="8">
        <v>0</v>
      </c>
      <c r="I204" s="9">
        <v>0</v>
      </c>
      <c r="J204" s="18">
        <v>1.4113</v>
      </c>
      <c r="K204" s="8">
        <v>43779.292099999999</v>
      </c>
      <c r="L204" s="9">
        <v>46793782</v>
      </c>
      <c r="M204" s="33">
        <v>20</v>
      </c>
    </row>
    <row r="205" spans="1:13" x14ac:dyDescent="0.2">
      <c r="A205" s="10">
        <v>44166</v>
      </c>
      <c r="B205" s="5" t="s">
        <v>87</v>
      </c>
      <c r="C205" s="5" t="s">
        <v>177</v>
      </c>
      <c r="D205" s="18">
        <v>1.6684000000000001</v>
      </c>
      <c r="E205" s="8">
        <v>49017.208400000003</v>
      </c>
      <c r="F205" s="9">
        <v>47924114</v>
      </c>
      <c r="G205" s="18">
        <v>0</v>
      </c>
      <c r="H205" s="8">
        <v>0</v>
      </c>
      <c r="I205" s="9">
        <v>0</v>
      </c>
      <c r="J205" s="18">
        <v>1.6684000000000001</v>
      </c>
      <c r="K205" s="8">
        <v>49017.208400000003</v>
      </c>
      <c r="L205" s="9">
        <v>47924114</v>
      </c>
      <c r="M205" s="33">
        <v>22</v>
      </c>
    </row>
    <row r="206" spans="1:13" x14ac:dyDescent="0.2">
      <c r="A206" s="10">
        <v>44197</v>
      </c>
      <c r="B206" s="5" t="s">
        <v>87</v>
      </c>
      <c r="C206" s="5" t="s">
        <v>178</v>
      </c>
      <c r="D206" s="18">
        <v>1.8384</v>
      </c>
      <c r="E206" s="8">
        <v>49326.820500000002</v>
      </c>
      <c r="F206" s="9">
        <v>42508937</v>
      </c>
      <c r="G206" s="18">
        <v>0</v>
      </c>
      <c r="H206" s="8">
        <v>0</v>
      </c>
      <c r="I206" s="9">
        <v>0</v>
      </c>
      <c r="J206" s="18">
        <v>1.8384</v>
      </c>
      <c r="K206" s="8">
        <v>49326.820500000002</v>
      </c>
      <c r="L206" s="9">
        <v>42508937</v>
      </c>
      <c r="M206" s="33">
        <v>20</v>
      </c>
    </row>
    <row r="207" spans="1:13" x14ac:dyDescent="0.2">
      <c r="A207" s="10">
        <v>44228</v>
      </c>
      <c r="B207" s="5" t="s">
        <v>87</v>
      </c>
      <c r="C207" s="5" t="s">
        <v>178</v>
      </c>
      <c r="D207" s="18">
        <v>1.8680000000000001</v>
      </c>
      <c r="E207" s="8">
        <v>58369.864500000003</v>
      </c>
      <c r="F207" s="9">
        <v>50553206</v>
      </c>
      <c r="G207" s="18">
        <v>0</v>
      </c>
      <c r="H207" s="8">
        <v>0</v>
      </c>
      <c r="I207" s="9">
        <v>0</v>
      </c>
      <c r="J207" s="18">
        <v>1.8680000000000001</v>
      </c>
      <c r="K207" s="8">
        <v>58369.864500000003</v>
      </c>
      <c r="L207" s="9">
        <v>50553206</v>
      </c>
      <c r="M207" s="33">
        <v>20</v>
      </c>
    </row>
    <row r="208" spans="1:13" x14ac:dyDescent="0.2">
      <c r="A208" s="10">
        <v>44256</v>
      </c>
      <c r="B208" s="5" t="s">
        <v>87</v>
      </c>
      <c r="C208" s="5" t="s">
        <v>178</v>
      </c>
      <c r="D208" s="18">
        <v>2.2128999999999999</v>
      </c>
      <c r="E208" s="8">
        <v>62123.140099999997</v>
      </c>
      <c r="F208" s="9">
        <v>51664414</v>
      </c>
      <c r="G208" s="18">
        <v>0</v>
      </c>
      <c r="H208" s="8">
        <v>0</v>
      </c>
      <c r="I208" s="9">
        <v>0</v>
      </c>
      <c r="J208" s="18">
        <v>2.2128999999999999</v>
      </c>
      <c r="K208" s="8">
        <v>62123.140099999997</v>
      </c>
      <c r="L208" s="9">
        <v>51664414</v>
      </c>
      <c r="M208" s="33">
        <v>21</v>
      </c>
    </row>
    <row r="209" spans="1:13" x14ac:dyDescent="0.2">
      <c r="A209" s="10">
        <v>44287</v>
      </c>
      <c r="B209" s="5" t="s">
        <v>88</v>
      </c>
      <c r="C209" s="5" t="s">
        <v>179</v>
      </c>
      <c r="D209" s="18">
        <v>1.1314</v>
      </c>
      <c r="E209" s="8">
        <v>60378.420899999997</v>
      </c>
      <c r="F209" s="9">
        <v>49276005</v>
      </c>
      <c r="G209" s="18">
        <v>0</v>
      </c>
      <c r="H209" s="8">
        <v>0</v>
      </c>
      <c r="I209" s="9">
        <v>0</v>
      </c>
      <c r="J209" s="18">
        <v>1.1314</v>
      </c>
      <c r="K209" s="8">
        <v>60378.420899999997</v>
      </c>
      <c r="L209" s="9">
        <v>49276005</v>
      </c>
      <c r="M209" s="33">
        <v>19</v>
      </c>
    </row>
    <row r="210" spans="1:13" x14ac:dyDescent="0.2">
      <c r="A210" s="10">
        <v>44317</v>
      </c>
      <c r="B210" s="5" t="s">
        <v>88</v>
      </c>
      <c r="C210" s="5" t="s">
        <v>179</v>
      </c>
      <c r="D210" s="18">
        <v>1.3447</v>
      </c>
      <c r="E210" s="8">
        <v>64794.504099999998</v>
      </c>
      <c r="F210" s="9">
        <v>55009355</v>
      </c>
      <c r="G210" s="18">
        <v>0</v>
      </c>
      <c r="H210" s="8">
        <v>0</v>
      </c>
      <c r="I210" s="9">
        <v>0</v>
      </c>
      <c r="J210" s="18">
        <v>1.3447</v>
      </c>
      <c r="K210" s="8">
        <v>64794.504099999998</v>
      </c>
      <c r="L210" s="9">
        <v>55009355</v>
      </c>
      <c r="M210" s="33">
        <v>20</v>
      </c>
    </row>
    <row r="211" spans="1:13" x14ac:dyDescent="0.2">
      <c r="A211" s="10">
        <v>44348</v>
      </c>
      <c r="B211" s="5" t="s">
        <v>88</v>
      </c>
      <c r="C211" s="5" t="s">
        <v>179</v>
      </c>
      <c r="D211" s="18">
        <v>0.80430000000000001</v>
      </c>
      <c r="E211" s="8">
        <v>66713.193899999998</v>
      </c>
      <c r="F211" s="9">
        <v>58969393</v>
      </c>
      <c r="G211" s="18">
        <v>0</v>
      </c>
      <c r="H211" s="8">
        <v>0</v>
      </c>
      <c r="I211" s="9">
        <v>0</v>
      </c>
      <c r="J211" s="18">
        <v>0.80430000000000001</v>
      </c>
      <c r="K211" s="8">
        <v>66713.193899999998</v>
      </c>
      <c r="L211" s="9">
        <v>58969393</v>
      </c>
      <c r="M211" s="33">
        <v>22</v>
      </c>
    </row>
    <row r="212" spans="1:13" x14ac:dyDescent="0.2">
      <c r="A212" s="10">
        <v>44378</v>
      </c>
      <c r="B212" s="5" t="s">
        <v>88</v>
      </c>
      <c r="C212" s="5" t="s">
        <v>180</v>
      </c>
      <c r="D212" s="18">
        <v>0.58020000000000005</v>
      </c>
      <c r="E212" s="8">
        <v>63598.118300000002</v>
      </c>
      <c r="F212" s="9">
        <v>75798625</v>
      </c>
      <c r="G212" s="18">
        <v>0</v>
      </c>
      <c r="H212" s="8">
        <v>0</v>
      </c>
      <c r="I212" s="9">
        <v>0</v>
      </c>
      <c r="J212" s="18">
        <v>0.58020000000000005</v>
      </c>
      <c r="K212" s="8">
        <v>63598.118300000002</v>
      </c>
      <c r="L212" s="9">
        <v>75798625</v>
      </c>
      <c r="M212" s="33">
        <v>21</v>
      </c>
    </row>
    <row r="213" spans="1:13" x14ac:dyDescent="0.2">
      <c r="A213" s="10">
        <v>44409</v>
      </c>
      <c r="B213" s="5" t="s">
        <v>88</v>
      </c>
      <c r="C213" s="5" t="s">
        <v>180</v>
      </c>
      <c r="D213" s="18">
        <v>0.74409999999999998</v>
      </c>
      <c r="E213" s="8">
        <v>63709.113499999999</v>
      </c>
      <c r="F213" s="9">
        <v>73571475</v>
      </c>
      <c r="G213" s="18">
        <v>0</v>
      </c>
      <c r="H213" s="8">
        <v>0</v>
      </c>
      <c r="I213" s="9">
        <v>0</v>
      </c>
      <c r="J213" s="18">
        <v>0.74409999999999998</v>
      </c>
      <c r="K213" s="8">
        <v>63709.113499999999</v>
      </c>
      <c r="L213" s="9">
        <v>73571475</v>
      </c>
      <c r="M213" s="33">
        <v>21</v>
      </c>
    </row>
    <row r="214" spans="1:13" x14ac:dyDescent="0.2">
      <c r="A214" s="10">
        <v>44440</v>
      </c>
      <c r="B214" s="5" t="s">
        <v>88</v>
      </c>
      <c r="C214" s="5" t="s">
        <v>180</v>
      </c>
      <c r="D214" s="18">
        <v>0.2944</v>
      </c>
      <c r="E214" s="8">
        <v>34107.3485</v>
      </c>
      <c r="F214" s="9">
        <v>38352159</v>
      </c>
      <c r="G214" s="18">
        <v>0</v>
      </c>
      <c r="H214" s="8">
        <v>0</v>
      </c>
      <c r="I214" s="9">
        <v>0</v>
      </c>
      <c r="J214" s="18">
        <v>0.2944</v>
      </c>
      <c r="K214" s="8">
        <v>34107.3485</v>
      </c>
      <c r="L214" s="9">
        <v>38352159</v>
      </c>
      <c r="M214" s="33">
        <v>21</v>
      </c>
    </row>
    <row r="215" spans="1:13" x14ac:dyDescent="0.2">
      <c r="A215" s="10">
        <v>44470</v>
      </c>
      <c r="B215" s="5" t="s">
        <v>88</v>
      </c>
      <c r="C215" s="5" t="s">
        <v>181</v>
      </c>
      <c r="D215" s="18">
        <v>1.4983</v>
      </c>
      <c r="E215" s="8">
        <v>46016.856200000002</v>
      </c>
      <c r="F215" s="9">
        <v>49016213</v>
      </c>
      <c r="G215" s="18">
        <v>0</v>
      </c>
      <c r="H215" s="8">
        <v>0</v>
      </c>
      <c r="I215" s="9">
        <v>0</v>
      </c>
      <c r="J215" s="18">
        <v>1.4983</v>
      </c>
      <c r="K215" s="8">
        <v>46016.856200000002</v>
      </c>
      <c r="L215" s="9">
        <v>49016213</v>
      </c>
      <c r="M215" s="33">
        <v>20</v>
      </c>
    </row>
    <row r="216" spans="1:13" x14ac:dyDescent="0.2">
      <c r="A216" s="10">
        <v>44501</v>
      </c>
      <c r="B216" s="5" t="s">
        <v>88</v>
      </c>
      <c r="C216" s="5" t="s">
        <v>181</v>
      </c>
      <c r="D216" s="18">
        <v>1.1880999999999999</v>
      </c>
      <c r="E216" s="8">
        <v>50941.672100000003</v>
      </c>
      <c r="F216" s="9">
        <v>51703036</v>
      </c>
      <c r="G216" s="18">
        <v>0</v>
      </c>
      <c r="H216" s="8">
        <v>0</v>
      </c>
      <c r="I216" s="9">
        <v>0</v>
      </c>
      <c r="J216" s="18">
        <v>1.1880999999999999</v>
      </c>
      <c r="K216" s="8">
        <v>50941.672100000003</v>
      </c>
      <c r="L216" s="9">
        <v>51703036</v>
      </c>
      <c r="M216" s="33">
        <v>20</v>
      </c>
    </row>
    <row r="217" spans="1:13" x14ac:dyDescent="0.2">
      <c r="A217" s="10">
        <v>44531</v>
      </c>
      <c r="B217" s="5" t="s">
        <v>88</v>
      </c>
      <c r="C217" s="5" t="s">
        <v>181</v>
      </c>
      <c r="D217" s="18">
        <v>1.1505000000000001</v>
      </c>
      <c r="E217" s="8">
        <v>59225.7621</v>
      </c>
      <c r="F217" s="9">
        <v>60613856</v>
      </c>
      <c r="G217" s="18">
        <v>0</v>
      </c>
      <c r="H217" s="8">
        <v>0</v>
      </c>
      <c r="I217" s="9">
        <v>0</v>
      </c>
      <c r="J217" s="18">
        <v>1.1505000000000001</v>
      </c>
      <c r="K217" s="8">
        <v>59225.7621</v>
      </c>
      <c r="L217" s="9">
        <v>60613856</v>
      </c>
      <c r="M217" s="33">
        <v>23</v>
      </c>
    </row>
    <row r="218" spans="1:13" x14ac:dyDescent="0.2">
      <c r="A218" s="10">
        <v>44562</v>
      </c>
      <c r="B218" s="5" t="s">
        <v>88</v>
      </c>
      <c r="C218" s="5" t="s">
        <v>182</v>
      </c>
      <c r="D218" s="18">
        <v>1.1439999999999999</v>
      </c>
      <c r="E218" s="8">
        <v>50645.585200000001</v>
      </c>
      <c r="F218" s="9">
        <v>53474245</v>
      </c>
      <c r="G218" s="18">
        <v>0</v>
      </c>
      <c r="H218" s="8">
        <v>0</v>
      </c>
      <c r="I218" s="9">
        <v>0</v>
      </c>
      <c r="J218" s="18">
        <v>1.1439999999999999</v>
      </c>
      <c r="K218" s="8">
        <v>50645.585200000001</v>
      </c>
      <c r="L218" s="9">
        <v>53474245</v>
      </c>
      <c r="M218" s="33">
        <v>20</v>
      </c>
    </row>
    <row r="219" spans="1:13" x14ac:dyDescent="0.2">
      <c r="A219" s="10">
        <v>44593</v>
      </c>
      <c r="B219" s="5" t="s">
        <v>88</v>
      </c>
      <c r="C219" s="5" t="s">
        <v>182</v>
      </c>
      <c r="D219" s="18">
        <v>0.9274</v>
      </c>
      <c r="E219" s="8">
        <v>48244.849900000001</v>
      </c>
      <c r="F219" s="9">
        <v>49326822</v>
      </c>
      <c r="G219" s="18">
        <v>0</v>
      </c>
      <c r="H219" s="8">
        <v>0</v>
      </c>
      <c r="I219" s="9">
        <v>0</v>
      </c>
      <c r="J219" s="18">
        <v>0.9274</v>
      </c>
      <c r="K219" s="8">
        <v>48244.849900000001</v>
      </c>
      <c r="L219" s="9">
        <v>49326822</v>
      </c>
      <c r="M219" s="33">
        <v>20</v>
      </c>
    </row>
    <row r="220" spans="1:13" x14ac:dyDescent="0.2">
      <c r="A220" s="10">
        <v>44621</v>
      </c>
      <c r="B220" s="5" t="s">
        <v>88</v>
      </c>
      <c r="C220" s="5" t="s">
        <v>182</v>
      </c>
      <c r="D220" s="18">
        <v>1.0699000000000001</v>
      </c>
      <c r="E220" s="8">
        <v>52402.918599999997</v>
      </c>
      <c r="F220" s="9">
        <v>55405386</v>
      </c>
      <c r="G220" s="18">
        <v>0</v>
      </c>
      <c r="H220" s="8">
        <v>0</v>
      </c>
      <c r="I220" s="9">
        <v>0</v>
      </c>
      <c r="J220" s="18">
        <v>1.0699000000000001</v>
      </c>
      <c r="K220" s="8">
        <v>52402.918599999997</v>
      </c>
      <c r="L220" s="9">
        <v>55405386</v>
      </c>
      <c r="M220" s="33">
        <v>21</v>
      </c>
    </row>
    <row r="221" spans="1:13" x14ac:dyDescent="0.2">
      <c r="A221" s="10">
        <v>44652</v>
      </c>
      <c r="B221" s="5" t="s">
        <v>89</v>
      </c>
      <c r="C221" s="5" t="s">
        <v>183</v>
      </c>
      <c r="D221" s="18">
        <v>1.3360000000000001</v>
      </c>
      <c r="E221" s="8">
        <v>28855.219799999999</v>
      </c>
      <c r="F221" s="9">
        <v>31655830</v>
      </c>
      <c r="G221" s="18">
        <v>0</v>
      </c>
      <c r="H221" s="8">
        <v>0</v>
      </c>
      <c r="I221" s="9">
        <v>0</v>
      </c>
      <c r="J221" s="18">
        <v>1.3360000000000001</v>
      </c>
      <c r="K221" s="8">
        <v>28855.219799999999</v>
      </c>
      <c r="L221" s="9">
        <v>31655830</v>
      </c>
      <c r="M221" s="33">
        <v>19</v>
      </c>
    </row>
    <row r="222" spans="1:13" x14ac:dyDescent="0.2">
      <c r="A222" s="10">
        <v>44682</v>
      </c>
      <c r="B222" s="5" t="s">
        <v>89</v>
      </c>
      <c r="C222" s="5" t="s">
        <v>183</v>
      </c>
      <c r="D222" s="18">
        <v>0.53620000000000001</v>
      </c>
      <c r="E222" s="8">
        <v>2906.8957</v>
      </c>
      <c r="F222" s="9">
        <v>3274078</v>
      </c>
      <c r="G222" s="18">
        <v>0</v>
      </c>
      <c r="H222" s="8">
        <v>0</v>
      </c>
      <c r="I222" s="9">
        <v>0</v>
      </c>
      <c r="J222" s="18">
        <v>0.53620000000000001</v>
      </c>
      <c r="K222" s="8">
        <v>2906.8957</v>
      </c>
      <c r="L222" s="9">
        <v>3274078</v>
      </c>
      <c r="M222" s="33">
        <v>21</v>
      </c>
    </row>
    <row r="223" spans="1:13" x14ac:dyDescent="0.2">
      <c r="A223" s="10">
        <v>44713</v>
      </c>
      <c r="B223" s="5" t="s">
        <v>89</v>
      </c>
      <c r="C223" s="5" t="s">
        <v>183</v>
      </c>
      <c r="D223" s="18">
        <v>1.1951000000000001</v>
      </c>
      <c r="E223" s="8">
        <v>42675.128100000002</v>
      </c>
      <c r="F223" s="9">
        <v>47645852</v>
      </c>
      <c r="G223" s="18">
        <v>0</v>
      </c>
      <c r="H223" s="8">
        <v>0</v>
      </c>
      <c r="I223" s="9">
        <v>0</v>
      </c>
      <c r="J223" s="18">
        <v>1.1951000000000001</v>
      </c>
      <c r="K223" s="8">
        <v>42675.128100000002</v>
      </c>
      <c r="L223" s="9">
        <v>47645852</v>
      </c>
      <c r="M223" s="33">
        <v>22</v>
      </c>
    </row>
    <row r="224" spans="1:13" x14ac:dyDescent="0.2">
      <c r="A224" s="10">
        <v>44743</v>
      </c>
      <c r="B224" s="5" t="s">
        <v>89</v>
      </c>
      <c r="C224" s="5" t="s">
        <v>184</v>
      </c>
      <c r="D224" s="18">
        <v>1.0053000000000001</v>
      </c>
      <c r="E224" s="8">
        <v>49723.372199999998</v>
      </c>
      <c r="F224" s="9">
        <v>55778112</v>
      </c>
      <c r="G224" s="18">
        <v>0</v>
      </c>
      <c r="H224" s="8">
        <v>0</v>
      </c>
      <c r="I224" s="9">
        <v>0</v>
      </c>
      <c r="J224" s="18">
        <v>1.0053000000000001</v>
      </c>
      <c r="K224" s="8">
        <v>49723.372199999998</v>
      </c>
      <c r="L224" s="9">
        <v>55778112</v>
      </c>
      <c r="M224" s="33">
        <v>21</v>
      </c>
    </row>
    <row r="225" spans="1:13" x14ac:dyDescent="0.2">
      <c r="A225" s="10">
        <v>44774</v>
      </c>
      <c r="B225" s="5" t="s">
        <v>89</v>
      </c>
      <c r="C225" s="5" t="s">
        <v>184</v>
      </c>
      <c r="D225" s="18">
        <v>0.87870000000000004</v>
      </c>
      <c r="E225" s="8">
        <v>45189.868499999997</v>
      </c>
      <c r="F225" s="9">
        <v>52381116</v>
      </c>
      <c r="G225" s="18">
        <v>0</v>
      </c>
      <c r="H225" s="8">
        <v>0</v>
      </c>
      <c r="I225" s="9">
        <v>0</v>
      </c>
      <c r="J225" s="18">
        <v>0.87870000000000004</v>
      </c>
      <c r="K225" s="8">
        <v>45189.868499999997</v>
      </c>
      <c r="L225" s="9">
        <v>52381116</v>
      </c>
      <c r="M225" s="33">
        <v>20</v>
      </c>
    </row>
    <row r="226" spans="1:13" x14ac:dyDescent="0.2">
      <c r="A226" s="10">
        <v>44805</v>
      </c>
      <c r="B226" s="5" t="s">
        <v>89</v>
      </c>
      <c r="C226" s="5" t="s">
        <v>184</v>
      </c>
      <c r="D226" s="18">
        <v>1.0579000000000001</v>
      </c>
      <c r="E226" s="8">
        <v>47322.498500000002</v>
      </c>
      <c r="F226" s="9">
        <v>50998320</v>
      </c>
      <c r="G226" s="18">
        <v>0</v>
      </c>
      <c r="H226" s="8">
        <v>0</v>
      </c>
      <c r="I226" s="9">
        <v>0</v>
      </c>
      <c r="J226" s="18">
        <v>1.0579000000000001</v>
      </c>
      <c r="K226" s="8">
        <v>47322.498500000002</v>
      </c>
      <c r="L226" s="9">
        <v>50998320</v>
      </c>
      <c r="M226" s="33">
        <v>22</v>
      </c>
    </row>
    <row r="227" spans="1:13" x14ac:dyDescent="0.2">
      <c r="A227" s="10">
        <v>44835</v>
      </c>
      <c r="B227" s="5" t="s">
        <v>89</v>
      </c>
      <c r="C227" s="5" t="s">
        <v>185</v>
      </c>
      <c r="D227" s="18">
        <v>0.92249999999999999</v>
      </c>
      <c r="E227" s="8">
        <v>37543.471799999999</v>
      </c>
      <c r="F227" s="9">
        <v>38424759</v>
      </c>
      <c r="G227" s="18">
        <v>0</v>
      </c>
      <c r="H227" s="8">
        <v>0</v>
      </c>
      <c r="I227" s="9">
        <v>0</v>
      </c>
      <c r="J227" s="18">
        <v>0.92249999999999999</v>
      </c>
      <c r="K227" s="8">
        <v>37543.471799999999</v>
      </c>
      <c r="L227" s="9">
        <v>38424759</v>
      </c>
      <c r="M227" s="33">
        <v>19</v>
      </c>
    </row>
    <row r="228" spans="1:13" x14ac:dyDescent="0.2">
      <c r="A228" s="10">
        <v>44866</v>
      </c>
      <c r="B228" s="5" t="s">
        <v>89</v>
      </c>
      <c r="C228" s="5" t="s">
        <v>185</v>
      </c>
      <c r="D228" s="18">
        <v>0.87619999999999998</v>
      </c>
      <c r="E228" s="8">
        <v>43500.914400000001</v>
      </c>
      <c r="F228" s="9">
        <v>46255054</v>
      </c>
      <c r="G228" s="18">
        <v>0</v>
      </c>
      <c r="H228" s="8">
        <v>0</v>
      </c>
      <c r="I228" s="9">
        <v>0</v>
      </c>
      <c r="J228" s="18">
        <v>0.87619999999999998</v>
      </c>
      <c r="K228" s="8">
        <v>43500.914400000001</v>
      </c>
      <c r="L228" s="9">
        <v>46255054</v>
      </c>
      <c r="M228" s="33">
        <v>21</v>
      </c>
    </row>
    <row r="229" spans="1:13" x14ac:dyDescent="0.2">
      <c r="A229" s="10">
        <v>44896</v>
      </c>
      <c r="B229" s="5" t="s">
        <v>89</v>
      </c>
      <c r="C229" s="5" t="s">
        <v>185</v>
      </c>
      <c r="D229" s="18">
        <v>0.63170000000000004</v>
      </c>
      <c r="E229" s="8">
        <v>40884.081299999998</v>
      </c>
      <c r="F229" s="9">
        <v>41571503</v>
      </c>
      <c r="G229" s="18">
        <v>0</v>
      </c>
      <c r="H229" s="8">
        <v>5.0000000000000001E-4</v>
      </c>
      <c r="I229" s="9">
        <v>1</v>
      </c>
      <c r="J229" s="18">
        <v>0.63170000000000004</v>
      </c>
      <c r="K229" s="8">
        <v>40884.0818</v>
      </c>
      <c r="L229" s="9">
        <v>41571504</v>
      </c>
      <c r="M229" s="33">
        <v>22</v>
      </c>
    </row>
    <row r="230" spans="1:13" x14ac:dyDescent="0.2">
      <c r="A230" s="10">
        <v>44927</v>
      </c>
      <c r="B230" s="5" t="s">
        <v>89</v>
      </c>
      <c r="C230" s="5" t="s">
        <v>186</v>
      </c>
      <c r="D230" s="18">
        <v>0.17100000000000001</v>
      </c>
      <c r="E230" s="8">
        <v>1997.3616</v>
      </c>
      <c r="F230" s="9">
        <v>1979152</v>
      </c>
      <c r="G230" s="18">
        <v>0</v>
      </c>
      <c r="H230" s="8">
        <v>0</v>
      </c>
      <c r="I230" s="9">
        <v>0</v>
      </c>
      <c r="J230" s="18">
        <v>0.17100000000000001</v>
      </c>
      <c r="K230" s="8">
        <v>1997.3616</v>
      </c>
      <c r="L230" s="9">
        <v>1979152</v>
      </c>
      <c r="M230" s="33">
        <v>21</v>
      </c>
    </row>
    <row r="231" spans="1:13" x14ac:dyDescent="0.2">
      <c r="A231" s="10">
        <v>44958</v>
      </c>
      <c r="B231" s="5" t="s">
        <v>89</v>
      </c>
      <c r="C231" s="5" t="s">
        <v>186</v>
      </c>
      <c r="D231" s="18">
        <v>0.1384</v>
      </c>
      <c r="E231" s="8">
        <v>1403.4268</v>
      </c>
      <c r="F231" s="9">
        <v>1443426</v>
      </c>
      <c r="G231" s="18">
        <v>0</v>
      </c>
      <c r="H231" s="8">
        <v>0</v>
      </c>
      <c r="I231" s="9">
        <v>0</v>
      </c>
      <c r="J231" s="18">
        <v>0.1384</v>
      </c>
      <c r="K231" s="8">
        <v>1403.4268</v>
      </c>
      <c r="L231" s="9">
        <v>1443426</v>
      </c>
      <c r="M231" s="33">
        <v>20</v>
      </c>
    </row>
    <row r="232" spans="1:13" x14ac:dyDescent="0.2">
      <c r="A232" s="10">
        <v>44986</v>
      </c>
      <c r="B232" s="5" t="s">
        <v>89</v>
      </c>
      <c r="C232" s="5" t="s">
        <v>186</v>
      </c>
      <c r="D232" s="18">
        <v>5.0299999999999997E-2</v>
      </c>
      <c r="E232" s="8">
        <v>1150.3045</v>
      </c>
      <c r="F232" s="9">
        <v>1177249</v>
      </c>
      <c r="G232" s="18">
        <v>0</v>
      </c>
      <c r="H232" s="8">
        <v>0</v>
      </c>
      <c r="I232" s="9">
        <v>0</v>
      </c>
      <c r="J232" s="18">
        <v>5.0299999999999997E-2</v>
      </c>
      <c r="K232" s="8">
        <v>1150.3045</v>
      </c>
      <c r="L232" s="9">
        <v>1177249</v>
      </c>
      <c r="M232" s="33">
        <v>21</v>
      </c>
    </row>
    <row r="233" spans="1:13" x14ac:dyDescent="0.2">
      <c r="A233" s="10">
        <v>45017</v>
      </c>
      <c r="B233" s="5" t="s">
        <v>90</v>
      </c>
      <c r="C233" s="5" t="s">
        <v>187</v>
      </c>
      <c r="D233" s="18">
        <v>0</v>
      </c>
      <c r="E233" s="8">
        <v>7.4000000000000003E-3</v>
      </c>
      <c r="F233" s="9">
        <v>8</v>
      </c>
      <c r="G233" s="18">
        <v>0</v>
      </c>
      <c r="H233" s="8">
        <v>0</v>
      </c>
      <c r="I233" s="9">
        <v>0</v>
      </c>
      <c r="J233" s="18">
        <v>0</v>
      </c>
      <c r="K233" s="8">
        <v>7.4000000000000003E-3</v>
      </c>
      <c r="L233" s="9">
        <v>8</v>
      </c>
      <c r="M233" s="33">
        <v>5</v>
      </c>
    </row>
    <row r="234" spans="1:13" x14ac:dyDescent="0.2">
      <c r="A234" s="10">
        <v>45047</v>
      </c>
      <c r="B234" s="5" t="s">
        <v>90</v>
      </c>
      <c r="C234" s="5" t="s">
        <v>187</v>
      </c>
      <c r="D234" s="18">
        <v>0.28110000000000002</v>
      </c>
      <c r="E234" s="8">
        <v>219.321</v>
      </c>
      <c r="F234" s="9">
        <v>351558</v>
      </c>
      <c r="G234" s="18">
        <v>0</v>
      </c>
      <c r="H234" s="8">
        <v>0</v>
      </c>
      <c r="I234" s="9">
        <v>0</v>
      </c>
      <c r="J234" s="18">
        <v>0.28110000000000002</v>
      </c>
      <c r="K234" s="8">
        <v>219.321</v>
      </c>
      <c r="L234" s="9">
        <v>351558</v>
      </c>
      <c r="M234" s="33">
        <v>19</v>
      </c>
    </row>
    <row r="235" spans="1:13" x14ac:dyDescent="0.2">
      <c r="A235" s="10">
        <v>45078</v>
      </c>
      <c r="B235" s="5" t="s">
        <v>90</v>
      </c>
      <c r="C235" s="5" t="s">
        <v>187</v>
      </c>
      <c r="D235" s="18">
        <v>15.6318</v>
      </c>
      <c r="E235" s="8">
        <v>20954.775399999999</v>
      </c>
      <c r="F235" s="9">
        <v>32923078</v>
      </c>
      <c r="G235" s="18">
        <v>0</v>
      </c>
      <c r="H235" s="8">
        <v>0</v>
      </c>
      <c r="I235" s="9">
        <v>0</v>
      </c>
      <c r="J235" s="18">
        <v>15.6318</v>
      </c>
      <c r="K235" s="8">
        <v>20954.775399999999</v>
      </c>
      <c r="L235" s="9">
        <v>32923078</v>
      </c>
      <c r="M235" s="33">
        <v>21</v>
      </c>
    </row>
    <row r="236" spans="1:13" x14ac:dyDescent="0.2">
      <c r="A236" s="10">
        <v>45108</v>
      </c>
      <c r="B236" s="5" t="s">
        <v>90</v>
      </c>
      <c r="C236" s="5" t="s">
        <v>188</v>
      </c>
      <c r="D236" s="18">
        <v>63.366100000000003</v>
      </c>
      <c r="E236" s="8">
        <v>91500.952999999994</v>
      </c>
      <c r="F236" s="9">
        <v>138195430</v>
      </c>
      <c r="G236" s="18">
        <v>0</v>
      </c>
      <c r="H236" s="8">
        <v>0</v>
      </c>
      <c r="I236" s="9">
        <v>0</v>
      </c>
      <c r="J236" s="18">
        <v>63.366100000000003</v>
      </c>
      <c r="K236" s="8">
        <v>91500.952999999994</v>
      </c>
      <c r="L236" s="9">
        <v>138195430</v>
      </c>
      <c r="M236" s="33">
        <v>21</v>
      </c>
    </row>
    <row r="237" spans="1:13" x14ac:dyDescent="0.2">
      <c r="A237" s="10">
        <v>45139</v>
      </c>
      <c r="B237" s="5" t="s">
        <v>90</v>
      </c>
      <c r="C237" s="5" t="s">
        <v>188</v>
      </c>
      <c r="D237" s="18">
        <v>135.59110000000001</v>
      </c>
      <c r="E237" s="8">
        <v>232231.97810000001</v>
      </c>
      <c r="F237" s="9">
        <v>356090397</v>
      </c>
      <c r="G237" s="18">
        <v>0</v>
      </c>
      <c r="H237" s="8">
        <v>0</v>
      </c>
      <c r="I237" s="9">
        <v>0</v>
      </c>
      <c r="J237" s="18">
        <v>135.59110000000001</v>
      </c>
      <c r="K237" s="8">
        <v>232231.97810000001</v>
      </c>
      <c r="L237" s="9">
        <v>356090397</v>
      </c>
      <c r="M237" s="33">
        <v>22</v>
      </c>
    </row>
    <row r="238" spans="1:13" x14ac:dyDescent="0.2">
      <c r="A238" s="10">
        <v>45170</v>
      </c>
      <c r="B238" s="5" t="s">
        <v>90</v>
      </c>
      <c r="C238" s="5" t="s">
        <v>188</v>
      </c>
      <c r="D238" s="18">
        <v>285.14960000000002</v>
      </c>
      <c r="E238" s="8">
        <v>528487.63300000003</v>
      </c>
      <c r="F238" s="9">
        <v>796168272</v>
      </c>
      <c r="G238" s="18">
        <v>0</v>
      </c>
      <c r="H238" s="8">
        <v>0</v>
      </c>
      <c r="I238" s="9">
        <v>0</v>
      </c>
      <c r="J238" s="18">
        <v>285.14960000000002</v>
      </c>
      <c r="K238" s="8">
        <v>528487.63300000003</v>
      </c>
      <c r="L238" s="9">
        <v>796168272</v>
      </c>
      <c r="M238" s="33">
        <v>20</v>
      </c>
    </row>
    <row r="239" spans="1:13" x14ac:dyDescent="0.2">
      <c r="A239" s="10">
        <v>45200</v>
      </c>
      <c r="B239" s="5" t="s">
        <v>90</v>
      </c>
      <c r="C239" s="5" t="s">
        <v>189</v>
      </c>
      <c r="D239" s="18">
        <v>370.541</v>
      </c>
      <c r="E239" s="8">
        <v>656585.68839999998</v>
      </c>
      <c r="F239" s="9">
        <v>1004463937</v>
      </c>
      <c r="G239" s="18">
        <v>0</v>
      </c>
      <c r="H239" s="8">
        <v>0</v>
      </c>
      <c r="I239" s="9">
        <v>0</v>
      </c>
      <c r="J239" s="18">
        <v>370.541</v>
      </c>
      <c r="K239" s="8">
        <v>656585.68839999998</v>
      </c>
      <c r="L239" s="9">
        <v>1004463937</v>
      </c>
      <c r="M239" s="33">
        <v>20</v>
      </c>
    </row>
    <row r="240" spans="1:13" x14ac:dyDescent="0.2">
      <c r="A240" s="10">
        <v>45231</v>
      </c>
      <c r="B240" s="5" t="s">
        <v>90</v>
      </c>
      <c r="C240" s="5" t="s">
        <v>189</v>
      </c>
      <c r="D240" s="18">
        <v>379.10120000000001</v>
      </c>
      <c r="E240" s="8">
        <v>739035.78040000005</v>
      </c>
      <c r="F240" s="9">
        <v>1124375712</v>
      </c>
      <c r="G240" s="18">
        <v>0</v>
      </c>
      <c r="H240" s="8">
        <v>0</v>
      </c>
      <c r="I240" s="9">
        <v>0</v>
      </c>
      <c r="J240" s="18">
        <v>379.10120000000001</v>
      </c>
      <c r="K240" s="8">
        <v>739035.78040000005</v>
      </c>
      <c r="L240" s="9">
        <v>1124375712</v>
      </c>
      <c r="M240" s="33">
        <v>21</v>
      </c>
    </row>
    <row r="241" spans="1:13" x14ac:dyDescent="0.2">
      <c r="A241" s="10">
        <v>45261</v>
      </c>
      <c r="B241" s="5" t="s">
        <v>90</v>
      </c>
      <c r="C241" s="5" t="s">
        <v>189</v>
      </c>
      <c r="D241" s="18">
        <v>806.27179999999998</v>
      </c>
      <c r="E241" s="8">
        <v>1422790.1614000001</v>
      </c>
      <c r="F241" s="9">
        <v>1989045421</v>
      </c>
      <c r="G241" s="18">
        <v>0</v>
      </c>
      <c r="H241" s="8">
        <v>0</v>
      </c>
      <c r="I241" s="9">
        <v>0</v>
      </c>
      <c r="J241" s="18">
        <v>806.27179999999998</v>
      </c>
      <c r="K241" s="8">
        <v>1422790.1614000001</v>
      </c>
      <c r="L241" s="9">
        <v>1989045421</v>
      </c>
      <c r="M241" s="33">
        <v>20</v>
      </c>
    </row>
    <row r="242" spans="1:13" x14ac:dyDescent="0.2">
      <c r="A242" s="10">
        <v>45292</v>
      </c>
      <c r="B242" s="5" t="s">
        <v>90</v>
      </c>
      <c r="C242" s="5" t="s">
        <v>190</v>
      </c>
      <c r="D242" s="18">
        <v>807.71600000000001</v>
      </c>
      <c r="E242" s="8">
        <v>1264412.3096</v>
      </c>
      <c r="F242" s="9">
        <v>1715381539</v>
      </c>
      <c r="G242" s="18">
        <v>0</v>
      </c>
      <c r="H242" s="8">
        <v>0</v>
      </c>
      <c r="I242" s="9">
        <v>0</v>
      </c>
      <c r="J242" s="18">
        <v>807.71600000000001</v>
      </c>
      <c r="K242" s="8">
        <v>1264412.3096</v>
      </c>
      <c r="L242" s="9">
        <v>1715381539</v>
      </c>
      <c r="M242" s="33">
        <v>22</v>
      </c>
    </row>
    <row r="243" spans="1:13" x14ac:dyDescent="0.2">
      <c r="A243" s="10">
        <v>45323</v>
      </c>
      <c r="B243" s="5" t="s">
        <v>90</v>
      </c>
      <c r="C243" s="5" t="s">
        <v>190</v>
      </c>
      <c r="D243" s="18">
        <v>1082.7766999999999</v>
      </c>
      <c r="E243" s="8">
        <v>1552514.1051</v>
      </c>
      <c r="F243" s="9">
        <v>2109800759</v>
      </c>
      <c r="G243" s="18">
        <v>0</v>
      </c>
      <c r="H243" s="8">
        <v>0</v>
      </c>
      <c r="I243" s="9">
        <v>0</v>
      </c>
      <c r="J243" s="18">
        <v>1082.7766999999999</v>
      </c>
      <c r="K243" s="8">
        <v>1552514.1051</v>
      </c>
      <c r="L243" s="9">
        <v>2109800759</v>
      </c>
      <c r="M243" s="33">
        <v>21</v>
      </c>
    </row>
    <row r="244" spans="1:13" x14ac:dyDescent="0.2">
      <c r="A244" s="10">
        <v>45352</v>
      </c>
      <c r="B244" s="5" t="s">
        <v>90</v>
      </c>
      <c r="C244" s="5" t="s">
        <v>190</v>
      </c>
      <c r="D244" s="18">
        <v>980.17930000000001</v>
      </c>
      <c r="E244" s="8">
        <v>1519418.6580000001</v>
      </c>
      <c r="F244" s="9">
        <v>2032870277</v>
      </c>
      <c r="G244" s="18">
        <v>0</v>
      </c>
      <c r="H244" s="8">
        <v>0</v>
      </c>
      <c r="I244" s="9">
        <v>0</v>
      </c>
      <c r="J244" s="18">
        <v>980.17930000000001</v>
      </c>
      <c r="K244" s="8">
        <v>1519418.6580000001</v>
      </c>
      <c r="L244" s="9">
        <v>2032870277</v>
      </c>
      <c r="M244" s="33">
        <v>19</v>
      </c>
    </row>
    <row r="245" spans="1:13" x14ac:dyDescent="0.2">
      <c r="A245" s="10">
        <v>45383</v>
      </c>
      <c r="B245" s="5" t="s">
        <v>91</v>
      </c>
      <c r="C245" s="5" t="s">
        <v>191</v>
      </c>
      <c r="D245" s="18">
        <v>1173.8734999999999</v>
      </c>
      <c r="E245" s="8">
        <v>1694952.9839000001</v>
      </c>
      <c r="F245" s="9">
        <v>2224299239</v>
      </c>
      <c r="G245" s="18">
        <v>0</v>
      </c>
      <c r="H245" s="8">
        <v>0</v>
      </c>
      <c r="I245" s="9">
        <v>0</v>
      </c>
      <c r="J245" s="18">
        <v>1173.8734999999999</v>
      </c>
      <c r="K245" s="8">
        <v>1694952.9839000001</v>
      </c>
      <c r="L245" s="9">
        <v>2224299239</v>
      </c>
      <c r="M245" s="33">
        <v>20</v>
      </c>
    </row>
    <row r="246" spans="1:13" x14ac:dyDescent="0.2">
      <c r="A246" s="10">
        <v>45413</v>
      </c>
      <c r="B246" s="5" t="s">
        <v>91</v>
      </c>
      <c r="C246" s="5" t="s">
        <v>191</v>
      </c>
      <c r="D246" s="18">
        <v>1588.6058</v>
      </c>
      <c r="E246" s="8">
        <v>2197396.4158000001</v>
      </c>
      <c r="F246" s="9">
        <v>2894893202</v>
      </c>
      <c r="G246" s="18">
        <v>0</v>
      </c>
      <c r="H246" s="8">
        <v>0</v>
      </c>
      <c r="I246" s="9">
        <v>0</v>
      </c>
      <c r="J246" s="18">
        <v>1588.6058</v>
      </c>
      <c r="K246" s="8">
        <v>2197396.4158000001</v>
      </c>
      <c r="L246" s="9">
        <v>2894893202</v>
      </c>
      <c r="M246" s="33">
        <v>22</v>
      </c>
    </row>
    <row r="247" spans="1:13" x14ac:dyDescent="0.2">
      <c r="A247" s="10">
        <v>45444</v>
      </c>
      <c r="B247" s="5" t="s">
        <v>91</v>
      </c>
      <c r="C247" s="5" t="s">
        <v>191</v>
      </c>
      <c r="D247" s="18">
        <v>1606.1541999999999</v>
      </c>
      <c r="E247" s="8">
        <v>2063729.8707999999</v>
      </c>
      <c r="F247" s="9">
        <v>2588798429</v>
      </c>
      <c r="G247" s="18">
        <v>0</v>
      </c>
      <c r="H247" s="8">
        <v>8.9999999999999998E-4</v>
      </c>
      <c r="I247" s="9">
        <v>1</v>
      </c>
      <c r="J247" s="18">
        <v>1606.1541999999999</v>
      </c>
      <c r="K247" s="8">
        <v>2063729.8717</v>
      </c>
      <c r="L247" s="9">
        <v>2588798430</v>
      </c>
      <c r="M247" s="33">
        <v>19</v>
      </c>
    </row>
    <row r="248" spans="1:13" x14ac:dyDescent="0.2">
      <c r="A248" s="10">
        <v>45474</v>
      </c>
      <c r="B248" s="5" t="s">
        <v>91</v>
      </c>
      <c r="C248" s="5" t="s">
        <v>192</v>
      </c>
      <c r="D248" s="18">
        <v>1644.3442</v>
      </c>
      <c r="E248" s="8">
        <v>2542566.0142000001</v>
      </c>
      <c r="F248" s="9">
        <v>3050309726</v>
      </c>
      <c r="G248" s="18">
        <v>3.0999999999999999E-3</v>
      </c>
      <c r="H248" s="8">
        <v>0.35610000000000003</v>
      </c>
      <c r="I248" s="9">
        <v>420</v>
      </c>
      <c r="J248" s="18">
        <v>1644.3472999999999</v>
      </c>
      <c r="K248" s="8">
        <v>2542566.3703000001</v>
      </c>
      <c r="L248" s="9">
        <v>3050310146</v>
      </c>
      <c r="M248" s="33">
        <v>22</v>
      </c>
    </row>
    <row r="249" spans="1:13" x14ac:dyDescent="0.2">
      <c r="A249" s="10">
        <v>45505</v>
      </c>
      <c r="B249" s="5" t="s">
        <v>91</v>
      </c>
      <c r="C249" s="5" t="s">
        <v>192</v>
      </c>
      <c r="D249" s="18">
        <v>1600.0969</v>
      </c>
      <c r="E249" s="8">
        <v>2603045.2834000001</v>
      </c>
      <c r="F249" s="9">
        <v>3169143875</v>
      </c>
      <c r="G249" s="18">
        <v>1.44E-2</v>
      </c>
      <c r="H249" s="8">
        <v>1.0693999999999999</v>
      </c>
      <c r="I249" s="9">
        <v>1231</v>
      </c>
      <c r="J249" s="18">
        <v>1600.1113</v>
      </c>
      <c r="K249" s="8">
        <v>2603046.3528</v>
      </c>
      <c r="L249" s="9">
        <v>3169145106</v>
      </c>
      <c r="M249" s="33">
        <v>21</v>
      </c>
    </row>
    <row r="250" spans="1:13" x14ac:dyDescent="0.2">
      <c r="A250" s="10">
        <v>45536</v>
      </c>
      <c r="B250" s="5" t="s">
        <v>91</v>
      </c>
      <c r="C250" s="5" t="s">
        <v>192</v>
      </c>
      <c r="D250" s="18">
        <v>2005.741</v>
      </c>
      <c r="E250" s="8">
        <v>3014739.6381999999</v>
      </c>
      <c r="F250" s="9">
        <v>3544569570</v>
      </c>
      <c r="G250" s="18">
        <v>1.0800000000000001E-2</v>
      </c>
      <c r="H250" s="8">
        <v>1.0244</v>
      </c>
      <c r="I250" s="9">
        <v>1235</v>
      </c>
      <c r="J250" s="18">
        <v>2005.7518</v>
      </c>
      <c r="K250" s="8">
        <v>3014740.6625999999</v>
      </c>
      <c r="L250" s="9">
        <v>3544570805</v>
      </c>
      <c r="M250" s="33">
        <v>21</v>
      </c>
    </row>
    <row r="251" spans="1:13" x14ac:dyDescent="0.2">
      <c r="A251" s="10">
        <v>45566</v>
      </c>
      <c r="B251" s="5" t="s">
        <v>91</v>
      </c>
      <c r="C251" s="5" t="s">
        <v>193</v>
      </c>
      <c r="D251" s="18">
        <v>1988.4155000000001</v>
      </c>
      <c r="E251" s="8">
        <v>2642583.9772999999</v>
      </c>
      <c r="F251" s="9">
        <v>3198473182</v>
      </c>
      <c r="G251" s="18">
        <v>2.6200000000000001E-2</v>
      </c>
      <c r="H251" s="8">
        <v>1.3616999999999999</v>
      </c>
      <c r="I251" s="9">
        <v>1705</v>
      </c>
      <c r="J251" s="18">
        <v>1988.4417000000001</v>
      </c>
      <c r="K251" s="8">
        <v>2642585.3390000002</v>
      </c>
      <c r="L251" s="9">
        <v>3198474887</v>
      </c>
      <c r="M251" s="33">
        <v>22</v>
      </c>
    </row>
    <row r="252" spans="1:13" x14ac:dyDescent="0.2">
      <c r="A252" s="10">
        <v>45597</v>
      </c>
      <c r="B252" s="5" t="s">
        <v>91</v>
      </c>
      <c r="C252" s="5" t="s">
        <v>193</v>
      </c>
      <c r="D252" s="18">
        <v>1561.6778999999999</v>
      </c>
      <c r="E252" s="8">
        <v>2030621.3681999999</v>
      </c>
      <c r="F252" s="9">
        <v>2490130045</v>
      </c>
      <c r="G252" s="18">
        <v>3.7000000000000002E-3</v>
      </c>
      <c r="H252" s="8">
        <v>0.39279999999999998</v>
      </c>
      <c r="I252" s="9">
        <v>486</v>
      </c>
      <c r="J252" s="18">
        <v>1561.6815999999999</v>
      </c>
      <c r="K252" s="8">
        <v>2030621.7609999999</v>
      </c>
      <c r="L252" s="9">
        <v>2490130531</v>
      </c>
      <c r="M252" s="33">
        <v>19</v>
      </c>
    </row>
    <row r="253" spans="1:13" x14ac:dyDescent="0.2">
      <c r="A253" s="10">
        <v>45627</v>
      </c>
      <c r="B253" s="5" t="s">
        <v>91</v>
      </c>
      <c r="C253" s="5" t="s">
        <v>193</v>
      </c>
      <c r="D253" s="18">
        <v>1880.0977</v>
      </c>
      <c r="E253" s="8">
        <v>1812161.5341</v>
      </c>
      <c r="F253" s="9">
        <v>2242090829</v>
      </c>
      <c r="G253" s="18">
        <v>7.7000000000000002E-3</v>
      </c>
      <c r="H253" s="8">
        <v>0.77459999999999996</v>
      </c>
      <c r="I253" s="9">
        <v>974</v>
      </c>
      <c r="J253" s="18">
        <v>1880.1053999999999</v>
      </c>
      <c r="K253" s="8">
        <v>1812162.3086999999</v>
      </c>
      <c r="L253" s="9">
        <v>2242091803</v>
      </c>
      <c r="M253" s="33">
        <v>21</v>
      </c>
    </row>
    <row r="254" spans="1:13" x14ac:dyDescent="0.2">
      <c r="A254" s="10">
        <v>45658</v>
      </c>
      <c r="B254" s="5" t="s">
        <v>91</v>
      </c>
      <c r="C254" s="5" t="s">
        <v>194</v>
      </c>
      <c r="D254" s="18">
        <v>2652.4229</v>
      </c>
      <c r="E254" s="8">
        <v>2448074.3113000002</v>
      </c>
      <c r="F254" s="9">
        <v>2177114399</v>
      </c>
      <c r="G254" s="18">
        <v>3.4700000000000002E-2</v>
      </c>
      <c r="H254" s="8">
        <v>2.1040000000000001</v>
      </c>
      <c r="I254" s="9">
        <v>3114</v>
      </c>
      <c r="J254" s="18">
        <v>2652.4576000000002</v>
      </c>
      <c r="K254" s="8">
        <v>2448076.4153</v>
      </c>
      <c r="L254" s="9">
        <v>2177117513</v>
      </c>
      <c r="M254" s="33">
        <v>23</v>
      </c>
    </row>
    <row r="255" spans="1:13" x14ac:dyDescent="0.2">
      <c r="A255" s="10">
        <v>45689</v>
      </c>
      <c r="B255" s="5" t="s">
        <v>91</v>
      </c>
      <c r="C255" s="5" t="s">
        <v>194</v>
      </c>
      <c r="D255" s="18">
        <v>2290.7222000000002</v>
      </c>
      <c r="E255" s="8">
        <v>2062326.077</v>
      </c>
      <c r="F255" s="9">
        <v>1347483159</v>
      </c>
      <c r="G255" s="18">
        <v>3.6499999999999998E-2</v>
      </c>
      <c r="H255" s="8">
        <v>5.0077999999999996</v>
      </c>
      <c r="I255" s="9">
        <v>8295</v>
      </c>
      <c r="J255" s="18">
        <v>2290.7586999999999</v>
      </c>
      <c r="K255" s="8">
        <v>2062331.0848000001</v>
      </c>
      <c r="L255" s="9">
        <v>1347491454</v>
      </c>
      <c r="M255" s="33">
        <v>20</v>
      </c>
    </row>
    <row r="256" spans="1:13" x14ac:dyDescent="0.2">
      <c r="A256" s="10">
        <v>45717</v>
      </c>
      <c r="B256" s="5" t="s">
        <v>91</v>
      </c>
      <c r="C256" s="5" t="s">
        <v>194</v>
      </c>
      <c r="D256" s="18">
        <v>2362.0120999999999</v>
      </c>
      <c r="E256" s="8">
        <v>2443795.0451000002</v>
      </c>
      <c r="F256" s="9">
        <v>1620767112</v>
      </c>
      <c r="G256" s="18">
        <v>5.62E-2</v>
      </c>
      <c r="H256" s="8">
        <v>13.9221</v>
      </c>
      <c r="I256" s="9">
        <v>23334</v>
      </c>
      <c r="J256" s="18">
        <v>2362.0682999999999</v>
      </c>
      <c r="K256" s="8">
        <v>2443808.9671999998</v>
      </c>
      <c r="L256" s="9">
        <v>1620790446</v>
      </c>
      <c r="M256" s="33">
        <v>19</v>
      </c>
    </row>
    <row r="257" spans="1:13" x14ac:dyDescent="0.2">
      <c r="A257" s="10">
        <v>45748</v>
      </c>
      <c r="B257" s="5" t="s">
        <v>92</v>
      </c>
      <c r="C257" s="5" t="s">
        <v>195</v>
      </c>
      <c r="D257" s="18">
        <v>2941.0412999999999</v>
      </c>
      <c r="E257" s="8">
        <v>2633301.5088999998</v>
      </c>
      <c r="F257" s="9">
        <v>1699789973</v>
      </c>
      <c r="G257" s="18">
        <v>9.7000000000000003E-3</v>
      </c>
      <c r="H257" s="8">
        <v>1.7074</v>
      </c>
      <c r="I257" s="9">
        <v>2590</v>
      </c>
      <c r="J257" s="18">
        <v>2941.0509999999999</v>
      </c>
      <c r="K257" s="8">
        <v>2633303.2163</v>
      </c>
      <c r="L257" s="9">
        <v>1699792563</v>
      </c>
      <c r="M257" s="33">
        <v>19</v>
      </c>
    </row>
    <row r="258" spans="1:13" x14ac:dyDescent="0.2">
      <c r="A258" s="10">
        <v>45778</v>
      </c>
      <c r="B258" s="5" t="s">
        <v>92</v>
      </c>
      <c r="C258" s="5" t="s">
        <v>195</v>
      </c>
      <c r="D258" s="18">
        <v>3336.8609999999999</v>
      </c>
      <c r="E258" s="8">
        <v>2668897.0780000002</v>
      </c>
      <c r="F258" s="9">
        <v>1637155497</v>
      </c>
      <c r="G258" s="18">
        <v>1.5E-3</v>
      </c>
      <c r="H258" s="8">
        <v>0.14269999999999999</v>
      </c>
      <c r="I258" s="9">
        <v>201</v>
      </c>
      <c r="J258" s="18">
        <v>3336.8625000000002</v>
      </c>
      <c r="K258" s="8">
        <v>2668897.2206999999</v>
      </c>
      <c r="L258" s="9">
        <v>1637155698</v>
      </c>
      <c r="M258" s="33">
        <v>21</v>
      </c>
    </row>
    <row r="259" spans="1:13" x14ac:dyDescent="0.2">
      <c r="A259" s="10">
        <v>45809</v>
      </c>
      <c r="B259" s="5" t="s">
        <v>92</v>
      </c>
      <c r="C259" s="5" t="s">
        <v>195</v>
      </c>
      <c r="D259" s="18">
        <v>2923.1929</v>
      </c>
      <c r="E259" s="8">
        <v>2689777.5554</v>
      </c>
      <c r="F259" s="9">
        <v>1638577865</v>
      </c>
      <c r="G259" s="18">
        <v>1E-3</v>
      </c>
      <c r="H259" s="8">
        <v>9.9299999999999999E-2</v>
      </c>
      <c r="I259" s="9">
        <v>138</v>
      </c>
      <c r="J259" s="18">
        <v>2923.1939000000002</v>
      </c>
      <c r="K259" s="8">
        <v>2689777.6546999998</v>
      </c>
      <c r="L259" s="9">
        <v>1638578003</v>
      </c>
      <c r="M259" s="33">
        <v>21</v>
      </c>
    </row>
    <row r="260" spans="1:13" x14ac:dyDescent="0.2">
      <c r="A260" s="10">
        <v>45839</v>
      </c>
      <c r="B260" s="5" t="s">
        <v>92</v>
      </c>
      <c r="C260" s="5" t="s">
        <v>196</v>
      </c>
      <c r="D260" s="18">
        <v>2874.4902999999999</v>
      </c>
      <c r="E260" s="8">
        <v>3488102.5257999999</v>
      </c>
      <c r="F260" s="9">
        <v>2111609377</v>
      </c>
      <c r="G260" s="18">
        <v>1.6999999999999999E-3</v>
      </c>
      <c r="H260" s="8">
        <v>0.106</v>
      </c>
      <c r="I260" s="9">
        <v>138</v>
      </c>
      <c r="J260" s="18">
        <v>2874.4920000000002</v>
      </c>
      <c r="K260" s="8">
        <v>3488102.6318000001</v>
      </c>
      <c r="L260" s="9">
        <v>2111609515</v>
      </c>
      <c r="M260" s="33">
        <v>23</v>
      </c>
    </row>
    <row r="261" spans="1:13" x14ac:dyDescent="0.2">
      <c r="A261" s="10">
        <v>45870</v>
      </c>
      <c r="B261" s="5" t="s">
        <v>92</v>
      </c>
      <c r="C261" s="5" t="s">
        <v>196</v>
      </c>
      <c r="D261" s="18">
        <v>3266.1309999999999</v>
      </c>
      <c r="E261" s="8">
        <v>3375835.398</v>
      </c>
      <c r="F261" s="9">
        <v>2082322403</v>
      </c>
      <c r="G261" s="18">
        <v>0</v>
      </c>
      <c r="H261" s="8">
        <v>4.2500000000000003E-2</v>
      </c>
      <c r="I261" s="9">
        <v>43</v>
      </c>
      <c r="J261" s="18">
        <v>3266.1309999999999</v>
      </c>
      <c r="K261" s="8">
        <v>3375835.4405</v>
      </c>
      <c r="L261" s="9">
        <v>2082322446</v>
      </c>
      <c r="M261" s="33">
        <v>19</v>
      </c>
    </row>
    <row r="262" spans="1:13" x14ac:dyDescent="0.2">
      <c r="A262" s="10">
        <v>45901</v>
      </c>
      <c r="B262" s="5" t="s">
        <v>92</v>
      </c>
      <c r="C262" s="5" t="s">
        <v>196</v>
      </c>
      <c r="D262" s="18">
        <v>3462.2352999999998</v>
      </c>
      <c r="E262" s="8">
        <v>3651811.3681999999</v>
      </c>
      <c r="F262" s="9">
        <v>2235357754</v>
      </c>
      <c r="G262" s="18">
        <v>5.1999999999999998E-3</v>
      </c>
      <c r="H262" s="8">
        <v>0.37190000000000001</v>
      </c>
      <c r="I262" s="9">
        <v>520</v>
      </c>
      <c r="J262" s="18">
        <v>3462.2404999999999</v>
      </c>
      <c r="K262" s="8">
        <v>3651811.7401000001</v>
      </c>
      <c r="L262" s="9">
        <v>2235358274</v>
      </c>
      <c r="M262" s="33">
        <v>22</v>
      </c>
    </row>
    <row r="263" spans="1:13" x14ac:dyDescent="0.2">
      <c r="A263" s="10">
        <v>45931</v>
      </c>
      <c r="B263" s="5" t="s">
        <v>92</v>
      </c>
      <c r="C263" s="5" t="s">
        <v>197</v>
      </c>
      <c r="D263" s="18">
        <v>4304.2718999999997</v>
      </c>
      <c r="E263" s="8">
        <v>4641251.091</v>
      </c>
      <c r="F263" s="9">
        <v>2790050804</v>
      </c>
      <c r="G263" s="18">
        <v>1.1999999999999999E-3</v>
      </c>
      <c r="H263" s="8">
        <v>0.1046</v>
      </c>
      <c r="I263" s="9">
        <v>151</v>
      </c>
      <c r="J263" s="18">
        <v>4304.2731000000003</v>
      </c>
      <c r="K263" s="8">
        <v>4641251.1956000002</v>
      </c>
      <c r="L263" s="9">
        <v>2790050955</v>
      </c>
      <c r="M263" s="33">
        <v>21</v>
      </c>
    </row>
    <row r="264" spans="1:13" x14ac:dyDescent="0.2">
      <c r="A264" s="10">
        <v>45962</v>
      </c>
      <c r="B264" s="5" t="s">
        <v>92</v>
      </c>
      <c r="C264" s="5" t="s">
        <v>197</v>
      </c>
      <c r="D264" s="18">
        <v>3631.3204000000001</v>
      </c>
      <c r="E264" s="8">
        <v>3963895.8527000002</v>
      </c>
      <c r="F264" s="9">
        <v>2335515612</v>
      </c>
      <c r="G264" s="18">
        <v>2.2000000000000001E-3</v>
      </c>
      <c r="H264" s="8">
        <v>0.13730000000000001</v>
      </c>
      <c r="I264" s="9">
        <v>174</v>
      </c>
      <c r="J264" s="18">
        <v>3631.3226</v>
      </c>
      <c r="K264" s="8">
        <v>3963895.99</v>
      </c>
      <c r="L264" s="9">
        <v>2335515786</v>
      </c>
      <c r="M264" s="33">
        <v>19</v>
      </c>
    </row>
    <row r="265" spans="1:13" x14ac:dyDescent="0.2">
      <c r="A265" s="10">
        <v>45992</v>
      </c>
      <c r="B265" s="5" t="s">
        <v>92</v>
      </c>
      <c r="C265" s="5" t="s">
        <v>197</v>
      </c>
      <c r="D265" s="18">
        <v>4129.0228999999999</v>
      </c>
      <c r="E265" s="8">
        <v>4414439.2006999999</v>
      </c>
      <c r="F265" s="9">
        <v>2594321693</v>
      </c>
      <c r="G265" s="18">
        <v>4.1999999999999997E-3</v>
      </c>
      <c r="H265" s="8">
        <v>0.35699999999999998</v>
      </c>
      <c r="I265" s="9">
        <v>478</v>
      </c>
      <c r="J265" s="18">
        <v>4129.0271000000002</v>
      </c>
      <c r="K265" s="8">
        <v>4414439.5576999998</v>
      </c>
      <c r="L265" s="9">
        <v>2594322171</v>
      </c>
      <c r="M265" s="33">
        <v>22</v>
      </c>
    </row>
    <row r="266" spans="1:13" x14ac:dyDescent="0.2">
      <c r="A266" s="10">
        <v>46023</v>
      </c>
      <c r="B266" s="5" t="s">
        <v>92</v>
      </c>
      <c r="C266" s="5" t="s">
        <v>198</v>
      </c>
      <c r="D266" s="18">
        <v>5753.7776000000003</v>
      </c>
      <c r="E266" s="8">
        <v>5731639.6754000001</v>
      </c>
      <c r="F266" s="9">
        <v>3431358512</v>
      </c>
      <c r="G266" s="18">
        <v>6.9999999999999999E-4</v>
      </c>
      <c r="H266" s="8">
        <v>3.6799999999999999E-2</v>
      </c>
      <c r="I266" s="9">
        <v>49</v>
      </c>
      <c r="J266" s="18">
        <v>5753.7782999999999</v>
      </c>
      <c r="K266" s="8">
        <v>5731639.7122</v>
      </c>
      <c r="L266" s="9">
        <v>3431358561</v>
      </c>
      <c r="M266" s="33">
        <v>20</v>
      </c>
    </row>
    <row r="267" spans="1:13" x14ac:dyDescent="0.2">
      <c r="A267" s="10">
        <v>46054</v>
      </c>
      <c r="B267" s="5" t="s">
        <v>92</v>
      </c>
      <c r="C267" s="5" t="s">
        <v>198</v>
      </c>
      <c r="D267" s="18">
        <v>5320.6346000000003</v>
      </c>
      <c r="E267" s="8">
        <v>4693406.7936000004</v>
      </c>
      <c r="F267" s="9">
        <v>2818477712</v>
      </c>
      <c r="G267" s="18">
        <v>2.8999999999999998E-3</v>
      </c>
      <c r="H267" s="8">
        <v>0.1363</v>
      </c>
      <c r="I267" s="9">
        <v>173</v>
      </c>
      <c r="J267" s="18">
        <v>5320.6374999999998</v>
      </c>
      <c r="K267" s="8">
        <v>4693406.9298999999</v>
      </c>
      <c r="L267" s="9">
        <v>2818477885</v>
      </c>
      <c r="M267" s="33">
        <v>21</v>
      </c>
    </row>
    <row r="268" spans="1:13" x14ac:dyDescent="0.2">
      <c r="A268" s="10">
        <v>46082</v>
      </c>
      <c r="B268" s="5" t="s">
        <v>92</v>
      </c>
      <c r="C268" s="5" t="s">
        <v>198</v>
      </c>
      <c r="D268" s="18">
        <v>6278.0294000000004</v>
      </c>
      <c r="E268" s="8">
        <v>4274615.1189000001</v>
      </c>
      <c r="F268" s="9">
        <v>2780647645</v>
      </c>
      <c r="G268" s="18">
        <v>8.0000000000000004E-4</v>
      </c>
      <c r="H268" s="8">
        <v>6.2700000000000006E-2</v>
      </c>
      <c r="I268" s="9">
        <v>88</v>
      </c>
      <c r="J268" s="18">
        <v>6278.0302000000001</v>
      </c>
      <c r="K268" s="8">
        <v>4274615.1815999998</v>
      </c>
      <c r="L268" s="9">
        <v>2780647733</v>
      </c>
      <c r="M268" s="33">
        <v>19</v>
      </c>
    </row>
    <row r="269" spans="1:13" x14ac:dyDescent="0.2">
      <c r="A269" s="10">
        <v>46113</v>
      </c>
      <c r="B269" s="5" t="s">
        <v>93</v>
      </c>
      <c r="C269" s="5" t="s">
        <v>199</v>
      </c>
      <c r="D269" s="18">
        <v>6628.9892</v>
      </c>
      <c r="E269" s="8">
        <v>5377632.4735000003</v>
      </c>
      <c r="F269" s="9">
        <v>3511977639</v>
      </c>
      <c r="G269" s="18">
        <v>2.9999999999999997E-4</v>
      </c>
      <c r="H269" s="8">
        <v>3.0700000000000002E-2</v>
      </c>
      <c r="I269" s="9">
        <v>45</v>
      </c>
      <c r="J269" s="18">
        <v>6628.9894999999997</v>
      </c>
      <c r="K269" s="8">
        <v>5377632.5042000003</v>
      </c>
      <c r="L269" s="9">
        <v>3511977684</v>
      </c>
      <c r="M269" s="33">
        <v>20</v>
      </c>
    </row>
    <row r="270" spans="1:13" x14ac:dyDescent="0.2">
      <c r="A270" s="10">
        <v>46143</v>
      </c>
      <c r="B270" s="5" t="s">
        <v>93</v>
      </c>
      <c r="C270" s="5" t="s">
        <v>199</v>
      </c>
      <c r="D270" s="18">
        <v>5636.8764000000001</v>
      </c>
      <c r="E270" s="8">
        <v>4360336.0081000002</v>
      </c>
      <c r="F270" s="9">
        <v>2859234897</v>
      </c>
      <c r="G270" s="18">
        <v>1.6000000000000001E-3</v>
      </c>
      <c r="H270" s="8">
        <v>0.1018</v>
      </c>
      <c r="I270" s="9">
        <v>146</v>
      </c>
      <c r="J270" s="18">
        <v>5636.8779999999997</v>
      </c>
      <c r="K270" s="8">
        <v>4360336.1098999996</v>
      </c>
      <c r="L270" s="9">
        <v>2859235043</v>
      </c>
      <c r="M270" s="33">
        <v>19</v>
      </c>
    </row>
    <row r="271" spans="1:13" x14ac:dyDescent="0.2">
      <c r="A271" s="10">
        <v>46174</v>
      </c>
      <c r="B271" s="5" t="s">
        <v>93</v>
      </c>
      <c r="C271" s="5" t="s">
        <v>199</v>
      </c>
      <c r="D271" s="18">
        <v>5503.3343999999997</v>
      </c>
      <c r="E271" s="8">
        <v>4497149.9535999997</v>
      </c>
      <c r="F271" s="9">
        <v>2968560086</v>
      </c>
      <c r="G271" s="18">
        <v>1.72E-2</v>
      </c>
      <c r="H271" s="8">
        <v>0.67649999999999999</v>
      </c>
      <c r="I271" s="9">
        <v>969</v>
      </c>
      <c r="J271" s="18">
        <v>5503.3516</v>
      </c>
      <c r="K271" s="8">
        <v>4497150.6300999997</v>
      </c>
      <c r="L271" s="9">
        <v>2968561055</v>
      </c>
      <c r="M271" s="33">
        <v>21</v>
      </c>
    </row>
    <row r="272" spans="1:13" x14ac:dyDescent="0.2">
      <c r="A272" s="10">
        <v>46204</v>
      </c>
      <c r="B272" s="5" t="s">
        <v>93</v>
      </c>
      <c r="C272" s="5" t="s">
        <v>200</v>
      </c>
      <c r="D272" s="18">
        <v>5842.2466000000004</v>
      </c>
      <c r="E272" s="8">
        <v>5340516.051</v>
      </c>
      <c r="F272" s="9">
        <v>3456803471</v>
      </c>
      <c r="G272" s="18">
        <v>4.3E-3</v>
      </c>
      <c r="H272" s="8">
        <v>0.16589999999999999</v>
      </c>
      <c r="I272" s="9">
        <v>244</v>
      </c>
      <c r="J272" s="18">
        <v>5842.2509</v>
      </c>
      <c r="K272" s="8">
        <v>5340516.2169000003</v>
      </c>
      <c r="L272" s="9">
        <v>3456803715</v>
      </c>
      <c r="M272" s="33">
        <v>23</v>
      </c>
    </row>
    <row r="273" spans="1:13" x14ac:dyDescent="0.2">
      <c r="A273" s="10">
        <v>46235</v>
      </c>
      <c r="B273" s="5" t="s">
        <v>93</v>
      </c>
      <c r="C273" s="5" t="s">
        <v>200</v>
      </c>
      <c r="D273" s="18">
        <v>3826.4511000000002</v>
      </c>
      <c r="E273" s="8">
        <v>3189622.1213000002</v>
      </c>
      <c r="F273" s="9">
        <v>2044896795</v>
      </c>
      <c r="G273" s="18">
        <v>3.3E-3</v>
      </c>
      <c r="H273" s="8">
        <v>0.16889999999999999</v>
      </c>
      <c r="I273" s="9">
        <v>247</v>
      </c>
      <c r="J273" s="18">
        <v>3826.4544000000001</v>
      </c>
      <c r="K273" s="8">
        <v>3189622.2902000002</v>
      </c>
      <c r="L273" s="9">
        <v>2044897042</v>
      </c>
      <c r="M273" s="33">
        <v>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155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2" customWidth="1"/>
    <col min="3" max="3" width="16" customWidth="1"/>
    <col min="4" max="4" width="12" customWidth="1"/>
    <col min="5" max="6" width="38" customWidth="1"/>
    <col min="7" max="7" width="26" customWidth="1"/>
    <col min="8" max="9" width="38" customWidth="1"/>
    <col min="10" max="10" width="26" customWidth="1"/>
    <col min="11" max="12" width="38" customWidth="1"/>
    <col min="13" max="13" width="26" customWidth="1"/>
    <col min="14" max="18" width="15" customWidth="1"/>
  </cols>
  <sheetData>
    <row r="1" spans="1:18" x14ac:dyDescent="0.2">
      <c r="A1" s="1" t="s">
        <v>223</v>
      </c>
      <c r="B1" s="1" t="s">
        <v>224</v>
      </c>
      <c r="C1" s="1" t="s">
        <v>225</v>
      </c>
      <c r="D1" s="1" t="s">
        <v>100</v>
      </c>
      <c r="E1" s="15" t="s">
        <v>247</v>
      </c>
      <c r="F1" s="3" t="s">
        <v>248</v>
      </c>
      <c r="G1" s="4" t="s">
        <v>249</v>
      </c>
      <c r="H1" s="15" t="s">
        <v>250</v>
      </c>
      <c r="I1" s="3" t="s">
        <v>251</v>
      </c>
      <c r="J1" s="4" t="s">
        <v>252</v>
      </c>
      <c r="K1" s="15" t="s">
        <v>253</v>
      </c>
      <c r="L1" s="3" t="s">
        <v>254</v>
      </c>
      <c r="M1" s="4" t="s">
        <v>255</v>
      </c>
      <c r="N1" s="27" t="s">
        <v>235</v>
      </c>
      <c r="O1" s="28" t="s">
        <v>236</v>
      </c>
      <c r="P1" s="28" t="s">
        <v>237</v>
      </c>
      <c r="Q1" s="28" t="s">
        <v>238</v>
      </c>
      <c r="R1" s="28" t="s">
        <v>239</v>
      </c>
    </row>
    <row r="2" spans="1:18" x14ac:dyDescent="0.2">
      <c r="A2" s="11">
        <v>43922</v>
      </c>
      <c r="B2" s="5" t="s">
        <v>240</v>
      </c>
      <c r="C2" s="10">
        <v>43922</v>
      </c>
      <c r="D2" s="5" t="s">
        <v>175</v>
      </c>
      <c r="E2" s="18">
        <v>6.5699999999999995E-2</v>
      </c>
      <c r="F2" s="8">
        <v>47.773299999999999</v>
      </c>
      <c r="G2" s="9">
        <v>52188</v>
      </c>
      <c r="H2" s="18">
        <v>0</v>
      </c>
      <c r="I2" s="8">
        <v>0</v>
      </c>
      <c r="J2" s="9">
        <v>0</v>
      </c>
      <c r="K2" s="18">
        <v>6.5699999999999995E-2</v>
      </c>
      <c r="L2" s="8">
        <v>47.773299999999999</v>
      </c>
      <c r="M2" s="9">
        <v>52188</v>
      </c>
      <c r="N2" s="29">
        <v>64.407499999999999</v>
      </c>
      <c r="O2" s="30">
        <v>64.407499999999999</v>
      </c>
      <c r="P2" s="30">
        <v>59.78</v>
      </c>
      <c r="Q2" s="30">
        <v>60.052500000000002</v>
      </c>
      <c r="R2" s="31">
        <v>-6.7599999999999993E-2</v>
      </c>
    </row>
    <row r="3" spans="1:18" x14ac:dyDescent="0.2">
      <c r="A3" s="11">
        <v>43924</v>
      </c>
      <c r="B3" s="5" t="s">
        <v>241</v>
      </c>
      <c r="C3" s="10">
        <v>43922</v>
      </c>
      <c r="D3" s="5" t="s">
        <v>175</v>
      </c>
      <c r="E3" s="18">
        <v>9.9000000000000005E-2</v>
      </c>
      <c r="F3" s="8">
        <v>59.746000000000002</v>
      </c>
      <c r="G3" s="9">
        <v>68789</v>
      </c>
      <c r="H3" s="18">
        <v>0</v>
      </c>
      <c r="I3" s="8">
        <v>0</v>
      </c>
      <c r="J3" s="9">
        <v>0</v>
      </c>
      <c r="K3" s="18">
        <v>9.9000000000000005E-2</v>
      </c>
      <c r="L3" s="8">
        <v>59.746000000000002</v>
      </c>
      <c r="M3" s="9">
        <v>68789</v>
      </c>
      <c r="N3" s="29">
        <v>60.052500000000002</v>
      </c>
      <c r="O3" s="30">
        <v>60.59</v>
      </c>
      <c r="P3" s="30">
        <v>54.9</v>
      </c>
      <c r="Q3" s="30">
        <v>55.302500000000002</v>
      </c>
      <c r="R3" s="31">
        <v>-7.9100000000000004E-2</v>
      </c>
    </row>
    <row r="4" spans="1:18" x14ac:dyDescent="0.2">
      <c r="A4" s="11">
        <v>43928</v>
      </c>
      <c r="B4" s="5" t="s">
        <v>242</v>
      </c>
      <c r="C4" s="10">
        <v>43922</v>
      </c>
      <c r="D4" s="5" t="s">
        <v>175</v>
      </c>
      <c r="E4" s="18">
        <v>8.7800000000000003E-2</v>
      </c>
      <c r="F4" s="8">
        <v>60.2072</v>
      </c>
      <c r="G4" s="9">
        <v>68830</v>
      </c>
      <c r="H4" s="18">
        <v>0</v>
      </c>
      <c r="I4" s="8">
        <v>0</v>
      </c>
      <c r="J4" s="9">
        <v>0</v>
      </c>
      <c r="K4" s="18">
        <v>8.7800000000000003E-2</v>
      </c>
      <c r="L4" s="8">
        <v>60.2072</v>
      </c>
      <c r="M4" s="9">
        <v>68830</v>
      </c>
      <c r="N4" s="29">
        <v>55.302500000000002</v>
      </c>
      <c r="O4" s="30">
        <v>55.302500000000002</v>
      </c>
      <c r="P4" s="30">
        <v>49.942500000000003</v>
      </c>
      <c r="Q4" s="30">
        <v>51.8</v>
      </c>
      <c r="R4" s="31">
        <v>-6.3299999999999995E-2</v>
      </c>
    </row>
    <row r="5" spans="1:18" x14ac:dyDescent="0.2">
      <c r="A5" s="11">
        <v>43929</v>
      </c>
      <c r="B5" s="5" t="s">
        <v>240</v>
      </c>
      <c r="C5" s="10">
        <v>43922</v>
      </c>
      <c r="D5" s="5" t="s">
        <v>175</v>
      </c>
      <c r="E5" s="18">
        <v>9.5600000000000004E-2</v>
      </c>
      <c r="F5" s="8">
        <v>60.863199999999999</v>
      </c>
      <c r="G5" s="9">
        <v>67089</v>
      </c>
      <c r="H5" s="18">
        <v>0</v>
      </c>
      <c r="I5" s="8">
        <v>0</v>
      </c>
      <c r="J5" s="9">
        <v>0</v>
      </c>
      <c r="K5" s="18">
        <v>9.5600000000000004E-2</v>
      </c>
      <c r="L5" s="8">
        <v>60.863199999999999</v>
      </c>
      <c r="M5" s="9">
        <v>67089</v>
      </c>
      <c r="N5" s="29">
        <v>51.8</v>
      </c>
      <c r="O5" s="30">
        <v>53.732500000000002</v>
      </c>
      <c r="P5" s="30">
        <v>46.975000000000001</v>
      </c>
      <c r="Q5" s="30">
        <v>52.2425</v>
      </c>
      <c r="R5" s="31">
        <v>8.5000000000000006E-3</v>
      </c>
    </row>
    <row r="6" spans="1:18" x14ac:dyDescent="0.2">
      <c r="A6" s="11">
        <v>43930</v>
      </c>
      <c r="B6" s="5" t="s">
        <v>243</v>
      </c>
      <c r="C6" s="10">
        <v>43922</v>
      </c>
      <c r="D6" s="5" t="s">
        <v>175</v>
      </c>
      <c r="E6" s="18">
        <v>8.09E-2</v>
      </c>
      <c r="F6" s="8">
        <v>60.132899999999999</v>
      </c>
      <c r="G6" s="9">
        <v>66133</v>
      </c>
      <c r="H6" s="18">
        <v>0</v>
      </c>
      <c r="I6" s="8">
        <v>0</v>
      </c>
      <c r="J6" s="9">
        <v>0</v>
      </c>
      <c r="K6" s="18">
        <v>8.09E-2</v>
      </c>
      <c r="L6" s="8">
        <v>60.132899999999999</v>
      </c>
      <c r="M6" s="9">
        <v>66133</v>
      </c>
      <c r="N6" s="29">
        <v>52.2425</v>
      </c>
      <c r="O6" s="30">
        <v>52.2425</v>
      </c>
      <c r="P6" s="30">
        <v>46.902500000000003</v>
      </c>
      <c r="Q6" s="30">
        <v>49.744999999999997</v>
      </c>
      <c r="R6" s="31">
        <v>-4.7800000000000002E-2</v>
      </c>
    </row>
    <row r="7" spans="1:18" x14ac:dyDescent="0.2">
      <c r="A7" s="11">
        <v>43934</v>
      </c>
      <c r="B7" s="5" t="s">
        <v>244</v>
      </c>
      <c r="C7" s="10">
        <v>43922</v>
      </c>
      <c r="D7" s="5" t="s">
        <v>175</v>
      </c>
      <c r="E7" s="18">
        <v>8.5800000000000001E-2</v>
      </c>
      <c r="F7" s="8">
        <v>60.655099999999997</v>
      </c>
      <c r="G7" s="9">
        <v>67355</v>
      </c>
      <c r="H7" s="18">
        <v>0</v>
      </c>
      <c r="I7" s="8">
        <v>0</v>
      </c>
      <c r="J7" s="9">
        <v>0</v>
      </c>
      <c r="K7" s="18">
        <v>8.5800000000000001E-2</v>
      </c>
      <c r="L7" s="8">
        <v>60.655099999999997</v>
      </c>
      <c r="M7" s="9">
        <v>67355</v>
      </c>
      <c r="N7" s="29">
        <v>49.744999999999997</v>
      </c>
      <c r="O7" s="30">
        <v>52.4925</v>
      </c>
      <c r="P7" s="30">
        <v>43.634999999999998</v>
      </c>
      <c r="Q7" s="30">
        <v>51.457500000000003</v>
      </c>
      <c r="R7" s="31">
        <v>3.44E-2</v>
      </c>
    </row>
    <row r="8" spans="1:18" x14ac:dyDescent="0.2">
      <c r="A8" s="11">
        <v>43936</v>
      </c>
      <c r="B8" s="5" t="s">
        <v>240</v>
      </c>
      <c r="C8" s="10">
        <v>43922</v>
      </c>
      <c r="D8" s="5" t="s">
        <v>175</v>
      </c>
      <c r="E8" s="18">
        <v>6.2899999999999998E-2</v>
      </c>
      <c r="F8" s="8">
        <v>58.558900000000001</v>
      </c>
      <c r="G8" s="9">
        <v>64331</v>
      </c>
      <c r="H8" s="18">
        <v>0</v>
      </c>
      <c r="I8" s="8">
        <v>0</v>
      </c>
      <c r="J8" s="9">
        <v>0</v>
      </c>
      <c r="K8" s="18">
        <v>6.2899999999999998E-2</v>
      </c>
      <c r="L8" s="8">
        <v>58.558900000000001</v>
      </c>
      <c r="M8" s="9">
        <v>64331</v>
      </c>
      <c r="N8" s="29">
        <v>51.457500000000003</v>
      </c>
      <c r="O8" s="30">
        <v>51.457500000000003</v>
      </c>
      <c r="P8" s="30">
        <v>44.647500000000001</v>
      </c>
      <c r="Q8" s="30">
        <v>49.734999999999999</v>
      </c>
      <c r="R8" s="31">
        <v>-3.3500000000000002E-2</v>
      </c>
    </row>
    <row r="9" spans="1:18" x14ac:dyDescent="0.2">
      <c r="A9" s="11">
        <v>43937</v>
      </c>
      <c r="B9" s="5" t="s">
        <v>243</v>
      </c>
      <c r="C9" s="10">
        <v>43922</v>
      </c>
      <c r="D9" s="5" t="s">
        <v>175</v>
      </c>
      <c r="E9" s="18">
        <v>6.3100000000000003E-2</v>
      </c>
      <c r="F9" s="8">
        <v>61.654600000000002</v>
      </c>
      <c r="G9" s="9">
        <v>70128</v>
      </c>
      <c r="H9" s="18">
        <v>0</v>
      </c>
      <c r="I9" s="8">
        <v>0</v>
      </c>
      <c r="J9" s="9">
        <v>0</v>
      </c>
      <c r="K9" s="18">
        <v>6.3100000000000003E-2</v>
      </c>
      <c r="L9" s="8">
        <v>61.654600000000002</v>
      </c>
      <c r="M9" s="9">
        <v>70128</v>
      </c>
      <c r="N9" s="29">
        <v>49.734999999999999</v>
      </c>
      <c r="O9" s="30">
        <v>49.734999999999999</v>
      </c>
      <c r="P9" s="30">
        <v>42.255000000000003</v>
      </c>
      <c r="Q9" s="30">
        <v>46.094999999999999</v>
      </c>
      <c r="R9" s="31">
        <v>-7.3200000000000001E-2</v>
      </c>
    </row>
    <row r="10" spans="1:18" x14ac:dyDescent="0.2">
      <c r="A10" s="11">
        <v>43938</v>
      </c>
      <c r="B10" s="5" t="s">
        <v>241</v>
      </c>
      <c r="C10" s="10">
        <v>43922</v>
      </c>
      <c r="D10" s="5" t="s">
        <v>175</v>
      </c>
      <c r="E10" s="18">
        <v>7.3099999999999998E-2</v>
      </c>
      <c r="F10" s="8">
        <v>61.1935</v>
      </c>
      <c r="G10" s="9">
        <v>81234</v>
      </c>
      <c r="H10" s="18">
        <v>0</v>
      </c>
      <c r="I10" s="8">
        <v>0</v>
      </c>
      <c r="J10" s="9">
        <v>0</v>
      </c>
      <c r="K10" s="18">
        <v>7.3099999999999998E-2</v>
      </c>
      <c r="L10" s="8">
        <v>61.1935</v>
      </c>
      <c r="M10" s="9">
        <v>81234</v>
      </c>
      <c r="N10" s="29">
        <v>46.094999999999999</v>
      </c>
      <c r="O10" s="30">
        <v>46.094999999999999</v>
      </c>
      <c r="P10" s="30">
        <v>40.305</v>
      </c>
      <c r="Q10" s="30">
        <v>42.592500000000001</v>
      </c>
      <c r="R10" s="31">
        <v>-7.5999999999999998E-2</v>
      </c>
    </row>
    <row r="11" spans="1:18" x14ac:dyDescent="0.2">
      <c r="A11" s="11">
        <v>43941</v>
      </c>
      <c r="B11" s="5" t="s">
        <v>244</v>
      </c>
      <c r="C11" s="10">
        <v>43922</v>
      </c>
      <c r="D11" s="5" t="s">
        <v>175</v>
      </c>
      <c r="E11" s="18">
        <v>7.1999999999999995E-2</v>
      </c>
      <c r="F11" s="8">
        <v>60.479399999999998</v>
      </c>
      <c r="G11" s="9">
        <v>68972</v>
      </c>
      <c r="H11" s="18">
        <v>0</v>
      </c>
      <c r="I11" s="8">
        <v>0</v>
      </c>
      <c r="J11" s="9">
        <v>0</v>
      </c>
      <c r="K11" s="18">
        <v>7.1999999999999995E-2</v>
      </c>
      <c r="L11" s="8">
        <v>60.479399999999998</v>
      </c>
      <c r="M11" s="9">
        <v>68972</v>
      </c>
      <c r="N11" s="29">
        <v>42.592500000000001</v>
      </c>
      <c r="O11" s="30">
        <v>44.037500000000001</v>
      </c>
      <c r="P11" s="30">
        <v>40.295000000000002</v>
      </c>
      <c r="Q11" s="30">
        <v>43.454999999999998</v>
      </c>
      <c r="R11" s="31">
        <v>2.0299999999999999E-2</v>
      </c>
    </row>
    <row r="12" spans="1:18" x14ac:dyDescent="0.2">
      <c r="A12" s="11">
        <v>43942</v>
      </c>
      <c r="B12" s="5" t="s">
        <v>242</v>
      </c>
      <c r="C12" s="10">
        <v>43922</v>
      </c>
      <c r="D12" s="5" t="s">
        <v>175</v>
      </c>
      <c r="E12" s="18">
        <v>7.6799999999999993E-2</v>
      </c>
      <c r="F12" s="8">
        <v>60.051900000000003</v>
      </c>
      <c r="G12" s="9">
        <v>76390</v>
      </c>
      <c r="H12" s="18">
        <v>0</v>
      </c>
      <c r="I12" s="8">
        <v>0</v>
      </c>
      <c r="J12" s="9">
        <v>0</v>
      </c>
      <c r="K12" s="18">
        <v>7.6799999999999993E-2</v>
      </c>
      <c r="L12" s="8">
        <v>60.051900000000003</v>
      </c>
      <c r="M12" s="9">
        <v>76390</v>
      </c>
      <c r="N12" s="29">
        <v>43.454999999999998</v>
      </c>
      <c r="O12" s="30">
        <v>45.962499999999999</v>
      </c>
      <c r="P12" s="30">
        <v>36.215000000000003</v>
      </c>
      <c r="Q12" s="30">
        <v>45.197499999999998</v>
      </c>
      <c r="R12" s="31">
        <v>4.0099999999999997E-2</v>
      </c>
    </row>
    <row r="13" spans="1:18" x14ac:dyDescent="0.2">
      <c r="A13" s="11">
        <v>43943</v>
      </c>
      <c r="B13" s="5" t="s">
        <v>240</v>
      </c>
      <c r="C13" s="10">
        <v>43922</v>
      </c>
      <c r="D13" s="5" t="s">
        <v>175</v>
      </c>
      <c r="E13" s="18">
        <v>7.9000000000000001E-2</v>
      </c>
      <c r="F13" s="8">
        <v>60.070799999999998</v>
      </c>
      <c r="G13" s="9">
        <v>81800</v>
      </c>
      <c r="H13" s="18">
        <v>0</v>
      </c>
      <c r="I13" s="8">
        <v>0</v>
      </c>
      <c r="J13" s="9">
        <v>0</v>
      </c>
      <c r="K13" s="18">
        <v>7.9000000000000001E-2</v>
      </c>
      <c r="L13" s="8">
        <v>60.070799999999998</v>
      </c>
      <c r="M13" s="9">
        <v>81800</v>
      </c>
      <c r="N13" s="29">
        <v>45.197499999999998</v>
      </c>
      <c r="O13" s="30">
        <v>45.424999999999997</v>
      </c>
      <c r="P13" s="30">
        <v>40.465000000000003</v>
      </c>
      <c r="Q13" s="30">
        <v>42.822499999999998</v>
      </c>
      <c r="R13" s="31">
        <v>-5.2499999999999998E-2</v>
      </c>
    </row>
    <row r="14" spans="1:18" x14ac:dyDescent="0.2">
      <c r="A14" s="11">
        <v>43944</v>
      </c>
      <c r="B14" s="5" t="s">
        <v>243</v>
      </c>
      <c r="C14" s="10">
        <v>43922</v>
      </c>
      <c r="D14" s="5" t="s">
        <v>175</v>
      </c>
      <c r="E14" s="18">
        <v>5.7700000000000001E-2</v>
      </c>
      <c r="F14" s="8">
        <v>59.7102</v>
      </c>
      <c r="G14" s="9">
        <v>80550</v>
      </c>
      <c r="H14" s="18">
        <v>0</v>
      </c>
      <c r="I14" s="8">
        <v>0</v>
      </c>
      <c r="J14" s="9">
        <v>0</v>
      </c>
      <c r="K14" s="18">
        <v>5.7700000000000001E-2</v>
      </c>
      <c r="L14" s="8">
        <v>59.7102</v>
      </c>
      <c r="M14" s="9">
        <v>80550</v>
      </c>
      <c r="N14" s="29">
        <v>42.822499999999998</v>
      </c>
      <c r="O14" s="30">
        <v>42.822499999999998</v>
      </c>
      <c r="P14" s="30">
        <v>36.997500000000002</v>
      </c>
      <c r="Q14" s="30">
        <v>39.229999999999997</v>
      </c>
      <c r="R14" s="31">
        <v>-8.3900000000000002E-2</v>
      </c>
    </row>
    <row r="15" spans="1:18" x14ac:dyDescent="0.2">
      <c r="A15" s="11">
        <v>43945</v>
      </c>
      <c r="B15" s="5" t="s">
        <v>241</v>
      </c>
      <c r="C15" s="10">
        <v>43922</v>
      </c>
      <c r="D15" s="5" t="s">
        <v>175</v>
      </c>
      <c r="E15" s="18">
        <v>4.9399999999999999E-2</v>
      </c>
      <c r="F15" s="8">
        <v>60.430300000000003</v>
      </c>
      <c r="G15" s="9">
        <v>76518</v>
      </c>
      <c r="H15" s="18">
        <v>0</v>
      </c>
      <c r="I15" s="8">
        <v>0</v>
      </c>
      <c r="J15" s="9">
        <v>0</v>
      </c>
      <c r="K15" s="18">
        <v>4.9399999999999999E-2</v>
      </c>
      <c r="L15" s="8">
        <v>60.430300000000003</v>
      </c>
      <c r="M15" s="9">
        <v>76518</v>
      </c>
      <c r="N15" s="29">
        <v>39.229999999999997</v>
      </c>
      <c r="O15" s="30">
        <v>39.947499999999998</v>
      </c>
      <c r="P15" s="30">
        <v>34.982500000000002</v>
      </c>
      <c r="Q15" s="30">
        <v>39.1175</v>
      </c>
      <c r="R15" s="31">
        <v>-2.8999999999999998E-3</v>
      </c>
    </row>
    <row r="16" spans="1:18" x14ac:dyDescent="0.2">
      <c r="A16" s="11">
        <v>43948</v>
      </c>
      <c r="B16" s="5" t="s">
        <v>244</v>
      </c>
      <c r="C16" s="10">
        <v>43922</v>
      </c>
      <c r="D16" s="5" t="s">
        <v>175</v>
      </c>
      <c r="E16" s="18">
        <v>2.0199999999999999E-2</v>
      </c>
      <c r="F16" s="8">
        <v>61.186900000000001</v>
      </c>
      <c r="G16" s="9">
        <v>74662</v>
      </c>
      <c r="H16" s="18">
        <v>0</v>
      </c>
      <c r="I16" s="8">
        <v>0</v>
      </c>
      <c r="J16" s="9">
        <v>0</v>
      </c>
      <c r="K16" s="18">
        <v>2.0199999999999999E-2</v>
      </c>
      <c r="L16" s="8">
        <v>61.186900000000001</v>
      </c>
      <c r="M16" s="9">
        <v>74662</v>
      </c>
      <c r="N16" s="29">
        <v>39.1175</v>
      </c>
      <c r="O16" s="30">
        <v>40.167499999999997</v>
      </c>
      <c r="P16" s="30">
        <v>35.212499999999999</v>
      </c>
      <c r="Q16" s="30">
        <v>38.042499999999997</v>
      </c>
      <c r="R16" s="31">
        <v>-2.75E-2</v>
      </c>
    </row>
    <row r="17" spans="1:18" x14ac:dyDescent="0.2">
      <c r="A17" s="11">
        <v>43949</v>
      </c>
      <c r="B17" s="5" t="s">
        <v>242</v>
      </c>
      <c r="C17" s="10">
        <v>43922</v>
      </c>
      <c r="D17" s="5" t="s">
        <v>175</v>
      </c>
      <c r="E17" s="18">
        <v>1.0200000000000001E-2</v>
      </c>
      <c r="F17" s="8">
        <v>62.4893</v>
      </c>
      <c r="G17" s="9">
        <v>76948</v>
      </c>
      <c r="H17" s="18">
        <v>0</v>
      </c>
      <c r="I17" s="8">
        <v>0</v>
      </c>
      <c r="J17" s="9">
        <v>0</v>
      </c>
      <c r="K17" s="18">
        <v>1.0200000000000001E-2</v>
      </c>
      <c r="L17" s="8">
        <v>62.4893</v>
      </c>
      <c r="M17" s="9">
        <v>76948</v>
      </c>
      <c r="N17" s="29">
        <v>38.042499999999997</v>
      </c>
      <c r="O17" s="30">
        <v>41.912500000000001</v>
      </c>
      <c r="P17" s="30">
        <v>35.067500000000003</v>
      </c>
      <c r="Q17" s="30">
        <v>35.354999999999997</v>
      </c>
      <c r="R17" s="31">
        <v>-7.0599999999999996E-2</v>
      </c>
    </row>
    <row r="18" spans="1:18" x14ac:dyDescent="0.2">
      <c r="A18" s="11">
        <v>43950</v>
      </c>
      <c r="B18" s="5" t="s">
        <v>240</v>
      </c>
      <c r="C18" s="10">
        <v>43922</v>
      </c>
      <c r="D18" s="5" t="s">
        <v>175</v>
      </c>
      <c r="E18" s="18">
        <v>5.7000000000000002E-3</v>
      </c>
      <c r="F18" s="8">
        <v>65.770600000000002</v>
      </c>
      <c r="G18" s="9">
        <v>80378</v>
      </c>
      <c r="H18" s="18">
        <v>0</v>
      </c>
      <c r="I18" s="8">
        <v>0</v>
      </c>
      <c r="J18" s="9">
        <v>0</v>
      </c>
      <c r="K18" s="18">
        <v>5.7000000000000002E-3</v>
      </c>
      <c r="L18" s="8">
        <v>65.770600000000002</v>
      </c>
      <c r="M18" s="9">
        <v>80378</v>
      </c>
      <c r="N18" s="29">
        <v>35.354999999999997</v>
      </c>
      <c r="O18" s="30">
        <v>35.354999999999997</v>
      </c>
      <c r="P18" s="30">
        <v>31.482500000000002</v>
      </c>
      <c r="Q18" s="30">
        <v>33.837499999999999</v>
      </c>
      <c r="R18" s="31">
        <v>-4.2900000000000001E-2</v>
      </c>
    </row>
    <row r="19" spans="1:18" x14ac:dyDescent="0.2">
      <c r="A19" s="11">
        <v>43951</v>
      </c>
      <c r="B19" s="5" t="s">
        <v>243</v>
      </c>
      <c r="C19" s="10">
        <v>43922</v>
      </c>
      <c r="D19" s="5" t="s">
        <v>175</v>
      </c>
      <c r="E19" s="18">
        <v>1.9E-3</v>
      </c>
      <c r="F19" s="8">
        <v>69.746600000000001</v>
      </c>
      <c r="G19" s="9">
        <v>82636</v>
      </c>
      <c r="H19" s="18">
        <v>0</v>
      </c>
      <c r="I19" s="8">
        <v>0</v>
      </c>
      <c r="J19" s="9">
        <v>0</v>
      </c>
      <c r="K19" s="18">
        <v>1.9E-3</v>
      </c>
      <c r="L19" s="8">
        <v>69.746600000000001</v>
      </c>
      <c r="M19" s="9">
        <v>82636</v>
      </c>
      <c r="N19" s="29">
        <v>33.837499999999999</v>
      </c>
      <c r="O19" s="30">
        <v>34.252499999999998</v>
      </c>
      <c r="P19" s="30">
        <v>32.534999999999997</v>
      </c>
      <c r="Q19" s="30">
        <v>33.987499999999997</v>
      </c>
      <c r="R19" s="31">
        <v>4.4000000000000003E-3</v>
      </c>
    </row>
    <row r="20" spans="1:18" x14ac:dyDescent="0.2">
      <c r="A20" s="11">
        <v>43955</v>
      </c>
      <c r="B20" s="5" t="s">
        <v>244</v>
      </c>
      <c r="C20" s="10">
        <v>43952</v>
      </c>
      <c r="D20" s="5" t="s">
        <v>175</v>
      </c>
      <c r="E20" s="18">
        <v>4.53E-2</v>
      </c>
      <c r="F20" s="8">
        <v>61.817500000000003</v>
      </c>
      <c r="G20" s="9">
        <v>65814</v>
      </c>
      <c r="H20" s="18">
        <v>0</v>
      </c>
      <c r="I20" s="8">
        <v>0</v>
      </c>
      <c r="J20" s="9">
        <v>0</v>
      </c>
      <c r="K20" s="18">
        <v>4.53E-2</v>
      </c>
      <c r="L20" s="8">
        <v>61.817500000000003</v>
      </c>
      <c r="M20" s="9">
        <v>65814</v>
      </c>
      <c r="N20" s="29">
        <v>33.987499999999997</v>
      </c>
      <c r="O20" s="30">
        <v>43.92</v>
      </c>
      <c r="P20" s="30">
        <v>33.987499999999997</v>
      </c>
      <c r="Q20" s="30">
        <v>43.67</v>
      </c>
      <c r="R20" s="31">
        <v>0.28489999999999999</v>
      </c>
    </row>
    <row r="21" spans="1:18" x14ac:dyDescent="0.2">
      <c r="A21" s="11">
        <v>43956</v>
      </c>
      <c r="B21" s="5" t="s">
        <v>242</v>
      </c>
      <c r="C21" s="10">
        <v>43952</v>
      </c>
      <c r="D21" s="5" t="s">
        <v>175</v>
      </c>
      <c r="E21" s="18">
        <v>4.4600000000000001E-2</v>
      </c>
      <c r="F21" s="8">
        <v>60.079799999999999</v>
      </c>
      <c r="G21" s="9">
        <v>64308</v>
      </c>
      <c r="H21" s="18">
        <v>0</v>
      </c>
      <c r="I21" s="8">
        <v>0</v>
      </c>
      <c r="J21" s="9">
        <v>0</v>
      </c>
      <c r="K21" s="18">
        <v>4.4600000000000001E-2</v>
      </c>
      <c r="L21" s="8">
        <v>60.079799999999999</v>
      </c>
      <c r="M21" s="9">
        <v>64308</v>
      </c>
      <c r="N21" s="29">
        <v>43.67</v>
      </c>
      <c r="O21" s="30">
        <v>43.865000000000002</v>
      </c>
      <c r="P21" s="30">
        <v>38.147500000000001</v>
      </c>
      <c r="Q21" s="30">
        <v>43.607500000000002</v>
      </c>
      <c r="R21" s="31">
        <v>-1.4E-3</v>
      </c>
    </row>
    <row r="22" spans="1:18" x14ac:dyDescent="0.2">
      <c r="A22" s="11">
        <v>43957</v>
      </c>
      <c r="B22" s="5" t="s">
        <v>240</v>
      </c>
      <c r="C22" s="10">
        <v>43952</v>
      </c>
      <c r="D22" s="5" t="s">
        <v>175</v>
      </c>
      <c r="E22" s="18">
        <v>4.2799999999999998E-2</v>
      </c>
      <c r="F22" s="8">
        <v>60.5077</v>
      </c>
      <c r="G22" s="9">
        <v>65204</v>
      </c>
      <c r="H22" s="18">
        <v>0</v>
      </c>
      <c r="I22" s="8">
        <v>0</v>
      </c>
      <c r="J22" s="9">
        <v>0</v>
      </c>
      <c r="K22" s="18">
        <v>4.2799999999999998E-2</v>
      </c>
      <c r="L22" s="8">
        <v>60.5077</v>
      </c>
      <c r="M22" s="9">
        <v>65204</v>
      </c>
      <c r="N22" s="29">
        <v>43.607500000000002</v>
      </c>
      <c r="O22" s="30">
        <v>43.63</v>
      </c>
      <c r="P22" s="30">
        <v>40.197499999999998</v>
      </c>
      <c r="Q22" s="30">
        <v>41.247500000000002</v>
      </c>
      <c r="R22" s="31">
        <v>-5.4100000000000002E-2</v>
      </c>
    </row>
    <row r="23" spans="1:18" x14ac:dyDescent="0.2">
      <c r="A23" s="11">
        <v>43958</v>
      </c>
      <c r="B23" s="5" t="s">
        <v>243</v>
      </c>
      <c r="C23" s="10">
        <v>43952</v>
      </c>
      <c r="D23" s="5" t="s">
        <v>175</v>
      </c>
      <c r="E23" s="18">
        <v>4.0099999999999997E-2</v>
      </c>
      <c r="F23" s="8">
        <v>60.126100000000001</v>
      </c>
      <c r="G23" s="9">
        <v>65620</v>
      </c>
      <c r="H23" s="18">
        <v>0</v>
      </c>
      <c r="I23" s="8">
        <v>0</v>
      </c>
      <c r="J23" s="9">
        <v>0</v>
      </c>
      <c r="K23" s="18">
        <v>4.0099999999999997E-2</v>
      </c>
      <c r="L23" s="8">
        <v>60.126100000000001</v>
      </c>
      <c r="M23" s="9">
        <v>65620</v>
      </c>
      <c r="N23" s="29">
        <v>41.247500000000002</v>
      </c>
      <c r="O23" s="30">
        <v>41.715000000000003</v>
      </c>
      <c r="P23" s="30">
        <v>39.657499999999999</v>
      </c>
      <c r="Q23" s="30">
        <v>39.93</v>
      </c>
      <c r="R23" s="31">
        <v>-3.1899999999999998E-2</v>
      </c>
    </row>
    <row r="24" spans="1:18" x14ac:dyDescent="0.2">
      <c r="A24" s="11">
        <v>43959</v>
      </c>
      <c r="B24" s="5" t="s">
        <v>241</v>
      </c>
      <c r="C24" s="10">
        <v>43952</v>
      </c>
      <c r="D24" s="5" t="s">
        <v>175</v>
      </c>
      <c r="E24" s="18">
        <v>3.61E-2</v>
      </c>
      <c r="F24" s="8">
        <v>59.6327</v>
      </c>
      <c r="G24" s="9">
        <v>65399</v>
      </c>
      <c r="H24" s="18">
        <v>0</v>
      </c>
      <c r="I24" s="8">
        <v>0</v>
      </c>
      <c r="J24" s="9">
        <v>0</v>
      </c>
      <c r="K24" s="18">
        <v>3.61E-2</v>
      </c>
      <c r="L24" s="8">
        <v>59.6327</v>
      </c>
      <c r="M24" s="9">
        <v>65399</v>
      </c>
      <c r="N24" s="29">
        <v>39.93</v>
      </c>
      <c r="O24" s="30">
        <v>39.93</v>
      </c>
      <c r="P24" s="30">
        <v>36.547499999999999</v>
      </c>
      <c r="Q24" s="30">
        <v>38.407499999999999</v>
      </c>
      <c r="R24" s="31">
        <v>-3.8100000000000002E-2</v>
      </c>
    </row>
    <row r="25" spans="1:18" x14ac:dyDescent="0.2">
      <c r="A25" s="11">
        <v>43962</v>
      </c>
      <c r="B25" s="5" t="s">
        <v>244</v>
      </c>
      <c r="C25" s="10">
        <v>43952</v>
      </c>
      <c r="D25" s="5" t="s">
        <v>175</v>
      </c>
      <c r="E25" s="18">
        <v>2.7199999999999998E-2</v>
      </c>
      <c r="F25" s="8">
        <v>60.012</v>
      </c>
      <c r="G25" s="9">
        <v>66236</v>
      </c>
      <c r="H25" s="18">
        <v>0</v>
      </c>
      <c r="I25" s="8">
        <v>0</v>
      </c>
      <c r="J25" s="9">
        <v>0</v>
      </c>
      <c r="K25" s="18">
        <v>2.7199999999999998E-2</v>
      </c>
      <c r="L25" s="8">
        <v>60.012</v>
      </c>
      <c r="M25" s="9">
        <v>66236</v>
      </c>
      <c r="N25" s="29">
        <v>38.407499999999999</v>
      </c>
      <c r="O25" s="30">
        <v>38.494999999999997</v>
      </c>
      <c r="P25" s="30">
        <v>36.947499999999998</v>
      </c>
      <c r="Q25" s="30">
        <v>38.037500000000001</v>
      </c>
      <c r="R25" s="31">
        <v>-9.5999999999999992E-3</v>
      </c>
    </row>
    <row r="26" spans="1:18" x14ac:dyDescent="0.2">
      <c r="A26" s="11">
        <v>43963</v>
      </c>
      <c r="B26" s="5" t="s">
        <v>242</v>
      </c>
      <c r="C26" s="10">
        <v>43952</v>
      </c>
      <c r="D26" s="5" t="s">
        <v>175</v>
      </c>
      <c r="E26" s="18">
        <v>3.7999999999999999E-2</v>
      </c>
      <c r="F26" s="8">
        <v>60.353999999999999</v>
      </c>
      <c r="G26" s="9">
        <v>70611</v>
      </c>
      <c r="H26" s="18">
        <v>0</v>
      </c>
      <c r="I26" s="8">
        <v>0</v>
      </c>
      <c r="J26" s="9">
        <v>0</v>
      </c>
      <c r="K26" s="18">
        <v>3.7999999999999999E-2</v>
      </c>
      <c r="L26" s="8">
        <v>60.353999999999999</v>
      </c>
      <c r="M26" s="9">
        <v>70611</v>
      </c>
      <c r="N26" s="29">
        <v>38.037500000000001</v>
      </c>
      <c r="O26" s="30">
        <v>38.8125</v>
      </c>
      <c r="P26" s="30">
        <v>35.244999999999997</v>
      </c>
      <c r="Q26" s="30">
        <v>38.204999999999998</v>
      </c>
      <c r="R26" s="31">
        <v>4.4000000000000003E-3</v>
      </c>
    </row>
    <row r="27" spans="1:18" x14ac:dyDescent="0.2">
      <c r="A27" s="11">
        <v>43964</v>
      </c>
      <c r="B27" s="5" t="s">
        <v>240</v>
      </c>
      <c r="C27" s="10">
        <v>43952</v>
      </c>
      <c r="D27" s="5" t="s">
        <v>175</v>
      </c>
      <c r="E27" s="18">
        <v>4.8899999999999999E-2</v>
      </c>
      <c r="F27" s="8">
        <v>60.146999999999998</v>
      </c>
      <c r="G27" s="9">
        <v>69413</v>
      </c>
      <c r="H27" s="18">
        <v>0</v>
      </c>
      <c r="I27" s="8">
        <v>0</v>
      </c>
      <c r="J27" s="9">
        <v>0</v>
      </c>
      <c r="K27" s="18">
        <v>4.8899999999999999E-2</v>
      </c>
      <c r="L27" s="8">
        <v>60.146999999999998</v>
      </c>
      <c r="M27" s="9">
        <v>69413</v>
      </c>
      <c r="N27" s="29">
        <v>38.204999999999998</v>
      </c>
      <c r="O27" s="30">
        <v>39.047499999999999</v>
      </c>
      <c r="P27" s="30">
        <v>33.44</v>
      </c>
      <c r="Q27" s="30">
        <v>38.835000000000001</v>
      </c>
      <c r="R27" s="31">
        <v>1.6500000000000001E-2</v>
      </c>
    </row>
    <row r="28" spans="1:18" x14ac:dyDescent="0.2">
      <c r="A28" s="11">
        <v>43965</v>
      </c>
      <c r="B28" s="5" t="s">
        <v>243</v>
      </c>
      <c r="C28" s="10">
        <v>43952</v>
      </c>
      <c r="D28" s="5" t="s">
        <v>175</v>
      </c>
      <c r="E28" s="18">
        <v>4.0800000000000003E-2</v>
      </c>
      <c r="F28" s="8">
        <v>60.240099999999998</v>
      </c>
      <c r="G28" s="9">
        <v>69393</v>
      </c>
      <c r="H28" s="18">
        <v>0</v>
      </c>
      <c r="I28" s="8">
        <v>0</v>
      </c>
      <c r="J28" s="9">
        <v>0</v>
      </c>
      <c r="K28" s="18">
        <v>4.0800000000000003E-2</v>
      </c>
      <c r="L28" s="8">
        <v>60.240099999999998</v>
      </c>
      <c r="M28" s="9">
        <v>69393</v>
      </c>
      <c r="N28" s="29">
        <v>38.835000000000001</v>
      </c>
      <c r="O28" s="30">
        <v>38.835000000000001</v>
      </c>
      <c r="P28" s="30">
        <v>35.795000000000002</v>
      </c>
      <c r="Q28" s="30">
        <v>38.182499999999997</v>
      </c>
      <c r="R28" s="31">
        <v>-1.6799999999999999E-2</v>
      </c>
    </row>
    <row r="29" spans="1:18" x14ac:dyDescent="0.2">
      <c r="A29" s="11">
        <v>43966</v>
      </c>
      <c r="B29" s="5" t="s">
        <v>241</v>
      </c>
      <c r="C29" s="10">
        <v>43952</v>
      </c>
      <c r="D29" s="5" t="s">
        <v>175</v>
      </c>
      <c r="E29" s="18">
        <v>3.6700000000000003E-2</v>
      </c>
      <c r="F29" s="8">
        <v>60.480600000000003</v>
      </c>
      <c r="G29" s="9">
        <v>70677</v>
      </c>
      <c r="H29" s="18">
        <v>0</v>
      </c>
      <c r="I29" s="8">
        <v>0</v>
      </c>
      <c r="J29" s="9">
        <v>0</v>
      </c>
      <c r="K29" s="18">
        <v>3.6700000000000003E-2</v>
      </c>
      <c r="L29" s="8">
        <v>60.480600000000003</v>
      </c>
      <c r="M29" s="9">
        <v>70677</v>
      </c>
      <c r="N29" s="29">
        <v>38.182499999999997</v>
      </c>
      <c r="O29" s="30">
        <v>38.46</v>
      </c>
      <c r="P29" s="30">
        <v>34.055</v>
      </c>
      <c r="Q29" s="30">
        <v>38.017499999999998</v>
      </c>
      <c r="R29" s="31">
        <v>-4.3E-3</v>
      </c>
    </row>
    <row r="30" spans="1:18" x14ac:dyDescent="0.2">
      <c r="A30" s="11">
        <v>43969</v>
      </c>
      <c r="B30" s="5" t="s">
        <v>244</v>
      </c>
      <c r="C30" s="10">
        <v>43952</v>
      </c>
      <c r="D30" s="5" t="s">
        <v>175</v>
      </c>
      <c r="E30" s="18">
        <v>3.1300000000000001E-2</v>
      </c>
      <c r="F30" s="8">
        <v>60.186799999999998</v>
      </c>
      <c r="G30" s="9">
        <v>71110</v>
      </c>
      <c r="H30" s="18">
        <v>0</v>
      </c>
      <c r="I30" s="8">
        <v>0</v>
      </c>
      <c r="J30" s="9">
        <v>0</v>
      </c>
      <c r="K30" s="18">
        <v>3.1300000000000001E-2</v>
      </c>
      <c r="L30" s="8">
        <v>60.186799999999998</v>
      </c>
      <c r="M30" s="9">
        <v>71110</v>
      </c>
      <c r="N30" s="29">
        <v>38.017499999999998</v>
      </c>
      <c r="O30" s="30">
        <v>41.244999999999997</v>
      </c>
      <c r="P30" s="30">
        <v>27.934999999999999</v>
      </c>
      <c r="Q30" s="30">
        <v>40.914999999999999</v>
      </c>
      <c r="R30" s="31">
        <v>7.6200000000000004E-2</v>
      </c>
    </row>
    <row r="31" spans="1:18" x14ac:dyDescent="0.2">
      <c r="A31" s="11">
        <v>43970</v>
      </c>
      <c r="B31" s="5" t="s">
        <v>242</v>
      </c>
      <c r="C31" s="10">
        <v>43952</v>
      </c>
      <c r="D31" s="5" t="s">
        <v>175</v>
      </c>
      <c r="E31" s="18">
        <v>3.4500000000000003E-2</v>
      </c>
      <c r="F31" s="8">
        <v>59.990699999999997</v>
      </c>
      <c r="G31" s="9">
        <v>71544</v>
      </c>
      <c r="H31" s="18">
        <v>0</v>
      </c>
      <c r="I31" s="8">
        <v>0</v>
      </c>
      <c r="J31" s="9">
        <v>0</v>
      </c>
      <c r="K31" s="18">
        <v>3.4500000000000003E-2</v>
      </c>
      <c r="L31" s="8">
        <v>59.990699999999997</v>
      </c>
      <c r="M31" s="9">
        <v>71544</v>
      </c>
      <c r="N31" s="29">
        <v>40.914999999999999</v>
      </c>
      <c r="O31" s="30">
        <v>40.914999999999999</v>
      </c>
      <c r="P31" s="30">
        <v>37.952500000000001</v>
      </c>
      <c r="Q31" s="30">
        <v>39.452500000000001</v>
      </c>
      <c r="R31" s="31">
        <v>-3.5700000000000003E-2</v>
      </c>
    </row>
    <row r="32" spans="1:18" x14ac:dyDescent="0.2">
      <c r="A32" s="11">
        <v>43971</v>
      </c>
      <c r="B32" s="5" t="s">
        <v>240</v>
      </c>
      <c r="C32" s="10">
        <v>43952</v>
      </c>
      <c r="D32" s="5" t="s">
        <v>175</v>
      </c>
      <c r="E32" s="18">
        <v>2.7400000000000001E-2</v>
      </c>
      <c r="F32" s="8">
        <v>60.453400000000002</v>
      </c>
      <c r="G32" s="9">
        <v>72867</v>
      </c>
      <c r="H32" s="18">
        <v>0</v>
      </c>
      <c r="I32" s="8">
        <v>0</v>
      </c>
      <c r="J32" s="9">
        <v>0</v>
      </c>
      <c r="K32" s="18">
        <v>2.7400000000000001E-2</v>
      </c>
      <c r="L32" s="8">
        <v>60.453400000000002</v>
      </c>
      <c r="M32" s="9">
        <v>72867</v>
      </c>
      <c r="N32" s="29">
        <v>39.452500000000001</v>
      </c>
      <c r="O32" s="30">
        <v>39.452500000000001</v>
      </c>
      <c r="P32" s="30">
        <v>34.094999999999999</v>
      </c>
      <c r="Q32" s="30">
        <v>35.81</v>
      </c>
      <c r="R32" s="31">
        <v>-9.2299999999999993E-2</v>
      </c>
    </row>
    <row r="33" spans="1:18" x14ac:dyDescent="0.2">
      <c r="A33" s="11">
        <v>43972</v>
      </c>
      <c r="B33" s="5" t="s">
        <v>243</v>
      </c>
      <c r="C33" s="10">
        <v>43952</v>
      </c>
      <c r="D33" s="5" t="s">
        <v>175</v>
      </c>
      <c r="E33" s="18">
        <v>2.4199999999999999E-2</v>
      </c>
      <c r="F33" s="8">
        <v>60.543700000000001</v>
      </c>
      <c r="G33" s="9">
        <v>73451</v>
      </c>
      <c r="H33" s="18">
        <v>0</v>
      </c>
      <c r="I33" s="8">
        <v>0</v>
      </c>
      <c r="J33" s="9">
        <v>0</v>
      </c>
      <c r="K33" s="18">
        <v>2.4199999999999999E-2</v>
      </c>
      <c r="L33" s="8">
        <v>60.543700000000001</v>
      </c>
      <c r="M33" s="9">
        <v>73451</v>
      </c>
      <c r="N33" s="29">
        <v>35.81</v>
      </c>
      <c r="O33" s="30">
        <v>35.81</v>
      </c>
      <c r="P33" s="30">
        <v>32.575000000000003</v>
      </c>
      <c r="Q33" s="30">
        <v>32.984999999999999</v>
      </c>
      <c r="R33" s="31">
        <v>-7.8899999999999998E-2</v>
      </c>
    </row>
    <row r="34" spans="1:18" x14ac:dyDescent="0.2">
      <c r="A34" s="11">
        <v>43973</v>
      </c>
      <c r="B34" s="5" t="s">
        <v>241</v>
      </c>
      <c r="C34" s="10">
        <v>43952</v>
      </c>
      <c r="D34" s="5" t="s">
        <v>175</v>
      </c>
      <c r="E34" s="18">
        <v>3.3099999999999997E-2</v>
      </c>
      <c r="F34" s="8">
        <v>81.307199999999995</v>
      </c>
      <c r="G34" s="9">
        <v>95478</v>
      </c>
      <c r="H34" s="18">
        <v>0</v>
      </c>
      <c r="I34" s="8">
        <v>0</v>
      </c>
      <c r="J34" s="9">
        <v>0</v>
      </c>
      <c r="K34" s="18">
        <v>3.3099999999999997E-2</v>
      </c>
      <c r="L34" s="8">
        <v>81.307199999999995</v>
      </c>
      <c r="M34" s="9">
        <v>95478</v>
      </c>
      <c r="N34" s="29">
        <v>32.984999999999999</v>
      </c>
      <c r="O34" s="30">
        <v>34.36</v>
      </c>
      <c r="P34" s="30">
        <v>26.335000000000001</v>
      </c>
      <c r="Q34" s="30">
        <v>32.377499999999998</v>
      </c>
      <c r="R34" s="31">
        <v>-1.84E-2</v>
      </c>
    </row>
    <row r="35" spans="1:18" x14ac:dyDescent="0.2">
      <c r="A35" s="11">
        <v>43977</v>
      </c>
      <c r="B35" s="5" t="s">
        <v>242</v>
      </c>
      <c r="C35" s="10">
        <v>43952</v>
      </c>
      <c r="D35" s="5" t="s">
        <v>175</v>
      </c>
      <c r="E35" s="18">
        <v>1.6899999999999998E-2</v>
      </c>
      <c r="F35" s="8">
        <v>64.871899999999997</v>
      </c>
      <c r="G35" s="9">
        <v>81901</v>
      </c>
      <c r="H35" s="18">
        <v>0</v>
      </c>
      <c r="I35" s="8">
        <v>0</v>
      </c>
      <c r="J35" s="9">
        <v>0</v>
      </c>
      <c r="K35" s="18">
        <v>1.6899999999999998E-2</v>
      </c>
      <c r="L35" s="8">
        <v>64.871899999999997</v>
      </c>
      <c r="M35" s="9">
        <v>81901</v>
      </c>
      <c r="N35" s="29">
        <v>32.377499999999998</v>
      </c>
      <c r="O35" s="30">
        <v>33.21</v>
      </c>
      <c r="P35" s="30">
        <v>30.9725</v>
      </c>
      <c r="Q35" s="30">
        <v>31.47</v>
      </c>
      <c r="R35" s="31">
        <v>-2.8000000000000001E-2</v>
      </c>
    </row>
    <row r="36" spans="1:18" x14ac:dyDescent="0.2">
      <c r="A36" s="11">
        <v>43978</v>
      </c>
      <c r="B36" s="5" t="s">
        <v>240</v>
      </c>
      <c r="C36" s="10">
        <v>43952</v>
      </c>
      <c r="D36" s="5" t="s">
        <v>175</v>
      </c>
      <c r="E36" s="18">
        <v>1.26E-2</v>
      </c>
      <c r="F36" s="8">
        <v>64.207800000000006</v>
      </c>
      <c r="G36" s="9">
        <v>81057</v>
      </c>
      <c r="H36" s="18">
        <v>0</v>
      </c>
      <c r="I36" s="8">
        <v>0</v>
      </c>
      <c r="J36" s="9">
        <v>0</v>
      </c>
      <c r="K36" s="18">
        <v>1.26E-2</v>
      </c>
      <c r="L36" s="8">
        <v>64.207800000000006</v>
      </c>
      <c r="M36" s="9">
        <v>81057</v>
      </c>
      <c r="N36" s="29">
        <v>31.47</v>
      </c>
      <c r="O36" s="30">
        <v>32.015000000000001</v>
      </c>
      <c r="P36" s="30">
        <v>28.855</v>
      </c>
      <c r="Q36" s="30">
        <v>31.272500000000001</v>
      </c>
      <c r="R36" s="31">
        <v>-6.3E-3</v>
      </c>
    </row>
    <row r="37" spans="1:18" x14ac:dyDescent="0.2">
      <c r="A37" s="11">
        <v>43979</v>
      </c>
      <c r="B37" s="5" t="s">
        <v>243</v>
      </c>
      <c r="C37" s="10">
        <v>43952</v>
      </c>
      <c r="D37" s="5" t="s">
        <v>175</v>
      </c>
      <c r="E37" s="18">
        <v>8.9999999999999998E-4</v>
      </c>
      <c r="F37" s="8">
        <v>59.186599999999999</v>
      </c>
      <c r="G37" s="9">
        <v>74054</v>
      </c>
      <c r="H37" s="18">
        <v>0</v>
      </c>
      <c r="I37" s="8">
        <v>0</v>
      </c>
      <c r="J37" s="9">
        <v>0</v>
      </c>
      <c r="K37" s="18">
        <v>8.9999999999999998E-4</v>
      </c>
      <c r="L37" s="8">
        <v>59.186599999999999</v>
      </c>
      <c r="M37" s="9">
        <v>74054</v>
      </c>
      <c r="N37" s="29">
        <v>31.272500000000001</v>
      </c>
      <c r="O37" s="30">
        <v>31.272500000000001</v>
      </c>
      <c r="P37" s="30">
        <v>29.195</v>
      </c>
      <c r="Q37" s="30">
        <v>30.017499999999998</v>
      </c>
      <c r="R37" s="31">
        <v>-4.0099999999999997E-2</v>
      </c>
    </row>
    <row r="38" spans="1:18" x14ac:dyDescent="0.2">
      <c r="A38" s="11">
        <v>43980</v>
      </c>
      <c r="B38" s="5" t="s">
        <v>241</v>
      </c>
      <c r="C38" s="10">
        <v>43952</v>
      </c>
      <c r="D38" s="5" t="s">
        <v>175</v>
      </c>
      <c r="E38" s="18">
        <v>4.53E-2</v>
      </c>
      <c r="F38" s="8">
        <v>60.086199999999998</v>
      </c>
      <c r="G38" s="9">
        <v>66950</v>
      </c>
      <c r="H38" s="18">
        <v>0</v>
      </c>
      <c r="I38" s="8">
        <v>0</v>
      </c>
      <c r="J38" s="9">
        <v>0</v>
      </c>
      <c r="K38" s="18">
        <v>4.53E-2</v>
      </c>
      <c r="L38" s="8">
        <v>60.086199999999998</v>
      </c>
      <c r="M38" s="9">
        <v>66950</v>
      </c>
      <c r="N38" s="29">
        <v>30.017499999999998</v>
      </c>
      <c r="O38" s="30">
        <v>30.567499999999999</v>
      </c>
      <c r="P38" s="30">
        <v>27.41</v>
      </c>
      <c r="Q38" s="30">
        <v>30.22</v>
      </c>
      <c r="R38" s="31">
        <v>6.7000000000000002E-3</v>
      </c>
    </row>
    <row r="39" spans="1:18" x14ac:dyDescent="0.2">
      <c r="A39" s="11">
        <v>44001</v>
      </c>
      <c r="B39" s="5" t="s">
        <v>241</v>
      </c>
      <c r="C39" s="10">
        <v>43983</v>
      </c>
      <c r="D39" s="5" t="s">
        <v>175</v>
      </c>
      <c r="E39" s="18">
        <v>0</v>
      </c>
      <c r="F39" s="8">
        <v>1.46E-2</v>
      </c>
      <c r="G39" s="9">
        <v>18</v>
      </c>
      <c r="H39" s="18">
        <v>0</v>
      </c>
      <c r="I39" s="8">
        <v>0</v>
      </c>
      <c r="J39" s="9">
        <v>0</v>
      </c>
      <c r="K39" s="18">
        <v>0</v>
      </c>
      <c r="L39" s="8">
        <v>1.46E-2</v>
      </c>
      <c r="M39" s="9">
        <v>18</v>
      </c>
      <c r="N39" s="29">
        <v>31.454999999999998</v>
      </c>
      <c r="O39" s="30">
        <v>31.912500000000001</v>
      </c>
      <c r="P39" s="30">
        <v>29.677499999999998</v>
      </c>
      <c r="Q39" s="30">
        <v>29.965</v>
      </c>
      <c r="R39" s="31">
        <v>-4.7399999999999998E-2</v>
      </c>
    </row>
    <row r="40" spans="1:18" x14ac:dyDescent="0.2">
      <c r="A40" s="11">
        <v>44011</v>
      </c>
      <c r="B40" s="5" t="s">
        <v>244</v>
      </c>
      <c r="C40" s="10">
        <v>43983</v>
      </c>
      <c r="D40" s="5" t="s">
        <v>175</v>
      </c>
      <c r="E40" s="18">
        <v>0</v>
      </c>
      <c r="F40" s="8">
        <v>3.3999999999999998E-3</v>
      </c>
      <c r="G40" s="9">
        <v>4</v>
      </c>
      <c r="H40" s="18">
        <v>0</v>
      </c>
      <c r="I40" s="8">
        <v>0</v>
      </c>
      <c r="J40" s="9">
        <v>0</v>
      </c>
      <c r="K40" s="18">
        <v>0</v>
      </c>
      <c r="L40" s="8">
        <v>3.3999999999999998E-3</v>
      </c>
      <c r="M40" s="9">
        <v>4</v>
      </c>
      <c r="N40" s="29">
        <v>28.734999999999999</v>
      </c>
      <c r="O40" s="30">
        <v>30.45</v>
      </c>
      <c r="P40" s="30">
        <v>27.98</v>
      </c>
      <c r="Q40" s="30">
        <v>28.91</v>
      </c>
      <c r="R40" s="31">
        <v>6.1000000000000004E-3</v>
      </c>
    </row>
    <row r="41" spans="1:18" x14ac:dyDescent="0.2">
      <c r="A41" s="11">
        <v>44012</v>
      </c>
      <c r="B41" s="5" t="s">
        <v>242</v>
      </c>
      <c r="C41" s="10">
        <v>43983</v>
      </c>
      <c r="D41" s="5" t="s">
        <v>175</v>
      </c>
      <c r="E41" s="18">
        <v>1E-4</v>
      </c>
      <c r="F41" s="8">
        <v>7.1800000000000003E-2</v>
      </c>
      <c r="G41" s="9">
        <v>84</v>
      </c>
      <c r="H41" s="18">
        <v>0</v>
      </c>
      <c r="I41" s="8">
        <v>0</v>
      </c>
      <c r="J41" s="9">
        <v>0</v>
      </c>
      <c r="K41" s="18">
        <v>1E-4</v>
      </c>
      <c r="L41" s="8">
        <v>7.1800000000000003E-2</v>
      </c>
      <c r="M41" s="9">
        <v>84</v>
      </c>
      <c r="N41" s="29">
        <v>28.91</v>
      </c>
      <c r="O41" s="30">
        <v>29.6325</v>
      </c>
      <c r="P41" s="30">
        <v>28.405000000000001</v>
      </c>
      <c r="Q41" s="30">
        <v>29.1175</v>
      </c>
      <c r="R41" s="31">
        <v>7.1999999999999998E-3</v>
      </c>
    </row>
    <row r="42" spans="1:18" x14ac:dyDescent="0.2">
      <c r="A42" s="11">
        <v>44013</v>
      </c>
      <c r="B42" s="5" t="s">
        <v>240</v>
      </c>
      <c r="C42" s="10">
        <v>44013</v>
      </c>
      <c r="D42" s="5" t="s">
        <v>176</v>
      </c>
      <c r="E42" s="18">
        <v>5.5899999999999998E-2</v>
      </c>
      <c r="F42" s="8">
        <v>36.907600000000002</v>
      </c>
      <c r="G42" s="9">
        <v>44896</v>
      </c>
      <c r="H42" s="18">
        <v>0</v>
      </c>
      <c r="I42" s="8">
        <v>0</v>
      </c>
      <c r="J42" s="9">
        <v>0</v>
      </c>
      <c r="K42" s="18">
        <v>5.5899999999999998E-2</v>
      </c>
      <c r="L42" s="8">
        <v>36.907600000000002</v>
      </c>
      <c r="M42" s="9">
        <v>44896</v>
      </c>
      <c r="N42" s="29">
        <v>29.1175</v>
      </c>
      <c r="O42" s="30">
        <v>29.162500000000001</v>
      </c>
      <c r="P42" s="30">
        <v>27.9375</v>
      </c>
      <c r="Q42" s="30">
        <v>28.1175</v>
      </c>
      <c r="R42" s="31">
        <v>-3.4299999999999997E-2</v>
      </c>
    </row>
    <row r="43" spans="1:18" x14ac:dyDescent="0.2">
      <c r="A43" s="11">
        <v>44014</v>
      </c>
      <c r="B43" s="5" t="s">
        <v>243</v>
      </c>
      <c r="C43" s="10">
        <v>44013</v>
      </c>
      <c r="D43" s="5" t="s">
        <v>176</v>
      </c>
      <c r="E43" s="18">
        <v>1.83E-2</v>
      </c>
      <c r="F43" s="8">
        <v>26.395099999999999</v>
      </c>
      <c r="G43" s="9">
        <v>31559</v>
      </c>
      <c r="H43" s="18">
        <v>0</v>
      </c>
      <c r="I43" s="8">
        <v>0</v>
      </c>
      <c r="J43" s="9">
        <v>0</v>
      </c>
      <c r="K43" s="18">
        <v>1.83E-2</v>
      </c>
      <c r="L43" s="8">
        <v>26.395099999999999</v>
      </c>
      <c r="M43" s="9">
        <v>31559</v>
      </c>
      <c r="N43" s="29">
        <v>28.1175</v>
      </c>
      <c r="O43" s="30">
        <v>28.1175</v>
      </c>
      <c r="P43" s="30">
        <v>26.315000000000001</v>
      </c>
      <c r="Q43" s="30">
        <v>26.5075</v>
      </c>
      <c r="R43" s="31">
        <v>-5.7299999999999997E-2</v>
      </c>
    </row>
    <row r="44" spans="1:18" x14ac:dyDescent="0.2">
      <c r="A44" s="11">
        <v>44015</v>
      </c>
      <c r="B44" s="5" t="s">
        <v>241</v>
      </c>
      <c r="C44" s="10">
        <v>44013</v>
      </c>
      <c r="D44" s="5" t="s">
        <v>176</v>
      </c>
      <c r="E44" s="18">
        <v>9.7999999999999997E-3</v>
      </c>
      <c r="F44" s="8">
        <v>30.544599999999999</v>
      </c>
      <c r="G44" s="9">
        <v>36909</v>
      </c>
      <c r="H44" s="18">
        <v>0</v>
      </c>
      <c r="I44" s="8">
        <v>0</v>
      </c>
      <c r="J44" s="9">
        <v>0</v>
      </c>
      <c r="K44" s="18">
        <v>9.7999999999999997E-3</v>
      </c>
      <c r="L44" s="8">
        <v>30.544599999999999</v>
      </c>
      <c r="M44" s="9">
        <v>36909</v>
      </c>
      <c r="N44" s="29">
        <v>26.5075</v>
      </c>
      <c r="O44" s="30">
        <v>26.774999999999999</v>
      </c>
      <c r="P44" s="30">
        <v>25.627500000000001</v>
      </c>
      <c r="Q44" s="30">
        <v>25.767499999999998</v>
      </c>
      <c r="R44" s="31">
        <v>-2.7900000000000001E-2</v>
      </c>
    </row>
    <row r="45" spans="1:18" x14ac:dyDescent="0.2">
      <c r="A45" s="11">
        <v>44018</v>
      </c>
      <c r="B45" s="5" t="s">
        <v>244</v>
      </c>
      <c r="C45" s="10">
        <v>44013</v>
      </c>
      <c r="D45" s="5" t="s">
        <v>176</v>
      </c>
      <c r="E45" s="18">
        <v>1.49E-2</v>
      </c>
      <c r="F45" s="8">
        <v>28.100999999999999</v>
      </c>
      <c r="G45" s="9">
        <v>33730</v>
      </c>
      <c r="H45" s="18">
        <v>0</v>
      </c>
      <c r="I45" s="8">
        <v>0</v>
      </c>
      <c r="J45" s="9">
        <v>0</v>
      </c>
      <c r="K45" s="18">
        <v>1.49E-2</v>
      </c>
      <c r="L45" s="8">
        <v>28.100999999999999</v>
      </c>
      <c r="M45" s="9">
        <v>33730</v>
      </c>
      <c r="N45" s="29">
        <v>25.767499999999998</v>
      </c>
      <c r="O45" s="30">
        <v>26.175000000000001</v>
      </c>
      <c r="P45" s="30">
        <v>24.5425</v>
      </c>
      <c r="Q45" s="30">
        <v>25.197500000000002</v>
      </c>
      <c r="R45" s="31">
        <v>-2.2100000000000002E-2</v>
      </c>
    </row>
    <row r="46" spans="1:18" x14ac:dyDescent="0.2">
      <c r="A46" s="11">
        <v>44019</v>
      </c>
      <c r="B46" s="5" t="s">
        <v>242</v>
      </c>
      <c r="C46" s="10">
        <v>44013</v>
      </c>
      <c r="D46" s="5" t="s">
        <v>176</v>
      </c>
      <c r="E46" s="18">
        <v>2.2200000000000001E-2</v>
      </c>
      <c r="F46" s="8">
        <v>30.930299999999999</v>
      </c>
      <c r="G46" s="9">
        <v>36601</v>
      </c>
      <c r="H46" s="18">
        <v>0</v>
      </c>
      <c r="I46" s="8">
        <v>0</v>
      </c>
      <c r="J46" s="9">
        <v>0</v>
      </c>
      <c r="K46" s="18">
        <v>2.2200000000000001E-2</v>
      </c>
      <c r="L46" s="8">
        <v>30.930299999999999</v>
      </c>
      <c r="M46" s="9">
        <v>36601</v>
      </c>
      <c r="N46" s="29">
        <v>25.197500000000002</v>
      </c>
      <c r="O46" s="30">
        <v>25.645</v>
      </c>
      <c r="P46" s="30">
        <v>24.24</v>
      </c>
      <c r="Q46" s="30">
        <v>25.102499999999999</v>
      </c>
      <c r="R46" s="31">
        <v>-3.8E-3</v>
      </c>
    </row>
    <row r="47" spans="1:18" x14ac:dyDescent="0.2">
      <c r="A47" s="11">
        <v>44020</v>
      </c>
      <c r="B47" s="5" t="s">
        <v>240</v>
      </c>
      <c r="C47" s="10">
        <v>44013</v>
      </c>
      <c r="D47" s="5" t="s">
        <v>176</v>
      </c>
      <c r="E47" s="18">
        <v>3.6799999999999999E-2</v>
      </c>
      <c r="F47" s="8">
        <v>64.323400000000007</v>
      </c>
      <c r="G47" s="9">
        <v>76250</v>
      </c>
      <c r="H47" s="18">
        <v>0</v>
      </c>
      <c r="I47" s="8">
        <v>0</v>
      </c>
      <c r="J47" s="9">
        <v>0</v>
      </c>
      <c r="K47" s="18">
        <v>3.6799999999999999E-2</v>
      </c>
      <c r="L47" s="8">
        <v>64.323400000000007</v>
      </c>
      <c r="M47" s="9">
        <v>76250</v>
      </c>
      <c r="N47" s="29">
        <v>25.102499999999999</v>
      </c>
      <c r="O47" s="30">
        <v>26.355</v>
      </c>
      <c r="P47" s="30">
        <v>25.03</v>
      </c>
      <c r="Q47" s="30">
        <v>26.1</v>
      </c>
      <c r="R47" s="31">
        <v>3.9699999999999999E-2</v>
      </c>
    </row>
    <row r="48" spans="1:18" x14ac:dyDescent="0.2">
      <c r="A48" s="11">
        <v>44021</v>
      </c>
      <c r="B48" s="5" t="s">
        <v>243</v>
      </c>
      <c r="C48" s="10">
        <v>44013</v>
      </c>
      <c r="D48" s="5" t="s">
        <v>176</v>
      </c>
      <c r="E48" s="18">
        <v>5.0700000000000002E-2</v>
      </c>
      <c r="F48" s="8">
        <v>129.22300000000001</v>
      </c>
      <c r="G48" s="9">
        <v>154350</v>
      </c>
      <c r="H48" s="18">
        <v>0</v>
      </c>
      <c r="I48" s="8">
        <v>0</v>
      </c>
      <c r="J48" s="9">
        <v>0</v>
      </c>
      <c r="K48" s="18">
        <v>5.0700000000000002E-2</v>
      </c>
      <c r="L48" s="8">
        <v>129.22300000000001</v>
      </c>
      <c r="M48" s="9">
        <v>154350</v>
      </c>
      <c r="N48" s="29">
        <v>26.1</v>
      </c>
      <c r="O48" s="30">
        <v>27.657499999999999</v>
      </c>
      <c r="P48" s="30">
        <v>24.734999999999999</v>
      </c>
      <c r="Q48" s="30">
        <v>24.912500000000001</v>
      </c>
      <c r="R48" s="31">
        <v>-4.5499999999999999E-2</v>
      </c>
    </row>
    <row r="49" spans="1:18" x14ac:dyDescent="0.2">
      <c r="A49" s="11">
        <v>44022</v>
      </c>
      <c r="B49" s="5" t="s">
        <v>241</v>
      </c>
      <c r="C49" s="10">
        <v>44013</v>
      </c>
      <c r="D49" s="5" t="s">
        <v>176</v>
      </c>
      <c r="E49" s="18">
        <v>2.9700000000000001E-2</v>
      </c>
      <c r="F49" s="8">
        <v>165.3793</v>
      </c>
      <c r="G49" s="9">
        <v>195825</v>
      </c>
      <c r="H49" s="18">
        <v>0</v>
      </c>
      <c r="I49" s="8">
        <v>0</v>
      </c>
      <c r="J49" s="9">
        <v>0</v>
      </c>
      <c r="K49" s="18">
        <v>2.9700000000000001E-2</v>
      </c>
      <c r="L49" s="8">
        <v>165.3793</v>
      </c>
      <c r="M49" s="9">
        <v>195825</v>
      </c>
      <c r="N49" s="29">
        <v>24.912500000000001</v>
      </c>
      <c r="O49" s="30">
        <v>25.477499999999999</v>
      </c>
      <c r="P49" s="30">
        <v>23.484999999999999</v>
      </c>
      <c r="Q49" s="30">
        <v>24.942499999999999</v>
      </c>
      <c r="R49" s="31">
        <v>1.1999999999999999E-3</v>
      </c>
    </row>
    <row r="50" spans="1:18" x14ac:dyDescent="0.2">
      <c r="A50" s="11">
        <v>44025</v>
      </c>
      <c r="B50" s="5" t="s">
        <v>244</v>
      </c>
      <c r="C50" s="10">
        <v>44013</v>
      </c>
      <c r="D50" s="5" t="s">
        <v>176</v>
      </c>
      <c r="E50" s="18">
        <v>2.92E-2</v>
      </c>
      <c r="F50" s="8">
        <v>201.6361</v>
      </c>
      <c r="G50" s="9">
        <v>237524</v>
      </c>
      <c r="H50" s="18">
        <v>0</v>
      </c>
      <c r="I50" s="8">
        <v>0</v>
      </c>
      <c r="J50" s="9">
        <v>0</v>
      </c>
      <c r="K50" s="18">
        <v>2.92E-2</v>
      </c>
      <c r="L50" s="8">
        <v>201.6361</v>
      </c>
      <c r="M50" s="9">
        <v>237524</v>
      </c>
      <c r="N50" s="29">
        <v>24.942499999999999</v>
      </c>
      <c r="O50" s="30">
        <v>25.907499999999999</v>
      </c>
      <c r="P50" s="30">
        <v>22.805</v>
      </c>
      <c r="Q50" s="30">
        <v>25.252500000000001</v>
      </c>
      <c r="R50" s="31">
        <v>1.24E-2</v>
      </c>
    </row>
    <row r="51" spans="1:18" x14ac:dyDescent="0.2">
      <c r="A51" s="11">
        <v>44026</v>
      </c>
      <c r="B51" s="5" t="s">
        <v>242</v>
      </c>
      <c r="C51" s="10">
        <v>44013</v>
      </c>
      <c r="D51" s="5" t="s">
        <v>176</v>
      </c>
      <c r="E51" s="18">
        <v>5.6000000000000001E-2</v>
      </c>
      <c r="F51" s="8">
        <v>257.30829999999997</v>
      </c>
      <c r="G51" s="9">
        <v>306690</v>
      </c>
      <c r="H51" s="18">
        <v>0</v>
      </c>
      <c r="I51" s="8">
        <v>0</v>
      </c>
      <c r="J51" s="9">
        <v>0</v>
      </c>
      <c r="K51" s="18">
        <v>5.6000000000000001E-2</v>
      </c>
      <c r="L51" s="8">
        <v>257.30829999999997</v>
      </c>
      <c r="M51" s="9">
        <v>306690</v>
      </c>
      <c r="N51" s="29">
        <v>25.252500000000001</v>
      </c>
      <c r="O51" s="30">
        <v>27.265000000000001</v>
      </c>
      <c r="P51" s="30">
        <v>25.252500000000001</v>
      </c>
      <c r="Q51" s="30">
        <v>26.637499999999999</v>
      </c>
      <c r="R51" s="31">
        <v>5.4800000000000001E-2</v>
      </c>
    </row>
    <row r="52" spans="1:18" x14ac:dyDescent="0.2">
      <c r="A52" s="11">
        <v>44027</v>
      </c>
      <c r="B52" s="5" t="s">
        <v>240</v>
      </c>
      <c r="C52" s="10">
        <v>44013</v>
      </c>
      <c r="D52" s="5" t="s">
        <v>176</v>
      </c>
      <c r="E52" s="18">
        <v>6.2199999999999998E-2</v>
      </c>
      <c r="F52" s="8">
        <v>337.86630000000002</v>
      </c>
      <c r="G52" s="9">
        <v>401063</v>
      </c>
      <c r="H52" s="18">
        <v>0</v>
      </c>
      <c r="I52" s="8">
        <v>0</v>
      </c>
      <c r="J52" s="9">
        <v>0</v>
      </c>
      <c r="K52" s="18">
        <v>6.2199999999999998E-2</v>
      </c>
      <c r="L52" s="8">
        <v>337.86630000000002</v>
      </c>
      <c r="M52" s="9">
        <v>401063</v>
      </c>
      <c r="N52" s="29">
        <v>26.637499999999999</v>
      </c>
      <c r="O52" s="30">
        <v>26.637499999999999</v>
      </c>
      <c r="P52" s="30">
        <v>23.74</v>
      </c>
      <c r="Q52" s="30">
        <v>26.29</v>
      </c>
      <c r="R52" s="31">
        <v>-1.2999999999999999E-2</v>
      </c>
    </row>
    <row r="53" spans="1:18" x14ac:dyDescent="0.2">
      <c r="A53" s="11">
        <v>44028</v>
      </c>
      <c r="B53" s="5" t="s">
        <v>243</v>
      </c>
      <c r="C53" s="10">
        <v>44013</v>
      </c>
      <c r="D53" s="5" t="s">
        <v>176</v>
      </c>
      <c r="E53" s="18">
        <v>5.8900000000000001E-2</v>
      </c>
      <c r="F53" s="8">
        <v>359.04360000000003</v>
      </c>
      <c r="G53" s="9">
        <v>427589</v>
      </c>
      <c r="H53" s="18">
        <v>0</v>
      </c>
      <c r="I53" s="8">
        <v>0</v>
      </c>
      <c r="J53" s="9">
        <v>0</v>
      </c>
      <c r="K53" s="18">
        <v>5.8900000000000001E-2</v>
      </c>
      <c r="L53" s="8">
        <v>359.04360000000003</v>
      </c>
      <c r="M53" s="9">
        <v>427589</v>
      </c>
      <c r="N53" s="29">
        <v>26.29</v>
      </c>
      <c r="O53" s="30">
        <v>26.5975</v>
      </c>
      <c r="P53" s="30">
        <v>25.245000000000001</v>
      </c>
      <c r="Q53" s="30">
        <v>25.362500000000001</v>
      </c>
      <c r="R53" s="31">
        <v>-3.5299999999999998E-2</v>
      </c>
    </row>
    <row r="54" spans="1:18" x14ac:dyDescent="0.2">
      <c r="A54" s="11">
        <v>44029</v>
      </c>
      <c r="B54" s="5" t="s">
        <v>241</v>
      </c>
      <c r="C54" s="10">
        <v>44013</v>
      </c>
      <c r="D54" s="5" t="s">
        <v>176</v>
      </c>
      <c r="E54" s="18">
        <v>3.5099999999999999E-2</v>
      </c>
      <c r="F54" s="8">
        <v>333.5532</v>
      </c>
      <c r="G54" s="9">
        <v>405926</v>
      </c>
      <c r="H54" s="18">
        <v>0</v>
      </c>
      <c r="I54" s="8">
        <v>0</v>
      </c>
      <c r="J54" s="9">
        <v>0</v>
      </c>
      <c r="K54" s="18">
        <v>3.5099999999999999E-2</v>
      </c>
      <c r="L54" s="8">
        <v>333.5532</v>
      </c>
      <c r="M54" s="9">
        <v>405926</v>
      </c>
      <c r="N54" s="29">
        <v>25.362500000000001</v>
      </c>
      <c r="O54" s="30">
        <v>25.502500000000001</v>
      </c>
      <c r="P54" s="30">
        <v>23.77</v>
      </c>
      <c r="Q54" s="30">
        <v>24.157499999999999</v>
      </c>
      <c r="R54" s="31">
        <v>-4.7500000000000001E-2</v>
      </c>
    </row>
    <row r="55" spans="1:18" x14ac:dyDescent="0.2">
      <c r="A55" s="11">
        <v>44032</v>
      </c>
      <c r="B55" s="5" t="s">
        <v>244</v>
      </c>
      <c r="C55" s="10">
        <v>44013</v>
      </c>
      <c r="D55" s="5" t="s">
        <v>176</v>
      </c>
      <c r="E55" s="18">
        <v>3.6999999999999998E-2</v>
      </c>
      <c r="F55" s="8">
        <v>317.0652</v>
      </c>
      <c r="G55" s="9">
        <v>383862</v>
      </c>
      <c r="H55" s="18">
        <v>0</v>
      </c>
      <c r="I55" s="8">
        <v>0</v>
      </c>
      <c r="J55" s="9">
        <v>0</v>
      </c>
      <c r="K55" s="18">
        <v>3.6999999999999998E-2</v>
      </c>
      <c r="L55" s="8">
        <v>317.0652</v>
      </c>
      <c r="M55" s="9">
        <v>383862</v>
      </c>
      <c r="N55" s="29">
        <v>24.157499999999999</v>
      </c>
      <c r="O55" s="30">
        <v>25.12</v>
      </c>
      <c r="P55" s="30">
        <v>24.157499999999999</v>
      </c>
      <c r="Q55" s="30">
        <v>24.712499999999999</v>
      </c>
      <c r="R55" s="31">
        <v>2.3E-2</v>
      </c>
    </row>
    <row r="56" spans="1:18" x14ac:dyDescent="0.2">
      <c r="A56" s="11">
        <v>44033</v>
      </c>
      <c r="B56" s="5" t="s">
        <v>242</v>
      </c>
      <c r="C56" s="10">
        <v>44013</v>
      </c>
      <c r="D56" s="5" t="s">
        <v>176</v>
      </c>
      <c r="E56" s="18">
        <v>4.9200000000000001E-2</v>
      </c>
      <c r="F56" s="8">
        <v>292.48570000000001</v>
      </c>
      <c r="G56" s="9">
        <v>361667</v>
      </c>
      <c r="H56" s="18">
        <v>0</v>
      </c>
      <c r="I56" s="8">
        <v>0</v>
      </c>
      <c r="J56" s="9">
        <v>0</v>
      </c>
      <c r="K56" s="18">
        <v>4.9200000000000001E-2</v>
      </c>
      <c r="L56" s="8">
        <v>292.48570000000001</v>
      </c>
      <c r="M56" s="9">
        <v>361667</v>
      </c>
      <c r="N56" s="29">
        <v>24.712499999999999</v>
      </c>
      <c r="O56" s="30">
        <v>24.712499999999999</v>
      </c>
      <c r="P56" s="30">
        <v>23.725000000000001</v>
      </c>
      <c r="Q56" s="30">
        <v>24.427499999999998</v>
      </c>
      <c r="R56" s="31">
        <v>-1.15E-2</v>
      </c>
    </row>
    <row r="57" spans="1:18" x14ac:dyDescent="0.2">
      <c r="A57" s="11">
        <v>44034</v>
      </c>
      <c r="B57" s="5" t="s">
        <v>240</v>
      </c>
      <c r="C57" s="10">
        <v>44013</v>
      </c>
      <c r="D57" s="5" t="s">
        <v>176</v>
      </c>
      <c r="E57" s="18">
        <v>0.05</v>
      </c>
      <c r="F57" s="8">
        <v>358.8245</v>
      </c>
      <c r="G57" s="9">
        <v>418667</v>
      </c>
      <c r="H57" s="18">
        <v>0</v>
      </c>
      <c r="I57" s="8">
        <v>0</v>
      </c>
      <c r="J57" s="9">
        <v>0</v>
      </c>
      <c r="K57" s="18">
        <v>0.05</v>
      </c>
      <c r="L57" s="8">
        <v>358.8245</v>
      </c>
      <c r="M57" s="9">
        <v>418667</v>
      </c>
      <c r="N57" s="29">
        <v>24.427499999999998</v>
      </c>
      <c r="O57" s="30">
        <v>25.802499999999998</v>
      </c>
      <c r="P57" s="30">
        <v>23.73</v>
      </c>
      <c r="Q57" s="30">
        <v>24.885000000000002</v>
      </c>
      <c r="R57" s="31">
        <v>1.8700000000000001E-2</v>
      </c>
    </row>
    <row r="58" spans="1:18" x14ac:dyDescent="0.2">
      <c r="A58" s="11">
        <v>44035</v>
      </c>
      <c r="B58" s="5" t="s">
        <v>243</v>
      </c>
      <c r="C58" s="10">
        <v>44013</v>
      </c>
      <c r="D58" s="5" t="s">
        <v>176</v>
      </c>
      <c r="E58" s="18">
        <v>4.8399999999999999E-2</v>
      </c>
      <c r="F58" s="8">
        <v>382.10070000000002</v>
      </c>
      <c r="G58" s="9">
        <v>447805</v>
      </c>
      <c r="H58" s="18">
        <v>0</v>
      </c>
      <c r="I58" s="8">
        <v>0</v>
      </c>
      <c r="J58" s="9">
        <v>0</v>
      </c>
      <c r="K58" s="18">
        <v>4.8399999999999999E-2</v>
      </c>
      <c r="L58" s="8">
        <v>382.10070000000002</v>
      </c>
      <c r="M58" s="9">
        <v>447805</v>
      </c>
      <c r="N58" s="29">
        <v>24.885000000000002</v>
      </c>
      <c r="O58" s="30">
        <v>24.934999999999999</v>
      </c>
      <c r="P58" s="30">
        <v>24.0075</v>
      </c>
      <c r="Q58" s="30">
        <v>24.64</v>
      </c>
      <c r="R58" s="31">
        <v>-9.7999999999999997E-3</v>
      </c>
    </row>
    <row r="59" spans="1:18" x14ac:dyDescent="0.2">
      <c r="A59" s="11">
        <v>44036</v>
      </c>
      <c r="B59" s="5" t="s">
        <v>241</v>
      </c>
      <c r="C59" s="10">
        <v>44013</v>
      </c>
      <c r="D59" s="5" t="s">
        <v>176</v>
      </c>
      <c r="E59" s="18">
        <v>3.1399999999999997E-2</v>
      </c>
      <c r="F59" s="8">
        <v>383.95240000000001</v>
      </c>
      <c r="G59" s="9">
        <v>442047</v>
      </c>
      <c r="H59" s="18">
        <v>0</v>
      </c>
      <c r="I59" s="8">
        <v>0</v>
      </c>
      <c r="J59" s="9">
        <v>0</v>
      </c>
      <c r="K59" s="18">
        <v>3.1399999999999997E-2</v>
      </c>
      <c r="L59" s="8">
        <v>383.95240000000001</v>
      </c>
      <c r="M59" s="9">
        <v>442047</v>
      </c>
      <c r="N59" s="29">
        <v>24.64</v>
      </c>
      <c r="O59" s="30">
        <v>25.295000000000002</v>
      </c>
      <c r="P59" s="30">
        <v>22.737500000000001</v>
      </c>
      <c r="Q59" s="30">
        <v>24.535</v>
      </c>
      <c r="R59" s="31">
        <v>-4.3E-3</v>
      </c>
    </row>
    <row r="60" spans="1:18" x14ac:dyDescent="0.2">
      <c r="A60" s="11">
        <v>44039</v>
      </c>
      <c r="B60" s="5" t="s">
        <v>244</v>
      </c>
      <c r="C60" s="10">
        <v>44013</v>
      </c>
      <c r="D60" s="5" t="s">
        <v>176</v>
      </c>
      <c r="E60" s="18">
        <v>1.5900000000000001E-2</v>
      </c>
      <c r="F60" s="8">
        <v>406.57130000000001</v>
      </c>
      <c r="G60" s="9">
        <v>463069</v>
      </c>
      <c r="H60" s="18">
        <v>0</v>
      </c>
      <c r="I60" s="8">
        <v>0</v>
      </c>
      <c r="J60" s="9">
        <v>0</v>
      </c>
      <c r="K60" s="18">
        <v>1.5900000000000001E-2</v>
      </c>
      <c r="L60" s="8">
        <v>406.57130000000001</v>
      </c>
      <c r="M60" s="9">
        <v>463069</v>
      </c>
      <c r="N60" s="29">
        <v>24.535</v>
      </c>
      <c r="O60" s="30">
        <v>25.717500000000001</v>
      </c>
      <c r="P60" s="30">
        <v>23.29</v>
      </c>
      <c r="Q60" s="30">
        <v>25.017499999999998</v>
      </c>
      <c r="R60" s="31">
        <v>1.9699999999999999E-2</v>
      </c>
    </row>
    <row r="61" spans="1:18" x14ac:dyDescent="0.2">
      <c r="A61" s="11">
        <v>44040</v>
      </c>
      <c r="B61" s="5" t="s">
        <v>242</v>
      </c>
      <c r="C61" s="10">
        <v>44013</v>
      </c>
      <c r="D61" s="5" t="s">
        <v>176</v>
      </c>
      <c r="E61" s="18">
        <v>5.2600000000000001E-2</v>
      </c>
      <c r="F61" s="8">
        <v>412.19369999999998</v>
      </c>
      <c r="G61" s="9">
        <v>496243</v>
      </c>
      <c r="H61" s="18">
        <v>0</v>
      </c>
      <c r="I61" s="8">
        <v>0</v>
      </c>
      <c r="J61" s="9">
        <v>0</v>
      </c>
      <c r="K61" s="18">
        <v>5.2600000000000001E-2</v>
      </c>
      <c r="L61" s="8">
        <v>412.19369999999998</v>
      </c>
      <c r="M61" s="9">
        <v>496243</v>
      </c>
      <c r="N61" s="29">
        <v>25.017499999999998</v>
      </c>
      <c r="O61" s="30">
        <v>25.215</v>
      </c>
      <c r="P61" s="30">
        <v>23.545000000000002</v>
      </c>
      <c r="Q61" s="30">
        <v>23.642499999999998</v>
      </c>
      <c r="R61" s="31">
        <v>-5.5E-2</v>
      </c>
    </row>
    <row r="62" spans="1:18" x14ac:dyDescent="0.2">
      <c r="A62" s="11">
        <v>44041</v>
      </c>
      <c r="B62" s="5" t="s">
        <v>240</v>
      </c>
      <c r="C62" s="10">
        <v>44013</v>
      </c>
      <c r="D62" s="5" t="s">
        <v>176</v>
      </c>
      <c r="E62" s="18">
        <v>4.1799999999999997E-2</v>
      </c>
      <c r="F62" s="8">
        <v>424.15069999999997</v>
      </c>
      <c r="G62" s="9">
        <v>496685</v>
      </c>
      <c r="H62" s="18">
        <v>0</v>
      </c>
      <c r="I62" s="8">
        <v>0</v>
      </c>
      <c r="J62" s="9">
        <v>0</v>
      </c>
      <c r="K62" s="18">
        <v>4.1799999999999997E-2</v>
      </c>
      <c r="L62" s="8">
        <v>424.15069999999997</v>
      </c>
      <c r="M62" s="9">
        <v>496685</v>
      </c>
      <c r="N62" s="29">
        <v>23.642499999999998</v>
      </c>
      <c r="O62" s="30">
        <v>24.497499999999999</v>
      </c>
      <c r="P62" s="30">
        <v>23.642499999999998</v>
      </c>
      <c r="Q62" s="30">
        <v>24.112500000000001</v>
      </c>
      <c r="R62" s="31">
        <v>1.9900000000000001E-2</v>
      </c>
    </row>
    <row r="63" spans="1:18" x14ac:dyDescent="0.2">
      <c r="A63" s="11">
        <v>44042</v>
      </c>
      <c r="B63" s="5" t="s">
        <v>243</v>
      </c>
      <c r="C63" s="10">
        <v>44013</v>
      </c>
      <c r="D63" s="5" t="s">
        <v>176</v>
      </c>
      <c r="E63" s="18">
        <v>3.5900000000000001E-2</v>
      </c>
      <c r="F63" s="8">
        <v>527.14380000000006</v>
      </c>
      <c r="G63" s="9">
        <v>641257</v>
      </c>
      <c r="H63" s="18">
        <v>0</v>
      </c>
      <c r="I63" s="8">
        <v>0</v>
      </c>
      <c r="J63" s="9">
        <v>0</v>
      </c>
      <c r="K63" s="18">
        <v>3.5900000000000001E-2</v>
      </c>
      <c r="L63" s="8">
        <v>527.14380000000006</v>
      </c>
      <c r="M63" s="9">
        <v>641257</v>
      </c>
      <c r="N63" s="29">
        <v>24.112500000000001</v>
      </c>
      <c r="O63" s="30">
        <v>25.142499999999998</v>
      </c>
      <c r="P63" s="30">
        <v>22.09</v>
      </c>
      <c r="Q63" s="30">
        <v>24.727499999999999</v>
      </c>
      <c r="R63" s="31">
        <v>2.5499999999999998E-2</v>
      </c>
    </row>
    <row r="64" spans="1:18" x14ac:dyDescent="0.2">
      <c r="A64" s="11">
        <v>44043</v>
      </c>
      <c r="B64" s="5" t="s">
        <v>241</v>
      </c>
      <c r="C64" s="10">
        <v>44013</v>
      </c>
      <c r="D64" s="5" t="s">
        <v>176</v>
      </c>
      <c r="E64" s="18">
        <v>3.1699999999999999E-2</v>
      </c>
      <c r="F64" s="8">
        <v>512.78930000000003</v>
      </c>
      <c r="G64" s="9">
        <v>610561</v>
      </c>
      <c r="H64" s="18">
        <v>0</v>
      </c>
      <c r="I64" s="8">
        <v>0</v>
      </c>
      <c r="J64" s="9">
        <v>0</v>
      </c>
      <c r="K64" s="18">
        <v>3.1699999999999999E-2</v>
      </c>
      <c r="L64" s="8">
        <v>512.78930000000003</v>
      </c>
      <c r="M64" s="9">
        <v>610561</v>
      </c>
      <c r="N64" s="29">
        <v>24.727499999999999</v>
      </c>
      <c r="O64" s="30">
        <v>25.372499999999999</v>
      </c>
      <c r="P64" s="30">
        <v>23.967500000000001</v>
      </c>
      <c r="Q64" s="30">
        <v>24.192499999999999</v>
      </c>
      <c r="R64" s="31">
        <v>-2.1600000000000001E-2</v>
      </c>
    </row>
    <row r="65" spans="1:18" x14ac:dyDescent="0.2">
      <c r="A65" s="11">
        <v>44046</v>
      </c>
      <c r="B65" s="5" t="s">
        <v>244</v>
      </c>
      <c r="C65" s="10">
        <v>44044</v>
      </c>
      <c r="D65" s="5" t="s">
        <v>176</v>
      </c>
      <c r="E65" s="18">
        <v>4.5600000000000002E-2</v>
      </c>
      <c r="F65" s="8">
        <v>601.57500000000005</v>
      </c>
      <c r="G65" s="9">
        <v>706329</v>
      </c>
      <c r="H65" s="18">
        <v>0</v>
      </c>
      <c r="I65" s="8">
        <v>0</v>
      </c>
      <c r="J65" s="9">
        <v>0</v>
      </c>
      <c r="K65" s="18">
        <v>4.5600000000000002E-2</v>
      </c>
      <c r="L65" s="8">
        <v>601.57500000000005</v>
      </c>
      <c r="M65" s="9">
        <v>706329</v>
      </c>
      <c r="N65" s="29">
        <v>24.192499999999999</v>
      </c>
      <c r="O65" s="30">
        <v>25.69</v>
      </c>
      <c r="P65" s="30">
        <v>23.262499999999999</v>
      </c>
      <c r="Q65" s="30">
        <v>25.184999999999999</v>
      </c>
      <c r="R65" s="31">
        <v>4.1000000000000002E-2</v>
      </c>
    </row>
    <row r="66" spans="1:18" x14ac:dyDescent="0.2">
      <c r="A66" s="11">
        <v>44047</v>
      </c>
      <c r="B66" s="5" t="s">
        <v>242</v>
      </c>
      <c r="C66" s="10">
        <v>44044</v>
      </c>
      <c r="D66" s="5" t="s">
        <v>176</v>
      </c>
      <c r="E66" s="18">
        <v>4.1000000000000002E-2</v>
      </c>
      <c r="F66" s="8">
        <v>621.66300000000001</v>
      </c>
      <c r="G66" s="9">
        <v>722762</v>
      </c>
      <c r="H66" s="18">
        <v>0</v>
      </c>
      <c r="I66" s="8">
        <v>0</v>
      </c>
      <c r="J66" s="9">
        <v>0</v>
      </c>
      <c r="K66" s="18">
        <v>4.1000000000000002E-2</v>
      </c>
      <c r="L66" s="8">
        <v>621.66300000000001</v>
      </c>
      <c r="M66" s="9">
        <v>722762</v>
      </c>
      <c r="N66" s="29">
        <v>25.184999999999999</v>
      </c>
      <c r="O66" s="30">
        <v>25.184999999999999</v>
      </c>
      <c r="P66" s="30">
        <v>23.555</v>
      </c>
      <c r="Q66" s="30">
        <v>23.815000000000001</v>
      </c>
      <c r="R66" s="31">
        <v>-5.4399999999999997E-2</v>
      </c>
    </row>
    <row r="67" spans="1:18" x14ac:dyDescent="0.2">
      <c r="A67" s="11">
        <v>44048</v>
      </c>
      <c r="B67" s="5" t="s">
        <v>240</v>
      </c>
      <c r="C67" s="10">
        <v>44044</v>
      </c>
      <c r="D67" s="5" t="s">
        <v>176</v>
      </c>
      <c r="E67" s="18">
        <v>3.4099999999999998E-2</v>
      </c>
      <c r="F67" s="8">
        <v>625.41189999999995</v>
      </c>
      <c r="G67" s="9">
        <v>731239</v>
      </c>
      <c r="H67" s="18">
        <v>0</v>
      </c>
      <c r="I67" s="8">
        <v>0</v>
      </c>
      <c r="J67" s="9">
        <v>0</v>
      </c>
      <c r="K67" s="18">
        <v>3.4099999999999998E-2</v>
      </c>
      <c r="L67" s="8">
        <v>625.41189999999995</v>
      </c>
      <c r="M67" s="9">
        <v>731239</v>
      </c>
      <c r="N67" s="29">
        <v>23.815000000000001</v>
      </c>
      <c r="O67" s="30">
        <v>23.932500000000001</v>
      </c>
      <c r="P67" s="30">
        <v>21.824999999999999</v>
      </c>
      <c r="Q67" s="30">
        <v>23.567499999999999</v>
      </c>
      <c r="R67" s="31">
        <v>-1.04E-2</v>
      </c>
    </row>
    <row r="68" spans="1:18" x14ac:dyDescent="0.2">
      <c r="A68" s="11">
        <v>44049</v>
      </c>
      <c r="B68" s="5" t="s">
        <v>243</v>
      </c>
      <c r="C68" s="10">
        <v>44044</v>
      </c>
      <c r="D68" s="5" t="s">
        <v>176</v>
      </c>
      <c r="E68" s="18">
        <v>3.5400000000000001E-2</v>
      </c>
      <c r="F68" s="8">
        <v>654.59079999999994</v>
      </c>
      <c r="G68" s="9">
        <v>778436</v>
      </c>
      <c r="H68" s="18">
        <v>0</v>
      </c>
      <c r="I68" s="8">
        <v>0</v>
      </c>
      <c r="J68" s="9">
        <v>0</v>
      </c>
      <c r="K68" s="18">
        <v>3.5400000000000001E-2</v>
      </c>
      <c r="L68" s="8">
        <v>654.59079999999994</v>
      </c>
      <c r="M68" s="9">
        <v>778436</v>
      </c>
      <c r="N68" s="29">
        <v>23.567499999999999</v>
      </c>
      <c r="O68" s="30">
        <v>23.704999999999998</v>
      </c>
      <c r="P68" s="30">
        <v>22.524999999999999</v>
      </c>
      <c r="Q68" s="30">
        <v>23.15</v>
      </c>
      <c r="R68" s="31">
        <v>-1.77E-2</v>
      </c>
    </row>
    <row r="69" spans="1:18" x14ac:dyDescent="0.2">
      <c r="A69" s="11">
        <v>44050</v>
      </c>
      <c r="B69" s="5" t="s">
        <v>241</v>
      </c>
      <c r="C69" s="10">
        <v>44044</v>
      </c>
      <c r="D69" s="5" t="s">
        <v>176</v>
      </c>
      <c r="E69" s="18">
        <v>3.2000000000000001E-2</v>
      </c>
      <c r="F69" s="8">
        <v>662.70830000000001</v>
      </c>
      <c r="G69" s="9">
        <v>802583</v>
      </c>
      <c r="H69" s="18">
        <v>0</v>
      </c>
      <c r="I69" s="8">
        <v>0</v>
      </c>
      <c r="J69" s="9">
        <v>0</v>
      </c>
      <c r="K69" s="18">
        <v>3.2000000000000001E-2</v>
      </c>
      <c r="L69" s="8">
        <v>662.70830000000001</v>
      </c>
      <c r="M69" s="9">
        <v>802583</v>
      </c>
      <c r="N69" s="29">
        <v>23.15</v>
      </c>
      <c r="O69" s="30">
        <v>23.31</v>
      </c>
      <c r="P69" s="30">
        <v>21.754999999999999</v>
      </c>
      <c r="Q69" s="30">
        <v>22.577500000000001</v>
      </c>
      <c r="R69" s="31">
        <v>-2.47E-2</v>
      </c>
    </row>
    <row r="70" spans="1:18" x14ac:dyDescent="0.2">
      <c r="A70" s="11">
        <v>44053</v>
      </c>
      <c r="B70" s="5" t="s">
        <v>244</v>
      </c>
      <c r="C70" s="10">
        <v>44044</v>
      </c>
      <c r="D70" s="5" t="s">
        <v>176</v>
      </c>
      <c r="E70" s="18">
        <v>4.2200000000000001E-2</v>
      </c>
      <c r="F70" s="8">
        <v>717.577</v>
      </c>
      <c r="G70" s="9">
        <v>862140</v>
      </c>
      <c r="H70" s="18">
        <v>0</v>
      </c>
      <c r="I70" s="8">
        <v>0</v>
      </c>
      <c r="J70" s="9">
        <v>0</v>
      </c>
      <c r="K70" s="18">
        <v>4.2200000000000001E-2</v>
      </c>
      <c r="L70" s="8">
        <v>717.577</v>
      </c>
      <c r="M70" s="9">
        <v>862140</v>
      </c>
      <c r="N70" s="29">
        <v>22.577500000000001</v>
      </c>
      <c r="O70" s="30">
        <v>23.015000000000001</v>
      </c>
      <c r="P70" s="30">
        <v>21.452500000000001</v>
      </c>
      <c r="Q70" s="30">
        <v>22.51</v>
      </c>
      <c r="R70" s="31">
        <v>-3.0000000000000001E-3</v>
      </c>
    </row>
    <row r="71" spans="1:18" x14ac:dyDescent="0.2">
      <c r="A71" s="11">
        <v>44054</v>
      </c>
      <c r="B71" s="5" t="s">
        <v>242</v>
      </c>
      <c r="C71" s="10">
        <v>44044</v>
      </c>
      <c r="D71" s="5" t="s">
        <v>176</v>
      </c>
      <c r="E71" s="18">
        <v>4.1599999999999998E-2</v>
      </c>
      <c r="F71" s="8">
        <v>658.72519999999997</v>
      </c>
      <c r="G71" s="9">
        <v>803721</v>
      </c>
      <c r="H71" s="18">
        <v>0</v>
      </c>
      <c r="I71" s="8">
        <v>0</v>
      </c>
      <c r="J71" s="9">
        <v>0</v>
      </c>
      <c r="K71" s="18">
        <v>4.1599999999999998E-2</v>
      </c>
      <c r="L71" s="8">
        <v>658.72519999999997</v>
      </c>
      <c r="M71" s="9">
        <v>803721</v>
      </c>
      <c r="N71" s="29">
        <v>22.51</v>
      </c>
      <c r="O71" s="30">
        <v>22.51</v>
      </c>
      <c r="P71" s="30">
        <v>20.215</v>
      </c>
      <c r="Q71" s="30">
        <v>21.36</v>
      </c>
      <c r="R71" s="31">
        <v>-5.11E-2</v>
      </c>
    </row>
    <row r="72" spans="1:18" x14ac:dyDescent="0.2">
      <c r="A72" s="11">
        <v>44055</v>
      </c>
      <c r="B72" s="5" t="s">
        <v>240</v>
      </c>
      <c r="C72" s="10">
        <v>44044</v>
      </c>
      <c r="D72" s="5" t="s">
        <v>176</v>
      </c>
      <c r="E72" s="18">
        <v>4.2000000000000003E-2</v>
      </c>
      <c r="F72" s="8">
        <v>639.88900000000001</v>
      </c>
      <c r="G72" s="9">
        <v>777918</v>
      </c>
      <c r="H72" s="18">
        <v>0</v>
      </c>
      <c r="I72" s="8">
        <v>0</v>
      </c>
      <c r="J72" s="9">
        <v>0</v>
      </c>
      <c r="K72" s="18">
        <v>4.2000000000000003E-2</v>
      </c>
      <c r="L72" s="8">
        <v>639.88900000000001</v>
      </c>
      <c r="M72" s="9">
        <v>777918</v>
      </c>
      <c r="N72" s="29">
        <v>21.36</v>
      </c>
      <c r="O72" s="30">
        <v>21.922499999999999</v>
      </c>
      <c r="P72" s="30">
        <v>16.850000000000001</v>
      </c>
      <c r="Q72" s="30">
        <v>20.844999999999999</v>
      </c>
      <c r="R72" s="31">
        <v>-2.41E-2</v>
      </c>
    </row>
    <row r="73" spans="1:18" x14ac:dyDescent="0.2">
      <c r="A73" s="11">
        <v>44056</v>
      </c>
      <c r="B73" s="5" t="s">
        <v>243</v>
      </c>
      <c r="C73" s="10">
        <v>44044</v>
      </c>
      <c r="D73" s="5" t="s">
        <v>176</v>
      </c>
      <c r="E73" s="18">
        <v>4.6699999999999998E-2</v>
      </c>
      <c r="F73" s="8">
        <v>706.95050000000003</v>
      </c>
      <c r="G73" s="9">
        <v>863101</v>
      </c>
      <c r="H73" s="18">
        <v>0</v>
      </c>
      <c r="I73" s="8">
        <v>0</v>
      </c>
      <c r="J73" s="9">
        <v>0</v>
      </c>
      <c r="K73" s="18">
        <v>4.6699999999999998E-2</v>
      </c>
      <c r="L73" s="8">
        <v>706.95050000000003</v>
      </c>
      <c r="M73" s="9">
        <v>863101</v>
      </c>
      <c r="N73" s="29">
        <v>20.844999999999999</v>
      </c>
      <c r="O73" s="30">
        <v>21.19</v>
      </c>
      <c r="P73" s="30">
        <v>19.46</v>
      </c>
      <c r="Q73" s="30">
        <v>20.567499999999999</v>
      </c>
      <c r="R73" s="31">
        <v>-1.3299999999999999E-2</v>
      </c>
    </row>
    <row r="74" spans="1:18" x14ac:dyDescent="0.2">
      <c r="A74" s="11">
        <v>44057</v>
      </c>
      <c r="B74" s="5" t="s">
        <v>241</v>
      </c>
      <c r="C74" s="10">
        <v>44044</v>
      </c>
      <c r="D74" s="5" t="s">
        <v>176</v>
      </c>
      <c r="E74" s="18">
        <v>5.2499999999999998E-2</v>
      </c>
      <c r="F74" s="8">
        <v>967.83910000000003</v>
      </c>
      <c r="G74" s="9">
        <v>1109232</v>
      </c>
      <c r="H74" s="18">
        <v>0</v>
      </c>
      <c r="I74" s="8">
        <v>0</v>
      </c>
      <c r="J74" s="9">
        <v>0</v>
      </c>
      <c r="K74" s="18">
        <v>5.2499999999999998E-2</v>
      </c>
      <c r="L74" s="8">
        <v>967.83910000000003</v>
      </c>
      <c r="M74" s="9">
        <v>1109232</v>
      </c>
      <c r="N74" s="29">
        <v>20.567499999999999</v>
      </c>
      <c r="O74" s="30">
        <v>22.97</v>
      </c>
      <c r="P74" s="30">
        <v>16.34</v>
      </c>
      <c r="Q74" s="30">
        <v>21.672499999999999</v>
      </c>
      <c r="R74" s="31">
        <v>5.3699999999999998E-2</v>
      </c>
    </row>
    <row r="75" spans="1:18" x14ac:dyDescent="0.2">
      <c r="A75" s="11">
        <v>44060</v>
      </c>
      <c r="B75" s="5" t="s">
        <v>244</v>
      </c>
      <c r="C75" s="10">
        <v>44044</v>
      </c>
      <c r="D75" s="5" t="s">
        <v>176</v>
      </c>
      <c r="E75" s="18">
        <v>4.9399999999999999E-2</v>
      </c>
      <c r="F75" s="8">
        <v>881.23860000000002</v>
      </c>
      <c r="G75" s="9">
        <v>1055968</v>
      </c>
      <c r="H75" s="18">
        <v>0</v>
      </c>
      <c r="I75" s="8">
        <v>0</v>
      </c>
      <c r="J75" s="9">
        <v>0</v>
      </c>
      <c r="K75" s="18">
        <v>4.9399999999999999E-2</v>
      </c>
      <c r="L75" s="8">
        <v>881.23860000000002</v>
      </c>
      <c r="M75" s="9">
        <v>1055968</v>
      </c>
      <c r="N75" s="29">
        <v>21.672499999999999</v>
      </c>
      <c r="O75" s="30">
        <v>22.877500000000001</v>
      </c>
      <c r="P75" s="30">
        <v>19.557500000000001</v>
      </c>
      <c r="Q75" s="30">
        <v>21.307500000000001</v>
      </c>
      <c r="R75" s="31">
        <v>-1.6799999999999999E-2</v>
      </c>
    </row>
    <row r="76" spans="1:18" x14ac:dyDescent="0.2">
      <c r="A76" s="11">
        <v>44061</v>
      </c>
      <c r="B76" s="5" t="s">
        <v>242</v>
      </c>
      <c r="C76" s="10">
        <v>44044</v>
      </c>
      <c r="D76" s="5" t="s">
        <v>176</v>
      </c>
      <c r="E76" s="18">
        <v>5.3800000000000001E-2</v>
      </c>
      <c r="F76" s="8">
        <v>808.69839999999999</v>
      </c>
      <c r="G76" s="9">
        <v>927630</v>
      </c>
      <c r="H76" s="18">
        <v>0</v>
      </c>
      <c r="I76" s="8">
        <v>0</v>
      </c>
      <c r="J76" s="9">
        <v>0</v>
      </c>
      <c r="K76" s="18">
        <v>5.3800000000000001E-2</v>
      </c>
      <c r="L76" s="8">
        <v>808.69839999999999</v>
      </c>
      <c r="M76" s="9">
        <v>927630</v>
      </c>
      <c r="N76" s="29">
        <v>21.307500000000001</v>
      </c>
      <c r="O76" s="30">
        <v>21.307500000000001</v>
      </c>
      <c r="P76" s="30">
        <v>18.252500000000001</v>
      </c>
      <c r="Q76" s="30">
        <v>20.43</v>
      </c>
      <c r="R76" s="31">
        <v>-4.1200000000000001E-2</v>
      </c>
    </row>
    <row r="77" spans="1:18" x14ac:dyDescent="0.2">
      <c r="A77" s="11">
        <v>44062</v>
      </c>
      <c r="B77" s="5" t="s">
        <v>240</v>
      </c>
      <c r="C77" s="10">
        <v>44044</v>
      </c>
      <c r="D77" s="5" t="s">
        <v>176</v>
      </c>
      <c r="E77" s="18">
        <v>5.4300000000000001E-2</v>
      </c>
      <c r="F77" s="8">
        <v>1024.8858</v>
      </c>
      <c r="G77" s="9">
        <v>1197162</v>
      </c>
      <c r="H77" s="18">
        <v>0</v>
      </c>
      <c r="I77" s="8">
        <v>0</v>
      </c>
      <c r="J77" s="9">
        <v>0</v>
      </c>
      <c r="K77" s="18">
        <v>5.4300000000000001E-2</v>
      </c>
      <c r="L77" s="8">
        <v>1024.8858</v>
      </c>
      <c r="M77" s="9">
        <v>1197162</v>
      </c>
      <c r="N77" s="29">
        <v>20.43</v>
      </c>
      <c r="O77" s="30">
        <v>20.43</v>
      </c>
      <c r="P77" s="30">
        <v>17.835000000000001</v>
      </c>
      <c r="Q77" s="30">
        <v>19.9575</v>
      </c>
      <c r="R77" s="31">
        <v>-2.3099999999999999E-2</v>
      </c>
    </row>
    <row r="78" spans="1:18" x14ac:dyDescent="0.2">
      <c r="A78" s="11">
        <v>44063</v>
      </c>
      <c r="B78" s="5" t="s">
        <v>243</v>
      </c>
      <c r="C78" s="10">
        <v>44044</v>
      </c>
      <c r="D78" s="5" t="s">
        <v>176</v>
      </c>
      <c r="E78" s="18">
        <v>4.7100000000000003E-2</v>
      </c>
      <c r="F78" s="8">
        <v>1007.5734</v>
      </c>
      <c r="G78" s="9">
        <v>1124569</v>
      </c>
      <c r="H78" s="18">
        <v>0</v>
      </c>
      <c r="I78" s="8">
        <v>0</v>
      </c>
      <c r="J78" s="9">
        <v>0</v>
      </c>
      <c r="K78" s="18">
        <v>4.7100000000000003E-2</v>
      </c>
      <c r="L78" s="8">
        <v>1007.5734</v>
      </c>
      <c r="M78" s="9">
        <v>1124569</v>
      </c>
      <c r="N78" s="29">
        <v>19.9575</v>
      </c>
      <c r="O78" s="30">
        <v>21.08</v>
      </c>
      <c r="P78" s="30">
        <v>17.662500000000001</v>
      </c>
      <c r="Q78" s="30">
        <v>20.6175</v>
      </c>
      <c r="R78" s="31">
        <v>3.3099999999999997E-2</v>
      </c>
    </row>
    <row r="79" spans="1:18" x14ac:dyDescent="0.2">
      <c r="A79" s="11">
        <v>44064</v>
      </c>
      <c r="B79" s="5" t="s">
        <v>241</v>
      </c>
      <c r="C79" s="10">
        <v>44044</v>
      </c>
      <c r="D79" s="5" t="s">
        <v>176</v>
      </c>
      <c r="E79" s="18">
        <v>5.8799999999999998E-2</v>
      </c>
      <c r="F79" s="8">
        <v>1031.0265999999999</v>
      </c>
      <c r="G79" s="9">
        <v>1153299</v>
      </c>
      <c r="H79" s="18">
        <v>0</v>
      </c>
      <c r="I79" s="8">
        <v>0</v>
      </c>
      <c r="J79" s="9">
        <v>0</v>
      </c>
      <c r="K79" s="18">
        <v>5.8799999999999998E-2</v>
      </c>
      <c r="L79" s="8">
        <v>1031.0265999999999</v>
      </c>
      <c r="M79" s="9">
        <v>1153299</v>
      </c>
      <c r="N79" s="29">
        <v>20.6175</v>
      </c>
      <c r="O79" s="30">
        <v>20.6175</v>
      </c>
      <c r="P79" s="30">
        <v>14.885</v>
      </c>
      <c r="Q79" s="30">
        <v>19.9375</v>
      </c>
      <c r="R79" s="31">
        <v>-3.3000000000000002E-2</v>
      </c>
    </row>
    <row r="80" spans="1:18" x14ac:dyDescent="0.2">
      <c r="A80" s="11">
        <v>44067</v>
      </c>
      <c r="B80" s="5" t="s">
        <v>244</v>
      </c>
      <c r="C80" s="10">
        <v>44044</v>
      </c>
      <c r="D80" s="5" t="s">
        <v>176</v>
      </c>
      <c r="E80" s="18">
        <v>7.1300000000000002E-2</v>
      </c>
      <c r="F80" s="8">
        <v>1076.5084999999999</v>
      </c>
      <c r="G80" s="9">
        <v>1228863</v>
      </c>
      <c r="H80" s="18">
        <v>0</v>
      </c>
      <c r="I80" s="8">
        <v>0</v>
      </c>
      <c r="J80" s="9">
        <v>0</v>
      </c>
      <c r="K80" s="18">
        <v>7.1300000000000002E-2</v>
      </c>
      <c r="L80" s="8">
        <v>1076.5084999999999</v>
      </c>
      <c r="M80" s="9">
        <v>1228863</v>
      </c>
      <c r="N80" s="29">
        <v>19.9375</v>
      </c>
      <c r="O80" s="30">
        <v>20.067499999999999</v>
      </c>
      <c r="P80" s="30">
        <v>17.887499999999999</v>
      </c>
      <c r="Q80" s="30">
        <v>19.23</v>
      </c>
      <c r="R80" s="31">
        <v>-3.5499999999999997E-2</v>
      </c>
    </row>
    <row r="81" spans="1:18" x14ac:dyDescent="0.2">
      <c r="A81" s="11">
        <v>44068</v>
      </c>
      <c r="B81" s="5" t="s">
        <v>242</v>
      </c>
      <c r="C81" s="10">
        <v>44044</v>
      </c>
      <c r="D81" s="5" t="s">
        <v>176</v>
      </c>
      <c r="E81" s="18">
        <v>8.8300000000000003E-2</v>
      </c>
      <c r="F81" s="8">
        <v>1142.5217</v>
      </c>
      <c r="G81" s="9">
        <v>1312885</v>
      </c>
      <c r="H81" s="18">
        <v>0</v>
      </c>
      <c r="I81" s="8">
        <v>0</v>
      </c>
      <c r="J81" s="9">
        <v>0</v>
      </c>
      <c r="K81" s="18">
        <v>8.8300000000000003E-2</v>
      </c>
      <c r="L81" s="8">
        <v>1142.5217</v>
      </c>
      <c r="M81" s="9">
        <v>1312885</v>
      </c>
      <c r="N81" s="29">
        <v>19.23</v>
      </c>
      <c r="O81" s="30">
        <v>19.805</v>
      </c>
      <c r="P81" s="30">
        <v>15.422499999999999</v>
      </c>
      <c r="Q81" s="30">
        <v>19.315000000000001</v>
      </c>
      <c r="R81" s="31">
        <v>4.4000000000000003E-3</v>
      </c>
    </row>
    <row r="82" spans="1:18" x14ac:dyDescent="0.2">
      <c r="A82" s="11">
        <v>44069</v>
      </c>
      <c r="B82" s="5" t="s">
        <v>240</v>
      </c>
      <c r="C82" s="10">
        <v>44044</v>
      </c>
      <c r="D82" s="5" t="s">
        <v>176</v>
      </c>
      <c r="E82" s="18">
        <v>8.8700000000000001E-2</v>
      </c>
      <c r="F82" s="8">
        <v>1130.2660000000001</v>
      </c>
      <c r="G82" s="9">
        <v>1300484</v>
      </c>
      <c r="H82" s="18">
        <v>0</v>
      </c>
      <c r="I82" s="8">
        <v>0</v>
      </c>
      <c r="J82" s="9">
        <v>0</v>
      </c>
      <c r="K82" s="18">
        <v>8.8700000000000001E-2</v>
      </c>
      <c r="L82" s="8">
        <v>1130.2660000000001</v>
      </c>
      <c r="M82" s="9">
        <v>1300484</v>
      </c>
      <c r="N82" s="29">
        <v>19.315000000000001</v>
      </c>
      <c r="O82" s="30">
        <v>19.592500000000001</v>
      </c>
      <c r="P82" s="30">
        <v>17.2225</v>
      </c>
      <c r="Q82" s="30">
        <v>19.302499999999998</v>
      </c>
      <c r="R82" s="31">
        <v>-5.9999999999999995E-4</v>
      </c>
    </row>
    <row r="83" spans="1:18" x14ac:dyDescent="0.2">
      <c r="A83" s="11">
        <v>44070</v>
      </c>
      <c r="B83" s="5" t="s">
        <v>243</v>
      </c>
      <c r="C83" s="10">
        <v>44044</v>
      </c>
      <c r="D83" s="5" t="s">
        <v>176</v>
      </c>
      <c r="E83" s="18">
        <v>6.6400000000000001E-2</v>
      </c>
      <c r="F83" s="8">
        <v>1101.6957</v>
      </c>
      <c r="G83" s="9">
        <v>1257118</v>
      </c>
      <c r="H83" s="18">
        <v>0</v>
      </c>
      <c r="I83" s="8">
        <v>0</v>
      </c>
      <c r="J83" s="9">
        <v>0</v>
      </c>
      <c r="K83" s="18">
        <v>6.6400000000000001E-2</v>
      </c>
      <c r="L83" s="8">
        <v>1101.6957</v>
      </c>
      <c r="M83" s="9">
        <v>1257118</v>
      </c>
      <c r="N83" s="29">
        <v>19.302499999999998</v>
      </c>
      <c r="O83" s="30">
        <v>19.47</v>
      </c>
      <c r="P83" s="30">
        <v>17.452500000000001</v>
      </c>
      <c r="Q83" s="30">
        <v>18.895</v>
      </c>
      <c r="R83" s="31">
        <v>-2.1100000000000001E-2</v>
      </c>
    </row>
    <row r="84" spans="1:18" x14ac:dyDescent="0.2">
      <c r="A84" s="11">
        <v>44071</v>
      </c>
      <c r="B84" s="5" t="s">
        <v>241</v>
      </c>
      <c r="C84" s="10">
        <v>44044</v>
      </c>
      <c r="D84" s="5" t="s">
        <v>176</v>
      </c>
      <c r="E84" s="18">
        <v>6.0999999999999999E-2</v>
      </c>
      <c r="F84" s="8">
        <v>968.42610000000002</v>
      </c>
      <c r="G84" s="9">
        <v>1073534</v>
      </c>
      <c r="H84" s="18">
        <v>0</v>
      </c>
      <c r="I84" s="8">
        <v>0</v>
      </c>
      <c r="J84" s="9">
        <v>0</v>
      </c>
      <c r="K84" s="18">
        <v>6.0999999999999999E-2</v>
      </c>
      <c r="L84" s="8">
        <v>968.42610000000002</v>
      </c>
      <c r="M84" s="9">
        <v>1073534</v>
      </c>
      <c r="N84" s="29">
        <v>18.895</v>
      </c>
      <c r="O84" s="30">
        <v>18.895</v>
      </c>
      <c r="P84" s="30">
        <v>16.655000000000001</v>
      </c>
      <c r="Q84" s="30">
        <v>18.3475</v>
      </c>
      <c r="R84" s="31">
        <v>-2.9000000000000001E-2</v>
      </c>
    </row>
    <row r="85" spans="1:18" x14ac:dyDescent="0.2">
      <c r="A85" s="11">
        <v>44074</v>
      </c>
      <c r="B85" s="5" t="s">
        <v>244</v>
      </c>
      <c r="C85" s="10">
        <v>44044</v>
      </c>
      <c r="D85" s="5" t="s">
        <v>176</v>
      </c>
      <c r="E85" s="18">
        <v>8.6800000000000002E-2</v>
      </c>
      <c r="F85" s="8">
        <v>1446.0337999999999</v>
      </c>
      <c r="G85" s="9">
        <v>1596106</v>
      </c>
      <c r="H85" s="18">
        <v>0</v>
      </c>
      <c r="I85" s="8">
        <v>0</v>
      </c>
      <c r="J85" s="9">
        <v>0</v>
      </c>
      <c r="K85" s="18">
        <v>8.6800000000000002E-2</v>
      </c>
      <c r="L85" s="8">
        <v>1446.0337999999999</v>
      </c>
      <c r="M85" s="9">
        <v>1596106</v>
      </c>
      <c r="N85" s="29">
        <v>18.3475</v>
      </c>
      <c r="O85" s="30">
        <v>23.872499999999999</v>
      </c>
      <c r="P85" s="30">
        <v>16.399999999999999</v>
      </c>
      <c r="Q85" s="30">
        <v>22.835000000000001</v>
      </c>
      <c r="R85" s="31">
        <v>0.24460000000000001</v>
      </c>
    </row>
    <row r="86" spans="1:18" x14ac:dyDescent="0.2">
      <c r="A86" s="11">
        <v>44075</v>
      </c>
      <c r="B86" s="5" t="s">
        <v>242</v>
      </c>
      <c r="C86" s="10">
        <v>44075</v>
      </c>
      <c r="D86" s="5" t="s">
        <v>176</v>
      </c>
      <c r="E86" s="18">
        <v>9.3700000000000006E-2</v>
      </c>
      <c r="F86" s="8">
        <v>1246.5057999999999</v>
      </c>
      <c r="G86" s="9">
        <v>1454216</v>
      </c>
      <c r="H86" s="18">
        <v>0</v>
      </c>
      <c r="I86" s="8">
        <v>0</v>
      </c>
      <c r="J86" s="9">
        <v>0</v>
      </c>
      <c r="K86" s="18">
        <v>9.3700000000000006E-2</v>
      </c>
      <c r="L86" s="8">
        <v>1246.5057999999999</v>
      </c>
      <c r="M86" s="9">
        <v>1454216</v>
      </c>
      <c r="N86" s="29">
        <v>22.835000000000001</v>
      </c>
      <c r="O86" s="30">
        <v>23.2425</v>
      </c>
      <c r="P86" s="30">
        <v>21.11</v>
      </c>
      <c r="Q86" s="30">
        <v>21.8</v>
      </c>
      <c r="R86" s="31">
        <v>-4.53E-2</v>
      </c>
    </row>
    <row r="87" spans="1:18" x14ac:dyDescent="0.2">
      <c r="A87" s="11">
        <v>44076</v>
      </c>
      <c r="B87" s="5" t="s">
        <v>240</v>
      </c>
      <c r="C87" s="10">
        <v>44075</v>
      </c>
      <c r="D87" s="5" t="s">
        <v>176</v>
      </c>
      <c r="E87" s="18">
        <v>7.5300000000000006E-2</v>
      </c>
      <c r="F87" s="8">
        <v>949.8768</v>
      </c>
      <c r="G87" s="9">
        <v>1046292</v>
      </c>
      <c r="H87" s="18">
        <v>0</v>
      </c>
      <c r="I87" s="8">
        <v>0</v>
      </c>
      <c r="J87" s="9">
        <v>0</v>
      </c>
      <c r="K87" s="18">
        <v>7.5300000000000006E-2</v>
      </c>
      <c r="L87" s="8">
        <v>949.8768</v>
      </c>
      <c r="M87" s="9">
        <v>1046292</v>
      </c>
      <c r="N87" s="29">
        <v>21.8</v>
      </c>
      <c r="O87" s="30">
        <v>22.495000000000001</v>
      </c>
      <c r="P87" s="30">
        <v>19.852499999999999</v>
      </c>
      <c r="Q87" s="30">
        <v>21.105</v>
      </c>
      <c r="R87" s="31">
        <v>-3.1899999999999998E-2</v>
      </c>
    </row>
    <row r="88" spans="1:18" x14ac:dyDescent="0.2">
      <c r="A88" s="11">
        <v>44077</v>
      </c>
      <c r="B88" s="5" t="s">
        <v>243</v>
      </c>
      <c r="C88" s="10">
        <v>44075</v>
      </c>
      <c r="D88" s="5" t="s">
        <v>176</v>
      </c>
      <c r="E88" s="18">
        <v>9.4899999999999998E-2</v>
      </c>
      <c r="F88" s="8">
        <v>1072.9295999999999</v>
      </c>
      <c r="G88" s="9">
        <v>1196284</v>
      </c>
      <c r="H88" s="18">
        <v>0</v>
      </c>
      <c r="I88" s="8">
        <v>0</v>
      </c>
      <c r="J88" s="9">
        <v>0</v>
      </c>
      <c r="K88" s="18">
        <v>9.4899999999999998E-2</v>
      </c>
      <c r="L88" s="8">
        <v>1072.9295999999999</v>
      </c>
      <c r="M88" s="9">
        <v>1196284</v>
      </c>
      <c r="N88" s="29">
        <v>21.105</v>
      </c>
      <c r="O88" s="30">
        <v>21.105</v>
      </c>
      <c r="P88" s="30">
        <v>18.16</v>
      </c>
      <c r="Q88" s="30">
        <v>20.502500000000001</v>
      </c>
      <c r="R88" s="31">
        <v>-2.8500000000000001E-2</v>
      </c>
    </row>
    <row r="89" spans="1:18" x14ac:dyDescent="0.2">
      <c r="A89" s="11">
        <v>44078</v>
      </c>
      <c r="B89" s="5" t="s">
        <v>241</v>
      </c>
      <c r="C89" s="10">
        <v>44075</v>
      </c>
      <c r="D89" s="5" t="s">
        <v>176</v>
      </c>
      <c r="E89" s="18">
        <v>5.3400000000000003E-2</v>
      </c>
      <c r="F89" s="8">
        <v>904.0643</v>
      </c>
      <c r="G89" s="9">
        <v>978159</v>
      </c>
      <c r="H89" s="18">
        <v>0</v>
      </c>
      <c r="I89" s="8">
        <v>0</v>
      </c>
      <c r="J89" s="9">
        <v>0</v>
      </c>
      <c r="K89" s="18">
        <v>5.3400000000000003E-2</v>
      </c>
      <c r="L89" s="8">
        <v>904.0643</v>
      </c>
      <c r="M89" s="9">
        <v>978159</v>
      </c>
      <c r="N89" s="29">
        <v>20.502500000000001</v>
      </c>
      <c r="O89" s="30">
        <v>22.647500000000001</v>
      </c>
      <c r="P89" s="30">
        <v>19.857500000000002</v>
      </c>
      <c r="Q89" s="30">
        <v>22.1525</v>
      </c>
      <c r="R89" s="31">
        <v>8.0500000000000002E-2</v>
      </c>
    </row>
    <row r="90" spans="1:18" x14ac:dyDescent="0.2">
      <c r="A90" s="11">
        <v>44081</v>
      </c>
      <c r="B90" s="5" t="s">
        <v>244</v>
      </c>
      <c r="C90" s="10">
        <v>44075</v>
      </c>
      <c r="D90" s="5" t="s">
        <v>176</v>
      </c>
      <c r="E90" s="18">
        <v>5.4699999999999999E-2</v>
      </c>
      <c r="F90" s="8">
        <v>1059.1044999999999</v>
      </c>
      <c r="G90" s="9">
        <v>1156792</v>
      </c>
      <c r="H90" s="18">
        <v>0</v>
      </c>
      <c r="I90" s="8">
        <v>0</v>
      </c>
      <c r="J90" s="9">
        <v>0</v>
      </c>
      <c r="K90" s="18">
        <v>5.4699999999999999E-2</v>
      </c>
      <c r="L90" s="8">
        <v>1059.1044999999999</v>
      </c>
      <c r="M90" s="9">
        <v>1156792</v>
      </c>
      <c r="N90" s="29">
        <v>22.1525</v>
      </c>
      <c r="O90" s="30">
        <v>23.247499999999999</v>
      </c>
      <c r="P90" s="30">
        <v>17.245000000000001</v>
      </c>
      <c r="Q90" s="30">
        <v>22.0075</v>
      </c>
      <c r="R90" s="31">
        <v>-6.4999999999999997E-3</v>
      </c>
    </row>
    <row r="91" spans="1:18" x14ac:dyDescent="0.2">
      <c r="A91" s="11">
        <v>44082</v>
      </c>
      <c r="B91" s="5" t="s">
        <v>242</v>
      </c>
      <c r="C91" s="10">
        <v>44075</v>
      </c>
      <c r="D91" s="5" t="s">
        <v>176</v>
      </c>
      <c r="E91" s="18">
        <v>8.9399999999999993E-2</v>
      </c>
      <c r="F91" s="8">
        <v>1039.1456000000001</v>
      </c>
      <c r="G91" s="9">
        <v>1120932</v>
      </c>
      <c r="H91" s="18">
        <v>0</v>
      </c>
      <c r="I91" s="8">
        <v>0</v>
      </c>
      <c r="J91" s="9">
        <v>0</v>
      </c>
      <c r="K91" s="18">
        <v>8.9399999999999993E-2</v>
      </c>
      <c r="L91" s="8">
        <v>1039.1456000000001</v>
      </c>
      <c r="M91" s="9">
        <v>1120932</v>
      </c>
      <c r="N91" s="29">
        <v>22.0075</v>
      </c>
      <c r="O91" s="30">
        <v>23.072500000000002</v>
      </c>
      <c r="P91" s="30">
        <v>17.57</v>
      </c>
      <c r="Q91" s="30">
        <v>22.7225</v>
      </c>
      <c r="R91" s="31">
        <v>3.2500000000000001E-2</v>
      </c>
    </row>
    <row r="92" spans="1:18" x14ac:dyDescent="0.2">
      <c r="A92" s="11">
        <v>44083</v>
      </c>
      <c r="B92" s="5" t="s">
        <v>240</v>
      </c>
      <c r="C92" s="10">
        <v>44075</v>
      </c>
      <c r="D92" s="5" t="s">
        <v>176</v>
      </c>
      <c r="E92" s="18">
        <v>6.1899999999999997E-2</v>
      </c>
      <c r="F92" s="8">
        <v>707.61479999999995</v>
      </c>
      <c r="G92" s="9">
        <v>762472</v>
      </c>
      <c r="H92" s="18">
        <v>0</v>
      </c>
      <c r="I92" s="8">
        <v>0</v>
      </c>
      <c r="J92" s="9">
        <v>0</v>
      </c>
      <c r="K92" s="18">
        <v>6.1899999999999997E-2</v>
      </c>
      <c r="L92" s="8">
        <v>707.61479999999995</v>
      </c>
      <c r="M92" s="9">
        <v>762472</v>
      </c>
      <c r="N92" s="29">
        <v>22.7225</v>
      </c>
      <c r="O92" s="30">
        <v>23.27</v>
      </c>
      <c r="P92" s="30">
        <v>20.197500000000002</v>
      </c>
      <c r="Q92" s="30">
        <v>22.23</v>
      </c>
      <c r="R92" s="31">
        <v>-2.1700000000000001E-2</v>
      </c>
    </row>
    <row r="93" spans="1:18" x14ac:dyDescent="0.2">
      <c r="A93" s="11">
        <v>44084</v>
      </c>
      <c r="B93" s="5" t="s">
        <v>243</v>
      </c>
      <c r="C93" s="10">
        <v>44075</v>
      </c>
      <c r="D93" s="5" t="s">
        <v>176</v>
      </c>
      <c r="E93" s="18">
        <v>5.8299999999999998E-2</v>
      </c>
      <c r="F93" s="8">
        <v>860.0154</v>
      </c>
      <c r="G93" s="9">
        <v>937377</v>
      </c>
      <c r="H93" s="18">
        <v>0</v>
      </c>
      <c r="I93" s="8">
        <v>0</v>
      </c>
      <c r="J93" s="9">
        <v>0</v>
      </c>
      <c r="K93" s="18">
        <v>5.8299999999999998E-2</v>
      </c>
      <c r="L93" s="8">
        <v>860.0154</v>
      </c>
      <c r="M93" s="9">
        <v>937377</v>
      </c>
      <c r="N93" s="29">
        <v>22.23</v>
      </c>
      <c r="O93" s="30">
        <v>22.23</v>
      </c>
      <c r="P93" s="30">
        <v>17.7</v>
      </c>
      <c r="Q93" s="30">
        <v>21.262499999999999</v>
      </c>
      <c r="R93" s="31">
        <v>-4.3499999999999997E-2</v>
      </c>
    </row>
    <row r="94" spans="1:18" x14ac:dyDescent="0.2">
      <c r="A94" s="11">
        <v>44085</v>
      </c>
      <c r="B94" s="5" t="s">
        <v>241</v>
      </c>
      <c r="C94" s="10">
        <v>44075</v>
      </c>
      <c r="D94" s="5" t="s">
        <v>176</v>
      </c>
      <c r="E94" s="18">
        <v>2.6599999999999999E-2</v>
      </c>
      <c r="F94" s="8">
        <v>644.59839999999997</v>
      </c>
      <c r="G94" s="9">
        <v>698195</v>
      </c>
      <c r="H94" s="18">
        <v>0</v>
      </c>
      <c r="I94" s="8">
        <v>0</v>
      </c>
      <c r="J94" s="9">
        <v>0</v>
      </c>
      <c r="K94" s="18">
        <v>2.6599999999999999E-2</v>
      </c>
      <c r="L94" s="8">
        <v>644.59839999999997</v>
      </c>
      <c r="M94" s="9">
        <v>698195</v>
      </c>
      <c r="N94" s="29">
        <v>21.262499999999999</v>
      </c>
      <c r="O94" s="30">
        <v>21.344999999999999</v>
      </c>
      <c r="P94" s="30">
        <v>18.172499999999999</v>
      </c>
      <c r="Q94" s="30">
        <v>20.712499999999999</v>
      </c>
      <c r="R94" s="31">
        <v>-2.5899999999999999E-2</v>
      </c>
    </row>
    <row r="95" spans="1:18" x14ac:dyDescent="0.2">
      <c r="A95" s="11">
        <v>44088</v>
      </c>
      <c r="B95" s="5" t="s">
        <v>244</v>
      </c>
      <c r="C95" s="10">
        <v>44075</v>
      </c>
      <c r="D95" s="5" t="s">
        <v>176</v>
      </c>
      <c r="E95" s="18">
        <v>5.9900000000000002E-2</v>
      </c>
      <c r="F95" s="8">
        <v>1619.8665000000001</v>
      </c>
      <c r="G95" s="9">
        <v>1791592</v>
      </c>
      <c r="H95" s="18">
        <v>0</v>
      </c>
      <c r="I95" s="8">
        <v>0</v>
      </c>
      <c r="J95" s="9">
        <v>0</v>
      </c>
      <c r="K95" s="18">
        <v>5.9900000000000002E-2</v>
      </c>
      <c r="L95" s="8">
        <v>1619.8665000000001</v>
      </c>
      <c r="M95" s="9">
        <v>1791592</v>
      </c>
      <c r="N95" s="29">
        <v>20.712499999999999</v>
      </c>
      <c r="O95" s="30">
        <v>21.74</v>
      </c>
      <c r="P95" s="30">
        <v>17.532499999999999</v>
      </c>
      <c r="Q95" s="30">
        <v>21.19</v>
      </c>
      <c r="R95" s="31">
        <v>2.3099999999999999E-2</v>
      </c>
    </row>
    <row r="96" spans="1:18" x14ac:dyDescent="0.2">
      <c r="A96" s="11">
        <v>44089</v>
      </c>
      <c r="B96" s="5" t="s">
        <v>242</v>
      </c>
      <c r="C96" s="10">
        <v>44075</v>
      </c>
      <c r="D96" s="5" t="s">
        <v>176</v>
      </c>
      <c r="E96" s="18">
        <v>0.12429999999999999</v>
      </c>
      <c r="F96" s="8">
        <v>1434.8613</v>
      </c>
      <c r="G96" s="9">
        <v>1611973</v>
      </c>
      <c r="H96" s="18">
        <v>0</v>
      </c>
      <c r="I96" s="8">
        <v>0</v>
      </c>
      <c r="J96" s="9">
        <v>0</v>
      </c>
      <c r="K96" s="18">
        <v>0.12429999999999999</v>
      </c>
      <c r="L96" s="8">
        <v>1434.8613</v>
      </c>
      <c r="M96" s="9">
        <v>1611973</v>
      </c>
      <c r="N96" s="29">
        <v>21.19</v>
      </c>
      <c r="O96" s="30">
        <v>21.19</v>
      </c>
      <c r="P96" s="30">
        <v>18.897500000000001</v>
      </c>
      <c r="Q96" s="30">
        <v>20.5975</v>
      </c>
      <c r="R96" s="31">
        <v>-2.8000000000000001E-2</v>
      </c>
    </row>
    <row r="97" spans="1:18" x14ac:dyDescent="0.2">
      <c r="A97" s="11">
        <v>44090</v>
      </c>
      <c r="B97" s="5" t="s">
        <v>240</v>
      </c>
      <c r="C97" s="10">
        <v>44075</v>
      </c>
      <c r="D97" s="5" t="s">
        <v>176</v>
      </c>
      <c r="E97" s="18">
        <v>7.0099999999999996E-2</v>
      </c>
      <c r="F97" s="8">
        <v>868.98609999999996</v>
      </c>
      <c r="G97" s="9">
        <v>928618</v>
      </c>
      <c r="H97" s="18">
        <v>0</v>
      </c>
      <c r="I97" s="8">
        <v>0</v>
      </c>
      <c r="J97" s="9">
        <v>0</v>
      </c>
      <c r="K97" s="18">
        <v>7.0099999999999996E-2</v>
      </c>
      <c r="L97" s="8">
        <v>868.98609999999996</v>
      </c>
      <c r="M97" s="9">
        <v>928618</v>
      </c>
      <c r="N97" s="29">
        <v>20.5975</v>
      </c>
      <c r="O97" s="30">
        <v>20.5975</v>
      </c>
      <c r="P97" s="30">
        <v>16.324999999999999</v>
      </c>
      <c r="Q97" s="30">
        <v>19.66</v>
      </c>
      <c r="R97" s="31">
        <v>-4.5499999999999999E-2</v>
      </c>
    </row>
    <row r="98" spans="1:18" x14ac:dyDescent="0.2">
      <c r="A98" s="11">
        <v>44091</v>
      </c>
      <c r="B98" s="5" t="s">
        <v>243</v>
      </c>
      <c r="C98" s="10">
        <v>44075</v>
      </c>
      <c r="D98" s="5" t="s">
        <v>176</v>
      </c>
      <c r="E98" s="18">
        <v>8.1600000000000006E-2</v>
      </c>
      <c r="F98" s="8">
        <v>1211.297</v>
      </c>
      <c r="G98" s="9">
        <v>1355412</v>
      </c>
      <c r="H98" s="18">
        <v>0</v>
      </c>
      <c r="I98" s="8">
        <v>0</v>
      </c>
      <c r="J98" s="9">
        <v>0</v>
      </c>
      <c r="K98" s="18">
        <v>8.1600000000000006E-2</v>
      </c>
      <c r="L98" s="8">
        <v>1211.297</v>
      </c>
      <c r="M98" s="9">
        <v>1355412</v>
      </c>
      <c r="N98" s="29">
        <v>19.66</v>
      </c>
      <c r="O98" s="30">
        <v>20.682500000000001</v>
      </c>
      <c r="P98" s="30">
        <v>17.552499999999998</v>
      </c>
      <c r="Q98" s="30">
        <v>20.100000000000001</v>
      </c>
      <c r="R98" s="31">
        <v>2.24E-2</v>
      </c>
    </row>
    <row r="99" spans="1:18" x14ac:dyDescent="0.2">
      <c r="A99" s="11">
        <v>44092</v>
      </c>
      <c r="B99" s="5" t="s">
        <v>241</v>
      </c>
      <c r="C99" s="10">
        <v>44075</v>
      </c>
      <c r="D99" s="5" t="s">
        <v>176</v>
      </c>
      <c r="E99" s="18">
        <v>6.3299999999999995E-2</v>
      </c>
      <c r="F99" s="8">
        <v>1352.748</v>
      </c>
      <c r="G99" s="9">
        <v>1549773</v>
      </c>
      <c r="H99" s="18">
        <v>0</v>
      </c>
      <c r="I99" s="8">
        <v>0</v>
      </c>
      <c r="J99" s="9">
        <v>0</v>
      </c>
      <c r="K99" s="18">
        <v>6.3299999999999995E-2</v>
      </c>
      <c r="L99" s="8">
        <v>1352.748</v>
      </c>
      <c r="M99" s="9">
        <v>1549773</v>
      </c>
      <c r="N99" s="29">
        <v>20.100000000000001</v>
      </c>
      <c r="O99" s="30">
        <v>20.77</v>
      </c>
      <c r="P99" s="30">
        <v>17.5825</v>
      </c>
      <c r="Q99" s="30">
        <v>20.045000000000002</v>
      </c>
      <c r="R99" s="31">
        <v>-2.7000000000000001E-3</v>
      </c>
    </row>
    <row r="100" spans="1:18" x14ac:dyDescent="0.2">
      <c r="A100" s="11">
        <v>44095</v>
      </c>
      <c r="B100" s="5" t="s">
        <v>244</v>
      </c>
      <c r="C100" s="10">
        <v>44075</v>
      </c>
      <c r="D100" s="5" t="s">
        <v>176</v>
      </c>
      <c r="E100" s="18">
        <v>6.2199999999999998E-2</v>
      </c>
      <c r="F100" s="8">
        <v>1465.2817</v>
      </c>
      <c r="G100" s="9">
        <v>1613156</v>
      </c>
      <c r="H100" s="18">
        <v>0</v>
      </c>
      <c r="I100" s="8">
        <v>0</v>
      </c>
      <c r="J100" s="9">
        <v>0</v>
      </c>
      <c r="K100" s="18">
        <v>6.2199999999999998E-2</v>
      </c>
      <c r="L100" s="8">
        <v>1465.2817</v>
      </c>
      <c r="M100" s="9">
        <v>1613156</v>
      </c>
      <c r="N100" s="29">
        <v>20.045000000000002</v>
      </c>
      <c r="O100" s="30">
        <v>22.9925</v>
      </c>
      <c r="P100" s="30">
        <v>18.267499999999998</v>
      </c>
      <c r="Q100" s="30">
        <v>22.1875</v>
      </c>
      <c r="R100" s="31">
        <v>0.1069</v>
      </c>
    </row>
    <row r="101" spans="1:18" x14ac:dyDescent="0.2">
      <c r="A101" s="11">
        <v>44096</v>
      </c>
      <c r="B101" s="5" t="s">
        <v>242</v>
      </c>
      <c r="C101" s="10">
        <v>44075</v>
      </c>
      <c r="D101" s="5" t="s">
        <v>176</v>
      </c>
      <c r="E101" s="18">
        <v>0.1022</v>
      </c>
      <c r="F101" s="8">
        <v>1431.0169000000001</v>
      </c>
      <c r="G101" s="9">
        <v>1488550</v>
      </c>
      <c r="H101" s="18">
        <v>0</v>
      </c>
      <c r="I101" s="8">
        <v>0</v>
      </c>
      <c r="J101" s="9">
        <v>0</v>
      </c>
      <c r="K101" s="18">
        <v>0.1022</v>
      </c>
      <c r="L101" s="8">
        <v>1431.0169000000001</v>
      </c>
      <c r="M101" s="9">
        <v>1488550</v>
      </c>
      <c r="N101" s="29">
        <v>22.1875</v>
      </c>
      <c r="O101" s="30">
        <v>23.274999999999999</v>
      </c>
      <c r="P101" s="30">
        <v>15.755000000000001</v>
      </c>
      <c r="Q101" s="30">
        <v>21.41</v>
      </c>
      <c r="R101" s="31">
        <v>-3.5000000000000003E-2</v>
      </c>
    </row>
    <row r="102" spans="1:18" x14ac:dyDescent="0.2">
      <c r="A102" s="11">
        <v>44097</v>
      </c>
      <c r="B102" s="5" t="s">
        <v>240</v>
      </c>
      <c r="C102" s="10">
        <v>44075</v>
      </c>
      <c r="D102" s="5" t="s">
        <v>176</v>
      </c>
      <c r="E102" s="18">
        <v>7.9699999999999993E-2</v>
      </c>
      <c r="F102" s="8">
        <v>1465.1736000000001</v>
      </c>
      <c r="G102" s="9">
        <v>1563071</v>
      </c>
      <c r="H102" s="18">
        <v>0</v>
      </c>
      <c r="I102" s="8">
        <v>0</v>
      </c>
      <c r="J102" s="9">
        <v>0</v>
      </c>
      <c r="K102" s="18">
        <v>7.9699999999999993E-2</v>
      </c>
      <c r="L102" s="8">
        <v>1465.1736000000001</v>
      </c>
      <c r="M102" s="9">
        <v>1563071</v>
      </c>
      <c r="N102" s="29">
        <v>21.41</v>
      </c>
      <c r="O102" s="30">
        <v>22.477499999999999</v>
      </c>
      <c r="P102" s="30">
        <v>19.37</v>
      </c>
      <c r="Q102" s="30">
        <v>20.99</v>
      </c>
      <c r="R102" s="31">
        <v>-1.9599999999999999E-2</v>
      </c>
    </row>
    <row r="103" spans="1:18" x14ac:dyDescent="0.2">
      <c r="A103" s="11">
        <v>44098</v>
      </c>
      <c r="B103" s="5" t="s">
        <v>243</v>
      </c>
      <c r="C103" s="10">
        <v>44075</v>
      </c>
      <c r="D103" s="5" t="s">
        <v>176</v>
      </c>
      <c r="E103" s="18">
        <v>6.2799999999999995E-2</v>
      </c>
      <c r="F103" s="8">
        <v>1514.0759</v>
      </c>
      <c r="G103" s="9">
        <v>1606627</v>
      </c>
      <c r="H103" s="18">
        <v>0</v>
      </c>
      <c r="I103" s="8">
        <v>0</v>
      </c>
      <c r="J103" s="9">
        <v>0</v>
      </c>
      <c r="K103" s="18">
        <v>6.2799999999999995E-2</v>
      </c>
      <c r="L103" s="8">
        <v>1514.0759</v>
      </c>
      <c r="M103" s="9">
        <v>1606627</v>
      </c>
      <c r="N103" s="29">
        <v>20.99</v>
      </c>
      <c r="O103" s="30">
        <v>23.817499999999999</v>
      </c>
      <c r="P103" s="30">
        <v>20.925000000000001</v>
      </c>
      <c r="Q103" s="30">
        <v>23.51</v>
      </c>
      <c r="R103" s="31">
        <v>0.1201</v>
      </c>
    </row>
    <row r="104" spans="1:18" x14ac:dyDescent="0.2">
      <c r="A104" s="11">
        <v>44099</v>
      </c>
      <c r="B104" s="5" t="s">
        <v>241</v>
      </c>
      <c r="C104" s="10">
        <v>44075</v>
      </c>
      <c r="D104" s="5" t="s">
        <v>176</v>
      </c>
      <c r="E104" s="18">
        <v>6.0699999999999997E-2</v>
      </c>
      <c r="F104" s="8">
        <v>1422.3513</v>
      </c>
      <c r="G104" s="9">
        <v>1539875</v>
      </c>
      <c r="H104" s="18">
        <v>0</v>
      </c>
      <c r="I104" s="8">
        <v>0</v>
      </c>
      <c r="J104" s="9">
        <v>0</v>
      </c>
      <c r="K104" s="18">
        <v>6.0699999999999997E-2</v>
      </c>
      <c r="L104" s="8">
        <v>1422.3513</v>
      </c>
      <c r="M104" s="9">
        <v>1539875</v>
      </c>
      <c r="N104" s="29">
        <v>23.51</v>
      </c>
      <c r="O104" s="30">
        <v>23.51</v>
      </c>
      <c r="P104" s="30">
        <v>18.6675</v>
      </c>
      <c r="Q104" s="30">
        <v>20.675000000000001</v>
      </c>
      <c r="R104" s="31">
        <v>-0.1206</v>
      </c>
    </row>
    <row r="105" spans="1:18" x14ac:dyDescent="0.2">
      <c r="A105" s="11">
        <v>44102</v>
      </c>
      <c r="B105" s="5" t="s">
        <v>244</v>
      </c>
      <c r="C105" s="10">
        <v>44075</v>
      </c>
      <c r="D105" s="5" t="s">
        <v>176</v>
      </c>
      <c r="E105" s="18">
        <v>6.6199999999999995E-2</v>
      </c>
      <c r="F105" s="8">
        <v>1595.0157999999999</v>
      </c>
      <c r="G105" s="9">
        <v>1781646</v>
      </c>
      <c r="H105" s="18">
        <v>0</v>
      </c>
      <c r="I105" s="8">
        <v>0</v>
      </c>
      <c r="J105" s="9">
        <v>0</v>
      </c>
      <c r="K105" s="18">
        <v>6.6199999999999995E-2</v>
      </c>
      <c r="L105" s="8">
        <v>1595.0157999999999</v>
      </c>
      <c r="M105" s="9">
        <v>1781646</v>
      </c>
      <c r="N105" s="29">
        <v>20.675000000000001</v>
      </c>
      <c r="O105" s="30">
        <v>21.0975</v>
      </c>
      <c r="P105" s="30">
        <v>19.350000000000001</v>
      </c>
      <c r="Q105" s="30">
        <v>19.572500000000002</v>
      </c>
      <c r="R105" s="31">
        <v>-5.33E-2</v>
      </c>
    </row>
    <row r="106" spans="1:18" x14ac:dyDescent="0.2">
      <c r="A106" s="11">
        <v>44103</v>
      </c>
      <c r="B106" s="5" t="s">
        <v>242</v>
      </c>
      <c r="C106" s="10">
        <v>44075</v>
      </c>
      <c r="D106" s="5" t="s">
        <v>176</v>
      </c>
      <c r="E106" s="18">
        <v>0.104</v>
      </c>
      <c r="F106" s="8">
        <v>1684.2847999999999</v>
      </c>
      <c r="G106" s="9">
        <v>1798691</v>
      </c>
      <c r="H106" s="18">
        <v>0</v>
      </c>
      <c r="I106" s="8">
        <v>0</v>
      </c>
      <c r="J106" s="9">
        <v>0</v>
      </c>
      <c r="K106" s="18">
        <v>0.104</v>
      </c>
      <c r="L106" s="8">
        <v>1684.2847999999999</v>
      </c>
      <c r="M106" s="9">
        <v>1798691</v>
      </c>
      <c r="N106" s="29">
        <v>19.572500000000002</v>
      </c>
      <c r="O106" s="30">
        <v>20.197500000000002</v>
      </c>
      <c r="P106" s="30">
        <v>18.427499999999998</v>
      </c>
      <c r="Q106" s="30">
        <v>19.774999999999999</v>
      </c>
      <c r="R106" s="31">
        <v>1.03E-2</v>
      </c>
    </row>
    <row r="107" spans="1:18" x14ac:dyDescent="0.2">
      <c r="A107" s="11">
        <v>44104</v>
      </c>
      <c r="B107" s="5" t="s">
        <v>240</v>
      </c>
      <c r="C107" s="10">
        <v>44075</v>
      </c>
      <c r="D107" s="5" t="s">
        <v>176</v>
      </c>
      <c r="E107" s="18">
        <v>7.9399999999999998E-2</v>
      </c>
      <c r="F107" s="8">
        <v>1708.9861000000001</v>
      </c>
      <c r="G107" s="9">
        <v>1816440</v>
      </c>
      <c r="H107" s="18">
        <v>0</v>
      </c>
      <c r="I107" s="8">
        <v>0</v>
      </c>
      <c r="J107" s="9">
        <v>0</v>
      </c>
      <c r="K107" s="18">
        <v>7.9399999999999998E-2</v>
      </c>
      <c r="L107" s="8">
        <v>1708.9861000000001</v>
      </c>
      <c r="M107" s="9">
        <v>1816440</v>
      </c>
      <c r="N107" s="29">
        <v>19.774999999999999</v>
      </c>
      <c r="O107" s="30">
        <v>20.215</v>
      </c>
      <c r="P107" s="30">
        <v>17.675000000000001</v>
      </c>
      <c r="Q107" s="30">
        <v>19.53</v>
      </c>
      <c r="R107" s="31">
        <v>-1.24E-2</v>
      </c>
    </row>
    <row r="108" spans="1:18" x14ac:dyDescent="0.2">
      <c r="A108" s="11">
        <v>44105</v>
      </c>
      <c r="B108" s="5" t="s">
        <v>243</v>
      </c>
      <c r="C108" s="10">
        <v>44105</v>
      </c>
      <c r="D108" s="5" t="s">
        <v>177</v>
      </c>
      <c r="E108" s="18">
        <v>7.1400000000000005E-2</v>
      </c>
      <c r="F108" s="8">
        <v>1643.067</v>
      </c>
      <c r="G108" s="9">
        <v>1866017</v>
      </c>
      <c r="H108" s="18">
        <v>0</v>
      </c>
      <c r="I108" s="8">
        <v>0</v>
      </c>
      <c r="J108" s="9">
        <v>0</v>
      </c>
      <c r="K108" s="18">
        <v>7.1400000000000005E-2</v>
      </c>
      <c r="L108" s="8">
        <v>1643.067</v>
      </c>
      <c r="M108" s="9">
        <v>1866017</v>
      </c>
      <c r="N108" s="29">
        <v>19.53</v>
      </c>
      <c r="O108" s="30">
        <v>19.53</v>
      </c>
      <c r="P108" s="30">
        <v>17.375</v>
      </c>
      <c r="Q108" s="30">
        <v>18.350000000000001</v>
      </c>
      <c r="R108" s="31">
        <v>-6.0400000000000002E-2</v>
      </c>
    </row>
    <row r="109" spans="1:18" x14ac:dyDescent="0.2">
      <c r="A109" s="11">
        <v>44109</v>
      </c>
      <c r="B109" s="5" t="s">
        <v>244</v>
      </c>
      <c r="C109" s="10">
        <v>44105</v>
      </c>
      <c r="D109" s="5" t="s">
        <v>177</v>
      </c>
      <c r="E109" s="18">
        <v>5.1499999999999997E-2</v>
      </c>
      <c r="F109" s="8">
        <v>1572.5908999999999</v>
      </c>
      <c r="G109" s="9">
        <v>1790818</v>
      </c>
      <c r="H109" s="18">
        <v>0</v>
      </c>
      <c r="I109" s="8">
        <v>0</v>
      </c>
      <c r="J109" s="9">
        <v>0</v>
      </c>
      <c r="K109" s="18">
        <v>5.1499999999999997E-2</v>
      </c>
      <c r="L109" s="8">
        <v>1572.5908999999999</v>
      </c>
      <c r="M109" s="9">
        <v>1790818</v>
      </c>
      <c r="N109" s="29">
        <v>18.350000000000001</v>
      </c>
      <c r="O109" s="30">
        <v>20.024999999999999</v>
      </c>
      <c r="P109" s="30">
        <v>18.350000000000001</v>
      </c>
      <c r="Q109" s="30">
        <v>19.704999999999998</v>
      </c>
      <c r="R109" s="31">
        <v>7.3800000000000004E-2</v>
      </c>
    </row>
    <row r="110" spans="1:18" x14ac:dyDescent="0.2">
      <c r="A110" s="11">
        <v>44110</v>
      </c>
      <c r="B110" s="5" t="s">
        <v>242</v>
      </c>
      <c r="C110" s="10">
        <v>44105</v>
      </c>
      <c r="D110" s="5" t="s">
        <v>177</v>
      </c>
      <c r="E110" s="18">
        <v>5.5199999999999999E-2</v>
      </c>
      <c r="F110" s="8">
        <v>1034.8630000000001</v>
      </c>
      <c r="G110" s="9">
        <v>1145983</v>
      </c>
      <c r="H110" s="18">
        <v>0</v>
      </c>
      <c r="I110" s="8">
        <v>0</v>
      </c>
      <c r="J110" s="9">
        <v>0</v>
      </c>
      <c r="K110" s="18">
        <v>5.5199999999999999E-2</v>
      </c>
      <c r="L110" s="8">
        <v>1034.8630000000001</v>
      </c>
      <c r="M110" s="9">
        <v>1145983</v>
      </c>
      <c r="N110" s="29">
        <v>19.704999999999998</v>
      </c>
      <c r="O110" s="30">
        <v>19.892499999999998</v>
      </c>
      <c r="P110" s="30">
        <v>18.36</v>
      </c>
      <c r="Q110" s="30">
        <v>19.635000000000002</v>
      </c>
      <c r="R110" s="31">
        <v>-3.5999999999999999E-3</v>
      </c>
    </row>
    <row r="111" spans="1:18" x14ac:dyDescent="0.2">
      <c r="A111" s="11">
        <v>44111</v>
      </c>
      <c r="B111" s="5" t="s">
        <v>240</v>
      </c>
      <c r="C111" s="10">
        <v>44105</v>
      </c>
      <c r="D111" s="5" t="s">
        <v>177</v>
      </c>
      <c r="E111" s="18">
        <v>8.3699999999999997E-2</v>
      </c>
      <c r="F111" s="8">
        <v>1491.7208000000001</v>
      </c>
      <c r="G111" s="9">
        <v>1688333</v>
      </c>
      <c r="H111" s="18">
        <v>0</v>
      </c>
      <c r="I111" s="8">
        <v>0</v>
      </c>
      <c r="J111" s="9">
        <v>0</v>
      </c>
      <c r="K111" s="18">
        <v>8.3699999999999997E-2</v>
      </c>
      <c r="L111" s="8">
        <v>1491.7208000000001</v>
      </c>
      <c r="M111" s="9">
        <v>1688333</v>
      </c>
      <c r="N111" s="29">
        <v>19.635000000000002</v>
      </c>
      <c r="O111" s="30">
        <v>20.337499999999999</v>
      </c>
      <c r="P111" s="30">
        <v>19.067499999999999</v>
      </c>
      <c r="Q111" s="30">
        <v>20.059999999999999</v>
      </c>
      <c r="R111" s="31">
        <v>2.1600000000000001E-2</v>
      </c>
    </row>
    <row r="112" spans="1:18" x14ac:dyDescent="0.2">
      <c r="A112" s="11">
        <v>44112</v>
      </c>
      <c r="B112" s="5" t="s">
        <v>243</v>
      </c>
      <c r="C112" s="10">
        <v>44105</v>
      </c>
      <c r="D112" s="5" t="s">
        <v>177</v>
      </c>
      <c r="E112" s="18">
        <v>6.8500000000000005E-2</v>
      </c>
      <c r="F112" s="8">
        <v>1688.9509</v>
      </c>
      <c r="G112" s="9">
        <v>1965675</v>
      </c>
      <c r="H112" s="18">
        <v>0</v>
      </c>
      <c r="I112" s="8">
        <v>0</v>
      </c>
      <c r="J112" s="9">
        <v>0</v>
      </c>
      <c r="K112" s="18">
        <v>6.8500000000000005E-2</v>
      </c>
      <c r="L112" s="8">
        <v>1688.9509</v>
      </c>
      <c r="M112" s="9">
        <v>1965675</v>
      </c>
      <c r="N112" s="29">
        <v>20.059999999999999</v>
      </c>
      <c r="O112" s="30">
        <v>20.855</v>
      </c>
      <c r="P112" s="30">
        <v>18.977499999999999</v>
      </c>
      <c r="Q112" s="30">
        <v>20.38</v>
      </c>
      <c r="R112" s="31">
        <v>1.6E-2</v>
      </c>
    </row>
    <row r="113" spans="1:18" x14ac:dyDescent="0.2">
      <c r="A113" s="11">
        <v>44113</v>
      </c>
      <c r="B113" s="5" t="s">
        <v>241</v>
      </c>
      <c r="C113" s="10">
        <v>44105</v>
      </c>
      <c r="D113" s="5" t="s">
        <v>177</v>
      </c>
      <c r="E113" s="18">
        <v>4.9399999999999999E-2</v>
      </c>
      <c r="F113" s="8">
        <v>1846.3091999999999</v>
      </c>
      <c r="G113" s="9">
        <v>1993010</v>
      </c>
      <c r="H113" s="18">
        <v>0</v>
      </c>
      <c r="I113" s="8">
        <v>0</v>
      </c>
      <c r="J113" s="9">
        <v>0</v>
      </c>
      <c r="K113" s="18">
        <v>4.9399999999999999E-2</v>
      </c>
      <c r="L113" s="8">
        <v>1846.3091999999999</v>
      </c>
      <c r="M113" s="9">
        <v>1993010</v>
      </c>
      <c r="N113" s="29">
        <v>20.38</v>
      </c>
      <c r="O113" s="30">
        <v>21.0075</v>
      </c>
      <c r="P113" s="30">
        <v>17.510000000000002</v>
      </c>
      <c r="Q113" s="30">
        <v>20.38</v>
      </c>
      <c r="R113" s="31">
        <v>0</v>
      </c>
    </row>
    <row r="114" spans="1:18" x14ac:dyDescent="0.2">
      <c r="A114" s="11">
        <v>44116</v>
      </c>
      <c r="B114" s="5" t="s">
        <v>244</v>
      </c>
      <c r="C114" s="10">
        <v>44105</v>
      </c>
      <c r="D114" s="5" t="s">
        <v>177</v>
      </c>
      <c r="E114" s="18">
        <v>3.2199999999999999E-2</v>
      </c>
      <c r="F114" s="8">
        <v>1744.2979</v>
      </c>
      <c r="G114" s="9">
        <v>1858124</v>
      </c>
      <c r="H114" s="18">
        <v>0</v>
      </c>
      <c r="I114" s="8">
        <v>0</v>
      </c>
      <c r="J114" s="9">
        <v>0</v>
      </c>
      <c r="K114" s="18">
        <v>3.2199999999999999E-2</v>
      </c>
      <c r="L114" s="8">
        <v>1744.2979</v>
      </c>
      <c r="M114" s="9">
        <v>1858124</v>
      </c>
      <c r="N114" s="29">
        <v>20.38</v>
      </c>
      <c r="O114" s="30">
        <v>22.1</v>
      </c>
      <c r="P114" s="30">
        <v>19.39</v>
      </c>
      <c r="Q114" s="30">
        <v>21.127500000000001</v>
      </c>
      <c r="R114" s="31">
        <v>3.6700000000000003E-2</v>
      </c>
    </row>
    <row r="115" spans="1:18" x14ac:dyDescent="0.2">
      <c r="A115" s="11">
        <v>44117</v>
      </c>
      <c r="B115" s="5" t="s">
        <v>242</v>
      </c>
      <c r="C115" s="10">
        <v>44105</v>
      </c>
      <c r="D115" s="5" t="s">
        <v>177</v>
      </c>
      <c r="E115" s="18">
        <v>0.14779999999999999</v>
      </c>
      <c r="F115" s="8">
        <v>2003.7311999999999</v>
      </c>
      <c r="G115" s="9">
        <v>2227213</v>
      </c>
      <c r="H115" s="18">
        <v>0</v>
      </c>
      <c r="I115" s="8">
        <v>0</v>
      </c>
      <c r="J115" s="9">
        <v>0</v>
      </c>
      <c r="K115" s="18">
        <v>0.14779999999999999</v>
      </c>
      <c r="L115" s="8">
        <v>2003.7311999999999</v>
      </c>
      <c r="M115" s="9">
        <v>2227213</v>
      </c>
      <c r="N115" s="29">
        <v>21.127500000000001</v>
      </c>
      <c r="O115" s="30">
        <v>21.65</v>
      </c>
      <c r="P115" s="30">
        <v>20.524999999999999</v>
      </c>
      <c r="Q115" s="30">
        <v>20.715</v>
      </c>
      <c r="R115" s="31">
        <v>-1.95E-2</v>
      </c>
    </row>
    <row r="116" spans="1:18" x14ac:dyDescent="0.2">
      <c r="A116" s="11">
        <v>44118</v>
      </c>
      <c r="B116" s="5" t="s">
        <v>240</v>
      </c>
      <c r="C116" s="10">
        <v>44105</v>
      </c>
      <c r="D116" s="5" t="s">
        <v>177</v>
      </c>
      <c r="E116" s="18">
        <v>7.1800000000000003E-2</v>
      </c>
      <c r="F116" s="8">
        <v>1894.3748000000001</v>
      </c>
      <c r="G116" s="9">
        <v>2112403</v>
      </c>
      <c r="H116" s="18">
        <v>0</v>
      </c>
      <c r="I116" s="8">
        <v>0</v>
      </c>
      <c r="J116" s="9">
        <v>0</v>
      </c>
      <c r="K116" s="18">
        <v>7.1800000000000003E-2</v>
      </c>
      <c r="L116" s="8">
        <v>1894.3748000000001</v>
      </c>
      <c r="M116" s="9">
        <v>2112403</v>
      </c>
      <c r="N116" s="29">
        <v>20.715</v>
      </c>
      <c r="O116" s="30">
        <v>20.962499999999999</v>
      </c>
      <c r="P116" s="30">
        <v>18.425000000000001</v>
      </c>
      <c r="Q116" s="30">
        <v>20.21</v>
      </c>
      <c r="R116" s="31">
        <v>-2.4400000000000002E-2</v>
      </c>
    </row>
    <row r="117" spans="1:18" x14ac:dyDescent="0.2">
      <c r="A117" s="11">
        <v>44119</v>
      </c>
      <c r="B117" s="5" t="s">
        <v>243</v>
      </c>
      <c r="C117" s="10">
        <v>44105</v>
      </c>
      <c r="D117" s="5" t="s">
        <v>177</v>
      </c>
      <c r="E117" s="18">
        <v>3.1099999999999999E-2</v>
      </c>
      <c r="F117" s="8">
        <v>1035.43</v>
      </c>
      <c r="G117" s="9">
        <v>1173868</v>
      </c>
      <c r="H117" s="18">
        <v>0</v>
      </c>
      <c r="I117" s="8">
        <v>0</v>
      </c>
      <c r="J117" s="9">
        <v>0</v>
      </c>
      <c r="K117" s="18">
        <v>3.1099999999999999E-2</v>
      </c>
      <c r="L117" s="8">
        <v>1035.43</v>
      </c>
      <c r="M117" s="9">
        <v>1173868</v>
      </c>
      <c r="N117" s="29">
        <v>20.21</v>
      </c>
      <c r="O117" s="30">
        <v>22.274999999999999</v>
      </c>
      <c r="P117" s="30">
        <v>19.037500000000001</v>
      </c>
      <c r="Q117" s="30">
        <v>22.057500000000001</v>
      </c>
      <c r="R117" s="31">
        <v>9.1399999999999995E-2</v>
      </c>
    </row>
    <row r="118" spans="1:18" x14ac:dyDescent="0.2">
      <c r="A118" s="11">
        <v>44120</v>
      </c>
      <c r="B118" s="5" t="s">
        <v>241</v>
      </c>
      <c r="C118" s="10">
        <v>44105</v>
      </c>
      <c r="D118" s="5" t="s">
        <v>177</v>
      </c>
      <c r="E118" s="18">
        <v>2.3900000000000001E-2</v>
      </c>
      <c r="F118" s="8">
        <v>1089.9136000000001</v>
      </c>
      <c r="G118" s="9">
        <v>1144251</v>
      </c>
      <c r="H118" s="18">
        <v>0</v>
      </c>
      <c r="I118" s="8">
        <v>0</v>
      </c>
      <c r="J118" s="9">
        <v>0</v>
      </c>
      <c r="K118" s="18">
        <v>2.3900000000000001E-2</v>
      </c>
      <c r="L118" s="8">
        <v>1089.9136000000001</v>
      </c>
      <c r="M118" s="9">
        <v>1144251</v>
      </c>
      <c r="N118" s="29">
        <v>22.057500000000001</v>
      </c>
      <c r="O118" s="30">
        <v>22.4175</v>
      </c>
      <c r="P118" s="30">
        <v>20.484999999999999</v>
      </c>
      <c r="Q118" s="30">
        <v>21.645</v>
      </c>
      <c r="R118" s="31">
        <v>-1.8700000000000001E-2</v>
      </c>
    </row>
    <row r="119" spans="1:18" x14ac:dyDescent="0.2">
      <c r="A119" s="11">
        <v>44123</v>
      </c>
      <c r="B119" s="5" t="s">
        <v>244</v>
      </c>
      <c r="C119" s="10">
        <v>44105</v>
      </c>
      <c r="D119" s="5" t="s">
        <v>177</v>
      </c>
      <c r="E119" s="18">
        <v>4.3700000000000003E-2</v>
      </c>
      <c r="F119" s="8">
        <v>1854.0019</v>
      </c>
      <c r="G119" s="9">
        <v>2036475</v>
      </c>
      <c r="H119" s="18">
        <v>0</v>
      </c>
      <c r="I119" s="8">
        <v>0</v>
      </c>
      <c r="J119" s="9">
        <v>0</v>
      </c>
      <c r="K119" s="18">
        <v>4.3700000000000003E-2</v>
      </c>
      <c r="L119" s="8">
        <v>1854.0019</v>
      </c>
      <c r="M119" s="9">
        <v>2036475</v>
      </c>
      <c r="N119" s="29">
        <v>21.645</v>
      </c>
      <c r="O119" s="30">
        <v>22.317499999999999</v>
      </c>
      <c r="P119" s="30">
        <v>15.465</v>
      </c>
      <c r="Q119" s="30">
        <v>21.817499999999999</v>
      </c>
      <c r="R119" s="31">
        <v>8.0000000000000002E-3</v>
      </c>
    </row>
    <row r="120" spans="1:18" x14ac:dyDescent="0.2">
      <c r="A120" s="11">
        <v>44124</v>
      </c>
      <c r="B120" s="5" t="s">
        <v>242</v>
      </c>
      <c r="C120" s="10">
        <v>44105</v>
      </c>
      <c r="D120" s="5" t="s">
        <v>177</v>
      </c>
      <c r="E120" s="18">
        <v>7.5899999999999995E-2</v>
      </c>
      <c r="F120" s="8">
        <v>1413.0726999999999</v>
      </c>
      <c r="G120" s="9">
        <v>1553271</v>
      </c>
      <c r="H120" s="18">
        <v>0</v>
      </c>
      <c r="I120" s="8">
        <v>0</v>
      </c>
      <c r="J120" s="9">
        <v>0</v>
      </c>
      <c r="K120" s="18">
        <v>7.5899999999999995E-2</v>
      </c>
      <c r="L120" s="8">
        <v>1413.0726999999999</v>
      </c>
      <c r="M120" s="9">
        <v>1553271</v>
      </c>
      <c r="N120" s="29">
        <v>21.817499999999999</v>
      </c>
      <c r="O120" s="30">
        <v>22.7925</v>
      </c>
      <c r="P120" s="30">
        <v>18.79</v>
      </c>
      <c r="Q120" s="30">
        <v>22.69</v>
      </c>
      <c r="R120" s="31">
        <v>0.04</v>
      </c>
    </row>
    <row r="121" spans="1:18" x14ac:dyDescent="0.2">
      <c r="A121" s="11">
        <v>44125</v>
      </c>
      <c r="B121" s="5" t="s">
        <v>240</v>
      </c>
      <c r="C121" s="10">
        <v>44105</v>
      </c>
      <c r="D121" s="5" t="s">
        <v>177</v>
      </c>
      <c r="E121" s="18">
        <v>5.8599999999999999E-2</v>
      </c>
      <c r="F121" s="8">
        <v>1451.4761000000001</v>
      </c>
      <c r="G121" s="9">
        <v>1697153</v>
      </c>
      <c r="H121" s="18">
        <v>0</v>
      </c>
      <c r="I121" s="8">
        <v>0</v>
      </c>
      <c r="J121" s="9">
        <v>0</v>
      </c>
      <c r="K121" s="18">
        <v>5.8599999999999999E-2</v>
      </c>
      <c r="L121" s="8">
        <v>1451.4761000000001</v>
      </c>
      <c r="M121" s="9">
        <v>1697153</v>
      </c>
      <c r="N121" s="29">
        <v>22.69</v>
      </c>
      <c r="O121" s="30">
        <v>23.545000000000002</v>
      </c>
      <c r="P121" s="30">
        <v>18.377500000000001</v>
      </c>
      <c r="Q121" s="30">
        <v>22.914999999999999</v>
      </c>
      <c r="R121" s="31">
        <v>9.9000000000000008E-3</v>
      </c>
    </row>
    <row r="122" spans="1:18" x14ac:dyDescent="0.2">
      <c r="A122" s="11">
        <v>44126</v>
      </c>
      <c r="B122" s="5" t="s">
        <v>243</v>
      </c>
      <c r="C122" s="10">
        <v>44105</v>
      </c>
      <c r="D122" s="5" t="s">
        <v>177</v>
      </c>
      <c r="E122" s="18">
        <v>5.21E-2</v>
      </c>
      <c r="F122" s="8">
        <v>1629.4675</v>
      </c>
      <c r="G122" s="9">
        <v>1860589</v>
      </c>
      <c r="H122" s="18">
        <v>0</v>
      </c>
      <c r="I122" s="8">
        <v>0</v>
      </c>
      <c r="J122" s="9">
        <v>0</v>
      </c>
      <c r="K122" s="18">
        <v>5.21E-2</v>
      </c>
      <c r="L122" s="8">
        <v>1629.4675</v>
      </c>
      <c r="M122" s="9">
        <v>1860589</v>
      </c>
      <c r="N122" s="29">
        <v>22.914999999999999</v>
      </c>
      <c r="O122" s="30">
        <v>23.515000000000001</v>
      </c>
      <c r="P122" s="30">
        <v>17.440000000000001</v>
      </c>
      <c r="Q122" s="30">
        <v>22.635000000000002</v>
      </c>
      <c r="R122" s="31">
        <v>-1.2200000000000001E-2</v>
      </c>
    </row>
    <row r="123" spans="1:18" x14ac:dyDescent="0.2">
      <c r="A123" s="11">
        <v>44127</v>
      </c>
      <c r="B123" s="5" t="s">
        <v>241</v>
      </c>
      <c r="C123" s="10">
        <v>44105</v>
      </c>
      <c r="D123" s="5" t="s">
        <v>177</v>
      </c>
      <c r="E123" s="18">
        <v>4.36E-2</v>
      </c>
      <c r="F123" s="8">
        <v>1838.9680000000001</v>
      </c>
      <c r="G123" s="9">
        <v>2124644</v>
      </c>
      <c r="H123" s="18">
        <v>0</v>
      </c>
      <c r="I123" s="8">
        <v>0</v>
      </c>
      <c r="J123" s="9">
        <v>0</v>
      </c>
      <c r="K123" s="18">
        <v>4.36E-2</v>
      </c>
      <c r="L123" s="8">
        <v>1838.9680000000001</v>
      </c>
      <c r="M123" s="9">
        <v>2124644</v>
      </c>
      <c r="N123" s="29">
        <v>22.635000000000002</v>
      </c>
      <c r="O123" s="30">
        <v>22.78</v>
      </c>
      <c r="P123" s="30">
        <v>19.8325</v>
      </c>
      <c r="Q123" s="30">
        <v>21.827500000000001</v>
      </c>
      <c r="R123" s="31">
        <v>-3.5700000000000003E-2</v>
      </c>
    </row>
    <row r="124" spans="1:18" x14ac:dyDescent="0.2">
      <c r="A124" s="11">
        <v>44130</v>
      </c>
      <c r="B124" s="5" t="s">
        <v>244</v>
      </c>
      <c r="C124" s="10">
        <v>44105</v>
      </c>
      <c r="D124" s="5" t="s">
        <v>177</v>
      </c>
      <c r="E124" s="18">
        <v>4.5999999999999999E-2</v>
      </c>
      <c r="F124" s="8">
        <v>2086.0536000000002</v>
      </c>
      <c r="G124" s="9">
        <v>2284388</v>
      </c>
      <c r="H124" s="18">
        <v>0</v>
      </c>
      <c r="I124" s="8">
        <v>0</v>
      </c>
      <c r="J124" s="9">
        <v>0</v>
      </c>
      <c r="K124" s="18">
        <v>4.5999999999999999E-2</v>
      </c>
      <c r="L124" s="8">
        <v>2086.0536000000002</v>
      </c>
      <c r="M124" s="9">
        <v>2284388</v>
      </c>
      <c r="N124" s="29">
        <v>21.827500000000001</v>
      </c>
      <c r="O124" s="30">
        <v>23.405000000000001</v>
      </c>
      <c r="P124" s="30">
        <v>21.32</v>
      </c>
      <c r="Q124" s="30">
        <v>22.8325</v>
      </c>
      <c r="R124" s="31">
        <v>4.5999999999999999E-2</v>
      </c>
    </row>
    <row r="125" spans="1:18" x14ac:dyDescent="0.2">
      <c r="A125" s="11">
        <v>44131</v>
      </c>
      <c r="B125" s="5" t="s">
        <v>242</v>
      </c>
      <c r="C125" s="10">
        <v>44105</v>
      </c>
      <c r="D125" s="5" t="s">
        <v>177</v>
      </c>
      <c r="E125" s="18">
        <v>6.2199999999999998E-2</v>
      </c>
      <c r="F125" s="8">
        <v>1505.5341000000001</v>
      </c>
      <c r="G125" s="9">
        <v>1619639</v>
      </c>
      <c r="H125" s="18">
        <v>0</v>
      </c>
      <c r="I125" s="8">
        <v>0</v>
      </c>
      <c r="J125" s="9">
        <v>0</v>
      </c>
      <c r="K125" s="18">
        <v>6.2199999999999998E-2</v>
      </c>
      <c r="L125" s="8">
        <v>1505.5341000000001</v>
      </c>
      <c r="M125" s="9">
        <v>1619639</v>
      </c>
      <c r="N125" s="29">
        <v>22.8325</v>
      </c>
      <c r="O125" s="30">
        <v>23.1675</v>
      </c>
      <c r="P125" s="30">
        <v>22.122499999999999</v>
      </c>
      <c r="Q125" s="30">
        <v>22.195</v>
      </c>
      <c r="R125" s="31">
        <v>-2.7900000000000001E-2</v>
      </c>
    </row>
    <row r="126" spans="1:18" x14ac:dyDescent="0.2">
      <c r="A126" s="11">
        <v>44132</v>
      </c>
      <c r="B126" s="5" t="s">
        <v>240</v>
      </c>
      <c r="C126" s="10">
        <v>44105</v>
      </c>
      <c r="D126" s="5" t="s">
        <v>177</v>
      </c>
      <c r="E126" s="18">
        <v>5.7500000000000002E-2</v>
      </c>
      <c r="F126" s="8">
        <v>1888.2398000000001</v>
      </c>
      <c r="G126" s="9">
        <v>2040628</v>
      </c>
      <c r="H126" s="18">
        <v>0</v>
      </c>
      <c r="I126" s="8">
        <v>0</v>
      </c>
      <c r="J126" s="9">
        <v>0</v>
      </c>
      <c r="K126" s="18">
        <v>5.7500000000000002E-2</v>
      </c>
      <c r="L126" s="8">
        <v>1888.2398000000001</v>
      </c>
      <c r="M126" s="9">
        <v>2040628</v>
      </c>
      <c r="N126" s="29">
        <v>22.195</v>
      </c>
      <c r="O126" s="30">
        <v>23.465</v>
      </c>
      <c r="P126" s="30">
        <v>20.079999999999998</v>
      </c>
      <c r="Q126" s="30">
        <v>23.28</v>
      </c>
      <c r="R126" s="31">
        <v>4.8899999999999999E-2</v>
      </c>
    </row>
    <row r="127" spans="1:18" x14ac:dyDescent="0.2">
      <c r="A127" s="11">
        <v>44133</v>
      </c>
      <c r="B127" s="5" t="s">
        <v>243</v>
      </c>
      <c r="C127" s="10">
        <v>44105</v>
      </c>
      <c r="D127" s="5" t="s">
        <v>177</v>
      </c>
      <c r="E127" s="18">
        <v>3.7499999999999999E-2</v>
      </c>
      <c r="F127" s="8">
        <v>1516.3481999999999</v>
      </c>
      <c r="G127" s="9">
        <v>1659022</v>
      </c>
      <c r="H127" s="18">
        <v>0</v>
      </c>
      <c r="I127" s="8">
        <v>0</v>
      </c>
      <c r="J127" s="9">
        <v>0</v>
      </c>
      <c r="K127" s="18">
        <v>3.7499999999999999E-2</v>
      </c>
      <c r="L127" s="8">
        <v>1516.3481999999999</v>
      </c>
      <c r="M127" s="9">
        <v>1659022</v>
      </c>
      <c r="N127" s="29">
        <v>23.28</v>
      </c>
      <c r="O127" s="30">
        <v>24.36</v>
      </c>
      <c r="P127" s="30">
        <v>22.282499999999999</v>
      </c>
      <c r="Q127" s="30">
        <v>24.022500000000001</v>
      </c>
      <c r="R127" s="31">
        <v>3.1899999999999998E-2</v>
      </c>
    </row>
    <row r="128" spans="1:18" x14ac:dyDescent="0.2">
      <c r="A128" s="11">
        <v>44134</v>
      </c>
      <c r="B128" s="5" t="s">
        <v>241</v>
      </c>
      <c r="C128" s="10">
        <v>44105</v>
      </c>
      <c r="D128" s="5" t="s">
        <v>177</v>
      </c>
      <c r="E128" s="18">
        <v>3.6700000000000003E-2</v>
      </c>
      <c r="F128" s="8">
        <v>1689.7152000000001</v>
      </c>
      <c r="G128" s="9">
        <v>1823251</v>
      </c>
      <c r="H128" s="18">
        <v>0</v>
      </c>
      <c r="I128" s="8">
        <v>0</v>
      </c>
      <c r="J128" s="9">
        <v>0</v>
      </c>
      <c r="K128" s="18">
        <v>3.6700000000000003E-2</v>
      </c>
      <c r="L128" s="8">
        <v>1689.7152000000001</v>
      </c>
      <c r="M128" s="9">
        <v>1823251</v>
      </c>
      <c r="N128" s="29">
        <v>24.022500000000001</v>
      </c>
      <c r="O128" s="30">
        <v>26.3</v>
      </c>
      <c r="P128" s="30">
        <v>21.725000000000001</v>
      </c>
      <c r="Q128" s="30">
        <v>24.752500000000001</v>
      </c>
      <c r="R128" s="31">
        <v>3.04E-2</v>
      </c>
    </row>
    <row r="129" spans="1:18" x14ac:dyDescent="0.2">
      <c r="A129" s="11">
        <v>44137</v>
      </c>
      <c r="B129" s="5" t="s">
        <v>244</v>
      </c>
      <c r="C129" s="10">
        <v>44136</v>
      </c>
      <c r="D129" s="5" t="s">
        <v>177</v>
      </c>
      <c r="E129" s="18">
        <v>4.4200000000000003E-2</v>
      </c>
      <c r="F129" s="8">
        <v>1941.1053999999999</v>
      </c>
      <c r="G129" s="9">
        <v>2190080</v>
      </c>
      <c r="H129" s="18">
        <v>0</v>
      </c>
      <c r="I129" s="8">
        <v>0</v>
      </c>
      <c r="J129" s="9">
        <v>0</v>
      </c>
      <c r="K129" s="18">
        <v>4.4200000000000003E-2</v>
      </c>
      <c r="L129" s="8">
        <v>1941.1053999999999</v>
      </c>
      <c r="M129" s="9">
        <v>2190080</v>
      </c>
      <c r="N129" s="29">
        <v>24.752500000000001</v>
      </c>
      <c r="O129" s="30">
        <v>25.9175</v>
      </c>
      <c r="P129" s="30">
        <v>24.22</v>
      </c>
      <c r="Q129" s="30">
        <v>25.21</v>
      </c>
      <c r="R129" s="31">
        <v>1.8499999999999999E-2</v>
      </c>
    </row>
    <row r="130" spans="1:18" x14ac:dyDescent="0.2">
      <c r="A130" s="11">
        <v>44138</v>
      </c>
      <c r="B130" s="5" t="s">
        <v>242</v>
      </c>
      <c r="C130" s="10">
        <v>44136</v>
      </c>
      <c r="D130" s="5" t="s">
        <v>177</v>
      </c>
      <c r="E130" s="18">
        <v>9.4299999999999995E-2</v>
      </c>
      <c r="F130" s="8">
        <v>1563.5479</v>
      </c>
      <c r="G130" s="9">
        <v>1745647</v>
      </c>
      <c r="H130" s="18">
        <v>0</v>
      </c>
      <c r="I130" s="8">
        <v>0</v>
      </c>
      <c r="J130" s="9">
        <v>0</v>
      </c>
      <c r="K130" s="18">
        <v>9.4299999999999995E-2</v>
      </c>
      <c r="L130" s="8">
        <v>1563.5479</v>
      </c>
      <c r="M130" s="9">
        <v>1745647</v>
      </c>
      <c r="N130" s="29">
        <v>25.21</v>
      </c>
      <c r="O130" s="30">
        <v>25.3325</v>
      </c>
      <c r="P130" s="30">
        <v>22.9175</v>
      </c>
      <c r="Q130" s="30">
        <v>24.24</v>
      </c>
      <c r="R130" s="31">
        <v>-3.85E-2</v>
      </c>
    </row>
    <row r="131" spans="1:18" x14ac:dyDescent="0.2">
      <c r="A131" s="11">
        <v>44139</v>
      </c>
      <c r="B131" s="5" t="s">
        <v>240</v>
      </c>
      <c r="C131" s="10">
        <v>44136</v>
      </c>
      <c r="D131" s="5" t="s">
        <v>177</v>
      </c>
      <c r="E131" s="18">
        <v>8.4500000000000006E-2</v>
      </c>
      <c r="F131" s="8">
        <v>1672.8424</v>
      </c>
      <c r="G131" s="9">
        <v>1830516</v>
      </c>
      <c r="H131" s="18">
        <v>0</v>
      </c>
      <c r="I131" s="8">
        <v>0</v>
      </c>
      <c r="J131" s="9">
        <v>0</v>
      </c>
      <c r="K131" s="18">
        <v>8.4500000000000006E-2</v>
      </c>
      <c r="L131" s="8">
        <v>1672.8424</v>
      </c>
      <c r="M131" s="9">
        <v>1830516</v>
      </c>
      <c r="N131" s="29">
        <v>24.24</v>
      </c>
      <c r="O131" s="30">
        <v>24.24</v>
      </c>
      <c r="P131" s="30">
        <v>20.672499999999999</v>
      </c>
      <c r="Q131" s="30">
        <v>23.2</v>
      </c>
      <c r="R131" s="31">
        <v>-4.2900000000000001E-2</v>
      </c>
    </row>
    <row r="132" spans="1:18" x14ac:dyDescent="0.2">
      <c r="A132" s="11">
        <v>44140</v>
      </c>
      <c r="B132" s="5" t="s">
        <v>243</v>
      </c>
      <c r="C132" s="10">
        <v>44136</v>
      </c>
      <c r="D132" s="5" t="s">
        <v>177</v>
      </c>
      <c r="E132" s="18">
        <v>0.1187</v>
      </c>
      <c r="F132" s="8">
        <v>2432.1745999999998</v>
      </c>
      <c r="G132" s="9">
        <v>2840242</v>
      </c>
      <c r="H132" s="18">
        <v>0</v>
      </c>
      <c r="I132" s="8">
        <v>0</v>
      </c>
      <c r="J132" s="9">
        <v>0</v>
      </c>
      <c r="K132" s="18">
        <v>0.1187</v>
      </c>
      <c r="L132" s="8">
        <v>2432.1745999999998</v>
      </c>
      <c r="M132" s="9">
        <v>2840242</v>
      </c>
      <c r="N132" s="29">
        <v>23.2</v>
      </c>
      <c r="O132" s="30">
        <v>23.2</v>
      </c>
      <c r="P132" s="30">
        <v>19.989999999999998</v>
      </c>
      <c r="Q132" s="30">
        <v>20.965</v>
      </c>
      <c r="R132" s="31">
        <v>-9.6299999999999997E-2</v>
      </c>
    </row>
    <row r="133" spans="1:18" x14ac:dyDescent="0.2">
      <c r="A133" s="11">
        <v>44141</v>
      </c>
      <c r="B133" s="5" t="s">
        <v>241</v>
      </c>
      <c r="C133" s="10">
        <v>44136</v>
      </c>
      <c r="D133" s="5" t="s">
        <v>177</v>
      </c>
      <c r="E133" s="18">
        <v>7.4700000000000003E-2</v>
      </c>
      <c r="F133" s="8">
        <v>2258.8047000000001</v>
      </c>
      <c r="G133" s="9">
        <v>2497082</v>
      </c>
      <c r="H133" s="18">
        <v>0</v>
      </c>
      <c r="I133" s="8">
        <v>0</v>
      </c>
      <c r="J133" s="9">
        <v>0</v>
      </c>
      <c r="K133" s="18">
        <v>7.4700000000000003E-2</v>
      </c>
      <c r="L133" s="8">
        <v>2258.8047000000001</v>
      </c>
      <c r="M133" s="9">
        <v>2497082</v>
      </c>
      <c r="N133" s="29">
        <v>20.965</v>
      </c>
      <c r="O133" s="30">
        <v>20.965</v>
      </c>
      <c r="P133" s="30">
        <v>19.282499999999999</v>
      </c>
      <c r="Q133" s="30">
        <v>20.497499999999999</v>
      </c>
      <c r="R133" s="31">
        <v>-2.23E-2</v>
      </c>
    </row>
    <row r="134" spans="1:18" x14ac:dyDescent="0.2">
      <c r="A134" s="11">
        <v>44144</v>
      </c>
      <c r="B134" s="5" t="s">
        <v>244</v>
      </c>
      <c r="C134" s="10">
        <v>44136</v>
      </c>
      <c r="D134" s="5" t="s">
        <v>177</v>
      </c>
      <c r="E134" s="18">
        <v>6.0199999999999997E-2</v>
      </c>
      <c r="F134" s="8">
        <v>3134.4683</v>
      </c>
      <c r="G134" s="9">
        <v>3329606</v>
      </c>
      <c r="H134" s="18">
        <v>0</v>
      </c>
      <c r="I134" s="8">
        <v>0</v>
      </c>
      <c r="J134" s="9">
        <v>0</v>
      </c>
      <c r="K134" s="18">
        <v>6.0199999999999997E-2</v>
      </c>
      <c r="L134" s="8">
        <v>3134.4683</v>
      </c>
      <c r="M134" s="9">
        <v>3329606</v>
      </c>
      <c r="N134" s="29">
        <v>20.497499999999999</v>
      </c>
      <c r="O134" s="30">
        <v>21.047499999999999</v>
      </c>
      <c r="P134" s="30">
        <v>17.579999999999998</v>
      </c>
      <c r="Q134" s="30">
        <v>20.112500000000001</v>
      </c>
      <c r="R134" s="31">
        <v>-1.8800000000000001E-2</v>
      </c>
    </row>
    <row r="135" spans="1:18" x14ac:dyDescent="0.2">
      <c r="A135" s="11">
        <v>44145</v>
      </c>
      <c r="B135" s="5" t="s">
        <v>242</v>
      </c>
      <c r="C135" s="10">
        <v>44136</v>
      </c>
      <c r="D135" s="5" t="s">
        <v>177</v>
      </c>
      <c r="E135" s="18">
        <v>9.1899999999999996E-2</v>
      </c>
      <c r="F135" s="8">
        <v>1738.6203</v>
      </c>
      <c r="G135" s="9">
        <v>1925745</v>
      </c>
      <c r="H135" s="18">
        <v>0</v>
      </c>
      <c r="I135" s="8">
        <v>0</v>
      </c>
      <c r="J135" s="9">
        <v>0</v>
      </c>
      <c r="K135" s="18">
        <v>9.1899999999999996E-2</v>
      </c>
      <c r="L135" s="8">
        <v>1738.6203</v>
      </c>
      <c r="M135" s="9">
        <v>1925745</v>
      </c>
      <c r="N135" s="29">
        <v>20.112500000000001</v>
      </c>
      <c r="O135" s="30">
        <v>21.844999999999999</v>
      </c>
      <c r="P135" s="30">
        <v>19.895</v>
      </c>
      <c r="Q135" s="30">
        <v>21.577500000000001</v>
      </c>
      <c r="R135" s="31">
        <v>7.2800000000000004E-2</v>
      </c>
    </row>
    <row r="136" spans="1:18" x14ac:dyDescent="0.2">
      <c r="A136" s="11">
        <v>44146</v>
      </c>
      <c r="B136" s="5" t="s">
        <v>240</v>
      </c>
      <c r="C136" s="10">
        <v>44136</v>
      </c>
      <c r="D136" s="5" t="s">
        <v>177</v>
      </c>
      <c r="E136" s="18">
        <v>0.1076</v>
      </c>
      <c r="F136" s="8">
        <v>2732.0472</v>
      </c>
      <c r="G136" s="9">
        <v>3059267</v>
      </c>
      <c r="H136" s="18">
        <v>0</v>
      </c>
      <c r="I136" s="8">
        <v>0</v>
      </c>
      <c r="J136" s="9">
        <v>0</v>
      </c>
      <c r="K136" s="18">
        <v>0.1076</v>
      </c>
      <c r="L136" s="8">
        <v>2732.0472</v>
      </c>
      <c r="M136" s="9">
        <v>3059267</v>
      </c>
      <c r="N136" s="29">
        <v>21.577500000000001</v>
      </c>
      <c r="O136" s="30">
        <v>22.375</v>
      </c>
      <c r="P136" s="30">
        <v>18.995000000000001</v>
      </c>
      <c r="Q136" s="30">
        <v>22.032499999999999</v>
      </c>
      <c r="R136" s="31">
        <v>2.1100000000000001E-2</v>
      </c>
    </row>
    <row r="137" spans="1:18" x14ac:dyDescent="0.2">
      <c r="A137" s="11">
        <v>44147</v>
      </c>
      <c r="B137" s="5" t="s">
        <v>243</v>
      </c>
      <c r="C137" s="10">
        <v>44136</v>
      </c>
      <c r="D137" s="5" t="s">
        <v>177</v>
      </c>
      <c r="E137" s="18">
        <v>6.7900000000000002E-2</v>
      </c>
      <c r="F137" s="8">
        <v>2841.1851999999999</v>
      </c>
      <c r="G137" s="9">
        <v>2983103</v>
      </c>
      <c r="H137" s="18">
        <v>0</v>
      </c>
      <c r="I137" s="8">
        <v>0</v>
      </c>
      <c r="J137" s="9">
        <v>0</v>
      </c>
      <c r="K137" s="18">
        <v>6.7900000000000002E-2</v>
      </c>
      <c r="L137" s="8">
        <v>2841.1851999999999</v>
      </c>
      <c r="M137" s="9">
        <v>2983103</v>
      </c>
      <c r="N137" s="29">
        <v>22.032499999999999</v>
      </c>
      <c r="O137" s="30">
        <v>22.032499999999999</v>
      </c>
      <c r="P137" s="30">
        <v>19.787500000000001</v>
      </c>
      <c r="Q137" s="30">
        <v>20.62</v>
      </c>
      <c r="R137" s="31">
        <v>-6.4100000000000004E-2</v>
      </c>
    </row>
    <row r="138" spans="1:18" x14ac:dyDescent="0.2">
      <c r="A138" s="11">
        <v>44148</v>
      </c>
      <c r="B138" s="5" t="s">
        <v>241</v>
      </c>
      <c r="C138" s="10">
        <v>44136</v>
      </c>
      <c r="D138" s="5" t="s">
        <v>177</v>
      </c>
      <c r="E138" s="18">
        <v>3.6999999999999998E-2</v>
      </c>
      <c r="F138" s="8">
        <v>1746.6385</v>
      </c>
      <c r="G138" s="9">
        <v>1737415</v>
      </c>
      <c r="H138" s="18">
        <v>0</v>
      </c>
      <c r="I138" s="8">
        <v>0</v>
      </c>
      <c r="J138" s="9">
        <v>0</v>
      </c>
      <c r="K138" s="18">
        <v>3.6999999999999998E-2</v>
      </c>
      <c r="L138" s="8">
        <v>1746.6385</v>
      </c>
      <c r="M138" s="9">
        <v>1737415</v>
      </c>
      <c r="N138" s="29">
        <v>20.62</v>
      </c>
      <c r="O138" s="30">
        <v>29.524999999999999</v>
      </c>
      <c r="P138" s="30">
        <v>19.557500000000001</v>
      </c>
      <c r="Q138" s="30">
        <v>19.702500000000001</v>
      </c>
      <c r="R138" s="31">
        <v>-4.4499999999999998E-2</v>
      </c>
    </row>
    <row r="139" spans="1:18" x14ac:dyDescent="0.2">
      <c r="A139" s="11">
        <v>44149</v>
      </c>
      <c r="B139" s="5" t="s">
        <v>245</v>
      </c>
      <c r="C139" s="10">
        <v>44136</v>
      </c>
      <c r="D139" s="5" t="s">
        <v>177</v>
      </c>
      <c r="E139" s="18">
        <v>1.0200000000000001E-2</v>
      </c>
      <c r="F139" s="8">
        <v>108.33669999999999</v>
      </c>
      <c r="G139" s="9">
        <v>112005</v>
      </c>
      <c r="H139" s="18">
        <v>0</v>
      </c>
      <c r="I139" s="8">
        <v>0</v>
      </c>
      <c r="J139" s="9">
        <v>0</v>
      </c>
      <c r="K139" s="18">
        <v>1.0200000000000001E-2</v>
      </c>
      <c r="L139" s="8">
        <v>108.33669999999999</v>
      </c>
      <c r="M139" s="9">
        <v>112005</v>
      </c>
      <c r="N139" s="29">
        <v>19.702500000000001</v>
      </c>
      <c r="O139" s="30">
        <v>19.702500000000001</v>
      </c>
      <c r="P139" s="30">
        <v>16.175000000000001</v>
      </c>
      <c r="Q139" s="30">
        <v>19.13</v>
      </c>
      <c r="R139" s="31">
        <v>-2.9100000000000001E-2</v>
      </c>
    </row>
    <row r="140" spans="1:18" x14ac:dyDescent="0.2">
      <c r="A140" s="11">
        <v>44152</v>
      </c>
      <c r="B140" s="5" t="s">
        <v>242</v>
      </c>
      <c r="C140" s="10">
        <v>44136</v>
      </c>
      <c r="D140" s="5" t="s">
        <v>177</v>
      </c>
      <c r="E140" s="18">
        <v>8.0100000000000005E-2</v>
      </c>
      <c r="F140" s="8">
        <v>1579.8154999999999</v>
      </c>
      <c r="G140" s="9">
        <v>1682246</v>
      </c>
      <c r="H140" s="18">
        <v>0</v>
      </c>
      <c r="I140" s="8">
        <v>0</v>
      </c>
      <c r="J140" s="9">
        <v>0</v>
      </c>
      <c r="K140" s="18">
        <v>8.0100000000000005E-2</v>
      </c>
      <c r="L140" s="8">
        <v>1579.8154999999999</v>
      </c>
      <c r="M140" s="9">
        <v>1682246</v>
      </c>
      <c r="N140" s="29">
        <v>19.13</v>
      </c>
      <c r="O140" s="30">
        <v>20.405000000000001</v>
      </c>
      <c r="P140" s="30">
        <v>18.4025</v>
      </c>
      <c r="Q140" s="30">
        <v>19.802499999999998</v>
      </c>
      <c r="R140" s="31">
        <v>3.5200000000000002E-2</v>
      </c>
    </row>
    <row r="141" spans="1:18" x14ac:dyDescent="0.2">
      <c r="A141" s="11">
        <v>44153</v>
      </c>
      <c r="B141" s="5" t="s">
        <v>240</v>
      </c>
      <c r="C141" s="10">
        <v>44136</v>
      </c>
      <c r="D141" s="5" t="s">
        <v>177</v>
      </c>
      <c r="E141" s="18">
        <v>7.7700000000000005E-2</v>
      </c>
      <c r="F141" s="8">
        <v>1840.1703</v>
      </c>
      <c r="G141" s="9">
        <v>1962696</v>
      </c>
      <c r="H141" s="18">
        <v>0</v>
      </c>
      <c r="I141" s="8">
        <v>0</v>
      </c>
      <c r="J141" s="9">
        <v>0</v>
      </c>
      <c r="K141" s="18">
        <v>7.7700000000000005E-2</v>
      </c>
      <c r="L141" s="8">
        <v>1840.1703</v>
      </c>
      <c r="M141" s="9">
        <v>1962696</v>
      </c>
      <c r="N141" s="29">
        <v>19.802499999999998</v>
      </c>
      <c r="O141" s="30">
        <v>19.802499999999998</v>
      </c>
      <c r="P141" s="30">
        <v>15.72</v>
      </c>
      <c r="Q141" s="30">
        <v>19.12</v>
      </c>
      <c r="R141" s="31">
        <v>-3.4500000000000003E-2</v>
      </c>
    </row>
    <row r="142" spans="1:18" x14ac:dyDescent="0.2">
      <c r="A142" s="11">
        <v>44154</v>
      </c>
      <c r="B142" s="5" t="s">
        <v>243</v>
      </c>
      <c r="C142" s="10">
        <v>44136</v>
      </c>
      <c r="D142" s="5" t="s">
        <v>177</v>
      </c>
      <c r="E142" s="18">
        <v>0.1038</v>
      </c>
      <c r="F142" s="8">
        <v>2756.0466000000001</v>
      </c>
      <c r="G142" s="9">
        <v>2905327</v>
      </c>
      <c r="H142" s="18">
        <v>0</v>
      </c>
      <c r="I142" s="8">
        <v>0</v>
      </c>
      <c r="J142" s="9">
        <v>0</v>
      </c>
      <c r="K142" s="18">
        <v>0.1038</v>
      </c>
      <c r="L142" s="8">
        <v>2756.0466000000001</v>
      </c>
      <c r="M142" s="9">
        <v>2905327</v>
      </c>
      <c r="N142" s="29">
        <v>19.12</v>
      </c>
      <c r="O142" s="30">
        <v>19.982500000000002</v>
      </c>
      <c r="P142" s="30">
        <v>16.324999999999999</v>
      </c>
      <c r="Q142" s="30">
        <v>19.57</v>
      </c>
      <c r="R142" s="31">
        <v>2.35E-2</v>
      </c>
    </row>
    <row r="143" spans="1:18" x14ac:dyDescent="0.2">
      <c r="A143" s="11">
        <v>44155</v>
      </c>
      <c r="B143" s="5" t="s">
        <v>241</v>
      </c>
      <c r="C143" s="10">
        <v>44136</v>
      </c>
      <c r="D143" s="5" t="s">
        <v>177</v>
      </c>
      <c r="E143" s="18">
        <v>6.25E-2</v>
      </c>
      <c r="F143" s="8">
        <v>2603.3815</v>
      </c>
      <c r="G143" s="9">
        <v>2816293</v>
      </c>
      <c r="H143" s="18">
        <v>0</v>
      </c>
      <c r="I143" s="8">
        <v>0</v>
      </c>
      <c r="J143" s="9">
        <v>0</v>
      </c>
      <c r="K143" s="18">
        <v>6.25E-2</v>
      </c>
      <c r="L143" s="8">
        <v>2603.3815</v>
      </c>
      <c r="M143" s="9">
        <v>2816293</v>
      </c>
      <c r="N143" s="29">
        <v>19.57</v>
      </c>
      <c r="O143" s="30">
        <v>19.807500000000001</v>
      </c>
      <c r="P143" s="30">
        <v>16.997499999999999</v>
      </c>
      <c r="Q143" s="30">
        <v>19.6175</v>
      </c>
      <c r="R143" s="31">
        <v>2.3999999999999998E-3</v>
      </c>
    </row>
    <row r="144" spans="1:18" x14ac:dyDescent="0.2">
      <c r="A144" s="11">
        <v>44158</v>
      </c>
      <c r="B144" s="5" t="s">
        <v>244</v>
      </c>
      <c r="C144" s="10">
        <v>44136</v>
      </c>
      <c r="D144" s="5" t="s">
        <v>177</v>
      </c>
      <c r="E144" s="18">
        <v>3.9100000000000003E-2</v>
      </c>
      <c r="F144" s="8">
        <v>2438.0713000000001</v>
      </c>
      <c r="G144" s="9">
        <v>2490184</v>
      </c>
      <c r="H144" s="18">
        <v>0</v>
      </c>
      <c r="I144" s="8">
        <v>0</v>
      </c>
      <c r="J144" s="9">
        <v>0</v>
      </c>
      <c r="K144" s="18">
        <v>3.9100000000000003E-2</v>
      </c>
      <c r="L144" s="8">
        <v>2438.0713000000001</v>
      </c>
      <c r="M144" s="9">
        <v>2490184</v>
      </c>
      <c r="N144" s="29">
        <v>19.6175</v>
      </c>
      <c r="O144" s="30">
        <v>20.862500000000001</v>
      </c>
      <c r="P144" s="30">
        <v>16.91</v>
      </c>
      <c r="Q144" s="30">
        <v>20.797499999999999</v>
      </c>
      <c r="R144" s="31">
        <v>6.0199999999999997E-2</v>
      </c>
    </row>
    <row r="145" spans="1:18" x14ac:dyDescent="0.2">
      <c r="A145" s="11">
        <v>44159</v>
      </c>
      <c r="B145" s="5" t="s">
        <v>242</v>
      </c>
      <c r="C145" s="10">
        <v>44136</v>
      </c>
      <c r="D145" s="5" t="s">
        <v>177</v>
      </c>
      <c r="E145" s="18">
        <v>6.9500000000000006E-2</v>
      </c>
      <c r="F145" s="8">
        <v>1671.8943999999999</v>
      </c>
      <c r="G145" s="9">
        <v>1739620</v>
      </c>
      <c r="H145" s="18">
        <v>0</v>
      </c>
      <c r="I145" s="8">
        <v>0</v>
      </c>
      <c r="J145" s="9">
        <v>0</v>
      </c>
      <c r="K145" s="18">
        <v>6.9500000000000006E-2</v>
      </c>
      <c r="L145" s="8">
        <v>1671.8943999999999</v>
      </c>
      <c r="M145" s="9">
        <v>1739620</v>
      </c>
      <c r="N145" s="29">
        <v>20.797499999999999</v>
      </c>
      <c r="O145" s="30">
        <v>22</v>
      </c>
      <c r="P145" s="30">
        <v>20.024999999999999</v>
      </c>
      <c r="Q145" s="30">
        <v>21.057500000000001</v>
      </c>
      <c r="R145" s="31">
        <v>1.2500000000000001E-2</v>
      </c>
    </row>
    <row r="146" spans="1:18" x14ac:dyDescent="0.2">
      <c r="A146" s="11">
        <v>44160</v>
      </c>
      <c r="B146" s="5" t="s">
        <v>240</v>
      </c>
      <c r="C146" s="10">
        <v>44136</v>
      </c>
      <c r="D146" s="5" t="s">
        <v>177</v>
      </c>
      <c r="E146" s="18">
        <v>7.3300000000000004E-2</v>
      </c>
      <c r="F146" s="8">
        <v>2396.4614999999999</v>
      </c>
      <c r="G146" s="9">
        <v>2501861</v>
      </c>
      <c r="H146" s="18">
        <v>0</v>
      </c>
      <c r="I146" s="8">
        <v>0</v>
      </c>
      <c r="J146" s="9">
        <v>0</v>
      </c>
      <c r="K146" s="18">
        <v>7.3300000000000004E-2</v>
      </c>
      <c r="L146" s="8">
        <v>2396.4614999999999</v>
      </c>
      <c r="M146" s="9">
        <v>2501861</v>
      </c>
      <c r="N146" s="29">
        <v>21.057500000000001</v>
      </c>
      <c r="O146" s="30">
        <v>23.495000000000001</v>
      </c>
      <c r="P146" s="30">
        <v>20.68</v>
      </c>
      <c r="Q146" s="30">
        <v>23.127500000000001</v>
      </c>
      <c r="R146" s="31">
        <v>9.8299999999999998E-2</v>
      </c>
    </row>
    <row r="147" spans="1:18" x14ac:dyDescent="0.2">
      <c r="A147" s="11">
        <v>44161</v>
      </c>
      <c r="B147" s="5" t="s">
        <v>243</v>
      </c>
      <c r="C147" s="10">
        <v>44136</v>
      </c>
      <c r="D147" s="5" t="s">
        <v>177</v>
      </c>
      <c r="E147" s="18">
        <v>7.8600000000000003E-2</v>
      </c>
      <c r="F147" s="8">
        <v>3897.1738</v>
      </c>
      <c r="G147" s="9">
        <v>3992192</v>
      </c>
      <c r="H147" s="18">
        <v>0</v>
      </c>
      <c r="I147" s="8">
        <v>0</v>
      </c>
      <c r="J147" s="9">
        <v>0</v>
      </c>
      <c r="K147" s="18">
        <v>7.8600000000000003E-2</v>
      </c>
      <c r="L147" s="8">
        <v>3897.1738</v>
      </c>
      <c r="M147" s="9">
        <v>3992192</v>
      </c>
      <c r="N147" s="29">
        <v>23.127500000000001</v>
      </c>
      <c r="O147" s="30">
        <v>23.127500000000001</v>
      </c>
      <c r="P147" s="30">
        <v>19.4375</v>
      </c>
      <c r="Q147" s="30">
        <v>20.022500000000001</v>
      </c>
      <c r="R147" s="31">
        <v>-0.1343</v>
      </c>
    </row>
    <row r="148" spans="1:18" x14ac:dyDescent="0.2">
      <c r="A148" s="11">
        <v>44162</v>
      </c>
      <c r="B148" s="5" t="s">
        <v>241</v>
      </c>
      <c r="C148" s="10">
        <v>44136</v>
      </c>
      <c r="D148" s="5" t="s">
        <v>177</v>
      </c>
      <c r="E148" s="18">
        <v>3.5499999999999997E-2</v>
      </c>
      <c r="F148" s="8">
        <v>2426.5059999999999</v>
      </c>
      <c r="G148" s="9">
        <v>2452655</v>
      </c>
      <c r="H148" s="18">
        <v>0</v>
      </c>
      <c r="I148" s="8">
        <v>0</v>
      </c>
      <c r="J148" s="9">
        <v>0</v>
      </c>
      <c r="K148" s="18">
        <v>3.5499999999999997E-2</v>
      </c>
      <c r="L148" s="8">
        <v>2426.5059999999999</v>
      </c>
      <c r="M148" s="9">
        <v>2452655</v>
      </c>
      <c r="N148" s="29">
        <v>20.022500000000001</v>
      </c>
      <c r="O148" s="30">
        <v>21.28</v>
      </c>
      <c r="P148" s="30">
        <v>17.625</v>
      </c>
      <c r="Q148" s="30">
        <v>19.817499999999999</v>
      </c>
      <c r="R148" s="31">
        <v>-1.0200000000000001E-2</v>
      </c>
    </row>
    <row r="149" spans="1:18" x14ac:dyDescent="0.2">
      <c r="A149" s="11">
        <v>44166</v>
      </c>
      <c r="B149" s="5" t="s">
        <v>242</v>
      </c>
      <c r="C149" s="10">
        <v>44166</v>
      </c>
      <c r="D149" s="5" t="s">
        <v>177</v>
      </c>
      <c r="E149" s="18">
        <v>6.9599999999999995E-2</v>
      </c>
      <c r="F149" s="8">
        <v>1583.9387999999999</v>
      </c>
      <c r="G149" s="9">
        <v>1742680</v>
      </c>
      <c r="H149" s="18">
        <v>0</v>
      </c>
      <c r="I149" s="8">
        <v>0</v>
      </c>
      <c r="J149" s="9">
        <v>0</v>
      </c>
      <c r="K149" s="18">
        <v>6.9599999999999995E-2</v>
      </c>
      <c r="L149" s="8">
        <v>1583.9387999999999</v>
      </c>
      <c r="M149" s="9">
        <v>1742680</v>
      </c>
      <c r="N149" s="29">
        <v>19.817499999999999</v>
      </c>
      <c r="O149" s="30">
        <v>21.234999999999999</v>
      </c>
      <c r="P149" s="30">
        <v>19.245000000000001</v>
      </c>
      <c r="Q149" s="30">
        <v>20.182500000000001</v>
      </c>
      <c r="R149" s="31">
        <v>1.84E-2</v>
      </c>
    </row>
    <row r="150" spans="1:18" x14ac:dyDescent="0.2">
      <c r="A150" s="11">
        <v>44167</v>
      </c>
      <c r="B150" s="5" t="s">
        <v>240</v>
      </c>
      <c r="C150" s="10">
        <v>44166</v>
      </c>
      <c r="D150" s="5" t="s">
        <v>177</v>
      </c>
      <c r="E150" s="18">
        <v>8.5300000000000001E-2</v>
      </c>
      <c r="F150" s="8">
        <v>2413.4623999999999</v>
      </c>
      <c r="G150" s="9">
        <v>2557646</v>
      </c>
      <c r="H150" s="18">
        <v>0</v>
      </c>
      <c r="I150" s="8">
        <v>0</v>
      </c>
      <c r="J150" s="9">
        <v>0</v>
      </c>
      <c r="K150" s="18">
        <v>8.5300000000000001E-2</v>
      </c>
      <c r="L150" s="8">
        <v>2413.4623999999999</v>
      </c>
      <c r="M150" s="9">
        <v>2557646</v>
      </c>
      <c r="N150" s="29">
        <v>20.182500000000001</v>
      </c>
      <c r="O150" s="30">
        <v>20.552499999999998</v>
      </c>
      <c r="P150" s="30">
        <v>17.962499999999999</v>
      </c>
      <c r="Q150" s="30">
        <v>19.907499999999999</v>
      </c>
      <c r="R150" s="31">
        <v>-1.3599999999999999E-2</v>
      </c>
    </row>
    <row r="151" spans="1:18" x14ac:dyDescent="0.2">
      <c r="A151" s="11">
        <v>44168</v>
      </c>
      <c r="B151" s="5" t="s">
        <v>243</v>
      </c>
      <c r="C151" s="10">
        <v>44166</v>
      </c>
      <c r="D151" s="5" t="s">
        <v>177</v>
      </c>
      <c r="E151" s="18">
        <v>6.9099999999999995E-2</v>
      </c>
      <c r="F151" s="8">
        <v>2557.7669000000001</v>
      </c>
      <c r="G151" s="9">
        <v>2631483</v>
      </c>
      <c r="H151" s="18">
        <v>0</v>
      </c>
      <c r="I151" s="8">
        <v>0</v>
      </c>
      <c r="J151" s="9">
        <v>0</v>
      </c>
      <c r="K151" s="18">
        <v>6.9099999999999995E-2</v>
      </c>
      <c r="L151" s="8">
        <v>2557.7669000000001</v>
      </c>
      <c r="M151" s="9">
        <v>2631483</v>
      </c>
      <c r="N151" s="29">
        <v>19.907499999999999</v>
      </c>
      <c r="O151" s="30">
        <v>19.907499999999999</v>
      </c>
      <c r="P151" s="30">
        <v>17.7225</v>
      </c>
      <c r="Q151" s="30">
        <v>19</v>
      </c>
      <c r="R151" s="31">
        <v>-4.5600000000000002E-2</v>
      </c>
    </row>
    <row r="152" spans="1:18" x14ac:dyDescent="0.2">
      <c r="A152" s="11">
        <v>44169</v>
      </c>
      <c r="B152" s="5" t="s">
        <v>241</v>
      </c>
      <c r="C152" s="10">
        <v>44166</v>
      </c>
      <c r="D152" s="5" t="s">
        <v>177</v>
      </c>
      <c r="E152" s="18">
        <v>5.6300000000000003E-2</v>
      </c>
      <c r="F152" s="8">
        <v>2319.7995000000001</v>
      </c>
      <c r="G152" s="9">
        <v>2341601</v>
      </c>
      <c r="H152" s="18">
        <v>0</v>
      </c>
      <c r="I152" s="8">
        <v>0</v>
      </c>
      <c r="J152" s="9">
        <v>0</v>
      </c>
      <c r="K152" s="18">
        <v>5.6300000000000003E-2</v>
      </c>
      <c r="L152" s="8">
        <v>2319.7995000000001</v>
      </c>
      <c r="M152" s="9">
        <v>2341601</v>
      </c>
      <c r="N152" s="29">
        <v>19</v>
      </c>
      <c r="O152" s="30">
        <v>19.035</v>
      </c>
      <c r="P152" s="30">
        <v>16.53</v>
      </c>
      <c r="Q152" s="30">
        <v>18.0275</v>
      </c>
      <c r="R152" s="31">
        <v>-5.1200000000000002E-2</v>
      </c>
    </row>
    <row r="153" spans="1:18" x14ac:dyDescent="0.2">
      <c r="A153" s="11">
        <v>44172</v>
      </c>
      <c r="B153" s="5" t="s">
        <v>244</v>
      </c>
      <c r="C153" s="10">
        <v>44166</v>
      </c>
      <c r="D153" s="5" t="s">
        <v>177</v>
      </c>
      <c r="E153" s="18">
        <v>5.2999999999999999E-2</v>
      </c>
      <c r="F153" s="8">
        <v>3295.6851000000001</v>
      </c>
      <c r="G153" s="9">
        <v>3293894</v>
      </c>
      <c r="H153" s="18">
        <v>0</v>
      </c>
      <c r="I153" s="8">
        <v>0</v>
      </c>
      <c r="J153" s="9">
        <v>0</v>
      </c>
      <c r="K153" s="18">
        <v>5.2999999999999999E-2</v>
      </c>
      <c r="L153" s="8">
        <v>3295.6851000000001</v>
      </c>
      <c r="M153" s="9">
        <v>3293894</v>
      </c>
      <c r="N153" s="29">
        <v>18.0275</v>
      </c>
      <c r="O153" s="30">
        <v>18.315000000000001</v>
      </c>
      <c r="P153" s="30">
        <v>16.95</v>
      </c>
      <c r="Q153" s="30">
        <v>18.024999999999999</v>
      </c>
      <c r="R153" s="31">
        <v>-1E-4</v>
      </c>
    </row>
    <row r="154" spans="1:18" x14ac:dyDescent="0.2">
      <c r="A154" s="11">
        <v>44173</v>
      </c>
      <c r="B154" s="5" t="s">
        <v>242</v>
      </c>
      <c r="C154" s="10">
        <v>44166</v>
      </c>
      <c r="D154" s="5" t="s">
        <v>177</v>
      </c>
      <c r="E154" s="18">
        <v>0.12709999999999999</v>
      </c>
      <c r="F154" s="8">
        <v>2262.2838000000002</v>
      </c>
      <c r="G154" s="9">
        <v>2332519</v>
      </c>
      <c r="H154" s="18">
        <v>0</v>
      </c>
      <c r="I154" s="8">
        <v>0</v>
      </c>
      <c r="J154" s="9">
        <v>0</v>
      </c>
      <c r="K154" s="18">
        <v>0.12709999999999999</v>
      </c>
      <c r="L154" s="8">
        <v>2262.2838000000002</v>
      </c>
      <c r="M154" s="9">
        <v>2332519</v>
      </c>
      <c r="N154" s="29">
        <v>18.024999999999999</v>
      </c>
      <c r="O154" s="30">
        <v>18.795000000000002</v>
      </c>
      <c r="P154" s="30">
        <v>16.267499999999998</v>
      </c>
      <c r="Q154" s="30">
        <v>18.6175</v>
      </c>
      <c r="R154" s="31">
        <v>3.2899999999999999E-2</v>
      </c>
    </row>
    <row r="155" spans="1:18" x14ac:dyDescent="0.2">
      <c r="A155" s="11">
        <v>44174</v>
      </c>
      <c r="B155" s="5" t="s">
        <v>240</v>
      </c>
      <c r="C155" s="10">
        <v>44166</v>
      </c>
      <c r="D155" s="5" t="s">
        <v>177</v>
      </c>
      <c r="E155" s="18">
        <v>0.1396</v>
      </c>
      <c r="F155" s="8">
        <v>2908.2559999999999</v>
      </c>
      <c r="G155" s="9">
        <v>3076851</v>
      </c>
      <c r="H155" s="18">
        <v>0</v>
      </c>
      <c r="I155" s="8">
        <v>0</v>
      </c>
      <c r="J155" s="9">
        <v>0</v>
      </c>
      <c r="K155" s="18">
        <v>0.1396</v>
      </c>
      <c r="L155" s="8">
        <v>2908.2559999999999</v>
      </c>
      <c r="M155" s="9">
        <v>3076851</v>
      </c>
      <c r="N155" s="29">
        <v>18.6175</v>
      </c>
      <c r="O155" s="30">
        <v>19.63</v>
      </c>
      <c r="P155" s="30">
        <v>16.22</v>
      </c>
      <c r="Q155" s="30">
        <v>18.920000000000002</v>
      </c>
      <c r="R155" s="31">
        <v>1.6199999999999999E-2</v>
      </c>
    </row>
    <row r="156" spans="1:18" x14ac:dyDescent="0.2">
      <c r="A156" s="11">
        <v>44175</v>
      </c>
      <c r="B156" s="5" t="s">
        <v>243</v>
      </c>
      <c r="C156" s="10">
        <v>44166</v>
      </c>
      <c r="D156" s="5" t="s">
        <v>177</v>
      </c>
      <c r="E156" s="18">
        <v>8.2299999999999998E-2</v>
      </c>
      <c r="F156" s="8">
        <v>2259.7035999999998</v>
      </c>
      <c r="G156" s="9">
        <v>2211749</v>
      </c>
      <c r="H156" s="18">
        <v>0</v>
      </c>
      <c r="I156" s="8">
        <v>0</v>
      </c>
      <c r="J156" s="9">
        <v>0</v>
      </c>
      <c r="K156" s="18">
        <v>8.2299999999999998E-2</v>
      </c>
      <c r="L156" s="8">
        <v>2259.7035999999998</v>
      </c>
      <c r="M156" s="9">
        <v>2211749</v>
      </c>
      <c r="N156" s="29">
        <v>18.920000000000002</v>
      </c>
      <c r="O156" s="30">
        <v>19.385000000000002</v>
      </c>
      <c r="P156" s="30">
        <v>17.422499999999999</v>
      </c>
      <c r="Q156" s="30">
        <v>18.712499999999999</v>
      </c>
      <c r="R156" s="31">
        <v>-1.0999999999999999E-2</v>
      </c>
    </row>
    <row r="157" spans="1:18" x14ac:dyDescent="0.2">
      <c r="A157" s="11">
        <v>44176</v>
      </c>
      <c r="B157" s="5" t="s">
        <v>241</v>
      </c>
      <c r="C157" s="10">
        <v>44166</v>
      </c>
      <c r="D157" s="5" t="s">
        <v>177</v>
      </c>
      <c r="E157" s="18">
        <v>6.3E-2</v>
      </c>
      <c r="F157" s="8">
        <v>2239.5826999999999</v>
      </c>
      <c r="G157" s="9">
        <v>2094545</v>
      </c>
      <c r="H157" s="18">
        <v>0</v>
      </c>
      <c r="I157" s="8">
        <v>0</v>
      </c>
      <c r="J157" s="9">
        <v>0</v>
      </c>
      <c r="K157" s="18">
        <v>6.3E-2</v>
      </c>
      <c r="L157" s="8">
        <v>2239.5826999999999</v>
      </c>
      <c r="M157" s="9">
        <v>2094545</v>
      </c>
      <c r="N157" s="29">
        <v>18.712499999999999</v>
      </c>
      <c r="O157" s="30">
        <v>19.285</v>
      </c>
      <c r="P157" s="30">
        <v>17.362500000000001</v>
      </c>
      <c r="Q157" s="30">
        <v>18.79</v>
      </c>
      <c r="R157" s="31">
        <v>4.1000000000000003E-3</v>
      </c>
    </row>
    <row r="158" spans="1:18" x14ac:dyDescent="0.2">
      <c r="A158" s="11">
        <v>44179</v>
      </c>
      <c r="B158" s="5" t="s">
        <v>244</v>
      </c>
      <c r="C158" s="10">
        <v>44166</v>
      </c>
      <c r="D158" s="5" t="s">
        <v>177</v>
      </c>
      <c r="E158" s="18">
        <v>4.9299999999999997E-2</v>
      </c>
      <c r="F158" s="8">
        <v>2239.6633999999999</v>
      </c>
      <c r="G158" s="9">
        <v>2182357</v>
      </c>
      <c r="H158" s="18">
        <v>0</v>
      </c>
      <c r="I158" s="8">
        <v>0</v>
      </c>
      <c r="J158" s="9">
        <v>0</v>
      </c>
      <c r="K158" s="18">
        <v>4.9299999999999997E-2</v>
      </c>
      <c r="L158" s="8">
        <v>2239.6633999999999</v>
      </c>
      <c r="M158" s="9">
        <v>2182357</v>
      </c>
      <c r="N158" s="29">
        <v>18.79</v>
      </c>
      <c r="O158" s="30">
        <v>19.642499999999998</v>
      </c>
      <c r="P158" s="30">
        <v>15.327500000000001</v>
      </c>
      <c r="Q158" s="30">
        <v>19.4025</v>
      </c>
      <c r="R158" s="31">
        <v>3.2599999999999997E-2</v>
      </c>
    </row>
    <row r="159" spans="1:18" x14ac:dyDescent="0.2">
      <c r="A159" s="11">
        <v>44180</v>
      </c>
      <c r="B159" s="5" t="s">
        <v>242</v>
      </c>
      <c r="C159" s="10">
        <v>44166</v>
      </c>
      <c r="D159" s="5" t="s">
        <v>177</v>
      </c>
      <c r="E159" s="18">
        <v>0.1148</v>
      </c>
      <c r="F159" s="8">
        <v>2183.2078000000001</v>
      </c>
      <c r="G159" s="9">
        <v>2149324</v>
      </c>
      <c r="H159" s="18">
        <v>0</v>
      </c>
      <c r="I159" s="8">
        <v>0</v>
      </c>
      <c r="J159" s="9">
        <v>0</v>
      </c>
      <c r="K159" s="18">
        <v>0.1148</v>
      </c>
      <c r="L159" s="8">
        <v>2183.2078000000001</v>
      </c>
      <c r="M159" s="9">
        <v>2149324</v>
      </c>
      <c r="N159" s="29">
        <v>19.4025</v>
      </c>
      <c r="O159" s="30">
        <v>19.827500000000001</v>
      </c>
      <c r="P159" s="30">
        <v>15.692500000000001</v>
      </c>
      <c r="Q159" s="30">
        <v>19.344999999999999</v>
      </c>
      <c r="R159" s="31">
        <v>-3.0000000000000001E-3</v>
      </c>
    </row>
    <row r="160" spans="1:18" x14ac:dyDescent="0.2">
      <c r="A160" s="11">
        <v>44181</v>
      </c>
      <c r="B160" s="5" t="s">
        <v>240</v>
      </c>
      <c r="C160" s="10">
        <v>44166</v>
      </c>
      <c r="D160" s="5" t="s">
        <v>177</v>
      </c>
      <c r="E160" s="18">
        <v>7.6700000000000004E-2</v>
      </c>
      <c r="F160" s="8">
        <v>2367.4634000000001</v>
      </c>
      <c r="G160" s="9">
        <v>2376492</v>
      </c>
      <c r="H160" s="18">
        <v>0</v>
      </c>
      <c r="I160" s="8">
        <v>0</v>
      </c>
      <c r="J160" s="9">
        <v>0</v>
      </c>
      <c r="K160" s="18">
        <v>7.6700000000000004E-2</v>
      </c>
      <c r="L160" s="8">
        <v>2367.4634000000001</v>
      </c>
      <c r="M160" s="9">
        <v>2376492</v>
      </c>
      <c r="N160" s="29">
        <v>19.344999999999999</v>
      </c>
      <c r="O160" s="30">
        <v>19.397500000000001</v>
      </c>
      <c r="P160" s="30">
        <v>18.607500000000002</v>
      </c>
      <c r="Q160" s="30">
        <v>19.2</v>
      </c>
      <c r="R160" s="31">
        <v>-7.4999999999999997E-3</v>
      </c>
    </row>
    <row r="161" spans="1:18" x14ac:dyDescent="0.2">
      <c r="A161" s="11">
        <v>44182</v>
      </c>
      <c r="B161" s="5" t="s">
        <v>243</v>
      </c>
      <c r="C161" s="10">
        <v>44166</v>
      </c>
      <c r="D161" s="5" t="s">
        <v>177</v>
      </c>
      <c r="E161" s="18">
        <v>5.3100000000000001E-2</v>
      </c>
      <c r="F161" s="8">
        <v>2076.0324000000001</v>
      </c>
      <c r="G161" s="9">
        <v>1971417</v>
      </c>
      <c r="H161" s="18">
        <v>0</v>
      </c>
      <c r="I161" s="8">
        <v>0</v>
      </c>
      <c r="J161" s="9">
        <v>0</v>
      </c>
      <c r="K161" s="18">
        <v>5.3100000000000001E-2</v>
      </c>
      <c r="L161" s="8">
        <v>2076.0324000000001</v>
      </c>
      <c r="M161" s="9">
        <v>1971417</v>
      </c>
      <c r="N161" s="29">
        <v>19.2</v>
      </c>
      <c r="O161" s="30">
        <v>21.622499999999999</v>
      </c>
      <c r="P161" s="30">
        <v>14.0525</v>
      </c>
      <c r="Q161" s="30">
        <v>19.157499999999999</v>
      </c>
      <c r="R161" s="31">
        <v>-2.2000000000000001E-3</v>
      </c>
    </row>
    <row r="162" spans="1:18" x14ac:dyDescent="0.2">
      <c r="A162" s="11">
        <v>44183</v>
      </c>
      <c r="B162" s="5" t="s">
        <v>241</v>
      </c>
      <c r="C162" s="10">
        <v>44166</v>
      </c>
      <c r="D162" s="5" t="s">
        <v>177</v>
      </c>
      <c r="E162" s="18">
        <v>2.98E-2</v>
      </c>
      <c r="F162" s="8">
        <v>2121.5113999999999</v>
      </c>
      <c r="G162" s="9">
        <v>1979876</v>
      </c>
      <c r="H162" s="18">
        <v>0</v>
      </c>
      <c r="I162" s="8">
        <v>0</v>
      </c>
      <c r="J162" s="9">
        <v>0</v>
      </c>
      <c r="K162" s="18">
        <v>2.98E-2</v>
      </c>
      <c r="L162" s="8">
        <v>2121.5113999999999</v>
      </c>
      <c r="M162" s="9">
        <v>1979876</v>
      </c>
      <c r="N162" s="29">
        <v>19.157499999999999</v>
      </c>
      <c r="O162" s="30">
        <v>19.4925</v>
      </c>
      <c r="P162" s="30">
        <v>14.555</v>
      </c>
      <c r="Q162" s="30">
        <v>18.622499999999999</v>
      </c>
      <c r="R162" s="31">
        <v>-2.7900000000000001E-2</v>
      </c>
    </row>
    <row r="163" spans="1:18" x14ac:dyDescent="0.2">
      <c r="A163" s="11">
        <v>44186</v>
      </c>
      <c r="B163" s="5" t="s">
        <v>244</v>
      </c>
      <c r="C163" s="10">
        <v>44166</v>
      </c>
      <c r="D163" s="5" t="s">
        <v>177</v>
      </c>
      <c r="E163" s="18">
        <v>3.8699999999999998E-2</v>
      </c>
      <c r="F163" s="8">
        <v>2137.4346999999998</v>
      </c>
      <c r="G163" s="9">
        <v>2068305</v>
      </c>
      <c r="H163" s="18">
        <v>0</v>
      </c>
      <c r="I163" s="8">
        <v>0</v>
      </c>
      <c r="J163" s="9">
        <v>0</v>
      </c>
      <c r="K163" s="18">
        <v>3.8699999999999998E-2</v>
      </c>
      <c r="L163" s="8">
        <v>2137.4346999999998</v>
      </c>
      <c r="M163" s="9">
        <v>2068305</v>
      </c>
      <c r="N163" s="29">
        <v>18.622499999999999</v>
      </c>
      <c r="O163" s="30">
        <v>23.68</v>
      </c>
      <c r="P163" s="30">
        <v>18.622499999999999</v>
      </c>
      <c r="Q163" s="30">
        <v>23.19</v>
      </c>
      <c r="R163" s="31">
        <v>0.24529999999999999</v>
      </c>
    </row>
    <row r="164" spans="1:18" x14ac:dyDescent="0.2">
      <c r="A164" s="11">
        <v>44187</v>
      </c>
      <c r="B164" s="5" t="s">
        <v>242</v>
      </c>
      <c r="C164" s="10">
        <v>44166</v>
      </c>
      <c r="D164" s="5" t="s">
        <v>177</v>
      </c>
      <c r="E164" s="18">
        <v>0.12690000000000001</v>
      </c>
      <c r="F164" s="8">
        <v>2028.3269</v>
      </c>
      <c r="G164" s="9">
        <v>1816023</v>
      </c>
      <c r="H164" s="18">
        <v>0</v>
      </c>
      <c r="I164" s="8">
        <v>0</v>
      </c>
      <c r="J164" s="9">
        <v>0</v>
      </c>
      <c r="K164" s="18">
        <v>0.12690000000000001</v>
      </c>
      <c r="L164" s="8">
        <v>2028.3269</v>
      </c>
      <c r="M164" s="9">
        <v>1816023</v>
      </c>
      <c r="N164" s="29">
        <v>23.19</v>
      </c>
      <c r="O164" s="30">
        <v>24.48</v>
      </c>
      <c r="P164" s="30">
        <v>16.592500000000001</v>
      </c>
      <c r="Q164" s="30">
        <v>21.984999999999999</v>
      </c>
      <c r="R164" s="31">
        <v>-5.1999999999999998E-2</v>
      </c>
    </row>
    <row r="165" spans="1:18" x14ac:dyDescent="0.2">
      <c r="A165" s="11">
        <v>44188</v>
      </c>
      <c r="B165" s="5" t="s">
        <v>240</v>
      </c>
      <c r="C165" s="10">
        <v>44166</v>
      </c>
      <c r="D165" s="5" t="s">
        <v>177</v>
      </c>
      <c r="E165" s="18">
        <v>8.8800000000000004E-2</v>
      </c>
      <c r="F165" s="8">
        <v>2072.7132000000001</v>
      </c>
      <c r="G165" s="9">
        <v>1917941</v>
      </c>
      <c r="H165" s="18">
        <v>0</v>
      </c>
      <c r="I165" s="8">
        <v>0</v>
      </c>
      <c r="J165" s="9">
        <v>0</v>
      </c>
      <c r="K165" s="18">
        <v>8.8800000000000004E-2</v>
      </c>
      <c r="L165" s="8">
        <v>2072.7132000000001</v>
      </c>
      <c r="M165" s="9">
        <v>1917941</v>
      </c>
      <c r="N165" s="29">
        <v>21.984999999999999</v>
      </c>
      <c r="O165" s="30">
        <v>22.0825</v>
      </c>
      <c r="P165" s="30">
        <v>19.395</v>
      </c>
      <c r="Q165" s="30">
        <v>20.495000000000001</v>
      </c>
      <c r="R165" s="31">
        <v>-6.7799999999999999E-2</v>
      </c>
    </row>
    <row r="166" spans="1:18" x14ac:dyDescent="0.2">
      <c r="A166" s="11">
        <v>44189</v>
      </c>
      <c r="B166" s="5" t="s">
        <v>243</v>
      </c>
      <c r="C166" s="10">
        <v>44166</v>
      </c>
      <c r="D166" s="5" t="s">
        <v>177</v>
      </c>
      <c r="E166" s="18">
        <v>5.7299999999999997E-2</v>
      </c>
      <c r="F166" s="8">
        <v>2027.7541000000001</v>
      </c>
      <c r="G166" s="9">
        <v>1882753</v>
      </c>
      <c r="H166" s="18">
        <v>0</v>
      </c>
      <c r="I166" s="8">
        <v>0</v>
      </c>
      <c r="J166" s="9">
        <v>0</v>
      </c>
      <c r="K166" s="18">
        <v>5.7299999999999997E-2</v>
      </c>
      <c r="L166" s="8">
        <v>2027.7541000000001</v>
      </c>
      <c r="M166" s="9">
        <v>1882753</v>
      </c>
      <c r="N166" s="29">
        <v>20.495000000000001</v>
      </c>
      <c r="O166" s="30">
        <v>20.952500000000001</v>
      </c>
      <c r="P166" s="30">
        <v>15.645</v>
      </c>
      <c r="Q166" s="30">
        <v>19.967500000000001</v>
      </c>
      <c r="R166" s="31">
        <v>-2.5700000000000001E-2</v>
      </c>
    </row>
    <row r="167" spans="1:18" x14ac:dyDescent="0.2">
      <c r="A167" s="11">
        <v>44193</v>
      </c>
      <c r="B167" s="5" t="s">
        <v>244</v>
      </c>
      <c r="C167" s="10">
        <v>44166</v>
      </c>
      <c r="D167" s="5" t="s">
        <v>177</v>
      </c>
      <c r="E167" s="18">
        <v>2.9100000000000001E-2</v>
      </c>
      <c r="F167" s="8">
        <v>2140.3779</v>
      </c>
      <c r="G167" s="9">
        <v>1978856</v>
      </c>
      <c r="H167" s="18">
        <v>0</v>
      </c>
      <c r="I167" s="8">
        <v>0</v>
      </c>
      <c r="J167" s="9">
        <v>0</v>
      </c>
      <c r="K167" s="18">
        <v>2.9100000000000001E-2</v>
      </c>
      <c r="L167" s="8">
        <v>2140.3779</v>
      </c>
      <c r="M167" s="9">
        <v>1978856</v>
      </c>
      <c r="N167" s="29">
        <v>19.967500000000001</v>
      </c>
      <c r="O167" s="30">
        <v>21.022500000000001</v>
      </c>
      <c r="P167" s="30">
        <v>18.5975</v>
      </c>
      <c r="Q167" s="30">
        <v>20.427499999999998</v>
      </c>
      <c r="R167" s="31">
        <v>2.3E-2</v>
      </c>
    </row>
    <row r="168" spans="1:18" x14ac:dyDescent="0.2">
      <c r="A168" s="11">
        <v>44194</v>
      </c>
      <c r="B168" s="5" t="s">
        <v>242</v>
      </c>
      <c r="C168" s="10">
        <v>44166</v>
      </c>
      <c r="D168" s="5" t="s">
        <v>177</v>
      </c>
      <c r="E168" s="18">
        <v>0.1042</v>
      </c>
      <c r="F168" s="8">
        <v>1697.3823</v>
      </c>
      <c r="G168" s="9">
        <v>1599731</v>
      </c>
      <c r="H168" s="18">
        <v>0</v>
      </c>
      <c r="I168" s="8">
        <v>0</v>
      </c>
      <c r="J168" s="9">
        <v>0</v>
      </c>
      <c r="K168" s="18">
        <v>0.1042</v>
      </c>
      <c r="L168" s="8">
        <v>1697.3823</v>
      </c>
      <c r="M168" s="9">
        <v>1599731</v>
      </c>
      <c r="N168" s="29">
        <v>20.427499999999998</v>
      </c>
      <c r="O168" s="30">
        <v>21.212499999999999</v>
      </c>
      <c r="P168" s="30">
        <v>17.627500000000001</v>
      </c>
      <c r="Q168" s="30">
        <v>20.79</v>
      </c>
      <c r="R168" s="31">
        <v>1.77E-2</v>
      </c>
    </row>
    <row r="169" spans="1:18" x14ac:dyDescent="0.2">
      <c r="A169" s="11">
        <v>44195</v>
      </c>
      <c r="B169" s="5" t="s">
        <v>240</v>
      </c>
      <c r="C169" s="10">
        <v>44166</v>
      </c>
      <c r="D169" s="5" t="s">
        <v>177</v>
      </c>
      <c r="E169" s="18">
        <v>9.4700000000000006E-2</v>
      </c>
      <c r="F169" s="8">
        <v>2045.7211</v>
      </c>
      <c r="G169" s="9">
        <v>1857522</v>
      </c>
      <c r="H169" s="18">
        <v>0</v>
      </c>
      <c r="I169" s="8">
        <v>0</v>
      </c>
      <c r="J169" s="9">
        <v>0</v>
      </c>
      <c r="K169" s="18">
        <v>9.4700000000000006E-2</v>
      </c>
      <c r="L169" s="8">
        <v>2045.7211</v>
      </c>
      <c r="M169" s="9">
        <v>1857522</v>
      </c>
      <c r="N169" s="29">
        <v>20.79</v>
      </c>
      <c r="O169" s="30">
        <v>21.587499999999999</v>
      </c>
      <c r="P169" s="30">
        <v>20.79</v>
      </c>
      <c r="Q169" s="30">
        <v>21.11</v>
      </c>
      <c r="R169" s="31">
        <v>1.54E-2</v>
      </c>
    </row>
    <row r="170" spans="1:18" x14ac:dyDescent="0.2">
      <c r="A170" s="11">
        <v>44196</v>
      </c>
      <c r="B170" s="5" t="s">
        <v>243</v>
      </c>
      <c r="C170" s="10">
        <v>44166</v>
      </c>
      <c r="D170" s="5" t="s">
        <v>177</v>
      </c>
      <c r="E170" s="18">
        <v>5.9700000000000003E-2</v>
      </c>
      <c r="F170" s="8">
        <v>2039.1410000000001</v>
      </c>
      <c r="G170" s="9">
        <v>1860549</v>
      </c>
      <c r="H170" s="18">
        <v>0</v>
      </c>
      <c r="I170" s="8">
        <v>0</v>
      </c>
      <c r="J170" s="9">
        <v>0</v>
      </c>
      <c r="K170" s="18">
        <v>5.9700000000000003E-2</v>
      </c>
      <c r="L170" s="8">
        <v>2039.1410000000001</v>
      </c>
      <c r="M170" s="9">
        <v>1860549</v>
      </c>
      <c r="N170" s="29">
        <v>21.11</v>
      </c>
      <c r="O170" s="30">
        <v>21.504999999999999</v>
      </c>
      <c r="P170" s="30">
        <v>19.190000000000001</v>
      </c>
      <c r="Q170" s="30">
        <v>21.094999999999999</v>
      </c>
      <c r="R170" s="31">
        <v>-6.9999999999999999E-4</v>
      </c>
    </row>
    <row r="171" spans="1:18" x14ac:dyDescent="0.2">
      <c r="A171" s="11">
        <v>44197</v>
      </c>
      <c r="B171" s="5" t="s">
        <v>241</v>
      </c>
      <c r="C171" s="10">
        <v>44197</v>
      </c>
      <c r="D171" s="5" t="s">
        <v>178</v>
      </c>
      <c r="E171" s="18">
        <v>3.6999999999999998E-2</v>
      </c>
      <c r="F171" s="8">
        <v>1999.0583999999999</v>
      </c>
      <c r="G171" s="9">
        <v>1806118</v>
      </c>
      <c r="H171" s="18">
        <v>0</v>
      </c>
      <c r="I171" s="8">
        <v>0</v>
      </c>
      <c r="J171" s="9">
        <v>0</v>
      </c>
      <c r="K171" s="18">
        <v>3.6999999999999998E-2</v>
      </c>
      <c r="L171" s="8">
        <v>1999.0583999999999</v>
      </c>
      <c r="M171" s="9">
        <v>1806118</v>
      </c>
      <c r="N171" s="29">
        <v>21.094999999999999</v>
      </c>
      <c r="O171" s="30">
        <v>21.3325</v>
      </c>
      <c r="P171" s="30">
        <v>19.262499999999999</v>
      </c>
      <c r="Q171" s="30">
        <v>19.559999999999999</v>
      </c>
      <c r="R171" s="31">
        <v>-7.2800000000000004E-2</v>
      </c>
    </row>
    <row r="172" spans="1:18" x14ac:dyDescent="0.2">
      <c r="A172" s="11">
        <v>44200</v>
      </c>
      <c r="B172" s="5" t="s">
        <v>244</v>
      </c>
      <c r="C172" s="10">
        <v>44197</v>
      </c>
      <c r="D172" s="5" t="s">
        <v>178</v>
      </c>
      <c r="E172" s="18">
        <v>4.6199999999999998E-2</v>
      </c>
      <c r="F172" s="8">
        <v>2532.9499999999998</v>
      </c>
      <c r="G172" s="9">
        <v>2310047</v>
      </c>
      <c r="H172" s="18">
        <v>0</v>
      </c>
      <c r="I172" s="8">
        <v>0</v>
      </c>
      <c r="J172" s="9">
        <v>0</v>
      </c>
      <c r="K172" s="18">
        <v>4.6199999999999998E-2</v>
      </c>
      <c r="L172" s="8">
        <v>2532.9499999999998</v>
      </c>
      <c r="M172" s="9">
        <v>2310047</v>
      </c>
      <c r="N172" s="29">
        <v>19.559999999999999</v>
      </c>
      <c r="O172" s="30">
        <v>21.0275</v>
      </c>
      <c r="P172" s="30">
        <v>19.335000000000001</v>
      </c>
      <c r="Q172" s="30">
        <v>20.03</v>
      </c>
      <c r="R172" s="31">
        <v>2.4E-2</v>
      </c>
    </row>
    <row r="173" spans="1:18" x14ac:dyDescent="0.2">
      <c r="A173" s="11">
        <v>44201</v>
      </c>
      <c r="B173" s="5" t="s">
        <v>242</v>
      </c>
      <c r="C173" s="10">
        <v>44197</v>
      </c>
      <c r="D173" s="5" t="s">
        <v>178</v>
      </c>
      <c r="E173" s="18">
        <v>0.2162</v>
      </c>
      <c r="F173" s="8">
        <v>3371.5691000000002</v>
      </c>
      <c r="G173" s="9">
        <v>2877079</v>
      </c>
      <c r="H173" s="18">
        <v>0</v>
      </c>
      <c r="I173" s="8">
        <v>0</v>
      </c>
      <c r="J173" s="9">
        <v>0</v>
      </c>
      <c r="K173" s="18">
        <v>0.2162</v>
      </c>
      <c r="L173" s="8">
        <v>3371.5691000000002</v>
      </c>
      <c r="M173" s="9">
        <v>2877079</v>
      </c>
      <c r="N173" s="29">
        <v>20.03</v>
      </c>
      <c r="O173" s="30">
        <v>21.004999999999999</v>
      </c>
      <c r="P173" s="30">
        <v>20.03</v>
      </c>
      <c r="Q173" s="30">
        <v>20.46</v>
      </c>
      <c r="R173" s="31">
        <v>2.1499999999999998E-2</v>
      </c>
    </row>
    <row r="174" spans="1:18" x14ac:dyDescent="0.2">
      <c r="A174" s="11">
        <v>44202</v>
      </c>
      <c r="B174" s="5" t="s">
        <v>240</v>
      </c>
      <c r="C174" s="10">
        <v>44197</v>
      </c>
      <c r="D174" s="5" t="s">
        <v>178</v>
      </c>
      <c r="E174" s="18">
        <v>0.1062</v>
      </c>
      <c r="F174" s="8">
        <v>2035.2266999999999</v>
      </c>
      <c r="G174" s="9">
        <v>1763189</v>
      </c>
      <c r="H174" s="18">
        <v>0</v>
      </c>
      <c r="I174" s="8">
        <v>0</v>
      </c>
      <c r="J174" s="9">
        <v>0</v>
      </c>
      <c r="K174" s="18">
        <v>0.1062</v>
      </c>
      <c r="L174" s="8">
        <v>2035.2266999999999</v>
      </c>
      <c r="M174" s="9">
        <v>1763189</v>
      </c>
      <c r="N174" s="29">
        <v>20.46</v>
      </c>
      <c r="O174" s="30">
        <v>21.63</v>
      </c>
      <c r="P174" s="30">
        <v>20.425000000000001</v>
      </c>
      <c r="Q174" s="30">
        <v>20.995000000000001</v>
      </c>
      <c r="R174" s="31">
        <v>2.6100000000000002E-2</v>
      </c>
    </row>
    <row r="175" spans="1:18" x14ac:dyDescent="0.2">
      <c r="A175" s="11">
        <v>44203</v>
      </c>
      <c r="B175" s="5" t="s">
        <v>243</v>
      </c>
      <c r="C175" s="10">
        <v>44197</v>
      </c>
      <c r="D175" s="5" t="s">
        <v>178</v>
      </c>
      <c r="E175" s="18">
        <v>8.6400000000000005E-2</v>
      </c>
      <c r="F175" s="8">
        <v>2024.5331000000001</v>
      </c>
      <c r="G175" s="9">
        <v>1746759</v>
      </c>
      <c r="H175" s="18">
        <v>0</v>
      </c>
      <c r="I175" s="8">
        <v>0</v>
      </c>
      <c r="J175" s="9">
        <v>0</v>
      </c>
      <c r="K175" s="18">
        <v>8.6400000000000005E-2</v>
      </c>
      <c r="L175" s="8">
        <v>2024.5331000000001</v>
      </c>
      <c r="M175" s="9">
        <v>1746759</v>
      </c>
      <c r="N175" s="29">
        <v>20.995000000000001</v>
      </c>
      <c r="O175" s="30">
        <v>20.995000000000001</v>
      </c>
      <c r="P175" s="30">
        <v>20.137499999999999</v>
      </c>
      <c r="Q175" s="30">
        <v>20.614999999999998</v>
      </c>
      <c r="R175" s="31">
        <v>-1.8100000000000002E-2</v>
      </c>
    </row>
    <row r="176" spans="1:18" x14ac:dyDescent="0.2">
      <c r="A176" s="11">
        <v>44204</v>
      </c>
      <c r="B176" s="5" t="s">
        <v>241</v>
      </c>
      <c r="C176" s="10">
        <v>44197</v>
      </c>
      <c r="D176" s="5" t="s">
        <v>178</v>
      </c>
      <c r="E176" s="18">
        <v>0.1135</v>
      </c>
      <c r="F176" s="8">
        <v>2065.5261999999998</v>
      </c>
      <c r="G176" s="9">
        <v>1815250</v>
      </c>
      <c r="H176" s="18">
        <v>0</v>
      </c>
      <c r="I176" s="8">
        <v>0</v>
      </c>
      <c r="J176" s="9">
        <v>0</v>
      </c>
      <c r="K176" s="18">
        <v>0.1135</v>
      </c>
      <c r="L176" s="8">
        <v>2065.5261999999998</v>
      </c>
      <c r="M176" s="9">
        <v>1815250</v>
      </c>
      <c r="N176" s="29">
        <v>20.614999999999998</v>
      </c>
      <c r="O176" s="30">
        <v>20.85</v>
      </c>
      <c r="P176" s="30">
        <v>17.38</v>
      </c>
      <c r="Q176" s="30">
        <v>20.64</v>
      </c>
      <c r="R176" s="31">
        <v>1.1999999999999999E-3</v>
      </c>
    </row>
    <row r="177" spans="1:18" x14ac:dyDescent="0.2">
      <c r="A177" s="11">
        <v>44207</v>
      </c>
      <c r="B177" s="5" t="s">
        <v>244</v>
      </c>
      <c r="C177" s="10">
        <v>44197</v>
      </c>
      <c r="D177" s="5" t="s">
        <v>178</v>
      </c>
      <c r="E177" s="18">
        <v>0.1285</v>
      </c>
      <c r="F177" s="8">
        <v>2025.6094000000001</v>
      </c>
      <c r="G177" s="9">
        <v>1715235</v>
      </c>
      <c r="H177" s="18">
        <v>0</v>
      </c>
      <c r="I177" s="8">
        <v>0</v>
      </c>
      <c r="J177" s="9">
        <v>0</v>
      </c>
      <c r="K177" s="18">
        <v>0.1285</v>
      </c>
      <c r="L177" s="8">
        <v>2025.6094000000001</v>
      </c>
      <c r="M177" s="9">
        <v>1715235</v>
      </c>
      <c r="N177" s="29">
        <v>20.64</v>
      </c>
      <c r="O177" s="30">
        <v>22.745000000000001</v>
      </c>
      <c r="P177" s="30">
        <v>20.64</v>
      </c>
      <c r="Q177" s="30">
        <v>22.3825</v>
      </c>
      <c r="R177" s="31">
        <v>8.4400000000000003E-2</v>
      </c>
    </row>
    <row r="178" spans="1:18" x14ac:dyDescent="0.2">
      <c r="A178" s="11">
        <v>44208</v>
      </c>
      <c r="B178" s="5" t="s">
        <v>242</v>
      </c>
      <c r="C178" s="10">
        <v>44197</v>
      </c>
      <c r="D178" s="5" t="s">
        <v>178</v>
      </c>
      <c r="E178" s="18">
        <v>9.1899999999999996E-2</v>
      </c>
      <c r="F178" s="8">
        <v>2047.3695</v>
      </c>
      <c r="G178" s="9">
        <v>1722978</v>
      </c>
      <c r="H178" s="18">
        <v>0</v>
      </c>
      <c r="I178" s="8">
        <v>0</v>
      </c>
      <c r="J178" s="9">
        <v>0</v>
      </c>
      <c r="K178" s="18">
        <v>9.1899999999999996E-2</v>
      </c>
      <c r="L178" s="8">
        <v>2047.3695</v>
      </c>
      <c r="M178" s="9">
        <v>1722978</v>
      </c>
      <c r="N178" s="29">
        <v>22.3825</v>
      </c>
      <c r="O178" s="30">
        <v>23.26</v>
      </c>
      <c r="P178" s="30">
        <v>22.2925</v>
      </c>
      <c r="Q178" s="30">
        <v>22.8475</v>
      </c>
      <c r="R178" s="31">
        <v>2.0799999999999999E-2</v>
      </c>
    </row>
    <row r="179" spans="1:18" x14ac:dyDescent="0.2">
      <c r="A179" s="11">
        <v>44209</v>
      </c>
      <c r="B179" s="5" t="s">
        <v>240</v>
      </c>
      <c r="C179" s="10">
        <v>44197</v>
      </c>
      <c r="D179" s="5" t="s">
        <v>178</v>
      </c>
      <c r="E179" s="18">
        <v>9.1999999999999998E-2</v>
      </c>
      <c r="F179" s="8">
        <v>2068.9495999999999</v>
      </c>
      <c r="G179" s="9">
        <v>1750684</v>
      </c>
      <c r="H179" s="18">
        <v>0</v>
      </c>
      <c r="I179" s="8">
        <v>0</v>
      </c>
      <c r="J179" s="9">
        <v>0</v>
      </c>
      <c r="K179" s="18">
        <v>9.1999999999999998E-2</v>
      </c>
      <c r="L179" s="8">
        <v>2068.9495999999999</v>
      </c>
      <c r="M179" s="9">
        <v>1750684</v>
      </c>
      <c r="N179" s="29">
        <v>22.8475</v>
      </c>
      <c r="O179" s="30">
        <v>24.047499999999999</v>
      </c>
      <c r="P179" s="30">
        <v>22.37</v>
      </c>
      <c r="Q179" s="30">
        <v>23.2925</v>
      </c>
      <c r="R179" s="31">
        <v>1.95E-2</v>
      </c>
    </row>
    <row r="180" spans="1:18" x14ac:dyDescent="0.2">
      <c r="A180" s="11">
        <v>44210</v>
      </c>
      <c r="B180" s="5" t="s">
        <v>243</v>
      </c>
      <c r="C180" s="10">
        <v>44197</v>
      </c>
      <c r="D180" s="5" t="s">
        <v>178</v>
      </c>
      <c r="E180" s="18">
        <v>3.32E-2</v>
      </c>
      <c r="F180" s="8">
        <v>2217.9238999999998</v>
      </c>
      <c r="G180" s="9">
        <v>1865786</v>
      </c>
      <c r="H180" s="18">
        <v>0</v>
      </c>
      <c r="I180" s="8">
        <v>0</v>
      </c>
      <c r="J180" s="9">
        <v>0</v>
      </c>
      <c r="K180" s="18">
        <v>3.32E-2</v>
      </c>
      <c r="L180" s="8">
        <v>2217.9238999999998</v>
      </c>
      <c r="M180" s="9">
        <v>1865786</v>
      </c>
      <c r="N180" s="29">
        <v>23.2925</v>
      </c>
      <c r="O180" s="30">
        <v>23.702500000000001</v>
      </c>
      <c r="P180" s="30">
        <v>22.807500000000001</v>
      </c>
      <c r="Q180" s="30">
        <v>23.0275</v>
      </c>
      <c r="R180" s="31">
        <v>-1.14E-2</v>
      </c>
    </row>
    <row r="181" spans="1:18" x14ac:dyDescent="0.2">
      <c r="A181" s="11">
        <v>44211</v>
      </c>
      <c r="B181" s="5" t="s">
        <v>241</v>
      </c>
      <c r="C181" s="10">
        <v>44197</v>
      </c>
      <c r="D181" s="5" t="s">
        <v>178</v>
      </c>
      <c r="E181" s="18">
        <v>8.1799999999999998E-2</v>
      </c>
      <c r="F181" s="8">
        <v>2088.3973000000001</v>
      </c>
      <c r="G181" s="9">
        <v>1769833</v>
      </c>
      <c r="H181" s="18">
        <v>0</v>
      </c>
      <c r="I181" s="8">
        <v>0</v>
      </c>
      <c r="J181" s="9">
        <v>0</v>
      </c>
      <c r="K181" s="18">
        <v>8.1799999999999998E-2</v>
      </c>
      <c r="L181" s="8">
        <v>2088.3973000000001</v>
      </c>
      <c r="M181" s="9">
        <v>1769833</v>
      </c>
      <c r="N181" s="29">
        <v>23.0275</v>
      </c>
      <c r="O181" s="30">
        <v>24.677499999999998</v>
      </c>
      <c r="P181" s="30">
        <v>23.0275</v>
      </c>
      <c r="Q181" s="30">
        <v>24.01</v>
      </c>
      <c r="R181" s="31">
        <v>4.2700000000000002E-2</v>
      </c>
    </row>
    <row r="182" spans="1:18" x14ac:dyDescent="0.2">
      <c r="A182" s="11">
        <v>44214</v>
      </c>
      <c r="B182" s="5" t="s">
        <v>244</v>
      </c>
      <c r="C182" s="10">
        <v>44197</v>
      </c>
      <c r="D182" s="5" t="s">
        <v>178</v>
      </c>
      <c r="E182" s="18">
        <v>0.14810000000000001</v>
      </c>
      <c r="F182" s="8">
        <v>2222.2031000000002</v>
      </c>
      <c r="G182" s="9">
        <v>1900755</v>
      </c>
      <c r="H182" s="18">
        <v>0</v>
      </c>
      <c r="I182" s="8">
        <v>0</v>
      </c>
      <c r="J182" s="9">
        <v>0</v>
      </c>
      <c r="K182" s="18">
        <v>0.14810000000000001</v>
      </c>
      <c r="L182" s="8">
        <v>2222.2031000000002</v>
      </c>
      <c r="M182" s="9">
        <v>1900755</v>
      </c>
      <c r="N182" s="29">
        <v>24.01</v>
      </c>
      <c r="O182" s="30">
        <v>25.412500000000001</v>
      </c>
      <c r="P182" s="30">
        <v>23.567499999999999</v>
      </c>
      <c r="Q182" s="30">
        <v>24.395</v>
      </c>
      <c r="R182" s="31">
        <v>1.6E-2</v>
      </c>
    </row>
    <row r="183" spans="1:18" x14ac:dyDescent="0.2">
      <c r="A183" s="11">
        <v>44215</v>
      </c>
      <c r="B183" s="5" t="s">
        <v>242</v>
      </c>
      <c r="C183" s="10">
        <v>44197</v>
      </c>
      <c r="D183" s="5" t="s">
        <v>178</v>
      </c>
      <c r="E183" s="18">
        <v>9.9400000000000002E-2</v>
      </c>
      <c r="F183" s="8">
        <v>2815.8924999999999</v>
      </c>
      <c r="G183" s="9">
        <v>2412099</v>
      </c>
      <c r="H183" s="18">
        <v>0</v>
      </c>
      <c r="I183" s="8">
        <v>0</v>
      </c>
      <c r="J183" s="9">
        <v>0</v>
      </c>
      <c r="K183" s="18">
        <v>9.9400000000000002E-2</v>
      </c>
      <c r="L183" s="8">
        <v>2815.8924999999999</v>
      </c>
      <c r="M183" s="9">
        <v>2412099</v>
      </c>
      <c r="N183" s="29">
        <v>24.395</v>
      </c>
      <c r="O183" s="30">
        <v>24.395</v>
      </c>
      <c r="P183" s="30">
        <v>20.36</v>
      </c>
      <c r="Q183" s="30">
        <v>22.897500000000001</v>
      </c>
      <c r="R183" s="31">
        <v>-6.1400000000000003E-2</v>
      </c>
    </row>
    <row r="184" spans="1:18" x14ac:dyDescent="0.2">
      <c r="A184" s="11">
        <v>44216</v>
      </c>
      <c r="B184" s="5" t="s">
        <v>240</v>
      </c>
      <c r="C184" s="10">
        <v>44197</v>
      </c>
      <c r="D184" s="5" t="s">
        <v>178</v>
      </c>
      <c r="E184" s="18">
        <v>7.6100000000000001E-2</v>
      </c>
      <c r="F184" s="8">
        <v>2845.9043999999999</v>
      </c>
      <c r="G184" s="9">
        <v>2451094</v>
      </c>
      <c r="H184" s="18">
        <v>0</v>
      </c>
      <c r="I184" s="8">
        <v>0</v>
      </c>
      <c r="J184" s="9">
        <v>0</v>
      </c>
      <c r="K184" s="18">
        <v>7.6100000000000001E-2</v>
      </c>
      <c r="L184" s="8">
        <v>2845.9043999999999</v>
      </c>
      <c r="M184" s="9">
        <v>2451094</v>
      </c>
      <c r="N184" s="29">
        <v>22.897500000000001</v>
      </c>
      <c r="O184" s="30">
        <v>23.184999999999999</v>
      </c>
      <c r="P184" s="30">
        <v>19.329999999999998</v>
      </c>
      <c r="Q184" s="30">
        <v>21.55</v>
      </c>
      <c r="R184" s="31">
        <v>-5.8799999999999998E-2</v>
      </c>
    </row>
    <row r="185" spans="1:18" x14ac:dyDescent="0.2">
      <c r="A185" s="11">
        <v>44217</v>
      </c>
      <c r="B185" s="5" t="s">
        <v>243</v>
      </c>
      <c r="C185" s="10">
        <v>44197</v>
      </c>
      <c r="D185" s="5" t="s">
        <v>178</v>
      </c>
      <c r="E185" s="18">
        <v>6.8900000000000003E-2</v>
      </c>
      <c r="F185" s="8">
        <v>2859.8105</v>
      </c>
      <c r="G185" s="9">
        <v>2450566</v>
      </c>
      <c r="H185" s="18">
        <v>0</v>
      </c>
      <c r="I185" s="8">
        <v>0</v>
      </c>
      <c r="J185" s="9">
        <v>0</v>
      </c>
      <c r="K185" s="18">
        <v>6.8900000000000003E-2</v>
      </c>
      <c r="L185" s="8">
        <v>2859.8105</v>
      </c>
      <c r="M185" s="9">
        <v>2450566</v>
      </c>
      <c r="N185" s="29">
        <v>21.55</v>
      </c>
      <c r="O185" s="30">
        <v>22.7775</v>
      </c>
      <c r="P185" s="30">
        <v>18.6175</v>
      </c>
      <c r="Q185" s="30">
        <v>22.18</v>
      </c>
      <c r="R185" s="31">
        <v>2.92E-2</v>
      </c>
    </row>
    <row r="186" spans="1:18" x14ac:dyDescent="0.2">
      <c r="A186" s="11">
        <v>44218</v>
      </c>
      <c r="B186" s="5" t="s">
        <v>241</v>
      </c>
      <c r="C186" s="10">
        <v>44197</v>
      </c>
      <c r="D186" s="5" t="s">
        <v>178</v>
      </c>
      <c r="E186" s="18">
        <v>7.1999999999999995E-2</v>
      </c>
      <c r="F186" s="8">
        <v>2912.2826</v>
      </c>
      <c r="G186" s="9">
        <v>2597037</v>
      </c>
      <c r="H186" s="18">
        <v>0</v>
      </c>
      <c r="I186" s="8">
        <v>0</v>
      </c>
      <c r="J186" s="9">
        <v>0</v>
      </c>
      <c r="K186" s="18">
        <v>7.1999999999999995E-2</v>
      </c>
      <c r="L186" s="8">
        <v>2912.2826</v>
      </c>
      <c r="M186" s="9">
        <v>2597037</v>
      </c>
      <c r="N186" s="29">
        <v>22.18</v>
      </c>
      <c r="O186" s="30">
        <v>23.04</v>
      </c>
      <c r="P186" s="30">
        <v>18.73</v>
      </c>
      <c r="Q186" s="30">
        <v>22.422499999999999</v>
      </c>
      <c r="R186" s="31">
        <v>1.09E-2</v>
      </c>
    </row>
    <row r="187" spans="1:18" x14ac:dyDescent="0.2">
      <c r="A187" s="11">
        <v>44221</v>
      </c>
      <c r="B187" s="5" t="s">
        <v>244</v>
      </c>
      <c r="C187" s="10">
        <v>44197</v>
      </c>
      <c r="D187" s="5" t="s">
        <v>178</v>
      </c>
      <c r="E187" s="18">
        <v>0.1152</v>
      </c>
      <c r="F187" s="8">
        <v>2675.0781000000002</v>
      </c>
      <c r="G187" s="9">
        <v>2237212</v>
      </c>
      <c r="H187" s="18">
        <v>0</v>
      </c>
      <c r="I187" s="8">
        <v>0</v>
      </c>
      <c r="J187" s="9">
        <v>0</v>
      </c>
      <c r="K187" s="18">
        <v>0.1152</v>
      </c>
      <c r="L187" s="8">
        <v>2675.0781000000002</v>
      </c>
      <c r="M187" s="9">
        <v>2237212</v>
      </c>
      <c r="N187" s="29">
        <v>22.422499999999999</v>
      </c>
      <c r="O187" s="30">
        <v>23.81</v>
      </c>
      <c r="P187" s="30">
        <v>20.337499999999999</v>
      </c>
      <c r="Q187" s="30">
        <v>23.245000000000001</v>
      </c>
      <c r="R187" s="31">
        <v>3.6700000000000003E-2</v>
      </c>
    </row>
    <row r="188" spans="1:18" x14ac:dyDescent="0.2">
      <c r="A188" s="11">
        <v>44223</v>
      </c>
      <c r="B188" s="5" t="s">
        <v>240</v>
      </c>
      <c r="C188" s="10">
        <v>44197</v>
      </c>
      <c r="D188" s="5" t="s">
        <v>178</v>
      </c>
      <c r="E188" s="18">
        <v>6.54E-2</v>
      </c>
      <c r="F188" s="8">
        <v>2711.1790000000001</v>
      </c>
      <c r="G188" s="9">
        <v>2269390</v>
      </c>
      <c r="H188" s="18">
        <v>0</v>
      </c>
      <c r="I188" s="8">
        <v>0</v>
      </c>
      <c r="J188" s="9">
        <v>0</v>
      </c>
      <c r="K188" s="18">
        <v>6.54E-2</v>
      </c>
      <c r="L188" s="8">
        <v>2711.1790000000001</v>
      </c>
      <c r="M188" s="9">
        <v>2269390</v>
      </c>
      <c r="N188" s="29">
        <v>23.245000000000001</v>
      </c>
      <c r="O188" s="30">
        <v>24.747499999999999</v>
      </c>
      <c r="P188" s="30">
        <v>20.83</v>
      </c>
      <c r="Q188" s="30">
        <v>24.392499999999998</v>
      </c>
      <c r="R188" s="31">
        <v>4.9399999999999999E-2</v>
      </c>
    </row>
    <row r="189" spans="1:18" x14ac:dyDescent="0.2">
      <c r="A189" s="11">
        <v>44224</v>
      </c>
      <c r="B189" s="5" t="s">
        <v>243</v>
      </c>
      <c r="C189" s="10">
        <v>44197</v>
      </c>
      <c r="D189" s="5" t="s">
        <v>178</v>
      </c>
      <c r="E189" s="18">
        <v>6.0199999999999997E-2</v>
      </c>
      <c r="F189" s="8">
        <v>2726.7905000000001</v>
      </c>
      <c r="G189" s="9">
        <v>2311918</v>
      </c>
      <c r="H189" s="18">
        <v>0</v>
      </c>
      <c r="I189" s="8">
        <v>0</v>
      </c>
      <c r="J189" s="9">
        <v>0</v>
      </c>
      <c r="K189" s="18">
        <v>6.0199999999999997E-2</v>
      </c>
      <c r="L189" s="8">
        <v>2726.7905000000001</v>
      </c>
      <c r="M189" s="9">
        <v>2311918</v>
      </c>
      <c r="N189" s="29">
        <v>24.392499999999998</v>
      </c>
      <c r="O189" s="30">
        <v>25.295000000000002</v>
      </c>
      <c r="P189" s="30">
        <v>23.434999999999999</v>
      </c>
      <c r="Q189" s="30">
        <v>24.29</v>
      </c>
      <c r="R189" s="31">
        <v>-4.1999999999999997E-3</v>
      </c>
    </row>
    <row r="190" spans="1:18" x14ac:dyDescent="0.2">
      <c r="A190" s="11">
        <v>44225</v>
      </c>
      <c r="B190" s="5" t="s">
        <v>241</v>
      </c>
      <c r="C190" s="10">
        <v>44197</v>
      </c>
      <c r="D190" s="5" t="s">
        <v>178</v>
      </c>
      <c r="E190" s="18">
        <v>0.1002</v>
      </c>
      <c r="F190" s="8">
        <v>3080.5666000000001</v>
      </c>
      <c r="G190" s="9">
        <v>2735908</v>
      </c>
      <c r="H190" s="18">
        <v>0</v>
      </c>
      <c r="I190" s="8">
        <v>0</v>
      </c>
      <c r="J190" s="9">
        <v>0</v>
      </c>
      <c r="K190" s="18">
        <v>0.1002</v>
      </c>
      <c r="L190" s="8">
        <v>3080.5666000000001</v>
      </c>
      <c r="M190" s="9">
        <v>2735908</v>
      </c>
      <c r="N190" s="29">
        <v>24.29</v>
      </c>
      <c r="O190" s="30">
        <v>25.99</v>
      </c>
      <c r="P190" s="30">
        <v>22.08</v>
      </c>
      <c r="Q190" s="30">
        <v>25.342500000000001</v>
      </c>
      <c r="R190" s="31">
        <v>4.3299999999999998E-2</v>
      </c>
    </row>
    <row r="191" spans="1:18" x14ac:dyDescent="0.2">
      <c r="A191" s="11">
        <v>44228</v>
      </c>
      <c r="B191" s="5" t="s">
        <v>244</v>
      </c>
      <c r="C191" s="10">
        <v>44228</v>
      </c>
      <c r="D191" s="5" t="s">
        <v>178</v>
      </c>
      <c r="E191" s="18">
        <v>0.1202</v>
      </c>
      <c r="F191" s="8">
        <v>2689.2460000000001</v>
      </c>
      <c r="G191" s="9">
        <v>2224571</v>
      </c>
      <c r="H191" s="18">
        <v>0</v>
      </c>
      <c r="I191" s="8">
        <v>0</v>
      </c>
      <c r="J191" s="9">
        <v>0</v>
      </c>
      <c r="K191" s="18">
        <v>0.1202</v>
      </c>
      <c r="L191" s="8">
        <v>2689.2460000000001</v>
      </c>
      <c r="M191" s="9">
        <v>2224571</v>
      </c>
      <c r="N191" s="29">
        <v>25.342500000000001</v>
      </c>
      <c r="O191" s="30">
        <v>25.925000000000001</v>
      </c>
      <c r="P191" s="30">
        <v>22.6</v>
      </c>
      <c r="Q191" s="30">
        <v>23.322500000000002</v>
      </c>
      <c r="R191" s="31">
        <v>-7.9699999999999993E-2</v>
      </c>
    </row>
    <row r="192" spans="1:18" x14ac:dyDescent="0.2">
      <c r="A192" s="11">
        <v>44229</v>
      </c>
      <c r="B192" s="5" t="s">
        <v>242</v>
      </c>
      <c r="C192" s="10">
        <v>44228</v>
      </c>
      <c r="D192" s="5" t="s">
        <v>178</v>
      </c>
      <c r="E192" s="18">
        <v>0.22159999999999999</v>
      </c>
      <c r="F192" s="8">
        <v>1949.8882000000001</v>
      </c>
      <c r="G192" s="9">
        <v>1884579</v>
      </c>
      <c r="H192" s="18">
        <v>0</v>
      </c>
      <c r="I192" s="8">
        <v>0</v>
      </c>
      <c r="J192" s="9">
        <v>0</v>
      </c>
      <c r="K192" s="18">
        <v>0.22159999999999999</v>
      </c>
      <c r="L192" s="8">
        <v>1949.8882000000001</v>
      </c>
      <c r="M192" s="9">
        <v>1884579</v>
      </c>
      <c r="N192" s="29">
        <v>23.322500000000002</v>
      </c>
      <c r="O192" s="30">
        <v>23.61</v>
      </c>
      <c r="P192" s="30">
        <v>21.002500000000001</v>
      </c>
      <c r="Q192" s="30">
        <v>23.344999999999999</v>
      </c>
      <c r="R192" s="31">
        <v>1E-3</v>
      </c>
    </row>
    <row r="193" spans="1:18" x14ac:dyDescent="0.2">
      <c r="A193" s="11">
        <v>44230</v>
      </c>
      <c r="B193" s="5" t="s">
        <v>240</v>
      </c>
      <c r="C193" s="10">
        <v>44228</v>
      </c>
      <c r="D193" s="5" t="s">
        <v>178</v>
      </c>
      <c r="E193" s="18">
        <v>0.14449999999999999</v>
      </c>
      <c r="F193" s="8">
        <v>2628.5392999999999</v>
      </c>
      <c r="G193" s="9">
        <v>2568990</v>
      </c>
      <c r="H193" s="18">
        <v>0</v>
      </c>
      <c r="I193" s="8">
        <v>0</v>
      </c>
      <c r="J193" s="9">
        <v>0</v>
      </c>
      <c r="K193" s="18">
        <v>0.14449999999999999</v>
      </c>
      <c r="L193" s="8">
        <v>2628.5392999999999</v>
      </c>
      <c r="M193" s="9">
        <v>2568990</v>
      </c>
      <c r="N193" s="29">
        <v>23.344999999999999</v>
      </c>
      <c r="O193" s="30">
        <v>24.197500000000002</v>
      </c>
      <c r="P193" s="30">
        <v>20.947500000000002</v>
      </c>
      <c r="Q193" s="30">
        <v>23.745000000000001</v>
      </c>
      <c r="R193" s="31">
        <v>1.7100000000000001E-2</v>
      </c>
    </row>
    <row r="194" spans="1:18" x14ac:dyDescent="0.2">
      <c r="A194" s="11">
        <v>44231</v>
      </c>
      <c r="B194" s="5" t="s">
        <v>243</v>
      </c>
      <c r="C194" s="10">
        <v>44228</v>
      </c>
      <c r="D194" s="5" t="s">
        <v>178</v>
      </c>
      <c r="E194" s="18">
        <v>9.9699999999999997E-2</v>
      </c>
      <c r="F194" s="8">
        <v>2896.3528000000001</v>
      </c>
      <c r="G194" s="9">
        <v>2477881</v>
      </c>
      <c r="H194" s="18">
        <v>0</v>
      </c>
      <c r="I194" s="8">
        <v>0</v>
      </c>
      <c r="J194" s="9">
        <v>0</v>
      </c>
      <c r="K194" s="18">
        <v>9.9699999999999997E-2</v>
      </c>
      <c r="L194" s="8">
        <v>2896.3528000000001</v>
      </c>
      <c r="M194" s="9">
        <v>2477881</v>
      </c>
      <c r="N194" s="29">
        <v>23.745000000000001</v>
      </c>
      <c r="O194" s="30">
        <v>23.932500000000001</v>
      </c>
      <c r="P194" s="30">
        <v>22.09</v>
      </c>
      <c r="Q194" s="30">
        <v>23.122499999999999</v>
      </c>
      <c r="R194" s="31">
        <v>-2.6200000000000001E-2</v>
      </c>
    </row>
    <row r="195" spans="1:18" x14ac:dyDescent="0.2">
      <c r="A195" s="11">
        <v>44232</v>
      </c>
      <c r="B195" s="5" t="s">
        <v>241</v>
      </c>
      <c r="C195" s="10">
        <v>44228</v>
      </c>
      <c r="D195" s="5" t="s">
        <v>178</v>
      </c>
      <c r="E195" s="18">
        <v>7.6999999999999999E-2</v>
      </c>
      <c r="F195" s="8">
        <v>3453.2842000000001</v>
      </c>
      <c r="G195" s="9">
        <v>3041927</v>
      </c>
      <c r="H195" s="18">
        <v>0</v>
      </c>
      <c r="I195" s="8">
        <v>0</v>
      </c>
      <c r="J195" s="9">
        <v>0</v>
      </c>
      <c r="K195" s="18">
        <v>7.6999999999999999E-2</v>
      </c>
      <c r="L195" s="8">
        <v>3453.2842000000001</v>
      </c>
      <c r="M195" s="9">
        <v>3041927</v>
      </c>
      <c r="N195" s="29">
        <v>23.122499999999999</v>
      </c>
      <c r="O195" s="30">
        <v>23.934999999999999</v>
      </c>
      <c r="P195" s="30">
        <v>20.079999999999998</v>
      </c>
      <c r="Q195" s="30">
        <v>23.414999999999999</v>
      </c>
      <c r="R195" s="31">
        <v>1.2699999999999999E-2</v>
      </c>
    </row>
    <row r="196" spans="1:18" x14ac:dyDescent="0.2">
      <c r="A196" s="11">
        <v>44235</v>
      </c>
      <c r="B196" s="5" t="s">
        <v>244</v>
      </c>
      <c r="C196" s="10">
        <v>44228</v>
      </c>
      <c r="D196" s="5" t="s">
        <v>178</v>
      </c>
      <c r="E196" s="18">
        <v>0.1158</v>
      </c>
      <c r="F196" s="8">
        <v>2899.3204000000001</v>
      </c>
      <c r="G196" s="9">
        <v>2841078</v>
      </c>
      <c r="H196" s="18">
        <v>0</v>
      </c>
      <c r="I196" s="8">
        <v>0</v>
      </c>
      <c r="J196" s="9">
        <v>0</v>
      </c>
      <c r="K196" s="18">
        <v>0.1158</v>
      </c>
      <c r="L196" s="8">
        <v>2899.3204000000001</v>
      </c>
      <c r="M196" s="9">
        <v>2841078</v>
      </c>
      <c r="N196" s="29">
        <v>23.414999999999999</v>
      </c>
      <c r="O196" s="30">
        <v>24.344999999999999</v>
      </c>
      <c r="P196" s="30">
        <v>22.177499999999998</v>
      </c>
      <c r="Q196" s="30">
        <v>23.9575</v>
      </c>
      <c r="R196" s="31">
        <v>2.3199999999999998E-2</v>
      </c>
    </row>
    <row r="197" spans="1:18" x14ac:dyDescent="0.2">
      <c r="A197" s="11">
        <v>44236</v>
      </c>
      <c r="B197" s="5" t="s">
        <v>242</v>
      </c>
      <c r="C197" s="10">
        <v>44228</v>
      </c>
      <c r="D197" s="5" t="s">
        <v>178</v>
      </c>
      <c r="E197" s="18">
        <v>8.0199999999999994E-2</v>
      </c>
      <c r="F197" s="8">
        <v>2742.6178</v>
      </c>
      <c r="G197" s="9">
        <v>2496719</v>
      </c>
      <c r="H197" s="18">
        <v>0</v>
      </c>
      <c r="I197" s="8">
        <v>0</v>
      </c>
      <c r="J197" s="9">
        <v>0</v>
      </c>
      <c r="K197" s="18">
        <v>8.0199999999999994E-2</v>
      </c>
      <c r="L197" s="8">
        <v>2742.6178</v>
      </c>
      <c r="M197" s="9">
        <v>2496719</v>
      </c>
      <c r="N197" s="29">
        <v>23.9575</v>
      </c>
      <c r="O197" s="30">
        <v>24.467500000000001</v>
      </c>
      <c r="P197" s="30">
        <v>21.432500000000001</v>
      </c>
      <c r="Q197" s="30">
        <v>24.27</v>
      </c>
      <c r="R197" s="31">
        <v>1.2999999999999999E-2</v>
      </c>
    </row>
    <row r="198" spans="1:18" x14ac:dyDescent="0.2">
      <c r="A198" s="11">
        <v>44237</v>
      </c>
      <c r="B198" s="5" t="s">
        <v>240</v>
      </c>
      <c r="C198" s="10">
        <v>44228</v>
      </c>
      <c r="D198" s="5" t="s">
        <v>178</v>
      </c>
      <c r="E198" s="18">
        <v>6.9599999999999995E-2</v>
      </c>
      <c r="F198" s="8">
        <v>2864.0491999999999</v>
      </c>
      <c r="G198" s="9">
        <v>2360805</v>
      </c>
      <c r="H198" s="18">
        <v>0</v>
      </c>
      <c r="I198" s="8">
        <v>0</v>
      </c>
      <c r="J198" s="9">
        <v>0</v>
      </c>
      <c r="K198" s="18">
        <v>6.9599999999999995E-2</v>
      </c>
      <c r="L198" s="8">
        <v>2864.0491999999999</v>
      </c>
      <c r="M198" s="9">
        <v>2360805</v>
      </c>
      <c r="N198" s="29">
        <v>24.27</v>
      </c>
      <c r="O198" s="30">
        <v>24.954999999999998</v>
      </c>
      <c r="P198" s="30">
        <v>20.907499999999999</v>
      </c>
      <c r="Q198" s="30">
        <v>23.952500000000001</v>
      </c>
      <c r="R198" s="31">
        <v>-1.3100000000000001E-2</v>
      </c>
    </row>
    <row r="199" spans="1:18" x14ac:dyDescent="0.2">
      <c r="A199" s="11">
        <v>44238</v>
      </c>
      <c r="B199" s="5" t="s">
        <v>243</v>
      </c>
      <c r="C199" s="10">
        <v>44228</v>
      </c>
      <c r="D199" s="5" t="s">
        <v>178</v>
      </c>
      <c r="E199" s="18">
        <v>7.6799999999999993E-2</v>
      </c>
      <c r="F199" s="8">
        <v>3057.5668000000001</v>
      </c>
      <c r="G199" s="9">
        <v>2612751</v>
      </c>
      <c r="H199" s="18">
        <v>0</v>
      </c>
      <c r="I199" s="8">
        <v>0</v>
      </c>
      <c r="J199" s="9">
        <v>0</v>
      </c>
      <c r="K199" s="18">
        <v>7.6799999999999993E-2</v>
      </c>
      <c r="L199" s="8">
        <v>3057.5668000000001</v>
      </c>
      <c r="M199" s="9">
        <v>2612751</v>
      </c>
      <c r="N199" s="29">
        <v>23.952500000000001</v>
      </c>
      <c r="O199" s="30">
        <v>24.2225</v>
      </c>
      <c r="P199" s="30">
        <v>21.017499999999998</v>
      </c>
      <c r="Q199" s="30">
        <v>23.045000000000002</v>
      </c>
      <c r="R199" s="31">
        <v>-3.7900000000000003E-2</v>
      </c>
    </row>
    <row r="200" spans="1:18" x14ac:dyDescent="0.2">
      <c r="A200" s="11">
        <v>44239</v>
      </c>
      <c r="B200" s="5" t="s">
        <v>241</v>
      </c>
      <c r="C200" s="10">
        <v>44228</v>
      </c>
      <c r="D200" s="5" t="s">
        <v>178</v>
      </c>
      <c r="E200" s="18">
        <v>4.3299999999999998E-2</v>
      </c>
      <c r="F200" s="8">
        <v>3058.2354</v>
      </c>
      <c r="G200" s="9">
        <v>2717199</v>
      </c>
      <c r="H200" s="18">
        <v>0</v>
      </c>
      <c r="I200" s="8">
        <v>0</v>
      </c>
      <c r="J200" s="9">
        <v>0</v>
      </c>
      <c r="K200" s="18">
        <v>4.3299999999999998E-2</v>
      </c>
      <c r="L200" s="8">
        <v>3058.2354</v>
      </c>
      <c r="M200" s="9">
        <v>2717199</v>
      </c>
      <c r="N200" s="29">
        <v>0</v>
      </c>
      <c r="O200" s="30">
        <v>0</v>
      </c>
      <c r="P200" s="30">
        <v>0</v>
      </c>
      <c r="Q200" s="30">
        <v>23.045000000000002</v>
      </c>
      <c r="R200" s="31"/>
    </row>
    <row r="201" spans="1:18" x14ac:dyDescent="0.2">
      <c r="A201" s="11">
        <v>44242</v>
      </c>
      <c r="B201" s="5" t="s">
        <v>244</v>
      </c>
      <c r="C201" s="10">
        <v>44228</v>
      </c>
      <c r="D201" s="5" t="s">
        <v>178</v>
      </c>
      <c r="E201" s="18">
        <v>0.1479</v>
      </c>
      <c r="F201" s="8">
        <v>2775.2937999999999</v>
      </c>
      <c r="G201" s="9">
        <v>2500908</v>
      </c>
      <c r="H201" s="18">
        <v>0</v>
      </c>
      <c r="I201" s="8">
        <v>0</v>
      </c>
      <c r="J201" s="9">
        <v>0</v>
      </c>
      <c r="K201" s="18">
        <v>0.1479</v>
      </c>
      <c r="L201" s="8">
        <v>2775.2937999999999</v>
      </c>
      <c r="M201" s="9">
        <v>2500908</v>
      </c>
      <c r="N201" s="29">
        <v>22.0425</v>
      </c>
      <c r="O201" s="30">
        <v>22.39</v>
      </c>
      <c r="P201" s="30">
        <v>20.822500000000002</v>
      </c>
      <c r="Q201" s="30">
        <v>21.475000000000001</v>
      </c>
      <c r="R201" s="31">
        <v>-2.5700000000000001E-2</v>
      </c>
    </row>
    <row r="202" spans="1:18" x14ac:dyDescent="0.2">
      <c r="A202" s="11">
        <v>44243</v>
      </c>
      <c r="B202" s="5" t="s">
        <v>242</v>
      </c>
      <c r="C202" s="10">
        <v>44228</v>
      </c>
      <c r="D202" s="5" t="s">
        <v>178</v>
      </c>
      <c r="E202" s="18">
        <v>9.5299999999999996E-2</v>
      </c>
      <c r="F202" s="8">
        <v>2782.6302999999998</v>
      </c>
      <c r="G202" s="9">
        <v>2378923</v>
      </c>
      <c r="H202" s="18">
        <v>0</v>
      </c>
      <c r="I202" s="8">
        <v>0</v>
      </c>
      <c r="J202" s="9">
        <v>0</v>
      </c>
      <c r="K202" s="18">
        <v>9.5299999999999996E-2</v>
      </c>
      <c r="L202" s="8">
        <v>2782.6302999999998</v>
      </c>
      <c r="M202" s="9">
        <v>2378923</v>
      </c>
      <c r="N202" s="29">
        <v>21.475000000000001</v>
      </c>
      <c r="O202" s="30">
        <v>22.114999999999998</v>
      </c>
      <c r="P202" s="30">
        <v>20.535</v>
      </c>
      <c r="Q202" s="30">
        <v>21.78</v>
      </c>
      <c r="R202" s="31">
        <v>1.4200000000000001E-2</v>
      </c>
    </row>
    <row r="203" spans="1:18" x14ac:dyDescent="0.2">
      <c r="A203" s="11">
        <v>44244</v>
      </c>
      <c r="B203" s="5" t="s">
        <v>240</v>
      </c>
      <c r="C203" s="10">
        <v>44228</v>
      </c>
      <c r="D203" s="5" t="s">
        <v>178</v>
      </c>
      <c r="E203" s="18">
        <v>7.1999999999999995E-2</v>
      </c>
      <c r="F203" s="8">
        <v>2772.0304999999998</v>
      </c>
      <c r="G203" s="9">
        <v>2347222</v>
      </c>
      <c r="H203" s="18">
        <v>0</v>
      </c>
      <c r="I203" s="8">
        <v>0</v>
      </c>
      <c r="J203" s="9">
        <v>0</v>
      </c>
      <c r="K203" s="18">
        <v>7.1999999999999995E-2</v>
      </c>
      <c r="L203" s="8">
        <v>2772.0304999999998</v>
      </c>
      <c r="M203" s="9">
        <v>2347222</v>
      </c>
      <c r="N203" s="29">
        <v>21.78</v>
      </c>
      <c r="O203" s="30">
        <v>21.88</v>
      </c>
      <c r="P203" s="30">
        <v>21.0975</v>
      </c>
      <c r="Q203" s="30">
        <v>21.504999999999999</v>
      </c>
      <c r="R203" s="31">
        <v>-1.26E-2</v>
      </c>
    </row>
    <row r="204" spans="1:18" x14ac:dyDescent="0.2">
      <c r="A204" s="11">
        <v>44245</v>
      </c>
      <c r="B204" s="5" t="s">
        <v>243</v>
      </c>
      <c r="C204" s="10">
        <v>44228</v>
      </c>
      <c r="D204" s="5" t="s">
        <v>178</v>
      </c>
      <c r="E204" s="18">
        <v>7.4200000000000002E-2</v>
      </c>
      <c r="F204" s="8">
        <v>3053.7896999999998</v>
      </c>
      <c r="G204" s="9">
        <v>2469912</v>
      </c>
      <c r="H204" s="18">
        <v>0</v>
      </c>
      <c r="I204" s="8">
        <v>0</v>
      </c>
      <c r="J204" s="9">
        <v>0</v>
      </c>
      <c r="K204" s="18">
        <v>7.4200000000000002E-2</v>
      </c>
      <c r="L204" s="8">
        <v>3053.7896999999998</v>
      </c>
      <c r="M204" s="9">
        <v>2469912</v>
      </c>
      <c r="N204" s="29">
        <v>21.504999999999999</v>
      </c>
      <c r="O204" s="30">
        <v>22.085000000000001</v>
      </c>
      <c r="P204" s="30">
        <v>19.962499999999999</v>
      </c>
      <c r="Q204" s="30">
        <v>21.5425</v>
      </c>
      <c r="R204" s="31">
        <v>1.6999999999999999E-3</v>
      </c>
    </row>
    <row r="205" spans="1:18" x14ac:dyDescent="0.2">
      <c r="A205" s="11">
        <v>44246</v>
      </c>
      <c r="B205" s="5" t="s">
        <v>241</v>
      </c>
      <c r="C205" s="10">
        <v>44228</v>
      </c>
      <c r="D205" s="5" t="s">
        <v>178</v>
      </c>
      <c r="E205" s="18">
        <v>2.24E-2</v>
      </c>
      <c r="F205" s="8">
        <v>2886.8825999999999</v>
      </c>
      <c r="G205" s="9">
        <v>2328568</v>
      </c>
      <c r="H205" s="18">
        <v>0</v>
      </c>
      <c r="I205" s="8">
        <v>0</v>
      </c>
      <c r="J205" s="9">
        <v>0</v>
      </c>
      <c r="K205" s="18">
        <v>2.24E-2</v>
      </c>
      <c r="L205" s="8">
        <v>2886.8825999999999</v>
      </c>
      <c r="M205" s="9">
        <v>2328568</v>
      </c>
      <c r="N205" s="29">
        <v>21.5425</v>
      </c>
      <c r="O205" s="30">
        <v>22.8675</v>
      </c>
      <c r="P205" s="30">
        <v>19.344999999999999</v>
      </c>
      <c r="Q205" s="30">
        <v>22.25</v>
      </c>
      <c r="R205" s="31">
        <v>3.2800000000000003E-2</v>
      </c>
    </row>
    <row r="206" spans="1:18" x14ac:dyDescent="0.2">
      <c r="A206" s="11">
        <v>44249</v>
      </c>
      <c r="B206" s="5" t="s">
        <v>244</v>
      </c>
      <c r="C206" s="10">
        <v>44228</v>
      </c>
      <c r="D206" s="5" t="s">
        <v>178</v>
      </c>
      <c r="E206" s="18">
        <v>0.1313</v>
      </c>
      <c r="F206" s="8">
        <v>3204.8787000000002</v>
      </c>
      <c r="G206" s="9">
        <v>2622232</v>
      </c>
      <c r="H206" s="18">
        <v>0</v>
      </c>
      <c r="I206" s="8">
        <v>0</v>
      </c>
      <c r="J206" s="9">
        <v>0</v>
      </c>
      <c r="K206" s="18">
        <v>0.1313</v>
      </c>
      <c r="L206" s="8">
        <v>3204.8787000000002</v>
      </c>
      <c r="M206" s="9">
        <v>2622232</v>
      </c>
      <c r="N206" s="29">
        <v>22.25</v>
      </c>
      <c r="O206" s="30">
        <v>25.82</v>
      </c>
      <c r="P206" s="30">
        <v>20.022500000000001</v>
      </c>
      <c r="Q206" s="30">
        <v>25.47</v>
      </c>
      <c r="R206" s="31">
        <v>0.1447</v>
      </c>
    </row>
    <row r="207" spans="1:18" x14ac:dyDescent="0.2">
      <c r="A207" s="11">
        <v>44250</v>
      </c>
      <c r="B207" s="5" t="s">
        <v>242</v>
      </c>
      <c r="C207" s="10">
        <v>44228</v>
      </c>
      <c r="D207" s="5" t="s">
        <v>178</v>
      </c>
      <c r="E207" s="18">
        <v>0.1</v>
      </c>
      <c r="F207" s="8">
        <v>3156.7329</v>
      </c>
      <c r="G207" s="9">
        <v>2744646</v>
      </c>
      <c r="H207" s="18">
        <v>0</v>
      </c>
      <c r="I207" s="8">
        <v>0</v>
      </c>
      <c r="J207" s="9">
        <v>0</v>
      </c>
      <c r="K207" s="18">
        <v>0.1</v>
      </c>
      <c r="L207" s="8">
        <v>3156.7329</v>
      </c>
      <c r="M207" s="9">
        <v>2744646</v>
      </c>
      <c r="N207" s="29">
        <v>25.47</v>
      </c>
      <c r="O207" s="30">
        <v>25.642499999999998</v>
      </c>
      <c r="P207" s="30">
        <v>23.857500000000002</v>
      </c>
      <c r="Q207" s="30">
        <v>25.227499999999999</v>
      </c>
      <c r="R207" s="31">
        <v>-9.4999999999999998E-3</v>
      </c>
    </row>
    <row r="208" spans="1:18" x14ac:dyDescent="0.2">
      <c r="A208" s="11">
        <v>44251</v>
      </c>
      <c r="B208" s="5" t="s">
        <v>240</v>
      </c>
      <c r="C208" s="10">
        <v>44228</v>
      </c>
      <c r="D208" s="5" t="s">
        <v>178</v>
      </c>
      <c r="E208" s="18">
        <v>5.6000000000000001E-2</v>
      </c>
      <c r="F208" s="8">
        <v>3128.0036</v>
      </c>
      <c r="G208" s="9">
        <v>2674033</v>
      </c>
      <c r="H208" s="18">
        <v>0</v>
      </c>
      <c r="I208" s="8">
        <v>0</v>
      </c>
      <c r="J208" s="9">
        <v>0</v>
      </c>
      <c r="K208" s="18">
        <v>5.6000000000000001E-2</v>
      </c>
      <c r="L208" s="8">
        <v>3128.0036</v>
      </c>
      <c r="M208" s="9">
        <v>2674033</v>
      </c>
      <c r="N208" s="29">
        <v>25.227499999999999</v>
      </c>
      <c r="O208" s="30">
        <v>25.227499999999999</v>
      </c>
      <c r="P208" s="30">
        <v>23.482500000000002</v>
      </c>
      <c r="Q208" s="30">
        <v>24.1675</v>
      </c>
      <c r="R208" s="31">
        <v>-4.2000000000000003E-2</v>
      </c>
    </row>
    <row r="209" spans="1:18" x14ac:dyDescent="0.2">
      <c r="A209" s="11">
        <v>44252</v>
      </c>
      <c r="B209" s="5" t="s">
        <v>243</v>
      </c>
      <c r="C209" s="10">
        <v>44228</v>
      </c>
      <c r="D209" s="5" t="s">
        <v>178</v>
      </c>
      <c r="E209" s="18">
        <v>8.6599999999999996E-2</v>
      </c>
      <c r="F209" s="8">
        <v>3320.7053999999998</v>
      </c>
      <c r="G209" s="9">
        <v>2711789</v>
      </c>
      <c r="H209" s="18">
        <v>0</v>
      </c>
      <c r="I209" s="8">
        <v>0</v>
      </c>
      <c r="J209" s="9">
        <v>0</v>
      </c>
      <c r="K209" s="18">
        <v>8.6599999999999996E-2</v>
      </c>
      <c r="L209" s="8">
        <v>3320.7053999999998</v>
      </c>
      <c r="M209" s="9">
        <v>2711789</v>
      </c>
      <c r="N209" s="29">
        <v>24.1675</v>
      </c>
      <c r="O209" s="30">
        <v>24.1675</v>
      </c>
      <c r="P209" s="30">
        <v>22.627500000000001</v>
      </c>
      <c r="Q209" s="30">
        <v>22.892499999999998</v>
      </c>
      <c r="R209" s="31">
        <v>-5.28E-2</v>
      </c>
    </row>
    <row r="210" spans="1:18" x14ac:dyDescent="0.2">
      <c r="A210" s="11">
        <v>44253</v>
      </c>
      <c r="B210" s="5" t="s">
        <v>241</v>
      </c>
      <c r="C210" s="10">
        <v>44228</v>
      </c>
      <c r="D210" s="5" t="s">
        <v>178</v>
      </c>
      <c r="E210" s="18">
        <v>3.3599999999999998E-2</v>
      </c>
      <c r="F210" s="8">
        <v>3049.8168999999998</v>
      </c>
      <c r="G210" s="9">
        <v>2548473</v>
      </c>
      <c r="H210" s="18">
        <v>0</v>
      </c>
      <c r="I210" s="8">
        <v>0</v>
      </c>
      <c r="J210" s="9">
        <v>0</v>
      </c>
      <c r="K210" s="18">
        <v>3.3599999999999998E-2</v>
      </c>
      <c r="L210" s="8">
        <v>3049.8168999999998</v>
      </c>
      <c r="M210" s="9">
        <v>2548473</v>
      </c>
      <c r="N210" s="29">
        <v>22.892499999999998</v>
      </c>
      <c r="O210" s="30">
        <v>29.645</v>
      </c>
      <c r="P210" s="30">
        <v>22.892499999999998</v>
      </c>
      <c r="Q210" s="30">
        <v>28.142499999999998</v>
      </c>
      <c r="R210" s="31">
        <v>0.2293</v>
      </c>
    </row>
    <row r="211" spans="1:18" x14ac:dyDescent="0.2">
      <c r="A211" s="11">
        <v>44256</v>
      </c>
      <c r="B211" s="5" t="s">
        <v>244</v>
      </c>
      <c r="C211" s="10">
        <v>44256</v>
      </c>
      <c r="D211" s="5" t="s">
        <v>178</v>
      </c>
      <c r="E211" s="18">
        <v>0.1037</v>
      </c>
      <c r="F211" s="8">
        <v>2727.8917000000001</v>
      </c>
      <c r="G211" s="9">
        <v>2198138</v>
      </c>
      <c r="H211" s="18">
        <v>0</v>
      </c>
      <c r="I211" s="8">
        <v>0</v>
      </c>
      <c r="J211" s="9">
        <v>0</v>
      </c>
      <c r="K211" s="18">
        <v>0.1037</v>
      </c>
      <c r="L211" s="8">
        <v>2727.8917000000001</v>
      </c>
      <c r="M211" s="9">
        <v>2198138</v>
      </c>
      <c r="N211" s="29">
        <v>28.142499999999998</v>
      </c>
      <c r="O211" s="30">
        <v>28.142499999999998</v>
      </c>
      <c r="P211" s="30">
        <v>24.95</v>
      </c>
      <c r="Q211" s="30">
        <v>25.625</v>
      </c>
      <c r="R211" s="31">
        <v>-8.9499999999999996E-2</v>
      </c>
    </row>
    <row r="212" spans="1:18" x14ac:dyDescent="0.2">
      <c r="A212" s="11">
        <v>44257</v>
      </c>
      <c r="B212" s="5" t="s">
        <v>242</v>
      </c>
      <c r="C212" s="10">
        <v>44256</v>
      </c>
      <c r="D212" s="5" t="s">
        <v>178</v>
      </c>
      <c r="E212" s="18">
        <v>0.10580000000000001</v>
      </c>
      <c r="F212" s="8">
        <v>2889.4539</v>
      </c>
      <c r="G212" s="9">
        <v>2458792</v>
      </c>
      <c r="H212" s="18">
        <v>0</v>
      </c>
      <c r="I212" s="8">
        <v>0</v>
      </c>
      <c r="J212" s="9">
        <v>0</v>
      </c>
      <c r="K212" s="18">
        <v>0.10580000000000001</v>
      </c>
      <c r="L212" s="8">
        <v>2889.4539</v>
      </c>
      <c r="M212" s="9">
        <v>2458792</v>
      </c>
      <c r="N212" s="29">
        <v>25.625</v>
      </c>
      <c r="O212" s="30">
        <v>25.625</v>
      </c>
      <c r="P212" s="30">
        <v>23.21</v>
      </c>
      <c r="Q212" s="30">
        <v>23.605</v>
      </c>
      <c r="R212" s="31">
        <v>-7.8799999999999995E-2</v>
      </c>
    </row>
    <row r="213" spans="1:18" x14ac:dyDescent="0.2">
      <c r="A213" s="11">
        <v>44258</v>
      </c>
      <c r="B213" s="5" t="s">
        <v>240</v>
      </c>
      <c r="C213" s="10">
        <v>44256</v>
      </c>
      <c r="D213" s="5" t="s">
        <v>178</v>
      </c>
      <c r="E213" s="18">
        <v>7.8100000000000003E-2</v>
      </c>
      <c r="F213" s="8">
        <v>2839.0671000000002</v>
      </c>
      <c r="G213" s="9">
        <v>2521138</v>
      </c>
      <c r="H213" s="18">
        <v>0</v>
      </c>
      <c r="I213" s="8">
        <v>0</v>
      </c>
      <c r="J213" s="9">
        <v>0</v>
      </c>
      <c r="K213" s="18">
        <v>7.8100000000000003E-2</v>
      </c>
      <c r="L213" s="8">
        <v>2839.0671000000002</v>
      </c>
      <c r="M213" s="9">
        <v>2521138</v>
      </c>
      <c r="N213" s="29">
        <v>23.605</v>
      </c>
      <c r="O213" s="30">
        <v>23.605</v>
      </c>
      <c r="P213" s="30">
        <v>21.815000000000001</v>
      </c>
      <c r="Q213" s="30">
        <v>22.09</v>
      </c>
      <c r="R213" s="31">
        <v>-6.4199999999999993E-2</v>
      </c>
    </row>
    <row r="214" spans="1:18" x14ac:dyDescent="0.2">
      <c r="A214" s="11">
        <v>44259</v>
      </c>
      <c r="B214" s="5" t="s">
        <v>243</v>
      </c>
      <c r="C214" s="10">
        <v>44256</v>
      </c>
      <c r="D214" s="5" t="s">
        <v>178</v>
      </c>
      <c r="E214" s="18">
        <v>0.13550000000000001</v>
      </c>
      <c r="F214" s="8">
        <v>3178.5441999999998</v>
      </c>
      <c r="G214" s="9">
        <v>2693924</v>
      </c>
      <c r="H214" s="18">
        <v>0</v>
      </c>
      <c r="I214" s="8">
        <v>0</v>
      </c>
      <c r="J214" s="9">
        <v>0</v>
      </c>
      <c r="K214" s="18">
        <v>0.13550000000000001</v>
      </c>
      <c r="L214" s="8">
        <v>3178.5441999999998</v>
      </c>
      <c r="M214" s="9">
        <v>2693924</v>
      </c>
      <c r="N214" s="29">
        <v>22.09</v>
      </c>
      <c r="O214" s="30">
        <v>24.577500000000001</v>
      </c>
      <c r="P214" s="30">
        <v>22.09</v>
      </c>
      <c r="Q214" s="30">
        <v>24.15</v>
      </c>
      <c r="R214" s="31">
        <v>9.3299999999999994E-2</v>
      </c>
    </row>
    <row r="215" spans="1:18" x14ac:dyDescent="0.2">
      <c r="A215" s="11">
        <v>44260</v>
      </c>
      <c r="B215" s="5" t="s">
        <v>241</v>
      </c>
      <c r="C215" s="10">
        <v>44256</v>
      </c>
      <c r="D215" s="5" t="s">
        <v>178</v>
      </c>
      <c r="E215" s="18">
        <v>4.0300000000000002E-2</v>
      </c>
      <c r="F215" s="8">
        <v>3140.7550000000001</v>
      </c>
      <c r="G215" s="9">
        <v>2642693</v>
      </c>
      <c r="H215" s="18">
        <v>0</v>
      </c>
      <c r="I215" s="8">
        <v>0</v>
      </c>
      <c r="J215" s="9">
        <v>0</v>
      </c>
      <c r="K215" s="18">
        <v>4.0300000000000002E-2</v>
      </c>
      <c r="L215" s="8">
        <v>3140.7550000000001</v>
      </c>
      <c r="M215" s="9">
        <v>2642693</v>
      </c>
      <c r="N215" s="29">
        <v>24.15</v>
      </c>
      <c r="O215" s="30">
        <v>26.407499999999999</v>
      </c>
      <c r="P215" s="30">
        <v>22.862500000000001</v>
      </c>
      <c r="Q215" s="30">
        <v>25.56</v>
      </c>
      <c r="R215" s="31">
        <v>5.8400000000000001E-2</v>
      </c>
    </row>
    <row r="216" spans="1:18" x14ac:dyDescent="0.2">
      <c r="A216" s="11">
        <v>44263</v>
      </c>
      <c r="B216" s="5" t="s">
        <v>244</v>
      </c>
      <c r="C216" s="10">
        <v>44256</v>
      </c>
      <c r="D216" s="5" t="s">
        <v>178</v>
      </c>
      <c r="E216" s="18">
        <v>0.1145</v>
      </c>
      <c r="F216" s="8">
        <v>2542.2017000000001</v>
      </c>
      <c r="G216" s="9">
        <v>2037351</v>
      </c>
      <c r="H216" s="18">
        <v>0</v>
      </c>
      <c r="I216" s="8">
        <v>0</v>
      </c>
      <c r="J216" s="9">
        <v>0</v>
      </c>
      <c r="K216" s="18">
        <v>0.1145</v>
      </c>
      <c r="L216" s="8">
        <v>2542.2017000000001</v>
      </c>
      <c r="M216" s="9">
        <v>2037351</v>
      </c>
      <c r="N216" s="29">
        <v>25.56</v>
      </c>
      <c r="O216" s="30">
        <v>25.6525</v>
      </c>
      <c r="P216" s="30">
        <v>21.202500000000001</v>
      </c>
      <c r="Q216" s="30">
        <v>24.675000000000001</v>
      </c>
      <c r="R216" s="31">
        <v>-3.4599999999999999E-2</v>
      </c>
    </row>
    <row r="217" spans="1:18" x14ac:dyDescent="0.2">
      <c r="A217" s="11">
        <v>44264</v>
      </c>
      <c r="B217" s="5" t="s">
        <v>242</v>
      </c>
      <c r="C217" s="10">
        <v>44256</v>
      </c>
      <c r="D217" s="5" t="s">
        <v>178</v>
      </c>
      <c r="E217" s="18">
        <v>0.1163</v>
      </c>
      <c r="F217" s="8">
        <v>3215.1754999999998</v>
      </c>
      <c r="G217" s="9">
        <v>2751096</v>
      </c>
      <c r="H217" s="18">
        <v>0</v>
      </c>
      <c r="I217" s="8">
        <v>0</v>
      </c>
      <c r="J217" s="9">
        <v>0</v>
      </c>
      <c r="K217" s="18">
        <v>0.1163</v>
      </c>
      <c r="L217" s="8">
        <v>3215.1754999999998</v>
      </c>
      <c r="M217" s="9">
        <v>2751096</v>
      </c>
      <c r="N217" s="29">
        <v>24.675000000000001</v>
      </c>
      <c r="O217" s="30">
        <v>24.675000000000001</v>
      </c>
      <c r="P217" s="30">
        <v>21.4375</v>
      </c>
      <c r="Q217" s="30">
        <v>22.495000000000001</v>
      </c>
      <c r="R217" s="31">
        <v>-8.8300000000000003E-2</v>
      </c>
    </row>
    <row r="218" spans="1:18" x14ac:dyDescent="0.2">
      <c r="A218" s="11">
        <v>44265</v>
      </c>
      <c r="B218" s="5" t="s">
        <v>240</v>
      </c>
      <c r="C218" s="10">
        <v>44256</v>
      </c>
      <c r="D218" s="5" t="s">
        <v>178</v>
      </c>
      <c r="E218" s="18">
        <v>7.7799999999999994E-2</v>
      </c>
      <c r="F218" s="8">
        <v>2880.6880999999998</v>
      </c>
      <c r="G218" s="9">
        <v>2506878</v>
      </c>
      <c r="H218" s="18">
        <v>0</v>
      </c>
      <c r="I218" s="8">
        <v>0</v>
      </c>
      <c r="J218" s="9">
        <v>0</v>
      </c>
      <c r="K218" s="18">
        <v>7.7799999999999994E-2</v>
      </c>
      <c r="L218" s="8">
        <v>2880.6880999999998</v>
      </c>
      <c r="M218" s="9">
        <v>2506878</v>
      </c>
      <c r="N218" s="29">
        <v>22.495000000000001</v>
      </c>
      <c r="O218" s="30">
        <v>22.495000000000001</v>
      </c>
      <c r="P218" s="30">
        <v>19.315000000000001</v>
      </c>
      <c r="Q218" s="30">
        <v>20.747499999999999</v>
      </c>
      <c r="R218" s="31">
        <v>-7.7700000000000005E-2</v>
      </c>
    </row>
    <row r="219" spans="1:18" x14ac:dyDescent="0.2">
      <c r="A219" s="11">
        <v>44267</v>
      </c>
      <c r="B219" s="5" t="s">
        <v>241</v>
      </c>
      <c r="C219" s="10">
        <v>44256</v>
      </c>
      <c r="D219" s="5" t="s">
        <v>178</v>
      </c>
      <c r="E219" s="18">
        <v>3.3599999999999998E-2</v>
      </c>
      <c r="F219" s="8">
        <v>3083.7710000000002</v>
      </c>
      <c r="G219" s="9">
        <v>2576876</v>
      </c>
      <c r="H219" s="18">
        <v>0</v>
      </c>
      <c r="I219" s="8">
        <v>0</v>
      </c>
      <c r="J219" s="9">
        <v>0</v>
      </c>
      <c r="K219" s="18">
        <v>3.3599999999999998E-2</v>
      </c>
      <c r="L219" s="8">
        <v>3083.7710000000002</v>
      </c>
      <c r="M219" s="9">
        <v>2576876</v>
      </c>
      <c r="N219" s="29">
        <v>20.747499999999999</v>
      </c>
      <c r="O219" s="30">
        <v>22.67</v>
      </c>
      <c r="P219" s="30">
        <v>18.537500000000001</v>
      </c>
      <c r="Q219" s="30">
        <v>21.7075</v>
      </c>
      <c r="R219" s="31">
        <v>4.6300000000000001E-2</v>
      </c>
    </row>
    <row r="220" spans="1:18" x14ac:dyDescent="0.2">
      <c r="A220" s="11">
        <v>44270</v>
      </c>
      <c r="B220" s="5" t="s">
        <v>244</v>
      </c>
      <c r="C220" s="10">
        <v>44256</v>
      </c>
      <c r="D220" s="5" t="s">
        <v>178</v>
      </c>
      <c r="E220" s="18">
        <v>0.115</v>
      </c>
      <c r="F220" s="8">
        <v>2701.0140000000001</v>
      </c>
      <c r="G220" s="9">
        <v>2296153</v>
      </c>
      <c r="H220" s="18">
        <v>0</v>
      </c>
      <c r="I220" s="8">
        <v>0</v>
      </c>
      <c r="J220" s="9">
        <v>0</v>
      </c>
      <c r="K220" s="18">
        <v>0.115</v>
      </c>
      <c r="L220" s="8">
        <v>2701.0140000000001</v>
      </c>
      <c r="M220" s="9">
        <v>2296153</v>
      </c>
      <c r="N220" s="29">
        <v>21.7075</v>
      </c>
      <c r="O220" s="30">
        <v>22.932500000000001</v>
      </c>
      <c r="P220" s="30">
        <v>20.995000000000001</v>
      </c>
      <c r="Q220" s="30">
        <v>21.227499999999999</v>
      </c>
      <c r="R220" s="31">
        <v>-2.2100000000000002E-2</v>
      </c>
    </row>
    <row r="221" spans="1:18" x14ac:dyDescent="0.2">
      <c r="A221" s="11">
        <v>44271</v>
      </c>
      <c r="B221" s="5" t="s">
        <v>242</v>
      </c>
      <c r="C221" s="10">
        <v>44256</v>
      </c>
      <c r="D221" s="5" t="s">
        <v>178</v>
      </c>
      <c r="E221" s="18">
        <v>0.15790000000000001</v>
      </c>
      <c r="F221" s="8">
        <v>3092.3305999999998</v>
      </c>
      <c r="G221" s="9">
        <v>2669938</v>
      </c>
      <c r="H221" s="18">
        <v>0</v>
      </c>
      <c r="I221" s="8">
        <v>0</v>
      </c>
      <c r="J221" s="9">
        <v>0</v>
      </c>
      <c r="K221" s="18">
        <v>0.15790000000000001</v>
      </c>
      <c r="L221" s="8">
        <v>3092.3305999999998</v>
      </c>
      <c r="M221" s="9">
        <v>2669938</v>
      </c>
      <c r="N221" s="29">
        <v>21.227499999999999</v>
      </c>
      <c r="O221" s="30">
        <v>21.227499999999999</v>
      </c>
      <c r="P221" s="30">
        <v>18.0625</v>
      </c>
      <c r="Q221" s="30">
        <v>20.190000000000001</v>
      </c>
      <c r="R221" s="31">
        <v>-4.8899999999999999E-2</v>
      </c>
    </row>
    <row r="222" spans="1:18" x14ac:dyDescent="0.2">
      <c r="A222" s="11">
        <v>44272</v>
      </c>
      <c r="B222" s="5" t="s">
        <v>240</v>
      </c>
      <c r="C222" s="10">
        <v>44256</v>
      </c>
      <c r="D222" s="5" t="s">
        <v>178</v>
      </c>
      <c r="E222" s="18">
        <v>0.12709999999999999</v>
      </c>
      <c r="F222" s="8">
        <v>3088.8980999999999</v>
      </c>
      <c r="G222" s="9">
        <v>2567462</v>
      </c>
      <c r="H222" s="18">
        <v>0</v>
      </c>
      <c r="I222" s="8">
        <v>0</v>
      </c>
      <c r="J222" s="9">
        <v>0</v>
      </c>
      <c r="K222" s="18">
        <v>0.12709999999999999</v>
      </c>
      <c r="L222" s="8">
        <v>3088.8980999999999</v>
      </c>
      <c r="M222" s="9">
        <v>2567462</v>
      </c>
      <c r="N222" s="29">
        <v>20.190000000000001</v>
      </c>
      <c r="O222" s="30">
        <v>20.420000000000002</v>
      </c>
      <c r="P222" s="30">
        <v>18.62</v>
      </c>
      <c r="Q222" s="30">
        <v>20.157499999999999</v>
      </c>
      <c r="R222" s="31">
        <v>-1.6000000000000001E-3</v>
      </c>
    </row>
    <row r="223" spans="1:18" x14ac:dyDescent="0.2">
      <c r="A223" s="11">
        <v>44273</v>
      </c>
      <c r="B223" s="5" t="s">
        <v>243</v>
      </c>
      <c r="C223" s="10">
        <v>44256</v>
      </c>
      <c r="D223" s="5" t="s">
        <v>178</v>
      </c>
      <c r="E223" s="18">
        <v>0.1331</v>
      </c>
      <c r="F223" s="8">
        <v>2985.5126</v>
      </c>
      <c r="G223" s="9">
        <v>2429294</v>
      </c>
      <c r="H223" s="18">
        <v>0</v>
      </c>
      <c r="I223" s="8">
        <v>0</v>
      </c>
      <c r="J223" s="9">
        <v>0</v>
      </c>
      <c r="K223" s="18">
        <v>0.1331</v>
      </c>
      <c r="L223" s="8">
        <v>2985.5126</v>
      </c>
      <c r="M223" s="9">
        <v>2429294</v>
      </c>
      <c r="N223" s="29">
        <v>20.157499999999999</v>
      </c>
      <c r="O223" s="30">
        <v>20.947500000000002</v>
      </c>
      <c r="P223" s="30">
        <v>16.682500000000001</v>
      </c>
      <c r="Q223" s="30">
        <v>20.079999999999998</v>
      </c>
      <c r="R223" s="31">
        <v>-3.8E-3</v>
      </c>
    </row>
    <row r="224" spans="1:18" x14ac:dyDescent="0.2">
      <c r="A224" s="11">
        <v>44274</v>
      </c>
      <c r="B224" s="5" t="s">
        <v>241</v>
      </c>
      <c r="C224" s="10">
        <v>44256</v>
      </c>
      <c r="D224" s="5" t="s">
        <v>178</v>
      </c>
      <c r="E224" s="18">
        <v>8.0100000000000005E-2</v>
      </c>
      <c r="F224" s="8">
        <v>2924.5866999999998</v>
      </c>
      <c r="G224" s="9">
        <v>2571397</v>
      </c>
      <c r="H224" s="18">
        <v>0</v>
      </c>
      <c r="I224" s="8">
        <v>0</v>
      </c>
      <c r="J224" s="9">
        <v>0</v>
      </c>
      <c r="K224" s="18">
        <v>8.0100000000000005E-2</v>
      </c>
      <c r="L224" s="8">
        <v>2924.5866999999998</v>
      </c>
      <c r="M224" s="9">
        <v>2571397</v>
      </c>
      <c r="N224" s="29">
        <v>20.079999999999998</v>
      </c>
      <c r="O224" s="30">
        <v>21.864999999999998</v>
      </c>
      <c r="P224" s="30">
        <v>18.725000000000001</v>
      </c>
      <c r="Q224" s="30">
        <v>19.987500000000001</v>
      </c>
      <c r="R224" s="31">
        <v>-4.5999999999999999E-3</v>
      </c>
    </row>
    <row r="225" spans="1:18" x14ac:dyDescent="0.2">
      <c r="A225" s="11">
        <v>44277</v>
      </c>
      <c r="B225" s="5" t="s">
        <v>244</v>
      </c>
      <c r="C225" s="10">
        <v>44256</v>
      </c>
      <c r="D225" s="5" t="s">
        <v>178</v>
      </c>
      <c r="E225" s="18">
        <v>0.15260000000000001</v>
      </c>
      <c r="F225" s="8">
        <v>2834.6878999999999</v>
      </c>
      <c r="G225" s="9">
        <v>2246275</v>
      </c>
      <c r="H225" s="18">
        <v>0</v>
      </c>
      <c r="I225" s="8">
        <v>0</v>
      </c>
      <c r="J225" s="9">
        <v>0</v>
      </c>
      <c r="K225" s="18">
        <v>0.15260000000000001</v>
      </c>
      <c r="L225" s="8">
        <v>2834.6878999999999</v>
      </c>
      <c r="M225" s="9">
        <v>2246275</v>
      </c>
      <c r="N225" s="29">
        <v>19.987500000000001</v>
      </c>
      <c r="O225" s="30">
        <v>21.232500000000002</v>
      </c>
      <c r="P225" s="30">
        <v>18.97</v>
      </c>
      <c r="Q225" s="30">
        <v>20.4925</v>
      </c>
      <c r="R225" s="31">
        <v>2.53E-2</v>
      </c>
    </row>
    <row r="226" spans="1:18" x14ac:dyDescent="0.2">
      <c r="A226" s="11">
        <v>44278</v>
      </c>
      <c r="B226" s="5" t="s">
        <v>242</v>
      </c>
      <c r="C226" s="10">
        <v>44256</v>
      </c>
      <c r="D226" s="5" t="s">
        <v>178</v>
      </c>
      <c r="E226" s="18">
        <v>0.1139</v>
      </c>
      <c r="F226" s="8">
        <v>2923.1761000000001</v>
      </c>
      <c r="G226" s="9">
        <v>2320797</v>
      </c>
      <c r="H226" s="18">
        <v>0</v>
      </c>
      <c r="I226" s="8">
        <v>0</v>
      </c>
      <c r="J226" s="9">
        <v>0</v>
      </c>
      <c r="K226" s="18">
        <v>0.1139</v>
      </c>
      <c r="L226" s="8">
        <v>2923.1761000000001</v>
      </c>
      <c r="M226" s="9">
        <v>2320797</v>
      </c>
      <c r="N226" s="29">
        <v>20.4925</v>
      </c>
      <c r="O226" s="30">
        <v>22.135000000000002</v>
      </c>
      <c r="P226" s="30">
        <v>20.4925</v>
      </c>
      <c r="Q226" s="30">
        <v>20.664999999999999</v>
      </c>
      <c r="R226" s="31">
        <v>8.3999999999999995E-3</v>
      </c>
    </row>
    <row r="227" spans="1:18" x14ac:dyDescent="0.2">
      <c r="A227" s="11">
        <v>44279</v>
      </c>
      <c r="B227" s="5" t="s">
        <v>240</v>
      </c>
      <c r="C227" s="10">
        <v>44256</v>
      </c>
      <c r="D227" s="5" t="s">
        <v>178</v>
      </c>
      <c r="E227" s="18">
        <v>0.1241</v>
      </c>
      <c r="F227" s="8">
        <v>2965.9578999999999</v>
      </c>
      <c r="G227" s="9">
        <v>2361008</v>
      </c>
      <c r="H227" s="18">
        <v>0</v>
      </c>
      <c r="I227" s="8">
        <v>0</v>
      </c>
      <c r="J227" s="9">
        <v>0</v>
      </c>
      <c r="K227" s="18">
        <v>0.1241</v>
      </c>
      <c r="L227" s="8">
        <v>2965.9578999999999</v>
      </c>
      <c r="M227" s="9">
        <v>2361008</v>
      </c>
      <c r="N227" s="29">
        <v>20.664999999999999</v>
      </c>
      <c r="O227" s="30">
        <v>22.6875</v>
      </c>
      <c r="P227" s="30">
        <v>19.745000000000001</v>
      </c>
      <c r="Q227" s="30">
        <v>22.454999999999998</v>
      </c>
      <c r="R227" s="31">
        <v>8.6599999999999996E-2</v>
      </c>
    </row>
    <row r="228" spans="1:18" x14ac:dyDescent="0.2">
      <c r="A228" s="11">
        <v>44280</v>
      </c>
      <c r="B228" s="5" t="s">
        <v>243</v>
      </c>
      <c r="C228" s="10">
        <v>44256</v>
      </c>
      <c r="D228" s="5" t="s">
        <v>178</v>
      </c>
      <c r="E228" s="18">
        <v>8.9599999999999999E-2</v>
      </c>
      <c r="F228" s="8">
        <v>3047.07</v>
      </c>
      <c r="G228" s="9">
        <v>2451914</v>
      </c>
      <c r="H228" s="18">
        <v>0</v>
      </c>
      <c r="I228" s="8">
        <v>0</v>
      </c>
      <c r="J228" s="9">
        <v>0</v>
      </c>
      <c r="K228" s="18">
        <v>8.9599999999999999E-2</v>
      </c>
      <c r="L228" s="8">
        <v>3047.07</v>
      </c>
      <c r="M228" s="9">
        <v>2451914</v>
      </c>
      <c r="N228" s="29">
        <v>22.454999999999998</v>
      </c>
      <c r="O228" s="30">
        <v>23.3125</v>
      </c>
      <c r="P228" s="30">
        <v>21.12</v>
      </c>
      <c r="Q228" s="30">
        <v>22.697500000000002</v>
      </c>
      <c r="R228" s="31">
        <v>1.0800000000000001E-2</v>
      </c>
    </row>
    <row r="229" spans="1:18" x14ac:dyDescent="0.2">
      <c r="A229" s="11">
        <v>44281</v>
      </c>
      <c r="B229" s="5" t="s">
        <v>241</v>
      </c>
      <c r="C229" s="10">
        <v>44256</v>
      </c>
      <c r="D229" s="5" t="s">
        <v>178</v>
      </c>
      <c r="E229" s="18">
        <v>3.6900000000000002E-2</v>
      </c>
      <c r="F229" s="8">
        <v>3008.0544</v>
      </c>
      <c r="G229" s="9">
        <v>2530838</v>
      </c>
      <c r="H229" s="18">
        <v>0</v>
      </c>
      <c r="I229" s="8">
        <v>0</v>
      </c>
      <c r="J229" s="9">
        <v>0</v>
      </c>
      <c r="K229" s="18">
        <v>3.6900000000000002E-2</v>
      </c>
      <c r="L229" s="8">
        <v>3008.0544</v>
      </c>
      <c r="M229" s="9">
        <v>2530838</v>
      </c>
      <c r="N229" s="29">
        <v>22.697500000000002</v>
      </c>
      <c r="O229" s="30">
        <v>22.9175</v>
      </c>
      <c r="P229" s="30">
        <v>18.225000000000001</v>
      </c>
      <c r="Q229" s="30">
        <v>20.65</v>
      </c>
      <c r="R229" s="31">
        <v>-9.0200000000000002E-2</v>
      </c>
    </row>
    <row r="230" spans="1:18" x14ac:dyDescent="0.2">
      <c r="A230" s="11">
        <v>44285</v>
      </c>
      <c r="B230" s="5" t="s">
        <v>242</v>
      </c>
      <c r="C230" s="10">
        <v>44256</v>
      </c>
      <c r="D230" s="5" t="s">
        <v>178</v>
      </c>
      <c r="E230" s="18">
        <v>0.21310000000000001</v>
      </c>
      <c r="F230" s="8">
        <v>2969.5565999999999</v>
      </c>
      <c r="G230" s="9">
        <v>2356644</v>
      </c>
      <c r="H230" s="18">
        <v>0</v>
      </c>
      <c r="I230" s="8">
        <v>0</v>
      </c>
      <c r="J230" s="9">
        <v>0</v>
      </c>
      <c r="K230" s="18">
        <v>0.21310000000000001</v>
      </c>
      <c r="L230" s="8">
        <v>2969.5565999999999</v>
      </c>
      <c r="M230" s="9">
        <v>2356644</v>
      </c>
      <c r="N230" s="29">
        <v>0</v>
      </c>
      <c r="O230" s="30">
        <v>0</v>
      </c>
      <c r="P230" s="30">
        <v>0</v>
      </c>
      <c r="Q230" s="30">
        <v>20.65</v>
      </c>
      <c r="R230" s="31"/>
    </row>
    <row r="231" spans="1:18" x14ac:dyDescent="0.2">
      <c r="A231" s="11">
        <v>44286</v>
      </c>
      <c r="B231" s="5" t="s">
        <v>240</v>
      </c>
      <c r="C231" s="10">
        <v>44256</v>
      </c>
      <c r="D231" s="5" t="s">
        <v>178</v>
      </c>
      <c r="E231" s="18">
        <v>6.3899999999999998E-2</v>
      </c>
      <c r="F231" s="8">
        <v>3084.7469999999998</v>
      </c>
      <c r="G231" s="9">
        <v>2475808</v>
      </c>
      <c r="H231" s="18">
        <v>0</v>
      </c>
      <c r="I231" s="8">
        <v>0</v>
      </c>
      <c r="J231" s="9">
        <v>0</v>
      </c>
      <c r="K231" s="18">
        <v>6.3899999999999998E-2</v>
      </c>
      <c r="L231" s="8">
        <v>3084.7469999999998</v>
      </c>
      <c r="M231" s="9">
        <v>2475808</v>
      </c>
      <c r="N231" s="29">
        <v>20.484999999999999</v>
      </c>
      <c r="O231" s="30">
        <v>20.83</v>
      </c>
      <c r="P231" s="30">
        <v>19.995000000000001</v>
      </c>
      <c r="Q231" s="30">
        <v>20.645</v>
      </c>
      <c r="R231" s="31">
        <v>7.7999999999999996E-3</v>
      </c>
    </row>
    <row r="232" spans="1:18" x14ac:dyDescent="0.2">
      <c r="A232" s="11">
        <v>44287</v>
      </c>
      <c r="B232" s="5" t="s">
        <v>243</v>
      </c>
      <c r="C232" s="10">
        <v>44287</v>
      </c>
      <c r="D232" s="5" t="s">
        <v>179</v>
      </c>
      <c r="E232" s="18">
        <v>8.7999999999999995E-2</v>
      </c>
      <c r="F232" s="8">
        <v>3136.2773000000002</v>
      </c>
      <c r="G232" s="9">
        <v>2640514</v>
      </c>
      <c r="H232" s="18">
        <v>0</v>
      </c>
      <c r="I232" s="8">
        <v>0</v>
      </c>
      <c r="J232" s="9">
        <v>0</v>
      </c>
      <c r="K232" s="18">
        <v>8.7999999999999995E-2</v>
      </c>
      <c r="L232" s="8">
        <v>3136.2773000000002</v>
      </c>
      <c r="M232" s="9">
        <v>2640514</v>
      </c>
      <c r="N232" s="29">
        <v>20.645</v>
      </c>
      <c r="O232" s="30">
        <v>20.675000000000001</v>
      </c>
      <c r="P232" s="30">
        <v>19.73</v>
      </c>
      <c r="Q232" s="30">
        <v>19.987500000000001</v>
      </c>
      <c r="R232" s="31">
        <v>-3.1800000000000002E-2</v>
      </c>
    </row>
    <row r="233" spans="1:18" x14ac:dyDescent="0.2">
      <c r="A233" s="11">
        <v>44291</v>
      </c>
      <c r="B233" s="5" t="s">
        <v>244</v>
      </c>
      <c r="C233" s="10">
        <v>44287</v>
      </c>
      <c r="D233" s="5" t="s">
        <v>179</v>
      </c>
      <c r="E233" s="18">
        <v>9.5799999999999996E-2</v>
      </c>
      <c r="F233" s="8">
        <v>3121.4360999999999</v>
      </c>
      <c r="G233" s="9">
        <v>2501593</v>
      </c>
      <c r="H233" s="18">
        <v>0</v>
      </c>
      <c r="I233" s="8">
        <v>0</v>
      </c>
      <c r="J233" s="9">
        <v>0</v>
      </c>
      <c r="K233" s="18">
        <v>9.5799999999999996E-2</v>
      </c>
      <c r="L233" s="8">
        <v>3121.4360999999999</v>
      </c>
      <c r="M233" s="9">
        <v>2501593</v>
      </c>
      <c r="N233" s="29">
        <v>19.987500000000001</v>
      </c>
      <c r="O233" s="30">
        <v>23.305</v>
      </c>
      <c r="P233" s="30">
        <v>19.987500000000001</v>
      </c>
      <c r="Q233" s="30">
        <v>21.215</v>
      </c>
      <c r="R233" s="31">
        <v>6.1400000000000003E-2</v>
      </c>
    </row>
    <row r="234" spans="1:18" x14ac:dyDescent="0.2">
      <c r="A234" s="11">
        <v>44292</v>
      </c>
      <c r="B234" s="5" t="s">
        <v>242</v>
      </c>
      <c r="C234" s="10">
        <v>44287</v>
      </c>
      <c r="D234" s="5" t="s">
        <v>179</v>
      </c>
      <c r="E234" s="18">
        <v>6.9099999999999995E-2</v>
      </c>
      <c r="F234" s="8">
        <v>3105.8072000000002</v>
      </c>
      <c r="G234" s="9">
        <v>2497919</v>
      </c>
      <c r="H234" s="18">
        <v>0</v>
      </c>
      <c r="I234" s="8">
        <v>0</v>
      </c>
      <c r="J234" s="9">
        <v>0</v>
      </c>
      <c r="K234" s="18">
        <v>6.9099999999999995E-2</v>
      </c>
      <c r="L234" s="8">
        <v>3105.8072000000002</v>
      </c>
      <c r="M234" s="9">
        <v>2497919</v>
      </c>
      <c r="N234" s="29">
        <v>21.215</v>
      </c>
      <c r="O234" s="30">
        <v>22.24</v>
      </c>
      <c r="P234" s="30">
        <v>19.805</v>
      </c>
      <c r="Q234" s="30">
        <v>20.84</v>
      </c>
      <c r="R234" s="31">
        <v>-1.77E-2</v>
      </c>
    </row>
    <row r="235" spans="1:18" x14ac:dyDescent="0.2">
      <c r="A235" s="11">
        <v>44293</v>
      </c>
      <c r="B235" s="5" t="s">
        <v>240</v>
      </c>
      <c r="C235" s="10">
        <v>44287</v>
      </c>
      <c r="D235" s="5" t="s">
        <v>179</v>
      </c>
      <c r="E235" s="18">
        <v>5.8700000000000002E-2</v>
      </c>
      <c r="F235" s="8">
        <v>3177.7109999999998</v>
      </c>
      <c r="G235" s="9">
        <v>2549379</v>
      </c>
      <c r="H235" s="18">
        <v>0</v>
      </c>
      <c r="I235" s="8">
        <v>0</v>
      </c>
      <c r="J235" s="9">
        <v>0</v>
      </c>
      <c r="K235" s="18">
        <v>5.8700000000000002E-2</v>
      </c>
      <c r="L235" s="8">
        <v>3177.7109999999998</v>
      </c>
      <c r="M235" s="9">
        <v>2549379</v>
      </c>
      <c r="N235" s="29">
        <v>20.84</v>
      </c>
      <c r="O235" s="30">
        <v>21.297499999999999</v>
      </c>
      <c r="P235" s="30">
        <v>19.43</v>
      </c>
      <c r="Q235" s="30">
        <v>20.247499999999999</v>
      </c>
      <c r="R235" s="31">
        <v>-2.8400000000000002E-2</v>
      </c>
    </row>
    <row r="236" spans="1:18" x14ac:dyDescent="0.2">
      <c r="A236" s="11">
        <v>44294</v>
      </c>
      <c r="B236" s="5" t="s">
        <v>243</v>
      </c>
      <c r="C236" s="10">
        <v>44287</v>
      </c>
      <c r="D236" s="5" t="s">
        <v>179</v>
      </c>
      <c r="E236" s="18">
        <v>5.04E-2</v>
      </c>
      <c r="F236" s="8">
        <v>3216.212</v>
      </c>
      <c r="G236" s="9">
        <v>2640667</v>
      </c>
      <c r="H236" s="18">
        <v>0</v>
      </c>
      <c r="I236" s="8">
        <v>0</v>
      </c>
      <c r="J236" s="9">
        <v>0</v>
      </c>
      <c r="K236" s="18">
        <v>5.04E-2</v>
      </c>
      <c r="L236" s="8">
        <v>3216.212</v>
      </c>
      <c r="M236" s="9">
        <v>2640667</v>
      </c>
      <c r="N236" s="29">
        <v>20.247499999999999</v>
      </c>
      <c r="O236" s="30">
        <v>20.585000000000001</v>
      </c>
      <c r="P236" s="30">
        <v>19.170000000000002</v>
      </c>
      <c r="Q236" s="30">
        <v>20.3125</v>
      </c>
      <c r="R236" s="31">
        <v>3.2000000000000002E-3</v>
      </c>
    </row>
    <row r="237" spans="1:18" x14ac:dyDescent="0.2">
      <c r="A237" s="11">
        <v>44295</v>
      </c>
      <c r="B237" s="5" t="s">
        <v>241</v>
      </c>
      <c r="C237" s="10">
        <v>44287</v>
      </c>
      <c r="D237" s="5" t="s">
        <v>179</v>
      </c>
      <c r="E237" s="18">
        <v>2.5000000000000001E-2</v>
      </c>
      <c r="F237" s="8">
        <v>3179.0418</v>
      </c>
      <c r="G237" s="9">
        <v>2658768</v>
      </c>
      <c r="H237" s="18">
        <v>0</v>
      </c>
      <c r="I237" s="8">
        <v>0</v>
      </c>
      <c r="J237" s="9">
        <v>0</v>
      </c>
      <c r="K237" s="18">
        <v>2.5000000000000001E-2</v>
      </c>
      <c r="L237" s="8">
        <v>3179.0418</v>
      </c>
      <c r="M237" s="9">
        <v>2658768</v>
      </c>
      <c r="N237" s="29">
        <v>20.3125</v>
      </c>
      <c r="O237" s="30">
        <v>20.967500000000001</v>
      </c>
      <c r="P237" s="30">
        <v>19.682500000000001</v>
      </c>
      <c r="Q237" s="30">
        <v>19.785</v>
      </c>
      <c r="R237" s="31">
        <v>-2.5999999999999999E-2</v>
      </c>
    </row>
    <row r="238" spans="1:18" x14ac:dyDescent="0.2">
      <c r="A238" s="11">
        <v>44298</v>
      </c>
      <c r="B238" s="5" t="s">
        <v>244</v>
      </c>
      <c r="C238" s="10">
        <v>44287</v>
      </c>
      <c r="D238" s="5" t="s">
        <v>179</v>
      </c>
      <c r="E238" s="18">
        <v>8.72E-2</v>
      </c>
      <c r="F238" s="8">
        <v>3086.203</v>
      </c>
      <c r="G238" s="9">
        <v>2471086</v>
      </c>
      <c r="H238" s="18">
        <v>0</v>
      </c>
      <c r="I238" s="8">
        <v>0</v>
      </c>
      <c r="J238" s="9">
        <v>0</v>
      </c>
      <c r="K238" s="18">
        <v>8.72E-2</v>
      </c>
      <c r="L238" s="8">
        <v>3086.203</v>
      </c>
      <c r="M238" s="9">
        <v>2471086</v>
      </c>
      <c r="N238" s="29">
        <v>19.785</v>
      </c>
      <c r="O238" s="30">
        <v>23.302499999999998</v>
      </c>
      <c r="P238" s="30">
        <v>19.785</v>
      </c>
      <c r="Q238" s="30">
        <v>22.995000000000001</v>
      </c>
      <c r="R238" s="31">
        <v>0.16220000000000001</v>
      </c>
    </row>
    <row r="239" spans="1:18" x14ac:dyDescent="0.2">
      <c r="A239" s="11">
        <v>44299</v>
      </c>
      <c r="B239" s="5" t="s">
        <v>242</v>
      </c>
      <c r="C239" s="10">
        <v>44287</v>
      </c>
      <c r="D239" s="5" t="s">
        <v>179</v>
      </c>
      <c r="E239" s="18">
        <v>5.3400000000000003E-2</v>
      </c>
      <c r="F239" s="8">
        <v>3179.1401000000001</v>
      </c>
      <c r="G239" s="9">
        <v>2557798</v>
      </c>
      <c r="H239" s="18">
        <v>0</v>
      </c>
      <c r="I239" s="8">
        <v>0</v>
      </c>
      <c r="J239" s="9">
        <v>0</v>
      </c>
      <c r="K239" s="18">
        <v>5.3400000000000003E-2</v>
      </c>
      <c r="L239" s="8">
        <v>3179.1401000000001</v>
      </c>
      <c r="M239" s="9">
        <v>2557798</v>
      </c>
      <c r="N239" s="29">
        <v>22.995000000000001</v>
      </c>
      <c r="O239" s="30">
        <v>22.995000000000001</v>
      </c>
      <c r="P239" s="30">
        <v>20.297499999999999</v>
      </c>
      <c r="Q239" s="30">
        <v>20.46</v>
      </c>
      <c r="R239" s="31">
        <v>-0.11020000000000001</v>
      </c>
    </row>
    <row r="240" spans="1:18" x14ac:dyDescent="0.2">
      <c r="A240" s="11">
        <v>44301</v>
      </c>
      <c r="B240" s="5" t="s">
        <v>243</v>
      </c>
      <c r="C240" s="10">
        <v>44287</v>
      </c>
      <c r="D240" s="5" t="s">
        <v>179</v>
      </c>
      <c r="E240" s="18">
        <v>6.0999999999999999E-2</v>
      </c>
      <c r="F240" s="8">
        <v>3126.7496000000001</v>
      </c>
      <c r="G240" s="9">
        <v>2525526</v>
      </c>
      <c r="H240" s="18">
        <v>0</v>
      </c>
      <c r="I240" s="8">
        <v>0</v>
      </c>
      <c r="J240" s="9">
        <v>0</v>
      </c>
      <c r="K240" s="18">
        <v>6.0999999999999999E-2</v>
      </c>
      <c r="L240" s="8">
        <v>3126.7496000000001</v>
      </c>
      <c r="M240" s="9">
        <v>2525526</v>
      </c>
      <c r="N240" s="29">
        <v>20.46</v>
      </c>
      <c r="O240" s="30">
        <v>21.545000000000002</v>
      </c>
      <c r="P240" s="30">
        <v>18.245000000000001</v>
      </c>
      <c r="Q240" s="30">
        <v>20.89</v>
      </c>
      <c r="R240" s="31">
        <v>2.1000000000000001E-2</v>
      </c>
    </row>
    <row r="241" spans="1:18" x14ac:dyDescent="0.2">
      <c r="A241" s="11">
        <v>44302</v>
      </c>
      <c r="B241" s="5" t="s">
        <v>241</v>
      </c>
      <c r="C241" s="10">
        <v>44287</v>
      </c>
      <c r="D241" s="5" t="s">
        <v>179</v>
      </c>
      <c r="E241" s="18">
        <v>2.6200000000000001E-2</v>
      </c>
      <c r="F241" s="8">
        <v>3187.23</v>
      </c>
      <c r="G241" s="9">
        <v>2704698</v>
      </c>
      <c r="H241" s="18">
        <v>0</v>
      </c>
      <c r="I241" s="8">
        <v>0</v>
      </c>
      <c r="J241" s="9">
        <v>0</v>
      </c>
      <c r="K241" s="18">
        <v>2.6200000000000001E-2</v>
      </c>
      <c r="L241" s="8">
        <v>3187.23</v>
      </c>
      <c r="M241" s="9">
        <v>2704698</v>
      </c>
      <c r="N241" s="29">
        <v>20.89</v>
      </c>
      <c r="O241" s="30">
        <v>21.09</v>
      </c>
      <c r="P241" s="30">
        <v>19.482500000000002</v>
      </c>
      <c r="Q241" s="30">
        <v>20.4025</v>
      </c>
      <c r="R241" s="31">
        <v>-2.3300000000000001E-2</v>
      </c>
    </row>
    <row r="242" spans="1:18" x14ac:dyDescent="0.2">
      <c r="A242" s="11">
        <v>44305</v>
      </c>
      <c r="B242" s="5" t="s">
        <v>244</v>
      </c>
      <c r="C242" s="10">
        <v>44287</v>
      </c>
      <c r="D242" s="5" t="s">
        <v>179</v>
      </c>
      <c r="E242" s="18">
        <v>8.6599999999999996E-2</v>
      </c>
      <c r="F242" s="8">
        <v>3188.1143000000002</v>
      </c>
      <c r="G242" s="9">
        <v>2577554</v>
      </c>
      <c r="H242" s="18">
        <v>0</v>
      </c>
      <c r="I242" s="8">
        <v>0</v>
      </c>
      <c r="J242" s="9">
        <v>0</v>
      </c>
      <c r="K242" s="18">
        <v>8.6599999999999996E-2</v>
      </c>
      <c r="L242" s="8">
        <v>3188.1143000000002</v>
      </c>
      <c r="M242" s="9">
        <v>2577554</v>
      </c>
      <c r="N242" s="29">
        <v>20.4025</v>
      </c>
      <c r="O242" s="30">
        <v>23.107500000000002</v>
      </c>
      <c r="P242" s="30">
        <v>19.807500000000001</v>
      </c>
      <c r="Q242" s="30">
        <v>22.484999999999999</v>
      </c>
      <c r="R242" s="31">
        <v>0.1021</v>
      </c>
    </row>
    <row r="243" spans="1:18" x14ac:dyDescent="0.2">
      <c r="A243" s="11">
        <v>44306</v>
      </c>
      <c r="B243" s="5" t="s">
        <v>242</v>
      </c>
      <c r="C243" s="10">
        <v>44287</v>
      </c>
      <c r="D243" s="5" t="s">
        <v>179</v>
      </c>
      <c r="E243" s="18">
        <v>6.4199999999999993E-2</v>
      </c>
      <c r="F243" s="8">
        <v>3209.3874000000001</v>
      </c>
      <c r="G243" s="9">
        <v>2590814</v>
      </c>
      <c r="H243" s="18">
        <v>0</v>
      </c>
      <c r="I243" s="8">
        <v>0</v>
      </c>
      <c r="J243" s="9">
        <v>0</v>
      </c>
      <c r="K243" s="18">
        <v>6.4199999999999993E-2</v>
      </c>
      <c r="L243" s="8">
        <v>3209.3874000000001</v>
      </c>
      <c r="M243" s="9">
        <v>2590814</v>
      </c>
      <c r="N243" s="29">
        <v>22.484999999999999</v>
      </c>
      <c r="O243" s="30">
        <v>22.745000000000001</v>
      </c>
      <c r="P243" s="30">
        <v>21.237500000000001</v>
      </c>
      <c r="Q243" s="30">
        <v>22.425000000000001</v>
      </c>
      <c r="R243" s="31">
        <v>-2.7000000000000001E-3</v>
      </c>
    </row>
    <row r="244" spans="1:18" x14ac:dyDescent="0.2">
      <c r="A244" s="11">
        <v>44308</v>
      </c>
      <c r="B244" s="5" t="s">
        <v>243</v>
      </c>
      <c r="C244" s="10">
        <v>44287</v>
      </c>
      <c r="D244" s="5" t="s">
        <v>179</v>
      </c>
      <c r="E244" s="18">
        <v>4.9799999999999997E-2</v>
      </c>
      <c r="F244" s="8">
        <v>3217.4775</v>
      </c>
      <c r="G244" s="9">
        <v>2604195</v>
      </c>
      <c r="H244" s="18">
        <v>0</v>
      </c>
      <c r="I244" s="8">
        <v>0</v>
      </c>
      <c r="J244" s="9">
        <v>0</v>
      </c>
      <c r="K244" s="18">
        <v>4.9799999999999997E-2</v>
      </c>
      <c r="L244" s="8">
        <v>3217.4775</v>
      </c>
      <c r="M244" s="9">
        <v>2604195</v>
      </c>
      <c r="N244" s="29">
        <v>22.425000000000001</v>
      </c>
      <c r="O244" s="30">
        <v>23.607500000000002</v>
      </c>
      <c r="P244" s="30">
        <v>22.425000000000001</v>
      </c>
      <c r="Q244" s="30">
        <v>23.024999999999999</v>
      </c>
      <c r="R244" s="31">
        <v>2.6800000000000001E-2</v>
      </c>
    </row>
    <row r="245" spans="1:18" x14ac:dyDescent="0.2">
      <c r="A245" s="11">
        <v>44309</v>
      </c>
      <c r="B245" s="5" t="s">
        <v>241</v>
      </c>
      <c r="C245" s="10">
        <v>44287</v>
      </c>
      <c r="D245" s="5" t="s">
        <v>179</v>
      </c>
      <c r="E245" s="18">
        <v>3.5499999999999997E-2</v>
      </c>
      <c r="F245" s="8">
        <v>3211.5409</v>
      </c>
      <c r="G245" s="9">
        <v>2678405</v>
      </c>
      <c r="H245" s="18">
        <v>0</v>
      </c>
      <c r="I245" s="8">
        <v>0</v>
      </c>
      <c r="J245" s="9">
        <v>0</v>
      </c>
      <c r="K245" s="18">
        <v>3.5499999999999997E-2</v>
      </c>
      <c r="L245" s="8">
        <v>3211.5409</v>
      </c>
      <c r="M245" s="9">
        <v>2678405</v>
      </c>
      <c r="N245" s="29">
        <v>23.024999999999999</v>
      </c>
      <c r="O245" s="30">
        <v>23.052499999999998</v>
      </c>
      <c r="P245" s="30">
        <v>20.21</v>
      </c>
      <c r="Q245" s="30">
        <v>22.69</v>
      </c>
      <c r="R245" s="31">
        <v>-1.4500000000000001E-2</v>
      </c>
    </row>
    <row r="246" spans="1:18" x14ac:dyDescent="0.2">
      <c r="A246" s="11">
        <v>44312</v>
      </c>
      <c r="B246" s="5" t="s">
        <v>244</v>
      </c>
      <c r="C246" s="10">
        <v>44287</v>
      </c>
      <c r="D246" s="5" t="s">
        <v>179</v>
      </c>
      <c r="E246" s="18">
        <v>8.4500000000000006E-2</v>
      </c>
      <c r="F246" s="8">
        <v>3195.9996000000001</v>
      </c>
      <c r="G246" s="9">
        <v>2590964</v>
      </c>
      <c r="H246" s="18">
        <v>0</v>
      </c>
      <c r="I246" s="8">
        <v>0</v>
      </c>
      <c r="J246" s="9">
        <v>0</v>
      </c>
      <c r="K246" s="18">
        <v>8.4500000000000006E-2</v>
      </c>
      <c r="L246" s="8">
        <v>3195.9996000000001</v>
      </c>
      <c r="M246" s="9">
        <v>2590964</v>
      </c>
      <c r="N246" s="29">
        <v>22.69</v>
      </c>
      <c r="O246" s="30">
        <v>23.555</v>
      </c>
      <c r="P246" s="30">
        <v>22.6175</v>
      </c>
      <c r="Q246" s="30">
        <v>23.495000000000001</v>
      </c>
      <c r="R246" s="31">
        <v>3.5499999999999997E-2</v>
      </c>
    </row>
    <row r="247" spans="1:18" x14ac:dyDescent="0.2">
      <c r="A247" s="11">
        <v>44313</v>
      </c>
      <c r="B247" s="5" t="s">
        <v>242</v>
      </c>
      <c r="C247" s="10">
        <v>44287</v>
      </c>
      <c r="D247" s="5" t="s">
        <v>179</v>
      </c>
      <c r="E247" s="18">
        <v>5.9799999999999999E-2</v>
      </c>
      <c r="F247" s="8">
        <v>3207.7130999999999</v>
      </c>
      <c r="G247" s="9">
        <v>2600811</v>
      </c>
      <c r="H247" s="18">
        <v>0</v>
      </c>
      <c r="I247" s="8">
        <v>0</v>
      </c>
      <c r="J247" s="9">
        <v>0</v>
      </c>
      <c r="K247" s="18">
        <v>5.9799999999999999E-2</v>
      </c>
      <c r="L247" s="8">
        <v>3207.7130999999999</v>
      </c>
      <c r="M247" s="9">
        <v>2600811</v>
      </c>
      <c r="N247" s="29">
        <v>23.495000000000001</v>
      </c>
      <c r="O247" s="30">
        <v>23.625</v>
      </c>
      <c r="P247" s="30">
        <v>22.32</v>
      </c>
      <c r="Q247" s="30">
        <v>23.0825</v>
      </c>
      <c r="R247" s="31">
        <v>-1.7600000000000001E-2</v>
      </c>
    </row>
    <row r="248" spans="1:18" x14ac:dyDescent="0.2">
      <c r="A248" s="11">
        <v>44314</v>
      </c>
      <c r="B248" s="5" t="s">
        <v>240</v>
      </c>
      <c r="C248" s="10">
        <v>44287</v>
      </c>
      <c r="D248" s="5" t="s">
        <v>179</v>
      </c>
      <c r="E248" s="18">
        <v>4.9099999999999998E-2</v>
      </c>
      <c r="F248" s="8">
        <v>3209.2694000000001</v>
      </c>
      <c r="G248" s="9">
        <v>2602095</v>
      </c>
      <c r="H248" s="18">
        <v>0</v>
      </c>
      <c r="I248" s="8">
        <v>0</v>
      </c>
      <c r="J248" s="9">
        <v>0</v>
      </c>
      <c r="K248" s="18">
        <v>4.9099999999999998E-2</v>
      </c>
      <c r="L248" s="8">
        <v>3209.2694000000001</v>
      </c>
      <c r="M248" s="9">
        <v>2602095</v>
      </c>
      <c r="N248" s="29">
        <v>23.0825</v>
      </c>
      <c r="O248" s="30">
        <v>23.112500000000001</v>
      </c>
      <c r="P248" s="30">
        <v>20.967500000000001</v>
      </c>
      <c r="Q248" s="30">
        <v>22.58</v>
      </c>
      <c r="R248" s="31">
        <v>-2.18E-2</v>
      </c>
    </row>
    <row r="249" spans="1:18" x14ac:dyDescent="0.2">
      <c r="A249" s="11">
        <v>44315</v>
      </c>
      <c r="B249" s="5" t="s">
        <v>243</v>
      </c>
      <c r="C249" s="10">
        <v>44287</v>
      </c>
      <c r="D249" s="5" t="s">
        <v>179</v>
      </c>
      <c r="E249" s="18">
        <v>5.6599999999999998E-2</v>
      </c>
      <c r="F249" s="8">
        <v>3203.7251000000001</v>
      </c>
      <c r="G249" s="9">
        <v>2601821</v>
      </c>
      <c r="H249" s="18">
        <v>0</v>
      </c>
      <c r="I249" s="8">
        <v>0</v>
      </c>
      <c r="J249" s="9">
        <v>0</v>
      </c>
      <c r="K249" s="18">
        <v>5.6599999999999998E-2</v>
      </c>
      <c r="L249" s="8">
        <v>3203.7251000000001</v>
      </c>
      <c r="M249" s="9">
        <v>2601821</v>
      </c>
      <c r="N249" s="29">
        <v>22.58</v>
      </c>
      <c r="O249" s="30">
        <v>23.422499999999999</v>
      </c>
      <c r="P249" s="30">
        <v>22.107500000000002</v>
      </c>
      <c r="Q249" s="30">
        <v>23.305</v>
      </c>
      <c r="R249" s="31">
        <v>3.2099999999999997E-2</v>
      </c>
    </row>
    <row r="250" spans="1:18" x14ac:dyDescent="0.2">
      <c r="A250" s="11">
        <v>44316</v>
      </c>
      <c r="B250" s="5" t="s">
        <v>241</v>
      </c>
      <c r="C250" s="10">
        <v>44287</v>
      </c>
      <c r="D250" s="5" t="s">
        <v>179</v>
      </c>
      <c r="E250" s="18">
        <v>3.0499999999999999E-2</v>
      </c>
      <c r="F250" s="8">
        <v>3219.3854999999999</v>
      </c>
      <c r="G250" s="9">
        <v>2681398</v>
      </c>
      <c r="H250" s="18">
        <v>0</v>
      </c>
      <c r="I250" s="8">
        <v>0</v>
      </c>
      <c r="J250" s="9">
        <v>0</v>
      </c>
      <c r="K250" s="18">
        <v>3.0499999999999999E-2</v>
      </c>
      <c r="L250" s="8">
        <v>3219.3854999999999</v>
      </c>
      <c r="M250" s="9">
        <v>2681398</v>
      </c>
      <c r="N250" s="29">
        <v>23.305</v>
      </c>
      <c r="O250" s="30">
        <v>23.765000000000001</v>
      </c>
      <c r="P250" s="30">
        <v>22.5975</v>
      </c>
      <c r="Q250" s="30">
        <v>23.0275</v>
      </c>
      <c r="R250" s="31">
        <v>-1.1900000000000001E-2</v>
      </c>
    </row>
    <row r="251" spans="1:18" x14ac:dyDescent="0.2">
      <c r="A251" s="11">
        <v>44319</v>
      </c>
      <c r="B251" s="5" t="s">
        <v>244</v>
      </c>
      <c r="C251" s="10">
        <v>44317</v>
      </c>
      <c r="D251" s="5" t="s">
        <v>179</v>
      </c>
      <c r="E251" s="18">
        <v>7.8700000000000006E-2</v>
      </c>
      <c r="F251" s="8">
        <v>2650.1604000000002</v>
      </c>
      <c r="G251" s="9">
        <v>2149085</v>
      </c>
      <c r="H251" s="18">
        <v>0</v>
      </c>
      <c r="I251" s="8">
        <v>0</v>
      </c>
      <c r="J251" s="9">
        <v>0</v>
      </c>
      <c r="K251" s="18">
        <v>7.8700000000000006E-2</v>
      </c>
      <c r="L251" s="8">
        <v>2650.1604000000002</v>
      </c>
      <c r="M251" s="9">
        <v>2149085</v>
      </c>
      <c r="N251" s="29">
        <v>23.0275</v>
      </c>
      <c r="O251" s="30">
        <v>24.54</v>
      </c>
      <c r="P251" s="30">
        <v>21.84</v>
      </c>
      <c r="Q251" s="30">
        <v>23.692499999999999</v>
      </c>
      <c r="R251" s="31">
        <v>2.8899999999999999E-2</v>
      </c>
    </row>
    <row r="252" spans="1:18" x14ac:dyDescent="0.2">
      <c r="A252" s="11">
        <v>44320</v>
      </c>
      <c r="B252" s="5" t="s">
        <v>242</v>
      </c>
      <c r="C252" s="10">
        <v>44317</v>
      </c>
      <c r="D252" s="5" t="s">
        <v>179</v>
      </c>
      <c r="E252" s="18">
        <v>9.0800000000000006E-2</v>
      </c>
      <c r="F252" s="8">
        <v>3280.4373000000001</v>
      </c>
      <c r="G252" s="9">
        <v>2880447</v>
      </c>
      <c r="H252" s="18">
        <v>0</v>
      </c>
      <c r="I252" s="8">
        <v>0</v>
      </c>
      <c r="J252" s="9">
        <v>0</v>
      </c>
      <c r="K252" s="18">
        <v>9.0800000000000006E-2</v>
      </c>
      <c r="L252" s="8">
        <v>3280.4373000000001</v>
      </c>
      <c r="M252" s="9">
        <v>2880447</v>
      </c>
      <c r="N252" s="29">
        <v>23.692499999999999</v>
      </c>
      <c r="O252" s="30">
        <v>23.692499999999999</v>
      </c>
      <c r="P252" s="30">
        <v>22.177499999999998</v>
      </c>
      <c r="Q252" s="30">
        <v>23.01</v>
      </c>
      <c r="R252" s="31">
        <v>-2.8799999999999999E-2</v>
      </c>
    </row>
    <row r="253" spans="1:18" x14ac:dyDescent="0.2">
      <c r="A253" s="11">
        <v>44321</v>
      </c>
      <c r="B253" s="5" t="s">
        <v>240</v>
      </c>
      <c r="C253" s="10">
        <v>44317</v>
      </c>
      <c r="D253" s="5" t="s">
        <v>179</v>
      </c>
      <c r="E253" s="18">
        <v>6.3700000000000007E-2</v>
      </c>
      <c r="F253" s="8">
        <v>3283.2462</v>
      </c>
      <c r="G253" s="9">
        <v>2729782</v>
      </c>
      <c r="H253" s="18">
        <v>0</v>
      </c>
      <c r="I253" s="8">
        <v>0</v>
      </c>
      <c r="J253" s="9">
        <v>0</v>
      </c>
      <c r="K253" s="18">
        <v>6.3700000000000007E-2</v>
      </c>
      <c r="L253" s="8">
        <v>3283.2462</v>
      </c>
      <c r="M253" s="9">
        <v>2729782</v>
      </c>
      <c r="N253" s="29">
        <v>23.01</v>
      </c>
      <c r="O253" s="30">
        <v>23.19</v>
      </c>
      <c r="P253" s="30">
        <v>21.135000000000002</v>
      </c>
      <c r="Q253" s="30">
        <v>21.962499999999999</v>
      </c>
      <c r="R253" s="31">
        <v>-4.5499999999999999E-2</v>
      </c>
    </row>
    <row r="254" spans="1:18" x14ac:dyDescent="0.2">
      <c r="A254" s="11">
        <v>44322</v>
      </c>
      <c r="B254" s="5" t="s">
        <v>243</v>
      </c>
      <c r="C254" s="10">
        <v>44317</v>
      </c>
      <c r="D254" s="5" t="s">
        <v>179</v>
      </c>
      <c r="E254" s="18">
        <v>5.8000000000000003E-2</v>
      </c>
      <c r="F254" s="8">
        <v>3302.0882999999999</v>
      </c>
      <c r="G254" s="9">
        <v>2776655</v>
      </c>
      <c r="H254" s="18">
        <v>0</v>
      </c>
      <c r="I254" s="8">
        <v>0</v>
      </c>
      <c r="J254" s="9">
        <v>0</v>
      </c>
      <c r="K254" s="18">
        <v>5.8000000000000003E-2</v>
      </c>
      <c r="L254" s="8">
        <v>3302.0882999999999</v>
      </c>
      <c r="M254" s="9">
        <v>2776655</v>
      </c>
      <c r="N254" s="29">
        <v>21.962499999999999</v>
      </c>
      <c r="O254" s="30">
        <v>22.612500000000001</v>
      </c>
      <c r="P254" s="30">
        <v>20.122499999999999</v>
      </c>
      <c r="Q254" s="30">
        <v>22.035</v>
      </c>
      <c r="R254" s="31">
        <v>3.3E-3</v>
      </c>
    </row>
    <row r="255" spans="1:18" x14ac:dyDescent="0.2">
      <c r="A255" s="11">
        <v>44323</v>
      </c>
      <c r="B255" s="5" t="s">
        <v>241</v>
      </c>
      <c r="C255" s="10">
        <v>44317</v>
      </c>
      <c r="D255" s="5" t="s">
        <v>179</v>
      </c>
      <c r="E255" s="18">
        <v>3.4000000000000002E-2</v>
      </c>
      <c r="F255" s="8">
        <v>3361.2766000000001</v>
      </c>
      <c r="G255" s="9">
        <v>2844422</v>
      </c>
      <c r="H255" s="18">
        <v>0</v>
      </c>
      <c r="I255" s="8">
        <v>0</v>
      </c>
      <c r="J255" s="9">
        <v>0</v>
      </c>
      <c r="K255" s="18">
        <v>3.4000000000000002E-2</v>
      </c>
      <c r="L255" s="8">
        <v>3361.2766000000001</v>
      </c>
      <c r="M255" s="9">
        <v>2844422</v>
      </c>
      <c r="N255" s="29">
        <v>22.035</v>
      </c>
      <c r="O255" s="30">
        <v>22.035</v>
      </c>
      <c r="P255" s="30">
        <v>20.309999999999999</v>
      </c>
      <c r="Q255" s="30">
        <v>20.822500000000002</v>
      </c>
      <c r="R255" s="31">
        <v>-5.5E-2</v>
      </c>
    </row>
    <row r="256" spans="1:18" x14ac:dyDescent="0.2">
      <c r="A256" s="11">
        <v>44326</v>
      </c>
      <c r="B256" s="5" t="s">
        <v>244</v>
      </c>
      <c r="C256" s="10">
        <v>44317</v>
      </c>
      <c r="D256" s="5" t="s">
        <v>179</v>
      </c>
      <c r="E256" s="18">
        <v>8.8499999999999995E-2</v>
      </c>
      <c r="F256" s="8">
        <v>3323.8505</v>
      </c>
      <c r="G256" s="9">
        <v>2903930</v>
      </c>
      <c r="H256" s="18">
        <v>0</v>
      </c>
      <c r="I256" s="8">
        <v>0</v>
      </c>
      <c r="J256" s="9">
        <v>0</v>
      </c>
      <c r="K256" s="18">
        <v>8.8499999999999995E-2</v>
      </c>
      <c r="L256" s="8">
        <v>3323.8505</v>
      </c>
      <c r="M256" s="9">
        <v>2903930</v>
      </c>
      <c r="N256" s="29">
        <v>20.822500000000002</v>
      </c>
      <c r="O256" s="30">
        <v>21.147500000000001</v>
      </c>
      <c r="P256" s="30">
        <v>20.135000000000002</v>
      </c>
      <c r="Q256" s="30">
        <v>20.225000000000001</v>
      </c>
      <c r="R256" s="31">
        <v>-2.87E-2</v>
      </c>
    </row>
    <row r="257" spans="1:18" x14ac:dyDescent="0.2">
      <c r="A257" s="11">
        <v>44327</v>
      </c>
      <c r="B257" s="5" t="s">
        <v>242</v>
      </c>
      <c r="C257" s="10">
        <v>44317</v>
      </c>
      <c r="D257" s="5" t="s">
        <v>179</v>
      </c>
      <c r="E257" s="18">
        <v>7.3800000000000004E-2</v>
      </c>
      <c r="F257" s="8">
        <v>3262.0659999999998</v>
      </c>
      <c r="G257" s="9">
        <v>2791275</v>
      </c>
      <c r="H257" s="18">
        <v>0</v>
      </c>
      <c r="I257" s="8">
        <v>0</v>
      </c>
      <c r="J257" s="9">
        <v>0</v>
      </c>
      <c r="K257" s="18">
        <v>7.3800000000000004E-2</v>
      </c>
      <c r="L257" s="8">
        <v>3262.0659999999998</v>
      </c>
      <c r="M257" s="9">
        <v>2791275</v>
      </c>
      <c r="N257" s="29">
        <v>20.225000000000001</v>
      </c>
      <c r="O257" s="30">
        <v>21.1175</v>
      </c>
      <c r="P257" s="30">
        <v>19.7225</v>
      </c>
      <c r="Q257" s="30">
        <v>19.829999999999998</v>
      </c>
      <c r="R257" s="31">
        <v>-1.95E-2</v>
      </c>
    </row>
    <row r="258" spans="1:18" x14ac:dyDescent="0.2">
      <c r="A258" s="11">
        <v>44328</v>
      </c>
      <c r="B258" s="5" t="s">
        <v>240</v>
      </c>
      <c r="C258" s="10">
        <v>44317</v>
      </c>
      <c r="D258" s="5" t="s">
        <v>179</v>
      </c>
      <c r="E258" s="18">
        <v>5.3100000000000001E-2</v>
      </c>
      <c r="F258" s="8">
        <v>3249.2309</v>
      </c>
      <c r="G258" s="9">
        <v>2719358</v>
      </c>
      <c r="H258" s="18">
        <v>0</v>
      </c>
      <c r="I258" s="8">
        <v>0</v>
      </c>
      <c r="J258" s="9">
        <v>0</v>
      </c>
      <c r="K258" s="18">
        <v>5.3100000000000001E-2</v>
      </c>
      <c r="L258" s="8">
        <v>3249.2309</v>
      </c>
      <c r="M258" s="9">
        <v>2719358</v>
      </c>
      <c r="N258" s="29">
        <v>19.829999999999998</v>
      </c>
      <c r="O258" s="30">
        <v>20.905000000000001</v>
      </c>
      <c r="P258" s="30">
        <v>18.36</v>
      </c>
      <c r="Q258" s="30">
        <v>20.079999999999998</v>
      </c>
      <c r="R258" s="31">
        <v>1.26E-2</v>
      </c>
    </row>
    <row r="259" spans="1:18" x14ac:dyDescent="0.2">
      <c r="A259" s="11">
        <v>44330</v>
      </c>
      <c r="B259" s="5" t="s">
        <v>241</v>
      </c>
      <c r="C259" s="10">
        <v>44317</v>
      </c>
      <c r="D259" s="5" t="s">
        <v>179</v>
      </c>
      <c r="E259" s="18">
        <v>5.2900000000000003E-2</v>
      </c>
      <c r="F259" s="8">
        <v>3272.2217000000001</v>
      </c>
      <c r="G259" s="9">
        <v>2786416</v>
      </c>
      <c r="H259" s="18">
        <v>0</v>
      </c>
      <c r="I259" s="8">
        <v>0</v>
      </c>
      <c r="J259" s="9">
        <v>0</v>
      </c>
      <c r="K259" s="18">
        <v>5.2900000000000003E-2</v>
      </c>
      <c r="L259" s="8">
        <v>3272.2217000000001</v>
      </c>
      <c r="M259" s="9">
        <v>2786416</v>
      </c>
      <c r="N259" s="29">
        <v>20.079999999999998</v>
      </c>
      <c r="O259" s="30">
        <v>21.1525</v>
      </c>
      <c r="P259" s="30">
        <v>18.227499999999999</v>
      </c>
      <c r="Q259" s="30">
        <v>20.267499999999998</v>
      </c>
      <c r="R259" s="31">
        <v>9.2999999999999992E-3</v>
      </c>
    </row>
    <row r="260" spans="1:18" x14ac:dyDescent="0.2">
      <c r="A260" s="11">
        <v>44333</v>
      </c>
      <c r="B260" s="5" t="s">
        <v>244</v>
      </c>
      <c r="C260" s="10">
        <v>44317</v>
      </c>
      <c r="D260" s="5" t="s">
        <v>179</v>
      </c>
      <c r="E260" s="18">
        <v>8.5300000000000001E-2</v>
      </c>
      <c r="F260" s="8">
        <v>3275.0203000000001</v>
      </c>
      <c r="G260" s="9">
        <v>2791657</v>
      </c>
      <c r="H260" s="18">
        <v>0</v>
      </c>
      <c r="I260" s="8">
        <v>0</v>
      </c>
      <c r="J260" s="9">
        <v>0</v>
      </c>
      <c r="K260" s="18">
        <v>8.5300000000000001E-2</v>
      </c>
      <c r="L260" s="8">
        <v>3275.0203000000001</v>
      </c>
      <c r="M260" s="9">
        <v>2791657</v>
      </c>
      <c r="N260" s="29">
        <v>20.267499999999998</v>
      </c>
      <c r="O260" s="30">
        <v>20.425000000000001</v>
      </c>
      <c r="P260" s="30">
        <v>18.362500000000001</v>
      </c>
      <c r="Q260" s="30">
        <v>19.607500000000002</v>
      </c>
      <c r="R260" s="31">
        <v>-3.2599999999999997E-2</v>
      </c>
    </row>
    <row r="261" spans="1:18" x14ac:dyDescent="0.2">
      <c r="A261" s="11">
        <v>44334</v>
      </c>
      <c r="B261" s="5" t="s">
        <v>242</v>
      </c>
      <c r="C261" s="10">
        <v>44317</v>
      </c>
      <c r="D261" s="5" t="s">
        <v>179</v>
      </c>
      <c r="E261" s="18">
        <v>0.08</v>
      </c>
      <c r="F261" s="8">
        <v>3246.2352999999998</v>
      </c>
      <c r="G261" s="9">
        <v>2877219</v>
      </c>
      <c r="H261" s="18">
        <v>0</v>
      </c>
      <c r="I261" s="8">
        <v>0</v>
      </c>
      <c r="J261" s="9">
        <v>0</v>
      </c>
      <c r="K261" s="18">
        <v>0.08</v>
      </c>
      <c r="L261" s="8">
        <v>3246.2352999999998</v>
      </c>
      <c r="M261" s="9">
        <v>2877219</v>
      </c>
      <c r="N261" s="29">
        <v>19.607500000000002</v>
      </c>
      <c r="O261" s="30">
        <v>19.607500000000002</v>
      </c>
      <c r="P261" s="30">
        <v>18.305</v>
      </c>
      <c r="Q261" s="30">
        <v>19.239999999999998</v>
      </c>
      <c r="R261" s="31">
        <v>-1.8700000000000001E-2</v>
      </c>
    </row>
    <row r="262" spans="1:18" x14ac:dyDescent="0.2">
      <c r="A262" s="11">
        <v>44335</v>
      </c>
      <c r="B262" s="5" t="s">
        <v>240</v>
      </c>
      <c r="C262" s="10">
        <v>44317</v>
      </c>
      <c r="D262" s="5" t="s">
        <v>179</v>
      </c>
      <c r="E262" s="18">
        <v>5.3199999999999997E-2</v>
      </c>
      <c r="F262" s="8">
        <v>3252.5207999999998</v>
      </c>
      <c r="G262" s="9">
        <v>2699110</v>
      </c>
      <c r="H262" s="18">
        <v>0</v>
      </c>
      <c r="I262" s="8">
        <v>0</v>
      </c>
      <c r="J262" s="9">
        <v>0</v>
      </c>
      <c r="K262" s="18">
        <v>5.3199999999999997E-2</v>
      </c>
      <c r="L262" s="8">
        <v>3252.5207999999998</v>
      </c>
      <c r="M262" s="9">
        <v>2699110</v>
      </c>
      <c r="N262" s="29">
        <v>19.239999999999998</v>
      </c>
      <c r="O262" s="30">
        <v>19.567499999999999</v>
      </c>
      <c r="P262" s="30">
        <v>17.23</v>
      </c>
      <c r="Q262" s="30">
        <v>19.317499999999999</v>
      </c>
      <c r="R262" s="31">
        <v>4.0000000000000001E-3</v>
      </c>
    </row>
    <row r="263" spans="1:18" x14ac:dyDescent="0.2">
      <c r="A263" s="11">
        <v>44336</v>
      </c>
      <c r="B263" s="5" t="s">
        <v>243</v>
      </c>
      <c r="C263" s="10">
        <v>44317</v>
      </c>
      <c r="D263" s="5" t="s">
        <v>179</v>
      </c>
      <c r="E263" s="18">
        <v>5.45E-2</v>
      </c>
      <c r="F263" s="8">
        <v>3293.5518999999999</v>
      </c>
      <c r="G263" s="9">
        <v>2732000</v>
      </c>
      <c r="H263" s="18">
        <v>0</v>
      </c>
      <c r="I263" s="8">
        <v>0</v>
      </c>
      <c r="J263" s="9">
        <v>0</v>
      </c>
      <c r="K263" s="18">
        <v>5.45E-2</v>
      </c>
      <c r="L263" s="8">
        <v>3293.5518999999999</v>
      </c>
      <c r="M263" s="9">
        <v>2732000</v>
      </c>
      <c r="N263" s="29">
        <v>19.317499999999999</v>
      </c>
      <c r="O263" s="30">
        <v>19.837499999999999</v>
      </c>
      <c r="P263" s="30">
        <v>18.092500000000001</v>
      </c>
      <c r="Q263" s="30">
        <v>19.6525</v>
      </c>
      <c r="R263" s="31">
        <v>1.7299999999999999E-2</v>
      </c>
    </row>
    <row r="264" spans="1:18" x14ac:dyDescent="0.2">
      <c r="A264" s="11">
        <v>44337</v>
      </c>
      <c r="B264" s="5" t="s">
        <v>241</v>
      </c>
      <c r="C264" s="10">
        <v>44317</v>
      </c>
      <c r="D264" s="5" t="s">
        <v>179</v>
      </c>
      <c r="E264" s="18">
        <v>4.19E-2</v>
      </c>
      <c r="F264" s="8">
        <v>3254.8404999999998</v>
      </c>
      <c r="G264" s="9">
        <v>2730743</v>
      </c>
      <c r="H264" s="18">
        <v>0</v>
      </c>
      <c r="I264" s="8">
        <v>0</v>
      </c>
      <c r="J264" s="9">
        <v>0</v>
      </c>
      <c r="K264" s="18">
        <v>4.19E-2</v>
      </c>
      <c r="L264" s="8">
        <v>3254.8404999999998</v>
      </c>
      <c r="M264" s="9">
        <v>2730743</v>
      </c>
      <c r="N264" s="29">
        <v>19.6525</v>
      </c>
      <c r="O264" s="30">
        <v>19.6525</v>
      </c>
      <c r="P264" s="30">
        <v>17.13</v>
      </c>
      <c r="Q264" s="30">
        <v>19.079999999999998</v>
      </c>
      <c r="R264" s="31">
        <v>-2.9100000000000001E-2</v>
      </c>
    </row>
    <row r="265" spans="1:18" x14ac:dyDescent="0.2">
      <c r="A265" s="11">
        <v>44340</v>
      </c>
      <c r="B265" s="5" t="s">
        <v>244</v>
      </c>
      <c r="C265" s="10">
        <v>44317</v>
      </c>
      <c r="D265" s="5" t="s">
        <v>179</v>
      </c>
      <c r="E265" s="18">
        <v>0.1047</v>
      </c>
      <c r="F265" s="8">
        <v>3256.0549999999998</v>
      </c>
      <c r="G265" s="9">
        <v>2852079</v>
      </c>
      <c r="H265" s="18">
        <v>0</v>
      </c>
      <c r="I265" s="8">
        <v>0</v>
      </c>
      <c r="J265" s="9">
        <v>0</v>
      </c>
      <c r="K265" s="18">
        <v>0.1047</v>
      </c>
      <c r="L265" s="8">
        <v>3256.0549999999998</v>
      </c>
      <c r="M265" s="9">
        <v>2852079</v>
      </c>
      <c r="N265" s="29">
        <v>19.079999999999998</v>
      </c>
      <c r="O265" s="30">
        <v>19.885000000000002</v>
      </c>
      <c r="P265" s="30">
        <v>18.72</v>
      </c>
      <c r="Q265" s="30">
        <v>19.13</v>
      </c>
      <c r="R265" s="31">
        <v>2.5999999999999999E-3</v>
      </c>
    </row>
    <row r="266" spans="1:18" x14ac:dyDescent="0.2">
      <c r="A266" s="11">
        <v>44341</v>
      </c>
      <c r="B266" s="5" t="s">
        <v>242</v>
      </c>
      <c r="C266" s="10">
        <v>44317</v>
      </c>
      <c r="D266" s="5" t="s">
        <v>179</v>
      </c>
      <c r="E266" s="18">
        <v>8.6599999999999996E-2</v>
      </c>
      <c r="F266" s="8">
        <v>3269.0511000000001</v>
      </c>
      <c r="G266" s="9">
        <v>2802092</v>
      </c>
      <c r="H266" s="18">
        <v>0</v>
      </c>
      <c r="I266" s="8">
        <v>0</v>
      </c>
      <c r="J266" s="9">
        <v>0</v>
      </c>
      <c r="K266" s="18">
        <v>8.6599999999999996E-2</v>
      </c>
      <c r="L266" s="8">
        <v>3269.0511000000001</v>
      </c>
      <c r="M266" s="9">
        <v>2802092</v>
      </c>
      <c r="N266" s="29">
        <v>19.13</v>
      </c>
      <c r="O266" s="30">
        <v>21.05</v>
      </c>
      <c r="P266" s="30">
        <v>17.6875</v>
      </c>
      <c r="Q266" s="30">
        <v>18.842500000000001</v>
      </c>
      <c r="R266" s="31">
        <v>-1.4999999999999999E-2</v>
      </c>
    </row>
    <row r="267" spans="1:18" x14ac:dyDescent="0.2">
      <c r="A267" s="11">
        <v>44342</v>
      </c>
      <c r="B267" s="5" t="s">
        <v>240</v>
      </c>
      <c r="C267" s="10">
        <v>44317</v>
      </c>
      <c r="D267" s="5" t="s">
        <v>179</v>
      </c>
      <c r="E267" s="18">
        <v>6.1899999999999997E-2</v>
      </c>
      <c r="F267" s="8">
        <v>3201.6325000000002</v>
      </c>
      <c r="G267" s="9">
        <v>2758711</v>
      </c>
      <c r="H267" s="18">
        <v>0</v>
      </c>
      <c r="I267" s="8">
        <v>0</v>
      </c>
      <c r="J267" s="9">
        <v>0</v>
      </c>
      <c r="K267" s="18">
        <v>6.1899999999999997E-2</v>
      </c>
      <c r="L267" s="8">
        <v>3201.6325000000002</v>
      </c>
      <c r="M267" s="9">
        <v>2758711</v>
      </c>
      <c r="N267" s="29">
        <v>18.842500000000001</v>
      </c>
      <c r="O267" s="30">
        <v>21.302499999999998</v>
      </c>
      <c r="P267" s="30">
        <v>17.23</v>
      </c>
      <c r="Q267" s="30">
        <v>20.872499999999999</v>
      </c>
      <c r="R267" s="31">
        <v>0.1077</v>
      </c>
    </row>
    <row r="268" spans="1:18" x14ac:dyDescent="0.2">
      <c r="A268" s="11">
        <v>44343</v>
      </c>
      <c r="B268" s="5" t="s">
        <v>243</v>
      </c>
      <c r="C268" s="10">
        <v>44317</v>
      </c>
      <c r="D268" s="5" t="s">
        <v>179</v>
      </c>
      <c r="E268" s="18">
        <v>5.6800000000000003E-2</v>
      </c>
      <c r="F268" s="8">
        <v>3310.0466999999999</v>
      </c>
      <c r="G268" s="9">
        <v>2793806</v>
      </c>
      <c r="H268" s="18">
        <v>0</v>
      </c>
      <c r="I268" s="8">
        <v>0</v>
      </c>
      <c r="J268" s="9">
        <v>0</v>
      </c>
      <c r="K268" s="18">
        <v>5.6800000000000003E-2</v>
      </c>
      <c r="L268" s="8">
        <v>3310.0466999999999</v>
      </c>
      <c r="M268" s="9">
        <v>2793806</v>
      </c>
      <c r="N268" s="29">
        <v>20.872499999999999</v>
      </c>
      <c r="O268" s="30">
        <v>21.322500000000002</v>
      </c>
      <c r="P268" s="30">
        <v>18.352499999999999</v>
      </c>
      <c r="Q268" s="30">
        <v>19.91</v>
      </c>
      <c r="R268" s="31">
        <v>-4.6100000000000002E-2</v>
      </c>
    </row>
    <row r="269" spans="1:18" x14ac:dyDescent="0.2">
      <c r="A269" s="11">
        <v>44344</v>
      </c>
      <c r="B269" s="5" t="s">
        <v>241</v>
      </c>
      <c r="C269" s="10">
        <v>44317</v>
      </c>
      <c r="D269" s="5" t="s">
        <v>179</v>
      </c>
      <c r="E269" s="18">
        <v>2.8899999999999999E-2</v>
      </c>
      <c r="F269" s="8">
        <v>3237.4964</v>
      </c>
      <c r="G269" s="9">
        <v>2651355</v>
      </c>
      <c r="H269" s="18">
        <v>0</v>
      </c>
      <c r="I269" s="8">
        <v>0</v>
      </c>
      <c r="J269" s="9">
        <v>0</v>
      </c>
      <c r="K269" s="18">
        <v>2.8899999999999999E-2</v>
      </c>
      <c r="L269" s="8">
        <v>3237.4964</v>
      </c>
      <c r="M269" s="9">
        <v>2651355</v>
      </c>
      <c r="N269" s="29">
        <v>19.91</v>
      </c>
      <c r="O269" s="30">
        <v>19.91</v>
      </c>
      <c r="P269" s="30">
        <v>17.355</v>
      </c>
      <c r="Q269" s="30">
        <v>17.4025</v>
      </c>
      <c r="R269" s="31">
        <v>-0.12590000000000001</v>
      </c>
    </row>
    <row r="270" spans="1:18" x14ac:dyDescent="0.2">
      <c r="A270" s="11">
        <v>44347</v>
      </c>
      <c r="B270" s="5" t="s">
        <v>244</v>
      </c>
      <c r="C270" s="10">
        <v>44317</v>
      </c>
      <c r="D270" s="5" t="s">
        <v>179</v>
      </c>
      <c r="E270" s="18">
        <v>9.74E-2</v>
      </c>
      <c r="F270" s="8">
        <v>3213.4757</v>
      </c>
      <c r="G270" s="9">
        <v>2739213</v>
      </c>
      <c r="H270" s="18">
        <v>0</v>
      </c>
      <c r="I270" s="8">
        <v>0</v>
      </c>
      <c r="J270" s="9">
        <v>0</v>
      </c>
      <c r="K270" s="18">
        <v>9.74E-2</v>
      </c>
      <c r="L270" s="8">
        <v>3213.4757</v>
      </c>
      <c r="M270" s="9">
        <v>2739213</v>
      </c>
      <c r="N270" s="29">
        <v>17.4025</v>
      </c>
      <c r="O270" s="30">
        <v>17.989999999999998</v>
      </c>
      <c r="P270" s="30">
        <v>16.432500000000001</v>
      </c>
      <c r="Q270" s="30">
        <v>16.885000000000002</v>
      </c>
      <c r="R270" s="31">
        <v>-2.9700000000000001E-2</v>
      </c>
    </row>
    <row r="271" spans="1:18" x14ac:dyDescent="0.2">
      <c r="A271" s="11">
        <v>44348</v>
      </c>
      <c r="B271" s="5" t="s">
        <v>242</v>
      </c>
      <c r="C271" s="10">
        <v>44348</v>
      </c>
      <c r="D271" s="5" t="s">
        <v>179</v>
      </c>
      <c r="E271" s="18">
        <v>6.1499999999999999E-2</v>
      </c>
      <c r="F271" s="8">
        <v>3160.3751999999999</v>
      </c>
      <c r="G271" s="9">
        <v>2678903</v>
      </c>
      <c r="H271" s="18">
        <v>0</v>
      </c>
      <c r="I271" s="8">
        <v>0</v>
      </c>
      <c r="J271" s="9">
        <v>0</v>
      </c>
      <c r="K271" s="18">
        <v>6.1499999999999999E-2</v>
      </c>
      <c r="L271" s="8">
        <v>3160.3751999999999</v>
      </c>
      <c r="M271" s="9">
        <v>2678903</v>
      </c>
      <c r="N271" s="29">
        <v>16.885000000000002</v>
      </c>
      <c r="O271" s="30">
        <v>17.962499999999999</v>
      </c>
      <c r="P271" s="30">
        <v>15.31</v>
      </c>
      <c r="Q271" s="30">
        <v>17.387499999999999</v>
      </c>
      <c r="R271" s="31">
        <v>2.98E-2</v>
      </c>
    </row>
    <row r="272" spans="1:18" x14ac:dyDescent="0.2">
      <c r="A272" s="11">
        <v>44349</v>
      </c>
      <c r="B272" s="5" t="s">
        <v>240</v>
      </c>
      <c r="C272" s="10">
        <v>44348</v>
      </c>
      <c r="D272" s="5" t="s">
        <v>179</v>
      </c>
      <c r="E272" s="18">
        <v>4.7399999999999998E-2</v>
      </c>
      <c r="F272" s="8">
        <v>3320.2719999999999</v>
      </c>
      <c r="G272" s="9">
        <v>2672679</v>
      </c>
      <c r="H272" s="18">
        <v>0</v>
      </c>
      <c r="I272" s="8">
        <v>0</v>
      </c>
      <c r="J272" s="9">
        <v>0</v>
      </c>
      <c r="K272" s="18">
        <v>4.7399999999999998E-2</v>
      </c>
      <c r="L272" s="8">
        <v>3320.2719999999999</v>
      </c>
      <c r="M272" s="9">
        <v>2672679</v>
      </c>
      <c r="N272" s="29">
        <v>17.387499999999999</v>
      </c>
      <c r="O272" s="30">
        <v>17.647500000000001</v>
      </c>
      <c r="P272" s="30">
        <v>15.1675</v>
      </c>
      <c r="Q272" s="30">
        <v>17.21</v>
      </c>
      <c r="R272" s="31">
        <v>-1.0200000000000001E-2</v>
      </c>
    </row>
    <row r="273" spans="1:18" x14ac:dyDescent="0.2">
      <c r="A273" s="11">
        <v>44350</v>
      </c>
      <c r="B273" s="5" t="s">
        <v>243</v>
      </c>
      <c r="C273" s="10">
        <v>44348</v>
      </c>
      <c r="D273" s="5" t="s">
        <v>179</v>
      </c>
      <c r="E273" s="18">
        <v>2.8400000000000002E-2</v>
      </c>
      <c r="F273" s="8">
        <v>3040.1118000000001</v>
      </c>
      <c r="G273" s="9">
        <v>2393849</v>
      </c>
      <c r="H273" s="18">
        <v>0</v>
      </c>
      <c r="I273" s="8">
        <v>0</v>
      </c>
      <c r="J273" s="9">
        <v>0</v>
      </c>
      <c r="K273" s="18">
        <v>2.8400000000000002E-2</v>
      </c>
      <c r="L273" s="8">
        <v>3040.1118000000001</v>
      </c>
      <c r="M273" s="9">
        <v>2393849</v>
      </c>
      <c r="N273" s="29">
        <v>17.21</v>
      </c>
      <c r="O273" s="30">
        <v>17.21</v>
      </c>
      <c r="P273" s="30">
        <v>14.147500000000001</v>
      </c>
      <c r="Q273" s="30">
        <v>15.744999999999999</v>
      </c>
      <c r="R273" s="31">
        <v>-8.5099999999999995E-2</v>
      </c>
    </row>
    <row r="274" spans="1:18" x14ac:dyDescent="0.2">
      <c r="A274" s="11">
        <v>44351</v>
      </c>
      <c r="B274" s="5" t="s">
        <v>241</v>
      </c>
      <c r="C274" s="10">
        <v>44348</v>
      </c>
      <c r="D274" s="5" t="s">
        <v>179</v>
      </c>
      <c r="E274" s="18">
        <v>2.24E-2</v>
      </c>
      <c r="F274" s="8">
        <v>2986.8339999999998</v>
      </c>
      <c r="G274" s="9">
        <v>2350398</v>
      </c>
      <c r="H274" s="18">
        <v>0</v>
      </c>
      <c r="I274" s="8">
        <v>0</v>
      </c>
      <c r="J274" s="9">
        <v>0</v>
      </c>
      <c r="K274" s="18">
        <v>2.24E-2</v>
      </c>
      <c r="L274" s="8">
        <v>2986.8339999999998</v>
      </c>
      <c r="M274" s="9">
        <v>2350398</v>
      </c>
      <c r="N274" s="29">
        <v>15.744999999999999</v>
      </c>
      <c r="O274" s="30">
        <v>16.3825</v>
      </c>
      <c r="P274" s="30">
        <v>14.942500000000001</v>
      </c>
      <c r="Q274" s="30">
        <v>15.94</v>
      </c>
      <c r="R274" s="31">
        <v>1.24E-2</v>
      </c>
    </row>
    <row r="275" spans="1:18" x14ac:dyDescent="0.2">
      <c r="A275" s="11">
        <v>44354</v>
      </c>
      <c r="B275" s="5" t="s">
        <v>244</v>
      </c>
      <c r="C275" s="10">
        <v>44348</v>
      </c>
      <c r="D275" s="5" t="s">
        <v>179</v>
      </c>
      <c r="E275" s="18">
        <v>5.8799999999999998E-2</v>
      </c>
      <c r="F275" s="8">
        <v>2985.5331000000001</v>
      </c>
      <c r="G275" s="9">
        <v>2600167</v>
      </c>
      <c r="H275" s="18">
        <v>0</v>
      </c>
      <c r="I275" s="8">
        <v>0</v>
      </c>
      <c r="J275" s="9">
        <v>0</v>
      </c>
      <c r="K275" s="18">
        <v>5.8799999999999998E-2</v>
      </c>
      <c r="L275" s="8">
        <v>2985.5331000000001</v>
      </c>
      <c r="M275" s="9">
        <v>2600167</v>
      </c>
      <c r="N275" s="29">
        <v>15.94</v>
      </c>
      <c r="O275" s="30">
        <v>15.94</v>
      </c>
      <c r="P275" s="30">
        <v>14.7425</v>
      </c>
      <c r="Q275" s="30">
        <v>15.567500000000001</v>
      </c>
      <c r="R275" s="31">
        <v>-2.3400000000000001E-2</v>
      </c>
    </row>
    <row r="276" spans="1:18" x14ac:dyDescent="0.2">
      <c r="A276" s="11">
        <v>44355</v>
      </c>
      <c r="B276" s="5" t="s">
        <v>242</v>
      </c>
      <c r="C276" s="10">
        <v>44348</v>
      </c>
      <c r="D276" s="5" t="s">
        <v>179</v>
      </c>
      <c r="E276" s="18">
        <v>3.7699999999999997E-2</v>
      </c>
      <c r="F276" s="8">
        <v>2994.4153000000001</v>
      </c>
      <c r="G276" s="9">
        <v>2549225</v>
      </c>
      <c r="H276" s="18">
        <v>0</v>
      </c>
      <c r="I276" s="8">
        <v>0</v>
      </c>
      <c r="J276" s="9">
        <v>0</v>
      </c>
      <c r="K276" s="18">
        <v>3.7699999999999997E-2</v>
      </c>
      <c r="L276" s="8">
        <v>2994.4153000000001</v>
      </c>
      <c r="M276" s="9">
        <v>2549225</v>
      </c>
      <c r="N276" s="29">
        <v>15.567500000000001</v>
      </c>
      <c r="O276" s="30">
        <v>15.6</v>
      </c>
      <c r="P276" s="30">
        <v>13.567500000000001</v>
      </c>
      <c r="Q276" s="30">
        <v>15.225</v>
      </c>
      <c r="R276" s="31">
        <v>-2.1999999999999999E-2</v>
      </c>
    </row>
    <row r="277" spans="1:18" x14ac:dyDescent="0.2">
      <c r="A277" s="11">
        <v>44356</v>
      </c>
      <c r="B277" s="5" t="s">
        <v>240</v>
      </c>
      <c r="C277" s="10">
        <v>44348</v>
      </c>
      <c r="D277" s="5" t="s">
        <v>179</v>
      </c>
      <c r="E277" s="18">
        <v>2.92E-2</v>
      </c>
      <c r="F277" s="8">
        <v>2991.7912000000001</v>
      </c>
      <c r="G277" s="9">
        <v>2559834</v>
      </c>
      <c r="H277" s="18">
        <v>0</v>
      </c>
      <c r="I277" s="8">
        <v>0</v>
      </c>
      <c r="J277" s="9">
        <v>0</v>
      </c>
      <c r="K277" s="18">
        <v>2.92E-2</v>
      </c>
      <c r="L277" s="8">
        <v>2991.7912000000001</v>
      </c>
      <c r="M277" s="9">
        <v>2559834</v>
      </c>
      <c r="N277" s="29">
        <v>15.225</v>
      </c>
      <c r="O277" s="30">
        <v>15.7425</v>
      </c>
      <c r="P277" s="30">
        <v>11.945</v>
      </c>
      <c r="Q277" s="30">
        <v>14.7525</v>
      </c>
      <c r="R277" s="31">
        <v>-3.1E-2</v>
      </c>
    </row>
    <row r="278" spans="1:18" x14ac:dyDescent="0.2">
      <c r="A278" s="11">
        <v>44357</v>
      </c>
      <c r="B278" s="5" t="s">
        <v>243</v>
      </c>
      <c r="C278" s="10">
        <v>44348</v>
      </c>
      <c r="D278" s="5" t="s">
        <v>179</v>
      </c>
      <c r="E278" s="18">
        <v>2.3699999999999999E-2</v>
      </c>
      <c r="F278" s="8">
        <v>3010.0922999999998</v>
      </c>
      <c r="G278" s="9">
        <v>2515757</v>
      </c>
      <c r="H278" s="18">
        <v>0</v>
      </c>
      <c r="I278" s="8">
        <v>0</v>
      </c>
      <c r="J278" s="9">
        <v>0</v>
      </c>
      <c r="K278" s="18">
        <v>2.3699999999999999E-2</v>
      </c>
      <c r="L278" s="8">
        <v>3010.0922999999998</v>
      </c>
      <c r="M278" s="9">
        <v>2515757</v>
      </c>
      <c r="N278" s="29">
        <v>14.7525</v>
      </c>
      <c r="O278" s="30">
        <v>15.2</v>
      </c>
      <c r="P278" s="30">
        <v>14.1775</v>
      </c>
      <c r="Q278" s="30">
        <v>15.0025</v>
      </c>
      <c r="R278" s="31">
        <v>1.6899999999999998E-2</v>
      </c>
    </row>
    <row r="279" spans="1:18" x14ac:dyDescent="0.2">
      <c r="A279" s="11">
        <v>44358</v>
      </c>
      <c r="B279" s="5" t="s">
        <v>241</v>
      </c>
      <c r="C279" s="10">
        <v>44348</v>
      </c>
      <c r="D279" s="5" t="s">
        <v>179</v>
      </c>
      <c r="E279" s="18">
        <v>2.1299999999999999E-2</v>
      </c>
      <c r="F279" s="8">
        <v>3008.6120000000001</v>
      </c>
      <c r="G279" s="9">
        <v>2413884</v>
      </c>
      <c r="H279" s="18">
        <v>0</v>
      </c>
      <c r="I279" s="8">
        <v>0</v>
      </c>
      <c r="J279" s="9">
        <v>0</v>
      </c>
      <c r="K279" s="18">
        <v>2.1299999999999999E-2</v>
      </c>
      <c r="L279" s="8">
        <v>3008.6120000000001</v>
      </c>
      <c r="M279" s="9">
        <v>2413884</v>
      </c>
      <c r="N279" s="29">
        <v>15.0025</v>
      </c>
      <c r="O279" s="30">
        <v>15.0025</v>
      </c>
      <c r="P279" s="30">
        <v>13.9375</v>
      </c>
      <c r="Q279" s="30">
        <v>14.102499999999999</v>
      </c>
      <c r="R279" s="31">
        <v>-0.06</v>
      </c>
    </row>
    <row r="280" spans="1:18" x14ac:dyDescent="0.2">
      <c r="A280" s="11">
        <v>44361</v>
      </c>
      <c r="B280" s="5" t="s">
        <v>244</v>
      </c>
      <c r="C280" s="10">
        <v>44348</v>
      </c>
      <c r="D280" s="5" t="s">
        <v>179</v>
      </c>
      <c r="E280" s="18">
        <v>6.1199999999999997E-2</v>
      </c>
      <c r="F280" s="8">
        <v>3010.1675</v>
      </c>
      <c r="G280" s="9">
        <v>2562143</v>
      </c>
      <c r="H280" s="18">
        <v>0</v>
      </c>
      <c r="I280" s="8">
        <v>0</v>
      </c>
      <c r="J280" s="9">
        <v>0</v>
      </c>
      <c r="K280" s="18">
        <v>6.1199999999999997E-2</v>
      </c>
      <c r="L280" s="8">
        <v>3010.1675</v>
      </c>
      <c r="M280" s="9">
        <v>2562143</v>
      </c>
      <c r="N280" s="29">
        <v>14.102499999999999</v>
      </c>
      <c r="O280" s="30">
        <v>15.307499999999999</v>
      </c>
      <c r="P280" s="30">
        <v>13.74</v>
      </c>
      <c r="Q280" s="30">
        <v>14.715</v>
      </c>
      <c r="R280" s="31">
        <v>4.3400000000000001E-2</v>
      </c>
    </row>
    <row r="281" spans="1:18" x14ac:dyDescent="0.2">
      <c r="A281" s="11">
        <v>44362</v>
      </c>
      <c r="B281" s="5" t="s">
        <v>242</v>
      </c>
      <c r="C281" s="10">
        <v>44348</v>
      </c>
      <c r="D281" s="5" t="s">
        <v>179</v>
      </c>
      <c r="E281" s="18">
        <v>4.8300000000000003E-2</v>
      </c>
      <c r="F281" s="8">
        <v>3006.6898000000001</v>
      </c>
      <c r="G281" s="9">
        <v>2535151</v>
      </c>
      <c r="H281" s="18">
        <v>0</v>
      </c>
      <c r="I281" s="8">
        <v>0</v>
      </c>
      <c r="J281" s="9">
        <v>0</v>
      </c>
      <c r="K281" s="18">
        <v>4.8300000000000003E-2</v>
      </c>
      <c r="L281" s="8">
        <v>3006.6898000000001</v>
      </c>
      <c r="M281" s="9">
        <v>2535151</v>
      </c>
      <c r="N281" s="29">
        <v>14.715</v>
      </c>
      <c r="O281" s="30">
        <v>15.1625</v>
      </c>
      <c r="P281" s="30">
        <v>13.2775</v>
      </c>
      <c r="Q281" s="30">
        <v>14.605</v>
      </c>
      <c r="R281" s="31">
        <v>-7.4999999999999997E-3</v>
      </c>
    </row>
    <row r="282" spans="1:18" x14ac:dyDescent="0.2">
      <c r="A282" s="11">
        <v>44363</v>
      </c>
      <c r="B282" s="5" t="s">
        <v>240</v>
      </c>
      <c r="C282" s="10">
        <v>44348</v>
      </c>
      <c r="D282" s="5" t="s">
        <v>179</v>
      </c>
      <c r="E282" s="18">
        <v>3.6200000000000003E-2</v>
      </c>
      <c r="F282" s="8">
        <v>3022.2887999999998</v>
      </c>
      <c r="G282" s="9">
        <v>2579461</v>
      </c>
      <c r="H282" s="18">
        <v>0</v>
      </c>
      <c r="I282" s="8">
        <v>0</v>
      </c>
      <c r="J282" s="9">
        <v>0</v>
      </c>
      <c r="K282" s="18">
        <v>3.6200000000000003E-2</v>
      </c>
      <c r="L282" s="8">
        <v>3022.2887999999998</v>
      </c>
      <c r="M282" s="9">
        <v>2579461</v>
      </c>
      <c r="N282" s="29">
        <v>14.605</v>
      </c>
      <c r="O282" s="30">
        <v>15.3225</v>
      </c>
      <c r="P282" s="30">
        <v>13.6175</v>
      </c>
      <c r="Q282" s="30">
        <v>14.865</v>
      </c>
      <c r="R282" s="31">
        <v>1.78E-2</v>
      </c>
    </row>
    <row r="283" spans="1:18" x14ac:dyDescent="0.2">
      <c r="A283" s="11">
        <v>44364</v>
      </c>
      <c r="B283" s="5" t="s">
        <v>243</v>
      </c>
      <c r="C283" s="10">
        <v>44348</v>
      </c>
      <c r="D283" s="5" t="s">
        <v>179</v>
      </c>
      <c r="E283" s="18">
        <v>2.2700000000000001E-2</v>
      </c>
      <c r="F283" s="8">
        <v>3005.9940000000001</v>
      </c>
      <c r="G283" s="9">
        <v>2317246</v>
      </c>
      <c r="H283" s="18">
        <v>0</v>
      </c>
      <c r="I283" s="8">
        <v>0</v>
      </c>
      <c r="J283" s="9">
        <v>0</v>
      </c>
      <c r="K283" s="18">
        <v>2.2700000000000001E-2</v>
      </c>
      <c r="L283" s="8">
        <v>3005.9940000000001</v>
      </c>
      <c r="M283" s="9">
        <v>2317246</v>
      </c>
      <c r="N283" s="29">
        <v>14.865</v>
      </c>
      <c r="O283" s="30">
        <v>16.05</v>
      </c>
      <c r="P283" s="30">
        <v>14.5275</v>
      </c>
      <c r="Q283" s="30">
        <v>15.2875</v>
      </c>
      <c r="R283" s="31">
        <v>2.8400000000000002E-2</v>
      </c>
    </row>
    <row r="284" spans="1:18" x14ac:dyDescent="0.2">
      <c r="A284" s="11">
        <v>44365</v>
      </c>
      <c r="B284" s="5" t="s">
        <v>241</v>
      </c>
      <c r="C284" s="10">
        <v>44348</v>
      </c>
      <c r="D284" s="5" t="s">
        <v>179</v>
      </c>
      <c r="E284" s="18">
        <v>2.5899999999999999E-2</v>
      </c>
      <c r="F284" s="8">
        <v>3026.7212</v>
      </c>
      <c r="G284" s="9">
        <v>2374482</v>
      </c>
      <c r="H284" s="18">
        <v>0</v>
      </c>
      <c r="I284" s="8">
        <v>0</v>
      </c>
      <c r="J284" s="9">
        <v>0</v>
      </c>
      <c r="K284" s="18">
        <v>2.5899999999999999E-2</v>
      </c>
      <c r="L284" s="8">
        <v>3026.7212</v>
      </c>
      <c r="M284" s="9">
        <v>2374482</v>
      </c>
      <c r="N284" s="29">
        <v>15.2875</v>
      </c>
      <c r="O284" s="30">
        <v>16.62</v>
      </c>
      <c r="P284" s="30">
        <v>10.6</v>
      </c>
      <c r="Q284" s="30">
        <v>14.797499999999999</v>
      </c>
      <c r="R284" s="31">
        <v>-3.2099999999999997E-2</v>
      </c>
    </row>
    <row r="285" spans="1:18" x14ac:dyDescent="0.2">
      <c r="A285" s="11">
        <v>44368</v>
      </c>
      <c r="B285" s="5" t="s">
        <v>244</v>
      </c>
      <c r="C285" s="10">
        <v>44348</v>
      </c>
      <c r="D285" s="5" t="s">
        <v>179</v>
      </c>
      <c r="E285" s="18">
        <v>4.8800000000000003E-2</v>
      </c>
      <c r="F285" s="8">
        <v>3023.0457999999999</v>
      </c>
      <c r="G285" s="9">
        <v>2376414</v>
      </c>
      <c r="H285" s="18">
        <v>0</v>
      </c>
      <c r="I285" s="8">
        <v>0</v>
      </c>
      <c r="J285" s="9">
        <v>0</v>
      </c>
      <c r="K285" s="18">
        <v>4.8800000000000003E-2</v>
      </c>
      <c r="L285" s="8">
        <v>3023.0457999999999</v>
      </c>
      <c r="M285" s="9">
        <v>2376414</v>
      </c>
      <c r="N285" s="29">
        <v>14.797499999999999</v>
      </c>
      <c r="O285" s="30">
        <v>16.46</v>
      </c>
      <c r="P285" s="30">
        <v>14.375</v>
      </c>
      <c r="Q285" s="30">
        <v>15.06</v>
      </c>
      <c r="R285" s="31">
        <v>1.77E-2</v>
      </c>
    </row>
    <row r="286" spans="1:18" x14ac:dyDescent="0.2">
      <c r="A286" s="11">
        <v>44369</v>
      </c>
      <c r="B286" s="5" t="s">
        <v>242</v>
      </c>
      <c r="C286" s="10">
        <v>44348</v>
      </c>
      <c r="D286" s="5" t="s">
        <v>179</v>
      </c>
      <c r="E286" s="18">
        <v>3.5700000000000003E-2</v>
      </c>
      <c r="F286" s="8">
        <v>2989.5630000000001</v>
      </c>
      <c r="G286" s="9">
        <v>2470735</v>
      </c>
      <c r="H286" s="18">
        <v>0</v>
      </c>
      <c r="I286" s="8">
        <v>0</v>
      </c>
      <c r="J286" s="9">
        <v>0</v>
      </c>
      <c r="K286" s="18">
        <v>3.5700000000000003E-2</v>
      </c>
      <c r="L286" s="8">
        <v>2989.5630000000001</v>
      </c>
      <c r="M286" s="9">
        <v>2470735</v>
      </c>
      <c r="N286" s="29">
        <v>15.06</v>
      </c>
      <c r="O286" s="30">
        <v>15.112500000000001</v>
      </c>
      <c r="P286" s="30">
        <v>14.425000000000001</v>
      </c>
      <c r="Q286" s="30">
        <v>14.737500000000001</v>
      </c>
      <c r="R286" s="31">
        <v>-2.1399999999999999E-2</v>
      </c>
    </row>
    <row r="287" spans="1:18" x14ac:dyDescent="0.2">
      <c r="A287" s="11">
        <v>44370</v>
      </c>
      <c r="B287" s="5" t="s">
        <v>240</v>
      </c>
      <c r="C287" s="10">
        <v>44348</v>
      </c>
      <c r="D287" s="5" t="s">
        <v>179</v>
      </c>
      <c r="E287" s="18">
        <v>3.2300000000000002E-2</v>
      </c>
      <c r="F287" s="8">
        <v>3012.0473999999999</v>
      </c>
      <c r="G287" s="9">
        <v>2604038</v>
      </c>
      <c r="H287" s="18">
        <v>0</v>
      </c>
      <c r="I287" s="8">
        <v>0</v>
      </c>
      <c r="J287" s="9">
        <v>0</v>
      </c>
      <c r="K287" s="18">
        <v>3.2300000000000002E-2</v>
      </c>
      <c r="L287" s="8">
        <v>3012.0473999999999</v>
      </c>
      <c r="M287" s="9">
        <v>2604038</v>
      </c>
      <c r="N287" s="29">
        <v>14.737500000000001</v>
      </c>
      <c r="O287" s="30">
        <v>15.535</v>
      </c>
      <c r="P287" s="30">
        <v>13.625</v>
      </c>
      <c r="Q287" s="30">
        <v>15.365</v>
      </c>
      <c r="R287" s="31">
        <v>4.2599999999999999E-2</v>
      </c>
    </row>
    <row r="288" spans="1:18" x14ac:dyDescent="0.2">
      <c r="A288" s="11">
        <v>44371</v>
      </c>
      <c r="B288" s="5" t="s">
        <v>243</v>
      </c>
      <c r="C288" s="10">
        <v>44348</v>
      </c>
      <c r="D288" s="5" t="s">
        <v>179</v>
      </c>
      <c r="E288" s="18">
        <v>2.3300000000000001E-2</v>
      </c>
      <c r="F288" s="8">
        <v>3005.7401</v>
      </c>
      <c r="G288" s="9">
        <v>2506812</v>
      </c>
      <c r="H288" s="18">
        <v>0</v>
      </c>
      <c r="I288" s="8">
        <v>0</v>
      </c>
      <c r="J288" s="9">
        <v>0</v>
      </c>
      <c r="K288" s="18">
        <v>2.3300000000000001E-2</v>
      </c>
      <c r="L288" s="8">
        <v>3005.7401</v>
      </c>
      <c r="M288" s="9">
        <v>2506812</v>
      </c>
      <c r="N288" s="29">
        <v>15.365</v>
      </c>
      <c r="O288" s="30">
        <v>15.637499999999999</v>
      </c>
      <c r="P288" s="30">
        <v>14.925000000000001</v>
      </c>
      <c r="Q288" s="30">
        <v>15.0975</v>
      </c>
      <c r="R288" s="31">
        <v>-1.7399999999999999E-2</v>
      </c>
    </row>
    <row r="289" spans="1:18" x14ac:dyDescent="0.2">
      <c r="A289" s="11">
        <v>44372</v>
      </c>
      <c r="B289" s="5" t="s">
        <v>241</v>
      </c>
      <c r="C289" s="10">
        <v>44348</v>
      </c>
      <c r="D289" s="5" t="s">
        <v>179</v>
      </c>
      <c r="E289" s="18">
        <v>2.2200000000000001E-2</v>
      </c>
      <c r="F289" s="8">
        <v>3042.9690000000001</v>
      </c>
      <c r="G289" s="9">
        <v>2506169</v>
      </c>
      <c r="H289" s="18">
        <v>0</v>
      </c>
      <c r="I289" s="8">
        <v>0</v>
      </c>
      <c r="J289" s="9">
        <v>0</v>
      </c>
      <c r="K289" s="18">
        <v>2.2200000000000001E-2</v>
      </c>
      <c r="L289" s="8">
        <v>3042.9690000000001</v>
      </c>
      <c r="M289" s="9">
        <v>2506169</v>
      </c>
      <c r="N289" s="29">
        <v>15.0975</v>
      </c>
      <c r="O289" s="30">
        <v>15.2675</v>
      </c>
      <c r="P289" s="30">
        <v>13.275</v>
      </c>
      <c r="Q289" s="30">
        <v>13.3675</v>
      </c>
      <c r="R289" s="31">
        <v>-0.11459999999999999</v>
      </c>
    </row>
    <row r="290" spans="1:18" x14ac:dyDescent="0.2">
      <c r="A290" s="11">
        <v>44375</v>
      </c>
      <c r="B290" s="5" t="s">
        <v>244</v>
      </c>
      <c r="C290" s="10">
        <v>44348</v>
      </c>
      <c r="D290" s="5" t="s">
        <v>179</v>
      </c>
      <c r="E290" s="18">
        <v>5.57E-2</v>
      </c>
      <c r="F290" s="8">
        <v>3019.4490999999998</v>
      </c>
      <c r="G290" s="9">
        <v>3828648</v>
      </c>
      <c r="H290" s="18">
        <v>0</v>
      </c>
      <c r="I290" s="8">
        <v>0</v>
      </c>
      <c r="J290" s="9">
        <v>0</v>
      </c>
      <c r="K290" s="18">
        <v>5.57E-2</v>
      </c>
      <c r="L290" s="8">
        <v>3019.4490999999998</v>
      </c>
      <c r="M290" s="9">
        <v>3828648</v>
      </c>
      <c r="N290" s="29">
        <v>13.3675</v>
      </c>
      <c r="O290" s="30">
        <v>13.77</v>
      </c>
      <c r="P290" s="30">
        <v>13.1175</v>
      </c>
      <c r="Q290" s="30">
        <v>13.4025</v>
      </c>
      <c r="R290" s="31">
        <v>2.5999999999999999E-3</v>
      </c>
    </row>
    <row r="291" spans="1:18" x14ac:dyDescent="0.2">
      <c r="A291" s="11">
        <v>44376</v>
      </c>
      <c r="B291" s="5" t="s">
        <v>242</v>
      </c>
      <c r="C291" s="10">
        <v>44348</v>
      </c>
      <c r="D291" s="5" t="s">
        <v>179</v>
      </c>
      <c r="E291" s="18">
        <v>3.44E-2</v>
      </c>
      <c r="F291" s="8">
        <v>3031.7871</v>
      </c>
      <c r="G291" s="9">
        <v>3857319</v>
      </c>
      <c r="H291" s="18">
        <v>0</v>
      </c>
      <c r="I291" s="8">
        <v>0</v>
      </c>
      <c r="J291" s="9">
        <v>0</v>
      </c>
      <c r="K291" s="18">
        <v>3.44E-2</v>
      </c>
      <c r="L291" s="8">
        <v>3031.7871</v>
      </c>
      <c r="M291" s="9">
        <v>3857319</v>
      </c>
      <c r="N291" s="29">
        <v>13.4025</v>
      </c>
      <c r="O291" s="30">
        <v>13.4025</v>
      </c>
      <c r="P291" s="30">
        <v>12.9025</v>
      </c>
      <c r="Q291" s="30">
        <v>13.0025</v>
      </c>
      <c r="R291" s="31">
        <v>-2.98E-2</v>
      </c>
    </row>
    <row r="292" spans="1:18" x14ac:dyDescent="0.2">
      <c r="A292" s="11">
        <v>44377</v>
      </c>
      <c r="B292" s="5" t="s">
        <v>240</v>
      </c>
      <c r="C292" s="10">
        <v>44348</v>
      </c>
      <c r="D292" s="5" t="s">
        <v>179</v>
      </c>
      <c r="E292" s="18">
        <v>2.7199999999999998E-2</v>
      </c>
      <c r="F292" s="8">
        <v>3018.6941999999999</v>
      </c>
      <c r="G292" s="9">
        <v>3716079</v>
      </c>
      <c r="H292" s="18">
        <v>0</v>
      </c>
      <c r="I292" s="8">
        <v>0</v>
      </c>
      <c r="J292" s="9">
        <v>0</v>
      </c>
      <c r="K292" s="18">
        <v>2.7199999999999998E-2</v>
      </c>
      <c r="L292" s="8">
        <v>3018.6941999999999</v>
      </c>
      <c r="M292" s="9">
        <v>3716079</v>
      </c>
      <c r="N292" s="29">
        <v>13.0025</v>
      </c>
      <c r="O292" s="30">
        <v>13.14</v>
      </c>
      <c r="P292" s="30">
        <v>12.6</v>
      </c>
      <c r="Q292" s="30">
        <v>13.045</v>
      </c>
      <c r="R292" s="31">
        <v>3.3E-3</v>
      </c>
    </row>
    <row r="293" spans="1:18" x14ac:dyDescent="0.2">
      <c r="A293" s="11">
        <v>44378</v>
      </c>
      <c r="B293" s="5" t="s">
        <v>243</v>
      </c>
      <c r="C293" s="10">
        <v>44378</v>
      </c>
      <c r="D293" s="5" t="s">
        <v>180</v>
      </c>
      <c r="E293" s="18">
        <v>2.63E-2</v>
      </c>
      <c r="F293" s="8">
        <v>3016.4009999999998</v>
      </c>
      <c r="G293" s="9">
        <v>3721000</v>
      </c>
      <c r="H293" s="18">
        <v>0</v>
      </c>
      <c r="I293" s="8">
        <v>0</v>
      </c>
      <c r="J293" s="9">
        <v>0</v>
      </c>
      <c r="K293" s="18">
        <v>2.63E-2</v>
      </c>
      <c r="L293" s="8">
        <v>3016.4009999999998</v>
      </c>
      <c r="M293" s="9">
        <v>3721000</v>
      </c>
      <c r="N293" s="29">
        <v>13.045</v>
      </c>
      <c r="O293" s="30">
        <v>13.282500000000001</v>
      </c>
      <c r="P293" s="30">
        <v>12.33</v>
      </c>
      <c r="Q293" s="30">
        <v>12.84</v>
      </c>
      <c r="R293" s="31">
        <v>-1.5699999999999999E-2</v>
      </c>
    </row>
    <row r="294" spans="1:18" x14ac:dyDescent="0.2">
      <c r="A294" s="11">
        <v>44379</v>
      </c>
      <c r="B294" s="5" t="s">
        <v>241</v>
      </c>
      <c r="C294" s="10">
        <v>44378</v>
      </c>
      <c r="D294" s="5" t="s">
        <v>180</v>
      </c>
      <c r="E294" s="18">
        <v>2.1000000000000001E-2</v>
      </c>
      <c r="F294" s="8">
        <v>3019.8229000000001</v>
      </c>
      <c r="G294" s="9">
        <v>3604984</v>
      </c>
      <c r="H294" s="18">
        <v>0</v>
      </c>
      <c r="I294" s="8">
        <v>0</v>
      </c>
      <c r="J294" s="9">
        <v>0</v>
      </c>
      <c r="K294" s="18">
        <v>2.1000000000000001E-2</v>
      </c>
      <c r="L294" s="8">
        <v>3019.8229000000001</v>
      </c>
      <c r="M294" s="9">
        <v>3604984</v>
      </c>
      <c r="N294" s="29">
        <v>12.84</v>
      </c>
      <c r="O294" s="30">
        <v>13.02</v>
      </c>
      <c r="P294" s="30">
        <v>12.022500000000001</v>
      </c>
      <c r="Q294" s="30">
        <v>12.09</v>
      </c>
      <c r="R294" s="31">
        <v>-5.8400000000000001E-2</v>
      </c>
    </row>
    <row r="295" spans="1:18" x14ac:dyDescent="0.2">
      <c r="A295" s="11">
        <v>44382</v>
      </c>
      <c r="B295" s="5" t="s">
        <v>244</v>
      </c>
      <c r="C295" s="10">
        <v>44378</v>
      </c>
      <c r="D295" s="5" t="s">
        <v>180</v>
      </c>
      <c r="E295" s="18">
        <v>4.6100000000000002E-2</v>
      </c>
      <c r="F295" s="8">
        <v>3039.1352999999999</v>
      </c>
      <c r="G295" s="9">
        <v>3638927</v>
      </c>
      <c r="H295" s="18">
        <v>0</v>
      </c>
      <c r="I295" s="8">
        <v>0</v>
      </c>
      <c r="J295" s="9">
        <v>0</v>
      </c>
      <c r="K295" s="18">
        <v>4.6100000000000002E-2</v>
      </c>
      <c r="L295" s="8">
        <v>3039.1352999999999</v>
      </c>
      <c r="M295" s="9">
        <v>3638927</v>
      </c>
      <c r="N295" s="29">
        <v>12.09</v>
      </c>
      <c r="O295" s="30">
        <v>12.6225</v>
      </c>
      <c r="P295" s="30">
        <v>11.987500000000001</v>
      </c>
      <c r="Q295" s="30">
        <v>12.067500000000001</v>
      </c>
      <c r="R295" s="31">
        <v>-1.9E-3</v>
      </c>
    </row>
    <row r="296" spans="1:18" x14ac:dyDescent="0.2">
      <c r="A296" s="11">
        <v>44383</v>
      </c>
      <c r="B296" s="5" t="s">
        <v>242</v>
      </c>
      <c r="C296" s="10">
        <v>44378</v>
      </c>
      <c r="D296" s="5" t="s">
        <v>180</v>
      </c>
      <c r="E296" s="18">
        <v>3.32E-2</v>
      </c>
      <c r="F296" s="8">
        <v>2991.6095</v>
      </c>
      <c r="G296" s="9">
        <v>3665712</v>
      </c>
      <c r="H296" s="18">
        <v>0</v>
      </c>
      <c r="I296" s="8">
        <v>0</v>
      </c>
      <c r="J296" s="9">
        <v>0</v>
      </c>
      <c r="K296" s="18">
        <v>3.32E-2</v>
      </c>
      <c r="L296" s="8">
        <v>2991.6095</v>
      </c>
      <c r="M296" s="9">
        <v>3665712</v>
      </c>
      <c r="N296" s="29">
        <v>12.067500000000001</v>
      </c>
      <c r="O296" s="30">
        <v>12.36</v>
      </c>
      <c r="P296" s="30">
        <v>11.29</v>
      </c>
      <c r="Q296" s="30">
        <v>12.275</v>
      </c>
      <c r="R296" s="31">
        <v>1.72E-2</v>
      </c>
    </row>
    <row r="297" spans="1:18" x14ac:dyDescent="0.2">
      <c r="A297" s="11">
        <v>44384</v>
      </c>
      <c r="B297" s="5" t="s">
        <v>240</v>
      </c>
      <c r="C297" s="10">
        <v>44378</v>
      </c>
      <c r="D297" s="5" t="s">
        <v>180</v>
      </c>
      <c r="E297" s="18">
        <v>2.92E-2</v>
      </c>
      <c r="F297" s="8">
        <v>3047.8332999999998</v>
      </c>
      <c r="G297" s="9">
        <v>3705353</v>
      </c>
      <c r="H297" s="18">
        <v>0</v>
      </c>
      <c r="I297" s="8">
        <v>0</v>
      </c>
      <c r="J297" s="9">
        <v>0</v>
      </c>
      <c r="K297" s="18">
        <v>2.92E-2</v>
      </c>
      <c r="L297" s="8">
        <v>3047.8332999999998</v>
      </c>
      <c r="M297" s="9">
        <v>3705353</v>
      </c>
      <c r="N297" s="29">
        <v>12.275</v>
      </c>
      <c r="O297" s="30">
        <v>12.585000000000001</v>
      </c>
      <c r="P297" s="30">
        <v>11.147500000000001</v>
      </c>
      <c r="Q297" s="30">
        <v>12.2125</v>
      </c>
      <c r="R297" s="31">
        <v>-5.1000000000000004E-3</v>
      </c>
    </row>
    <row r="298" spans="1:18" x14ac:dyDescent="0.2">
      <c r="A298" s="11">
        <v>44385</v>
      </c>
      <c r="B298" s="5" t="s">
        <v>243</v>
      </c>
      <c r="C298" s="10">
        <v>44378</v>
      </c>
      <c r="D298" s="5" t="s">
        <v>180</v>
      </c>
      <c r="E298" s="18">
        <v>2.4E-2</v>
      </c>
      <c r="F298" s="8">
        <v>3024.1525000000001</v>
      </c>
      <c r="G298" s="9">
        <v>3695871</v>
      </c>
      <c r="H298" s="18">
        <v>0</v>
      </c>
      <c r="I298" s="8">
        <v>0</v>
      </c>
      <c r="J298" s="9">
        <v>0</v>
      </c>
      <c r="K298" s="18">
        <v>2.4E-2</v>
      </c>
      <c r="L298" s="8">
        <v>3024.1525000000001</v>
      </c>
      <c r="M298" s="9">
        <v>3695871</v>
      </c>
      <c r="N298" s="29">
        <v>12.2125</v>
      </c>
      <c r="O298" s="30">
        <v>14.0075</v>
      </c>
      <c r="P298" s="30">
        <v>12.055</v>
      </c>
      <c r="Q298" s="30">
        <v>13.56</v>
      </c>
      <c r="R298" s="31">
        <v>0.1103</v>
      </c>
    </row>
    <row r="299" spans="1:18" x14ac:dyDescent="0.2">
      <c r="A299" s="11">
        <v>44386</v>
      </c>
      <c r="B299" s="5" t="s">
        <v>241</v>
      </c>
      <c r="C299" s="10">
        <v>44378</v>
      </c>
      <c r="D299" s="5" t="s">
        <v>180</v>
      </c>
      <c r="E299" s="18">
        <v>2.0500000000000001E-2</v>
      </c>
      <c r="F299" s="8">
        <v>3000.5378000000001</v>
      </c>
      <c r="G299" s="9">
        <v>3638513</v>
      </c>
      <c r="H299" s="18">
        <v>0</v>
      </c>
      <c r="I299" s="8">
        <v>0</v>
      </c>
      <c r="J299" s="9">
        <v>0</v>
      </c>
      <c r="K299" s="18">
        <v>2.0500000000000001E-2</v>
      </c>
      <c r="L299" s="8">
        <v>3000.5378000000001</v>
      </c>
      <c r="M299" s="9">
        <v>3638513</v>
      </c>
      <c r="N299" s="29">
        <v>13.56</v>
      </c>
      <c r="O299" s="30">
        <v>14.0025</v>
      </c>
      <c r="P299" s="30">
        <v>12.175000000000001</v>
      </c>
      <c r="Q299" s="30">
        <v>12.942500000000001</v>
      </c>
      <c r="R299" s="31">
        <v>-4.5499999999999999E-2</v>
      </c>
    </row>
    <row r="300" spans="1:18" x14ac:dyDescent="0.2">
      <c r="A300" s="11">
        <v>44389</v>
      </c>
      <c r="B300" s="5" t="s">
        <v>244</v>
      </c>
      <c r="C300" s="10">
        <v>44378</v>
      </c>
      <c r="D300" s="5" t="s">
        <v>180</v>
      </c>
      <c r="E300" s="18">
        <v>4.9200000000000001E-2</v>
      </c>
      <c r="F300" s="8">
        <v>3021.1846</v>
      </c>
      <c r="G300" s="9">
        <v>3567353</v>
      </c>
      <c r="H300" s="18">
        <v>0</v>
      </c>
      <c r="I300" s="8">
        <v>0</v>
      </c>
      <c r="J300" s="9">
        <v>0</v>
      </c>
      <c r="K300" s="18">
        <v>4.9200000000000001E-2</v>
      </c>
      <c r="L300" s="8">
        <v>3021.1846</v>
      </c>
      <c r="M300" s="9">
        <v>3567353</v>
      </c>
      <c r="N300" s="29">
        <v>12.942500000000001</v>
      </c>
      <c r="O300" s="30">
        <v>13.6075</v>
      </c>
      <c r="P300" s="30">
        <v>11.81</v>
      </c>
      <c r="Q300" s="30">
        <v>12.9925</v>
      </c>
      <c r="R300" s="31">
        <v>3.8999999999999998E-3</v>
      </c>
    </row>
    <row r="301" spans="1:18" x14ac:dyDescent="0.2">
      <c r="A301" s="11">
        <v>44390</v>
      </c>
      <c r="B301" s="5" t="s">
        <v>242</v>
      </c>
      <c r="C301" s="10">
        <v>44378</v>
      </c>
      <c r="D301" s="5" t="s">
        <v>180</v>
      </c>
      <c r="E301" s="18">
        <v>3.0499999999999999E-2</v>
      </c>
      <c r="F301" s="8">
        <v>3044.5077999999999</v>
      </c>
      <c r="G301" s="9">
        <v>3694093</v>
      </c>
      <c r="H301" s="18">
        <v>0</v>
      </c>
      <c r="I301" s="8">
        <v>0</v>
      </c>
      <c r="J301" s="9">
        <v>0</v>
      </c>
      <c r="K301" s="18">
        <v>3.0499999999999999E-2</v>
      </c>
      <c r="L301" s="8">
        <v>3044.5077999999999</v>
      </c>
      <c r="M301" s="9">
        <v>3694093</v>
      </c>
      <c r="N301" s="29">
        <v>12.9925</v>
      </c>
      <c r="O301" s="30">
        <v>12.9925</v>
      </c>
      <c r="P301" s="30">
        <v>10.672499999999999</v>
      </c>
      <c r="Q301" s="30">
        <v>12.6225</v>
      </c>
      <c r="R301" s="31">
        <v>-2.8500000000000001E-2</v>
      </c>
    </row>
    <row r="302" spans="1:18" x14ac:dyDescent="0.2">
      <c r="A302" s="11">
        <v>44391</v>
      </c>
      <c r="B302" s="5" t="s">
        <v>240</v>
      </c>
      <c r="C302" s="10">
        <v>44378</v>
      </c>
      <c r="D302" s="5" t="s">
        <v>180</v>
      </c>
      <c r="E302" s="18">
        <v>2.5999999999999999E-2</v>
      </c>
      <c r="F302" s="8">
        <v>3007.5232999999998</v>
      </c>
      <c r="G302" s="9">
        <v>3662002</v>
      </c>
      <c r="H302" s="18">
        <v>0</v>
      </c>
      <c r="I302" s="8">
        <v>0</v>
      </c>
      <c r="J302" s="9">
        <v>0</v>
      </c>
      <c r="K302" s="18">
        <v>2.5999999999999999E-2</v>
      </c>
      <c r="L302" s="8">
        <v>3007.5232999999998</v>
      </c>
      <c r="M302" s="9">
        <v>3662002</v>
      </c>
      <c r="N302" s="29">
        <v>12.6225</v>
      </c>
      <c r="O302" s="30">
        <v>12.96</v>
      </c>
      <c r="P302" s="30">
        <v>10.484999999999999</v>
      </c>
      <c r="Q302" s="30">
        <v>12.59</v>
      </c>
      <c r="R302" s="31">
        <v>-2.5999999999999999E-3</v>
      </c>
    </row>
    <row r="303" spans="1:18" x14ac:dyDescent="0.2">
      <c r="A303" s="11">
        <v>44392</v>
      </c>
      <c r="B303" s="5" t="s">
        <v>243</v>
      </c>
      <c r="C303" s="10">
        <v>44378</v>
      </c>
      <c r="D303" s="5" t="s">
        <v>180</v>
      </c>
      <c r="E303" s="18">
        <v>2.0500000000000001E-2</v>
      </c>
      <c r="F303" s="8">
        <v>3011.8535999999999</v>
      </c>
      <c r="G303" s="9">
        <v>3549317</v>
      </c>
      <c r="H303" s="18">
        <v>0</v>
      </c>
      <c r="I303" s="8">
        <v>0</v>
      </c>
      <c r="J303" s="9">
        <v>0</v>
      </c>
      <c r="K303" s="18">
        <v>2.0500000000000001E-2</v>
      </c>
      <c r="L303" s="8">
        <v>3011.8535999999999</v>
      </c>
      <c r="M303" s="9">
        <v>3549317</v>
      </c>
      <c r="N303" s="29">
        <v>12.59</v>
      </c>
      <c r="O303" s="30">
        <v>12.945</v>
      </c>
      <c r="P303" s="30">
        <v>11.0825</v>
      </c>
      <c r="Q303" s="30">
        <v>12.27</v>
      </c>
      <c r="R303" s="31">
        <v>-2.5399999999999999E-2</v>
      </c>
    </row>
    <row r="304" spans="1:18" x14ac:dyDescent="0.2">
      <c r="A304" s="11">
        <v>44393</v>
      </c>
      <c r="B304" s="5" t="s">
        <v>241</v>
      </c>
      <c r="C304" s="10">
        <v>44378</v>
      </c>
      <c r="D304" s="5" t="s">
        <v>180</v>
      </c>
      <c r="E304" s="18">
        <v>1.89E-2</v>
      </c>
      <c r="F304" s="8">
        <v>2999.3227000000002</v>
      </c>
      <c r="G304" s="9">
        <v>3510500</v>
      </c>
      <c r="H304" s="18">
        <v>0</v>
      </c>
      <c r="I304" s="8">
        <v>0</v>
      </c>
      <c r="J304" s="9">
        <v>0</v>
      </c>
      <c r="K304" s="18">
        <v>1.89E-2</v>
      </c>
      <c r="L304" s="8">
        <v>2999.3227000000002</v>
      </c>
      <c r="M304" s="9">
        <v>3510500</v>
      </c>
      <c r="N304" s="29">
        <v>12.27</v>
      </c>
      <c r="O304" s="30">
        <v>12.37</v>
      </c>
      <c r="P304" s="30">
        <v>11.625</v>
      </c>
      <c r="Q304" s="30">
        <v>11.705</v>
      </c>
      <c r="R304" s="31">
        <v>-4.5999999999999999E-2</v>
      </c>
    </row>
    <row r="305" spans="1:18" x14ac:dyDescent="0.2">
      <c r="A305" s="11">
        <v>44396</v>
      </c>
      <c r="B305" s="5" t="s">
        <v>244</v>
      </c>
      <c r="C305" s="10">
        <v>44378</v>
      </c>
      <c r="D305" s="5" t="s">
        <v>180</v>
      </c>
      <c r="E305" s="18">
        <v>3.8699999999999998E-2</v>
      </c>
      <c r="F305" s="8">
        <v>3137.6019999999999</v>
      </c>
      <c r="G305" s="9">
        <v>3741064</v>
      </c>
      <c r="H305" s="18">
        <v>0</v>
      </c>
      <c r="I305" s="8">
        <v>0</v>
      </c>
      <c r="J305" s="9">
        <v>0</v>
      </c>
      <c r="K305" s="18">
        <v>3.8699999999999998E-2</v>
      </c>
      <c r="L305" s="8">
        <v>3137.6019999999999</v>
      </c>
      <c r="M305" s="9">
        <v>3741064</v>
      </c>
      <c r="N305" s="29">
        <v>11.705</v>
      </c>
      <c r="O305" s="30">
        <v>13.1975</v>
      </c>
      <c r="P305" s="30">
        <v>11.705</v>
      </c>
      <c r="Q305" s="30">
        <v>12.68</v>
      </c>
      <c r="R305" s="31">
        <v>8.3299999999999999E-2</v>
      </c>
    </row>
    <row r="306" spans="1:18" x14ac:dyDescent="0.2">
      <c r="A306" s="11">
        <v>44397</v>
      </c>
      <c r="B306" s="5" t="s">
        <v>242</v>
      </c>
      <c r="C306" s="10">
        <v>44378</v>
      </c>
      <c r="D306" s="5" t="s">
        <v>180</v>
      </c>
      <c r="E306" s="18">
        <v>2.5999999999999999E-2</v>
      </c>
      <c r="F306" s="8">
        <v>3105.8038000000001</v>
      </c>
      <c r="G306" s="9">
        <v>3618866</v>
      </c>
      <c r="H306" s="18">
        <v>0</v>
      </c>
      <c r="I306" s="8">
        <v>0</v>
      </c>
      <c r="J306" s="9">
        <v>0</v>
      </c>
      <c r="K306" s="18">
        <v>2.5999999999999999E-2</v>
      </c>
      <c r="L306" s="8">
        <v>3105.8038000000001</v>
      </c>
      <c r="M306" s="9">
        <v>3618866</v>
      </c>
      <c r="N306" s="29">
        <v>12.68</v>
      </c>
      <c r="O306" s="30">
        <v>14.092499999999999</v>
      </c>
      <c r="P306" s="30">
        <v>11.7875</v>
      </c>
      <c r="Q306" s="30">
        <v>13.205</v>
      </c>
      <c r="R306" s="31">
        <v>4.1399999999999999E-2</v>
      </c>
    </row>
    <row r="307" spans="1:18" x14ac:dyDescent="0.2">
      <c r="A307" s="11">
        <v>44399</v>
      </c>
      <c r="B307" s="5" t="s">
        <v>243</v>
      </c>
      <c r="C307" s="10">
        <v>44378</v>
      </c>
      <c r="D307" s="5" t="s">
        <v>180</v>
      </c>
      <c r="E307" s="18">
        <v>2.2499999999999999E-2</v>
      </c>
      <c r="F307" s="8">
        <v>3021.6984000000002</v>
      </c>
      <c r="G307" s="9">
        <v>3506752</v>
      </c>
      <c r="H307" s="18">
        <v>0</v>
      </c>
      <c r="I307" s="8">
        <v>0</v>
      </c>
      <c r="J307" s="9">
        <v>0</v>
      </c>
      <c r="K307" s="18">
        <v>2.2499999999999999E-2</v>
      </c>
      <c r="L307" s="8">
        <v>3021.6984000000002</v>
      </c>
      <c r="M307" s="9">
        <v>3506752</v>
      </c>
      <c r="N307" s="29">
        <v>13.205</v>
      </c>
      <c r="O307" s="30">
        <v>13.205</v>
      </c>
      <c r="P307" s="30">
        <v>11.717499999999999</v>
      </c>
      <c r="Q307" s="30">
        <v>11.885</v>
      </c>
      <c r="R307" s="31">
        <v>-0.1</v>
      </c>
    </row>
    <row r="308" spans="1:18" x14ac:dyDescent="0.2">
      <c r="A308" s="11">
        <v>44400</v>
      </c>
      <c r="B308" s="5" t="s">
        <v>241</v>
      </c>
      <c r="C308" s="10">
        <v>44378</v>
      </c>
      <c r="D308" s="5" t="s">
        <v>180</v>
      </c>
      <c r="E308" s="18">
        <v>1.8499999999999999E-2</v>
      </c>
      <c r="F308" s="8">
        <v>3048.2237</v>
      </c>
      <c r="G308" s="9">
        <v>3656764</v>
      </c>
      <c r="H308" s="18">
        <v>0</v>
      </c>
      <c r="I308" s="8">
        <v>0</v>
      </c>
      <c r="J308" s="9">
        <v>0</v>
      </c>
      <c r="K308" s="18">
        <v>1.8499999999999999E-2</v>
      </c>
      <c r="L308" s="8">
        <v>3048.2237</v>
      </c>
      <c r="M308" s="9">
        <v>3656764</v>
      </c>
      <c r="N308" s="29">
        <v>11.885</v>
      </c>
      <c r="O308" s="30">
        <v>12.115</v>
      </c>
      <c r="P308" s="30">
        <v>11.567500000000001</v>
      </c>
      <c r="Q308" s="30">
        <v>11.762499999999999</v>
      </c>
      <c r="R308" s="31">
        <v>-1.03E-2</v>
      </c>
    </row>
    <row r="309" spans="1:18" x14ac:dyDescent="0.2">
      <c r="A309" s="11">
        <v>44403</v>
      </c>
      <c r="B309" s="5" t="s">
        <v>244</v>
      </c>
      <c r="C309" s="10">
        <v>44378</v>
      </c>
      <c r="D309" s="5" t="s">
        <v>180</v>
      </c>
      <c r="E309" s="18">
        <v>3.5099999999999999E-2</v>
      </c>
      <c r="F309" s="8">
        <v>3014.3087999999998</v>
      </c>
      <c r="G309" s="9">
        <v>3526188</v>
      </c>
      <c r="H309" s="18">
        <v>0</v>
      </c>
      <c r="I309" s="8">
        <v>0</v>
      </c>
      <c r="J309" s="9">
        <v>0</v>
      </c>
      <c r="K309" s="18">
        <v>3.5099999999999999E-2</v>
      </c>
      <c r="L309" s="8">
        <v>3014.3087999999998</v>
      </c>
      <c r="M309" s="9">
        <v>3526188</v>
      </c>
      <c r="N309" s="29">
        <v>11.762499999999999</v>
      </c>
      <c r="O309" s="30">
        <v>12.54</v>
      </c>
      <c r="P309" s="30">
        <v>10.395</v>
      </c>
      <c r="Q309" s="30">
        <v>12.45</v>
      </c>
      <c r="R309" s="31">
        <v>5.8400000000000001E-2</v>
      </c>
    </row>
    <row r="310" spans="1:18" x14ac:dyDescent="0.2">
      <c r="A310" s="11">
        <v>44404</v>
      </c>
      <c r="B310" s="5" t="s">
        <v>242</v>
      </c>
      <c r="C310" s="10">
        <v>44378</v>
      </c>
      <c r="D310" s="5" t="s">
        <v>180</v>
      </c>
      <c r="E310" s="18">
        <v>2.6800000000000001E-2</v>
      </c>
      <c r="F310" s="8">
        <v>3002.9167000000002</v>
      </c>
      <c r="G310" s="9">
        <v>3488562</v>
      </c>
      <c r="H310" s="18">
        <v>0</v>
      </c>
      <c r="I310" s="8">
        <v>0</v>
      </c>
      <c r="J310" s="9">
        <v>0</v>
      </c>
      <c r="K310" s="18">
        <v>2.6800000000000001E-2</v>
      </c>
      <c r="L310" s="8">
        <v>3002.9167000000002</v>
      </c>
      <c r="M310" s="9">
        <v>3488562</v>
      </c>
      <c r="N310" s="29">
        <v>12.45</v>
      </c>
      <c r="O310" s="30">
        <v>13.525</v>
      </c>
      <c r="P310" s="30">
        <v>12.102499999999999</v>
      </c>
      <c r="Q310" s="30">
        <v>13.2325</v>
      </c>
      <c r="R310" s="31">
        <v>6.2899999999999998E-2</v>
      </c>
    </row>
    <row r="311" spans="1:18" x14ac:dyDescent="0.2">
      <c r="A311" s="11">
        <v>44405</v>
      </c>
      <c r="B311" s="5" t="s">
        <v>240</v>
      </c>
      <c r="C311" s="10">
        <v>44378</v>
      </c>
      <c r="D311" s="5" t="s">
        <v>180</v>
      </c>
      <c r="E311" s="18">
        <v>2.2800000000000001E-2</v>
      </c>
      <c r="F311" s="8">
        <v>3011.9038</v>
      </c>
      <c r="G311" s="9">
        <v>3458290</v>
      </c>
      <c r="H311" s="18">
        <v>0</v>
      </c>
      <c r="I311" s="8">
        <v>0</v>
      </c>
      <c r="J311" s="9">
        <v>0</v>
      </c>
      <c r="K311" s="18">
        <v>2.2800000000000001E-2</v>
      </c>
      <c r="L311" s="8">
        <v>3011.9038</v>
      </c>
      <c r="M311" s="9">
        <v>3458290</v>
      </c>
      <c r="N311" s="29">
        <v>13.2325</v>
      </c>
      <c r="O311" s="30">
        <v>15.98</v>
      </c>
      <c r="P311" s="30">
        <v>11.355</v>
      </c>
      <c r="Q311" s="30">
        <v>13.692500000000001</v>
      </c>
      <c r="R311" s="31">
        <v>3.4799999999999998E-2</v>
      </c>
    </row>
    <row r="312" spans="1:18" x14ac:dyDescent="0.2">
      <c r="A312" s="11">
        <v>44406</v>
      </c>
      <c r="B312" s="5" t="s">
        <v>243</v>
      </c>
      <c r="C312" s="10">
        <v>44378</v>
      </c>
      <c r="D312" s="5" t="s">
        <v>180</v>
      </c>
      <c r="E312" s="18">
        <v>2.23E-2</v>
      </c>
      <c r="F312" s="8">
        <v>3018.8141999999998</v>
      </c>
      <c r="G312" s="9">
        <v>3488776</v>
      </c>
      <c r="H312" s="18">
        <v>0</v>
      </c>
      <c r="I312" s="8">
        <v>0</v>
      </c>
      <c r="J312" s="9">
        <v>0</v>
      </c>
      <c r="K312" s="18">
        <v>2.23E-2</v>
      </c>
      <c r="L312" s="8">
        <v>3018.8141999999998</v>
      </c>
      <c r="M312" s="9">
        <v>3488776</v>
      </c>
      <c r="N312" s="29">
        <v>13.692500000000001</v>
      </c>
      <c r="O312" s="30">
        <v>13.692500000000001</v>
      </c>
      <c r="P312" s="30">
        <v>12.435</v>
      </c>
      <c r="Q312" s="30">
        <v>12.945</v>
      </c>
      <c r="R312" s="31">
        <v>-5.4600000000000003E-2</v>
      </c>
    </row>
    <row r="313" spans="1:18" x14ac:dyDescent="0.2">
      <c r="A313" s="11">
        <v>44407</v>
      </c>
      <c r="B313" s="5" t="s">
        <v>241</v>
      </c>
      <c r="C313" s="10">
        <v>44378</v>
      </c>
      <c r="D313" s="5" t="s">
        <v>180</v>
      </c>
      <c r="E313" s="18">
        <v>2.2100000000000002E-2</v>
      </c>
      <c r="F313" s="8">
        <v>3012.9625999999998</v>
      </c>
      <c r="G313" s="9">
        <v>3659738</v>
      </c>
      <c r="H313" s="18">
        <v>0</v>
      </c>
      <c r="I313" s="8">
        <v>0</v>
      </c>
      <c r="J313" s="9">
        <v>0</v>
      </c>
      <c r="K313" s="18">
        <v>2.2100000000000002E-2</v>
      </c>
      <c r="L313" s="8">
        <v>3012.9625999999998</v>
      </c>
      <c r="M313" s="9">
        <v>3659738</v>
      </c>
      <c r="N313" s="29">
        <v>12.945</v>
      </c>
      <c r="O313" s="30">
        <v>13.32</v>
      </c>
      <c r="P313" s="30">
        <v>12.175000000000001</v>
      </c>
      <c r="Q313" s="30">
        <v>12.8025</v>
      </c>
      <c r="R313" s="31">
        <v>-1.0999999999999999E-2</v>
      </c>
    </row>
    <row r="314" spans="1:18" x14ac:dyDescent="0.2">
      <c r="A314" s="11">
        <v>44410</v>
      </c>
      <c r="B314" s="5" t="s">
        <v>244</v>
      </c>
      <c r="C314" s="10">
        <v>44409</v>
      </c>
      <c r="D314" s="5" t="s">
        <v>180</v>
      </c>
      <c r="E314" s="18">
        <v>6.0600000000000001E-2</v>
      </c>
      <c r="F314" s="8">
        <v>3026.8276999999998</v>
      </c>
      <c r="G314" s="9">
        <v>3614178</v>
      </c>
      <c r="H314" s="18">
        <v>0</v>
      </c>
      <c r="I314" s="8">
        <v>0</v>
      </c>
      <c r="J314" s="9">
        <v>0</v>
      </c>
      <c r="K314" s="18">
        <v>6.0600000000000001E-2</v>
      </c>
      <c r="L314" s="8">
        <v>3026.8276999999998</v>
      </c>
      <c r="M314" s="9">
        <v>3614178</v>
      </c>
      <c r="N314" s="29">
        <v>12.8025</v>
      </c>
      <c r="O314" s="30">
        <v>13.09</v>
      </c>
      <c r="P314" s="30">
        <v>11.5175</v>
      </c>
      <c r="Q314" s="30">
        <v>12.805</v>
      </c>
      <c r="R314" s="31">
        <v>2.0000000000000001E-4</v>
      </c>
    </row>
    <row r="315" spans="1:18" x14ac:dyDescent="0.2">
      <c r="A315" s="11">
        <v>44411</v>
      </c>
      <c r="B315" s="5" t="s">
        <v>242</v>
      </c>
      <c r="C315" s="10">
        <v>44409</v>
      </c>
      <c r="D315" s="5" t="s">
        <v>180</v>
      </c>
      <c r="E315" s="18">
        <v>4.1500000000000002E-2</v>
      </c>
      <c r="F315" s="8">
        <v>2929.3272000000002</v>
      </c>
      <c r="G315" s="9">
        <v>3429186</v>
      </c>
      <c r="H315" s="18">
        <v>0</v>
      </c>
      <c r="I315" s="8">
        <v>0</v>
      </c>
      <c r="J315" s="9">
        <v>0</v>
      </c>
      <c r="K315" s="18">
        <v>4.1500000000000002E-2</v>
      </c>
      <c r="L315" s="8">
        <v>2929.3272000000002</v>
      </c>
      <c r="M315" s="9">
        <v>3429186</v>
      </c>
      <c r="N315" s="29">
        <v>12.805</v>
      </c>
      <c r="O315" s="30">
        <v>13.904999999999999</v>
      </c>
      <c r="P315" s="30">
        <v>11.9625</v>
      </c>
      <c r="Q315" s="30">
        <v>13.7475</v>
      </c>
      <c r="R315" s="31">
        <v>7.3599999999999999E-2</v>
      </c>
    </row>
    <row r="316" spans="1:18" x14ac:dyDescent="0.2">
      <c r="A316" s="11">
        <v>44412</v>
      </c>
      <c r="B316" s="5" t="s">
        <v>240</v>
      </c>
      <c r="C316" s="10">
        <v>44409</v>
      </c>
      <c r="D316" s="5" t="s">
        <v>180</v>
      </c>
      <c r="E316" s="18">
        <v>3.8899999999999997E-2</v>
      </c>
      <c r="F316" s="8">
        <v>3002.2188999999998</v>
      </c>
      <c r="G316" s="9">
        <v>3586986</v>
      </c>
      <c r="H316" s="18">
        <v>0</v>
      </c>
      <c r="I316" s="8">
        <v>0</v>
      </c>
      <c r="J316" s="9">
        <v>0</v>
      </c>
      <c r="K316" s="18">
        <v>3.8899999999999997E-2</v>
      </c>
      <c r="L316" s="8">
        <v>3002.2188999999998</v>
      </c>
      <c r="M316" s="9">
        <v>3586986</v>
      </c>
      <c r="N316" s="29">
        <v>13.7475</v>
      </c>
      <c r="O316" s="30">
        <v>14.057499999999999</v>
      </c>
      <c r="P316" s="30">
        <v>12.65</v>
      </c>
      <c r="Q316" s="30">
        <v>13.2125</v>
      </c>
      <c r="R316" s="31">
        <v>-3.8899999999999997E-2</v>
      </c>
    </row>
    <row r="317" spans="1:18" x14ac:dyDescent="0.2">
      <c r="A317" s="11">
        <v>44413</v>
      </c>
      <c r="B317" s="5" t="s">
        <v>243</v>
      </c>
      <c r="C317" s="10">
        <v>44409</v>
      </c>
      <c r="D317" s="5" t="s">
        <v>180</v>
      </c>
      <c r="E317" s="18">
        <v>2.2700000000000001E-2</v>
      </c>
      <c r="F317" s="8">
        <v>3015.4223000000002</v>
      </c>
      <c r="G317" s="9">
        <v>3570377</v>
      </c>
      <c r="H317" s="18">
        <v>0</v>
      </c>
      <c r="I317" s="8">
        <v>0</v>
      </c>
      <c r="J317" s="9">
        <v>0</v>
      </c>
      <c r="K317" s="18">
        <v>2.2700000000000001E-2</v>
      </c>
      <c r="L317" s="8">
        <v>3015.4223000000002</v>
      </c>
      <c r="M317" s="9">
        <v>3570377</v>
      </c>
      <c r="N317" s="29">
        <v>13.2125</v>
      </c>
      <c r="O317" s="30">
        <v>13.4175</v>
      </c>
      <c r="P317" s="30">
        <v>11.202500000000001</v>
      </c>
      <c r="Q317" s="30">
        <v>12.8725</v>
      </c>
      <c r="R317" s="31">
        <v>-2.5700000000000001E-2</v>
      </c>
    </row>
    <row r="318" spans="1:18" x14ac:dyDescent="0.2">
      <c r="A318" s="11">
        <v>44414</v>
      </c>
      <c r="B318" s="5" t="s">
        <v>241</v>
      </c>
      <c r="C318" s="10">
        <v>44409</v>
      </c>
      <c r="D318" s="5" t="s">
        <v>180</v>
      </c>
      <c r="E318" s="18">
        <v>2.0199999999999999E-2</v>
      </c>
      <c r="F318" s="8">
        <v>3166.0844999999999</v>
      </c>
      <c r="G318" s="9">
        <v>3652400</v>
      </c>
      <c r="H318" s="18">
        <v>0</v>
      </c>
      <c r="I318" s="8">
        <v>0</v>
      </c>
      <c r="J318" s="9">
        <v>0</v>
      </c>
      <c r="K318" s="18">
        <v>2.0199999999999999E-2</v>
      </c>
      <c r="L318" s="8">
        <v>3166.0844999999999</v>
      </c>
      <c r="M318" s="9">
        <v>3652400</v>
      </c>
      <c r="N318" s="29">
        <v>12.8725</v>
      </c>
      <c r="O318" s="30">
        <v>13.1625</v>
      </c>
      <c r="P318" s="30">
        <v>11.64</v>
      </c>
      <c r="Q318" s="30">
        <v>12.6075</v>
      </c>
      <c r="R318" s="31">
        <v>-2.06E-2</v>
      </c>
    </row>
    <row r="319" spans="1:18" x14ac:dyDescent="0.2">
      <c r="A319" s="11">
        <v>44417</v>
      </c>
      <c r="B319" s="5" t="s">
        <v>244</v>
      </c>
      <c r="C319" s="10">
        <v>44409</v>
      </c>
      <c r="D319" s="5" t="s">
        <v>180</v>
      </c>
      <c r="E319" s="18">
        <v>3.85E-2</v>
      </c>
      <c r="F319" s="8">
        <v>3048.9092999999998</v>
      </c>
      <c r="G319" s="9">
        <v>3468027</v>
      </c>
      <c r="H319" s="18">
        <v>0</v>
      </c>
      <c r="I319" s="8">
        <v>0</v>
      </c>
      <c r="J319" s="9">
        <v>0</v>
      </c>
      <c r="K319" s="18">
        <v>3.85E-2</v>
      </c>
      <c r="L319" s="8">
        <v>3048.9092999999998</v>
      </c>
      <c r="M319" s="9">
        <v>3468027</v>
      </c>
      <c r="N319" s="29">
        <v>12.6075</v>
      </c>
      <c r="O319" s="30">
        <v>13.11</v>
      </c>
      <c r="P319" s="30">
        <v>12.03</v>
      </c>
      <c r="Q319" s="30">
        <v>12.605</v>
      </c>
      <c r="R319" s="31">
        <v>-2.0000000000000001E-4</v>
      </c>
    </row>
    <row r="320" spans="1:18" x14ac:dyDescent="0.2">
      <c r="A320" s="11">
        <v>44418</v>
      </c>
      <c r="B320" s="5" t="s">
        <v>242</v>
      </c>
      <c r="C320" s="10">
        <v>44409</v>
      </c>
      <c r="D320" s="5" t="s">
        <v>180</v>
      </c>
      <c r="E320" s="18">
        <v>3.85E-2</v>
      </c>
      <c r="F320" s="8">
        <v>3020.1803</v>
      </c>
      <c r="G320" s="9">
        <v>3546919</v>
      </c>
      <c r="H320" s="18">
        <v>0</v>
      </c>
      <c r="I320" s="8">
        <v>0</v>
      </c>
      <c r="J320" s="9">
        <v>0</v>
      </c>
      <c r="K320" s="18">
        <v>3.85E-2</v>
      </c>
      <c r="L320" s="8">
        <v>3020.1803</v>
      </c>
      <c r="M320" s="9">
        <v>3546919</v>
      </c>
      <c r="N320" s="29">
        <v>12.605</v>
      </c>
      <c r="O320" s="30">
        <v>13.067500000000001</v>
      </c>
      <c r="P320" s="30">
        <v>9.9824999999999999</v>
      </c>
      <c r="Q320" s="30">
        <v>12.705</v>
      </c>
      <c r="R320" s="31">
        <v>7.9000000000000008E-3</v>
      </c>
    </row>
    <row r="321" spans="1:18" x14ac:dyDescent="0.2">
      <c r="A321" s="11">
        <v>44419</v>
      </c>
      <c r="B321" s="5" t="s">
        <v>240</v>
      </c>
      <c r="C321" s="10">
        <v>44409</v>
      </c>
      <c r="D321" s="5" t="s">
        <v>180</v>
      </c>
      <c r="E321" s="18">
        <v>4.2200000000000001E-2</v>
      </c>
      <c r="F321" s="8">
        <v>3011.6727999999998</v>
      </c>
      <c r="G321" s="9">
        <v>3465000</v>
      </c>
      <c r="H321" s="18">
        <v>0</v>
      </c>
      <c r="I321" s="8">
        <v>0</v>
      </c>
      <c r="J321" s="9">
        <v>0</v>
      </c>
      <c r="K321" s="18">
        <v>4.2200000000000001E-2</v>
      </c>
      <c r="L321" s="8">
        <v>3011.6727999999998</v>
      </c>
      <c r="M321" s="9">
        <v>3465000</v>
      </c>
      <c r="N321" s="29">
        <v>12.705</v>
      </c>
      <c r="O321" s="30">
        <v>13.327500000000001</v>
      </c>
      <c r="P321" s="30">
        <v>10.4725</v>
      </c>
      <c r="Q321" s="30">
        <v>12.7125</v>
      </c>
      <c r="R321" s="31">
        <v>5.9999999999999995E-4</v>
      </c>
    </row>
    <row r="322" spans="1:18" x14ac:dyDescent="0.2">
      <c r="A322" s="11">
        <v>44420</v>
      </c>
      <c r="B322" s="5" t="s">
        <v>243</v>
      </c>
      <c r="C322" s="10">
        <v>44409</v>
      </c>
      <c r="D322" s="5" t="s">
        <v>180</v>
      </c>
      <c r="E322" s="18">
        <v>2.7E-2</v>
      </c>
      <c r="F322" s="8">
        <v>3059.6986000000002</v>
      </c>
      <c r="G322" s="9">
        <v>3546165</v>
      </c>
      <c r="H322" s="18">
        <v>0</v>
      </c>
      <c r="I322" s="8">
        <v>0</v>
      </c>
      <c r="J322" s="9">
        <v>0</v>
      </c>
      <c r="K322" s="18">
        <v>2.7E-2</v>
      </c>
      <c r="L322" s="8">
        <v>3059.6986000000002</v>
      </c>
      <c r="M322" s="9">
        <v>3546165</v>
      </c>
      <c r="N322" s="29">
        <v>12.7125</v>
      </c>
      <c r="O322" s="30">
        <v>12.817500000000001</v>
      </c>
      <c r="P322" s="30">
        <v>11.362500000000001</v>
      </c>
      <c r="Q322" s="30">
        <v>12.3725</v>
      </c>
      <c r="R322" s="31">
        <v>-2.6700000000000002E-2</v>
      </c>
    </row>
    <row r="323" spans="1:18" x14ac:dyDescent="0.2">
      <c r="A323" s="11">
        <v>44421</v>
      </c>
      <c r="B323" s="5" t="s">
        <v>241</v>
      </c>
      <c r="C323" s="10">
        <v>44409</v>
      </c>
      <c r="D323" s="5" t="s">
        <v>180</v>
      </c>
      <c r="E323" s="18">
        <v>2.12E-2</v>
      </c>
      <c r="F323" s="8">
        <v>3010.8814000000002</v>
      </c>
      <c r="G323" s="9">
        <v>3541114</v>
      </c>
      <c r="H323" s="18">
        <v>0</v>
      </c>
      <c r="I323" s="8">
        <v>0</v>
      </c>
      <c r="J323" s="9">
        <v>0</v>
      </c>
      <c r="K323" s="18">
        <v>2.12E-2</v>
      </c>
      <c r="L323" s="8">
        <v>3010.8814000000002</v>
      </c>
      <c r="M323" s="9">
        <v>3541114</v>
      </c>
      <c r="N323" s="29">
        <v>12.3725</v>
      </c>
      <c r="O323" s="30">
        <v>13.1625</v>
      </c>
      <c r="P323" s="30">
        <v>11.395</v>
      </c>
      <c r="Q323" s="30">
        <v>12.99</v>
      </c>
      <c r="R323" s="31">
        <v>4.99E-2</v>
      </c>
    </row>
    <row r="324" spans="1:18" x14ac:dyDescent="0.2">
      <c r="A324" s="11">
        <v>44424</v>
      </c>
      <c r="B324" s="5" t="s">
        <v>244</v>
      </c>
      <c r="C324" s="10">
        <v>44409</v>
      </c>
      <c r="D324" s="5" t="s">
        <v>180</v>
      </c>
      <c r="E324" s="18">
        <v>5.1200000000000002E-2</v>
      </c>
      <c r="F324" s="8">
        <v>3175.4254999999998</v>
      </c>
      <c r="G324" s="9">
        <v>3701099</v>
      </c>
      <c r="H324" s="18">
        <v>0</v>
      </c>
      <c r="I324" s="8">
        <v>0</v>
      </c>
      <c r="J324" s="9">
        <v>0</v>
      </c>
      <c r="K324" s="18">
        <v>5.1200000000000002E-2</v>
      </c>
      <c r="L324" s="8">
        <v>3175.4254999999998</v>
      </c>
      <c r="M324" s="9">
        <v>3701099</v>
      </c>
      <c r="N324" s="29">
        <v>12.99</v>
      </c>
      <c r="O324" s="30">
        <v>13.657500000000001</v>
      </c>
      <c r="P324" s="30">
        <v>11.375</v>
      </c>
      <c r="Q324" s="30">
        <v>13.4575</v>
      </c>
      <c r="R324" s="31">
        <v>3.5999999999999997E-2</v>
      </c>
    </row>
    <row r="325" spans="1:18" x14ac:dyDescent="0.2">
      <c r="A325" s="11">
        <v>44425</v>
      </c>
      <c r="B325" s="5" t="s">
        <v>242</v>
      </c>
      <c r="C325" s="10">
        <v>44409</v>
      </c>
      <c r="D325" s="5" t="s">
        <v>180</v>
      </c>
      <c r="E325" s="18">
        <v>3.8399999999999997E-2</v>
      </c>
      <c r="F325" s="8">
        <v>3025.9013</v>
      </c>
      <c r="G325" s="9">
        <v>3384534</v>
      </c>
      <c r="H325" s="18">
        <v>0</v>
      </c>
      <c r="I325" s="8">
        <v>0</v>
      </c>
      <c r="J325" s="9">
        <v>0</v>
      </c>
      <c r="K325" s="18">
        <v>3.8399999999999997E-2</v>
      </c>
      <c r="L325" s="8">
        <v>3025.9013</v>
      </c>
      <c r="M325" s="9">
        <v>3384534</v>
      </c>
      <c r="N325" s="29">
        <v>13.4575</v>
      </c>
      <c r="O325" s="30">
        <v>13.61</v>
      </c>
      <c r="P325" s="30">
        <v>12.0275</v>
      </c>
      <c r="Q325" s="30">
        <v>13.4125</v>
      </c>
      <c r="R325" s="31">
        <v>-3.3E-3</v>
      </c>
    </row>
    <row r="326" spans="1:18" x14ac:dyDescent="0.2">
      <c r="A326" s="11">
        <v>44426</v>
      </c>
      <c r="B326" s="5" t="s">
        <v>240</v>
      </c>
      <c r="C326" s="10">
        <v>44409</v>
      </c>
      <c r="D326" s="5" t="s">
        <v>180</v>
      </c>
      <c r="E326" s="18">
        <v>2.1299999999999999E-2</v>
      </c>
      <c r="F326" s="8">
        <v>3023.9459000000002</v>
      </c>
      <c r="G326" s="9">
        <v>3326274</v>
      </c>
      <c r="H326" s="18">
        <v>0</v>
      </c>
      <c r="I326" s="8">
        <v>0</v>
      </c>
      <c r="J326" s="9">
        <v>0</v>
      </c>
      <c r="K326" s="18">
        <v>2.1299999999999999E-2</v>
      </c>
      <c r="L326" s="8">
        <v>3023.9459000000002</v>
      </c>
      <c r="M326" s="9">
        <v>3326274</v>
      </c>
      <c r="N326" s="29">
        <v>13.4125</v>
      </c>
      <c r="O326" s="30">
        <v>13.4125</v>
      </c>
      <c r="P326" s="30">
        <v>11.12</v>
      </c>
      <c r="Q326" s="30">
        <v>12.904999999999999</v>
      </c>
      <c r="R326" s="31">
        <v>-3.78E-2</v>
      </c>
    </row>
    <row r="327" spans="1:18" x14ac:dyDescent="0.2">
      <c r="A327" s="11">
        <v>44428</v>
      </c>
      <c r="B327" s="5" t="s">
        <v>241</v>
      </c>
      <c r="C327" s="10">
        <v>44409</v>
      </c>
      <c r="D327" s="5" t="s">
        <v>180</v>
      </c>
      <c r="E327" s="18">
        <v>1.9199999999999998E-2</v>
      </c>
      <c r="F327" s="8">
        <v>3010.9942000000001</v>
      </c>
      <c r="G327" s="9">
        <v>3421774</v>
      </c>
      <c r="H327" s="18">
        <v>0</v>
      </c>
      <c r="I327" s="8">
        <v>0</v>
      </c>
      <c r="J327" s="9">
        <v>0</v>
      </c>
      <c r="K327" s="18">
        <v>1.9199999999999998E-2</v>
      </c>
      <c r="L327" s="8">
        <v>3010.9942000000001</v>
      </c>
      <c r="M327" s="9">
        <v>3421774</v>
      </c>
      <c r="N327" s="29">
        <v>12.904999999999999</v>
      </c>
      <c r="O327" s="30">
        <v>14.14</v>
      </c>
      <c r="P327" s="30">
        <v>12.3475</v>
      </c>
      <c r="Q327" s="30">
        <v>14.015000000000001</v>
      </c>
      <c r="R327" s="31">
        <v>8.5999999999999993E-2</v>
      </c>
    </row>
    <row r="328" spans="1:18" x14ac:dyDescent="0.2">
      <c r="A328" s="11">
        <v>44431</v>
      </c>
      <c r="B328" s="5" t="s">
        <v>244</v>
      </c>
      <c r="C328" s="10">
        <v>44409</v>
      </c>
      <c r="D328" s="5" t="s">
        <v>180</v>
      </c>
      <c r="E328" s="18">
        <v>4.4900000000000002E-2</v>
      </c>
      <c r="F328" s="8">
        <v>3016.8759</v>
      </c>
      <c r="G328" s="9">
        <v>3359614</v>
      </c>
      <c r="H328" s="18">
        <v>0</v>
      </c>
      <c r="I328" s="8">
        <v>0</v>
      </c>
      <c r="J328" s="9">
        <v>0</v>
      </c>
      <c r="K328" s="18">
        <v>4.4900000000000002E-2</v>
      </c>
      <c r="L328" s="8">
        <v>3016.8759</v>
      </c>
      <c r="M328" s="9">
        <v>3359614</v>
      </c>
      <c r="N328" s="29">
        <v>14.015000000000001</v>
      </c>
      <c r="O328" s="30">
        <v>14.44</v>
      </c>
      <c r="P328" s="30">
        <v>12.725</v>
      </c>
      <c r="Q328" s="30">
        <v>13.685</v>
      </c>
      <c r="R328" s="31">
        <v>-2.35E-2</v>
      </c>
    </row>
    <row r="329" spans="1:18" x14ac:dyDescent="0.2">
      <c r="A329" s="11">
        <v>44432</v>
      </c>
      <c r="B329" s="5" t="s">
        <v>242</v>
      </c>
      <c r="C329" s="10">
        <v>44409</v>
      </c>
      <c r="D329" s="5" t="s">
        <v>180</v>
      </c>
      <c r="E329" s="18">
        <v>4.1700000000000001E-2</v>
      </c>
      <c r="F329" s="8">
        <v>3029.3063999999999</v>
      </c>
      <c r="G329" s="9">
        <v>3368337</v>
      </c>
      <c r="H329" s="18">
        <v>0</v>
      </c>
      <c r="I329" s="8">
        <v>0</v>
      </c>
      <c r="J329" s="9">
        <v>0</v>
      </c>
      <c r="K329" s="18">
        <v>4.1700000000000001E-2</v>
      </c>
      <c r="L329" s="8">
        <v>3029.3063999999999</v>
      </c>
      <c r="M329" s="9">
        <v>3368337</v>
      </c>
      <c r="N329" s="29">
        <v>13.685</v>
      </c>
      <c r="O329" s="30">
        <v>14.5075</v>
      </c>
      <c r="P329" s="30">
        <v>13.0975</v>
      </c>
      <c r="Q329" s="30">
        <v>13.1875</v>
      </c>
      <c r="R329" s="31">
        <v>-3.6400000000000002E-2</v>
      </c>
    </row>
    <row r="330" spans="1:18" x14ac:dyDescent="0.2">
      <c r="A330" s="11">
        <v>44433</v>
      </c>
      <c r="B330" s="5" t="s">
        <v>240</v>
      </c>
      <c r="C330" s="10">
        <v>44409</v>
      </c>
      <c r="D330" s="5" t="s">
        <v>180</v>
      </c>
      <c r="E330" s="18">
        <v>3.4099999999999998E-2</v>
      </c>
      <c r="F330" s="8">
        <v>3053.7157999999999</v>
      </c>
      <c r="G330" s="9">
        <v>3475255</v>
      </c>
      <c r="H330" s="18">
        <v>0</v>
      </c>
      <c r="I330" s="8">
        <v>0</v>
      </c>
      <c r="J330" s="9">
        <v>0</v>
      </c>
      <c r="K330" s="18">
        <v>3.4099999999999998E-2</v>
      </c>
      <c r="L330" s="8">
        <v>3053.7157999999999</v>
      </c>
      <c r="M330" s="9">
        <v>3475255</v>
      </c>
      <c r="N330" s="29">
        <v>13.1875</v>
      </c>
      <c r="O330" s="30">
        <v>13.9725</v>
      </c>
      <c r="P330" s="30">
        <v>12.265000000000001</v>
      </c>
      <c r="Q330" s="30">
        <v>13.4975</v>
      </c>
      <c r="R330" s="31">
        <v>2.35E-2</v>
      </c>
    </row>
    <row r="331" spans="1:18" x14ac:dyDescent="0.2">
      <c r="A331" s="11">
        <v>44434</v>
      </c>
      <c r="B331" s="5" t="s">
        <v>243</v>
      </c>
      <c r="C331" s="10">
        <v>44409</v>
      </c>
      <c r="D331" s="5" t="s">
        <v>180</v>
      </c>
      <c r="E331" s="18">
        <v>2.6200000000000001E-2</v>
      </c>
      <c r="F331" s="8">
        <v>3030.3634999999999</v>
      </c>
      <c r="G331" s="9">
        <v>3392052</v>
      </c>
      <c r="H331" s="18">
        <v>0</v>
      </c>
      <c r="I331" s="8">
        <v>0</v>
      </c>
      <c r="J331" s="9">
        <v>0</v>
      </c>
      <c r="K331" s="18">
        <v>2.6200000000000001E-2</v>
      </c>
      <c r="L331" s="8">
        <v>3030.3634999999999</v>
      </c>
      <c r="M331" s="9">
        <v>3392052</v>
      </c>
      <c r="N331" s="29">
        <v>13.4975</v>
      </c>
      <c r="O331" s="30">
        <v>14.195</v>
      </c>
      <c r="P331" s="30">
        <v>12.112500000000001</v>
      </c>
      <c r="Q331" s="30">
        <v>13.5375</v>
      </c>
      <c r="R331" s="31">
        <v>3.0000000000000001E-3</v>
      </c>
    </row>
    <row r="332" spans="1:18" x14ac:dyDescent="0.2">
      <c r="A332" s="11">
        <v>44435</v>
      </c>
      <c r="B332" s="5" t="s">
        <v>241</v>
      </c>
      <c r="C332" s="10">
        <v>44409</v>
      </c>
      <c r="D332" s="5" t="s">
        <v>180</v>
      </c>
      <c r="E332" s="18">
        <v>1.95E-2</v>
      </c>
      <c r="F332" s="8">
        <v>3007.1948000000002</v>
      </c>
      <c r="G332" s="9">
        <v>3560790</v>
      </c>
      <c r="H332" s="18">
        <v>0</v>
      </c>
      <c r="I332" s="8">
        <v>0</v>
      </c>
      <c r="J332" s="9">
        <v>0</v>
      </c>
      <c r="K332" s="18">
        <v>1.95E-2</v>
      </c>
      <c r="L332" s="8">
        <v>3007.1948000000002</v>
      </c>
      <c r="M332" s="9">
        <v>3560790</v>
      </c>
      <c r="N332" s="29">
        <v>13.5375</v>
      </c>
      <c r="O332" s="30">
        <v>13.76</v>
      </c>
      <c r="P332" s="30">
        <v>12.94</v>
      </c>
      <c r="Q332" s="30">
        <v>13.404999999999999</v>
      </c>
      <c r="R332" s="31">
        <v>-9.7999999999999997E-3</v>
      </c>
    </row>
    <row r="333" spans="1:18" x14ac:dyDescent="0.2">
      <c r="A333" s="11">
        <v>44438</v>
      </c>
      <c r="B333" s="5" t="s">
        <v>244</v>
      </c>
      <c r="C333" s="10">
        <v>44409</v>
      </c>
      <c r="D333" s="5" t="s">
        <v>180</v>
      </c>
      <c r="E333" s="18">
        <v>5.6500000000000002E-2</v>
      </c>
      <c r="F333" s="8">
        <v>3020.9962999999998</v>
      </c>
      <c r="G333" s="9">
        <v>3647664</v>
      </c>
      <c r="H333" s="18">
        <v>0</v>
      </c>
      <c r="I333" s="8">
        <v>0</v>
      </c>
      <c r="J333" s="9">
        <v>0</v>
      </c>
      <c r="K333" s="18">
        <v>5.6500000000000002E-2</v>
      </c>
      <c r="L333" s="8">
        <v>3020.9962999999998</v>
      </c>
      <c r="M333" s="9">
        <v>3647664</v>
      </c>
      <c r="N333" s="29">
        <v>13.404999999999999</v>
      </c>
      <c r="O333" s="30">
        <v>13.685</v>
      </c>
      <c r="P333" s="30">
        <v>12.4025</v>
      </c>
      <c r="Q333" s="30">
        <v>13.317500000000001</v>
      </c>
      <c r="R333" s="31">
        <v>-6.4999999999999997E-3</v>
      </c>
    </row>
    <row r="334" spans="1:18" x14ac:dyDescent="0.2">
      <c r="A334" s="11">
        <v>44439</v>
      </c>
      <c r="B334" s="5" t="s">
        <v>242</v>
      </c>
      <c r="C334" s="10">
        <v>44409</v>
      </c>
      <c r="D334" s="5" t="s">
        <v>180</v>
      </c>
      <c r="E334" s="18">
        <v>3.9800000000000002E-2</v>
      </c>
      <c r="F334" s="8">
        <v>3023.1709000000001</v>
      </c>
      <c r="G334" s="9">
        <v>3513730</v>
      </c>
      <c r="H334" s="18">
        <v>0</v>
      </c>
      <c r="I334" s="8">
        <v>0</v>
      </c>
      <c r="J334" s="9">
        <v>0</v>
      </c>
      <c r="K334" s="18">
        <v>3.9800000000000002E-2</v>
      </c>
      <c r="L334" s="8">
        <v>3023.1709000000001</v>
      </c>
      <c r="M334" s="9">
        <v>3513730</v>
      </c>
      <c r="N334" s="29">
        <v>13.317500000000001</v>
      </c>
      <c r="O334" s="30">
        <v>14.765000000000001</v>
      </c>
      <c r="P334" s="30">
        <v>12.635</v>
      </c>
      <c r="Q334" s="30">
        <v>14.52</v>
      </c>
      <c r="R334" s="31">
        <v>9.0300000000000005E-2</v>
      </c>
    </row>
    <row r="335" spans="1:18" x14ac:dyDescent="0.2">
      <c r="A335" s="11">
        <v>44440</v>
      </c>
      <c r="B335" s="5" t="s">
        <v>240</v>
      </c>
      <c r="C335" s="10">
        <v>44440</v>
      </c>
      <c r="D335" s="5" t="s">
        <v>180</v>
      </c>
      <c r="E335" s="18">
        <v>4.3E-3</v>
      </c>
      <c r="F335" s="8">
        <v>388.92270000000002</v>
      </c>
      <c r="G335" s="9">
        <v>410475</v>
      </c>
      <c r="H335" s="18">
        <v>0</v>
      </c>
      <c r="I335" s="8">
        <v>0</v>
      </c>
      <c r="J335" s="9">
        <v>0</v>
      </c>
      <c r="K335" s="18">
        <v>4.3E-3</v>
      </c>
      <c r="L335" s="8">
        <v>388.92270000000002</v>
      </c>
      <c r="M335" s="9">
        <v>410475</v>
      </c>
      <c r="N335" s="29">
        <v>14.52</v>
      </c>
      <c r="O335" s="30">
        <v>15.63</v>
      </c>
      <c r="P335" s="30">
        <v>13.9</v>
      </c>
      <c r="Q335" s="30">
        <v>14.185</v>
      </c>
      <c r="R335" s="31">
        <v>-2.3099999999999999E-2</v>
      </c>
    </row>
    <row r="336" spans="1:18" x14ac:dyDescent="0.2">
      <c r="A336" s="11">
        <v>44441</v>
      </c>
      <c r="B336" s="5" t="s">
        <v>243</v>
      </c>
      <c r="C336" s="10">
        <v>44440</v>
      </c>
      <c r="D336" s="5" t="s">
        <v>180</v>
      </c>
      <c r="E336" s="18">
        <v>1.2E-2</v>
      </c>
      <c r="F336" s="8">
        <v>1366.6258</v>
      </c>
      <c r="G336" s="9">
        <v>1518520</v>
      </c>
      <c r="H336" s="18">
        <v>0</v>
      </c>
      <c r="I336" s="8">
        <v>0</v>
      </c>
      <c r="J336" s="9">
        <v>0</v>
      </c>
      <c r="K336" s="18">
        <v>1.2E-2</v>
      </c>
      <c r="L336" s="8">
        <v>1366.6258</v>
      </c>
      <c r="M336" s="9">
        <v>1518520</v>
      </c>
      <c r="N336" s="29">
        <v>14.185</v>
      </c>
      <c r="O336" s="30">
        <v>14.385</v>
      </c>
      <c r="P336" s="30">
        <v>13.61</v>
      </c>
      <c r="Q336" s="30">
        <v>14.24</v>
      </c>
      <c r="R336" s="31">
        <v>3.8999999999999998E-3</v>
      </c>
    </row>
    <row r="337" spans="1:18" x14ac:dyDescent="0.2">
      <c r="A337" s="11">
        <v>44442</v>
      </c>
      <c r="B337" s="5" t="s">
        <v>241</v>
      </c>
      <c r="C337" s="10">
        <v>44440</v>
      </c>
      <c r="D337" s="5" t="s">
        <v>180</v>
      </c>
      <c r="E337" s="18">
        <v>1.12E-2</v>
      </c>
      <c r="F337" s="8">
        <v>1723.2475999999999</v>
      </c>
      <c r="G337" s="9">
        <v>1954666</v>
      </c>
      <c r="H337" s="18">
        <v>0</v>
      </c>
      <c r="I337" s="8">
        <v>0</v>
      </c>
      <c r="J337" s="9">
        <v>0</v>
      </c>
      <c r="K337" s="18">
        <v>1.12E-2</v>
      </c>
      <c r="L337" s="8">
        <v>1723.2475999999999</v>
      </c>
      <c r="M337" s="9">
        <v>1954666</v>
      </c>
      <c r="N337" s="29">
        <v>14.24</v>
      </c>
      <c r="O337" s="30">
        <v>14.645</v>
      </c>
      <c r="P337" s="30">
        <v>13.58</v>
      </c>
      <c r="Q337" s="30">
        <v>14.5425</v>
      </c>
      <c r="R337" s="31">
        <v>2.12E-2</v>
      </c>
    </row>
    <row r="338" spans="1:18" x14ac:dyDescent="0.2">
      <c r="A338" s="11">
        <v>44445</v>
      </c>
      <c r="B338" s="5" t="s">
        <v>244</v>
      </c>
      <c r="C338" s="10">
        <v>44440</v>
      </c>
      <c r="D338" s="5" t="s">
        <v>180</v>
      </c>
      <c r="E338" s="18">
        <v>2.9000000000000001E-2</v>
      </c>
      <c r="F338" s="8">
        <v>1741.1658</v>
      </c>
      <c r="G338" s="9">
        <v>2001938</v>
      </c>
      <c r="H338" s="18">
        <v>0</v>
      </c>
      <c r="I338" s="8">
        <v>0</v>
      </c>
      <c r="J338" s="9">
        <v>0</v>
      </c>
      <c r="K338" s="18">
        <v>2.9000000000000001E-2</v>
      </c>
      <c r="L338" s="8">
        <v>1741.1658</v>
      </c>
      <c r="M338" s="9">
        <v>2001938</v>
      </c>
      <c r="N338" s="29">
        <v>14.5425</v>
      </c>
      <c r="O338" s="30">
        <v>15.28</v>
      </c>
      <c r="P338" s="30">
        <v>14.055</v>
      </c>
      <c r="Q338" s="30">
        <v>15.105</v>
      </c>
      <c r="R338" s="31">
        <v>3.8699999999999998E-2</v>
      </c>
    </row>
    <row r="339" spans="1:18" x14ac:dyDescent="0.2">
      <c r="A339" s="11">
        <v>44446</v>
      </c>
      <c r="B339" s="5" t="s">
        <v>242</v>
      </c>
      <c r="C339" s="10">
        <v>44440</v>
      </c>
      <c r="D339" s="5" t="s">
        <v>180</v>
      </c>
      <c r="E339" s="18">
        <v>1.7999999999999999E-2</v>
      </c>
      <c r="F339" s="8">
        <v>1757.5951</v>
      </c>
      <c r="G339" s="9">
        <v>1966328</v>
      </c>
      <c r="H339" s="18">
        <v>0</v>
      </c>
      <c r="I339" s="8">
        <v>0</v>
      </c>
      <c r="J339" s="9">
        <v>0</v>
      </c>
      <c r="K339" s="18">
        <v>1.7999999999999999E-2</v>
      </c>
      <c r="L339" s="8">
        <v>1757.5951</v>
      </c>
      <c r="M339" s="9">
        <v>1966328</v>
      </c>
      <c r="N339" s="29">
        <v>15.105</v>
      </c>
      <c r="O339" s="30">
        <v>15.23</v>
      </c>
      <c r="P339" s="30">
        <v>14.585000000000001</v>
      </c>
      <c r="Q339" s="30">
        <v>14.895</v>
      </c>
      <c r="R339" s="31">
        <v>-1.3899999999999999E-2</v>
      </c>
    </row>
    <row r="340" spans="1:18" x14ac:dyDescent="0.2">
      <c r="A340" s="11">
        <v>44447</v>
      </c>
      <c r="B340" s="5" t="s">
        <v>240</v>
      </c>
      <c r="C340" s="10">
        <v>44440</v>
      </c>
      <c r="D340" s="5" t="s">
        <v>180</v>
      </c>
      <c r="E340" s="18">
        <v>1.44E-2</v>
      </c>
      <c r="F340" s="8">
        <v>1746.9639999999999</v>
      </c>
      <c r="G340" s="9">
        <v>1970877</v>
      </c>
      <c r="H340" s="18">
        <v>0</v>
      </c>
      <c r="I340" s="8">
        <v>0</v>
      </c>
      <c r="J340" s="9">
        <v>0</v>
      </c>
      <c r="K340" s="18">
        <v>1.44E-2</v>
      </c>
      <c r="L340" s="8">
        <v>1746.9639999999999</v>
      </c>
      <c r="M340" s="9">
        <v>1970877</v>
      </c>
      <c r="N340" s="29">
        <v>14.895</v>
      </c>
      <c r="O340" s="30">
        <v>15.0625</v>
      </c>
      <c r="P340" s="30">
        <v>12.484999999999999</v>
      </c>
      <c r="Q340" s="30">
        <v>14.41</v>
      </c>
      <c r="R340" s="31">
        <v>-3.2599999999999997E-2</v>
      </c>
    </row>
    <row r="341" spans="1:18" x14ac:dyDescent="0.2">
      <c r="A341" s="11">
        <v>44448</v>
      </c>
      <c r="B341" s="5" t="s">
        <v>243</v>
      </c>
      <c r="C341" s="10">
        <v>44440</v>
      </c>
      <c r="D341" s="5" t="s">
        <v>180</v>
      </c>
      <c r="E341" s="18">
        <v>1.15E-2</v>
      </c>
      <c r="F341" s="8">
        <v>1812.9692</v>
      </c>
      <c r="G341" s="9">
        <v>2065036</v>
      </c>
      <c r="H341" s="18">
        <v>0</v>
      </c>
      <c r="I341" s="8">
        <v>0</v>
      </c>
      <c r="J341" s="9">
        <v>0</v>
      </c>
      <c r="K341" s="18">
        <v>1.15E-2</v>
      </c>
      <c r="L341" s="8">
        <v>1812.9692</v>
      </c>
      <c r="M341" s="9">
        <v>2065036</v>
      </c>
      <c r="N341" s="29">
        <v>14.41</v>
      </c>
      <c r="O341" s="30">
        <v>14.41</v>
      </c>
      <c r="P341" s="30">
        <v>13.637499999999999</v>
      </c>
      <c r="Q341" s="30">
        <v>13.942500000000001</v>
      </c>
      <c r="R341" s="31">
        <v>-3.2399999999999998E-2</v>
      </c>
    </row>
    <row r="342" spans="1:18" x14ac:dyDescent="0.2">
      <c r="A342" s="11">
        <v>44452</v>
      </c>
      <c r="B342" s="5" t="s">
        <v>244</v>
      </c>
      <c r="C342" s="10">
        <v>44440</v>
      </c>
      <c r="D342" s="5" t="s">
        <v>180</v>
      </c>
      <c r="E342" s="18">
        <v>2.3400000000000001E-2</v>
      </c>
      <c r="F342" s="8">
        <v>1714.624</v>
      </c>
      <c r="G342" s="9">
        <v>1926754</v>
      </c>
      <c r="H342" s="18">
        <v>0</v>
      </c>
      <c r="I342" s="8">
        <v>0</v>
      </c>
      <c r="J342" s="9">
        <v>0</v>
      </c>
      <c r="K342" s="18">
        <v>2.3400000000000001E-2</v>
      </c>
      <c r="L342" s="8">
        <v>1714.624</v>
      </c>
      <c r="M342" s="9">
        <v>1926754</v>
      </c>
      <c r="N342" s="29">
        <v>13.942500000000001</v>
      </c>
      <c r="O342" s="30">
        <v>14.7775</v>
      </c>
      <c r="P342" s="30">
        <v>11.9175</v>
      </c>
      <c r="Q342" s="30">
        <v>14.025</v>
      </c>
      <c r="R342" s="31">
        <v>5.8999999999999999E-3</v>
      </c>
    </row>
    <row r="343" spans="1:18" x14ac:dyDescent="0.2">
      <c r="A343" s="11">
        <v>44453</v>
      </c>
      <c r="B343" s="5" t="s">
        <v>242</v>
      </c>
      <c r="C343" s="10">
        <v>44440</v>
      </c>
      <c r="D343" s="5" t="s">
        <v>180</v>
      </c>
      <c r="E343" s="18">
        <v>1.7999999999999999E-2</v>
      </c>
      <c r="F343" s="8">
        <v>1741.8281999999999</v>
      </c>
      <c r="G343" s="9">
        <v>1965235</v>
      </c>
      <c r="H343" s="18">
        <v>0</v>
      </c>
      <c r="I343" s="8">
        <v>0</v>
      </c>
      <c r="J343" s="9">
        <v>0</v>
      </c>
      <c r="K343" s="18">
        <v>1.7999999999999999E-2</v>
      </c>
      <c r="L343" s="8">
        <v>1741.8281999999999</v>
      </c>
      <c r="M343" s="9">
        <v>1965235</v>
      </c>
      <c r="N343" s="29">
        <v>14.025</v>
      </c>
      <c r="O343" s="30">
        <v>14.025</v>
      </c>
      <c r="P343" s="30">
        <v>10.8725</v>
      </c>
      <c r="Q343" s="30">
        <v>13.574999999999999</v>
      </c>
      <c r="R343" s="31">
        <v>-3.2099999999999997E-2</v>
      </c>
    </row>
    <row r="344" spans="1:18" x14ac:dyDescent="0.2">
      <c r="A344" s="11">
        <v>44454</v>
      </c>
      <c r="B344" s="5" t="s">
        <v>240</v>
      </c>
      <c r="C344" s="10">
        <v>44440</v>
      </c>
      <c r="D344" s="5" t="s">
        <v>180</v>
      </c>
      <c r="E344" s="18">
        <v>1.04E-2</v>
      </c>
      <c r="F344" s="8">
        <v>1669.3909000000001</v>
      </c>
      <c r="G344" s="9">
        <v>1871101</v>
      </c>
      <c r="H344" s="18">
        <v>0</v>
      </c>
      <c r="I344" s="8">
        <v>0</v>
      </c>
      <c r="J344" s="9">
        <v>0</v>
      </c>
      <c r="K344" s="18">
        <v>1.04E-2</v>
      </c>
      <c r="L344" s="8">
        <v>1669.3909000000001</v>
      </c>
      <c r="M344" s="9">
        <v>1871101</v>
      </c>
      <c r="N344" s="29">
        <v>13.574999999999999</v>
      </c>
      <c r="O344" s="30">
        <v>13.875</v>
      </c>
      <c r="P344" s="30">
        <v>12.37</v>
      </c>
      <c r="Q344" s="30">
        <v>13.73</v>
      </c>
      <c r="R344" s="31">
        <v>1.14E-2</v>
      </c>
    </row>
    <row r="345" spans="1:18" x14ac:dyDescent="0.2">
      <c r="A345" s="11">
        <v>44455</v>
      </c>
      <c r="B345" s="5" t="s">
        <v>243</v>
      </c>
      <c r="C345" s="10">
        <v>44440</v>
      </c>
      <c r="D345" s="5" t="s">
        <v>180</v>
      </c>
      <c r="E345" s="18">
        <v>9.7999999999999997E-3</v>
      </c>
      <c r="F345" s="8">
        <v>1732.1955</v>
      </c>
      <c r="G345" s="9">
        <v>1896356</v>
      </c>
      <c r="H345" s="18">
        <v>0</v>
      </c>
      <c r="I345" s="8">
        <v>0</v>
      </c>
      <c r="J345" s="9">
        <v>0</v>
      </c>
      <c r="K345" s="18">
        <v>9.7999999999999997E-3</v>
      </c>
      <c r="L345" s="8">
        <v>1732.1955</v>
      </c>
      <c r="M345" s="9">
        <v>1896356</v>
      </c>
      <c r="N345" s="29">
        <v>13.73</v>
      </c>
      <c r="O345" s="30">
        <v>14.525</v>
      </c>
      <c r="P345" s="30">
        <v>9.0250000000000004</v>
      </c>
      <c r="Q345" s="30">
        <v>14.4125</v>
      </c>
      <c r="R345" s="31">
        <v>4.9700000000000001E-2</v>
      </c>
    </row>
    <row r="346" spans="1:18" x14ac:dyDescent="0.2">
      <c r="A346" s="11">
        <v>44456</v>
      </c>
      <c r="B346" s="5" t="s">
        <v>241</v>
      </c>
      <c r="C346" s="10">
        <v>44440</v>
      </c>
      <c r="D346" s="5" t="s">
        <v>180</v>
      </c>
      <c r="E346" s="18">
        <v>9.7000000000000003E-3</v>
      </c>
      <c r="F346" s="8">
        <v>1639.0679</v>
      </c>
      <c r="G346" s="9">
        <v>1785981</v>
      </c>
      <c r="H346" s="18">
        <v>0</v>
      </c>
      <c r="I346" s="8">
        <v>0</v>
      </c>
      <c r="J346" s="9">
        <v>0</v>
      </c>
      <c r="K346" s="18">
        <v>9.7000000000000003E-3</v>
      </c>
      <c r="L346" s="8">
        <v>1639.0679</v>
      </c>
      <c r="M346" s="9">
        <v>1785981</v>
      </c>
      <c r="N346" s="29">
        <v>14.4125</v>
      </c>
      <c r="O346" s="30">
        <v>15.65</v>
      </c>
      <c r="P346" s="30">
        <v>12.137499999999999</v>
      </c>
      <c r="Q346" s="30">
        <v>15.2325</v>
      </c>
      <c r="R346" s="31">
        <v>5.6899999999999999E-2</v>
      </c>
    </row>
    <row r="347" spans="1:18" x14ac:dyDescent="0.2">
      <c r="A347" s="11">
        <v>44459</v>
      </c>
      <c r="B347" s="5" t="s">
        <v>244</v>
      </c>
      <c r="C347" s="10">
        <v>44440</v>
      </c>
      <c r="D347" s="5" t="s">
        <v>180</v>
      </c>
      <c r="E347" s="18">
        <v>1.9400000000000001E-2</v>
      </c>
      <c r="F347" s="8">
        <v>1726.3430000000001</v>
      </c>
      <c r="G347" s="9">
        <v>1975008</v>
      </c>
      <c r="H347" s="18">
        <v>0</v>
      </c>
      <c r="I347" s="8">
        <v>0</v>
      </c>
      <c r="J347" s="9">
        <v>0</v>
      </c>
      <c r="K347" s="18">
        <v>1.9400000000000001E-2</v>
      </c>
      <c r="L347" s="8">
        <v>1726.3430000000001</v>
      </c>
      <c r="M347" s="9">
        <v>1975008</v>
      </c>
      <c r="N347" s="29">
        <v>15.2325</v>
      </c>
      <c r="O347" s="30">
        <v>17.807500000000001</v>
      </c>
      <c r="P347" s="30">
        <v>10.227499999999999</v>
      </c>
      <c r="Q347" s="30">
        <v>17.4925</v>
      </c>
      <c r="R347" s="31">
        <v>0.1484</v>
      </c>
    </row>
    <row r="348" spans="1:18" x14ac:dyDescent="0.2">
      <c r="A348" s="11">
        <v>44460</v>
      </c>
      <c r="B348" s="5" t="s">
        <v>242</v>
      </c>
      <c r="C348" s="10">
        <v>44440</v>
      </c>
      <c r="D348" s="5" t="s">
        <v>180</v>
      </c>
      <c r="E348" s="18">
        <v>1.4200000000000001E-2</v>
      </c>
      <c r="F348" s="8">
        <v>1653.8479</v>
      </c>
      <c r="G348" s="9">
        <v>1827297</v>
      </c>
      <c r="H348" s="18">
        <v>0</v>
      </c>
      <c r="I348" s="8">
        <v>0</v>
      </c>
      <c r="J348" s="9">
        <v>0</v>
      </c>
      <c r="K348" s="18">
        <v>1.4200000000000001E-2</v>
      </c>
      <c r="L348" s="8">
        <v>1653.8479</v>
      </c>
      <c r="M348" s="9">
        <v>1827297</v>
      </c>
      <c r="N348" s="29">
        <v>17.4925</v>
      </c>
      <c r="O348" s="30">
        <v>17.997499999999999</v>
      </c>
      <c r="P348" s="30">
        <v>13.0025</v>
      </c>
      <c r="Q348" s="30">
        <v>16.52</v>
      </c>
      <c r="R348" s="31">
        <v>-5.5599999999999997E-2</v>
      </c>
    </row>
    <row r="349" spans="1:18" x14ac:dyDescent="0.2">
      <c r="A349" s="11">
        <v>44461</v>
      </c>
      <c r="B349" s="5" t="s">
        <v>240</v>
      </c>
      <c r="C349" s="10">
        <v>44440</v>
      </c>
      <c r="D349" s="5" t="s">
        <v>180</v>
      </c>
      <c r="E349" s="18">
        <v>9.7999999999999997E-3</v>
      </c>
      <c r="F349" s="8">
        <v>1762.6643999999999</v>
      </c>
      <c r="G349" s="9">
        <v>1887268</v>
      </c>
      <c r="H349" s="18">
        <v>0</v>
      </c>
      <c r="I349" s="8">
        <v>0</v>
      </c>
      <c r="J349" s="9">
        <v>0</v>
      </c>
      <c r="K349" s="18">
        <v>9.7999999999999997E-3</v>
      </c>
      <c r="L349" s="8">
        <v>1762.6643999999999</v>
      </c>
      <c r="M349" s="9">
        <v>1887268</v>
      </c>
      <c r="N349" s="29">
        <v>16.52</v>
      </c>
      <c r="O349" s="30">
        <v>16.86</v>
      </c>
      <c r="P349" s="30">
        <v>13.2775</v>
      </c>
      <c r="Q349" s="30">
        <v>16.4925</v>
      </c>
      <c r="R349" s="31">
        <v>-1.6999999999999999E-3</v>
      </c>
    </row>
    <row r="350" spans="1:18" x14ac:dyDescent="0.2">
      <c r="A350" s="11">
        <v>44462</v>
      </c>
      <c r="B350" s="5" t="s">
        <v>243</v>
      </c>
      <c r="C350" s="10">
        <v>44440</v>
      </c>
      <c r="D350" s="5" t="s">
        <v>180</v>
      </c>
      <c r="E350" s="18">
        <v>8.6999999999999994E-3</v>
      </c>
      <c r="F350" s="8">
        <v>1601.6342999999999</v>
      </c>
      <c r="G350" s="9">
        <v>1714288</v>
      </c>
      <c r="H350" s="18">
        <v>0</v>
      </c>
      <c r="I350" s="8">
        <v>0</v>
      </c>
      <c r="J350" s="9">
        <v>0</v>
      </c>
      <c r="K350" s="18">
        <v>8.6999999999999994E-3</v>
      </c>
      <c r="L350" s="8">
        <v>1601.6342999999999</v>
      </c>
      <c r="M350" s="9">
        <v>1714288</v>
      </c>
      <c r="N350" s="29">
        <v>16.4925</v>
      </c>
      <c r="O350" s="30">
        <v>16.9375</v>
      </c>
      <c r="P350" s="30">
        <v>10.3125</v>
      </c>
      <c r="Q350" s="30">
        <v>16.602499999999999</v>
      </c>
      <c r="R350" s="31">
        <v>6.7000000000000002E-3</v>
      </c>
    </row>
    <row r="351" spans="1:18" x14ac:dyDescent="0.2">
      <c r="A351" s="11">
        <v>44463</v>
      </c>
      <c r="B351" s="5" t="s">
        <v>241</v>
      </c>
      <c r="C351" s="10">
        <v>44440</v>
      </c>
      <c r="D351" s="5" t="s">
        <v>180</v>
      </c>
      <c r="E351" s="18">
        <v>9.9000000000000008E-3</v>
      </c>
      <c r="F351" s="8">
        <v>1765.4974</v>
      </c>
      <c r="G351" s="9">
        <v>1924238</v>
      </c>
      <c r="H351" s="18">
        <v>0</v>
      </c>
      <c r="I351" s="8">
        <v>0</v>
      </c>
      <c r="J351" s="9">
        <v>0</v>
      </c>
      <c r="K351" s="18">
        <v>9.9000000000000008E-3</v>
      </c>
      <c r="L351" s="8">
        <v>1765.4974</v>
      </c>
      <c r="M351" s="9">
        <v>1924238</v>
      </c>
      <c r="N351" s="29">
        <v>16.602499999999999</v>
      </c>
      <c r="O351" s="30">
        <v>17.329999999999998</v>
      </c>
      <c r="P351" s="30">
        <v>12.772500000000001</v>
      </c>
      <c r="Q351" s="30">
        <v>16.922499999999999</v>
      </c>
      <c r="R351" s="31">
        <v>1.9300000000000001E-2</v>
      </c>
    </row>
    <row r="352" spans="1:18" x14ac:dyDescent="0.2">
      <c r="A352" s="11">
        <v>44466</v>
      </c>
      <c r="B352" s="5" t="s">
        <v>244</v>
      </c>
      <c r="C352" s="10">
        <v>44440</v>
      </c>
      <c r="D352" s="5" t="s">
        <v>180</v>
      </c>
      <c r="E352" s="18">
        <v>1.8100000000000002E-2</v>
      </c>
      <c r="F352" s="8">
        <v>1610.5376000000001</v>
      </c>
      <c r="G352" s="9">
        <v>1777992</v>
      </c>
      <c r="H352" s="18">
        <v>0</v>
      </c>
      <c r="I352" s="8">
        <v>0</v>
      </c>
      <c r="J352" s="9">
        <v>0</v>
      </c>
      <c r="K352" s="18">
        <v>1.8100000000000002E-2</v>
      </c>
      <c r="L352" s="8">
        <v>1610.5376000000001</v>
      </c>
      <c r="M352" s="9">
        <v>1777992</v>
      </c>
      <c r="N352" s="29">
        <v>16.922499999999999</v>
      </c>
      <c r="O352" s="30">
        <v>18.137499999999999</v>
      </c>
      <c r="P352" s="30">
        <v>13.515000000000001</v>
      </c>
      <c r="Q352" s="30">
        <v>18.052499999999998</v>
      </c>
      <c r="R352" s="31">
        <v>6.6799999999999998E-2</v>
      </c>
    </row>
    <row r="353" spans="1:18" x14ac:dyDescent="0.2">
      <c r="A353" s="11">
        <v>44467</v>
      </c>
      <c r="B353" s="5" t="s">
        <v>242</v>
      </c>
      <c r="C353" s="10">
        <v>44440</v>
      </c>
      <c r="D353" s="5" t="s">
        <v>180</v>
      </c>
      <c r="E353" s="18">
        <v>1.66E-2</v>
      </c>
      <c r="F353" s="8">
        <v>1684.2109</v>
      </c>
      <c r="G353" s="9">
        <v>1960882</v>
      </c>
      <c r="H353" s="18">
        <v>0</v>
      </c>
      <c r="I353" s="8">
        <v>0</v>
      </c>
      <c r="J353" s="9">
        <v>0</v>
      </c>
      <c r="K353" s="18">
        <v>1.66E-2</v>
      </c>
      <c r="L353" s="8">
        <v>1684.2109</v>
      </c>
      <c r="M353" s="9">
        <v>1960882</v>
      </c>
      <c r="N353" s="29">
        <v>18.052499999999998</v>
      </c>
      <c r="O353" s="30">
        <v>18.57</v>
      </c>
      <c r="P353" s="30">
        <v>15.3725</v>
      </c>
      <c r="Q353" s="30">
        <v>18.535</v>
      </c>
      <c r="R353" s="31">
        <v>2.6700000000000002E-2</v>
      </c>
    </row>
    <row r="354" spans="1:18" x14ac:dyDescent="0.2">
      <c r="A354" s="11">
        <v>44468</v>
      </c>
      <c r="B354" s="5" t="s">
        <v>240</v>
      </c>
      <c r="C354" s="10">
        <v>44440</v>
      </c>
      <c r="D354" s="5" t="s">
        <v>180</v>
      </c>
      <c r="E354" s="18">
        <v>1.4500000000000001E-2</v>
      </c>
      <c r="F354" s="8">
        <v>1610.857</v>
      </c>
      <c r="G354" s="9">
        <v>1951374</v>
      </c>
      <c r="H354" s="18">
        <v>0</v>
      </c>
      <c r="I354" s="8">
        <v>0</v>
      </c>
      <c r="J354" s="9">
        <v>0</v>
      </c>
      <c r="K354" s="18">
        <v>1.4500000000000001E-2</v>
      </c>
      <c r="L354" s="8">
        <v>1610.857</v>
      </c>
      <c r="M354" s="9">
        <v>1951374</v>
      </c>
      <c r="N354" s="29">
        <v>18.535</v>
      </c>
      <c r="O354" s="30">
        <v>19.434999999999999</v>
      </c>
      <c r="P354" s="30">
        <v>16.7575</v>
      </c>
      <c r="Q354" s="30">
        <v>18.837499999999999</v>
      </c>
      <c r="R354" s="31">
        <v>1.6299999999999999E-2</v>
      </c>
    </row>
    <row r="355" spans="1:18" x14ac:dyDescent="0.2">
      <c r="A355" s="11">
        <v>44469</v>
      </c>
      <c r="B355" s="5" t="s">
        <v>243</v>
      </c>
      <c r="C355" s="10">
        <v>44440</v>
      </c>
      <c r="D355" s="5" t="s">
        <v>180</v>
      </c>
      <c r="E355" s="18">
        <v>1.15E-2</v>
      </c>
      <c r="F355" s="8">
        <v>1657.1593</v>
      </c>
      <c r="G355" s="9">
        <v>2000545</v>
      </c>
      <c r="H355" s="18">
        <v>0</v>
      </c>
      <c r="I355" s="8">
        <v>0</v>
      </c>
      <c r="J355" s="9">
        <v>0</v>
      </c>
      <c r="K355" s="18">
        <v>1.15E-2</v>
      </c>
      <c r="L355" s="8">
        <v>1657.1593</v>
      </c>
      <c r="M355" s="9">
        <v>2000545</v>
      </c>
      <c r="N355" s="29">
        <v>18.837499999999999</v>
      </c>
      <c r="O355" s="30">
        <v>19.137499999999999</v>
      </c>
      <c r="P355" s="30">
        <v>17.149999999999999</v>
      </c>
      <c r="Q355" s="30">
        <v>18.4025</v>
      </c>
      <c r="R355" s="31">
        <v>-2.3099999999999999E-2</v>
      </c>
    </row>
    <row r="356" spans="1:18" x14ac:dyDescent="0.2">
      <c r="A356" s="11">
        <v>44470</v>
      </c>
      <c r="B356" s="5" t="s">
        <v>241</v>
      </c>
      <c r="C356" s="10">
        <v>44470</v>
      </c>
      <c r="D356" s="5" t="s">
        <v>181</v>
      </c>
      <c r="E356" s="18">
        <v>0.13450000000000001</v>
      </c>
      <c r="F356" s="8">
        <v>2087.91</v>
      </c>
      <c r="G356" s="9">
        <v>2229621</v>
      </c>
      <c r="H356" s="18">
        <v>0</v>
      </c>
      <c r="I356" s="8">
        <v>0</v>
      </c>
      <c r="J356" s="9">
        <v>0</v>
      </c>
      <c r="K356" s="18">
        <v>0.13450000000000001</v>
      </c>
      <c r="L356" s="8">
        <v>2087.91</v>
      </c>
      <c r="M356" s="9">
        <v>2229621</v>
      </c>
      <c r="N356" s="29">
        <v>18.4025</v>
      </c>
      <c r="O356" s="30">
        <v>19.074999999999999</v>
      </c>
      <c r="P356" s="30">
        <v>16.997499999999999</v>
      </c>
      <c r="Q356" s="30">
        <v>17.21</v>
      </c>
      <c r="R356" s="31">
        <v>-6.4799999999999996E-2</v>
      </c>
    </row>
    <row r="357" spans="1:18" x14ac:dyDescent="0.2">
      <c r="A357" s="11">
        <v>44473</v>
      </c>
      <c r="B357" s="5" t="s">
        <v>244</v>
      </c>
      <c r="C357" s="10">
        <v>44470</v>
      </c>
      <c r="D357" s="5" t="s">
        <v>181</v>
      </c>
      <c r="E357" s="18">
        <v>7.2400000000000006E-2</v>
      </c>
      <c r="F357" s="8">
        <v>2077.1876999999999</v>
      </c>
      <c r="G357" s="9">
        <v>2212959</v>
      </c>
      <c r="H357" s="18">
        <v>0</v>
      </c>
      <c r="I357" s="8">
        <v>0</v>
      </c>
      <c r="J357" s="9">
        <v>0</v>
      </c>
      <c r="K357" s="18">
        <v>7.2400000000000006E-2</v>
      </c>
      <c r="L357" s="8">
        <v>2077.1876999999999</v>
      </c>
      <c r="M357" s="9">
        <v>2212959</v>
      </c>
      <c r="N357" s="29">
        <v>17.21</v>
      </c>
      <c r="O357" s="30">
        <v>17.53</v>
      </c>
      <c r="P357" s="30">
        <v>15.317500000000001</v>
      </c>
      <c r="Q357" s="30">
        <v>16.734999999999999</v>
      </c>
      <c r="R357" s="31">
        <v>-2.76E-2</v>
      </c>
    </row>
    <row r="358" spans="1:18" x14ac:dyDescent="0.2">
      <c r="A358" s="11">
        <v>44474</v>
      </c>
      <c r="B358" s="5" t="s">
        <v>242</v>
      </c>
      <c r="C358" s="10">
        <v>44470</v>
      </c>
      <c r="D358" s="5" t="s">
        <v>181</v>
      </c>
      <c r="E358" s="18">
        <v>5.5399999999999998E-2</v>
      </c>
      <c r="F358" s="8">
        <v>2128.3926000000001</v>
      </c>
      <c r="G358" s="9">
        <v>2293210</v>
      </c>
      <c r="H358" s="18">
        <v>0</v>
      </c>
      <c r="I358" s="8">
        <v>0</v>
      </c>
      <c r="J358" s="9">
        <v>0</v>
      </c>
      <c r="K358" s="18">
        <v>5.5399999999999998E-2</v>
      </c>
      <c r="L358" s="8">
        <v>2128.3926000000001</v>
      </c>
      <c r="M358" s="9">
        <v>2293210</v>
      </c>
      <c r="N358" s="29">
        <v>16.734999999999999</v>
      </c>
      <c r="O358" s="30">
        <v>17.1325</v>
      </c>
      <c r="P358" s="30">
        <v>16.295000000000002</v>
      </c>
      <c r="Q358" s="30">
        <v>16.397500000000001</v>
      </c>
      <c r="R358" s="31">
        <v>-2.0199999999999999E-2</v>
      </c>
    </row>
    <row r="359" spans="1:18" x14ac:dyDescent="0.2">
      <c r="A359" s="11">
        <v>44475</v>
      </c>
      <c r="B359" s="5" t="s">
        <v>240</v>
      </c>
      <c r="C359" s="10">
        <v>44470</v>
      </c>
      <c r="D359" s="5" t="s">
        <v>181</v>
      </c>
      <c r="E359" s="18">
        <v>0.1734</v>
      </c>
      <c r="F359" s="8">
        <v>2064.4476</v>
      </c>
      <c r="G359" s="9">
        <v>2233223</v>
      </c>
      <c r="H359" s="18">
        <v>0</v>
      </c>
      <c r="I359" s="8">
        <v>0</v>
      </c>
      <c r="J359" s="9">
        <v>0</v>
      </c>
      <c r="K359" s="18">
        <v>0.1734</v>
      </c>
      <c r="L359" s="8">
        <v>2064.4476</v>
      </c>
      <c r="M359" s="9">
        <v>2233223</v>
      </c>
      <c r="N359" s="29">
        <v>16.397500000000001</v>
      </c>
      <c r="O359" s="30">
        <v>17.59</v>
      </c>
      <c r="P359" s="30">
        <v>16.107500000000002</v>
      </c>
      <c r="Q359" s="30">
        <v>17.3325</v>
      </c>
      <c r="R359" s="31">
        <v>5.7000000000000002E-2</v>
      </c>
    </row>
    <row r="360" spans="1:18" x14ac:dyDescent="0.2">
      <c r="A360" s="11">
        <v>44476</v>
      </c>
      <c r="B360" s="5" t="s">
        <v>243</v>
      </c>
      <c r="C360" s="10">
        <v>44470</v>
      </c>
      <c r="D360" s="5" t="s">
        <v>181</v>
      </c>
      <c r="E360" s="18">
        <v>6.6799999999999998E-2</v>
      </c>
      <c r="F360" s="8">
        <v>2137.8247000000001</v>
      </c>
      <c r="G360" s="9">
        <v>2360981</v>
      </c>
      <c r="H360" s="18">
        <v>0</v>
      </c>
      <c r="I360" s="8">
        <v>0</v>
      </c>
      <c r="J360" s="9">
        <v>0</v>
      </c>
      <c r="K360" s="18">
        <v>6.6799999999999998E-2</v>
      </c>
      <c r="L360" s="8">
        <v>2137.8247000000001</v>
      </c>
      <c r="M360" s="9">
        <v>2360981</v>
      </c>
      <c r="N360" s="29">
        <v>17.3325</v>
      </c>
      <c r="O360" s="30">
        <v>17.3325</v>
      </c>
      <c r="P360" s="30">
        <v>14.452500000000001</v>
      </c>
      <c r="Q360" s="30">
        <v>16.155000000000001</v>
      </c>
      <c r="R360" s="31">
        <v>-6.7900000000000002E-2</v>
      </c>
    </row>
    <row r="361" spans="1:18" x14ac:dyDescent="0.2">
      <c r="A361" s="11">
        <v>44477</v>
      </c>
      <c r="B361" s="5" t="s">
        <v>241</v>
      </c>
      <c r="C361" s="10">
        <v>44470</v>
      </c>
      <c r="D361" s="5" t="s">
        <v>181</v>
      </c>
      <c r="E361" s="18">
        <v>1.8100000000000002E-2</v>
      </c>
      <c r="F361" s="8">
        <v>2203.1810999999998</v>
      </c>
      <c r="G361" s="9">
        <v>2489793</v>
      </c>
      <c r="H361" s="18">
        <v>0</v>
      </c>
      <c r="I361" s="8">
        <v>0</v>
      </c>
      <c r="J361" s="9">
        <v>0</v>
      </c>
      <c r="K361" s="18">
        <v>1.8100000000000002E-2</v>
      </c>
      <c r="L361" s="8">
        <v>2203.1810999999998</v>
      </c>
      <c r="M361" s="9">
        <v>2489793</v>
      </c>
      <c r="N361" s="29">
        <v>16.155000000000001</v>
      </c>
      <c r="O361" s="30">
        <v>16.4025</v>
      </c>
      <c r="P361" s="30">
        <v>15.532500000000001</v>
      </c>
      <c r="Q361" s="30">
        <v>15.6525</v>
      </c>
      <c r="R361" s="31">
        <v>-3.1099999999999999E-2</v>
      </c>
    </row>
    <row r="362" spans="1:18" x14ac:dyDescent="0.2">
      <c r="A362" s="11">
        <v>44480</v>
      </c>
      <c r="B362" s="5" t="s">
        <v>244</v>
      </c>
      <c r="C362" s="10">
        <v>44470</v>
      </c>
      <c r="D362" s="5" t="s">
        <v>181</v>
      </c>
      <c r="E362" s="18">
        <v>0.15409999999999999</v>
      </c>
      <c r="F362" s="8">
        <v>2169.5677999999998</v>
      </c>
      <c r="G362" s="9">
        <v>2255677</v>
      </c>
      <c r="H362" s="18">
        <v>0</v>
      </c>
      <c r="I362" s="8">
        <v>0</v>
      </c>
      <c r="J362" s="9">
        <v>0</v>
      </c>
      <c r="K362" s="18">
        <v>0.15409999999999999</v>
      </c>
      <c r="L362" s="8">
        <v>2169.5677999999998</v>
      </c>
      <c r="M362" s="9">
        <v>2255677</v>
      </c>
      <c r="N362" s="29">
        <v>15.6525</v>
      </c>
      <c r="O362" s="30">
        <v>16.41</v>
      </c>
      <c r="P362" s="30">
        <v>12.23</v>
      </c>
      <c r="Q362" s="30">
        <v>16.085000000000001</v>
      </c>
      <c r="R362" s="31">
        <v>2.76E-2</v>
      </c>
    </row>
    <row r="363" spans="1:18" x14ac:dyDescent="0.2">
      <c r="A363" s="11">
        <v>44481</v>
      </c>
      <c r="B363" s="5" t="s">
        <v>242</v>
      </c>
      <c r="C363" s="10">
        <v>44470</v>
      </c>
      <c r="D363" s="5" t="s">
        <v>181</v>
      </c>
      <c r="E363" s="18">
        <v>8.9099999999999999E-2</v>
      </c>
      <c r="F363" s="8">
        <v>2205.1405</v>
      </c>
      <c r="G363" s="9">
        <v>2250815</v>
      </c>
      <c r="H363" s="18">
        <v>0</v>
      </c>
      <c r="I363" s="8">
        <v>0</v>
      </c>
      <c r="J363" s="9">
        <v>0</v>
      </c>
      <c r="K363" s="18">
        <v>8.9099999999999999E-2</v>
      </c>
      <c r="L363" s="8">
        <v>2205.1405</v>
      </c>
      <c r="M363" s="9">
        <v>2250815</v>
      </c>
      <c r="N363" s="29">
        <v>16.085000000000001</v>
      </c>
      <c r="O363" s="30">
        <v>16.397500000000001</v>
      </c>
      <c r="P363" s="30">
        <v>13.9375</v>
      </c>
      <c r="Q363" s="30">
        <v>15.8475</v>
      </c>
      <c r="R363" s="31">
        <v>-1.4800000000000001E-2</v>
      </c>
    </row>
    <row r="364" spans="1:18" x14ac:dyDescent="0.2">
      <c r="A364" s="11">
        <v>44482</v>
      </c>
      <c r="B364" s="5" t="s">
        <v>240</v>
      </c>
      <c r="C364" s="10">
        <v>44470</v>
      </c>
      <c r="D364" s="5" t="s">
        <v>181</v>
      </c>
      <c r="E364" s="18">
        <v>3.7999999999999999E-2</v>
      </c>
      <c r="F364" s="8">
        <v>2116.5228000000002</v>
      </c>
      <c r="G364" s="9">
        <v>2193480</v>
      </c>
      <c r="H364" s="18">
        <v>0</v>
      </c>
      <c r="I364" s="8">
        <v>0</v>
      </c>
      <c r="J364" s="9">
        <v>0</v>
      </c>
      <c r="K364" s="18">
        <v>3.7999999999999999E-2</v>
      </c>
      <c r="L364" s="8">
        <v>2116.5228000000002</v>
      </c>
      <c r="M364" s="9">
        <v>2193480</v>
      </c>
      <c r="N364" s="29">
        <v>15.8475</v>
      </c>
      <c r="O364" s="30">
        <v>16.22</v>
      </c>
      <c r="P364" s="30">
        <v>13.38</v>
      </c>
      <c r="Q364" s="30">
        <v>16.100000000000001</v>
      </c>
      <c r="R364" s="31">
        <v>1.5900000000000001E-2</v>
      </c>
    </row>
    <row r="365" spans="1:18" x14ac:dyDescent="0.2">
      <c r="A365" s="11">
        <v>44483</v>
      </c>
      <c r="B365" s="5" t="s">
        <v>243</v>
      </c>
      <c r="C365" s="10">
        <v>44470</v>
      </c>
      <c r="D365" s="5" t="s">
        <v>181</v>
      </c>
      <c r="E365" s="18">
        <v>5.1400000000000001E-2</v>
      </c>
      <c r="F365" s="8">
        <v>2236.6419000000001</v>
      </c>
      <c r="G365" s="9">
        <v>2369473</v>
      </c>
      <c r="H365" s="18">
        <v>0</v>
      </c>
      <c r="I365" s="8">
        <v>0</v>
      </c>
      <c r="J365" s="9">
        <v>0</v>
      </c>
      <c r="K365" s="18">
        <v>5.1400000000000001E-2</v>
      </c>
      <c r="L365" s="8">
        <v>2236.6419000000001</v>
      </c>
      <c r="M365" s="9">
        <v>2369473</v>
      </c>
      <c r="N365" s="29">
        <v>16.100000000000001</v>
      </c>
      <c r="O365" s="30">
        <v>16.285</v>
      </c>
      <c r="P365" s="30">
        <v>12.612500000000001</v>
      </c>
      <c r="Q365" s="30">
        <v>15.7675</v>
      </c>
      <c r="R365" s="31">
        <v>-2.07E-2</v>
      </c>
    </row>
    <row r="366" spans="1:18" x14ac:dyDescent="0.2">
      <c r="A366" s="11">
        <v>44487</v>
      </c>
      <c r="B366" s="5" t="s">
        <v>244</v>
      </c>
      <c r="C366" s="10">
        <v>44470</v>
      </c>
      <c r="D366" s="5" t="s">
        <v>181</v>
      </c>
      <c r="E366" s="18">
        <v>5.3499999999999999E-2</v>
      </c>
      <c r="F366" s="8">
        <v>2080.7206000000001</v>
      </c>
      <c r="G366" s="9">
        <v>2239221</v>
      </c>
      <c r="H366" s="18">
        <v>0</v>
      </c>
      <c r="I366" s="8">
        <v>0</v>
      </c>
      <c r="J366" s="9">
        <v>0</v>
      </c>
      <c r="K366" s="18">
        <v>5.3499999999999999E-2</v>
      </c>
      <c r="L366" s="8">
        <v>2080.7206000000001</v>
      </c>
      <c r="M366" s="9">
        <v>2239221</v>
      </c>
      <c r="N366" s="29">
        <v>15.7675</v>
      </c>
      <c r="O366" s="30">
        <v>17.315000000000001</v>
      </c>
      <c r="P366" s="30">
        <v>14.154999999999999</v>
      </c>
      <c r="Q366" s="30">
        <v>17.184999999999999</v>
      </c>
      <c r="R366" s="31">
        <v>8.9899999999999994E-2</v>
      </c>
    </row>
    <row r="367" spans="1:18" x14ac:dyDescent="0.2">
      <c r="A367" s="11">
        <v>44488</v>
      </c>
      <c r="B367" s="5" t="s">
        <v>242</v>
      </c>
      <c r="C367" s="10">
        <v>44470</v>
      </c>
      <c r="D367" s="5" t="s">
        <v>181</v>
      </c>
      <c r="E367" s="18">
        <v>5.4800000000000001E-2</v>
      </c>
      <c r="F367" s="8">
        <v>2111.8391999999999</v>
      </c>
      <c r="G367" s="9">
        <v>2177433</v>
      </c>
      <c r="H367" s="18">
        <v>0</v>
      </c>
      <c r="I367" s="8">
        <v>0</v>
      </c>
      <c r="J367" s="9">
        <v>0</v>
      </c>
      <c r="K367" s="18">
        <v>5.4800000000000001E-2</v>
      </c>
      <c r="L367" s="8">
        <v>2111.8391999999999</v>
      </c>
      <c r="M367" s="9">
        <v>2177433</v>
      </c>
      <c r="N367" s="29">
        <v>17.184999999999999</v>
      </c>
      <c r="O367" s="30">
        <v>17.5425</v>
      </c>
      <c r="P367" s="30">
        <v>14.234999999999999</v>
      </c>
      <c r="Q367" s="30">
        <v>17.3825</v>
      </c>
      <c r="R367" s="31">
        <v>1.15E-2</v>
      </c>
    </row>
    <row r="368" spans="1:18" x14ac:dyDescent="0.2">
      <c r="A368" s="11">
        <v>44489</v>
      </c>
      <c r="B368" s="5" t="s">
        <v>240</v>
      </c>
      <c r="C368" s="10">
        <v>44470</v>
      </c>
      <c r="D368" s="5" t="s">
        <v>181</v>
      </c>
      <c r="E368" s="18">
        <v>3.8300000000000001E-2</v>
      </c>
      <c r="F368" s="8">
        <v>2162.3784000000001</v>
      </c>
      <c r="G368" s="9">
        <v>2196021</v>
      </c>
      <c r="H368" s="18">
        <v>0</v>
      </c>
      <c r="I368" s="8">
        <v>0</v>
      </c>
      <c r="J368" s="9">
        <v>0</v>
      </c>
      <c r="K368" s="18">
        <v>3.8300000000000001E-2</v>
      </c>
      <c r="L368" s="8">
        <v>2162.3784000000001</v>
      </c>
      <c r="M368" s="9">
        <v>2196021</v>
      </c>
      <c r="N368" s="29">
        <v>17.3825</v>
      </c>
      <c r="O368" s="30">
        <v>18.864999999999998</v>
      </c>
      <c r="P368" s="30">
        <v>15.2325</v>
      </c>
      <c r="Q368" s="30">
        <v>18.3125</v>
      </c>
      <c r="R368" s="31">
        <v>5.3499999999999999E-2</v>
      </c>
    </row>
    <row r="369" spans="1:18" x14ac:dyDescent="0.2">
      <c r="A369" s="11">
        <v>44490</v>
      </c>
      <c r="B369" s="5" t="s">
        <v>243</v>
      </c>
      <c r="C369" s="10">
        <v>44470</v>
      </c>
      <c r="D369" s="5" t="s">
        <v>181</v>
      </c>
      <c r="E369" s="18">
        <v>0.10050000000000001</v>
      </c>
      <c r="F369" s="8">
        <v>2223.8452000000002</v>
      </c>
      <c r="G369" s="9">
        <v>2279035</v>
      </c>
      <c r="H369" s="18">
        <v>0</v>
      </c>
      <c r="I369" s="8">
        <v>0</v>
      </c>
      <c r="J369" s="9">
        <v>0</v>
      </c>
      <c r="K369" s="18">
        <v>0.10050000000000001</v>
      </c>
      <c r="L369" s="8">
        <v>2223.8452000000002</v>
      </c>
      <c r="M369" s="9">
        <v>2279035</v>
      </c>
      <c r="N369" s="29">
        <v>18.3125</v>
      </c>
      <c r="O369" s="30">
        <v>18.795000000000002</v>
      </c>
      <c r="P369" s="30">
        <v>14.907500000000001</v>
      </c>
      <c r="Q369" s="30">
        <v>18.035</v>
      </c>
      <c r="R369" s="31">
        <v>-1.52E-2</v>
      </c>
    </row>
    <row r="370" spans="1:18" x14ac:dyDescent="0.2">
      <c r="A370" s="11">
        <v>44491</v>
      </c>
      <c r="B370" s="5" t="s">
        <v>241</v>
      </c>
      <c r="C370" s="10">
        <v>44470</v>
      </c>
      <c r="D370" s="5" t="s">
        <v>181</v>
      </c>
      <c r="E370" s="18">
        <v>6.4799999999999996E-2</v>
      </c>
      <c r="F370" s="8">
        <v>2527.2076999999999</v>
      </c>
      <c r="G370" s="9">
        <v>2777052</v>
      </c>
      <c r="H370" s="18">
        <v>0</v>
      </c>
      <c r="I370" s="8">
        <v>0</v>
      </c>
      <c r="J370" s="9">
        <v>0</v>
      </c>
      <c r="K370" s="18">
        <v>6.4799999999999996E-2</v>
      </c>
      <c r="L370" s="8">
        <v>2527.2076999999999</v>
      </c>
      <c r="M370" s="9">
        <v>2777052</v>
      </c>
      <c r="N370" s="29">
        <v>18.035</v>
      </c>
      <c r="O370" s="30">
        <v>18.035</v>
      </c>
      <c r="P370" s="30">
        <v>14.355</v>
      </c>
      <c r="Q370" s="30">
        <v>17.545000000000002</v>
      </c>
      <c r="R370" s="31">
        <v>-2.7199999999999998E-2</v>
      </c>
    </row>
    <row r="371" spans="1:18" x14ac:dyDescent="0.2">
      <c r="A371" s="11">
        <v>44494</v>
      </c>
      <c r="B371" s="5" t="s">
        <v>244</v>
      </c>
      <c r="C371" s="10">
        <v>44470</v>
      </c>
      <c r="D371" s="5" t="s">
        <v>181</v>
      </c>
      <c r="E371" s="18">
        <v>6.4100000000000004E-2</v>
      </c>
      <c r="F371" s="8">
        <v>2660.1392000000001</v>
      </c>
      <c r="G371" s="9">
        <v>2815922</v>
      </c>
      <c r="H371" s="18">
        <v>0</v>
      </c>
      <c r="I371" s="8">
        <v>0</v>
      </c>
      <c r="J371" s="9">
        <v>0</v>
      </c>
      <c r="K371" s="18">
        <v>6.4100000000000004E-2</v>
      </c>
      <c r="L371" s="8">
        <v>2660.1392000000001</v>
      </c>
      <c r="M371" s="9">
        <v>2815922</v>
      </c>
      <c r="N371" s="29">
        <v>17.545000000000002</v>
      </c>
      <c r="O371" s="30">
        <v>18.7575</v>
      </c>
      <c r="P371" s="30">
        <v>14.5075</v>
      </c>
      <c r="Q371" s="30">
        <v>17.61</v>
      </c>
      <c r="R371" s="31">
        <v>3.7000000000000002E-3</v>
      </c>
    </row>
    <row r="372" spans="1:18" x14ac:dyDescent="0.2">
      <c r="A372" s="11">
        <v>44495</v>
      </c>
      <c r="B372" s="5" t="s">
        <v>242</v>
      </c>
      <c r="C372" s="10">
        <v>44470</v>
      </c>
      <c r="D372" s="5" t="s">
        <v>181</v>
      </c>
      <c r="E372" s="18">
        <v>9.1399999999999995E-2</v>
      </c>
      <c r="F372" s="8">
        <v>2861.7089000000001</v>
      </c>
      <c r="G372" s="9">
        <v>3071669</v>
      </c>
      <c r="H372" s="18">
        <v>0</v>
      </c>
      <c r="I372" s="8">
        <v>0</v>
      </c>
      <c r="J372" s="9">
        <v>0</v>
      </c>
      <c r="K372" s="18">
        <v>9.1399999999999995E-2</v>
      </c>
      <c r="L372" s="8">
        <v>2861.7089000000001</v>
      </c>
      <c r="M372" s="9">
        <v>3071669</v>
      </c>
      <c r="N372" s="29">
        <v>17.61</v>
      </c>
      <c r="O372" s="30">
        <v>17.725000000000001</v>
      </c>
      <c r="P372" s="30">
        <v>16.645</v>
      </c>
      <c r="Q372" s="30">
        <v>16.752500000000001</v>
      </c>
      <c r="R372" s="31">
        <v>-4.87E-2</v>
      </c>
    </row>
    <row r="373" spans="1:18" x14ac:dyDescent="0.2">
      <c r="A373" s="11">
        <v>44496</v>
      </c>
      <c r="B373" s="5" t="s">
        <v>240</v>
      </c>
      <c r="C373" s="10">
        <v>44470</v>
      </c>
      <c r="D373" s="5" t="s">
        <v>181</v>
      </c>
      <c r="E373" s="18">
        <v>4.6399999999999997E-2</v>
      </c>
      <c r="F373" s="8">
        <v>2868.8843000000002</v>
      </c>
      <c r="G373" s="9">
        <v>3067391</v>
      </c>
      <c r="H373" s="18">
        <v>0</v>
      </c>
      <c r="I373" s="8">
        <v>0</v>
      </c>
      <c r="J373" s="9">
        <v>0</v>
      </c>
      <c r="K373" s="18">
        <v>4.6399999999999997E-2</v>
      </c>
      <c r="L373" s="8">
        <v>2868.8843000000002</v>
      </c>
      <c r="M373" s="9">
        <v>3067391</v>
      </c>
      <c r="N373" s="29">
        <v>16.752500000000001</v>
      </c>
      <c r="O373" s="30">
        <v>17.032499999999999</v>
      </c>
      <c r="P373" s="30">
        <v>15.4025</v>
      </c>
      <c r="Q373" s="30">
        <v>16.827500000000001</v>
      </c>
      <c r="R373" s="31">
        <v>4.4999999999999997E-3</v>
      </c>
    </row>
    <row r="374" spans="1:18" x14ac:dyDescent="0.2">
      <c r="A374" s="11">
        <v>44497</v>
      </c>
      <c r="B374" s="5" t="s">
        <v>243</v>
      </c>
      <c r="C374" s="10">
        <v>44470</v>
      </c>
      <c r="D374" s="5" t="s">
        <v>181</v>
      </c>
      <c r="E374" s="18">
        <v>4.4299999999999999E-2</v>
      </c>
      <c r="F374" s="8">
        <v>2940.9839000000002</v>
      </c>
      <c r="G374" s="9">
        <v>3367221</v>
      </c>
      <c r="H374" s="18">
        <v>0</v>
      </c>
      <c r="I374" s="8">
        <v>0</v>
      </c>
      <c r="J374" s="9">
        <v>0</v>
      </c>
      <c r="K374" s="18">
        <v>4.4299999999999999E-2</v>
      </c>
      <c r="L374" s="8">
        <v>2940.9839000000002</v>
      </c>
      <c r="M374" s="9">
        <v>3367221</v>
      </c>
      <c r="N374" s="29">
        <v>16.827500000000001</v>
      </c>
      <c r="O374" s="30">
        <v>18.432500000000001</v>
      </c>
      <c r="P374" s="30">
        <v>16.8125</v>
      </c>
      <c r="Q374" s="30">
        <v>17.912500000000001</v>
      </c>
      <c r="R374" s="31">
        <v>6.4500000000000002E-2</v>
      </c>
    </row>
    <row r="375" spans="1:18" x14ac:dyDescent="0.2">
      <c r="A375" s="11">
        <v>44498</v>
      </c>
      <c r="B375" s="5" t="s">
        <v>241</v>
      </c>
      <c r="C375" s="10">
        <v>44470</v>
      </c>
      <c r="D375" s="5" t="s">
        <v>181</v>
      </c>
      <c r="E375" s="18">
        <v>8.6999999999999994E-2</v>
      </c>
      <c r="F375" s="8">
        <v>2152.3321000000001</v>
      </c>
      <c r="G375" s="9">
        <v>2136016</v>
      </c>
      <c r="H375" s="18">
        <v>0</v>
      </c>
      <c r="I375" s="8">
        <v>0</v>
      </c>
      <c r="J375" s="9">
        <v>0</v>
      </c>
      <c r="K375" s="18">
        <v>8.6999999999999994E-2</v>
      </c>
      <c r="L375" s="8">
        <v>2152.3321000000001</v>
      </c>
      <c r="M375" s="9">
        <v>2136016</v>
      </c>
      <c r="N375" s="29">
        <v>17.912500000000001</v>
      </c>
      <c r="O375" s="30">
        <v>19.64</v>
      </c>
      <c r="P375" s="30">
        <v>16.282499999999999</v>
      </c>
      <c r="Q375" s="30">
        <v>17.425000000000001</v>
      </c>
      <c r="R375" s="31">
        <v>-2.7199999999999998E-2</v>
      </c>
    </row>
    <row r="376" spans="1:18" x14ac:dyDescent="0.2">
      <c r="A376" s="11">
        <v>44501</v>
      </c>
      <c r="B376" s="5" t="s">
        <v>244</v>
      </c>
      <c r="C376" s="10">
        <v>44501</v>
      </c>
      <c r="D376" s="5" t="s">
        <v>181</v>
      </c>
      <c r="E376" s="18">
        <v>3.8899999999999997E-2</v>
      </c>
      <c r="F376" s="8">
        <v>2701.8332</v>
      </c>
      <c r="G376" s="9">
        <v>2690301</v>
      </c>
      <c r="H376" s="18">
        <v>0</v>
      </c>
      <c r="I376" s="8">
        <v>0</v>
      </c>
      <c r="J376" s="9">
        <v>0</v>
      </c>
      <c r="K376" s="18">
        <v>3.8899999999999997E-2</v>
      </c>
      <c r="L376" s="8">
        <v>2701.8332</v>
      </c>
      <c r="M376" s="9">
        <v>2690301</v>
      </c>
      <c r="N376" s="29">
        <v>17.425000000000001</v>
      </c>
      <c r="O376" s="30">
        <v>18.094999999999999</v>
      </c>
      <c r="P376" s="30">
        <v>15.3825</v>
      </c>
      <c r="Q376" s="30">
        <v>17.234999999999999</v>
      </c>
      <c r="R376" s="31">
        <v>-1.09E-2</v>
      </c>
    </row>
    <row r="377" spans="1:18" x14ac:dyDescent="0.2">
      <c r="A377" s="11">
        <v>44502</v>
      </c>
      <c r="B377" s="5" t="s">
        <v>242</v>
      </c>
      <c r="C377" s="10">
        <v>44501</v>
      </c>
      <c r="D377" s="5" t="s">
        <v>181</v>
      </c>
      <c r="E377" s="18">
        <v>4.41E-2</v>
      </c>
      <c r="F377" s="8">
        <v>2762.9114</v>
      </c>
      <c r="G377" s="9">
        <v>2759596</v>
      </c>
      <c r="H377" s="18">
        <v>0</v>
      </c>
      <c r="I377" s="8">
        <v>0</v>
      </c>
      <c r="J377" s="9">
        <v>0</v>
      </c>
      <c r="K377" s="18">
        <v>4.41E-2</v>
      </c>
      <c r="L377" s="8">
        <v>2762.9114</v>
      </c>
      <c r="M377" s="9">
        <v>2759596</v>
      </c>
      <c r="N377" s="29">
        <v>17.234999999999999</v>
      </c>
      <c r="O377" s="30">
        <v>17.787500000000001</v>
      </c>
      <c r="P377" s="30">
        <v>16.36</v>
      </c>
      <c r="Q377" s="30">
        <v>17.0625</v>
      </c>
      <c r="R377" s="31">
        <v>-0.01</v>
      </c>
    </row>
    <row r="378" spans="1:18" x14ac:dyDescent="0.2">
      <c r="A378" s="11">
        <v>44503</v>
      </c>
      <c r="B378" s="5" t="s">
        <v>240</v>
      </c>
      <c r="C378" s="10">
        <v>44501</v>
      </c>
      <c r="D378" s="5" t="s">
        <v>181</v>
      </c>
      <c r="E378" s="18">
        <v>7.4300000000000005E-2</v>
      </c>
      <c r="F378" s="8">
        <v>2655.6873999999998</v>
      </c>
      <c r="G378" s="9">
        <v>2793431</v>
      </c>
      <c r="H378" s="18">
        <v>0</v>
      </c>
      <c r="I378" s="8">
        <v>0</v>
      </c>
      <c r="J378" s="9">
        <v>0</v>
      </c>
      <c r="K378" s="18">
        <v>7.4300000000000005E-2</v>
      </c>
      <c r="L378" s="8">
        <v>2655.6873999999998</v>
      </c>
      <c r="M378" s="9">
        <v>2793431</v>
      </c>
      <c r="N378" s="29">
        <v>17.0625</v>
      </c>
      <c r="O378" s="30">
        <v>17.0625</v>
      </c>
      <c r="P378" s="30">
        <v>15.7</v>
      </c>
      <c r="Q378" s="30">
        <v>16.125</v>
      </c>
      <c r="R378" s="31">
        <v>-5.4899999999999997E-2</v>
      </c>
    </row>
    <row r="379" spans="1:18" x14ac:dyDescent="0.2">
      <c r="A379" s="11">
        <v>44504</v>
      </c>
      <c r="B379" s="5" t="s">
        <v>243</v>
      </c>
      <c r="C379" s="10">
        <v>44501</v>
      </c>
      <c r="D379" s="5" t="s">
        <v>181</v>
      </c>
      <c r="E379" s="18">
        <v>2.3E-3</v>
      </c>
      <c r="F379" s="8">
        <v>85.101600000000005</v>
      </c>
      <c r="G379" s="9">
        <v>84453</v>
      </c>
      <c r="H379" s="18">
        <v>0</v>
      </c>
      <c r="I379" s="8">
        <v>0</v>
      </c>
      <c r="J379" s="9">
        <v>0</v>
      </c>
      <c r="K379" s="18">
        <v>2.3E-3</v>
      </c>
      <c r="L379" s="8">
        <v>85.101600000000005</v>
      </c>
      <c r="M379" s="9">
        <v>84453</v>
      </c>
      <c r="N379" s="29">
        <v>16.125</v>
      </c>
      <c r="O379" s="30">
        <v>16.412500000000001</v>
      </c>
      <c r="P379" s="30">
        <v>14.305</v>
      </c>
      <c r="Q379" s="30">
        <v>15.7475</v>
      </c>
      <c r="R379" s="31">
        <v>-2.3400000000000001E-2</v>
      </c>
    </row>
    <row r="380" spans="1:18" x14ac:dyDescent="0.2">
      <c r="A380" s="11">
        <v>44508</v>
      </c>
      <c r="B380" s="5" t="s">
        <v>244</v>
      </c>
      <c r="C380" s="10">
        <v>44501</v>
      </c>
      <c r="D380" s="5" t="s">
        <v>181</v>
      </c>
      <c r="E380" s="18">
        <v>8.6300000000000002E-2</v>
      </c>
      <c r="F380" s="8">
        <v>2465.1840000000002</v>
      </c>
      <c r="G380" s="9">
        <v>2472161</v>
      </c>
      <c r="H380" s="18">
        <v>0</v>
      </c>
      <c r="I380" s="8">
        <v>0</v>
      </c>
      <c r="J380" s="9">
        <v>0</v>
      </c>
      <c r="K380" s="18">
        <v>8.6300000000000002E-2</v>
      </c>
      <c r="L380" s="8">
        <v>2465.1840000000002</v>
      </c>
      <c r="M380" s="9">
        <v>2472161</v>
      </c>
      <c r="N380" s="29">
        <v>15.7475</v>
      </c>
      <c r="O380" s="30">
        <v>16.925000000000001</v>
      </c>
      <c r="P380" s="30">
        <v>13.99</v>
      </c>
      <c r="Q380" s="30">
        <v>16.34</v>
      </c>
      <c r="R380" s="31">
        <v>3.7600000000000001E-2</v>
      </c>
    </row>
    <row r="381" spans="1:18" x14ac:dyDescent="0.2">
      <c r="A381" s="11">
        <v>44509</v>
      </c>
      <c r="B381" s="5" t="s">
        <v>242</v>
      </c>
      <c r="C381" s="10">
        <v>44501</v>
      </c>
      <c r="D381" s="5" t="s">
        <v>181</v>
      </c>
      <c r="E381" s="18">
        <v>8.4500000000000006E-2</v>
      </c>
      <c r="F381" s="8">
        <v>2787.5686000000001</v>
      </c>
      <c r="G381" s="9">
        <v>2770957</v>
      </c>
      <c r="H381" s="18">
        <v>0</v>
      </c>
      <c r="I381" s="8">
        <v>0</v>
      </c>
      <c r="J381" s="9">
        <v>0</v>
      </c>
      <c r="K381" s="18">
        <v>8.4500000000000006E-2</v>
      </c>
      <c r="L381" s="8">
        <v>2787.5686000000001</v>
      </c>
      <c r="M381" s="9">
        <v>2770957</v>
      </c>
      <c r="N381" s="29">
        <v>16.34</v>
      </c>
      <c r="O381" s="30">
        <v>16.614999999999998</v>
      </c>
      <c r="P381" s="30">
        <v>14.6425</v>
      </c>
      <c r="Q381" s="30">
        <v>16.002500000000001</v>
      </c>
      <c r="R381" s="31">
        <v>-2.07E-2</v>
      </c>
    </row>
    <row r="382" spans="1:18" x14ac:dyDescent="0.2">
      <c r="A382" s="11">
        <v>44510</v>
      </c>
      <c r="B382" s="5" t="s">
        <v>240</v>
      </c>
      <c r="C382" s="10">
        <v>44501</v>
      </c>
      <c r="D382" s="5" t="s">
        <v>181</v>
      </c>
      <c r="E382" s="18">
        <v>6.3299999999999995E-2</v>
      </c>
      <c r="F382" s="8">
        <v>2821.4220999999998</v>
      </c>
      <c r="G382" s="9">
        <v>2817887</v>
      </c>
      <c r="H382" s="18">
        <v>0</v>
      </c>
      <c r="I382" s="8">
        <v>0</v>
      </c>
      <c r="J382" s="9">
        <v>0</v>
      </c>
      <c r="K382" s="18">
        <v>6.3299999999999995E-2</v>
      </c>
      <c r="L382" s="8">
        <v>2821.4220999999998</v>
      </c>
      <c r="M382" s="9">
        <v>2817887</v>
      </c>
      <c r="N382" s="29">
        <v>16.002500000000001</v>
      </c>
      <c r="O382" s="30">
        <v>16.684999999999999</v>
      </c>
      <c r="P382" s="30">
        <v>15.14</v>
      </c>
      <c r="Q382" s="30">
        <v>16.305</v>
      </c>
      <c r="R382" s="31">
        <v>1.89E-2</v>
      </c>
    </row>
    <row r="383" spans="1:18" x14ac:dyDescent="0.2">
      <c r="A383" s="11">
        <v>44511</v>
      </c>
      <c r="B383" s="5" t="s">
        <v>243</v>
      </c>
      <c r="C383" s="10">
        <v>44501</v>
      </c>
      <c r="D383" s="5" t="s">
        <v>181</v>
      </c>
      <c r="E383" s="18">
        <v>4.7100000000000003E-2</v>
      </c>
      <c r="F383" s="8">
        <v>2872.4068000000002</v>
      </c>
      <c r="G383" s="9">
        <v>3024500</v>
      </c>
      <c r="H383" s="18">
        <v>0</v>
      </c>
      <c r="I383" s="8">
        <v>0</v>
      </c>
      <c r="J383" s="9">
        <v>0</v>
      </c>
      <c r="K383" s="18">
        <v>4.7100000000000003E-2</v>
      </c>
      <c r="L383" s="8">
        <v>2872.4068000000002</v>
      </c>
      <c r="M383" s="9">
        <v>3024500</v>
      </c>
      <c r="N383" s="29">
        <v>16.305</v>
      </c>
      <c r="O383" s="30">
        <v>17.285</v>
      </c>
      <c r="P383" s="30">
        <v>14.645</v>
      </c>
      <c r="Q383" s="30">
        <v>16.352499999999999</v>
      </c>
      <c r="R383" s="31">
        <v>2.8999999999999998E-3</v>
      </c>
    </row>
    <row r="384" spans="1:18" x14ac:dyDescent="0.2">
      <c r="A384" s="11">
        <v>44512</v>
      </c>
      <c r="B384" s="5" t="s">
        <v>241</v>
      </c>
      <c r="C384" s="10">
        <v>44501</v>
      </c>
      <c r="D384" s="5" t="s">
        <v>181</v>
      </c>
      <c r="E384" s="18">
        <v>8.6199999999999999E-2</v>
      </c>
      <c r="F384" s="8">
        <v>2699.0443</v>
      </c>
      <c r="G384" s="9">
        <v>2686177</v>
      </c>
      <c r="H384" s="18">
        <v>0</v>
      </c>
      <c r="I384" s="8">
        <v>0</v>
      </c>
      <c r="J384" s="9">
        <v>0</v>
      </c>
      <c r="K384" s="18">
        <v>8.6199999999999999E-2</v>
      </c>
      <c r="L384" s="8">
        <v>2699.0443</v>
      </c>
      <c r="M384" s="9">
        <v>2686177</v>
      </c>
      <c r="N384" s="29">
        <v>16.352499999999999</v>
      </c>
      <c r="O384" s="30">
        <v>16.352499999999999</v>
      </c>
      <c r="P384" s="30">
        <v>14.645</v>
      </c>
      <c r="Q384" s="30">
        <v>15.217499999999999</v>
      </c>
      <c r="R384" s="31">
        <v>-6.9400000000000003E-2</v>
      </c>
    </row>
    <row r="385" spans="1:18" x14ac:dyDescent="0.2">
      <c r="A385" s="11">
        <v>44515</v>
      </c>
      <c r="B385" s="5" t="s">
        <v>244</v>
      </c>
      <c r="C385" s="10">
        <v>44501</v>
      </c>
      <c r="D385" s="5" t="s">
        <v>181</v>
      </c>
      <c r="E385" s="18">
        <v>7.8299999999999995E-2</v>
      </c>
      <c r="F385" s="8">
        <v>2732.3000999999999</v>
      </c>
      <c r="G385" s="9">
        <v>2730476</v>
      </c>
      <c r="H385" s="18">
        <v>0</v>
      </c>
      <c r="I385" s="8">
        <v>0</v>
      </c>
      <c r="J385" s="9">
        <v>0</v>
      </c>
      <c r="K385" s="18">
        <v>7.8299999999999995E-2</v>
      </c>
      <c r="L385" s="8">
        <v>2732.3000999999999</v>
      </c>
      <c r="M385" s="9">
        <v>2730476</v>
      </c>
      <c r="N385" s="29">
        <v>15.217499999999999</v>
      </c>
      <c r="O385" s="30">
        <v>15.842499999999999</v>
      </c>
      <c r="P385" s="30">
        <v>13.4275</v>
      </c>
      <c r="Q385" s="30">
        <v>15.465</v>
      </c>
      <c r="R385" s="31">
        <v>1.6299999999999999E-2</v>
      </c>
    </row>
    <row r="386" spans="1:18" x14ac:dyDescent="0.2">
      <c r="A386" s="11">
        <v>44516</v>
      </c>
      <c r="B386" s="5" t="s">
        <v>242</v>
      </c>
      <c r="C386" s="10">
        <v>44501</v>
      </c>
      <c r="D386" s="5" t="s">
        <v>181</v>
      </c>
      <c r="E386" s="18">
        <v>8.3000000000000004E-2</v>
      </c>
      <c r="F386" s="8">
        <v>2671.7901000000002</v>
      </c>
      <c r="G386" s="9">
        <v>2741606</v>
      </c>
      <c r="H386" s="18">
        <v>0</v>
      </c>
      <c r="I386" s="8">
        <v>0</v>
      </c>
      <c r="J386" s="9">
        <v>0</v>
      </c>
      <c r="K386" s="18">
        <v>8.3000000000000004E-2</v>
      </c>
      <c r="L386" s="8">
        <v>2671.7901000000002</v>
      </c>
      <c r="M386" s="9">
        <v>2741606</v>
      </c>
      <c r="N386" s="29">
        <v>15.465</v>
      </c>
      <c r="O386" s="30">
        <v>15.682499999999999</v>
      </c>
      <c r="P386" s="30">
        <v>13.58</v>
      </c>
      <c r="Q386" s="30">
        <v>15.195</v>
      </c>
      <c r="R386" s="31">
        <v>-1.7500000000000002E-2</v>
      </c>
    </row>
    <row r="387" spans="1:18" x14ac:dyDescent="0.2">
      <c r="A387" s="11">
        <v>44517</v>
      </c>
      <c r="B387" s="5" t="s">
        <v>240</v>
      </c>
      <c r="C387" s="10">
        <v>44501</v>
      </c>
      <c r="D387" s="5" t="s">
        <v>181</v>
      </c>
      <c r="E387" s="18">
        <v>3.8600000000000002E-2</v>
      </c>
      <c r="F387" s="8">
        <v>2746.0462000000002</v>
      </c>
      <c r="G387" s="9">
        <v>2810417</v>
      </c>
      <c r="H387" s="18">
        <v>0</v>
      </c>
      <c r="I387" s="8">
        <v>0</v>
      </c>
      <c r="J387" s="9">
        <v>0</v>
      </c>
      <c r="K387" s="18">
        <v>3.8600000000000002E-2</v>
      </c>
      <c r="L387" s="8">
        <v>2746.0462000000002</v>
      </c>
      <c r="M387" s="9">
        <v>2810417</v>
      </c>
      <c r="N387" s="29">
        <v>15.195</v>
      </c>
      <c r="O387" s="30">
        <v>15.4125</v>
      </c>
      <c r="P387" s="30">
        <v>13.914999999999999</v>
      </c>
      <c r="Q387" s="30">
        <v>14.98</v>
      </c>
      <c r="R387" s="31">
        <v>-1.41E-2</v>
      </c>
    </row>
    <row r="388" spans="1:18" x14ac:dyDescent="0.2">
      <c r="A388" s="11">
        <v>44518</v>
      </c>
      <c r="B388" s="5" t="s">
        <v>243</v>
      </c>
      <c r="C388" s="10">
        <v>44501</v>
      </c>
      <c r="D388" s="5" t="s">
        <v>181</v>
      </c>
      <c r="E388" s="18">
        <v>2.07E-2</v>
      </c>
      <c r="F388" s="8">
        <v>2844.076</v>
      </c>
      <c r="G388" s="9">
        <v>2946552</v>
      </c>
      <c r="H388" s="18">
        <v>0</v>
      </c>
      <c r="I388" s="8">
        <v>0</v>
      </c>
      <c r="J388" s="9">
        <v>0</v>
      </c>
      <c r="K388" s="18">
        <v>2.07E-2</v>
      </c>
      <c r="L388" s="8">
        <v>2844.076</v>
      </c>
      <c r="M388" s="9">
        <v>2946552</v>
      </c>
      <c r="N388" s="29">
        <v>14.98</v>
      </c>
      <c r="O388" s="30">
        <v>16.147500000000001</v>
      </c>
      <c r="P388" s="30">
        <v>12.08</v>
      </c>
      <c r="Q388" s="30">
        <v>14.8575</v>
      </c>
      <c r="R388" s="31">
        <v>-8.2000000000000007E-3</v>
      </c>
    </row>
    <row r="389" spans="1:18" x14ac:dyDescent="0.2">
      <c r="A389" s="11">
        <v>44522</v>
      </c>
      <c r="B389" s="5" t="s">
        <v>244</v>
      </c>
      <c r="C389" s="10">
        <v>44501</v>
      </c>
      <c r="D389" s="5" t="s">
        <v>181</v>
      </c>
      <c r="E389" s="18">
        <v>7.0300000000000001E-2</v>
      </c>
      <c r="F389" s="8">
        <v>2462.9285</v>
      </c>
      <c r="G389" s="9">
        <v>2454261</v>
      </c>
      <c r="H389" s="18">
        <v>0</v>
      </c>
      <c r="I389" s="8">
        <v>0</v>
      </c>
      <c r="J389" s="9">
        <v>0</v>
      </c>
      <c r="K389" s="18">
        <v>7.0300000000000001E-2</v>
      </c>
      <c r="L389" s="8">
        <v>2462.9285</v>
      </c>
      <c r="M389" s="9">
        <v>2454261</v>
      </c>
      <c r="N389" s="29">
        <v>14.8575</v>
      </c>
      <c r="O389" s="30">
        <v>18.0825</v>
      </c>
      <c r="P389" s="30">
        <v>13.5625</v>
      </c>
      <c r="Q389" s="30">
        <v>17.52</v>
      </c>
      <c r="R389" s="31">
        <v>0.1792</v>
      </c>
    </row>
    <row r="390" spans="1:18" x14ac:dyDescent="0.2">
      <c r="A390" s="11">
        <v>44523</v>
      </c>
      <c r="B390" s="5" t="s">
        <v>242</v>
      </c>
      <c r="C390" s="10">
        <v>44501</v>
      </c>
      <c r="D390" s="5" t="s">
        <v>181</v>
      </c>
      <c r="E390" s="18">
        <v>6.3600000000000004E-2</v>
      </c>
      <c r="F390" s="8">
        <v>2612.9286000000002</v>
      </c>
      <c r="G390" s="9">
        <v>2699183</v>
      </c>
      <c r="H390" s="18">
        <v>0</v>
      </c>
      <c r="I390" s="8">
        <v>0</v>
      </c>
      <c r="J390" s="9">
        <v>0</v>
      </c>
      <c r="K390" s="18">
        <v>6.3600000000000004E-2</v>
      </c>
      <c r="L390" s="8">
        <v>2612.9286000000002</v>
      </c>
      <c r="M390" s="9">
        <v>2699183</v>
      </c>
      <c r="N390" s="29">
        <v>17.52</v>
      </c>
      <c r="O390" s="30">
        <v>20.024999999999999</v>
      </c>
      <c r="P390" s="30">
        <v>16.7925</v>
      </c>
      <c r="Q390" s="30">
        <v>18.015000000000001</v>
      </c>
      <c r="R390" s="31">
        <v>2.8299999999999999E-2</v>
      </c>
    </row>
    <row r="391" spans="1:18" x14ac:dyDescent="0.2">
      <c r="A391" s="11">
        <v>44524</v>
      </c>
      <c r="B391" s="5" t="s">
        <v>240</v>
      </c>
      <c r="C391" s="10">
        <v>44501</v>
      </c>
      <c r="D391" s="5" t="s">
        <v>181</v>
      </c>
      <c r="E391" s="18">
        <v>5.5300000000000002E-2</v>
      </c>
      <c r="F391" s="8">
        <v>2733.3114999999998</v>
      </c>
      <c r="G391" s="9">
        <v>2728715</v>
      </c>
      <c r="H391" s="18">
        <v>0</v>
      </c>
      <c r="I391" s="8">
        <v>0</v>
      </c>
      <c r="J391" s="9">
        <v>0</v>
      </c>
      <c r="K391" s="18">
        <v>5.5300000000000002E-2</v>
      </c>
      <c r="L391" s="8">
        <v>2733.3114999999998</v>
      </c>
      <c r="M391" s="9">
        <v>2728715</v>
      </c>
      <c r="N391" s="29">
        <v>18.015000000000001</v>
      </c>
      <c r="O391" s="30">
        <v>18.015000000000001</v>
      </c>
      <c r="P391" s="30">
        <v>15.577500000000001</v>
      </c>
      <c r="Q391" s="30">
        <v>17.094999999999999</v>
      </c>
      <c r="R391" s="31">
        <v>-5.11E-2</v>
      </c>
    </row>
    <row r="392" spans="1:18" x14ac:dyDescent="0.2">
      <c r="A392" s="11">
        <v>44525</v>
      </c>
      <c r="B392" s="5" t="s">
        <v>243</v>
      </c>
      <c r="C392" s="10">
        <v>44501</v>
      </c>
      <c r="D392" s="5" t="s">
        <v>181</v>
      </c>
      <c r="E392" s="18">
        <v>2.3E-2</v>
      </c>
      <c r="F392" s="8">
        <v>2886.2959000000001</v>
      </c>
      <c r="G392" s="9">
        <v>3066211</v>
      </c>
      <c r="H392" s="18">
        <v>0</v>
      </c>
      <c r="I392" s="8">
        <v>0</v>
      </c>
      <c r="J392" s="9">
        <v>0</v>
      </c>
      <c r="K392" s="18">
        <v>2.3E-2</v>
      </c>
      <c r="L392" s="8">
        <v>2886.2959000000001</v>
      </c>
      <c r="M392" s="9">
        <v>3066211</v>
      </c>
      <c r="N392" s="29">
        <v>17.094999999999999</v>
      </c>
      <c r="O392" s="30">
        <v>18.072500000000002</v>
      </c>
      <c r="P392" s="30">
        <v>16.002500000000001</v>
      </c>
      <c r="Q392" s="30">
        <v>16.662500000000001</v>
      </c>
      <c r="R392" s="31">
        <v>-2.53E-2</v>
      </c>
    </row>
    <row r="393" spans="1:18" x14ac:dyDescent="0.2">
      <c r="A393" s="11">
        <v>44526</v>
      </c>
      <c r="B393" s="5" t="s">
        <v>241</v>
      </c>
      <c r="C393" s="10">
        <v>44501</v>
      </c>
      <c r="D393" s="5" t="s">
        <v>181</v>
      </c>
      <c r="E393" s="18">
        <v>7.8399999999999997E-2</v>
      </c>
      <c r="F393" s="8">
        <v>2286.4256999999998</v>
      </c>
      <c r="G393" s="9">
        <v>2301792</v>
      </c>
      <c r="H393" s="18">
        <v>0</v>
      </c>
      <c r="I393" s="8">
        <v>0</v>
      </c>
      <c r="J393" s="9">
        <v>0</v>
      </c>
      <c r="K393" s="18">
        <v>7.8399999999999997E-2</v>
      </c>
      <c r="L393" s="8">
        <v>2286.4256999999998</v>
      </c>
      <c r="M393" s="9">
        <v>2301792</v>
      </c>
      <c r="N393" s="29">
        <v>16.662500000000001</v>
      </c>
      <c r="O393" s="30">
        <v>21.392499999999998</v>
      </c>
      <c r="P393" s="30">
        <v>16.05</v>
      </c>
      <c r="Q393" s="30">
        <v>20.802499999999998</v>
      </c>
      <c r="R393" s="31">
        <v>0.2485</v>
      </c>
    </row>
    <row r="394" spans="1:18" x14ac:dyDescent="0.2">
      <c r="A394" s="11">
        <v>44529</v>
      </c>
      <c r="B394" s="5" t="s">
        <v>244</v>
      </c>
      <c r="C394" s="10">
        <v>44501</v>
      </c>
      <c r="D394" s="5" t="s">
        <v>181</v>
      </c>
      <c r="E394" s="18">
        <v>7.4700000000000003E-2</v>
      </c>
      <c r="F394" s="8">
        <v>2562.4681</v>
      </c>
      <c r="G394" s="9">
        <v>2565194</v>
      </c>
      <c r="H394" s="18">
        <v>0</v>
      </c>
      <c r="I394" s="8">
        <v>0</v>
      </c>
      <c r="J394" s="9">
        <v>0</v>
      </c>
      <c r="K394" s="18">
        <v>7.4700000000000003E-2</v>
      </c>
      <c r="L394" s="8">
        <v>2562.4681</v>
      </c>
      <c r="M394" s="9">
        <v>2565194</v>
      </c>
      <c r="N394" s="29">
        <v>20.802499999999998</v>
      </c>
      <c r="O394" s="30">
        <v>23.82</v>
      </c>
      <c r="P394" s="30">
        <v>18.892499999999998</v>
      </c>
      <c r="Q394" s="30">
        <v>20.83</v>
      </c>
      <c r="R394" s="31">
        <v>1.2999999999999999E-3</v>
      </c>
    </row>
    <row r="395" spans="1:18" x14ac:dyDescent="0.2">
      <c r="A395" s="11">
        <v>44530</v>
      </c>
      <c r="B395" s="5" t="s">
        <v>242</v>
      </c>
      <c r="C395" s="10">
        <v>44501</v>
      </c>
      <c r="D395" s="5" t="s">
        <v>181</v>
      </c>
      <c r="E395" s="18">
        <v>7.5200000000000003E-2</v>
      </c>
      <c r="F395" s="8">
        <v>2551.942</v>
      </c>
      <c r="G395" s="9">
        <v>2559166</v>
      </c>
      <c r="H395" s="18">
        <v>0</v>
      </c>
      <c r="I395" s="8">
        <v>0</v>
      </c>
      <c r="J395" s="9">
        <v>0</v>
      </c>
      <c r="K395" s="18">
        <v>7.5200000000000003E-2</v>
      </c>
      <c r="L395" s="8">
        <v>2551.942</v>
      </c>
      <c r="M395" s="9">
        <v>2559166</v>
      </c>
      <c r="N395" s="29">
        <v>20.83</v>
      </c>
      <c r="O395" s="30">
        <v>21.965</v>
      </c>
      <c r="P395" s="30">
        <v>18.807500000000001</v>
      </c>
      <c r="Q395" s="30">
        <v>21.1675</v>
      </c>
      <c r="R395" s="31">
        <v>1.6199999999999999E-2</v>
      </c>
    </row>
    <row r="396" spans="1:18" x14ac:dyDescent="0.2">
      <c r="A396" s="11">
        <v>44531</v>
      </c>
      <c r="B396" s="5" t="s">
        <v>240</v>
      </c>
      <c r="C396" s="10">
        <v>44531</v>
      </c>
      <c r="D396" s="5" t="s">
        <v>181</v>
      </c>
      <c r="E396" s="18">
        <v>4.5600000000000002E-2</v>
      </c>
      <c r="F396" s="8">
        <v>2714.8368999999998</v>
      </c>
      <c r="G396" s="9">
        <v>2722787</v>
      </c>
      <c r="H396" s="18">
        <v>0</v>
      </c>
      <c r="I396" s="8">
        <v>0</v>
      </c>
      <c r="J396" s="9">
        <v>0</v>
      </c>
      <c r="K396" s="18">
        <v>4.5600000000000002E-2</v>
      </c>
      <c r="L396" s="8">
        <v>2714.8368999999998</v>
      </c>
      <c r="M396" s="9">
        <v>2722787</v>
      </c>
      <c r="N396" s="29">
        <v>21.1675</v>
      </c>
      <c r="O396" s="30">
        <v>21.1675</v>
      </c>
      <c r="P396" s="30">
        <v>18.934999999999999</v>
      </c>
      <c r="Q396" s="30">
        <v>19.447500000000002</v>
      </c>
      <c r="R396" s="31">
        <v>-8.1299999999999997E-2</v>
      </c>
    </row>
    <row r="397" spans="1:18" x14ac:dyDescent="0.2">
      <c r="A397" s="11">
        <v>44532</v>
      </c>
      <c r="B397" s="5" t="s">
        <v>243</v>
      </c>
      <c r="C397" s="10">
        <v>44531</v>
      </c>
      <c r="D397" s="5" t="s">
        <v>181</v>
      </c>
      <c r="E397" s="18">
        <v>2.5700000000000001E-2</v>
      </c>
      <c r="F397" s="8">
        <v>2837.1043</v>
      </c>
      <c r="G397" s="9">
        <v>2957050</v>
      </c>
      <c r="H397" s="18">
        <v>0</v>
      </c>
      <c r="I397" s="8">
        <v>0</v>
      </c>
      <c r="J397" s="9">
        <v>0</v>
      </c>
      <c r="K397" s="18">
        <v>2.5700000000000001E-2</v>
      </c>
      <c r="L397" s="8">
        <v>2837.1043</v>
      </c>
      <c r="M397" s="9">
        <v>2957050</v>
      </c>
      <c r="N397" s="29">
        <v>19.447500000000002</v>
      </c>
      <c r="O397" s="30">
        <v>22.965</v>
      </c>
      <c r="P397" s="30">
        <v>18.002500000000001</v>
      </c>
      <c r="Q397" s="30">
        <v>18.087499999999999</v>
      </c>
      <c r="R397" s="31">
        <v>-6.9900000000000004E-2</v>
      </c>
    </row>
    <row r="398" spans="1:18" x14ac:dyDescent="0.2">
      <c r="A398" s="11">
        <v>44533</v>
      </c>
      <c r="B398" s="5" t="s">
        <v>241</v>
      </c>
      <c r="C398" s="10">
        <v>44531</v>
      </c>
      <c r="D398" s="5" t="s">
        <v>181</v>
      </c>
      <c r="E398" s="18">
        <v>6.7199999999999996E-2</v>
      </c>
      <c r="F398" s="8">
        <v>2516.5776999999998</v>
      </c>
      <c r="G398" s="9">
        <v>2528725</v>
      </c>
      <c r="H398" s="18">
        <v>0</v>
      </c>
      <c r="I398" s="8">
        <v>0</v>
      </c>
      <c r="J398" s="9">
        <v>0</v>
      </c>
      <c r="K398" s="18">
        <v>6.7199999999999996E-2</v>
      </c>
      <c r="L398" s="8">
        <v>2516.5776999999998</v>
      </c>
      <c r="M398" s="9">
        <v>2528725</v>
      </c>
      <c r="N398" s="29">
        <v>18.087499999999999</v>
      </c>
      <c r="O398" s="30">
        <v>18.8325</v>
      </c>
      <c r="P398" s="30">
        <v>17.21</v>
      </c>
      <c r="Q398" s="30">
        <v>18.454999999999998</v>
      </c>
      <c r="R398" s="31">
        <v>2.0299999999999999E-2</v>
      </c>
    </row>
    <row r="399" spans="1:18" x14ac:dyDescent="0.2">
      <c r="A399" s="11">
        <v>44536</v>
      </c>
      <c r="B399" s="5" t="s">
        <v>244</v>
      </c>
      <c r="C399" s="10">
        <v>44531</v>
      </c>
      <c r="D399" s="5" t="s">
        <v>181</v>
      </c>
      <c r="E399" s="18">
        <v>5.0799999999999998E-2</v>
      </c>
      <c r="F399" s="8">
        <v>2622.0291999999999</v>
      </c>
      <c r="G399" s="9">
        <v>2641535</v>
      </c>
      <c r="H399" s="18">
        <v>0</v>
      </c>
      <c r="I399" s="8">
        <v>0</v>
      </c>
      <c r="J399" s="9">
        <v>0</v>
      </c>
      <c r="K399" s="18">
        <v>5.0799999999999998E-2</v>
      </c>
      <c r="L399" s="8">
        <v>2622.0291999999999</v>
      </c>
      <c r="M399" s="9">
        <v>2641535</v>
      </c>
      <c r="N399" s="29">
        <v>18.454999999999998</v>
      </c>
      <c r="O399" s="30">
        <v>20.477499999999999</v>
      </c>
      <c r="P399" s="30">
        <v>18.3</v>
      </c>
      <c r="Q399" s="30">
        <v>20.077500000000001</v>
      </c>
      <c r="R399" s="31">
        <v>8.7900000000000006E-2</v>
      </c>
    </row>
    <row r="400" spans="1:18" x14ac:dyDescent="0.2">
      <c r="A400" s="11">
        <v>44537</v>
      </c>
      <c r="B400" s="5" t="s">
        <v>242</v>
      </c>
      <c r="C400" s="10">
        <v>44531</v>
      </c>
      <c r="D400" s="5" t="s">
        <v>181</v>
      </c>
      <c r="E400" s="18">
        <v>4.4200000000000003E-2</v>
      </c>
      <c r="F400" s="8">
        <v>2649.8058999999998</v>
      </c>
      <c r="G400" s="9">
        <v>2672803</v>
      </c>
      <c r="H400" s="18">
        <v>0</v>
      </c>
      <c r="I400" s="8">
        <v>0</v>
      </c>
      <c r="J400" s="9">
        <v>0</v>
      </c>
      <c r="K400" s="18">
        <v>4.4200000000000003E-2</v>
      </c>
      <c r="L400" s="8">
        <v>2649.8058999999998</v>
      </c>
      <c r="M400" s="9">
        <v>2672803</v>
      </c>
      <c r="N400" s="29">
        <v>20.077500000000001</v>
      </c>
      <c r="O400" s="30">
        <v>20.077500000000001</v>
      </c>
      <c r="P400" s="30">
        <v>18.2425</v>
      </c>
      <c r="Q400" s="30">
        <v>18.46</v>
      </c>
      <c r="R400" s="31">
        <v>-8.0600000000000005E-2</v>
      </c>
    </row>
    <row r="401" spans="1:18" x14ac:dyDescent="0.2">
      <c r="A401" s="11">
        <v>44538</v>
      </c>
      <c r="B401" s="5" t="s">
        <v>240</v>
      </c>
      <c r="C401" s="10">
        <v>44531</v>
      </c>
      <c r="D401" s="5" t="s">
        <v>181</v>
      </c>
      <c r="E401" s="18">
        <v>3.32E-2</v>
      </c>
      <c r="F401" s="8">
        <v>2716.0900999999999</v>
      </c>
      <c r="G401" s="9">
        <v>2761251</v>
      </c>
      <c r="H401" s="18">
        <v>0</v>
      </c>
      <c r="I401" s="8">
        <v>0</v>
      </c>
      <c r="J401" s="9">
        <v>0</v>
      </c>
      <c r="K401" s="18">
        <v>3.32E-2</v>
      </c>
      <c r="L401" s="8">
        <v>2716.0900999999999</v>
      </c>
      <c r="M401" s="9">
        <v>2761251</v>
      </c>
      <c r="N401" s="29">
        <v>18.46</v>
      </c>
      <c r="O401" s="30">
        <v>18.46</v>
      </c>
      <c r="P401" s="30">
        <v>16.565000000000001</v>
      </c>
      <c r="Q401" s="30">
        <v>17.265000000000001</v>
      </c>
      <c r="R401" s="31">
        <v>-6.4699999999999994E-2</v>
      </c>
    </row>
    <row r="402" spans="1:18" x14ac:dyDescent="0.2">
      <c r="A402" s="11">
        <v>44539</v>
      </c>
      <c r="B402" s="5" t="s">
        <v>243</v>
      </c>
      <c r="C402" s="10">
        <v>44531</v>
      </c>
      <c r="D402" s="5" t="s">
        <v>181</v>
      </c>
      <c r="E402" s="18">
        <v>1.83E-2</v>
      </c>
      <c r="F402" s="8">
        <v>2634.2651000000001</v>
      </c>
      <c r="G402" s="9">
        <v>2746779</v>
      </c>
      <c r="H402" s="18">
        <v>0</v>
      </c>
      <c r="I402" s="8">
        <v>0</v>
      </c>
      <c r="J402" s="9">
        <v>0</v>
      </c>
      <c r="K402" s="18">
        <v>1.83E-2</v>
      </c>
      <c r="L402" s="8">
        <v>2634.2651000000001</v>
      </c>
      <c r="M402" s="9">
        <v>2746779</v>
      </c>
      <c r="N402" s="29">
        <v>17.265000000000001</v>
      </c>
      <c r="O402" s="30">
        <v>17.434999999999999</v>
      </c>
      <c r="P402" s="30">
        <v>15.54</v>
      </c>
      <c r="Q402" s="30">
        <v>16.602499999999999</v>
      </c>
      <c r="R402" s="31">
        <v>-3.8399999999999997E-2</v>
      </c>
    </row>
    <row r="403" spans="1:18" x14ac:dyDescent="0.2">
      <c r="A403" s="11">
        <v>44540</v>
      </c>
      <c r="B403" s="5" t="s">
        <v>241</v>
      </c>
      <c r="C403" s="10">
        <v>44531</v>
      </c>
      <c r="D403" s="5" t="s">
        <v>181</v>
      </c>
      <c r="E403" s="18">
        <v>7.9000000000000001E-2</v>
      </c>
      <c r="F403" s="8">
        <v>2526.6914000000002</v>
      </c>
      <c r="G403" s="9">
        <v>2566741</v>
      </c>
      <c r="H403" s="18">
        <v>0</v>
      </c>
      <c r="I403" s="8">
        <v>0</v>
      </c>
      <c r="J403" s="9">
        <v>0</v>
      </c>
      <c r="K403" s="18">
        <v>7.9000000000000001E-2</v>
      </c>
      <c r="L403" s="8">
        <v>2526.6914000000002</v>
      </c>
      <c r="M403" s="9">
        <v>2566741</v>
      </c>
      <c r="N403" s="29">
        <v>16.602499999999999</v>
      </c>
      <c r="O403" s="30">
        <v>16.932500000000001</v>
      </c>
      <c r="P403" s="30">
        <v>15.21</v>
      </c>
      <c r="Q403" s="30">
        <v>16.059999999999999</v>
      </c>
      <c r="R403" s="31">
        <v>-3.27E-2</v>
      </c>
    </row>
    <row r="404" spans="1:18" x14ac:dyDescent="0.2">
      <c r="A404" s="11">
        <v>44543</v>
      </c>
      <c r="B404" s="5" t="s">
        <v>244</v>
      </c>
      <c r="C404" s="10">
        <v>44531</v>
      </c>
      <c r="D404" s="5" t="s">
        <v>181</v>
      </c>
      <c r="E404" s="18">
        <v>7.0499999999999993E-2</v>
      </c>
      <c r="F404" s="8">
        <v>2593.0997000000002</v>
      </c>
      <c r="G404" s="9">
        <v>2637485</v>
      </c>
      <c r="H404" s="18">
        <v>0</v>
      </c>
      <c r="I404" s="8">
        <v>0</v>
      </c>
      <c r="J404" s="9">
        <v>0</v>
      </c>
      <c r="K404" s="18">
        <v>7.0499999999999993E-2</v>
      </c>
      <c r="L404" s="8">
        <v>2593.0997000000002</v>
      </c>
      <c r="M404" s="9">
        <v>2637485</v>
      </c>
      <c r="N404" s="29">
        <v>16.059999999999999</v>
      </c>
      <c r="O404" s="30">
        <v>16.86</v>
      </c>
      <c r="P404" s="30">
        <v>14.675000000000001</v>
      </c>
      <c r="Q404" s="30">
        <v>16.57</v>
      </c>
      <c r="R404" s="31">
        <v>3.1800000000000002E-2</v>
      </c>
    </row>
    <row r="405" spans="1:18" x14ac:dyDescent="0.2">
      <c r="A405" s="11">
        <v>44544</v>
      </c>
      <c r="B405" s="5" t="s">
        <v>242</v>
      </c>
      <c r="C405" s="10">
        <v>44531</v>
      </c>
      <c r="D405" s="5" t="s">
        <v>181</v>
      </c>
      <c r="E405" s="18">
        <v>5.62E-2</v>
      </c>
      <c r="F405" s="8">
        <v>2190.5367999999999</v>
      </c>
      <c r="G405" s="9">
        <v>2225670</v>
      </c>
      <c r="H405" s="18">
        <v>0</v>
      </c>
      <c r="I405" s="8">
        <v>0</v>
      </c>
      <c r="J405" s="9">
        <v>0</v>
      </c>
      <c r="K405" s="18">
        <v>5.62E-2</v>
      </c>
      <c r="L405" s="8">
        <v>2190.5367999999999</v>
      </c>
      <c r="M405" s="9">
        <v>2225670</v>
      </c>
      <c r="N405" s="29">
        <v>16.57</v>
      </c>
      <c r="O405" s="30">
        <v>17.329999999999998</v>
      </c>
      <c r="P405" s="30">
        <v>13.9375</v>
      </c>
      <c r="Q405" s="30">
        <v>16.952500000000001</v>
      </c>
      <c r="R405" s="31">
        <v>2.3099999999999999E-2</v>
      </c>
    </row>
    <row r="406" spans="1:18" x14ac:dyDescent="0.2">
      <c r="A406" s="11">
        <v>44545</v>
      </c>
      <c r="B406" s="5" t="s">
        <v>240</v>
      </c>
      <c r="C406" s="10">
        <v>44531</v>
      </c>
      <c r="D406" s="5" t="s">
        <v>181</v>
      </c>
      <c r="E406" s="18">
        <v>4.99E-2</v>
      </c>
      <c r="F406" s="8">
        <v>2349.9378999999999</v>
      </c>
      <c r="G406" s="9">
        <v>2389928</v>
      </c>
      <c r="H406" s="18">
        <v>0</v>
      </c>
      <c r="I406" s="8">
        <v>0</v>
      </c>
      <c r="J406" s="9">
        <v>0</v>
      </c>
      <c r="K406" s="18">
        <v>4.99E-2</v>
      </c>
      <c r="L406" s="8">
        <v>2349.9378999999999</v>
      </c>
      <c r="M406" s="9">
        <v>2389928</v>
      </c>
      <c r="N406" s="29">
        <v>16.952500000000001</v>
      </c>
      <c r="O406" s="30">
        <v>17.712499999999999</v>
      </c>
      <c r="P406" s="30">
        <v>15.7675</v>
      </c>
      <c r="Q406" s="30">
        <v>17.217500000000001</v>
      </c>
      <c r="R406" s="31">
        <v>1.5599999999999999E-2</v>
      </c>
    </row>
    <row r="407" spans="1:18" x14ac:dyDescent="0.2">
      <c r="A407" s="11">
        <v>44546</v>
      </c>
      <c r="B407" s="5" t="s">
        <v>243</v>
      </c>
      <c r="C407" s="10">
        <v>44531</v>
      </c>
      <c r="D407" s="5" t="s">
        <v>181</v>
      </c>
      <c r="E407" s="18">
        <v>1.7500000000000002E-2</v>
      </c>
      <c r="F407" s="8">
        <v>2772.9742000000001</v>
      </c>
      <c r="G407" s="9">
        <v>2989533</v>
      </c>
      <c r="H407" s="18">
        <v>0</v>
      </c>
      <c r="I407" s="8">
        <v>0</v>
      </c>
      <c r="J407" s="9">
        <v>0</v>
      </c>
      <c r="K407" s="18">
        <v>1.7500000000000002E-2</v>
      </c>
      <c r="L407" s="8">
        <v>2772.9742000000001</v>
      </c>
      <c r="M407" s="9">
        <v>2989533</v>
      </c>
      <c r="N407" s="29">
        <v>17.217500000000001</v>
      </c>
      <c r="O407" s="30">
        <v>17.217500000000001</v>
      </c>
      <c r="P407" s="30">
        <v>15.262499999999999</v>
      </c>
      <c r="Q407" s="30">
        <v>15.895</v>
      </c>
      <c r="R407" s="31">
        <v>-7.6799999999999993E-2</v>
      </c>
    </row>
    <row r="408" spans="1:18" x14ac:dyDescent="0.2">
      <c r="A408" s="11">
        <v>44547</v>
      </c>
      <c r="B408" s="5" t="s">
        <v>241</v>
      </c>
      <c r="C408" s="10">
        <v>44531</v>
      </c>
      <c r="D408" s="5" t="s">
        <v>181</v>
      </c>
      <c r="E408" s="18">
        <v>7.4700000000000003E-2</v>
      </c>
      <c r="F408" s="8">
        <v>2257.3407000000002</v>
      </c>
      <c r="G408" s="9">
        <v>2290661</v>
      </c>
      <c r="H408" s="18">
        <v>0</v>
      </c>
      <c r="I408" s="8">
        <v>0</v>
      </c>
      <c r="J408" s="9">
        <v>0</v>
      </c>
      <c r="K408" s="18">
        <v>7.4700000000000003E-2</v>
      </c>
      <c r="L408" s="8">
        <v>2257.3407000000002</v>
      </c>
      <c r="M408" s="9">
        <v>2290661</v>
      </c>
      <c r="N408" s="29">
        <v>15.895</v>
      </c>
      <c r="O408" s="30">
        <v>16.907499999999999</v>
      </c>
      <c r="P408" s="30">
        <v>13.76</v>
      </c>
      <c r="Q408" s="30">
        <v>16.337499999999999</v>
      </c>
      <c r="R408" s="31">
        <v>2.7799999999999998E-2</v>
      </c>
    </row>
    <row r="409" spans="1:18" x14ac:dyDescent="0.2">
      <c r="A409" s="11">
        <v>44550</v>
      </c>
      <c r="B409" s="5" t="s">
        <v>244</v>
      </c>
      <c r="C409" s="10">
        <v>44531</v>
      </c>
      <c r="D409" s="5" t="s">
        <v>181</v>
      </c>
      <c r="E409" s="18">
        <v>7.1800000000000003E-2</v>
      </c>
      <c r="F409" s="8">
        <v>2455.9549000000002</v>
      </c>
      <c r="G409" s="9">
        <v>2495030</v>
      </c>
      <c r="H409" s="18">
        <v>0</v>
      </c>
      <c r="I409" s="8">
        <v>0</v>
      </c>
      <c r="J409" s="9">
        <v>0</v>
      </c>
      <c r="K409" s="18">
        <v>7.1800000000000003E-2</v>
      </c>
      <c r="L409" s="8">
        <v>2455.9549000000002</v>
      </c>
      <c r="M409" s="9">
        <v>2495030</v>
      </c>
      <c r="N409" s="29">
        <v>16.337499999999999</v>
      </c>
      <c r="O409" s="30">
        <v>20.135000000000002</v>
      </c>
      <c r="P409" s="30">
        <v>16.337499999999999</v>
      </c>
      <c r="Q409" s="30">
        <v>18.965</v>
      </c>
      <c r="R409" s="31">
        <v>0.1608</v>
      </c>
    </row>
    <row r="410" spans="1:18" x14ac:dyDescent="0.2">
      <c r="A410" s="11">
        <v>44551</v>
      </c>
      <c r="B410" s="5" t="s">
        <v>242</v>
      </c>
      <c r="C410" s="10">
        <v>44531</v>
      </c>
      <c r="D410" s="5" t="s">
        <v>181</v>
      </c>
      <c r="E410" s="18">
        <v>5.7099999999999998E-2</v>
      </c>
      <c r="F410" s="8">
        <v>2567.9771999999998</v>
      </c>
      <c r="G410" s="9">
        <v>2614205</v>
      </c>
      <c r="H410" s="18">
        <v>0</v>
      </c>
      <c r="I410" s="8">
        <v>0</v>
      </c>
      <c r="J410" s="9">
        <v>0</v>
      </c>
      <c r="K410" s="18">
        <v>5.7099999999999998E-2</v>
      </c>
      <c r="L410" s="8">
        <v>2567.9771999999998</v>
      </c>
      <c r="M410" s="9">
        <v>2614205</v>
      </c>
      <c r="N410" s="29">
        <v>18.965</v>
      </c>
      <c r="O410" s="30">
        <v>18.965</v>
      </c>
      <c r="P410" s="30">
        <v>16.627500000000001</v>
      </c>
      <c r="Q410" s="30">
        <v>17.537500000000001</v>
      </c>
      <c r="R410" s="31">
        <v>-7.5300000000000006E-2</v>
      </c>
    </row>
    <row r="411" spans="1:18" x14ac:dyDescent="0.2">
      <c r="A411" s="11">
        <v>44552</v>
      </c>
      <c r="B411" s="5" t="s">
        <v>240</v>
      </c>
      <c r="C411" s="10">
        <v>44531</v>
      </c>
      <c r="D411" s="5" t="s">
        <v>181</v>
      </c>
      <c r="E411" s="18">
        <v>5.3400000000000003E-2</v>
      </c>
      <c r="F411" s="8">
        <v>2652.6813000000002</v>
      </c>
      <c r="G411" s="9">
        <v>2714242</v>
      </c>
      <c r="H411" s="18">
        <v>0</v>
      </c>
      <c r="I411" s="8">
        <v>0</v>
      </c>
      <c r="J411" s="9">
        <v>0</v>
      </c>
      <c r="K411" s="18">
        <v>5.3400000000000003E-2</v>
      </c>
      <c r="L411" s="8">
        <v>2652.6813000000002</v>
      </c>
      <c r="M411" s="9">
        <v>2714242</v>
      </c>
      <c r="N411" s="29">
        <v>17.537500000000001</v>
      </c>
      <c r="O411" s="30">
        <v>17.537500000000001</v>
      </c>
      <c r="P411" s="30">
        <v>15.69</v>
      </c>
      <c r="Q411" s="30">
        <v>16.579999999999998</v>
      </c>
      <c r="R411" s="31">
        <v>-5.4600000000000003E-2</v>
      </c>
    </row>
    <row r="412" spans="1:18" x14ac:dyDescent="0.2">
      <c r="A412" s="11">
        <v>44553</v>
      </c>
      <c r="B412" s="5" t="s">
        <v>243</v>
      </c>
      <c r="C412" s="10">
        <v>44531</v>
      </c>
      <c r="D412" s="5" t="s">
        <v>181</v>
      </c>
      <c r="E412" s="18">
        <v>2.1499999999999998E-2</v>
      </c>
      <c r="F412" s="8">
        <v>2797.2601</v>
      </c>
      <c r="G412" s="9">
        <v>3058344</v>
      </c>
      <c r="H412" s="18">
        <v>0</v>
      </c>
      <c r="I412" s="8">
        <v>0</v>
      </c>
      <c r="J412" s="9">
        <v>0</v>
      </c>
      <c r="K412" s="18">
        <v>2.1499999999999998E-2</v>
      </c>
      <c r="L412" s="8">
        <v>2797.2601</v>
      </c>
      <c r="M412" s="9">
        <v>3058344</v>
      </c>
      <c r="N412" s="29">
        <v>16.579999999999998</v>
      </c>
      <c r="O412" s="30">
        <v>16.579999999999998</v>
      </c>
      <c r="P412" s="30">
        <v>15.68</v>
      </c>
      <c r="Q412" s="30">
        <v>15.824999999999999</v>
      </c>
      <c r="R412" s="31">
        <v>-4.5499999999999999E-2</v>
      </c>
    </row>
    <row r="413" spans="1:18" x14ac:dyDescent="0.2">
      <c r="A413" s="11">
        <v>44554</v>
      </c>
      <c r="B413" s="5" t="s">
        <v>241</v>
      </c>
      <c r="C413" s="10">
        <v>44531</v>
      </c>
      <c r="D413" s="5" t="s">
        <v>181</v>
      </c>
      <c r="E413" s="18">
        <v>8.0100000000000005E-2</v>
      </c>
      <c r="F413" s="8">
        <v>2430.1878000000002</v>
      </c>
      <c r="G413" s="9">
        <v>2420243</v>
      </c>
      <c r="H413" s="18">
        <v>0</v>
      </c>
      <c r="I413" s="8">
        <v>0</v>
      </c>
      <c r="J413" s="9">
        <v>0</v>
      </c>
      <c r="K413" s="18">
        <v>8.0100000000000005E-2</v>
      </c>
      <c r="L413" s="8">
        <v>2430.1878000000002</v>
      </c>
      <c r="M413" s="9">
        <v>2420243</v>
      </c>
      <c r="N413" s="29">
        <v>15.824999999999999</v>
      </c>
      <c r="O413" s="30">
        <v>16.6525</v>
      </c>
      <c r="P413" s="30">
        <v>15.3325</v>
      </c>
      <c r="Q413" s="30">
        <v>16.147500000000001</v>
      </c>
      <c r="R413" s="31">
        <v>2.0400000000000001E-2</v>
      </c>
    </row>
    <row r="414" spans="1:18" x14ac:dyDescent="0.2">
      <c r="A414" s="11">
        <v>44557</v>
      </c>
      <c r="B414" s="5" t="s">
        <v>244</v>
      </c>
      <c r="C414" s="10">
        <v>44531</v>
      </c>
      <c r="D414" s="5" t="s">
        <v>181</v>
      </c>
      <c r="E414" s="18">
        <v>6.2700000000000006E-2</v>
      </c>
      <c r="F414" s="8">
        <v>2546.7739000000001</v>
      </c>
      <c r="G414" s="9">
        <v>2543695</v>
      </c>
      <c r="H414" s="18">
        <v>0</v>
      </c>
      <c r="I414" s="8">
        <v>0</v>
      </c>
      <c r="J414" s="9">
        <v>0</v>
      </c>
      <c r="K414" s="18">
        <v>6.2700000000000006E-2</v>
      </c>
      <c r="L414" s="8">
        <v>2546.7739000000001</v>
      </c>
      <c r="M414" s="9">
        <v>2543695</v>
      </c>
      <c r="N414" s="29">
        <v>16.147500000000001</v>
      </c>
      <c r="O414" s="30">
        <v>17.2775</v>
      </c>
      <c r="P414" s="30">
        <v>15.262499999999999</v>
      </c>
      <c r="Q414" s="30">
        <v>17.1175</v>
      </c>
      <c r="R414" s="31">
        <v>6.0100000000000001E-2</v>
      </c>
    </row>
    <row r="415" spans="1:18" x14ac:dyDescent="0.2">
      <c r="A415" s="11">
        <v>44558</v>
      </c>
      <c r="B415" s="5" t="s">
        <v>242</v>
      </c>
      <c r="C415" s="10">
        <v>44531</v>
      </c>
      <c r="D415" s="5" t="s">
        <v>181</v>
      </c>
      <c r="E415" s="18">
        <v>4.99E-2</v>
      </c>
      <c r="F415" s="8">
        <v>2598.4765000000002</v>
      </c>
      <c r="G415" s="9">
        <v>2599414</v>
      </c>
      <c r="H415" s="18">
        <v>0</v>
      </c>
      <c r="I415" s="8">
        <v>0</v>
      </c>
      <c r="J415" s="9">
        <v>0</v>
      </c>
      <c r="K415" s="18">
        <v>4.99E-2</v>
      </c>
      <c r="L415" s="8">
        <v>2598.4765000000002</v>
      </c>
      <c r="M415" s="9">
        <v>2599414</v>
      </c>
      <c r="N415" s="29">
        <v>17.1175</v>
      </c>
      <c r="O415" s="30">
        <v>17.1175</v>
      </c>
      <c r="P415" s="30">
        <v>15.2075</v>
      </c>
      <c r="Q415" s="30">
        <v>16.475000000000001</v>
      </c>
      <c r="R415" s="31">
        <v>-3.7499999999999999E-2</v>
      </c>
    </row>
    <row r="416" spans="1:18" x14ac:dyDescent="0.2">
      <c r="A416" s="11">
        <v>44559</v>
      </c>
      <c r="B416" s="5" t="s">
        <v>240</v>
      </c>
      <c r="C416" s="10">
        <v>44531</v>
      </c>
      <c r="D416" s="5" t="s">
        <v>181</v>
      </c>
      <c r="E416" s="18">
        <v>2.8500000000000001E-2</v>
      </c>
      <c r="F416" s="8">
        <v>2715.2554</v>
      </c>
      <c r="G416" s="9">
        <v>2734694</v>
      </c>
      <c r="H416" s="18">
        <v>0</v>
      </c>
      <c r="I416" s="8">
        <v>0</v>
      </c>
      <c r="J416" s="9">
        <v>0</v>
      </c>
      <c r="K416" s="18">
        <v>2.8500000000000001E-2</v>
      </c>
      <c r="L416" s="8">
        <v>2715.2554</v>
      </c>
      <c r="M416" s="9">
        <v>2734694</v>
      </c>
      <c r="N416" s="29">
        <v>16.475000000000001</v>
      </c>
      <c r="O416" s="30">
        <v>16.862500000000001</v>
      </c>
      <c r="P416" s="30">
        <v>15.8</v>
      </c>
      <c r="Q416" s="30">
        <v>16.2425</v>
      </c>
      <c r="R416" s="31">
        <v>-1.41E-2</v>
      </c>
    </row>
    <row r="417" spans="1:18" x14ac:dyDescent="0.2">
      <c r="A417" s="11">
        <v>44560</v>
      </c>
      <c r="B417" s="5" t="s">
        <v>243</v>
      </c>
      <c r="C417" s="10">
        <v>44531</v>
      </c>
      <c r="D417" s="5" t="s">
        <v>181</v>
      </c>
      <c r="E417" s="18">
        <v>1.84E-2</v>
      </c>
      <c r="F417" s="8">
        <v>2734.1003999999998</v>
      </c>
      <c r="G417" s="9">
        <v>2887710</v>
      </c>
      <c r="H417" s="18">
        <v>0</v>
      </c>
      <c r="I417" s="8">
        <v>0</v>
      </c>
      <c r="J417" s="9">
        <v>0</v>
      </c>
      <c r="K417" s="18">
        <v>1.84E-2</v>
      </c>
      <c r="L417" s="8">
        <v>2734.1003999999998</v>
      </c>
      <c r="M417" s="9">
        <v>2887710</v>
      </c>
      <c r="N417" s="29">
        <v>16.2425</v>
      </c>
      <c r="O417" s="30">
        <v>16.787500000000001</v>
      </c>
      <c r="P417" s="30">
        <v>15.2925</v>
      </c>
      <c r="Q417" s="30">
        <v>16.565000000000001</v>
      </c>
      <c r="R417" s="31">
        <v>1.9900000000000001E-2</v>
      </c>
    </row>
    <row r="418" spans="1:18" x14ac:dyDescent="0.2">
      <c r="A418" s="11">
        <v>44561</v>
      </c>
      <c r="B418" s="5" t="s">
        <v>241</v>
      </c>
      <c r="C418" s="10">
        <v>44531</v>
      </c>
      <c r="D418" s="5" t="s">
        <v>181</v>
      </c>
      <c r="E418" s="18">
        <v>7.4300000000000005E-2</v>
      </c>
      <c r="F418" s="8">
        <v>2345.8047000000001</v>
      </c>
      <c r="G418" s="9">
        <v>2415331</v>
      </c>
      <c r="H418" s="18">
        <v>0</v>
      </c>
      <c r="I418" s="8">
        <v>0</v>
      </c>
      <c r="J418" s="9">
        <v>0</v>
      </c>
      <c r="K418" s="18">
        <v>7.4300000000000005E-2</v>
      </c>
      <c r="L418" s="8">
        <v>2345.8047000000001</v>
      </c>
      <c r="M418" s="9">
        <v>2415331</v>
      </c>
      <c r="N418" s="29">
        <v>16.565000000000001</v>
      </c>
      <c r="O418" s="30">
        <v>16.767499999999998</v>
      </c>
      <c r="P418" s="30">
        <v>15.4</v>
      </c>
      <c r="Q418" s="30">
        <v>16.2225</v>
      </c>
      <c r="R418" s="31">
        <v>-2.07E-2</v>
      </c>
    </row>
    <row r="419" spans="1:18" x14ac:dyDescent="0.2">
      <c r="A419" s="11">
        <v>44564</v>
      </c>
      <c r="B419" s="5" t="s">
        <v>244</v>
      </c>
      <c r="C419" s="10">
        <v>44562</v>
      </c>
      <c r="D419" s="5" t="s">
        <v>182</v>
      </c>
      <c r="E419" s="18">
        <v>6.0100000000000001E-2</v>
      </c>
      <c r="F419" s="8">
        <v>2265.3697999999999</v>
      </c>
      <c r="G419" s="9">
        <v>2329459</v>
      </c>
      <c r="H419" s="18">
        <v>0</v>
      </c>
      <c r="I419" s="8">
        <v>0</v>
      </c>
      <c r="J419" s="9">
        <v>0</v>
      </c>
      <c r="K419" s="18">
        <v>6.0100000000000001E-2</v>
      </c>
      <c r="L419" s="8">
        <v>2265.3697999999999</v>
      </c>
      <c r="M419" s="9">
        <v>2329459</v>
      </c>
      <c r="N419" s="29">
        <v>16.2225</v>
      </c>
      <c r="O419" s="30">
        <v>16.809999999999999</v>
      </c>
      <c r="P419" s="30">
        <v>15.452500000000001</v>
      </c>
      <c r="Q419" s="30">
        <v>16.452500000000001</v>
      </c>
      <c r="R419" s="31">
        <v>1.4200000000000001E-2</v>
      </c>
    </row>
    <row r="420" spans="1:18" x14ac:dyDescent="0.2">
      <c r="A420" s="11">
        <v>44565</v>
      </c>
      <c r="B420" s="5" t="s">
        <v>242</v>
      </c>
      <c r="C420" s="10">
        <v>44562</v>
      </c>
      <c r="D420" s="5" t="s">
        <v>182</v>
      </c>
      <c r="E420" s="18">
        <v>5.8099999999999999E-2</v>
      </c>
      <c r="F420" s="8">
        <v>2204.3058000000001</v>
      </c>
      <c r="G420" s="9">
        <v>2292002</v>
      </c>
      <c r="H420" s="18">
        <v>0</v>
      </c>
      <c r="I420" s="8">
        <v>0</v>
      </c>
      <c r="J420" s="9">
        <v>0</v>
      </c>
      <c r="K420" s="18">
        <v>5.8099999999999999E-2</v>
      </c>
      <c r="L420" s="8">
        <v>2204.3058000000001</v>
      </c>
      <c r="M420" s="9">
        <v>2292002</v>
      </c>
      <c r="N420" s="29">
        <v>16.452500000000001</v>
      </c>
      <c r="O420" s="30">
        <v>16.675000000000001</v>
      </c>
      <c r="P420" s="30">
        <v>15.71</v>
      </c>
      <c r="Q420" s="30">
        <v>16.12</v>
      </c>
      <c r="R420" s="31">
        <v>-2.0199999999999999E-2</v>
      </c>
    </row>
    <row r="421" spans="1:18" x14ac:dyDescent="0.2">
      <c r="A421" s="11">
        <v>44566</v>
      </c>
      <c r="B421" s="5" t="s">
        <v>240</v>
      </c>
      <c r="C421" s="10">
        <v>44562</v>
      </c>
      <c r="D421" s="5" t="s">
        <v>182</v>
      </c>
      <c r="E421" s="18">
        <v>5.4600000000000003E-2</v>
      </c>
      <c r="F421" s="8">
        <v>2592.6446999999998</v>
      </c>
      <c r="G421" s="9">
        <v>2849211</v>
      </c>
      <c r="H421" s="18">
        <v>0</v>
      </c>
      <c r="I421" s="8">
        <v>0</v>
      </c>
      <c r="J421" s="9">
        <v>0</v>
      </c>
      <c r="K421" s="18">
        <v>5.4600000000000003E-2</v>
      </c>
      <c r="L421" s="8">
        <v>2592.6446999999998</v>
      </c>
      <c r="M421" s="9">
        <v>2849211</v>
      </c>
      <c r="N421" s="29">
        <v>16.12</v>
      </c>
      <c r="O421" s="30">
        <v>17.38</v>
      </c>
      <c r="P421" s="30">
        <v>15.0875</v>
      </c>
      <c r="Q421" s="30">
        <v>17.227499999999999</v>
      </c>
      <c r="R421" s="31">
        <v>6.8699999999999997E-2</v>
      </c>
    </row>
    <row r="422" spans="1:18" x14ac:dyDescent="0.2">
      <c r="A422" s="11">
        <v>44567</v>
      </c>
      <c r="B422" s="5" t="s">
        <v>243</v>
      </c>
      <c r="C422" s="10">
        <v>44562</v>
      </c>
      <c r="D422" s="5" t="s">
        <v>182</v>
      </c>
      <c r="E422" s="18">
        <v>2.12E-2</v>
      </c>
      <c r="F422" s="8">
        <v>2760.7937999999999</v>
      </c>
      <c r="G422" s="9">
        <v>2985616</v>
      </c>
      <c r="H422" s="18">
        <v>0</v>
      </c>
      <c r="I422" s="8">
        <v>0</v>
      </c>
      <c r="J422" s="9">
        <v>0</v>
      </c>
      <c r="K422" s="18">
        <v>2.12E-2</v>
      </c>
      <c r="L422" s="8">
        <v>2760.7937999999999</v>
      </c>
      <c r="M422" s="9">
        <v>2985616</v>
      </c>
      <c r="N422" s="29">
        <v>17.227499999999999</v>
      </c>
      <c r="O422" s="30">
        <v>18.4175</v>
      </c>
      <c r="P422" s="30">
        <v>16.399999999999999</v>
      </c>
      <c r="Q422" s="30">
        <v>17.977499999999999</v>
      </c>
      <c r="R422" s="31">
        <v>4.3499999999999997E-2</v>
      </c>
    </row>
    <row r="423" spans="1:18" x14ac:dyDescent="0.2">
      <c r="A423" s="11">
        <v>44568</v>
      </c>
      <c r="B423" s="5" t="s">
        <v>241</v>
      </c>
      <c r="C423" s="10">
        <v>44562</v>
      </c>
      <c r="D423" s="5" t="s">
        <v>182</v>
      </c>
      <c r="E423" s="18">
        <v>9.3200000000000005E-2</v>
      </c>
      <c r="F423" s="8">
        <v>2020.6458</v>
      </c>
      <c r="G423" s="9">
        <v>2296167</v>
      </c>
      <c r="H423" s="18">
        <v>0</v>
      </c>
      <c r="I423" s="8">
        <v>0</v>
      </c>
      <c r="J423" s="9">
        <v>0</v>
      </c>
      <c r="K423" s="18">
        <v>9.3200000000000005E-2</v>
      </c>
      <c r="L423" s="8">
        <v>2020.6458</v>
      </c>
      <c r="M423" s="9">
        <v>2296167</v>
      </c>
      <c r="N423" s="29">
        <v>17.977499999999999</v>
      </c>
      <c r="O423" s="30">
        <v>18.09</v>
      </c>
      <c r="P423" s="30">
        <v>16.86</v>
      </c>
      <c r="Q423" s="30">
        <v>17.602499999999999</v>
      </c>
      <c r="R423" s="31">
        <v>-2.0899999999999998E-2</v>
      </c>
    </row>
    <row r="424" spans="1:18" x14ac:dyDescent="0.2">
      <c r="A424" s="11">
        <v>44571</v>
      </c>
      <c r="B424" s="5" t="s">
        <v>244</v>
      </c>
      <c r="C424" s="10">
        <v>44562</v>
      </c>
      <c r="D424" s="5" t="s">
        <v>182</v>
      </c>
      <c r="E424" s="18">
        <v>0.1216</v>
      </c>
      <c r="F424" s="8">
        <v>2500.9602</v>
      </c>
      <c r="G424" s="9">
        <v>2733368</v>
      </c>
      <c r="H424" s="18">
        <v>0</v>
      </c>
      <c r="I424" s="8">
        <v>0</v>
      </c>
      <c r="J424" s="9">
        <v>0</v>
      </c>
      <c r="K424" s="18">
        <v>0.1216</v>
      </c>
      <c r="L424" s="8">
        <v>2500.9602</v>
      </c>
      <c r="M424" s="9">
        <v>2733368</v>
      </c>
      <c r="N424" s="29">
        <v>17.602499999999999</v>
      </c>
      <c r="O424" s="30">
        <v>18.39</v>
      </c>
      <c r="P424" s="30">
        <v>15.842499999999999</v>
      </c>
      <c r="Q424" s="30">
        <v>17.677499999999998</v>
      </c>
      <c r="R424" s="31">
        <v>4.3E-3</v>
      </c>
    </row>
    <row r="425" spans="1:18" x14ac:dyDescent="0.2">
      <c r="A425" s="11">
        <v>44572</v>
      </c>
      <c r="B425" s="5" t="s">
        <v>242</v>
      </c>
      <c r="C425" s="10">
        <v>44562</v>
      </c>
      <c r="D425" s="5" t="s">
        <v>182</v>
      </c>
      <c r="E425" s="18">
        <v>7.6200000000000004E-2</v>
      </c>
      <c r="F425" s="8">
        <v>2618.8739</v>
      </c>
      <c r="G425" s="9">
        <v>2941483</v>
      </c>
      <c r="H425" s="18">
        <v>0</v>
      </c>
      <c r="I425" s="8">
        <v>0</v>
      </c>
      <c r="J425" s="9">
        <v>0</v>
      </c>
      <c r="K425" s="18">
        <v>7.6200000000000004E-2</v>
      </c>
      <c r="L425" s="8">
        <v>2618.8739</v>
      </c>
      <c r="M425" s="9">
        <v>2941483</v>
      </c>
      <c r="N425" s="29">
        <v>17.677499999999998</v>
      </c>
      <c r="O425" s="30">
        <v>18.247499999999999</v>
      </c>
      <c r="P425" s="30">
        <v>16.4375</v>
      </c>
      <c r="Q425" s="30">
        <v>17.7575</v>
      </c>
      <c r="R425" s="31">
        <v>4.4999999999999997E-3</v>
      </c>
    </row>
    <row r="426" spans="1:18" x14ac:dyDescent="0.2">
      <c r="A426" s="11">
        <v>44573</v>
      </c>
      <c r="B426" s="5" t="s">
        <v>240</v>
      </c>
      <c r="C426" s="10">
        <v>44562</v>
      </c>
      <c r="D426" s="5" t="s">
        <v>182</v>
      </c>
      <c r="E426" s="18">
        <v>4.7699999999999999E-2</v>
      </c>
      <c r="F426" s="8">
        <v>2611.9819000000002</v>
      </c>
      <c r="G426" s="9">
        <v>2822118</v>
      </c>
      <c r="H426" s="18">
        <v>0</v>
      </c>
      <c r="I426" s="8">
        <v>0</v>
      </c>
      <c r="J426" s="9">
        <v>0</v>
      </c>
      <c r="K426" s="18">
        <v>4.7699999999999999E-2</v>
      </c>
      <c r="L426" s="8">
        <v>2611.9819000000002</v>
      </c>
      <c r="M426" s="9">
        <v>2822118</v>
      </c>
      <c r="N426" s="29">
        <v>17.7575</v>
      </c>
      <c r="O426" s="30">
        <v>17.925000000000001</v>
      </c>
      <c r="P426" s="30">
        <v>16.547499999999999</v>
      </c>
      <c r="Q426" s="30">
        <v>17.182500000000001</v>
      </c>
      <c r="R426" s="31">
        <v>-3.2399999999999998E-2</v>
      </c>
    </row>
    <row r="427" spans="1:18" x14ac:dyDescent="0.2">
      <c r="A427" s="11">
        <v>44574</v>
      </c>
      <c r="B427" s="5" t="s">
        <v>243</v>
      </c>
      <c r="C427" s="10">
        <v>44562</v>
      </c>
      <c r="D427" s="5" t="s">
        <v>182</v>
      </c>
      <c r="E427" s="18">
        <v>2.2100000000000002E-2</v>
      </c>
      <c r="F427" s="8">
        <v>2772.8600999999999</v>
      </c>
      <c r="G427" s="9">
        <v>2822808</v>
      </c>
      <c r="H427" s="18">
        <v>0</v>
      </c>
      <c r="I427" s="8">
        <v>0</v>
      </c>
      <c r="J427" s="9">
        <v>0</v>
      </c>
      <c r="K427" s="18">
        <v>2.2100000000000002E-2</v>
      </c>
      <c r="L427" s="8">
        <v>2772.8600999999999</v>
      </c>
      <c r="M427" s="9">
        <v>2822808</v>
      </c>
      <c r="N427" s="29">
        <v>17.182500000000001</v>
      </c>
      <c r="O427" s="30">
        <v>17.524999999999999</v>
      </c>
      <c r="P427" s="30">
        <v>16.607500000000002</v>
      </c>
      <c r="Q427" s="30">
        <v>16.704999999999998</v>
      </c>
      <c r="R427" s="31">
        <v>-2.7799999999999998E-2</v>
      </c>
    </row>
    <row r="428" spans="1:18" x14ac:dyDescent="0.2">
      <c r="A428" s="11">
        <v>44575</v>
      </c>
      <c r="B428" s="5" t="s">
        <v>241</v>
      </c>
      <c r="C428" s="10">
        <v>44562</v>
      </c>
      <c r="D428" s="5" t="s">
        <v>182</v>
      </c>
      <c r="E428" s="18">
        <v>9.2899999999999996E-2</v>
      </c>
      <c r="F428" s="8">
        <v>2368.3535000000002</v>
      </c>
      <c r="G428" s="9">
        <v>2670020</v>
      </c>
      <c r="H428" s="18">
        <v>0</v>
      </c>
      <c r="I428" s="8">
        <v>0</v>
      </c>
      <c r="J428" s="9">
        <v>0</v>
      </c>
      <c r="K428" s="18">
        <v>9.2899999999999996E-2</v>
      </c>
      <c r="L428" s="8">
        <v>2368.3535000000002</v>
      </c>
      <c r="M428" s="9">
        <v>2670020</v>
      </c>
      <c r="N428" s="29">
        <v>16.704999999999998</v>
      </c>
      <c r="O428" s="30">
        <v>17.100000000000001</v>
      </c>
      <c r="P428" s="30">
        <v>15.342499999999999</v>
      </c>
      <c r="Q428" s="30">
        <v>16.555</v>
      </c>
      <c r="R428" s="31">
        <v>-8.9999999999999993E-3</v>
      </c>
    </row>
    <row r="429" spans="1:18" x14ac:dyDescent="0.2">
      <c r="A429" s="11">
        <v>44578</v>
      </c>
      <c r="B429" s="5" t="s">
        <v>244</v>
      </c>
      <c r="C429" s="10">
        <v>44562</v>
      </c>
      <c r="D429" s="5" t="s">
        <v>182</v>
      </c>
      <c r="E429" s="18">
        <v>6.6199999999999995E-2</v>
      </c>
      <c r="F429" s="8">
        <v>2532.6088</v>
      </c>
      <c r="G429" s="9">
        <v>2842516</v>
      </c>
      <c r="H429" s="18">
        <v>0</v>
      </c>
      <c r="I429" s="8">
        <v>0</v>
      </c>
      <c r="J429" s="9">
        <v>0</v>
      </c>
      <c r="K429" s="18">
        <v>6.6199999999999995E-2</v>
      </c>
      <c r="L429" s="8">
        <v>2532.6088</v>
      </c>
      <c r="M429" s="9">
        <v>2842516</v>
      </c>
      <c r="N429" s="29">
        <v>16.555</v>
      </c>
      <c r="O429" s="30">
        <v>17.547499999999999</v>
      </c>
      <c r="P429" s="30">
        <v>16.267499999999998</v>
      </c>
      <c r="Q429" s="30">
        <v>16.765000000000001</v>
      </c>
      <c r="R429" s="31">
        <v>1.2699999999999999E-2</v>
      </c>
    </row>
    <row r="430" spans="1:18" x14ac:dyDescent="0.2">
      <c r="A430" s="11">
        <v>44579</v>
      </c>
      <c r="B430" s="5" t="s">
        <v>242</v>
      </c>
      <c r="C430" s="10">
        <v>44562</v>
      </c>
      <c r="D430" s="5" t="s">
        <v>182</v>
      </c>
      <c r="E430" s="18">
        <v>5.9200000000000003E-2</v>
      </c>
      <c r="F430" s="8">
        <v>2537.5171999999998</v>
      </c>
      <c r="G430" s="9">
        <v>2778560</v>
      </c>
      <c r="H430" s="18">
        <v>0</v>
      </c>
      <c r="I430" s="8">
        <v>0</v>
      </c>
      <c r="J430" s="9">
        <v>0</v>
      </c>
      <c r="K430" s="18">
        <v>5.9200000000000003E-2</v>
      </c>
      <c r="L430" s="8">
        <v>2537.5171999999998</v>
      </c>
      <c r="M430" s="9">
        <v>2778560</v>
      </c>
      <c r="N430" s="29">
        <v>16.765000000000001</v>
      </c>
      <c r="O430" s="30">
        <v>17.875</v>
      </c>
      <c r="P430" s="30">
        <v>16.765000000000001</v>
      </c>
      <c r="Q430" s="30">
        <v>17.78</v>
      </c>
      <c r="R430" s="31">
        <v>6.0499999999999998E-2</v>
      </c>
    </row>
    <row r="431" spans="1:18" x14ac:dyDescent="0.2">
      <c r="A431" s="11">
        <v>44580</v>
      </c>
      <c r="B431" s="5" t="s">
        <v>240</v>
      </c>
      <c r="C431" s="10">
        <v>44562</v>
      </c>
      <c r="D431" s="5" t="s">
        <v>182</v>
      </c>
      <c r="E431" s="18">
        <v>4.48E-2</v>
      </c>
      <c r="F431" s="8">
        <v>2675.3085000000001</v>
      </c>
      <c r="G431" s="9">
        <v>2723591</v>
      </c>
      <c r="H431" s="18">
        <v>0</v>
      </c>
      <c r="I431" s="8">
        <v>0</v>
      </c>
      <c r="J431" s="9">
        <v>0</v>
      </c>
      <c r="K431" s="18">
        <v>4.48E-2</v>
      </c>
      <c r="L431" s="8">
        <v>2675.3085000000001</v>
      </c>
      <c r="M431" s="9">
        <v>2723591</v>
      </c>
      <c r="N431" s="29">
        <v>17.78</v>
      </c>
      <c r="O431" s="30">
        <v>18.447500000000002</v>
      </c>
      <c r="P431" s="30">
        <v>15.94</v>
      </c>
      <c r="Q431" s="30">
        <v>17.817499999999999</v>
      </c>
      <c r="R431" s="31">
        <v>2.0999999999999999E-3</v>
      </c>
    </row>
    <row r="432" spans="1:18" x14ac:dyDescent="0.2">
      <c r="A432" s="11">
        <v>44581</v>
      </c>
      <c r="B432" s="5" t="s">
        <v>243</v>
      </c>
      <c r="C432" s="10">
        <v>44562</v>
      </c>
      <c r="D432" s="5" t="s">
        <v>182</v>
      </c>
      <c r="E432" s="18">
        <v>1.5900000000000001E-2</v>
      </c>
      <c r="F432" s="8">
        <v>2770.4292999999998</v>
      </c>
      <c r="G432" s="9">
        <v>2871531</v>
      </c>
      <c r="H432" s="18">
        <v>0</v>
      </c>
      <c r="I432" s="8">
        <v>0</v>
      </c>
      <c r="J432" s="9">
        <v>0</v>
      </c>
      <c r="K432" s="18">
        <v>1.5900000000000001E-2</v>
      </c>
      <c r="L432" s="8">
        <v>2770.4292999999998</v>
      </c>
      <c r="M432" s="9">
        <v>2871531</v>
      </c>
      <c r="N432" s="29">
        <v>17.817499999999999</v>
      </c>
      <c r="O432" s="30">
        <v>18.45</v>
      </c>
      <c r="P432" s="30">
        <v>17.32</v>
      </c>
      <c r="Q432" s="30">
        <v>17.79</v>
      </c>
      <c r="R432" s="31">
        <v>-1.5E-3</v>
      </c>
    </row>
    <row r="433" spans="1:18" x14ac:dyDescent="0.2">
      <c r="A433" s="11">
        <v>44582</v>
      </c>
      <c r="B433" s="5" t="s">
        <v>241</v>
      </c>
      <c r="C433" s="10">
        <v>44562</v>
      </c>
      <c r="D433" s="5" t="s">
        <v>182</v>
      </c>
      <c r="E433" s="18">
        <v>7.9000000000000001E-2</v>
      </c>
      <c r="F433" s="8">
        <v>2422.4286000000002</v>
      </c>
      <c r="G433" s="9">
        <v>2421995</v>
      </c>
      <c r="H433" s="18">
        <v>0</v>
      </c>
      <c r="I433" s="8">
        <v>0</v>
      </c>
      <c r="J433" s="9">
        <v>0</v>
      </c>
      <c r="K433" s="18">
        <v>7.9000000000000001E-2</v>
      </c>
      <c r="L433" s="8">
        <v>2422.4286000000002</v>
      </c>
      <c r="M433" s="9">
        <v>2421995</v>
      </c>
      <c r="N433" s="29">
        <v>17.79</v>
      </c>
      <c r="O433" s="30">
        <v>19.605</v>
      </c>
      <c r="P433" s="30">
        <v>16.982500000000002</v>
      </c>
      <c r="Q433" s="30">
        <v>18.887499999999999</v>
      </c>
      <c r="R433" s="31">
        <v>6.1699999999999998E-2</v>
      </c>
    </row>
    <row r="434" spans="1:18" x14ac:dyDescent="0.2">
      <c r="A434" s="11">
        <v>44585</v>
      </c>
      <c r="B434" s="5" t="s">
        <v>244</v>
      </c>
      <c r="C434" s="10">
        <v>44562</v>
      </c>
      <c r="D434" s="5" t="s">
        <v>182</v>
      </c>
      <c r="E434" s="18">
        <v>6.6500000000000004E-2</v>
      </c>
      <c r="F434" s="8">
        <v>2517.7476999999999</v>
      </c>
      <c r="G434" s="9">
        <v>2521075</v>
      </c>
      <c r="H434" s="18">
        <v>0</v>
      </c>
      <c r="I434" s="8">
        <v>0</v>
      </c>
      <c r="J434" s="9">
        <v>0</v>
      </c>
      <c r="K434" s="18">
        <v>6.6500000000000004E-2</v>
      </c>
      <c r="L434" s="8">
        <v>2517.7476999999999</v>
      </c>
      <c r="M434" s="9">
        <v>2521075</v>
      </c>
      <c r="N434" s="29">
        <v>18.887499999999999</v>
      </c>
      <c r="O434" s="30">
        <v>23.9</v>
      </c>
      <c r="P434" s="30">
        <v>18.887499999999999</v>
      </c>
      <c r="Q434" s="30">
        <v>22.824999999999999</v>
      </c>
      <c r="R434" s="31">
        <v>0.20849999999999999</v>
      </c>
    </row>
    <row r="435" spans="1:18" x14ac:dyDescent="0.2">
      <c r="A435" s="11">
        <v>44586</v>
      </c>
      <c r="B435" s="5" t="s">
        <v>242</v>
      </c>
      <c r="C435" s="10">
        <v>44562</v>
      </c>
      <c r="D435" s="5" t="s">
        <v>182</v>
      </c>
      <c r="E435" s="18">
        <v>3.8699999999999998E-2</v>
      </c>
      <c r="F435" s="8">
        <v>2656.2833999999998</v>
      </c>
      <c r="G435" s="9">
        <v>2668618</v>
      </c>
      <c r="H435" s="18">
        <v>0</v>
      </c>
      <c r="I435" s="8">
        <v>0</v>
      </c>
      <c r="J435" s="9">
        <v>0</v>
      </c>
      <c r="K435" s="18">
        <v>3.8699999999999998E-2</v>
      </c>
      <c r="L435" s="8">
        <v>2656.2833999999998</v>
      </c>
      <c r="M435" s="9">
        <v>2668618</v>
      </c>
      <c r="N435" s="29">
        <v>22.824999999999999</v>
      </c>
      <c r="O435" s="30">
        <v>24.137499999999999</v>
      </c>
      <c r="P435" s="30">
        <v>21.18</v>
      </c>
      <c r="Q435" s="30">
        <v>21.357500000000002</v>
      </c>
      <c r="R435" s="31">
        <v>-6.4299999999999996E-2</v>
      </c>
    </row>
    <row r="436" spans="1:18" x14ac:dyDescent="0.2">
      <c r="A436" s="11">
        <v>44588</v>
      </c>
      <c r="B436" s="5" t="s">
        <v>243</v>
      </c>
      <c r="C436" s="10">
        <v>44562</v>
      </c>
      <c r="D436" s="5" t="s">
        <v>182</v>
      </c>
      <c r="E436" s="18">
        <v>1.9199999999999998E-2</v>
      </c>
      <c r="F436" s="8">
        <v>2747.1570000000002</v>
      </c>
      <c r="G436" s="9">
        <v>2823813</v>
      </c>
      <c r="H436" s="18">
        <v>0</v>
      </c>
      <c r="I436" s="8">
        <v>0</v>
      </c>
      <c r="J436" s="9">
        <v>0</v>
      </c>
      <c r="K436" s="18">
        <v>1.9199999999999998E-2</v>
      </c>
      <c r="L436" s="8">
        <v>2747.1570000000002</v>
      </c>
      <c r="M436" s="9">
        <v>2823813</v>
      </c>
      <c r="N436" s="29">
        <v>21.357500000000002</v>
      </c>
      <c r="O436" s="30">
        <v>23.8675</v>
      </c>
      <c r="P436" s="30">
        <v>20.442499999999999</v>
      </c>
      <c r="Q436" s="30">
        <v>21.065000000000001</v>
      </c>
      <c r="R436" s="31">
        <v>-1.37E-2</v>
      </c>
    </row>
    <row r="437" spans="1:18" x14ac:dyDescent="0.2">
      <c r="A437" s="11">
        <v>44589</v>
      </c>
      <c r="B437" s="5" t="s">
        <v>241</v>
      </c>
      <c r="C437" s="10">
        <v>44562</v>
      </c>
      <c r="D437" s="5" t="s">
        <v>182</v>
      </c>
      <c r="E437" s="18">
        <v>5.6399999999999999E-2</v>
      </c>
      <c r="F437" s="8">
        <v>2518.5853999999999</v>
      </c>
      <c r="G437" s="9">
        <v>2520205</v>
      </c>
      <c r="H437" s="18">
        <v>0</v>
      </c>
      <c r="I437" s="8">
        <v>0</v>
      </c>
      <c r="J437" s="9">
        <v>0</v>
      </c>
      <c r="K437" s="18">
        <v>5.6399999999999999E-2</v>
      </c>
      <c r="L437" s="8">
        <v>2518.5853999999999</v>
      </c>
      <c r="M437" s="9">
        <v>2520205</v>
      </c>
      <c r="N437" s="29">
        <v>21.065000000000001</v>
      </c>
      <c r="O437" s="30">
        <v>21.32</v>
      </c>
      <c r="P437" s="30">
        <v>20.282499999999999</v>
      </c>
      <c r="Q437" s="30">
        <v>20.695</v>
      </c>
      <c r="R437" s="31">
        <v>-1.7600000000000001E-2</v>
      </c>
    </row>
    <row r="438" spans="1:18" x14ac:dyDescent="0.2">
      <c r="A438" s="11">
        <v>44592</v>
      </c>
      <c r="B438" s="5" t="s">
        <v>244</v>
      </c>
      <c r="C438" s="10">
        <v>44562</v>
      </c>
      <c r="D438" s="5" t="s">
        <v>182</v>
      </c>
      <c r="E438" s="18">
        <v>5.04E-2</v>
      </c>
      <c r="F438" s="8">
        <v>2550.7298000000001</v>
      </c>
      <c r="G438" s="9">
        <v>2560089</v>
      </c>
      <c r="H438" s="18">
        <v>0</v>
      </c>
      <c r="I438" s="8">
        <v>0</v>
      </c>
      <c r="J438" s="9">
        <v>0</v>
      </c>
      <c r="K438" s="18">
        <v>5.04E-2</v>
      </c>
      <c r="L438" s="8">
        <v>2550.7298000000001</v>
      </c>
      <c r="M438" s="9">
        <v>2560089</v>
      </c>
      <c r="N438" s="29">
        <v>20.695</v>
      </c>
      <c r="O438" s="30">
        <v>22.11</v>
      </c>
      <c r="P438" s="30">
        <v>20.695</v>
      </c>
      <c r="Q438" s="30">
        <v>21.952500000000001</v>
      </c>
      <c r="R438" s="31">
        <v>6.08E-2</v>
      </c>
    </row>
    <row r="439" spans="1:18" x14ac:dyDescent="0.2">
      <c r="A439" s="11">
        <v>44593</v>
      </c>
      <c r="B439" s="5" t="s">
        <v>242</v>
      </c>
      <c r="C439" s="10">
        <v>44593</v>
      </c>
      <c r="D439" s="5" t="s">
        <v>182</v>
      </c>
      <c r="E439" s="18">
        <v>6.3500000000000001E-2</v>
      </c>
      <c r="F439" s="8">
        <v>2427.1140999999998</v>
      </c>
      <c r="G439" s="9">
        <v>2427920</v>
      </c>
      <c r="H439" s="18">
        <v>0</v>
      </c>
      <c r="I439" s="8">
        <v>0</v>
      </c>
      <c r="J439" s="9">
        <v>0</v>
      </c>
      <c r="K439" s="18">
        <v>6.3500000000000001E-2</v>
      </c>
      <c r="L439" s="8">
        <v>2427.1140999999998</v>
      </c>
      <c r="M439" s="9">
        <v>2427920</v>
      </c>
      <c r="N439" s="29">
        <v>21.952500000000001</v>
      </c>
      <c r="O439" s="30">
        <v>22.07</v>
      </c>
      <c r="P439" s="30">
        <v>19.745000000000001</v>
      </c>
      <c r="Q439" s="30">
        <v>19.977499999999999</v>
      </c>
      <c r="R439" s="31">
        <v>-0.09</v>
      </c>
    </row>
    <row r="440" spans="1:18" x14ac:dyDescent="0.2">
      <c r="A440" s="11">
        <v>44594</v>
      </c>
      <c r="B440" s="5" t="s">
        <v>240</v>
      </c>
      <c r="C440" s="10">
        <v>44593</v>
      </c>
      <c r="D440" s="5" t="s">
        <v>182</v>
      </c>
      <c r="E440" s="18">
        <v>4.0399999999999998E-2</v>
      </c>
      <c r="F440" s="8">
        <v>2711.8642</v>
      </c>
      <c r="G440" s="9">
        <v>2730953</v>
      </c>
      <c r="H440" s="18">
        <v>0</v>
      </c>
      <c r="I440" s="8">
        <v>0</v>
      </c>
      <c r="J440" s="9">
        <v>0</v>
      </c>
      <c r="K440" s="18">
        <v>4.0399999999999998E-2</v>
      </c>
      <c r="L440" s="8">
        <v>2711.8642</v>
      </c>
      <c r="M440" s="9">
        <v>2730953</v>
      </c>
      <c r="N440" s="29">
        <v>19.977499999999999</v>
      </c>
      <c r="O440" s="30">
        <v>19.977499999999999</v>
      </c>
      <c r="P440" s="30">
        <v>18.547499999999999</v>
      </c>
      <c r="Q440" s="30">
        <v>18.649999999999999</v>
      </c>
      <c r="R440" s="31">
        <v>-6.6400000000000001E-2</v>
      </c>
    </row>
    <row r="441" spans="1:18" x14ac:dyDescent="0.2">
      <c r="A441" s="11">
        <v>44595</v>
      </c>
      <c r="B441" s="5" t="s">
        <v>243</v>
      </c>
      <c r="C441" s="10">
        <v>44593</v>
      </c>
      <c r="D441" s="5" t="s">
        <v>182</v>
      </c>
      <c r="E441" s="18">
        <v>1.67E-2</v>
      </c>
      <c r="F441" s="8">
        <v>2787.1226000000001</v>
      </c>
      <c r="G441" s="9">
        <v>2979958</v>
      </c>
      <c r="H441" s="18">
        <v>0</v>
      </c>
      <c r="I441" s="8">
        <v>0</v>
      </c>
      <c r="J441" s="9">
        <v>0</v>
      </c>
      <c r="K441" s="18">
        <v>1.67E-2</v>
      </c>
      <c r="L441" s="8">
        <v>2787.1226000000001</v>
      </c>
      <c r="M441" s="9">
        <v>2979958</v>
      </c>
      <c r="N441" s="29">
        <v>18.649999999999999</v>
      </c>
      <c r="O441" s="30">
        <v>19.594999999999999</v>
      </c>
      <c r="P441" s="30">
        <v>17.407499999999999</v>
      </c>
      <c r="Q441" s="30">
        <v>19.16</v>
      </c>
      <c r="R441" s="31">
        <v>2.7300000000000001E-2</v>
      </c>
    </row>
    <row r="442" spans="1:18" x14ac:dyDescent="0.2">
      <c r="A442" s="11">
        <v>44596</v>
      </c>
      <c r="B442" s="5" t="s">
        <v>241</v>
      </c>
      <c r="C442" s="10">
        <v>44593</v>
      </c>
      <c r="D442" s="5" t="s">
        <v>182</v>
      </c>
      <c r="E442" s="18">
        <v>6.5000000000000002E-2</v>
      </c>
      <c r="F442" s="8">
        <v>2458.8339000000001</v>
      </c>
      <c r="G442" s="9">
        <v>2461453</v>
      </c>
      <c r="H442" s="18">
        <v>0</v>
      </c>
      <c r="I442" s="8">
        <v>0</v>
      </c>
      <c r="J442" s="9">
        <v>0</v>
      </c>
      <c r="K442" s="18">
        <v>6.5000000000000002E-2</v>
      </c>
      <c r="L442" s="8">
        <v>2458.8339000000001</v>
      </c>
      <c r="M442" s="9">
        <v>2461453</v>
      </c>
      <c r="N442" s="29">
        <v>19.16</v>
      </c>
      <c r="O442" s="30">
        <v>19.7775</v>
      </c>
      <c r="P442" s="30">
        <v>18.594999999999999</v>
      </c>
      <c r="Q442" s="30">
        <v>18.897500000000001</v>
      </c>
      <c r="R442" s="31">
        <v>-1.37E-2</v>
      </c>
    </row>
    <row r="443" spans="1:18" x14ac:dyDescent="0.2">
      <c r="A443" s="11">
        <v>44599</v>
      </c>
      <c r="B443" s="5" t="s">
        <v>244</v>
      </c>
      <c r="C443" s="10">
        <v>44593</v>
      </c>
      <c r="D443" s="5" t="s">
        <v>182</v>
      </c>
      <c r="E443" s="18">
        <v>5.8299999999999998E-2</v>
      </c>
      <c r="F443" s="8">
        <v>2551.2235999999998</v>
      </c>
      <c r="G443" s="9">
        <v>2556200</v>
      </c>
      <c r="H443" s="18">
        <v>0</v>
      </c>
      <c r="I443" s="8">
        <v>0</v>
      </c>
      <c r="J443" s="9">
        <v>0</v>
      </c>
      <c r="K443" s="18">
        <v>5.8299999999999998E-2</v>
      </c>
      <c r="L443" s="8">
        <v>2551.2235999999998</v>
      </c>
      <c r="M443" s="9">
        <v>2556200</v>
      </c>
      <c r="N443" s="29">
        <v>18.897500000000001</v>
      </c>
      <c r="O443" s="30">
        <v>21.0825</v>
      </c>
      <c r="P443" s="30">
        <v>18.182500000000001</v>
      </c>
      <c r="Q443" s="30">
        <v>20.4375</v>
      </c>
      <c r="R443" s="31">
        <v>8.1500000000000003E-2</v>
      </c>
    </row>
    <row r="444" spans="1:18" x14ac:dyDescent="0.2">
      <c r="A444" s="11">
        <v>44600</v>
      </c>
      <c r="B444" s="5" t="s">
        <v>242</v>
      </c>
      <c r="C444" s="10">
        <v>44593</v>
      </c>
      <c r="D444" s="5" t="s">
        <v>182</v>
      </c>
      <c r="E444" s="18">
        <v>5.11E-2</v>
      </c>
      <c r="F444" s="8">
        <v>2606.5472</v>
      </c>
      <c r="G444" s="9">
        <v>2630669</v>
      </c>
      <c r="H444" s="18">
        <v>0</v>
      </c>
      <c r="I444" s="8">
        <v>0</v>
      </c>
      <c r="J444" s="9">
        <v>0</v>
      </c>
      <c r="K444" s="18">
        <v>5.11E-2</v>
      </c>
      <c r="L444" s="8">
        <v>2606.5472</v>
      </c>
      <c r="M444" s="9">
        <v>2630669</v>
      </c>
      <c r="N444" s="29">
        <v>20.4375</v>
      </c>
      <c r="O444" s="30">
        <v>20.9375</v>
      </c>
      <c r="P444" s="30">
        <v>19.555</v>
      </c>
      <c r="Q444" s="30">
        <v>19.684999999999999</v>
      </c>
      <c r="R444" s="31">
        <v>-3.6799999999999999E-2</v>
      </c>
    </row>
    <row r="445" spans="1:18" x14ac:dyDescent="0.2">
      <c r="A445" s="11">
        <v>44601</v>
      </c>
      <c r="B445" s="5" t="s">
        <v>240</v>
      </c>
      <c r="C445" s="10">
        <v>44593</v>
      </c>
      <c r="D445" s="5" t="s">
        <v>182</v>
      </c>
      <c r="E445" s="18">
        <v>4.5499999999999999E-2</v>
      </c>
      <c r="F445" s="8">
        <v>2665.5122999999999</v>
      </c>
      <c r="G445" s="9">
        <v>2702553</v>
      </c>
      <c r="H445" s="18">
        <v>0</v>
      </c>
      <c r="I445" s="8">
        <v>0</v>
      </c>
      <c r="J445" s="9">
        <v>0</v>
      </c>
      <c r="K445" s="18">
        <v>4.5499999999999999E-2</v>
      </c>
      <c r="L445" s="8">
        <v>2665.5122999999999</v>
      </c>
      <c r="M445" s="9">
        <v>2702553</v>
      </c>
      <c r="N445" s="29">
        <v>19.684999999999999</v>
      </c>
      <c r="O445" s="30">
        <v>19.684999999999999</v>
      </c>
      <c r="P445" s="30">
        <v>17.885000000000002</v>
      </c>
      <c r="Q445" s="30">
        <v>18.555</v>
      </c>
      <c r="R445" s="31">
        <v>-5.74E-2</v>
      </c>
    </row>
    <row r="446" spans="1:18" x14ac:dyDescent="0.2">
      <c r="A446" s="11">
        <v>44602</v>
      </c>
      <c r="B446" s="5" t="s">
        <v>243</v>
      </c>
      <c r="C446" s="10">
        <v>44593</v>
      </c>
      <c r="D446" s="5" t="s">
        <v>182</v>
      </c>
      <c r="E446" s="18">
        <v>1.6E-2</v>
      </c>
      <c r="F446" s="8">
        <v>2716.3825000000002</v>
      </c>
      <c r="G446" s="9">
        <v>2910374</v>
      </c>
      <c r="H446" s="18">
        <v>0</v>
      </c>
      <c r="I446" s="8">
        <v>0</v>
      </c>
      <c r="J446" s="9">
        <v>0</v>
      </c>
      <c r="K446" s="18">
        <v>1.6E-2</v>
      </c>
      <c r="L446" s="8">
        <v>2716.3825000000002</v>
      </c>
      <c r="M446" s="9">
        <v>2910374</v>
      </c>
      <c r="N446" s="29">
        <v>18.555</v>
      </c>
      <c r="O446" s="30">
        <v>18.925000000000001</v>
      </c>
      <c r="P446" s="30">
        <v>16.8</v>
      </c>
      <c r="Q446" s="30">
        <v>17.71</v>
      </c>
      <c r="R446" s="31">
        <v>-4.5499999999999999E-2</v>
      </c>
    </row>
    <row r="447" spans="1:18" x14ac:dyDescent="0.2">
      <c r="A447" s="11">
        <v>44603</v>
      </c>
      <c r="B447" s="5" t="s">
        <v>241</v>
      </c>
      <c r="C447" s="10">
        <v>44593</v>
      </c>
      <c r="D447" s="5" t="s">
        <v>182</v>
      </c>
      <c r="E447" s="18">
        <v>6.9699999999999998E-2</v>
      </c>
      <c r="F447" s="8">
        <v>2437.2220000000002</v>
      </c>
      <c r="G447" s="9">
        <v>2452669</v>
      </c>
      <c r="H447" s="18">
        <v>0</v>
      </c>
      <c r="I447" s="8">
        <v>0</v>
      </c>
      <c r="J447" s="9">
        <v>0</v>
      </c>
      <c r="K447" s="18">
        <v>6.9699999999999998E-2</v>
      </c>
      <c r="L447" s="8">
        <v>2437.2220000000002</v>
      </c>
      <c r="M447" s="9">
        <v>2452669</v>
      </c>
      <c r="N447" s="29">
        <v>17.71</v>
      </c>
      <c r="O447" s="30">
        <v>19.532499999999999</v>
      </c>
      <c r="P447" s="30">
        <v>16.855</v>
      </c>
      <c r="Q447" s="30">
        <v>18.68</v>
      </c>
      <c r="R447" s="31">
        <v>5.4800000000000001E-2</v>
      </c>
    </row>
    <row r="448" spans="1:18" x14ac:dyDescent="0.2">
      <c r="A448" s="11">
        <v>44606</v>
      </c>
      <c r="B448" s="5" t="s">
        <v>244</v>
      </c>
      <c r="C448" s="10">
        <v>44593</v>
      </c>
      <c r="D448" s="5" t="s">
        <v>182</v>
      </c>
      <c r="E448" s="18">
        <v>5.74E-2</v>
      </c>
      <c r="F448" s="8">
        <v>2418.7015000000001</v>
      </c>
      <c r="G448" s="9">
        <v>2467220</v>
      </c>
      <c r="H448" s="18">
        <v>0</v>
      </c>
      <c r="I448" s="8">
        <v>0</v>
      </c>
      <c r="J448" s="9">
        <v>0</v>
      </c>
      <c r="K448" s="18">
        <v>5.74E-2</v>
      </c>
      <c r="L448" s="8">
        <v>2418.7015000000001</v>
      </c>
      <c r="M448" s="9">
        <v>2467220</v>
      </c>
      <c r="N448" s="29">
        <v>18.68</v>
      </c>
      <c r="O448" s="30">
        <v>23.535</v>
      </c>
      <c r="P448" s="30">
        <v>18.68</v>
      </c>
      <c r="Q448" s="30">
        <v>22.977499999999999</v>
      </c>
      <c r="R448" s="31">
        <v>0.2301</v>
      </c>
    </row>
    <row r="449" spans="1:18" x14ac:dyDescent="0.2">
      <c r="A449" s="11">
        <v>44607</v>
      </c>
      <c r="B449" s="5" t="s">
        <v>242</v>
      </c>
      <c r="C449" s="10">
        <v>44593</v>
      </c>
      <c r="D449" s="5" t="s">
        <v>182</v>
      </c>
      <c r="E449" s="18">
        <v>2.7900000000000001E-2</v>
      </c>
      <c r="F449" s="8">
        <v>1235.7736</v>
      </c>
      <c r="G449" s="9">
        <v>1251439</v>
      </c>
      <c r="H449" s="18">
        <v>0</v>
      </c>
      <c r="I449" s="8">
        <v>0</v>
      </c>
      <c r="J449" s="9">
        <v>0</v>
      </c>
      <c r="K449" s="18">
        <v>2.7900000000000001E-2</v>
      </c>
      <c r="L449" s="8">
        <v>1235.7736</v>
      </c>
      <c r="M449" s="9">
        <v>1251439</v>
      </c>
      <c r="N449" s="29">
        <v>22.977499999999999</v>
      </c>
      <c r="O449" s="30">
        <v>23.14</v>
      </c>
      <c r="P449" s="30">
        <v>20.434999999999999</v>
      </c>
      <c r="Q449" s="30">
        <v>20.612500000000001</v>
      </c>
      <c r="R449" s="31">
        <v>-0.10290000000000001</v>
      </c>
    </row>
    <row r="450" spans="1:18" x14ac:dyDescent="0.2">
      <c r="A450" s="11">
        <v>44608</v>
      </c>
      <c r="B450" s="5" t="s">
        <v>240</v>
      </c>
      <c r="C450" s="10">
        <v>44593</v>
      </c>
      <c r="D450" s="5" t="s">
        <v>182</v>
      </c>
      <c r="E450" s="18">
        <v>2.35E-2</v>
      </c>
      <c r="F450" s="8">
        <v>1059.5907</v>
      </c>
      <c r="G450" s="9">
        <v>1077585</v>
      </c>
      <c r="H450" s="18">
        <v>0</v>
      </c>
      <c r="I450" s="8">
        <v>0</v>
      </c>
      <c r="J450" s="9">
        <v>0</v>
      </c>
      <c r="K450" s="18">
        <v>2.35E-2</v>
      </c>
      <c r="L450" s="8">
        <v>1059.5907</v>
      </c>
      <c r="M450" s="9">
        <v>1077585</v>
      </c>
      <c r="N450" s="29">
        <v>20.612500000000001</v>
      </c>
      <c r="O450" s="30">
        <v>21.02</v>
      </c>
      <c r="P450" s="30">
        <v>19.352499999999999</v>
      </c>
      <c r="Q450" s="30">
        <v>20.592500000000001</v>
      </c>
      <c r="R450" s="31">
        <v>-1E-3</v>
      </c>
    </row>
    <row r="451" spans="1:18" x14ac:dyDescent="0.2">
      <c r="A451" s="11">
        <v>44609</v>
      </c>
      <c r="B451" s="5" t="s">
        <v>243</v>
      </c>
      <c r="C451" s="10">
        <v>44593</v>
      </c>
      <c r="D451" s="5" t="s">
        <v>182</v>
      </c>
      <c r="E451" s="18">
        <v>1.6799999999999999E-2</v>
      </c>
      <c r="F451" s="8">
        <v>2809.5221000000001</v>
      </c>
      <c r="G451" s="9">
        <v>2921331</v>
      </c>
      <c r="H451" s="18">
        <v>0</v>
      </c>
      <c r="I451" s="8">
        <v>0</v>
      </c>
      <c r="J451" s="9">
        <v>0</v>
      </c>
      <c r="K451" s="18">
        <v>1.6799999999999999E-2</v>
      </c>
      <c r="L451" s="8">
        <v>2809.5221000000001</v>
      </c>
      <c r="M451" s="9">
        <v>2921331</v>
      </c>
      <c r="N451" s="29">
        <v>20.592500000000001</v>
      </c>
      <c r="O451" s="30">
        <v>22.37</v>
      </c>
      <c r="P451" s="30">
        <v>19.462499999999999</v>
      </c>
      <c r="Q451" s="30">
        <v>22.004999999999999</v>
      </c>
      <c r="R451" s="31">
        <v>6.8599999999999994E-2</v>
      </c>
    </row>
    <row r="452" spans="1:18" x14ac:dyDescent="0.2">
      <c r="A452" s="11">
        <v>44610</v>
      </c>
      <c r="B452" s="5" t="s">
        <v>241</v>
      </c>
      <c r="C452" s="10">
        <v>44593</v>
      </c>
      <c r="D452" s="5" t="s">
        <v>182</v>
      </c>
      <c r="E452" s="18">
        <v>7.0000000000000007E-2</v>
      </c>
      <c r="F452" s="8">
        <v>2429.7941000000001</v>
      </c>
      <c r="G452" s="9">
        <v>2442312</v>
      </c>
      <c r="H452" s="18">
        <v>0</v>
      </c>
      <c r="I452" s="8">
        <v>0</v>
      </c>
      <c r="J452" s="9">
        <v>0</v>
      </c>
      <c r="K452" s="18">
        <v>7.0000000000000007E-2</v>
      </c>
      <c r="L452" s="8">
        <v>2429.7941000000001</v>
      </c>
      <c r="M452" s="9">
        <v>2442312</v>
      </c>
      <c r="N452" s="29">
        <v>22.004999999999999</v>
      </c>
      <c r="O452" s="30">
        <v>23.21</v>
      </c>
      <c r="P452" s="30">
        <v>21.635000000000002</v>
      </c>
      <c r="Q452" s="30">
        <v>22.164999999999999</v>
      </c>
      <c r="R452" s="31">
        <v>7.3000000000000001E-3</v>
      </c>
    </row>
    <row r="453" spans="1:18" x14ac:dyDescent="0.2">
      <c r="A453" s="11">
        <v>44613</v>
      </c>
      <c r="B453" s="5" t="s">
        <v>244</v>
      </c>
      <c r="C453" s="10">
        <v>44593</v>
      </c>
      <c r="D453" s="5" t="s">
        <v>182</v>
      </c>
      <c r="E453" s="18">
        <v>4.6899999999999997E-2</v>
      </c>
      <c r="F453" s="8">
        <v>2429.0234</v>
      </c>
      <c r="G453" s="9">
        <v>2454362</v>
      </c>
      <c r="H453" s="18">
        <v>0</v>
      </c>
      <c r="I453" s="8">
        <v>0</v>
      </c>
      <c r="J453" s="9">
        <v>0</v>
      </c>
      <c r="K453" s="18">
        <v>4.6899999999999997E-2</v>
      </c>
      <c r="L453" s="8">
        <v>2429.0234</v>
      </c>
      <c r="M453" s="9">
        <v>2454362</v>
      </c>
      <c r="N453" s="29">
        <v>22.164999999999999</v>
      </c>
      <c r="O453" s="30">
        <v>23.754999999999999</v>
      </c>
      <c r="P453" s="30">
        <v>20.57</v>
      </c>
      <c r="Q453" s="30">
        <v>22.9025</v>
      </c>
      <c r="R453" s="31">
        <v>3.3300000000000003E-2</v>
      </c>
    </row>
    <row r="454" spans="1:18" x14ac:dyDescent="0.2">
      <c r="A454" s="11">
        <v>44614</v>
      </c>
      <c r="B454" s="5" t="s">
        <v>242</v>
      </c>
      <c r="C454" s="10">
        <v>44593</v>
      </c>
      <c r="D454" s="5" t="s">
        <v>182</v>
      </c>
      <c r="E454" s="18">
        <v>5.1200000000000002E-2</v>
      </c>
      <c r="F454" s="8">
        <v>2597.3741</v>
      </c>
      <c r="G454" s="9">
        <v>2687555</v>
      </c>
      <c r="H454" s="18">
        <v>0</v>
      </c>
      <c r="I454" s="8">
        <v>0</v>
      </c>
      <c r="J454" s="9">
        <v>0</v>
      </c>
      <c r="K454" s="18">
        <v>5.1200000000000002E-2</v>
      </c>
      <c r="L454" s="8">
        <v>2597.3741</v>
      </c>
      <c r="M454" s="9">
        <v>2687555</v>
      </c>
      <c r="N454" s="29">
        <v>22.9025</v>
      </c>
      <c r="O454" s="30">
        <v>27.815000000000001</v>
      </c>
      <c r="P454" s="30">
        <v>22.9025</v>
      </c>
      <c r="Q454" s="30">
        <v>26.662500000000001</v>
      </c>
      <c r="R454" s="31">
        <v>0.16420000000000001</v>
      </c>
    </row>
    <row r="455" spans="1:18" x14ac:dyDescent="0.2">
      <c r="A455" s="11">
        <v>44615</v>
      </c>
      <c r="B455" s="5" t="s">
        <v>240</v>
      </c>
      <c r="C455" s="10">
        <v>44593</v>
      </c>
      <c r="D455" s="5" t="s">
        <v>182</v>
      </c>
      <c r="E455" s="18">
        <v>4.1700000000000001E-2</v>
      </c>
      <c r="F455" s="8">
        <v>2604.1844000000001</v>
      </c>
      <c r="G455" s="9">
        <v>2681548</v>
      </c>
      <c r="H455" s="18">
        <v>0</v>
      </c>
      <c r="I455" s="8">
        <v>0</v>
      </c>
      <c r="J455" s="9">
        <v>0</v>
      </c>
      <c r="K455" s="18">
        <v>4.1700000000000001E-2</v>
      </c>
      <c r="L455" s="8">
        <v>2604.1844000000001</v>
      </c>
      <c r="M455" s="9">
        <v>2681548</v>
      </c>
      <c r="N455" s="29">
        <v>26.662500000000001</v>
      </c>
      <c r="O455" s="30">
        <v>26.662500000000001</v>
      </c>
      <c r="P455" s="30">
        <v>23.907499999999999</v>
      </c>
      <c r="Q455" s="30">
        <v>24.5425</v>
      </c>
      <c r="R455" s="31">
        <v>-7.9500000000000001E-2</v>
      </c>
    </row>
    <row r="456" spans="1:18" x14ac:dyDescent="0.2">
      <c r="A456" s="11">
        <v>44616</v>
      </c>
      <c r="B456" s="5" t="s">
        <v>243</v>
      </c>
      <c r="C456" s="10">
        <v>44593</v>
      </c>
      <c r="D456" s="5" t="s">
        <v>182</v>
      </c>
      <c r="E456" s="18">
        <v>2.2700000000000001E-2</v>
      </c>
      <c r="F456" s="8">
        <v>2351.7608</v>
      </c>
      <c r="G456" s="9">
        <v>2488930</v>
      </c>
      <c r="H456" s="18">
        <v>0</v>
      </c>
      <c r="I456" s="8">
        <v>0</v>
      </c>
      <c r="J456" s="9">
        <v>0</v>
      </c>
      <c r="K456" s="18">
        <v>2.2700000000000001E-2</v>
      </c>
      <c r="L456" s="8">
        <v>2351.7608</v>
      </c>
      <c r="M456" s="9">
        <v>2488930</v>
      </c>
      <c r="N456" s="29">
        <v>24.5425</v>
      </c>
      <c r="O456" s="30">
        <v>33.972499999999997</v>
      </c>
      <c r="P456" s="30">
        <v>24.5425</v>
      </c>
      <c r="Q456" s="30">
        <v>31.982500000000002</v>
      </c>
      <c r="R456" s="31">
        <v>0.30309999999999998</v>
      </c>
    </row>
    <row r="457" spans="1:18" x14ac:dyDescent="0.2">
      <c r="A457" s="11">
        <v>44617</v>
      </c>
      <c r="B457" s="5" t="s">
        <v>241</v>
      </c>
      <c r="C457" s="10">
        <v>44593</v>
      </c>
      <c r="D457" s="5" t="s">
        <v>182</v>
      </c>
      <c r="E457" s="18">
        <v>8.0699999999999994E-2</v>
      </c>
      <c r="F457" s="8">
        <v>2439.1320999999998</v>
      </c>
      <c r="G457" s="9">
        <v>2469600</v>
      </c>
      <c r="H457" s="18">
        <v>0</v>
      </c>
      <c r="I457" s="8">
        <v>0</v>
      </c>
      <c r="J457" s="9">
        <v>0</v>
      </c>
      <c r="K457" s="18">
        <v>8.0699999999999994E-2</v>
      </c>
      <c r="L457" s="8">
        <v>2439.1320999999998</v>
      </c>
      <c r="M457" s="9">
        <v>2469600</v>
      </c>
      <c r="N457" s="29">
        <v>31.982500000000002</v>
      </c>
      <c r="O457" s="30">
        <v>31.982500000000002</v>
      </c>
      <c r="P457" s="30">
        <v>26.15</v>
      </c>
      <c r="Q457" s="30">
        <v>26.74</v>
      </c>
      <c r="R457" s="31">
        <v>-0.16389999999999999</v>
      </c>
    </row>
    <row r="458" spans="1:18" x14ac:dyDescent="0.2">
      <c r="A458" s="11">
        <v>44620</v>
      </c>
      <c r="B458" s="5" t="s">
        <v>244</v>
      </c>
      <c r="C458" s="10">
        <v>44593</v>
      </c>
      <c r="D458" s="5" t="s">
        <v>182</v>
      </c>
      <c r="E458" s="18">
        <v>6.2399999999999997E-2</v>
      </c>
      <c r="F458" s="8">
        <v>2508.1707000000001</v>
      </c>
      <c r="G458" s="9">
        <v>2532191</v>
      </c>
      <c r="H458" s="18">
        <v>0</v>
      </c>
      <c r="I458" s="8">
        <v>0</v>
      </c>
      <c r="J458" s="9">
        <v>0</v>
      </c>
      <c r="K458" s="18">
        <v>6.2399999999999997E-2</v>
      </c>
      <c r="L458" s="8">
        <v>2508.1707000000001</v>
      </c>
      <c r="M458" s="9">
        <v>2532191</v>
      </c>
      <c r="N458" s="29">
        <v>26.74</v>
      </c>
      <c r="O458" s="30">
        <v>29.785</v>
      </c>
      <c r="P458" s="30">
        <v>26.74</v>
      </c>
      <c r="Q458" s="30">
        <v>28.57</v>
      </c>
      <c r="R458" s="31">
        <v>6.8400000000000002E-2</v>
      </c>
    </row>
    <row r="459" spans="1:18" x14ac:dyDescent="0.2">
      <c r="A459" s="11">
        <v>44622</v>
      </c>
      <c r="B459" s="5" t="s">
        <v>240</v>
      </c>
      <c r="C459" s="10">
        <v>44621</v>
      </c>
      <c r="D459" s="5" t="s">
        <v>182</v>
      </c>
      <c r="E459" s="18">
        <v>4.07E-2</v>
      </c>
      <c r="F459" s="8">
        <v>2624.0050999999999</v>
      </c>
      <c r="G459" s="9">
        <v>2689654</v>
      </c>
      <c r="H459" s="18">
        <v>0</v>
      </c>
      <c r="I459" s="8">
        <v>0</v>
      </c>
      <c r="J459" s="9">
        <v>0</v>
      </c>
      <c r="K459" s="18">
        <v>4.07E-2</v>
      </c>
      <c r="L459" s="8">
        <v>2624.0050999999999</v>
      </c>
      <c r="M459" s="9">
        <v>2689654</v>
      </c>
      <c r="N459" s="29">
        <v>28.57</v>
      </c>
      <c r="O459" s="30">
        <v>30.842500000000001</v>
      </c>
      <c r="P459" s="30">
        <v>28.57</v>
      </c>
      <c r="Q459" s="30">
        <v>29.232500000000002</v>
      </c>
      <c r="R459" s="31">
        <v>2.3199999999999998E-2</v>
      </c>
    </row>
    <row r="460" spans="1:18" x14ac:dyDescent="0.2">
      <c r="A460" s="11">
        <v>44623</v>
      </c>
      <c r="B460" s="5" t="s">
        <v>243</v>
      </c>
      <c r="C460" s="10">
        <v>44621</v>
      </c>
      <c r="D460" s="5" t="s">
        <v>182</v>
      </c>
      <c r="E460" s="18">
        <v>1.7399999999999999E-2</v>
      </c>
      <c r="F460" s="8">
        <v>2737.3362000000002</v>
      </c>
      <c r="G460" s="9">
        <v>2933050</v>
      </c>
      <c r="H460" s="18">
        <v>0</v>
      </c>
      <c r="I460" s="8">
        <v>0</v>
      </c>
      <c r="J460" s="9">
        <v>0</v>
      </c>
      <c r="K460" s="18">
        <v>1.7399999999999999E-2</v>
      </c>
      <c r="L460" s="8">
        <v>2737.3362000000002</v>
      </c>
      <c r="M460" s="9">
        <v>2933050</v>
      </c>
      <c r="N460" s="29">
        <v>29.232500000000002</v>
      </c>
      <c r="O460" s="30">
        <v>29.232500000000002</v>
      </c>
      <c r="P460" s="30">
        <v>27.2225</v>
      </c>
      <c r="Q460" s="30">
        <v>28.155000000000001</v>
      </c>
      <c r="R460" s="31">
        <v>-3.6900000000000002E-2</v>
      </c>
    </row>
    <row r="461" spans="1:18" x14ac:dyDescent="0.2">
      <c r="A461" s="11">
        <v>44624</v>
      </c>
      <c r="B461" s="5" t="s">
        <v>241</v>
      </c>
      <c r="C461" s="10">
        <v>44621</v>
      </c>
      <c r="D461" s="5" t="s">
        <v>182</v>
      </c>
      <c r="E461" s="18">
        <v>8.8200000000000001E-2</v>
      </c>
      <c r="F461" s="8">
        <v>2428.4212000000002</v>
      </c>
      <c r="G461" s="9">
        <v>2521734</v>
      </c>
      <c r="H461" s="18">
        <v>0</v>
      </c>
      <c r="I461" s="8">
        <v>0</v>
      </c>
      <c r="J461" s="9">
        <v>0</v>
      </c>
      <c r="K461" s="18">
        <v>8.8200000000000001E-2</v>
      </c>
      <c r="L461" s="8">
        <v>2428.4212000000002</v>
      </c>
      <c r="M461" s="9">
        <v>2521734</v>
      </c>
      <c r="N461" s="29">
        <v>28.155000000000001</v>
      </c>
      <c r="O461" s="30">
        <v>29.925000000000001</v>
      </c>
      <c r="P461" s="30">
        <v>27.2225</v>
      </c>
      <c r="Q461" s="30">
        <v>27.9575</v>
      </c>
      <c r="R461" s="31">
        <v>-7.0000000000000001E-3</v>
      </c>
    </row>
    <row r="462" spans="1:18" x14ac:dyDescent="0.2">
      <c r="A462" s="11">
        <v>44627</v>
      </c>
      <c r="B462" s="5" t="s">
        <v>244</v>
      </c>
      <c r="C462" s="10">
        <v>44621</v>
      </c>
      <c r="D462" s="5" t="s">
        <v>182</v>
      </c>
      <c r="E462" s="18">
        <v>5.9799999999999999E-2</v>
      </c>
      <c r="F462" s="8">
        <v>2426.9663</v>
      </c>
      <c r="G462" s="9">
        <v>2536995</v>
      </c>
      <c r="H462" s="18">
        <v>0</v>
      </c>
      <c r="I462" s="8">
        <v>0</v>
      </c>
      <c r="J462" s="9">
        <v>0</v>
      </c>
      <c r="K462" s="18">
        <v>5.9799999999999999E-2</v>
      </c>
      <c r="L462" s="8">
        <v>2426.9663</v>
      </c>
      <c r="M462" s="9">
        <v>2536995</v>
      </c>
      <c r="N462" s="29">
        <v>27.9575</v>
      </c>
      <c r="O462" s="30">
        <v>30.2775</v>
      </c>
      <c r="P462" s="30">
        <v>27.9575</v>
      </c>
      <c r="Q462" s="30">
        <v>29.33</v>
      </c>
      <c r="R462" s="31">
        <v>4.9099999999999998E-2</v>
      </c>
    </row>
    <row r="463" spans="1:18" x14ac:dyDescent="0.2">
      <c r="A463" s="11">
        <v>44628</v>
      </c>
      <c r="B463" s="5" t="s">
        <v>242</v>
      </c>
      <c r="C463" s="10">
        <v>44621</v>
      </c>
      <c r="D463" s="5" t="s">
        <v>182</v>
      </c>
      <c r="E463" s="18">
        <v>5.2499999999999998E-2</v>
      </c>
      <c r="F463" s="8">
        <v>2537.8229999999999</v>
      </c>
      <c r="G463" s="9">
        <v>2682056</v>
      </c>
      <c r="H463" s="18">
        <v>0</v>
      </c>
      <c r="I463" s="8">
        <v>0</v>
      </c>
      <c r="J463" s="9">
        <v>0</v>
      </c>
      <c r="K463" s="18">
        <v>5.2499999999999998E-2</v>
      </c>
      <c r="L463" s="8">
        <v>2537.8229999999999</v>
      </c>
      <c r="M463" s="9">
        <v>2682056</v>
      </c>
      <c r="N463" s="29">
        <v>29.33</v>
      </c>
      <c r="O463" s="30">
        <v>30.057500000000001</v>
      </c>
      <c r="P463" s="30">
        <v>27.112500000000001</v>
      </c>
      <c r="Q463" s="30">
        <v>28.587499999999999</v>
      </c>
      <c r="R463" s="31">
        <v>-2.53E-2</v>
      </c>
    </row>
    <row r="464" spans="1:18" x14ac:dyDescent="0.2">
      <c r="A464" s="11">
        <v>44629</v>
      </c>
      <c r="B464" s="5" t="s">
        <v>240</v>
      </c>
      <c r="C464" s="10">
        <v>44621</v>
      </c>
      <c r="D464" s="5" t="s">
        <v>182</v>
      </c>
      <c r="E464" s="18">
        <v>4.24E-2</v>
      </c>
      <c r="F464" s="8">
        <v>2625.8760000000002</v>
      </c>
      <c r="G464" s="9">
        <v>2769520</v>
      </c>
      <c r="H464" s="18">
        <v>0</v>
      </c>
      <c r="I464" s="8">
        <v>0</v>
      </c>
      <c r="J464" s="9">
        <v>0</v>
      </c>
      <c r="K464" s="18">
        <v>4.24E-2</v>
      </c>
      <c r="L464" s="8">
        <v>2625.8760000000002</v>
      </c>
      <c r="M464" s="9">
        <v>2769520</v>
      </c>
      <c r="N464" s="29">
        <v>28.587499999999999</v>
      </c>
      <c r="O464" s="30">
        <v>28.587499999999999</v>
      </c>
      <c r="P464" s="30">
        <v>27.305</v>
      </c>
      <c r="Q464" s="30">
        <v>27.467500000000001</v>
      </c>
      <c r="R464" s="31">
        <v>-3.9199999999999999E-2</v>
      </c>
    </row>
    <row r="465" spans="1:18" x14ac:dyDescent="0.2">
      <c r="A465" s="11">
        <v>44630</v>
      </c>
      <c r="B465" s="5" t="s">
        <v>243</v>
      </c>
      <c r="C465" s="10">
        <v>44621</v>
      </c>
      <c r="D465" s="5" t="s">
        <v>182</v>
      </c>
      <c r="E465" s="18">
        <v>2.1100000000000001E-2</v>
      </c>
      <c r="F465" s="8">
        <v>2675.2631000000001</v>
      </c>
      <c r="G465" s="9">
        <v>2964076</v>
      </c>
      <c r="H465" s="18">
        <v>0</v>
      </c>
      <c r="I465" s="8">
        <v>0</v>
      </c>
      <c r="J465" s="9">
        <v>0</v>
      </c>
      <c r="K465" s="18">
        <v>2.1100000000000001E-2</v>
      </c>
      <c r="L465" s="8">
        <v>2675.2631000000001</v>
      </c>
      <c r="M465" s="9">
        <v>2964076</v>
      </c>
      <c r="N465" s="29">
        <v>27.467500000000001</v>
      </c>
      <c r="O465" s="30">
        <v>27.467500000000001</v>
      </c>
      <c r="P465" s="30">
        <v>22.962499999999999</v>
      </c>
      <c r="Q465" s="30">
        <v>25.5825</v>
      </c>
      <c r="R465" s="31">
        <v>-6.8599999999999994E-2</v>
      </c>
    </row>
    <row r="466" spans="1:18" x14ac:dyDescent="0.2">
      <c r="A466" s="11">
        <v>44631</v>
      </c>
      <c r="B466" s="5" t="s">
        <v>241</v>
      </c>
      <c r="C466" s="10">
        <v>44621</v>
      </c>
      <c r="D466" s="5" t="s">
        <v>182</v>
      </c>
      <c r="E466" s="18">
        <v>7.2599999999999998E-2</v>
      </c>
      <c r="F466" s="8">
        <v>2427.1034</v>
      </c>
      <c r="G466" s="9">
        <v>2527841</v>
      </c>
      <c r="H466" s="18">
        <v>0</v>
      </c>
      <c r="I466" s="8">
        <v>0</v>
      </c>
      <c r="J466" s="9">
        <v>0</v>
      </c>
      <c r="K466" s="18">
        <v>7.2599999999999998E-2</v>
      </c>
      <c r="L466" s="8">
        <v>2427.1034</v>
      </c>
      <c r="M466" s="9">
        <v>2527841</v>
      </c>
      <c r="N466" s="29">
        <v>25.5825</v>
      </c>
      <c r="O466" s="30">
        <v>25.872499999999999</v>
      </c>
      <c r="P466" s="30">
        <v>24.58</v>
      </c>
      <c r="Q466" s="30">
        <v>25.344999999999999</v>
      </c>
      <c r="R466" s="31">
        <v>-9.2999999999999992E-3</v>
      </c>
    </row>
    <row r="467" spans="1:18" x14ac:dyDescent="0.2">
      <c r="A467" s="11">
        <v>44634</v>
      </c>
      <c r="B467" s="5" t="s">
        <v>244</v>
      </c>
      <c r="C467" s="10">
        <v>44621</v>
      </c>
      <c r="D467" s="5" t="s">
        <v>182</v>
      </c>
      <c r="E467" s="18">
        <v>6.3700000000000007E-2</v>
      </c>
      <c r="F467" s="8">
        <v>2517.3388</v>
      </c>
      <c r="G467" s="9">
        <v>2626786</v>
      </c>
      <c r="H467" s="18">
        <v>0</v>
      </c>
      <c r="I467" s="8">
        <v>0</v>
      </c>
      <c r="J467" s="9">
        <v>0</v>
      </c>
      <c r="K467" s="18">
        <v>6.3700000000000007E-2</v>
      </c>
      <c r="L467" s="8">
        <v>2517.3388</v>
      </c>
      <c r="M467" s="9">
        <v>2626786</v>
      </c>
      <c r="N467" s="29">
        <v>25.344999999999999</v>
      </c>
      <c r="O467" s="30">
        <v>26.212499999999999</v>
      </c>
      <c r="P467" s="30">
        <v>25.09</v>
      </c>
      <c r="Q467" s="30">
        <v>25.677499999999998</v>
      </c>
      <c r="R467" s="31">
        <v>1.3100000000000001E-2</v>
      </c>
    </row>
    <row r="468" spans="1:18" x14ac:dyDescent="0.2">
      <c r="A468" s="11">
        <v>44635</v>
      </c>
      <c r="B468" s="5" t="s">
        <v>242</v>
      </c>
      <c r="C468" s="10">
        <v>44621</v>
      </c>
      <c r="D468" s="5" t="s">
        <v>182</v>
      </c>
      <c r="E468" s="18">
        <v>5.28E-2</v>
      </c>
      <c r="F468" s="8">
        <v>2575.2226999999998</v>
      </c>
      <c r="G468" s="9">
        <v>2689725</v>
      </c>
      <c r="H468" s="18">
        <v>0</v>
      </c>
      <c r="I468" s="8">
        <v>0</v>
      </c>
      <c r="J468" s="9">
        <v>0</v>
      </c>
      <c r="K468" s="18">
        <v>5.28E-2</v>
      </c>
      <c r="L468" s="8">
        <v>2575.2226999999998</v>
      </c>
      <c r="M468" s="9">
        <v>2689725</v>
      </c>
      <c r="N468" s="29">
        <v>25.677499999999998</v>
      </c>
      <c r="O468" s="30">
        <v>27.5425</v>
      </c>
      <c r="P468" s="30">
        <v>23.657499999999999</v>
      </c>
      <c r="Q468" s="30">
        <v>26.73</v>
      </c>
      <c r="R468" s="31">
        <v>4.1000000000000002E-2</v>
      </c>
    </row>
    <row r="469" spans="1:18" x14ac:dyDescent="0.2">
      <c r="A469" s="11">
        <v>44636</v>
      </c>
      <c r="B469" s="5" t="s">
        <v>240</v>
      </c>
      <c r="C469" s="10">
        <v>44621</v>
      </c>
      <c r="D469" s="5" t="s">
        <v>182</v>
      </c>
      <c r="E469" s="18">
        <v>4.5900000000000003E-2</v>
      </c>
      <c r="F469" s="8">
        <v>2531.7226000000001</v>
      </c>
      <c r="G469" s="9">
        <v>2660286</v>
      </c>
      <c r="H469" s="18">
        <v>0</v>
      </c>
      <c r="I469" s="8">
        <v>0</v>
      </c>
      <c r="J469" s="9">
        <v>0</v>
      </c>
      <c r="K469" s="18">
        <v>4.5900000000000003E-2</v>
      </c>
      <c r="L469" s="8">
        <v>2531.7226000000001</v>
      </c>
      <c r="M469" s="9">
        <v>2660286</v>
      </c>
      <c r="N469" s="29">
        <v>26.73</v>
      </c>
      <c r="O469" s="30">
        <v>26.73</v>
      </c>
      <c r="P469" s="30">
        <v>24.012499999999999</v>
      </c>
      <c r="Q469" s="30">
        <v>24.1175</v>
      </c>
      <c r="R469" s="31">
        <v>-9.7699999999999995E-2</v>
      </c>
    </row>
    <row r="470" spans="1:18" x14ac:dyDescent="0.2">
      <c r="A470" s="11">
        <v>44637</v>
      </c>
      <c r="B470" s="5" t="s">
        <v>243</v>
      </c>
      <c r="C470" s="10">
        <v>44621</v>
      </c>
      <c r="D470" s="5" t="s">
        <v>182</v>
      </c>
      <c r="E470" s="18">
        <v>2.0299999999999999E-2</v>
      </c>
      <c r="F470" s="8">
        <v>2713.0500999999999</v>
      </c>
      <c r="G470" s="9">
        <v>3029239</v>
      </c>
      <c r="H470" s="18">
        <v>0</v>
      </c>
      <c r="I470" s="8">
        <v>0</v>
      </c>
      <c r="J470" s="9">
        <v>0</v>
      </c>
      <c r="K470" s="18">
        <v>2.0299999999999999E-2</v>
      </c>
      <c r="L470" s="8">
        <v>2713.0500999999999</v>
      </c>
      <c r="M470" s="9">
        <v>3029239</v>
      </c>
      <c r="N470" s="29">
        <v>24.1175</v>
      </c>
      <c r="O470" s="30">
        <v>24.1175</v>
      </c>
      <c r="P470" s="30">
        <v>20.77</v>
      </c>
      <c r="Q470" s="30">
        <v>22.61</v>
      </c>
      <c r="R470" s="31">
        <v>-6.25E-2</v>
      </c>
    </row>
    <row r="471" spans="1:18" x14ac:dyDescent="0.2">
      <c r="A471" s="11">
        <v>44641</v>
      </c>
      <c r="B471" s="5" t="s">
        <v>244</v>
      </c>
      <c r="C471" s="10">
        <v>44621</v>
      </c>
      <c r="D471" s="5" t="s">
        <v>182</v>
      </c>
      <c r="E471" s="18">
        <v>9.9400000000000002E-2</v>
      </c>
      <c r="F471" s="8">
        <v>2303.6089999999999</v>
      </c>
      <c r="G471" s="9">
        <v>2401446</v>
      </c>
      <c r="H471" s="18">
        <v>0</v>
      </c>
      <c r="I471" s="8">
        <v>0</v>
      </c>
      <c r="J471" s="9">
        <v>0</v>
      </c>
      <c r="K471" s="18">
        <v>9.9400000000000002E-2</v>
      </c>
      <c r="L471" s="8">
        <v>2303.6089999999999</v>
      </c>
      <c r="M471" s="9">
        <v>2401446</v>
      </c>
      <c r="N471" s="29">
        <v>22.61</v>
      </c>
      <c r="O471" s="30">
        <v>24.712499999999999</v>
      </c>
      <c r="P471" s="30">
        <v>22.61</v>
      </c>
      <c r="Q471" s="30">
        <v>24.622499999999999</v>
      </c>
      <c r="R471" s="31">
        <v>8.8999999999999996E-2</v>
      </c>
    </row>
    <row r="472" spans="1:18" x14ac:dyDescent="0.2">
      <c r="A472" s="11">
        <v>44642</v>
      </c>
      <c r="B472" s="5" t="s">
        <v>242</v>
      </c>
      <c r="C472" s="10">
        <v>44621</v>
      </c>
      <c r="D472" s="5" t="s">
        <v>182</v>
      </c>
      <c r="E472" s="18">
        <v>8.8800000000000004E-2</v>
      </c>
      <c r="F472" s="8">
        <v>2409.9056</v>
      </c>
      <c r="G472" s="9">
        <v>2591234</v>
      </c>
      <c r="H472" s="18">
        <v>0</v>
      </c>
      <c r="I472" s="8">
        <v>0</v>
      </c>
      <c r="J472" s="9">
        <v>0</v>
      </c>
      <c r="K472" s="18">
        <v>8.8800000000000004E-2</v>
      </c>
      <c r="L472" s="8">
        <v>2409.9056</v>
      </c>
      <c r="M472" s="9">
        <v>2591234</v>
      </c>
      <c r="N472" s="29">
        <v>24.622499999999999</v>
      </c>
      <c r="O472" s="30">
        <v>25.157499999999999</v>
      </c>
      <c r="P472" s="30">
        <v>23.76</v>
      </c>
      <c r="Q472" s="30">
        <v>24.07</v>
      </c>
      <c r="R472" s="31">
        <v>-2.24E-2</v>
      </c>
    </row>
    <row r="473" spans="1:18" x14ac:dyDescent="0.2">
      <c r="A473" s="11">
        <v>44643</v>
      </c>
      <c r="B473" s="5" t="s">
        <v>240</v>
      </c>
      <c r="C473" s="10">
        <v>44621</v>
      </c>
      <c r="D473" s="5" t="s">
        <v>182</v>
      </c>
      <c r="E473" s="18">
        <v>5.2600000000000001E-2</v>
      </c>
      <c r="F473" s="8">
        <v>2544.3226</v>
      </c>
      <c r="G473" s="9">
        <v>2780327</v>
      </c>
      <c r="H473" s="18">
        <v>0</v>
      </c>
      <c r="I473" s="8">
        <v>0</v>
      </c>
      <c r="J473" s="9">
        <v>0</v>
      </c>
      <c r="K473" s="18">
        <v>5.2600000000000001E-2</v>
      </c>
      <c r="L473" s="8">
        <v>2544.3226</v>
      </c>
      <c r="M473" s="9">
        <v>2780327</v>
      </c>
      <c r="N473" s="29">
        <v>24.07</v>
      </c>
      <c r="O473" s="30">
        <v>24.975000000000001</v>
      </c>
      <c r="P473" s="30">
        <v>20.454999999999998</v>
      </c>
      <c r="Q473" s="30">
        <v>24.747499999999999</v>
      </c>
      <c r="R473" s="31">
        <v>2.81E-2</v>
      </c>
    </row>
    <row r="474" spans="1:18" x14ac:dyDescent="0.2">
      <c r="A474" s="11">
        <v>44644</v>
      </c>
      <c r="B474" s="5" t="s">
        <v>243</v>
      </c>
      <c r="C474" s="10">
        <v>44621</v>
      </c>
      <c r="D474" s="5" t="s">
        <v>182</v>
      </c>
      <c r="E474" s="18">
        <v>1.5900000000000001E-2</v>
      </c>
      <c r="F474" s="8">
        <v>1930.1711</v>
      </c>
      <c r="G474" s="9">
        <v>2297377</v>
      </c>
      <c r="H474" s="18">
        <v>0</v>
      </c>
      <c r="I474" s="8">
        <v>0</v>
      </c>
      <c r="J474" s="9">
        <v>0</v>
      </c>
      <c r="K474" s="18">
        <v>1.5900000000000001E-2</v>
      </c>
      <c r="L474" s="8">
        <v>1930.1711</v>
      </c>
      <c r="M474" s="9">
        <v>2297377</v>
      </c>
      <c r="N474" s="29">
        <v>24.747499999999999</v>
      </c>
      <c r="O474" s="30">
        <v>25.53</v>
      </c>
      <c r="P474" s="30">
        <v>23.8125</v>
      </c>
      <c r="Q474" s="30">
        <v>23.93</v>
      </c>
      <c r="R474" s="31">
        <v>-3.3000000000000002E-2</v>
      </c>
    </row>
    <row r="475" spans="1:18" x14ac:dyDescent="0.2">
      <c r="A475" s="11">
        <v>44645</v>
      </c>
      <c r="B475" s="5" t="s">
        <v>241</v>
      </c>
      <c r="C475" s="10">
        <v>44621</v>
      </c>
      <c r="D475" s="5" t="s">
        <v>182</v>
      </c>
      <c r="E475" s="18">
        <v>6.6500000000000004E-2</v>
      </c>
      <c r="F475" s="8">
        <v>2466.9911999999999</v>
      </c>
      <c r="G475" s="9">
        <v>2484198</v>
      </c>
      <c r="H475" s="18">
        <v>0</v>
      </c>
      <c r="I475" s="8">
        <v>0</v>
      </c>
      <c r="J475" s="9">
        <v>0</v>
      </c>
      <c r="K475" s="18">
        <v>6.6500000000000004E-2</v>
      </c>
      <c r="L475" s="8">
        <v>2466.9911999999999</v>
      </c>
      <c r="M475" s="9">
        <v>2484198</v>
      </c>
      <c r="N475" s="29">
        <v>23.93</v>
      </c>
      <c r="O475" s="30">
        <v>24.272500000000001</v>
      </c>
      <c r="P475" s="30">
        <v>22.91</v>
      </c>
      <c r="Q475" s="30">
        <v>23.43</v>
      </c>
      <c r="R475" s="31">
        <v>-2.0899999999999998E-2</v>
      </c>
    </row>
    <row r="476" spans="1:18" x14ac:dyDescent="0.2">
      <c r="A476" s="11">
        <v>44648</v>
      </c>
      <c r="B476" s="5" t="s">
        <v>244</v>
      </c>
      <c r="C476" s="10">
        <v>44621</v>
      </c>
      <c r="D476" s="5" t="s">
        <v>182</v>
      </c>
      <c r="E476" s="18">
        <v>5.1999999999999998E-2</v>
      </c>
      <c r="F476" s="8">
        <v>2393.4612999999999</v>
      </c>
      <c r="G476" s="9">
        <v>2410368</v>
      </c>
      <c r="H476" s="18">
        <v>0</v>
      </c>
      <c r="I476" s="8">
        <v>0</v>
      </c>
      <c r="J476" s="9">
        <v>0</v>
      </c>
      <c r="K476" s="18">
        <v>5.1999999999999998E-2</v>
      </c>
      <c r="L476" s="8">
        <v>2393.4612999999999</v>
      </c>
      <c r="M476" s="9">
        <v>2410368</v>
      </c>
      <c r="N476" s="29">
        <v>23.43</v>
      </c>
      <c r="O476" s="30">
        <v>24.212499999999999</v>
      </c>
      <c r="P476" s="30">
        <v>19.59</v>
      </c>
      <c r="Q476" s="30">
        <v>22.61</v>
      </c>
      <c r="R476" s="31">
        <v>-3.5000000000000003E-2</v>
      </c>
    </row>
    <row r="477" spans="1:18" x14ac:dyDescent="0.2">
      <c r="A477" s="11">
        <v>44649</v>
      </c>
      <c r="B477" s="5" t="s">
        <v>242</v>
      </c>
      <c r="C477" s="10">
        <v>44621</v>
      </c>
      <c r="D477" s="5" t="s">
        <v>182</v>
      </c>
      <c r="E477" s="18">
        <v>5.4899999999999997E-2</v>
      </c>
      <c r="F477" s="8">
        <v>2404.0354000000002</v>
      </c>
      <c r="G477" s="9">
        <v>2443979</v>
      </c>
      <c r="H477" s="18">
        <v>0</v>
      </c>
      <c r="I477" s="8">
        <v>0</v>
      </c>
      <c r="J477" s="9">
        <v>0</v>
      </c>
      <c r="K477" s="18">
        <v>5.4899999999999997E-2</v>
      </c>
      <c r="L477" s="8">
        <v>2404.0354000000002</v>
      </c>
      <c r="M477" s="9">
        <v>2443979</v>
      </c>
      <c r="N477" s="29">
        <v>22.61</v>
      </c>
      <c r="O477" s="30">
        <v>22.61</v>
      </c>
      <c r="P477" s="30">
        <v>21.102499999999999</v>
      </c>
      <c r="Q477" s="30">
        <v>21.302499999999998</v>
      </c>
      <c r="R477" s="31">
        <v>-5.7799999999999997E-2</v>
      </c>
    </row>
    <row r="478" spans="1:18" x14ac:dyDescent="0.2">
      <c r="A478" s="11">
        <v>44650</v>
      </c>
      <c r="B478" s="5" t="s">
        <v>240</v>
      </c>
      <c r="C478" s="10">
        <v>44621</v>
      </c>
      <c r="D478" s="5" t="s">
        <v>182</v>
      </c>
      <c r="E478" s="18">
        <v>4.6699999999999998E-2</v>
      </c>
      <c r="F478" s="8">
        <v>2523.5441000000001</v>
      </c>
      <c r="G478" s="9">
        <v>2630832</v>
      </c>
      <c r="H478" s="18">
        <v>0</v>
      </c>
      <c r="I478" s="8">
        <v>0</v>
      </c>
      <c r="J478" s="9">
        <v>0</v>
      </c>
      <c r="K478" s="18">
        <v>4.6699999999999998E-2</v>
      </c>
      <c r="L478" s="8">
        <v>2523.5441000000001</v>
      </c>
      <c r="M478" s="9">
        <v>2630832</v>
      </c>
      <c r="N478" s="29">
        <v>21.302499999999998</v>
      </c>
      <c r="O478" s="30">
        <v>21.302499999999998</v>
      </c>
      <c r="P478" s="30">
        <v>19.73</v>
      </c>
      <c r="Q478" s="30">
        <v>20.61</v>
      </c>
      <c r="R478" s="31">
        <v>-3.2500000000000001E-2</v>
      </c>
    </row>
    <row r="479" spans="1:18" x14ac:dyDescent="0.2">
      <c r="A479" s="11">
        <v>44651</v>
      </c>
      <c r="B479" s="5" t="s">
        <v>243</v>
      </c>
      <c r="C479" s="10">
        <v>44621</v>
      </c>
      <c r="D479" s="5" t="s">
        <v>182</v>
      </c>
      <c r="E479" s="18">
        <v>1.5699999999999999E-2</v>
      </c>
      <c r="F479" s="8">
        <v>2606.7498000000001</v>
      </c>
      <c r="G479" s="9">
        <v>2734663</v>
      </c>
      <c r="H479" s="18">
        <v>0</v>
      </c>
      <c r="I479" s="8">
        <v>0</v>
      </c>
      <c r="J479" s="9">
        <v>0</v>
      </c>
      <c r="K479" s="18">
        <v>1.5699999999999999E-2</v>
      </c>
      <c r="L479" s="8">
        <v>2606.7498000000001</v>
      </c>
      <c r="M479" s="9">
        <v>2734663</v>
      </c>
      <c r="N479" s="29">
        <v>20.61</v>
      </c>
      <c r="O479" s="30">
        <v>20.942499999999999</v>
      </c>
      <c r="P479" s="30">
        <v>20.212499999999999</v>
      </c>
      <c r="Q479" s="30">
        <v>20.56</v>
      </c>
      <c r="R479" s="31">
        <v>-2.3999999999999998E-3</v>
      </c>
    </row>
    <row r="480" spans="1:18" x14ac:dyDescent="0.2">
      <c r="A480" s="11">
        <v>44652</v>
      </c>
      <c r="B480" s="5" t="s">
        <v>241</v>
      </c>
      <c r="C480" s="10">
        <v>44652</v>
      </c>
      <c r="D480" s="5" t="s">
        <v>183</v>
      </c>
      <c r="E480" s="18">
        <v>0.1085</v>
      </c>
      <c r="F480" s="8">
        <v>2216.2710999999999</v>
      </c>
      <c r="G480" s="9">
        <v>2796674</v>
      </c>
      <c r="H480" s="18">
        <v>0</v>
      </c>
      <c r="I480" s="8">
        <v>0</v>
      </c>
      <c r="J480" s="9">
        <v>0</v>
      </c>
      <c r="K480" s="18">
        <v>0.1085</v>
      </c>
      <c r="L480" s="8">
        <v>2216.2710999999999</v>
      </c>
      <c r="M480" s="9">
        <v>2796674</v>
      </c>
      <c r="N480" s="29">
        <v>20.56</v>
      </c>
      <c r="O480" s="30">
        <v>20.855</v>
      </c>
      <c r="P480" s="30">
        <v>18.12</v>
      </c>
      <c r="Q480" s="30">
        <v>18.434999999999999</v>
      </c>
      <c r="R480" s="31">
        <v>-0.10340000000000001</v>
      </c>
    </row>
    <row r="481" spans="1:18" x14ac:dyDescent="0.2">
      <c r="A481" s="11">
        <v>44655</v>
      </c>
      <c r="B481" s="5" t="s">
        <v>244</v>
      </c>
      <c r="C481" s="10">
        <v>44652</v>
      </c>
      <c r="D481" s="5" t="s">
        <v>183</v>
      </c>
      <c r="E481" s="18">
        <v>6.9000000000000006E-2</v>
      </c>
      <c r="F481" s="8">
        <v>2411.1691999999998</v>
      </c>
      <c r="G481" s="9">
        <v>3007334</v>
      </c>
      <c r="H481" s="18">
        <v>0</v>
      </c>
      <c r="I481" s="8">
        <v>0</v>
      </c>
      <c r="J481" s="9">
        <v>0</v>
      </c>
      <c r="K481" s="18">
        <v>6.9000000000000006E-2</v>
      </c>
      <c r="L481" s="8">
        <v>2411.1691999999998</v>
      </c>
      <c r="M481" s="9">
        <v>3007334</v>
      </c>
      <c r="N481" s="29">
        <v>18.434999999999999</v>
      </c>
      <c r="O481" s="30">
        <v>18.824999999999999</v>
      </c>
      <c r="P481" s="30">
        <v>17.592500000000001</v>
      </c>
      <c r="Q481" s="30">
        <v>17.907499999999999</v>
      </c>
      <c r="R481" s="31">
        <v>-2.86E-2</v>
      </c>
    </row>
    <row r="482" spans="1:18" x14ac:dyDescent="0.2">
      <c r="A482" s="11">
        <v>44656</v>
      </c>
      <c r="B482" s="5" t="s">
        <v>242</v>
      </c>
      <c r="C482" s="10">
        <v>44652</v>
      </c>
      <c r="D482" s="5" t="s">
        <v>183</v>
      </c>
      <c r="E482" s="18">
        <v>7.1999999999999995E-2</v>
      </c>
      <c r="F482" s="8">
        <v>2310.9110999999998</v>
      </c>
      <c r="G482" s="9">
        <v>2785309</v>
      </c>
      <c r="H482" s="18">
        <v>0</v>
      </c>
      <c r="I482" s="8">
        <v>0</v>
      </c>
      <c r="J482" s="9">
        <v>0</v>
      </c>
      <c r="K482" s="18">
        <v>7.1999999999999995E-2</v>
      </c>
      <c r="L482" s="8">
        <v>2310.9110999999998</v>
      </c>
      <c r="M482" s="9">
        <v>2785309</v>
      </c>
      <c r="N482" s="29">
        <v>17.907499999999999</v>
      </c>
      <c r="O482" s="30">
        <v>18.63</v>
      </c>
      <c r="P482" s="30">
        <v>16.79</v>
      </c>
      <c r="Q482" s="30">
        <v>18.487500000000001</v>
      </c>
      <c r="R482" s="31">
        <v>3.2399999999999998E-2</v>
      </c>
    </row>
    <row r="483" spans="1:18" x14ac:dyDescent="0.2">
      <c r="A483" s="11">
        <v>44657</v>
      </c>
      <c r="B483" s="5" t="s">
        <v>240</v>
      </c>
      <c r="C483" s="10">
        <v>44652</v>
      </c>
      <c r="D483" s="5" t="s">
        <v>183</v>
      </c>
      <c r="E483" s="18">
        <v>3.9100000000000003E-2</v>
      </c>
      <c r="F483" s="8">
        <v>2546.9931999999999</v>
      </c>
      <c r="G483" s="9">
        <v>2738357</v>
      </c>
      <c r="H483" s="18">
        <v>0</v>
      </c>
      <c r="I483" s="8">
        <v>0</v>
      </c>
      <c r="J483" s="9">
        <v>0</v>
      </c>
      <c r="K483" s="18">
        <v>3.9100000000000003E-2</v>
      </c>
      <c r="L483" s="8">
        <v>2546.9931999999999</v>
      </c>
      <c r="M483" s="9">
        <v>2738357</v>
      </c>
      <c r="N483" s="29">
        <v>18.487500000000001</v>
      </c>
      <c r="O483" s="30">
        <v>19.282499999999999</v>
      </c>
      <c r="P483" s="30">
        <v>16.809999999999999</v>
      </c>
      <c r="Q483" s="30">
        <v>19.022500000000001</v>
      </c>
      <c r="R483" s="31">
        <v>2.8899999999999999E-2</v>
      </c>
    </row>
    <row r="484" spans="1:18" x14ac:dyDescent="0.2">
      <c r="A484" s="11">
        <v>44658</v>
      </c>
      <c r="B484" s="5" t="s">
        <v>243</v>
      </c>
      <c r="C484" s="10">
        <v>44652</v>
      </c>
      <c r="D484" s="5" t="s">
        <v>183</v>
      </c>
      <c r="E484" s="18">
        <v>1.6500000000000001E-2</v>
      </c>
      <c r="F484" s="8">
        <v>2629.2592</v>
      </c>
      <c r="G484" s="9">
        <v>2703564</v>
      </c>
      <c r="H484" s="18">
        <v>0</v>
      </c>
      <c r="I484" s="8">
        <v>0</v>
      </c>
      <c r="J484" s="9">
        <v>0</v>
      </c>
      <c r="K484" s="18">
        <v>1.6500000000000001E-2</v>
      </c>
      <c r="L484" s="8">
        <v>2629.2592</v>
      </c>
      <c r="M484" s="9">
        <v>2703564</v>
      </c>
      <c r="N484" s="29">
        <v>19.022500000000001</v>
      </c>
      <c r="O484" s="30">
        <v>19.489999999999998</v>
      </c>
      <c r="P484" s="30">
        <v>17.717500000000001</v>
      </c>
      <c r="Q484" s="30">
        <v>18.997499999999999</v>
      </c>
      <c r="R484" s="31">
        <v>-1.2999999999999999E-3</v>
      </c>
    </row>
    <row r="485" spans="1:18" x14ac:dyDescent="0.2">
      <c r="A485" s="11">
        <v>44659</v>
      </c>
      <c r="B485" s="5" t="s">
        <v>241</v>
      </c>
      <c r="C485" s="10">
        <v>44652</v>
      </c>
      <c r="D485" s="5" t="s">
        <v>183</v>
      </c>
      <c r="E485" s="18">
        <v>7.9100000000000004E-2</v>
      </c>
      <c r="F485" s="8">
        <v>2415.8344999999999</v>
      </c>
      <c r="G485" s="9">
        <v>2522185</v>
      </c>
      <c r="H485" s="18">
        <v>0</v>
      </c>
      <c r="I485" s="8">
        <v>0</v>
      </c>
      <c r="J485" s="9">
        <v>0</v>
      </c>
      <c r="K485" s="18">
        <v>7.9100000000000004E-2</v>
      </c>
      <c r="L485" s="8">
        <v>2415.8344999999999</v>
      </c>
      <c r="M485" s="9">
        <v>2522185</v>
      </c>
      <c r="N485" s="29">
        <v>18.997499999999999</v>
      </c>
      <c r="O485" s="30">
        <v>20.087499999999999</v>
      </c>
      <c r="P485" s="30">
        <v>17.53</v>
      </c>
      <c r="Q485" s="30">
        <v>17.6875</v>
      </c>
      <c r="R485" s="31">
        <v>-6.9000000000000006E-2</v>
      </c>
    </row>
    <row r="486" spans="1:18" x14ac:dyDescent="0.2">
      <c r="A486" s="11">
        <v>44662</v>
      </c>
      <c r="B486" s="5" t="s">
        <v>244</v>
      </c>
      <c r="C486" s="10">
        <v>44652</v>
      </c>
      <c r="D486" s="5" t="s">
        <v>183</v>
      </c>
      <c r="E486" s="18">
        <v>4.2299999999999997E-2</v>
      </c>
      <c r="F486" s="8">
        <v>2536.1529</v>
      </c>
      <c r="G486" s="9">
        <v>2588957</v>
      </c>
      <c r="H486" s="18">
        <v>0</v>
      </c>
      <c r="I486" s="8">
        <v>0</v>
      </c>
      <c r="J486" s="9">
        <v>0</v>
      </c>
      <c r="K486" s="18">
        <v>4.2299999999999997E-2</v>
      </c>
      <c r="L486" s="8">
        <v>2536.1529</v>
      </c>
      <c r="M486" s="9">
        <v>2588957</v>
      </c>
      <c r="N486" s="29">
        <v>17.6875</v>
      </c>
      <c r="O486" s="30">
        <v>19.145</v>
      </c>
      <c r="P486" s="30">
        <v>16.642499999999998</v>
      </c>
      <c r="Q486" s="30">
        <v>18.27</v>
      </c>
      <c r="R486" s="31">
        <v>3.2899999999999999E-2</v>
      </c>
    </row>
    <row r="487" spans="1:18" x14ac:dyDescent="0.2">
      <c r="A487" s="11">
        <v>44663</v>
      </c>
      <c r="B487" s="5" t="s">
        <v>242</v>
      </c>
      <c r="C487" s="10">
        <v>44652</v>
      </c>
      <c r="D487" s="5" t="s">
        <v>183</v>
      </c>
      <c r="E487" s="18">
        <v>4.0099999999999997E-2</v>
      </c>
      <c r="F487" s="8">
        <v>2585.2887000000001</v>
      </c>
      <c r="G487" s="9">
        <v>2648645</v>
      </c>
      <c r="H487" s="18">
        <v>0</v>
      </c>
      <c r="I487" s="8">
        <v>0</v>
      </c>
      <c r="J487" s="9">
        <v>0</v>
      </c>
      <c r="K487" s="18">
        <v>4.0099999999999997E-2</v>
      </c>
      <c r="L487" s="8">
        <v>2585.2887000000001</v>
      </c>
      <c r="M487" s="9">
        <v>2648645</v>
      </c>
      <c r="N487" s="29">
        <v>18.27</v>
      </c>
      <c r="O487" s="30">
        <v>18.672499999999999</v>
      </c>
      <c r="P487" s="30">
        <v>15.085000000000001</v>
      </c>
      <c r="Q487" s="30">
        <v>18.157499999999999</v>
      </c>
      <c r="R487" s="31">
        <v>-6.1999999999999998E-3</v>
      </c>
    </row>
    <row r="488" spans="1:18" x14ac:dyDescent="0.2">
      <c r="A488" s="11">
        <v>44664</v>
      </c>
      <c r="B488" s="5" t="s">
        <v>240</v>
      </c>
      <c r="C488" s="10">
        <v>44652</v>
      </c>
      <c r="D488" s="5" t="s">
        <v>183</v>
      </c>
      <c r="E488" s="18">
        <v>2.1600000000000001E-2</v>
      </c>
      <c r="F488" s="8">
        <v>2436.7345</v>
      </c>
      <c r="G488" s="9">
        <v>2648288</v>
      </c>
      <c r="H488" s="18">
        <v>0</v>
      </c>
      <c r="I488" s="8">
        <v>0</v>
      </c>
      <c r="J488" s="9">
        <v>0</v>
      </c>
      <c r="K488" s="18">
        <v>2.1600000000000001E-2</v>
      </c>
      <c r="L488" s="8">
        <v>2436.7345</v>
      </c>
      <c r="M488" s="9">
        <v>2648288</v>
      </c>
      <c r="N488" s="29">
        <v>18.157499999999999</v>
      </c>
      <c r="O488" s="30">
        <v>18.4025</v>
      </c>
      <c r="P488" s="30">
        <v>16.192499999999999</v>
      </c>
      <c r="Q488" s="30">
        <v>17.785</v>
      </c>
      <c r="R488" s="31">
        <v>-2.0500000000000001E-2</v>
      </c>
    </row>
    <row r="489" spans="1:18" x14ac:dyDescent="0.2">
      <c r="A489" s="11">
        <v>44669</v>
      </c>
      <c r="B489" s="5" t="s">
        <v>244</v>
      </c>
      <c r="C489" s="10">
        <v>44652</v>
      </c>
      <c r="D489" s="5" t="s">
        <v>183</v>
      </c>
      <c r="E489" s="18">
        <v>6.7599999999999993E-2</v>
      </c>
      <c r="F489" s="8">
        <v>2414.0156999999999</v>
      </c>
      <c r="G489" s="9">
        <v>2469445</v>
      </c>
      <c r="H489" s="18">
        <v>0</v>
      </c>
      <c r="I489" s="8">
        <v>0</v>
      </c>
      <c r="J489" s="9">
        <v>0</v>
      </c>
      <c r="K489" s="18">
        <v>6.7599999999999993E-2</v>
      </c>
      <c r="L489" s="8">
        <v>2414.0156999999999</v>
      </c>
      <c r="M489" s="9">
        <v>2469445</v>
      </c>
      <c r="N489" s="29">
        <v>17.785</v>
      </c>
      <c r="O489" s="30">
        <v>20.482500000000002</v>
      </c>
      <c r="P489" s="30">
        <v>17.785</v>
      </c>
      <c r="Q489" s="30">
        <v>19.335000000000001</v>
      </c>
      <c r="R489" s="31">
        <v>8.72E-2</v>
      </c>
    </row>
    <row r="490" spans="1:18" x14ac:dyDescent="0.2">
      <c r="A490" s="11">
        <v>44670</v>
      </c>
      <c r="B490" s="5" t="s">
        <v>242</v>
      </c>
      <c r="C490" s="10">
        <v>44652</v>
      </c>
      <c r="D490" s="5" t="s">
        <v>183</v>
      </c>
      <c r="E490" s="18">
        <v>6.3200000000000006E-2</v>
      </c>
      <c r="F490" s="8">
        <v>668.09889999999996</v>
      </c>
      <c r="G490" s="9">
        <v>712795</v>
      </c>
      <c r="H490" s="18">
        <v>0</v>
      </c>
      <c r="I490" s="8">
        <v>0</v>
      </c>
      <c r="J490" s="9">
        <v>0</v>
      </c>
      <c r="K490" s="18">
        <v>6.3200000000000006E-2</v>
      </c>
      <c r="L490" s="8">
        <v>668.09889999999996</v>
      </c>
      <c r="M490" s="9">
        <v>712795</v>
      </c>
      <c r="N490" s="29">
        <v>19.335000000000001</v>
      </c>
      <c r="O490" s="30">
        <v>20.807500000000001</v>
      </c>
      <c r="P490" s="30">
        <v>14.6275</v>
      </c>
      <c r="Q490" s="30">
        <v>19.774999999999999</v>
      </c>
      <c r="R490" s="31">
        <v>2.2800000000000001E-2</v>
      </c>
    </row>
    <row r="491" spans="1:18" x14ac:dyDescent="0.2">
      <c r="A491" s="11">
        <v>44671</v>
      </c>
      <c r="B491" s="5" t="s">
        <v>240</v>
      </c>
      <c r="C491" s="10">
        <v>44652</v>
      </c>
      <c r="D491" s="5" t="s">
        <v>183</v>
      </c>
      <c r="E491" s="18">
        <v>4.8800000000000003E-2</v>
      </c>
      <c r="F491" s="8">
        <v>148.20169999999999</v>
      </c>
      <c r="G491" s="9">
        <v>162333</v>
      </c>
      <c r="H491" s="18">
        <v>0</v>
      </c>
      <c r="I491" s="8">
        <v>0</v>
      </c>
      <c r="J491" s="9">
        <v>0</v>
      </c>
      <c r="K491" s="18">
        <v>4.8800000000000003E-2</v>
      </c>
      <c r="L491" s="8">
        <v>148.20169999999999</v>
      </c>
      <c r="M491" s="9">
        <v>162333</v>
      </c>
      <c r="N491" s="29">
        <v>19.774999999999999</v>
      </c>
      <c r="O491" s="30">
        <v>20.265000000000001</v>
      </c>
      <c r="P491" s="30">
        <v>17.835000000000001</v>
      </c>
      <c r="Q491" s="30">
        <v>18.672499999999999</v>
      </c>
      <c r="R491" s="31">
        <v>-5.5800000000000002E-2</v>
      </c>
    </row>
    <row r="492" spans="1:18" x14ac:dyDescent="0.2">
      <c r="A492" s="11">
        <v>44672</v>
      </c>
      <c r="B492" s="5" t="s">
        <v>243</v>
      </c>
      <c r="C492" s="10">
        <v>44652</v>
      </c>
      <c r="D492" s="5" t="s">
        <v>183</v>
      </c>
      <c r="E492" s="18">
        <v>6.0100000000000001E-2</v>
      </c>
      <c r="F492" s="8">
        <v>1112.0579</v>
      </c>
      <c r="G492" s="9">
        <v>1231005</v>
      </c>
      <c r="H492" s="18">
        <v>0</v>
      </c>
      <c r="I492" s="8">
        <v>0</v>
      </c>
      <c r="J492" s="9">
        <v>0</v>
      </c>
      <c r="K492" s="18">
        <v>6.0100000000000001E-2</v>
      </c>
      <c r="L492" s="8">
        <v>1112.0579</v>
      </c>
      <c r="M492" s="9">
        <v>1231005</v>
      </c>
      <c r="N492" s="29">
        <v>18.672499999999999</v>
      </c>
      <c r="O492" s="30">
        <v>18.672499999999999</v>
      </c>
      <c r="P492" s="30">
        <v>13.35</v>
      </c>
      <c r="Q492" s="30">
        <v>17.852499999999999</v>
      </c>
      <c r="R492" s="31">
        <v>-4.3900000000000002E-2</v>
      </c>
    </row>
    <row r="493" spans="1:18" x14ac:dyDescent="0.2">
      <c r="A493" s="11">
        <v>44673</v>
      </c>
      <c r="B493" s="5" t="s">
        <v>241</v>
      </c>
      <c r="C493" s="10">
        <v>44652</v>
      </c>
      <c r="D493" s="5" t="s">
        <v>183</v>
      </c>
      <c r="E493" s="18">
        <v>0.27579999999999999</v>
      </c>
      <c r="F493" s="8">
        <v>274.9248</v>
      </c>
      <c r="G493" s="9">
        <v>296600</v>
      </c>
      <c r="H493" s="18">
        <v>0</v>
      </c>
      <c r="I493" s="8">
        <v>0</v>
      </c>
      <c r="J493" s="9">
        <v>0</v>
      </c>
      <c r="K493" s="18">
        <v>0.27579999999999999</v>
      </c>
      <c r="L493" s="8">
        <v>274.9248</v>
      </c>
      <c r="M493" s="9">
        <v>296600</v>
      </c>
      <c r="N493" s="29">
        <v>17.852499999999999</v>
      </c>
      <c r="O493" s="30">
        <v>18.760000000000002</v>
      </c>
      <c r="P493" s="30">
        <v>17.8125</v>
      </c>
      <c r="Q493" s="30">
        <v>18.352499999999999</v>
      </c>
      <c r="R493" s="31">
        <v>2.8000000000000001E-2</v>
      </c>
    </row>
    <row r="494" spans="1:18" x14ac:dyDescent="0.2">
      <c r="A494" s="11">
        <v>44676</v>
      </c>
      <c r="B494" s="5" t="s">
        <v>244</v>
      </c>
      <c r="C494" s="10">
        <v>44652</v>
      </c>
      <c r="D494" s="5" t="s">
        <v>183</v>
      </c>
      <c r="E494" s="18">
        <v>4.87E-2</v>
      </c>
      <c r="F494" s="8">
        <v>289.44349999999997</v>
      </c>
      <c r="G494" s="9">
        <v>308900</v>
      </c>
      <c r="H494" s="18">
        <v>0</v>
      </c>
      <c r="I494" s="8">
        <v>0</v>
      </c>
      <c r="J494" s="9">
        <v>0</v>
      </c>
      <c r="K494" s="18">
        <v>4.87E-2</v>
      </c>
      <c r="L494" s="8">
        <v>289.44349999999997</v>
      </c>
      <c r="M494" s="9">
        <v>308900</v>
      </c>
      <c r="N494" s="29">
        <v>18.352499999999999</v>
      </c>
      <c r="O494" s="30">
        <v>21.754999999999999</v>
      </c>
      <c r="P494" s="30">
        <v>18.352499999999999</v>
      </c>
      <c r="Q494" s="30">
        <v>21.2575</v>
      </c>
      <c r="R494" s="31">
        <v>0.1583</v>
      </c>
    </row>
    <row r="495" spans="1:18" x14ac:dyDescent="0.2">
      <c r="A495" s="11">
        <v>44677</v>
      </c>
      <c r="B495" s="5" t="s">
        <v>242</v>
      </c>
      <c r="C495" s="10">
        <v>44652</v>
      </c>
      <c r="D495" s="5" t="s">
        <v>183</v>
      </c>
      <c r="E495" s="18">
        <v>8.3299999999999999E-2</v>
      </c>
      <c r="F495" s="8">
        <v>639.05930000000001</v>
      </c>
      <c r="G495" s="9">
        <v>684528</v>
      </c>
      <c r="H495" s="18">
        <v>0</v>
      </c>
      <c r="I495" s="8">
        <v>0</v>
      </c>
      <c r="J495" s="9">
        <v>0</v>
      </c>
      <c r="K495" s="18">
        <v>8.3299999999999999E-2</v>
      </c>
      <c r="L495" s="8">
        <v>639.05930000000001</v>
      </c>
      <c r="M495" s="9">
        <v>684528</v>
      </c>
      <c r="N495" s="29">
        <v>21.2575</v>
      </c>
      <c r="O495" s="30">
        <v>21.2575</v>
      </c>
      <c r="P495" s="30">
        <v>19.004999999999999</v>
      </c>
      <c r="Q495" s="30">
        <v>19.1875</v>
      </c>
      <c r="R495" s="31">
        <v>-9.74E-2</v>
      </c>
    </row>
    <row r="496" spans="1:18" x14ac:dyDescent="0.2">
      <c r="A496" s="11">
        <v>44678</v>
      </c>
      <c r="B496" s="5" t="s">
        <v>240</v>
      </c>
      <c r="C496" s="10">
        <v>44652</v>
      </c>
      <c r="D496" s="5" t="s">
        <v>183</v>
      </c>
      <c r="E496" s="18">
        <v>7.8299999999999995E-2</v>
      </c>
      <c r="F496" s="8">
        <v>378.28190000000001</v>
      </c>
      <c r="G496" s="9">
        <v>425605</v>
      </c>
      <c r="H496" s="18">
        <v>0</v>
      </c>
      <c r="I496" s="8">
        <v>0</v>
      </c>
      <c r="J496" s="9">
        <v>0</v>
      </c>
      <c r="K496" s="18">
        <v>7.8299999999999995E-2</v>
      </c>
      <c r="L496" s="8">
        <v>378.28190000000001</v>
      </c>
      <c r="M496" s="9">
        <v>425605</v>
      </c>
      <c r="N496" s="29">
        <v>19.1875</v>
      </c>
      <c r="O496" s="30">
        <v>21.364999999999998</v>
      </c>
      <c r="P496" s="30">
        <v>19.1875</v>
      </c>
      <c r="Q496" s="30">
        <v>20.605</v>
      </c>
      <c r="R496" s="31">
        <v>7.3899999999999993E-2</v>
      </c>
    </row>
    <row r="497" spans="1:18" x14ac:dyDescent="0.2">
      <c r="A497" s="11">
        <v>44679</v>
      </c>
      <c r="B497" s="5" t="s">
        <v>243</v>
      </c>
      <c r="C497" s="10">
        <v>44652</v>
      </c>
      <c r="D497" s="5" t="s">
        <v>183</v>
      </c>
      <c r="E497" s="18">
        <v>3.0499999999999999E-2</v>
      </c>
      <c r="F497" s="8">
        <v>687.03420000000006</v>
      </c>
      <c r="G497" s="9">
        <v>758170</v>
      </c>
      <c r="H497" s="18">
        <v>0</v>
      </c>
      <c r="I497" s="8">
        <v>0</v>
      </c>
      <c r="J497" s="9">
        <v>0</v>
      </c>
      <c r="K497" s="18">
        <v>3.0499999999999999E-2</v>
      </c>
      <c r="L497" s="8">
        <v>687.03420000000006</v>
      </c>
      <c r="M497" s="9">
        <v>758170</v>
      </c>
      <c r="N497" s="29">
        <v>20.605</v>
      </c>
      <c r="O497" s="30">
        <v>20.605</v>
      </c>
      <c r="P497" s="30">
        <v>19.022500000000001</v>
      </c>
      <c r="Q497" s="30">
        <v>19.377500000000001</v>
      </c>
      <c r="R497" s="31">
        <v>-5.96E-2</v>
      </c>
    </row>
    <row r="498" spans="1:18" x14ac:dyDescent="0.2">
      <c r="A498" s="11">
        <v>44680</v>
      </c>
      <c r="B498" s="5" t="s">
        <v>241</v>
      </c>
      <c r="C498" s="10">
        <v>44652</v>
      </c>
      <c r="D498" s="5" t="s">
        <v>183</v>
      </c>
      <c r="E498" s="18">
        <v>9.1499999999999998E-2</v>
      </c>
      <c r="F498" s="8">
        <v>155.48750000000001</v>
      </c>
      <c r="G498" s="9">
        <v>167136</v>
      </c>
      <c r="H498" s="18">
        <v>0</v>
      </c>
      <c r="I498" s="8">
        <v>0</v>
      </c>
      <c r="J498" s="9">
        <v>0</v>
      </c>
      <c r="K498" s="18">
        <v>9.1499999999999998E-2</v>
      </c>
      <c r="L498" s="8">
        <v>155.48750000000001</v>
      </c>
      <c r="M498" s="9">
        <v>167136</v>
      </c>
      <c r="N498" s="29">
        <v>19.377500000000001</v>
      </c>
      <c r="O498" s="30">
        <v>19.647500000000001</v>
      </c>
      <c r="P498" s="30">
        <v>18.2075</v>
      </c>
      <c r="Q498" s="30">
        <v>19.414999999999999</v>
      </c>
      <c r="R498" s="31">
        <v>1.9E-3</v>
      </c>
    </row>
    <row r="499" spans="1:18" x14ac:dyDescent="0.2">
      <c r="A499" s="11">
        <v>44683</v>
      </c>
      <c r="B499" s="5" t="s">
        <v>244</v>
      </c>
      <c r="C499" s="10">
        <v>44682</v>
      </c>
      <c r="D499" s="5" t="s">
        <v>183</v>
      </c>
      <c r="E499" s="18">
        <v>6.7199999999999996E-2</v>
      </c>
      <c r="F499" s="8">
        <v>325.447</v>
      </c>
      <c r="G499" s="9">
        <v>350600</v>
      </c>
      <c r="H499" s="18">
        <v>0</v>
      </c>
      <c r="I499" s="8">
        <v>0</v>
      </c>
      <c r="J499" s="9">
        <v>0</v>
      </c>
      <c r="K499" s="18">
        <v>6.7199999999999996E-2</v>
      </c>
      <c r="L499" s="8">
        <v>325.447</v>
      </c>
      <c r="M499" s="9">
        <v>350600</v>
      </c>
      <c r="N499" s="29">
        <v>19.414999999999999</v>
      </c>
      <c r="O499" s="30">
        <v>21.0625</v>
      </c>
      <c r="P499" s="30">
        <v>19.414999999999999</v>
      </c>
      <c r="Q499" s="30">
        <v>20.282499999999999</v>
      </c>
      <c r="R499" s="31">
        <v>4.4699999999999997E-2</v>
      </c>
    </row>
    <row r="500" spans="1:18" x14ac:dyDescent="0.2">
      <c r="A500" s="11">
        <v>44685</v>
      </c>
      <c r="B500" s="5" t="s">
        <v>240</v>
      </c>
      <c r="C500" s="10">
        <v>44682</v>
      </c>
      <c r="D500" s="5" t="s">
        <v>183</v>
      </c>
      <c r="E500" s="18">
        <v>6.83E-2</v>
      </c>
      <c r="F500" s="8">
        <v>399.0684</v>
      </c>
      <c r="G500" s="9">
        <v>452102</v>
      </c>
      <c r="H500" s="18">
        <v>0</v>
      </c>
      <c r="I500" s="8">
        <v>0</v>
      </c>
      <c r="J500" s="9">
        <v>0</v>
      </c>
      <c r="K500" s="18">
        <v>6.83E-2</v>
      </c>
      <c r="L500" s="8">
        <v>399.0684</v>
      </c>
      <c r="M500" s="9">
        <v>452102</v>
      </c>
      <c r="N500" s="29">
        <v>20.282499999999999</v>
      </c>
      <c r="O500" s="30">
        <v>22.387499999999999</v>
      </c>
      <c r="P500" s="30">
        <v>18.427499999999998</v>
      </c>
      <c r="Q500" s="30">
        <v>21.877500000000001</v>
      </c>
      <c r="R500" s="31">
        <v>7.8600000000000003E-2</v>
      </c>
    </row>
    <row r="501" spans="1:18" x14ac:dyDescent="0.2">
      <c r="A501" s="11">
        <v>44686</v>
      </c>
      <c r="B501" s="5" t="s">
        <v>243</v>
      </c>
      <c r="C501" s="10">
        <v>44682</v>
      </c>
      <c r="D501" s="5" t="s">
        <v>183</v>
      </c>
      <c r="E501" s="18">
        <v>2.1600000000000001E-2</v>
      </c>
      <c r="F501" s="8">
        <v>493.92039999999997</v>
      </c>
      <c r="G501" s="9">
        <v>567848</v>
      </c>
      <c r="H501" s="18">
        <v>0</v>
      </c>
      <c r="I501" s="8">
        <v>0</v>
      </c>
      <c r="J501" s="9">
        <v>0</v>
      </c>
      <c r="K501" s="18">
        <v>2.1600000000000001E-2</v>
      </c>
      <c r="L501" s="8">
        <v>493.92039999999997</v>
      </c>
      <c r="M501" s="9">
        <v>567848</v>
      </c>
      <c r="N501" s="29">
        <v>21.877500000000001</v>
      </c>
      <c r="O501" s="30">
        <v>21.877500000000001</v>
      </c>
      <c r="P501" s="30">
        <v>19.614999999999998</v>
      </c>
      <c r="Q501" s="30">
        <v>20.2925</v>
      </c>
      <c r="R501" s="31">
        <v>-7.2400000000000006E-2</v>
      </c>
    </row>
    <row r="502" spans="1:18" x14ac:dyDescent="0.2">
      <c r="A502" s="11">
        <v>44687</v>
      </c>
      <c r="B502" s="5" t="s">
        <v>241</v>
      </c>
      <c r="C502" s="10">
        <v>44682</v>
      </c>
      <c r="D502" s="5" t="s">
        <v>183</v>
      </c>
      <c r="E502" s="18">
        <v>7.22E-2</v>
      </c>
      <c r="F502" s="8">
        <v>183.13210000000001</v>
      </c>
      <c r="G502" s="9">
        <v>202167</v>
      </c>
      <c r="H502" s="18">
        <v>0</v>
      </c>
      <c r="I502" s="8">
        <v>0</v>
      </c>
      <c r="J502" s="9">
        <v>0</v>
      </c>
      <c r="K502" s="18">
        <v>7.22E-2</v>
      </c>
      <c r="L502" s="8">
        <v>183.13210000000001</v>
      </c>
      <c r="M502" s="9">
        <v>202167</v>
      </c>
      <c r="N502" s="29">
        <v>20.2925</v>
      </c>
      <c r="O502" s="30">
        <v>21.81</v>
      </c>
      <c r="P502" s="30">
        <v>19.3325</v>
      </c>
      <c r="Q502" s="30">
        <v>21.25</v>
      </c>
      <c r="R502" s="31">
        <v>4.7199999999999999E-2</v>
      </c>
    </row>
    <row r="503" spans="1:18" x14ac:dyDescent="0.2">
      <c r="A503" s="11">
        <v>44690</v>
      </c>
      <c r="B503" s="5" t="s">
        <v>244</v>
      </c>
      <c r="C503" s="10">
        <v>44682</v>
      </c>
      <c r="D503" s="5" t="s">
        <v>183</v>
      </c>
      <c r="E503" s="18">
        <v>1.3299999999999999E-2</v>
      </c>
      <c r="F503" s="8">
        <v>23.6435</v>
      </c>
      <c r="G503" s="9">
        <v>26301</v>
      </c>
      <c r="H503" s="18">
        <v>0</v>
      </c>
      <c r="I503" s="8">
        <v>0</v>
      </c>
      <c r="J503" s="9">
        <v>0</v>
      </c>
      <c r="K503" s="18">
        <v>1.3299999999999999E-2</v>
      </c>
      <c r="L503" s="8">
        <v>23.6435</v>
      </c>
      <c r="M503" s="9">
        <v>26301</v>
      </c>
      <c r="N503" s="29">
        <v>21.25</v>
      </c>
      <c r="O503" s="30">
        <v>22.52</v>
      </c>
      <c r="P503" s="30">
        <v>18.96</v>
      </c>
      <c r="Q503" s="30">
        <v>22.032499999999999</v>
      </c>
      <c r="R503" s="31">
        <v>3.6799999999999999E-2</v>
      </c>
    </row>
    <row r="504" spans="1:18" x14ac:dyDescent="0.2">
      <c r="A504" s="11">
        <v>44691</v>
      </c>
      <c r="B504" s="5" t="s">
        <v>242</v>
      </c>
      <c r="C504" s="10">
        <v>44682</v>
      </c>
      <c r="D504" s="5" t="s">
        <v>183</v>
      </c>
      <c r="E504" s="18">
        <v>7.1000000000000004E-3</v>
      </c>
      <c r="F504" s="8">
        <v>4.5784000000000002</v>
      </c>
      <c r="G504" s="9">
        <v>5205</v>
      </c>
      <c r="H504" s="18">
        <v>0</v>
      </c>
      <c r="I504" s="8">
        <v>0</v>
      </c>
      <c r="J504" s="9">
        <v>0</v>
      </c>
      <c r="K504" s="18">
        <v>7.1000000000000004E-3</v>
      </c>
      <c r="L504" s="8">
        <v>4.5784000000000002</v>
      </c>
      <c r="M504" s="9">
        <v>5205</v>
      </c>
      <c r="N504" s="29">
        <v>22.032499999999999</v>
      </c>
      <c r="O504" s="30">
        <v>22.515000000000001</v>
      </c>
      <c r="P504" s="30">
        <v>21.217500000000001</v>
      </c>
      <c r="Q504" s="30">
        <v>22.302499999999998</v>
      </c>
      <c r="R504" s="31">
        <v>1.23E-2</v>
      </c>
    </row>
    <row r="505" spans="1:18" x14ac:dyDescent="0.2">
      <c r="A505" s="11">
        <v>44692</v>
      </c>
      <c r="B505" s="5" t="s">
        <v>240</v>
      </c>
      <c r="C505" s="10">
        <v>44682</v>
      </c>
      <c r="D505" s="5" t="s">
        <v>183</v>
      </c>
      <c r="E505" s="18">
        <v>1.5900000000000001E-2</v>
      </c>
      <c r="F505" s="8">
        <v>70.972200000000001</v>
      </c>
      <c r="G505" s="9">
        <v>84429</v>
      </c>
      <c r="H505" s="18">
        <v>0</v>
      </c>
      <c r="I505" s="8">
        <v>0</v>
      </c>
      <c r="J505" s="9">
        <v>0</v>
      </c>
      <c r="K505" s="18">
        <v>1.5900000000000001E-2</v>
      </c>
      <c r="L505" s="8">
        <v>70.972200000000001</v>
      </c>
      <c r="M505" s="9">
        <v>84429</v>
      </c>
      <c r="N505" s="29">
        <v>22.302499999999998</v>
      </c>
      <c r="O505" s="30">
        <v>24.1875</v>
      </c>
      <c r="P505" s="30">
        <v>20.482500000000002</v>
      </c>
      <c r="Q505" s="30">
        <v>22.802499999999998</v>
      </c>
      <c r="R505" s="31">
        <v>2.24E-2</v>
      </c>
    </row>
    <row r="506" spans="1:18" x14ac:dyDescent="0.2">
      <c r="A506" s="11">
        <v>44693</v>
      </c>
      <c r="B506" s="5" t="s">
        <v>243</v>
      </c>
      <c r="C506" s="10">
        <v>44682</v>
      </c>
      <c r="D506" s="5" t="s">
        <v>183</v>
      </c>
      <c r="E506" s="18">
        <v>8.0999999999999996E-3</v>
      </c>
      <c r="F506" s="8">
        <v>10.005699999999999</v>
      </c>
      <c r="G506" s="9">
        <v>11741</v>
      </c>
      <c r="H506" s="18">
        <v>0</v>
      </c>
      <c r="I506" s="8">
        <v>0</v>
      </c>
      <c r="J506" s="9">
        <v>0</v>
      </c>
      <c r="K506" s="18">
        <v>8.0999999999999996E-3</v>
      </c>
      <c r="L506" s="8">
        <v>10.005699999999999</v>
      </c>
      <c r="M506" s="9">
        <v>11741</v>
      </c>
      <c r="N506" s="29">
        <v>22.802499999999998</v>
      </c>
      <c r="O506" s="30">
        <v>25.315000000000001</v>
      </c>
      <c r="P506" s="30">
        <v>21.15</v>
      </c>
      <c r="Q506" s="30">
        <v>24.265000000000001</v>
      </c>
      <c r="R506" s="31">
        <v>6.4100000000000004E-2</v>
      </c>
    </row>
    <row r="507" spans="1:18" x14ac:dyDescent="0.2">
      <c r="A507" s="11">
        <v>44694</v>
      </c>
      <c r="B507" s="5" t="s">
        <v>241</v>
      </c>
      <c r="C507" s="10">
        <v>44682</v>
      </c>
      <c r="D507" s="5" t="s">
        <v>183</v>
      </c>
      <c r="E507" s="18">
        <v>2.47E-2</v>
      </c>
      <c r="F507" s="8">
        <v>66.724900000000005</v>
      </c>
      <c r="G507" s="9">
        <v>75177</v>
      </c>
      <c r="H507" s="18">
        <v>0</v>
      </c>
      <c r="I507" s="8">
        <v>0</v>
      </c>
      <c r="J507" s="9">
        <v>0</v>
      </c>
      <c r="K507" s="18">
        <v>2.47E-2</v>
      </c>
      <c r="L507" s="8">
        <v>66.724900000000005</v>
      </c>
      <c r="M507" s="9">
        <v>75177</v>
      </c>
      <c r="N507" s="29">
        <v>24.265000000000001</v>
      </c>
      <c r="O507" s="30">
        <v>24.265000000000001</v>
      </c>
      <c r="P507" s="30">
        <v>20.967500000000001</v>
      </c>
      <c r="Q507" s="30">
        <v>23.484999999999999</v>
      </c>
      <c r="R507" s="31">
        <v>-3.2099999999999997E-2</v>
      </c>
    </row>
    <row r="508" spans="1:18" x14ac:dyDescent="0.2">
      <c r="A508" s="11">
        <v>44697</v>
      </c>
      <c r="B508" s="5" t="s">
        <v>244</v>
      </c>
      <c r="C508" s="10">
        <v>44682</v>
      </c>
      <c r="D508" s="5" t="s">
        <v>183</v>
      </c>
      <c r="E508" s="18">
        <v>1.4E-2</v>
      </c>
      <c r="F508" s="8">
        <v>62.182000000000002</v>
      </c>
      <c r="G508" s="9">
        <v>70827</v>
      </c>
      <c r="H508" s="18">
        <v>0</v>
      </c>
      <c r="I508" s="8">
        <v>0</v>
      </c>
      <c r="J508" s="9">
        <v>0</v>
      </c>
      <c r="K508" s="18">
        <v>1.4E-2</v>
      </c>
      <c r="L508" s="8">
        <v>62.182000000000002</v>
      </c>
      <c r="M508" s="9">
        <v>70827</v>
      </c>
      <c r="N508" s="29">
        <v>23.484999999999999</v>
      </c>
      <c r="O508" s="30">
        <v>24.712499999999999</v>
      </c>
      <c r="P508" s="30">
        <v>21.274999999999999</v>
      </c>
      <c r="Q508" s="30">
        <v>24.5275</v>
      </c>
      <c r="R508" s="31">
        <v>4.4400000000000002E-2</v>
      </c>
    </row>
    <row r="509" spans="1:18" x14ac:dyDescent="0.2">
      <c r="A509" s="11">
        <v>44698</v>
      </c>
      <c r="B509" s="5" t="s">
        <v>242</v>
      </c>
      <c r="C509" s="10">
        <v>44682</v>
      </c>
      <c r="D509" s="5" t="s">
        <v>183</v>
      </c>
      <c r="E509" s="18">
        <v>1.4E-2</v>
      </c>
      <c r="F509" s="8">
        <v>72.267600000000002</v>
      </c>
      <c r="G509" s="9">
        <v>81654</v>
      </c>
      <c r="H509" s="18">
        <v>0</v>
      </c>
      <c r="I509" s="8">
        <v>0</v>
      </c>
      <c r="J509" s="9">
        <v>0</v>
      </c>
      <c r="K509" s="18">
        <v>1.4E-2</v>
      </c>
      <c r="L509" s="8">
        <v>72.267600000000002</v>
      </c>
      <c r="M509" s="9">
        <v>81654</v>
      </c>
      <c r="N509" s="29">
        <v>24.5275</v>
      </c>
      <c r="O509" s="30">
        <v>24.84</v>
      </c>
      <c r="P509" s="30">
        <v>17.094999999999999</v>
      </c>
      <c r="Q509" s="30">
        <v>22.7425</v>
      </c>
      <c r="R509" s="31">
        <v>-7.2800000000000004E-2</v>
      </c>
    </row>
    <row r="510" spans="1:18" x14ac:dyDescent="0.2">
      <c r="A510" s="11">
        <v>44699</v>
      </c>
      <c r="B510" s="5" t="s">
        <v>240</v>
      </c>
      <c r="C510" s="10">
        <v>44682</v>
      </c>
      <c r="D510" s="5" t="s">
        <v>183</v>
      </c>
      <c r="E510" s="18">
        <v>2.4199999999999999E-2</v>
      </c>
      <c r="F510" s="8">
        <v>116.4481</v>
      </c>
      <c r="G510" s="9">
        <v>132309</v>
      </c>
      <c r="H510" s="18">
        <v>0</v>
      </c>
      <c r="I510" s="8">
        <v>0</v>
      </c>
      <c r="J510" s="9">
        <v>0</v>
      </c>
      <c r="K510" s="18">
        <v>2.4199999999999999E-2</v>
      </c>
      <c r="L510" s="8">
        <v>116.4481</v>
      </c>
      <c r="M510" s="9">
        <v>132309</v>
      </c>
      <c r="N510" s="29">
        <v>22.7425</v>
      </c>
      <c r="O510" s="30">
        <v>23.06</v>
      </c>
      <c r="P510" s="30">
        <v>21.34</v>
      </c>
      <c r="Q510" s="30">
        <v>22.295000000000002</v>
      </c>
      <c r="R510" s="31">
        <v>-1.9699999999999999E-2</v>
      </c>
    </row>
    <row r="511" spans="1:18" x14ac:dyDescent="0.2">
      <c r="A511" s="11">
        <v>44700</v>
      </c>
      <c r="B511" s="5" t="s">
        <v>243</v>
      </c>
      <c r="C511" s="10">
        <v>44682</v>
      </c>
      <c r="D511" s="5" t="s">
        <v>183</v>
      </c>
      <c r="E511" s="18">
        <v>8.6E-3</v>
      </c>
      <c r="F511" s="8">
        <v>113.2782</v>
      </c>
      <c r="G511" s="9">
        <v>131200</v>
      </c>
      <c r="H511" s="18">
        <v>0</v>
      </c>
      <c r="I511" s="8">
        <v>0</v>
      </c>
      <c r="J511" s="9">
        <v>0</v>
      </c>
      <c r="K511" s="18">
        <v>8.6E-3</v>
      </c>
      <c r="L511" s="8">
        <v>113.2782</v>
      </c>
      <c r="M511" s="9">
        <v>131200</v>
      </c>
      <c r="N511" s="29">
        <v>22.295000000000002</v>
      </c>
      <c r="O511" s="30">
        <v>25.147500000000001</v>
      </c>
      <c r="P511" s="30">
        <v>22.295000000000002</v>
      </c>
      <c r="Q511" s="30">
        <v>24.557500000000001</v>
      </c>
      <c r="R511" s="31">
        <v>0.10150000000000001</v>
      </c>
    </row>
    <row r="512" spans="1:18" x14ac:dyDescent="0.2">
      <c r="A512" s="11">
        <v>44701</v>
      </c>
      <c r="B512" s="5" t="s">
        <v>241</v>
      </c>
      <c r="C512" s="10">
        <v>44682</v>
      </c>
      <c r="D512" s="5" t="s">
        <v>183</v>
      </c>
      <c r="E512" s="18">
        <v>3.5299999999999998E-2</v>
      </c>
      <c r="F512" s="8">
        <v>77.588700000000003</v>
      </c>
      <c r="G512" s="9">
        <v>86516</v>
      </c>
      <c r="H512" s="18">
        <v>0</v>
      </c>
      <c r="I512" s="8">
        <v>0</v>
      </c>
      <c r="J512" s="9">
        <v>0</v>
      </c>
      <c r="K512" s="18">
        <v>3.5299999999999998E-2</v>
      </c>
      <c r="L512" s="8">
        <v>77.588700000000003</v>
      </c>
      <c r="M512" s="9">
        <v>86516</v>
      </c>
      <c r="N512" s="29">
        <v>24.557500000000001</v>
      </c>
      <c r="O512" s="30">
        <v>24.557500000000001</v>
      </c>
      <c r="P512" s="30">
        <v>22.442499999999999</v>
      </c>
      <c r="Q512" s="30">
        <v>23.1</v>
      </c>
      <c r="R512" s="31">
        <v>-5.9400000000000001E-2</v>
      </c>
    </row>
    <row r="513" spans="1:18" x14ac:dyDescent="0.2">
      <c r="A513" s="11">
        <v>44704</v>
      </c>
      <c r="B513" s="5" t="s">
        <v>244</v>
      </c>
      <c r="C513" s="10">
        <v>44682</v>
      </c>
      <c r="D513" s="5" t="s">
        <v>183</v>
      </c>
      <c r="E513" s="18">
        <v>2.6100000000000002E-2</v>
      </c>
      <c r="F513" s="8">
        <v>146.18719999999999</v>
      </c>
      <c r="G513" s="9">
        <v>161774</v>
      </c>
      <c r="H513" s="18">
        <v>0</v>
      </c>
      <c r="I513" s="8">
        <v>0</v>
      </c>
      <c r="J513" s="9">
        <v>0</v>
      </c>
      <c r="K513" s="18">
        <v>2.6100000000000002E-2</v>
      </c>
      <c r="L513" s="8">
        <v>146.18719999999999</v>
      </c>
      <c r="M513" s="9">
        <v>161774</v>
      </c>
      <c r="N513" s="29">
        <v>23.1</v>
      </c>
      <c r="O513" s="30">
        <v>23.975000000000001</v>
      </c>
      <c r="P513" s="30">
        <v>20.5</v>
      </c>
      <c r="Q513" s="30">
        <v>23.397500000000001</v>
      </c>
      <c r="R513" s="31">
        <v>1.29E-2</v>
      </c>
    </row>
    <row r="514" spans="1:18" x14ac:dyDescent="0.2">
      <c r="A514" s="11">
        <v>44705</v>
      </c>
      <c r="B514" s="5" t="s">
        <v>242</v>
      </c>
      <c r="C514" s="10">
        <v>44682</v>
      </c>
      <c r="D514" s="5" t="s">
        <v>183</v>
      </c>
      <c r="E514" s="18">
        <v>1.8800000000000001E-2</v>
      </c>
      <c r="F514" s="8">
        <v>142.37469999999999</v>
      </c>
      <c r="G514" s="9">
        <v>158932</v>
      </c>
      <c r="H514" s="18">
        <v>0</v>
      </c>
      <c r="I514" s="8">
        <v>0</v>
      </c>
      <c r="J514" s="9">
        <v>0</v>
      </c>
      <c r="K514" s="18">
        <v>1.8800000000000001E-2</v>
      </c>
      <c r="L514" s="8">
        <v>142.37469999999999</v>
      </c>
      <c r="M514" s="9">
        <v>158932</v>
      </c>
      <c r="N514" s="29">
        <v>23.397500000000001</v>
      </c>
      <c r="O514" s="30">
        <v>25.99</v>
      </c>
      <c r="P514" s="30">
        <v>23.155000000000001</v>
      </c>
      <c r="Q514" s="30">
        <v>25.635000000000002</v>
      </c>
      <c r="R514" s="31">
        <v>9.5600000000000004E-2</v>
      </c>
    </row>
    <row r="515" spans="1:18" x14ac:dyDescent="0.2">
      <c r="A515" s="11">
        <v>44706</v>
      </c>
      <c r="B515" s="5" t="s">
        <v>240</v>
      </c>
      <c r="C515" s="10">
        <v>44682</v>
      </c>
      <c r="D515" s="5" t="s">
        <v>183</v>
      </c>
      <c r="E515" s="18">
        <v>2.1299999999999999E-2</v>
      </c>
      <c r="F515" s="8">
        <v>146.23679999999999</v>
      </c>
      <c r="G515" s="9">
        <v>169274</v>
      </c>
      <c r="H515" s="18">
        <v>0</v>
      </c>
      <c r="I515" s="8">
        <v>0</v>
      </c>
      <c r="J515" s="9">
        <v>0</v>
      </c>
      <c r="K515" s="18">
        <v>2.1299999999999999E-2</v>
      </c>
      <c r="L515" s="8">
        <v>146.23679999999999</v>
      </c>
      <c r="M515" s="9">
        <v>169274</v>
      </c>
      <c r="N515" s="29">
        <v>25.635000000000002</v>
      </c>
      <c r="O515" s="30">
        <v>25.635000000000002</v>
      </c>
      <c r="P515" s="30">
        <v>24.362500000000001</v>
      </c>
      <c r="Q515" s="30">
        <v>25.282499999999999</v>
      </c>
      <c r="R515" s="31">
        <v>-1.38E-2</v>
      </c>
    </row>
    <row r="516" spans="1:18" x14ac:dyDescent="0.2">
      <c r="A516" s="11">
        <v>44707</v>
      </c>
      <c r="B516" s="5" t="s">
        <v>243</v>
      </c>
      <c r="C516" s="10">
        <v>44682</v>
      </c>
      <c r="D516" s="5" t="s">
        <v>183</v>
      </c>
      <c r="E516" s="18">
        <v>8.0000000000000002E-3</v>
      </c>
      <c r="F516" s="8">
        <v>105.861</v>
      </c>
      <c r="G516" s="9">
        <v>123157</v>
      </c>
      <c r="H516" s="18">
        <v>0</v>
      </c>
      <c r="I516" s="8">
        <v>0</v>
      </c>
      <c r="J516" s="9">
        <v>0</v>
      </c>
      <c r="K516" s="18">
        <v>8.0000000000000002E-3</v>
      </c>
      <c r="L516" s="8">
        <v>105.861</v>
      </c>
      <c r="M516" s="9">
        <v>123157</v>
      </c>
      <c r="N516" s="29">
        <v>25.282499999999999</v>
      </c>
      <c r="O516" s="30">
        <v>25.282499999999999</v>
      </c>
      <c r="P516" s="30">
        <v>22.535</v>
      </c>
      <c r="Q516" s="30">
        <v>22.717500000000001</v>
      </c>
      <c r="R516" s="31">
        <v>-0.10150000000000001</v>
      </c>
    </row>
    <row r="517" spans="1:18" x14ac:dyDescent="0.2">
      <c r="A517" s="11">
        <v>44708</v>
      </c>
      <c r="B517" s="5" t="s">
        <v>241</v>
      </c>
      <c r="C517" s="10">
        <v>44682</v>
      </c>
      <c r="D517" s="5" t="s">
        <v>183</v>
      </c>
      <c r="E517" s="18">
        <v>2.2800000000000001E-2</v>
      </c>
      <c r="F517" s="8">
        <v>82.160399999999996</v>
      </c>
      <c r="G517" s="9">
        <v>91055</v>
      </c>
      <c r="H517" s="18">
        <v>0</v>
      </c>
      <c r="I517" s="8">
        <v>0</v>
      </c>
      <c r="J517" s="9">
        <v>0</v>
      </c>
      <c r="K517" s="18">
        <v>2.2800000000000001E-2</v>
      </c>
      <c r="L517" s="8">
        <v>82.160399999999996</v>
      </c>
      <c r="M517" s="9">
        <v>91055</v>
      </c>
      <c r="N517" s="29">
        <v>22.717500000000001</v>
      </c>
      <c r="O517" s="30">
        <v>22.717500000000001</v>
      </c>
      <c r="P517" s="30">
        <v>21.2</v>
      </c>
      <c r="Q517" s="30">
        <v>21.48</v>
      </c>
      <c r="R517" s="31">
        <v>-5.45E-2</v>
      </c>
    </row>
    <row r="518" spans="1:18" x14ac:dyDescent="0.2">
      <c r="A518" s="11">
        <v>44711</v>
      </c>
      <c r="B518" s="5" t="s">
        <v>244</v>
      </c>
      <c r="C518" s="10">
        <v>44682</v>
      </c>
      <c r="D518" s="5" t="s">
        <v>183</v>
      </c>
      <c r="E518" s="18">
        <v>2.58E-2</v>
      </c>
      <c r="F518" s="8">
        <v>148.7756</v>
      </c>
      <c r="G518" s="9">
        <v>163683</v>
      </c>
      <c r="H518" s="18">
        <v>0</v>
      </c>
      <c r="I518" s="8">
        <v>0</v>
      </c>
      <c r="J518" s="9">
        <v>0</v>
      </c>
      <c r="K518" s="18">
        <v>2.58E-2</v>
      </c>
      <c r="L518" s="8">
        <v>148.7756</v>
      </c>
      <c r="M518" s="9">
        <v>163683</v>
      </c>
      <c r="N518" s="29">
        <v>21.48</v>
      </c>
      <c r="O518" s="30">
        <v>21.48</v>
      </c>
      <c r="P518" s="30">
        <v>19.72</v>
      </c>
      <c r="Q518" s="30">
        <v>19.98</v>
      </c>
      <c r="R518" s="31">
        <v>-6.9800000000000001E-2</v>
      </c>
    </row>
    <row r="519" spans="1:18" x14ac:dyDescent="0.2">
      <c r="A519" s="11">
        <v>44712</v>
      </c>
      <c r="B519" s="5" t="s">
        <v>242</v>
      </c>
      <c r="C519" s="10">
        <v>44682</v>
      </c>
      <c r="D519" s="5" t="s">
        <v>183</v>
      </c>
      <c r="E519" s="18">
        <v>1.89E-2</v>
      </c>
      <c r="F519" s="8">
        <v>116.0428</v>
      </c>
      <c r="G519" s="9">
        <v>128127</v>
      </c>
      <c r="H519" s="18">
        <v>0</v>
      </c>
      <c r="I519" s="8">
        <v>0</v>
      </c>
      <c r="J519" s="9">
        <v>0</v>
      </c>
      <c r="K519" s="18">
        <v>1.89E-2</v>
      </c>
      <c r="L519" s="8">
        <v>116.0428</v>
      </c>
      <c r="M519" s="9">
        <v>128127</v>
      </c>
      <c r="N519" s="29">
        <v>19.98</v>
      </c>
      <c r="O519" s="30">
        <v>20.75</v>
      </c>
      <c r="P519" s="30">
        <v>19.68</v>
      </c>
      <c r="Q519" s="30">
        <v>20.477499999999999</v>
      </c>
      <c r="R519" s="31">
        <v>2.4899999999999999E-2</v>
      </c>
    </row>
    <row r="520" spans="1:18" x14ac:dyDescent="0.2">
      <c r="A520" s="11">
        <v>44713</v>
      </c>
      <c r="B520" s="5" t="s">
        <v>240</v>
      </c>
      <c r="C520" s="10">
        <v>44713</v>
      </c>
      <c r="D520" s="5" t="s">
        <v>183</v>
      </c>
      <c r="E520" s="18">
        <v>1.34E-2</v>
      </c>
      <c r="F520" s="8">
        <v>168.59989999999999</v>
      </c>
      <c r="G520" s="9">
        <v>193678</v>
      </c>
      <c r="H520" s="18">
        <v>0</v>
      </c>
      <c r="I520" s="8">
        <v>0</v>
      </c>
      <c r="J520" s="9">
        <v>0</v>
      </c>
      <c r="K520" s="18">
        <v>1.34E-2</v>
      </c>
      <c r="L520" s="8">
        <v>168.59989999999999</v>
      </c>
      <c r="M520" s="9">
        <v>193678</v>
      </c>
      <c r="N520" s="29">
        <v>20.477499999999999</v>
      </c>
      <c r="O520" s="30">
        <v>21.337499999999999</v>
      </c>
      <c r="P520" s="30">
        <v>18.23</v>
      </c>
      <c r="Q520" s="30">
        <v>20.844999999999999</v>
      </c>
      <c r="R520" s="31">
        <v>1.7899999999999999E-2</v>
      </c>
    </row>
    <row r="521" spans="1:18" x14ac:dyDescent="0.2">
      <c r="A521" s="11">
        <v>44714</v>
      </c>
      <c r="B521" s="5" t="s">
        <v>243</v>
      </c>
      <c r="C521" s="10">
        <v>44713</v>
      </c>
      <c r="D521" s="5" t="s">
        <v>183</v>
      </c>
      <c r="E521" s="18">
        <v>2.0299999999999999E-2</v>
      </c>
      <c r="F521" s="8">
        <v>375.01179999999999</v>
      </c>
      <c r="G521" s="9">
        <v>436856</v>
      </c>
      <c r="H521" s="18">
        <v>0</v>
      </c>
      <c r="I521" s="8">
        <v>0</v>
      </c>
      <c r="J521" s="9">
        <v>0</v>
      </c>
      <c r="K521" s="18">
        <v>2.0299999999999999E-2</v>
      </c>
      <c r="L521" s="8">
        <v>375.01179999999999</v>
      </c>
      <c r="M521" s="9">
        <v>436856</v>
      </c>
      <c r="N521" s="29">
        <v>20.844999999999999</v>
      </c>
      <c r="O521" s="30">
        <v>20.997499999999999</v>
      </c>
      <c r="P521" s="30">
        <v>18.3825</v>
      </c>
      <c r="Q521" s="30">
        <v>20.32</v>
      </c>
      <c r="R521" s="31">
        <v>-2.52E-2</v>
      </c>
    </row>
    <row r="522" spans="1:18" x14ac:dyDescent="0.2">
      <c r="A522" s="11">
        <v>44715</v>
      </c>
      <c r="B522" s="5" t="s">
        <v>241</v>
      </c>
      <c r="C522" s="10">
        <v>44713</v>
      </c>
      <c r="D522" s="5" t="s">
        <v>183</v>
      </c>
      <c r="E522" s="18">
        <v>5.9400000000000001E-2</v>
      </c>
      <c r="F522" s="8">
        <v>719.27099999999996</v>
      </c>
      <c r="G522" s="9">
        <v>767871</v>
      </c>
      <c r="H522" s="18">
        <v>0</v>
      </c>
      <c r="I522" s="8">
        <v>0</v>
      </c>
      <c r="J522" s="9">
        <v>0</v>
      </c>
      <c r="K522" s="18">
        <v>5.9400000000000001E-2</v>
      </c>
      <c r="L522" s="8">
        <v>719.27099999999996</v>
      </c>
      <c r="M522" s="9">
        <v>767871</v>
      </c>
      <c r="N522" s="29">
        <v>20.32</v>
      </c>
      <c r="O522" s="30">
        <v>20.32</v>
      </c>
      <c r="P522" s="30">
        <v>18.734999999999999</v>
      </c>
      <c r="Q522" s="30">
        <v>19.975000000000001</v>
      </c>
      <c r="R522" s="31">
        <v>-1.7000000000000001E-2</v>
      </c>
    </row>
    <row r="523" spans="1:18" x14ac:dyDescent="0.2">
      <c r="A523" s="11">
        <v>44718</v>
      </c>
      <c r="B523" s="5" t="s">
        <v>244</v>
      </c>
      <c r="C523" s="10">
        <v>44713</v>
      </c>
      <c r="D523" s="5" t="s">
        <v>183</v>
      </c>
      <c r="E523" s="18">
        <v>6.2600000000000003E-2</v>
      </c>
      <c r="F523" s="8">
        <v>1056.5198</v>
      </c>
      <c r="G523" s="9">
        <v>1136998</v>
      </c>
      <c r="H523" s="18">
        <v>0</v>
      </c>
      <c r="I523" s="8">
        <v>0</v>
      </c>
      <c r="J523" s="9">
        <v>0</v>
      </c>
      <c r="K523" s="18">
        <v>6.2600000000000003E-2</v>
      </c>
      <c r="L523" s="8">
        <v>1056.5198</v>
      </c>
      <c r="M523" s="9">
        <v>1136998</v>
      </c>
      <c r="N523" s="29">
        <v>19.975000000000001</v>
      </c>
      <c r="O523" s="30">
        <v>20.682500000000001</v>
      </c>
      <c r="P523" s="30">
        <v>18.649999999999999</v>
      </c>
      <c r="Q523" s="30">
        <v>20.202500000000001</v>
      </c>
      <c r="R523" s="31">
        <v>1.14E-2</v>
      </c>
    </row>
    <row r="524" spans="1:18" x14ac:dyDescent="0.2">
      <c r="A524" s="11">
        <v>44719</v>
      </c>
      <c r="B524" s="5" t="s">
        <v>242</v>
      </c>
      <c r="C524" s="10">
        <v>44713</v>
      </c>
      <c r="D524" s="5" t="s">
        <v>183</v>
      </c>
      <c r="E524" s="18">
        <v>4.8399999999999999E-2</v>
      </c>
      <c r="F524" s="8">
        <v>1252.9126000000001</v>
      </c>
      <c r="G524" s="9">
        <v>1345936</v>
      </c>
      <c r="H524" s="18">
        <v>0</v>
      </c>
      <c r="I524" s="8">
        <v>0</v>
      </c>
      <c r="J524" s="9">
        <v>0</v>
      </c>
      <c r="K524" s="18">
        <v>4.8399999999999999E-2</v>
      </c>
      <c r="L524" s="8">
        <v>1252.9126000000001</v>
      </c>
      <c r="M524" s="9">
        <v>1345936</v>
      </c>
      <c r="N524" s="29">
        <v>20.202500000000001</v>
      </c>
      <c r="O524" s="30">
        <v>21.07</v>
      </c>
      <c r="P524" s="30">
        <v>19.432500000000001</v>
      </c>
      <c r="Q524" s="30">
        <v>20.425000000000001</v>
      </c>
      <c r="R524" s="31">
        <v>1.0999999999999999E-2</v>
      </c>
    </row>
    <row r="525" spans="1:18" x14ac:dyDescent="0.2">
      <c r="A525" s="11">
        <v>44720</v>
      </c>
      <c r="B525" s="5" t="s">
        <v>240</v>
      </c>
      <c r="C525" s="10">
        <v>44713</v>
      </c>
      <c r="D525" s="5" t="s">
        <v>183</v>
      </c>
      <c r="E525" s="18">
        <v>4.8500000000000001E-2</v>
      </c>
      <c r="F525" s="8">
        <v>2228.0221999999999</v>
      </c>
      <c r="G525" s="9">
        <v>2441601</v>
      </c>
      <c r="H525" s="18">
        <v>0</v>
      </c>
      <c r="I525" s="8">
        <v>0</v>
      </c>
      <c r="J525" s="9">
        <v>0</v>
      </c>
      <c r="K525" s="18">
        <v>4.8500000000000001E-2</v>
      </c>
      <c r="L525" s="8">
        <v>2228.0221999999999</v>
      </c>
      <c r="M525" s="9">
        <v>2441601</v>
      </c>
      <c r="N525" s="29">
        <v>20.425000000000001</v>
      </c>
      <c r="O525" s="30">
        <v>20.6875</v>
      </c>
      <c r="P525" s="30">
        <v>19.387499999999999</v>
      </c>
      <c r="Q525" s="30">
        <v>19.837499999999999</v>
      </c>
      <c r="R525" s="31">
        <v>-2.8799999999999999E-2</v>
      </c>
    </row>
    <row r="526" spans="1:18" x14ac:dyDescent="0.2">
      <c r="A526" s="11">
        <v>44721</v>
      </c>
      <c r="B526" s="5" t="s">
        <v>243</v>
      </c>
      <c r="C526" s="10">
        <v>44713</v>
      </c>
      <c r="D526" s="5" t="s">
        <v>183</v>
      </c>
      <c r="E526" s="18">
        <v>3.2099999999999997E-2</v>
      </c>
      <c r="F526" s="8">
        <v>2813.8195999999998</v>
      </c>
      <c r="G526" s="9">
        <v>3236500</v>
      </c>
      <c r="H526" s="18">
        <v>0</v>
      </c>
      <c r="I526" s="8">
        <v>0</v>
      </c>
      <c r="J526" s="9">
        <v>0</v>
      </c>
      <c r="K526" s="18">
        <v>3.2099999999999997E-2</v>
      </c>
      <c r="L526" s="8">
        <v>2813.8195999999998</v>
      </c>
      <c r="M526" s="9">
        <v>3236500</v>
      </c>
      <c r="N526" s="29">
        <v>19.837499999999999</v>
      </c>
      <c r="O526" s="30">
        <v>19.837499999999999</v>
      </c>
      <c r="P526" s="30">
        <v>18.155000000000001</v>
      </c>
      <c r="Q526" s="30">
        <v>19.14</v>
      </c>
      <c r="R526" s="31">
        <v>-3.5200000000000002E-2</v>
      </c>
    </row>
    <row r="527" spans="1:18" x14ac:dyDescent="0.2">
      <c r="A527" s="11">
        <v>44722</v>
      </c>
      <c r="B527" s="5" t="s">
        <v>241</v>
      </c>
      <c r="C527" s="10">
        <v>44713</v>
      </c>
      <c r="D527" s="5" t="s">
        <v>183</v>
      </c>
      <c r="E527" s="18">
        <v>5.8900000000000001E-2</v>
      </c>
      <c r="F527" s="8">
        <v>1695.6488999999999</v>
      </c>
      <c r="G527" s="9">
        <v>1812308</v>
      </c>
      <c r="H527" s="18">
        <v>0</v>
      </c>
      <c r="I527" s="8">
        <v>0</v>
      </c>
      <c r="J527" s="9">
        <v>0</v>
      </c>
      <c r="K527" s="18">
        <v>5.8900000000000001E-2</v>
      </c>
      <c r="L527" s="8">
        <v>1695.6488999999999</v>
      </c>
      <c r="M527" s="9">
        <v>1812308</v>
      </c>
      <c r="N527" s="29">
        <v>19.14</v>
      </c>
      <c r="O527" s="30">
        <v>19.754999999999999</v>
      </c>
      <c r="P527" s="30">
        <v>18.254999999999999</v>
      </c>
      <c r="Q527" s="30">
        <v>19.574999999999999</v>
      </c>
      <c r="R527" s="31">
        <v>2.2700000000000001E-2</v>
      </c>
    </row>
    <row r="528" spans="1:18" x14ac:dyDescent="0.2">
      <c r="A528" s="11">
        <v>44725</v>
      </c>
      <c r="B528" s="5" t="s">
        <v>244</v>
      </c>
      <c r="C528" s="10">
        <v>44713</v>
      </c>
      <c r="D528" s="5" t="s">
        <v>183</v>
      </c>
      <c r="E528" s="18">
        <v>6.83E-2</v>
      </c>
      <c r="F528" s="8">
        <v>1729.0114000000001</v>
      </c>
      <c r="G528" s="9">
        <v>1915632</v>
      </c>
      <c r="H528" s="18">
        <v>0</v>
      </c>
      <c r="I528" s="8">
        <v>0</v>
      </c>
      <c r="J528" s="9">
        <v>0</v>
      </c>
      <c r="K528" s="18">
        <v>6.83E-2</v>
      </c>
      <c r="L528" s="8">
        <v>1729.0114000000001</v>
      </c>
      <c r="M528" s="9">
        <v>1915632</v>
      </c>
      <c r="N528" s="29">
        <v>19.574999999999999</v>
      </c>
      <c r="O528" s="30">
        <v>22.802499999999998</v>
      </c>
      <c r="P528" s="30">
        <v>19.574999999999999</v>
      </c>
      <c r="Q528" s="30">
        <v>22.364999999999998</v>
      </c>
      <c r="R528" s="31">
        <v>0.14249999999999999</v>
      </c>
    </row>
    <row r="529" spans="1:18" x14ac:dyDescent="0.2">
      <c r="A529" s="11">
        <v>44726</v>
      </c>
      <c r="B529" s="5" t="s">
        <v>242</v>
      </c>
      <c r="C529" s="10">
        <v>44713</v>
      </c>
      <c r="D529" s="5" t="s">
        <v>183</v>
      </c>
      <c r="E529" s="18">
        <v>6.2399999999999997E-2</v>
      </c>
      <c r="F529" s="8">
        <v>1882.3783000000001</v>
      </c>
      <c r="G529" s="9">
        <v>2079027</v>
      </c>
      <c r="H529" s="18">
        <v>0</v>
      </c>
      <c r="I529" s="8">
        <v>0</v>
      </c>
      <c r="J529" s="9">
        <v>0</v>
      </c>
      <c r="K529" s="18">
        <v>6.2399999999999997E-2</v>
      </c>
      <c r="L529" s="8">
        <v>1882.3783000000001</v>
      </c>
      <c r="M529" s="9">
        <v>2079027</v>
      </c>
      <c r="N529" s="29">
        <v>22.364999999999998</v>
      </c>
      <c r="O529" s="30">
        <v>22.635000000000002</v>
      </c>
      <c r="P529" s="30">
        <v>18.947500000000002</v>
      </c>
      <c r="Q529" s="30">
        <v>21.887499999999999</v>
      </c>
      <c r="R529" s="31">
        <v>-2.1399999999999999E-2</v>
      </c>
    </row>
    <row r="530" spans="1:18" x14ac:dyDescent="0.2">
      <c r="A530" s="11">
        <v>44727</v>
      </c>
      <c r="B530" s="5" t="s">
        <v>240</v>
      </c>
      <c r="C530" s="10">
        <v>44713</v>
      </c>
      <c r="D530" s="5" t="s">
        <v>183</v>
      </c>
      <c r="E530" s="18">
        <v>6.1199999999999997E-2</v>
      </c>
      <c r="F530" s="8">
        <v>2418.1383000000001</v>
      </c>
      <c r="G530" s="9">
        <v>2669028</v>
      </c>
      <c r="H530" s="18">
        <v>0</v>
      </c>
      <c r="I530" s="8">
        <v>0</v>
      </c>
      <c r="J530" s="9">
        <v>0</v>
      </c>
      <c r="K530" s="18">
        <v>6.1199999999999997E-2</v>
      </c>
      <c r="L530" s="8">
        <v>2418.1383000000001</v>
      </c>
      <c r="M530" s="9">
        <v>2669028</v>
      </c>
      <c r="N530" s="29">
        <v>21.887499999999999</v>
      </c>
      <c r="O530" s="30">
        <v>22.364999999999998</v>
      </c>
      <c r="P530" s="30">
        <v>20.95</v>
      </c>
      <c r="Q530" s="30">
        <v>22.147500000000001</v>
      </c>
      <c r="R530" s="31">
        <v>1.1900000000000001E-2</v>
      </c>
    </row>
    <row r="531" spans="1:18" x14ac:dyDescent="0.2">
      <c r="A531" s="11">
        <v>44728</v>
      </c>
      <c r="B531" s="5" t="s">
        <v>243</v>
      </c>
      <c r="C531" s="10">
        <v>44713</v>
      </c>
      <c r="D531" s="5" t="s">
        <v>183</v>
      </c>
      <c r="E531" s="18">
        <v>4.6899999999999997E-2</v>
      </c>
      <c r="F531" s="8">
        <v>2911.0219999999999</v>
      </c>
      <c r="G531" s="9">
        <v>3341696</v>
      </c>
      <c r="H531" s="18">
        <v>0</v>
      </c>
      <c r="I531" s="8">
        <v>0</v>
      </c>
      <c r="J531" s="9">
        <v>0</v>
      </c>
      <c r="K531" s="18">
        <v>4.6899999999999997E-2</v>
      </c>
      <c r="L531" s="8">
        <v>2911.0219999999999</v>
      </c>
      <c r="M531" s="9">
        <v>3341696</v>
      </c>
      <c r="N531" s="29">
        <v>22.147500000000001</v>
      </c>
      <c r="O531" s="30">
        <v>28.13</v>
      </c>
      <c r="P531" s="30">
        <v>19.747499999999999</v>
      </c>
      <c r="Q531" s="30">
        <v>22.8675</v>
      </c>
      <c r="R531" s="31">
        <v>3.2500000000000001E-2</v>
      </c>
    </row>
    <row r="532" spans="1:18" x14ac:dyDescent="0.2">
      <c r="A532" s="11">
        <v>44729</v>
      </c>
      <c r="B532" s="5" t="s">
        <v>241</v>
      </c>
      <c r="C532" s="10">
        <v>44713</v>
      </c>
      <c r="D532" s="5" t="s">
        <v>183</v>
      </c>
      <c r="E532" s="18">
        <v>9.5399999999999999E-2</v>
      </c>
      <c r="F532" s="8">
        <v>2225.5355</v>
      </c>
      <c r="G532" s="9">
        <v>2475879</v>
      </c>
      <c r="H532" s="18">
        <v>0</v>
      </c>
      <c r="I532" s="8">
        <v>0</v>
      </c>
      <c r="J532" s="9">
        <v>0</v>
      </c>
      <c r="K532" s="18">
        <v>9.5399999999999999E-2</v>
      </c>
      <c r="L532" s="8">
        <v>2225.5355</v>
      </c>
      <c r="M532" s="9">
        <v>2475879</v>
      </c>
      <c r="N532" s="29">
        <v>22.8675</v>
      </c>
      <c r="O532" s="30">
        <v>23.69</v>
      </c>
      <c r="P532" s="30">
        <v>18.022500000000001</v>
      </c>
      <c r="Q532" s="30">
        <v>22.7575</v>
      </c>
      <c r="R532" s="31">
        <v>-4.7999999999999996E-3</v>
      </c>
    </row>
    <row r="533" spans="1:18" x14ac:dyDescent="0.2">
      <c r="A533" s="11">
        <v>44732</v>
      </c>
      <c r="B533" s="5" t="s">
        <v>244</v>
      </c>
      <c r="C533" s="10">
        <v>44713</v>
      </c>
      <c r="D533" s="5" t="s">
        <v>183</v>
      </c>
      <c r="E533" s="18">
        <v>3.8699999999999998E-2</v>
      </c>
      <c r="F533" s="8">
        <v>512.05560000000003</v>
      </c>
      <c r="G533" s="9">
        <v>580839</v>
      </c>
      <c r="H533" s="18">
        <v>0</v>
      </c>
      <c r="I533" s="8">
        <v>0</v>
      </c>
      <c r="J533" s="9">
        <v>0</v>
      </c>
      <c r="K533" s="18">
        <v>3.8699999999999998E-2</v>
      </c>
      <c r="L533" s="8">
        <v>512.05560000000003</v>
      </c>
      <c r="M533" s="9">
        <v>580839</v>
      </c>
      <c r="N533" s="29">
        <v>22.7575</v>
      </c>
      <c r="O533" s="30">
        <v>23.635000000000002</v>
      </c>
      <c r="P533" s="30">
        <v>16.002500000000001</v>
      </c>
      <c r="Q533" s="30">
        <v>22.412500000000001</v>
      </c>
      <c r="R533" s="31">
        <v>-1.52E-2</v>
      </c>
    </row>
    <row r="534" spans="1:18" x14ac:dyDescent="0.2">
      <c r="A534" s="11">
        <v>44733</v>
      </c>
      <c r="B534" s="5" t="s">
        <v>242</v>
      </c>
      <c r="C534" s="10">
        <v>44713</v>
      </c>
      <c r="D534" s="5" t="s">
        <v>183</v>
      </c>
      <c r="E534" s="18">
        <v>8.1900000000000001E-2</v>
      </c>
      <c r="F534" s="8">
        <v>2744.9304000000002</v>
      </c>
      <c r="G534" s="9">
        <v>3081238</v>
      </c>
      <c r="H534" s="18">
        <v>0</v>
      </c>
      <c r="I534" s="8">
        <v>0</v>
      </c>
      <c r="J534" s="9">
        <v>0</v>
      </c>
      <c r="K534" s="18">
        <v>8.1900000000000001E-2</v>
      </c>
      <c r="L534" s="8">
        <v>2744.9304000000002</v>
      </c>
      <c r="M534" s="9">
        <v>3081238</v>
      </c>
      <c r="N534" s="29">
        <v>22.412500000000001</v>
      </c>
      <c r="O534" s="30">
        <v>22.412500000000001</v>
      </c>
      <c r="P534" s="30">
        <v>20.48</v>
      </c>
      <c r="Q534" s="30">
        <v>21.142499999999998</v>
      </c>
      <c r="R534" s="31">
        <v>-5.67E-2</v>
      </c>
    </row>
    <row r="535" spans="1:18" x14ac:dyDescent="0.2">
      <c r="A535" s="11">
        <v>44734</v>
      </c>
      <c r="B535" s="5" t="s">
        <v>240</v>
      </c>
      <c r="C535" s="10">
        <v>44713</v>
      </c>
      <c r="D535" s="5" t="s">
        <v>183</v>
      </c>
      <c r="E535" s="18">
        <v>6.0600000000000001E-2</v>
      </c>
      <c r="F535" s="8">
        <v>2436.0061000000001</v>
      </c>
      <c r="G535" s="9">
        <v>2755903</v>
      </c>
      <c r="H535" s="18">
        <v>0</v>
      </c>
      <c r="I535" s="8">
        <v>0</v>
      </c>
      <c r="J535" s="9">
        <v>0</v>
      </c>
      <c r="K535" s="18">
        <v>6.0600000000000001E-2</v>
      </c>
      <c r="L535" s="8">
        <v>2436.0061000000001</v>
      </c>
      <c r="M535" s="9">
        <v>2755903</v>
      </c>
      <c r="N535" s="29">
        <v>21.142499999999998</v>
      </c>
      <c r="O535" s="30">
        <v>21.785</v>
      </c>
      <c r="P535" s="30">
        <v>19.32</v>
      </c>
      <c r="Q535" s="30">
        <v>21.3</v>
      </c>
      <c r="R535" s="31">
        <v>7.4000000000000003E-3</v>
      </c>
    </row>
    <row r="536" spans="1:18" x14ac:dyDescent="0.2">
      <c r="A536" s="11">
        <v>44735</v>
      </c>
      <c r="B536" s="5" t="s">
        <v>243</v>
      </c>
      <c r="C536" s="10">
        <v>44713</v>
      </c>
      <c r="D536" s="5" t="s">
        <v>183</v>
      </c>
      <c r="E536" s="18">
        <v>4.1300000000000003E-2</v>
      </c>
      <c r="F536" s="8">
        <v>2665.7770999999998</v>
      </c>
      <c r="G536" s="9">
        <v>3044776</v>
      </c>
      <c r="H536" s="18">
        <v>0</v>
      </c>
      <c r="I536" s="8">
        <v>0</v>
      </c>
      <c r="J536" s="9">
        <v>0</v>
      </c>
      <c r="K536" s="18">
        <v>4.1300000000000003E-2</v>
      </c>
      <c r="L536" s="8">
        <v>2665.7770999999998</v>
      </c>
      <c r="M536" s="9">
        <v>3044776</v>
      </c>
      <c r="N536" s="29">
        <v>21.3</v>
      </c>
      <c r="O536" s="30">
        <v>21.71</v>
      </c>
      <c r="P536" s="30">
        <v>18.355</v>
      </c>
      <c r="Q536" s="30">
        <v>20.88</v>
      </c>
      <c r="R536" s="31">
        <v>-1.9699999999999999E-2</v>
      </c>
    </row>
    <row r="537" spans="1:18" x14ac:dyDescent="0.2">
      <c r="A537" s="11">
        <v>44736</v>
      </c>
      <c r="B537" s="5" t="s">
        <v>241</v>
      </c>
      <c r="C537" s="10">
        <v>44713</v>
      </c>
      <c r="D537" s="5" t="s">
        <v>183</v>
      </c>
      <c r="E537" s="18">
        <v>7.6899999999999996E-2</v>
      </c>
      <c r="F537" s="8">
        <v>2389.3964999999998</v>
      </c>
      <c r="G537" s="9">
        <v>2595314</v>
      </c>
      <c r="H537" s="18">
        <v>0</v>
      </c>
      <c r="I537" s="8">
        <v>0</v>
      </c>
      <c r="J537" s="9">
        <v>0</v>
      </c>
      <c r="K537" s="18">
        <v>7.6899999999999996E-2</v>
      </c>
      <c r="L537" s="8">
        <v>2389.3964999999998</v>
      </c>
      <c r="M537" s="9">
        <v>2595314</v>
      </c>
      <c r="N537" s="29">
        <v>20.88</v>
      </c>
      <c r="O537" s="30">
        <v>21.272500000000001</v>
      </c>
      <c r="P537" s="30">
        <v>18.682500000000001</v>
      </c>
      <c r="Q537" s="30">
        <v>20.55</v>
      </c>
      <c r="R537" s="31">
        <v>-1.5800000000000002E-2</v>
      </c>
    </row>
    <row r="538" spans="1:18" x14ac:dyDescent="0.2">
      <c r="A538" s="11">
        <v>44739</v>
      </c>
      <c r="B538" s="5" t="s">
        <v>244</v>
      </c>
      <c r="C538" s="10">
        <v>44713</v>
      </c>
      <c r="D538" s="5" t="s">
        <v>183</v>
      </c>
      <c r="E538" s="18">
        <v>5.6099999999999997E-2</v>
      </c>
      <c r="F538" s="8">
        <v>2056.5128</v>
      </c>
      <c r="G538" s="9">
        <v>2271978</v>
      </c>
      <c r="H538" s="18">
        <v>0</v>
      </c>
      <c r="I538" s="8">
        <v>0</v>
      </c>
      <c r="J538" s="9">
        <v>0</v>
      </c>
      <c r="K538" s="18">
        <v>5.6099999999999997E-2</v>
      </c>
      <c r="L538" s="8">
        <v>2056.5128</v>
      </c>
      <c r="M538" s="9">
        <v>2271978</v>
      </c>
      <c r="N538" s="29">
        <v>20.55</v>
      </c>
      <c r="O538" s="30">
        <v>21.12</v>
      </c>
      <c r="P538" s="30">
        <v>19.545000000000002</v>
      </c>
      <c r="Q538" s="30">
        <v>21.004999999999999</v>
      </c>
      <c r="R538" s="31">
        <v>2.2100000000000002E-2</v>
      </c>
    </row>
    <row r="539" spans="1:18" x14ac:dyDescent="0.2">
      <c r="A539" s="11">
        <v>44740</v>
      </c>
      <c r="B539" s="5" t="s">
        <v>242</v>
      </c>
      <c r="C539" s="10">
        <v>44713</v>
      </c>
      <c r="D539" s="5" t="s">
        <v>183</v>
      </c>
      <c r="E539" s="18">
        <v>6.4500000000000002E-2</v>
      </c>
      <c r="F539" s="8">
        <v>2991.4132</v>
      </c>
      <c r="G539" s="9">
        <v>3324226</v>
      </c>
      <c r="H539" s="18">
        <v>0</v>
      </c>
      <c r="I539" s="8">
        <v>0</v>
      </c>
      <c r="J539" s="9">
        <v>0</v>
      </c>
      <c r="K539" s="18">
        <v>6.4500000000000002E-2</v>
      </c>
      <c r="L539" s="8">
        <v>2991.4132</v>
      </c>
      <c r="M539" s="9">
        <v>3324226</v>
      </c>
      <c r="N539" s="29">
        <v>21.004999999999999</v>
      </c>
      <c r="O539" s="30">
        <v>21.68</v>
      </c>
      <c r="P539" s="30">
        <v>20.512499999999999</v>
      </c>
      <c r="Q539" s="30">
        <v>21.45</v>
      </c>
      <c r="R539" s="31">
        <v>2.12E-2</v>
      </c>
    </row>
    <row r="540" spans="1:18" x14ac:dyDescent="0.2">
      <c r="A540" s="11">
        <v>44741</v>
      </c>
      <c r="B540" s="5" t="s">
        <v>240</v>
      </c>
      <c r="C540" s="10">
        <v>44713</v>
      </c>
      <c r="D540" s="5" t="s">
        <v>183</v>
      </c>
      <c r="E540" s="18">
        <v>6.1199999999999997E-2</v>
      </c>
      <c r="F540" s="8">
        <v>2749.3002000000001</v>
      </c>
      <c r="G540" s="9">
        <v>3125460</v>
      </c>
      <c r="H540" s="18">
        <v>0</v>
      </c>
      <c r="I540" s="8">
        <v>0</v>
      </c>
      <c r="J540" s="9">
        <v>0</v>
      </c>
      <c r="K540" s="18">
        <v>6.1199999999999997E-2</v>
      </c>
      <c r="L540" s="8">
        <v>2749.3002000000001</v>
      </c>
      <c r="M540" s="9">
        <v>3125460</v>
      </c>
      <c r="N540" s="29">
        <v>21.45</v>
      </c>
      <c r="O540" s="30">
        <v>22.085000000000001</v>
      </c>
      <c r="P540" s="30">
        <v>21.45</v>
      </c>
      <c r="Q540" s="30">
        <v>21.9</v>
      </c>
      <c r="R540" s="31">
        <v>2.1000000000000001E-2</v>
      </c>
    </row>
    <row r="541" spans="1:18" x14ac:dyDescent="0.2">
      <c r="A541" s="11">
        <v>44742</v>
      </c>
      <c r="B541" s="5" t="s">
        <v>243</v>
      </c>
      <c r="C541" s="10">
        <v>44713</v>
      </c>
      <c r="D541" s="5" t="s">
        <v>183</v>
      </c>
      <c r="E541" s="18">
        <v>3.61E-2</v>
      </c>
      <c r="F541" s="8">
        <v>2653.8449000000001</v>
      </c>
      <c r="G541" s="9">
        <v>3013108</v>
      </c>
      <c r="H541" s="18">
        <v>0</v>
      </c>
      <c r="I541" s="8">
        <v>0</v>
      </c>
      <c r="J541" s="9">
        <v>0</v>
      </c>
      <c r="K541" s="18">
        <v>3.61E-2</v>
      </c>
      <c r="L541" s="8">
        <v>2653.8449000000001</v>
      </c>
      <c r="M541" s="9">
        <v>3013108</v>
      </c>
      <c r="N541" s="29">
        <v>21.9</v>
      </c>
      <c r="O541" s="30">
        <v>22.272500000000001</v>
      </c>
      <c r="P541" s="30">
        <v>21.537500000000001</v>
      </c>
      <c r="Q541" s="30">
        <v>21.84</v>
      </c>
      <c r="R541" s="31">
        <v>-2.7000000000000001E-3</v>
      </c>
    </row>
    <row r="542" spans="1:18" x14ac:dyDescent="0.2">
      <c r="A542" s="11">
        <v>44743</v>
      </c>
      <c r="B542" s="5" t="s">
        <v>241</v>
      </c>
      <c r="C542" s="10">
        <v>44743</v>
      </c>
      <c r="D542" s="5" t="s">
        <v>184</v>
      </c>
      <c r="E542" s="18">
        <v>7.1900000000000006E-2</v>
      </c>
      <c r="F542" s="8">
        <v>2161.6051000000002</v>
      </c>
      <c r="G542" s="9">
        <v>2419978</v>
      </c>
      <c r="H542" s="18">
        <v>0</v>
      </c>
      <c r="I542" s="8">
        <v>0</v>
      </c>
      <c r="J542" s="9">
        <v>0</v>
      </c>
      <c r="K542" s="18">
        <v>7.1900000000000006E-2</v>
      </c>
      <c r="L542" s="8">
        <v>2161.6051000000002</v>
      </c>
      <c r="M542" s="9">
        <v>2419978</v>
      </c>
      <c r="N542" s="29">
        <v>21.84</v>
      </c>
      <c r="O542" s="30">
        <v>22.43</v>
      </c>
      <c r="P542" s="30">
        <v>21.142499999999998</v>
      </c>
      <c r="Q542" s="30">
        <v>21.25</v>
      </c>
      <c r="R542" s="31">
        <v>-2.7E-2</v>
      </c>
    </row>
    <row r="543" spans="1:18" x14ac:dyDescent="0.2">
      <c r="A543" s="11">
        <v>44746</v>
      </c>
      <c r="B543" s="5" t="s">
        <v>244</v>
      </c>
      <c r="C543" s="10">
        <v>44743</v>
      </c>
      <c r="D543" s="5" t="s">
        <v>184</v>
      </c>
      <c r="E543" s="18">
        <v>5.9400000000000001E-2</v>
      </c>
      <c r="F543" s="8">
        <v>2432.6581000000001</v>
      </c>
      <c r="G543" s="9">
        <v>2728014</v>
      </c>
      <c r="H543" s="18">
        <v>0</v>
      </c>
      <c r="I543" s="8">
        <v>0</v>
      </c>
      <c r="J543" s="9">
        <v>0</v>
      </c>
      <c r="K543" s="18">
        <v>5.9400000000000001E-2</v>
      </c>
      <c r="L543" s="8">
        <v>2432.6581000000001</v>
      </c>
      <c r="M543" s="9">
        <v>2728014</v>
      </c>
      <c r="N543" s="29">
        <v>21.25</v>
      </c>
      <c r="O543" s="30">
        <v>22.247499999999999</v>
      </c>
      <c r="P543" s="30">
        <v>20.922499999999999</v>
      </c>
      <c r="Q543" s="30">
        <v>20.9725</v>
      </c>
      <c r="R543" s="31">
        <v>-1.3100000000000001E-2</v>
      </c>
    </row>
    <row r="544" spans="1:18" x14ac:dyDescent="0.2">
      <c r="A544" s="11">
        <v>44747</v>
      </c>
      <c r="B544" s="5" t="s">
        <v>242</v>
      </c>
      <c r="C544" s="10">
        <v>44743</v>
      </c>
      <c r="D544" s="5" t="s">
        <v>184</v>
      </c>
      <c r="E544" s="18">
        <v>4.6699999999999998E-2</v>
      </c>
      <c r="F544" s="8">
        <v>2389.2150000000001</v>
      </c>
      <c r="G544" s="9">
        <v>2668661</v>
      </c>
      <c r="H544" s="18">
        <v>0</v>
      </c>
      <c r="I544" s="8">
        <v>0</v>
      </c>
      <c r="J544" s="9">
        <v>0</v>
      </c>
      <c r="K544" s="18">
        <v>4.6699999999999998E-2</v>
      </c>
      <c r="L544" s="8">
        <v>2389.2150000000001</v>
      </c>
      <c r="M544" s="9">
        <v>2668661</v>
      </c>
      <c r="N544" s="29">
        <v>20.9725</v>
      </c>
      <c r="O544" s="30">
        <v>20.9925</v>
      </c>
      <c r="P544" s="30">
        <v>20.234999999999999</v>
      </c>
      <c r="Q544" s="30">
        <v>20.787500000000001</v>
      </c>
      <c r="R544" s="31">
        <v>-8.8000000000000005E-3</v>
      </c>
    </row>
    <row r="545" spans="1:18" x14ac:dyDescent="0.2">
      <c r="A545" s="11">
        <v>44748</v>
      </c>
      <c r="B545" s="5" t="s">
        <v>240</v>
      </c>
      <c r="C545" s="10">
        <v>44743</v>
      </c>
      <c r="D545" s="5" t="s">
        <v>184</v>
      </c>
      <c r="E545" s="18">
        <v>4.7399999999999998E-2</v>
      </c>
      <c r="F545" s="8">
        <v>2473.4612000000002</v>
      </c>
      <c r="G545" s="9">
        <v>2771876</v>
      </c>
      <c r="H545" s="18">
        <v>0</v>
      </c>
      <c r="I545" s="8">
        <v>0</v>
      </c>
      <c r="J545" s="9">
        <v>0</v>
      </c>
      <c r="K545" s="18">
        <v>4.7399999999999998E-2</v>
      </c>
      <c r="L545" s="8">
        <v>2473.4612000000002</v>
      </c>
      <c r="M545" s="9">
        <v>2771876</v>
      </c>
      <c r="N545" s="29">
        <v>20.787500000000001</v>
      </c>
      <c r="O545" s="30">
        <v>20.787500000000001</v>
      </c>
      <c r="P545" s="30">
        <v>19.822500000000002</v>
      </c>
      <c r="Q545" s="30">
        <v>20.267499999999998</v>
      </c>
      <c r="R545" s="31">
        <v>-2.5000000000000001E-2</v>
      </c>
    </row>
    <row r="546" spans="1:18" x14ac:dyDescent="0.2">
      <c r="A546" s="11">
        <v>44749</v>
      </c>
      <c r="B546" s="5" t="s">
        <v>243</v>
      </c>
      <c r="C546" s="10">
        <v>44743</v>
      </c>
      <c r="D546" s="5" t="s">
        <v>184</v>
      </c>
      <c r="E546" s="18">
        <v>3.4099999999999998E-2</v>
      </c>
      <c r="F546" s="8">
        <v>2565.587</v>
      </c>
      <c r="G546" s="9">
        <v>2912902</v>
      </c>
      <c r="H546" s="18">
        <v>0</v>
      </c>
      <c r="I546" s="8">
        <v>0</v>
      </c>
      <c r="J546" s="9">
        <v>0</v>
      </c>
      <c r="K546" s="18">
        <v>3.4099999999999998E-2</v>
      </c>
      <c r="L546" s="8">
        <v>2565.587</v>
      </c>
      <c r="M546" s="9">
        <v>2912902</v>
      </c>
      <c r="N546" s="29">
        <v>20.267499999999998</v>
      </c>
      <c r="O546" s="30">
        <v>20.267499999999998</v>
      </c>
      <c r="P546" s="30">
        <v>19.012499999999999</v>
      </c>
      <c r="Q546" s="30">
        <v>19.202500000000001</v>
      </c>
      <c r="R546" s="31">
        <v>-5.2499999999999998E-2</v>
      </c>
    </row>
    <row r="547" spans="1:18" x14ac:dyDescent="0.2">
      <c r="A547" s="11">
        <v>44750</v>
      </c>
      <c r="B547" s="5" t="s">
        <v>241</v>
      </c>
      <c r="C547" s="10">
        <v>44743</v>
      </c>
      <c r="D547" s="5" t="s">
        <v>184</v>
      </c>
      <c r="E547" s="18">
        <v>6.8400000000000002E-2</v>
      </c>
      <c r="F547" s="8">
        <v>2226.7712999999999</v>
      </c>
      <c r="G547" s="9">
        <v>2454639</v>
      </c>
      <c r="H547" s="18">
        <v>0</v>
      </c>
      <c r="I547" s="8">
        <v>0</v>
      </c>
      <c r="J547" s="9">
        <v>0</v>
      </c>
      <c r="K547" s="18">
        <v>6.8400000000000002E-2</v>
      </c>
      <c r="L547" s="8">
        <v>2226.7712999999999</v>
      </c>
      <c r="M547" s="9">
        <v>2454639</v>
      </c>
      <c r="N547" s="29">
        <v>19.202500000000001</v>
      </c>
      <c r="O547" s="30">
        <v>19.202500000000001</v>
      </c>
      <c r="P547" s="30">
        <v>18.22</v>
      </c>
      <c r="Q547" s="30">
        <v>18.395</v>
      </c>
      <c r="R547" s="31">
        <v>-4.2099999999999999E-2</v>
      </c>
    </row>
    <row r="548" spans="1:18" x14ac:dyDescent="0.2">
      <c r="A548" s="11">
        <v>44753</v>
      </c>
      <c r="B548" s="5" t="s">
        <v>244</v>
      </c>
      <c r="C548" s="10">
        <v>44743</v>
      </c>
      <c r="D548" s="5" t="s">
        <v>184</v>
      </c>
      <c r="E548" s="18">
        <v>6.5199999999999994E-2</v>
      </c>
      <c r="F548" s="8">
        <v>2186.7492000000002</v>
      </c>
      <c r="G548" s="9">
        <v>2415900</v>
      </c>
      <c r="H548" s="18">
        <v>0</v>
      </c>
      <c r="I548" s="8">
        <v>0</v>
      </c>
      <c r="J548" s="9">
        <v>0</v>
      </c>
      <c r="K548" s="18">
        <v>6.5199999999999994E-2</v>
      </c>
      <c r="L548" s="8">
        <v>2186.7492000000002</v>
      </c>
      <c r="M548" s="9">
        <v>2415900</v>
      </c>
      <c r="N548" s="29">
        <v>18.395</v>
      </c>
      <c r="O548" s="30">
        <v>19.215</v>
      </c>
      <c r="P548" s="30">
        <v>16.647500000000001</v>
      </c>
      <c r="Q548" s="30">
        <v>18.3675</v>
      </c>
      <c r="R548" s="31">
        <v>-1.5E-3</v>
      </c>
    </row>
    <row r="549" spans="1:18" x14ac:dyDescent="0.2">
      <c r="A549" s="11">
        <v>44754</v>
      </c>
      <c r="B549" s="5" t="s">
        <v>242</v>
      </c>
      <c r="C549" s="10">
        <v>44743</v>
      </c>
      <c r="D549" s="5" t="s">
        <v>184</v>
      </c>
      <c r="E549" s="18">
        <v>5.2900000000000003E-2</v>
      </c>
      <c r="F549" s="8">
        <v>2439.4731000000002</v>
      </c>
      <c r="G549" s="9">
        <v>2693993</v>
      </c>
      <c r="H549" s="18">
        <v>0</v>
      </c>
      <c r="I549" s="8">
        <v>0</v>
      </c>
      <c r="J549" s="9">
        <v>0</v>
      </c>
      <c r="K549" s="18">
        <v>5.2900000000000003E-2</v>
      </c>
      <c r="L549" s="8">
        <v>2439.4731000000002</v>
      </c>
      <c r="M549" s="9">
        <v>2693993</v>
      </c>
      <c r="N549" s="29">
        <v>18.3675</v>
      </c>
      <c r="O549" s="30">
        <v>18.637499999999999</v>
      </c>
      <c r="P549" s="30">
        <v>17.3</v>
      </c>
      <c r="Q549" s="30">
        <v>18.547499999999999</v>
      </c>
      <c r="R549" s="31">
        <v>9.7999999999999997E-3</v>
      </c>
    </row>
    <row r="550" spans="1:18" x14ac:dyDescent="0.2">
      <c r="A550" s="11">
        <v>44755</v>
      </c>
      <c r="B550" s="5" t="s">
        <v>240</v>
      </c>
      <c r="C550" s="10">
        <v>44743</v>
      </c>
      <c r="D550" s="5" t="s">
        <v>184</v>
      </c>
      <c r="E550" s="18">
        <v>4.1500000000000002E-2</v>
      </c>
      <c r="F550" s="8">
        <v>2488.5187000000001</v>
      </c>
      <c r="G550" s="9">
        <v>2762521</v>
      </c>
      <c r="H550" s="18">
        <v>0</v>
      </c>
      <c r="I550" s="8">
        <v>0</v>
      </c>
      <c r="J550" s="9">
        <v>0</v>
      </c>
      <c r="K550" s="18">
        <v>4.1500000000000002E-2</v>
      </c>
      <c r="L550" s="8">
        <v>2488.5187000000001</v>
      </c>
      <c r="M550" s="9">
        <v>2762521</v>
      </c>
      <c r="N550" s="29">
        <v>18.547499999999999</v>
      </c>
      <c r="O550" s="30">
        <v>18.762499999999999</v>
      </c>
      <c r="P550" s="30">
        <v>17.734999999999999</v>
      </c>
      <c r="Q550" s="30">
        <v>18.52</v>
      </c>
      <c r="R550" s="31">
        <v>-1.5E-3</v>
      </c>
    </row>
    <row r="551" spans="1:18" x14ac:dyDescent="0.2">
      <c r="A551" s="11">
        <v>44756</v>
      </c>
      <c r="B551" s="5" t="s">
        <v>243</v>
      </c>
      <c r="C551" s="10">
        <v>44743</v>
      </c>
      <c r="D551" s="5" t="s">
        <v>184</v>
      </c>
      <c r="E551" s="18">
        <v>3.4299999999999997E-2</v>
      </c>
      <c r="F551" s="8">
        <v>2682.8355999999999</v>
      </c>
      <c r="G551" s="9">
        <v>3064204</v>
      </c>
      <c r="H551" s="18">
        <v>0</v>
      </c>
      <c r="I551" s="8">
        <v>0</v>
      </c>
      <c r="J551" s="9">
        <v>0</v>
      </c>
      <c r="K551" s="18">
        <v>3.4299999999999997E-2</v>
      </c>
      <c r="L551" s="8">
        <v>2682.8355999999999</v>
      </c>
      <c r="M551" s="9">
        <v>3064204</v>
      </c>
      <c r="N551" s="29">
        <v>18.52</v>
      </c>
      <c r="O551" s="30">
        <v>18.690000000000001</v>
      </c>
      <c r="P551" s="30">
        <v>17.75</v>
      </c>
      <c r="Q551" s="30">
        <v>18.34</v>
      </c>
      <c r="R551" s="31">
        <v>-9.7000000000000003E-3</v>
      </c>
    </row>
    <row r="552" spans="1:18" x14ac:dyDescent="0.2">
      <c r="A552" s="11">
        <v>44757</v>
      </c>
      <c r="B552" s="5" t="s">
        <v>241</v>
      </c>
      <c r="C552" s="10">
        <v>44743</v>
      </c>
      <c r="D552" s="5" t="s">
        <v>184</v>
      </c>
      <c r="E552" s="18">
        <v>5.1499999999999997E-2</v>
      </c>
      <c r="F552" s="8">
        <v>2230.9695000000002</v>
      </c>
      <c r="G552" s="9">
        <v>2480397</v>
      </c>
      <c r="H552" s="18">
        <v>0</v>
      </c>
      <c r="I552" s="8">
        <v>0</v>
      </c>
      <c r="J552" s="9">
        <v>0</v>
      </c>
      <c r="K552" s="18">
        <v>5.1499999999999997E-2</v>
      </c>
      <c r="L552" s="8">
        <v>2230.9695000000002</v>
      </c>
      <c r="M552" s="9">
        <v>2480397</v>
      </c>
      <c r="N552" s="29">
        <v>18.34</v>
      </c>
      <c r="O552" s="30">
        <v>18.34</v>
      </c>
      <c r="P552" s="30">
        <v>17.53</v>
      </c>
      <c r="Q552" s="30">
        <v>17.5975</v>
      </c>
      <c r="R552" s="31">
        <v>-4.0500000000000001E-2</v>
      </c>
    </row>
    <row r="553" spans="1:18" x14ac:dyDescent="0.2">
      <c r="A553" s="11">
        <v>44760</v>
      </c>
      <c r="B553" s="5" t="s">
        <v>244</v>
      </c>
      <c r="C553" s="10">
        <v>44743</v>
      </c>
      <c r="D553" s="5" t="s">
        <v>184</v>
      </c>
      <c r="E553" s="18">
        <v>4.4499999999999998E-2</v>
      </c>
      <c r="F553" s="8">
        <v>2213.2343999999998</v>
      </c>
      <c r="G553" s="9">
        <v>2447960</v>
      </c>
      <c r="H553" s="18">
        <v>0</v>
      </c>
      <c r="I553" s="8">
        <v>0</v>
      </c>
      <c r="J553" s="9">
        <v>0</v>
      </c>
      <c r="K553" s="18">
        <v>4.4499999999999998E-2</v>
      </c>
      <c r="L553" s="8">
        <v>2213.2343999999998</v>
      </c>
      <c r="M553" s="9">
        <v>2447960</v>
      </c>
      <c r="N553" s="29">
        <v>17.5975</v>
      </c>
      <c r="O553" s="30">
        <v>18.182500000000001</v>
      </c>
      <c r="P553" s="30">
        <v>16.47</v>
      </c>
      <c r="Q553" s="30">
        <v>17.16</v>
      </c>
      <c r="R553" s="31">
        <v>-2.4899999999999999E-2</v>
      </c>
    </row>
    <row r="554" spans="1:18" x14ac:dyDescent="0.2">
      <c r="A554" s="11">
        <v>44761</v>
      </c>
      <c r="B554" s="5" t="s">
        <v>242</v>
      </c>
      <c r="C554" s="10">
        <v>44743</v>
      </c>
      <c r="D554" s="5" t="s">
        <v>184</v>
      </c>
      <c r="E554" s="18">
        <v>4.3799999999999999E-2</v>
      </c>
      <c r="F554" s="8">
        <v>2323.7763</v>
      </c>
      <c r="G554" s="9">
        <v>2573574</v>
      </c>
      <c r="H554" s="18">
        <v>0</v>
      </c>
      <c r="I554" s="8">
        <v>0</v>
      </c>
      <c r="J554" s="9">
        <v>0</v>
      </c>
      <c r="K554" s="18">
        <v>4.3799999999999999E-2</v>
      </c>
      <c r="L554" s="8">
        <v>2323.7763</v>
      </c>
      <c r="M554" s="9">
        <v>2573574</v>
      </c>
      <c r="N554" s="29">
        <v>17.16</v>
      </c>
      <c r="O554" s="30">
        <v>17.6675</v>
      </c>
      <c r="P554" s="30">
        <v>16.352499999999999</v>
      </c>
      <c r="Q554" s="30">
        <v>17.202500000000001</v>
      </c>
      <c r="R554" s="31">
        <v>2.5000000000000001E-3</v>
      </c>
    </row>
    <row r="555" spans="1:18" x14ac:dyDescent="0.2">
      <c r="A555" s="11">
        <v>44762</v>
      </c>
      <c r="B555" s="5" t="s">
        <v>240</v>
      </c>
      <c r="C555" s="10">
        <v>44743</v>
      </c>
      <c r="D555" s="5" t="s">
        <v>184</v>
      </c>
      <c r="E555" s="18">
        <v>3.7900000000000003E-2</v>
      </c>
      <c r="F555" s="8">
        <v>2499.5320000000002</v>
      </c>
      <c r="G555" s="9">
        <v>2869839</v>
      </c>
      <c r="H555" s="18">
        <v>0</v>
      </c>
      <c r="I555" s="8">
        <v>0</v>
      </c>
      <c r="J555" s="9">
        <v>0</v>
      </c>
      <c r="K555" s="18">
        <v>3.7900000000000003E-2</v>
      </c>
      <c r="L555" s="8">
        <v>2499.5320000000002</v>
      </c>
      <c r="M555" s="9">
        <v>2869839</v>
      </c>
      <c r="N555" s="29">
        <v>17.202500000000001</v>
      </c>
      <c r="O555" s="30">
        <v>17.272500000000001</v>
      </c>
      <c r="P555" s="30">
        <v>15.657500000000001</v>
      </c>
      <c r="Q555" s="30">
        <v>16.822500000000002</v>
      </c>
      <c r="R555" s="31">
        <v>-2.2100000000000002E-2</v>
      </c>
    </row>
    <row r="556" spans="1:18" x14ac:dyDescent="0.2">
      <c r="A556" s="11">
        <v>44763</v>
      </c>
      <c r="B556" s="5" t="s">
        <v>243</v>
      </c>
      <c r="C556" s="10">
        <v>44743</v>
      </c>
      <c r="D556" s="5" t="s">
        <v>184</v>
      </c>
      <c r="E556" s="18">
        <v>3.7699999999999997E-2</v>
      </c>
      <c r="F556" s="8">
        <v>2556.2685000000001</v>
      </c>
      <c r="G556" s="9">
        <v>2961948</v>
      </c>
      <c r="H556" s="18">
        <v>0</v>
      </c>
      <c r="I556" s="8">
        <v>0</v>
      </c>
      <c r="J556" s="9">
        <v>0</v>
      </c>
      <c r="K556" s="18">
        <v>3.7699999999999997E-2</v>
      </c>
      <c r="L556" s="8">
        <v>2556.2685000000001</v>
      </c>
      <c r="M556" s="9">
        <v>2961948</v>
      </c>
      <c r="N556" s="29">
        <v>16.822500000000002</v>
      </c>
      <c r="O556" s="30">
        <v>17.2075</v>
      </c>
      <c r="P556" s="30">
        <v>15.9725</v>
      </c>
      <c r="Q556" s="30">
        <v>16.857500000000002</v>
      </c>
      <c r="R556" s="31">
        <v>2.0999999999999999E-3</v>
      </c>
    </row>
    <row r="557" spans="1:18" x14ac:dyDescent="0.2">
      <c r="A557" s="11">
        <v>44764</v>
      </c>
      <c r="B557" s="5" t="s">
        <v>241</v>
      </c>
      <c r="C557" s="10">
        <v>44743</v>
      </c>
      <c r="D557" s="5" t="s">
        <v>184</v>
      </c>
      <c r="E557" s="18">
        <v>4.87E-2</v>
      </c>
      <c r="F557" s="8">
        <v>2133.1792</v>
      </c>
      <c r="G557" s="9">
        <v>2333314</v>
      </c>
      <c r="H557" s="18">
        <v>0</v>
      </c>
      <c r="I557" s="8">
        <v>0</v>
      </c>
      <c r="J557" s="9">
        <v>0</v>
      </c>
      <c r="K557" s="18">
        <v>4.87E-2</v>
      </c>
      <c r="L557" s="8">
        <v>2133.1792</v>
      </c>
      <c r="M557" s="9">
        <v>2333314</v>
      </c>
      <c r="N557" s="29">
        <v>16.857500000000002</v>
      </c>
      <c r="O557" s="30">
        <v>16.962499999999999</v>
      </c>
      <c r="P557" s="30">
        <v>16.162500000000001</v>
      </c>
      <c r="Q557" s="30">
        <v>16.649999999999999</v>
      </c>
      <c r="R557" s="31">
        <v>-1.23E-2</v>
      </c>
    </row>
    <row r="558" spans="1:18" x14ac:dyDescent="0.2">
      <c r="A558" s="11">
        <v>44767</v>
      </c>
      <c r="B558" s="5" t="s">
        <v>244</v>
      </c>
      <c r="C558" s="10">
        <v>44743</v>
      </c>
      <c r="D558" s="5" t="s">
        <v>184</v>
      </c>
      <c r="E558" s="18">
        <v>4.2700000000000002E-2</v>
      </c>
      <c r="F558" s="8">
        <v>2192.3625000000002</v>
      </c>
      <c r="G558" s="9">
        <v>2435996</v>
      </c>
      <c r="H558" s="18">
        <v>0</v>
      </c>
      <c r="I558" s="8">
        <v>0</v>
      </c>
      <c r="J558" s="9">
        <v>0</v>
      </c>
      <c r="K558" s="18">
        <v>4.2700000000000002E-2</v>
      </c>
      <c r="L558" s="8">
        <v>2192.3625000000002</v>
      </c>
      <c r="M558" s="9">
        <v>2435996</v>
      </c>
      <c r="N558" s="29">
        <v>16.649999999999999</v>
      </c>
      <c r="O558" s="30">
        <v>17.907499999999999</v>
      </c>
      <c r="P558" s="30">
        <v>16.177499999999998</v>
      </c>
      <c r="Q558" s="30">
        <v>17.68</v>
      </c>
      <c r="R558" s="31">
        <v>6.1899999999999997E-2</v>
      </c>
    </row>
    <row r="559" spans="1:18" x14ac:dyDescent="0.2">
      <c r="A559" s="11">
        <v>44768</v>
      </c>
      <c r="B559" s="5" t="s">
        <v>242</v>
      </c>
      <c r="C559" s="10">
        <v>44743</v>
      </c>
      <c r="D559" s="5" t="s">
        <v>184</v>
      </c>
      <c r="E559" s="18">
        <v>4.5400000000000003E-2</v>
      </c>
      <c r="F559" s="8">
        <v>2495.4400999999998</v>
      </c>
      <c r="G559" s="9">
        <v>2738556</v>
      </c>
      <c r="H559" s="18">
        <v>0</v>
      </c>
      <c r="I559" s="8">
        <v>0</v>
      </c>
      <c r="J559" s="9">
        <v>0</v>
      </c>
      <c r="K559" s="18">
        <v>4.5400000000000003E-2</v>
      </c>
      <c r="L559" s="8">
        <v>2495.4400999999998</v>
      </c>
      <c r="M559" s="9">
        <v>2738556</v>
      </c>
      <c r="N559" s="29">
        <v>17.68</v>
      </c>
      <c r="O559" s="30">
        <v>18.267499999999998</v>
      </c>
      <c r="P559" s="30">
        <v>17.355</v>
      </c>
      <c r="Q559" s="30">
        <v>18.170000000000002</v>
      </c>
      <c r="R559" s="31">
        <v>2.7699999999999999E-2</v>
      </c>
    </row>
    <row r="560" spans="1:18" x14ac:dyDescent="0.2">
      <c r="A560" s="11">
        <v>44769</v>
      </c>
      <c r="B560" s="5" t="s">
        <v>240</v>
      </c>
      <c r="C560" s="10">
        <v>44743</v>
      </c>
      <c r="D560" s="5" t="s">
        <v>184</v>
      </c>
      <c r="E560" s="18">
        <v>4.0099999999999997E-2</v>
      </c>
      <c r="F560" s="8">
        <v>2419.9915000000001</v>
      </c>
      <c r="G560" s="9">
        <v>2615448</v>
      </c>
      <c r="H560" s="18">
        <v>0</v>
      </c>
      <c r="I560" s="8">
        <v>0</v>
      </c>
      <c r="J560" s="9">
        <v>0</v>
      </c>
      <c r="K560" s="18">
        <v>4.0099999999999997E-2</v>
      </c>
      <c r="L560" s="8">
        <v>2419.9915000000001</v>
      </c>
      <c r="M560" s="9">
        <v>2615448</v>
      </c>
      <c r="N560" s="29">
        <v>18.170000000000002</v>
      </c>
      <c r="O560" s="30">
        <v>18.635000000000002</v>
      </c>
      <c r="P560" s="30">
        <v>17.752500000000001</v>
      </c>
      <c r="Q560" s="30">
        <v>18.13</v>
      </c>
      <c r="R560" s="31">
        <v>-2.2000000000000001E-3</v>
      </c>
    </row>
    <row r="561" spans="1:18" x14ac:dyDescent="0.2">
      <c r="A561" s="11">
        <v>44770</v>
      </c>
      <c r="B561" s="5" t="s">
        <v>243</v>
      </c>
      <c r="C561" s="10">
        <v>44743</v>
      </c>
      <c r="D561" s="5" t="s">
        <v>184</v>
      </c>
      <c r="E561" s="18">
        <v>3.9800000000000002E-2</v>
      </c>
      <c r="F561" s="8">
        <v>2732.9119999999998</v>
      </c>
      <c r="G561" s="9">
        <v>3100028</v>
      </c>
      <c r="H561" s="18">
        <v>0</v>
      </c>
      <c r="I561" s="8">
        <v>0</v>
      </c>
      <c r="J561" s="9">
        <v>0</v>
      </c>
      <c r="K561" s="18">
        <v>3.9800000000000002E-2</v>
      </c>
      <c r="L561" s="8">
        <v>2732.9119999999998</v>
      </c>
      <c r="M561" s="9">
        <v>3100028</v>
      </c>
      <c r="N561" s="29">
        <v>18.13</v>
      </c>
      <c r="O561" s="30">
        <v>18.13</v>
      </c>
      <c r="P561" s="30">
        <v>16.837499999999999</v>
      </c>
      <c r="Q561" s="30">
        <v>17.012499999999999</v>
      </c>
      <c r="R561" s="31">
        <v>-6.1600000000000002E-2</v>
      </c>
    </row>
    <row r="562" spans="1:18" x14ac:dyDescent="0.2">
      <c r="A562" s="11">
        <v>44771</v>
      </c>
      <c r="B562" s="5" t="s">
        <v>241</v>
      </c>
      <c r="C562" s="10">
        <v>44743</v>
      </c>
      <c r="D562" s="5" t="s">
        <v>184</v>
      </c>
      <c r="E562" s="18">
        <v>5.1400000000000001E-2</v>
      </c>
      <c r="F562" s="8">
        <v>1878.8318999999999</v>
      </c>
      <c r="G562" s="9">
        <v>2328364</v>
      </c>
      <c r="H562" s="18">
        <v>0</v>
      </c>
      <c r="I562" s="8">
        <v>0</v>
      </c>
      <c r="J562" s="9">
        <v>0</v>
      </c>
      <c r="K562" s="18">
        <v>5.1400000000000001E-2</v>
      </c>
      <c r="L562" s="8">
        <v>1878.8318999999999</v>
      </c>
      <c r="M562" s="9">
        <v>2328364</v>
      </c>
      <c r="N562" s="29">
        <v>17.012499999999999</v>
      </c>
      <c r="O562" s="30">
        <v>18.645</v>
      </c>
      <c r="P562" s="30">
        <v>16.489999999999998</v>
      </c>
      <c r="Q562" s="30">
        <v>16.55</v>
      </c>
      <c r="R562" s="31">
        <v>-2.7199999999999998E-2</v>
      </c>
    </row>
    <row r="563" spans="1:18" x14ac:dyDescent="0.2">
      <c r="A563" s="11">
        <v>44774</v>
      </c>
      <c r="B563" s="5" t="s">
        <v>244</v>
      </c>
      <c r="C563" s="10">
        <v>44774</v>
      </c>
      <c r="D563" s="5" t="s">
        <v>184</v>
      </c>
      <c r="E563" s="18">
        <v>5.28E-2</v>
      </c>
      <c r="F563" s="8">
        <v>2125.2511</v>
      </c>
      <c r="G563" s="9">
        <v>2616310</v>
      </c>
      <c r="H563" s="18">
        <v>0</v>
      </c>
      <c r="I563" s="8">
        <v>0</v>
      </c>
      <c r="J563" s="9">
        <v>0</v>
      </c>
      <c r="K563" s="18">
        <v>5.28E-2</v>
      </c>
      <c r="L563" s="8">
        <v>2125.2511</v>
      </c>
      <c r="M563" s="9">
        <v>2616310</v>
      </c>
      <c r="N563" s="29">
        <v>16.55</v>
      </c>
      <c r="O563" s="30">
        <v>17.625</v>
      </c>
      <c r="P563" s="30">
        <v>15.8925</v>
      </c>
      <c r="Q563" s="30">
        <v>17.484999999999999</v>
      </c>
      <c r="R563" s="31">
        <v>5.6500000000000002E-2</v>
      </c>
    </row>
    <row r="564" spans="1:18" x14ac:dyDescent="0.2">
      <c r="A564" s="11">
        <v>44775</v>
      </c>
      <c r="B564" s="5" t="s">
        <v>242</v>
      </c>
      <c r="C564" s="10">
        <v>44774</v>
      </c>
      <c r="D564" s="5" t="s">
        <v>184</v>
      </c>
      <c r="E564" s="18">
        <v>4.9700000000000001E-2</v>
      </c>
      <c r="F564" s="8">
        <v>2327.4360000000001</v>
      </c>
      <c r="G564" s="9">
        <v>2726021</v>
      </c>
      <c r="H564" s="18">
        <v>0</v>
      </c>
      <c r="I564" s="8">
        <v>0</v>
      </c>
      <c r="J564" s="9">
        <v>0</v>
      </c>
      <c r="K564" s="18">
        <v>4.9700000000000001E-2</v>
      </c>
      <c r="L564" s="8">
        <v>2327.4360000000001</v>
      </c>
      <c r="M564" s="9">
        <v>2726021</v>
      </c>
      <c r="N564" s="29">
        <v>17.484999999999999</v>
      </c>
      <c r="O564" s="30">
        <v>18.754999999999999</v>
      </c>
      <c r="P564" s="30">
        <v>17.484999999999999</v>
      </c>
      <c r="Q564" s="30">
        <v>18.53</v>
      </c>
      <c r="R564" s="31">
        <v>5.9799999999999999E-2</v>
      </c>
    </row>
    <row r="565" spans="1:18" x14ac:dyDescent="0.2">
      <c r="A565" s="11">
        <v>44776</v>
      </c>
      <c r="B565" s="5" t="s">
        <v>240</v>
      </c>
      <c r="C565" s="10">
        <v>44774</v>
      </c>
      <c r="D565" s="5" t="s">
        <v>184</v>
      </c>
      <c r="E565" s="18">
        <v>4.4600000000000001E-2</v>
      </c>
      <c r="F565" s="8">
        <v>2448.0734000000002</v>
      </c>
      <c r="G565" s="9">
        <v>2736197</v>
      </c>
      <c r="H565" s="18">
        <v>0</v>
      </c>
      <c r="I565" s="8">
        <v>0</v>
      </c>
      <c r="J565" s="9">
        <v>0</v>
      </c>
      <c r="K565" s="18">
        <v>4.4600000000000001E-2</v>
      </c>
      <c r="L565" s="8">
        <v>2448.0734000000002</v>
      </c>
      <c r="M565" s="9">
        <v>2736197</v>
      </c>
      <c r="N565" s="29">
        <v>18.53</v>
      </c>
      <c r="O565" s="30">
        <v>19.172499999999999</v>
      </c>
      <c r="P565" s="30">
        <v>17.95</v>
      </c>
      <c r="Q565" s="30">
        <v>18.45</v>
      </c>
      <c r="R565" s="31">
        <v>-4.3E-3</v>
      </c>
    </row>
    <row r="566" spans="1:18" x14ac:dyDescent="0.2">
      <c r="A566" s="11">
        <v>44777</v>
      </c>
      <c r="B566" s="5" t="s">
        <v>243</v>
      </c>
      <c r="C566" s="10">
        <v>44774</v>
      </c>
      <c r="D566" s="5" t="s">
        <v>184</v>
      </c>
      <c r="E566" s="18">
        <v>4.0099999999999997E-2</v>
      </c>
      <c r="F566" s="8">
        <v>2396.6397999999999</v>
      </c>
      <c r="G566" s="9">
        <v>2601633</v>
      </c>
      <c r="H566" s="18">
        <v>0</v>
      </c>
      <c r="I566" s="8">
        <v>0</v>
      </c>
      <c r="J566" s="9">
        <v>0</v>
      </c>
      <c r="K566" s="18">
        <v>4.0099999999999997E-2</v>
      </c>
      <c r="L566" s="8">
        <v>2396.6397999999999</v>
      </c>
      <c r="M566" s="9">
        <v>2601633</v>
      </c>
      <c r="N566" s="29">
        <v>18.45</v>
      </c>
      <c r="O566" s="30">
        <v>21.06</v>
      </c>
      <c r="P566" s="30">
        <v>17.625</v>
      </c>
      <c r="Q566" s="30">
        <v>19.2575</v>
      </c>
      <c r="R566" s="31">
        <v>4.3799999999999999E-2</v>
      </c>
    </row>
    <row r="567" spans="1:18" x14ac:dyDescent="0.2">
      <c r="A567" s="11">
        <v>44778</v>
      </c>
      <c r="B567" s="5" t="s">
        <v>241</v>
      </c>
      <c r="C567" s="10">
        <v>44774</v>
      </c>
      <c r="D567" s="5" t="s">
        <v>184</v>
      </c>
      <c r="E567" s="18">
        <v>6.0499999999999998E-2</v>
      </c>
      <c r="F567" s="8">
        <v>2090.5918000000001</v>
      </c>
      <c r="G567" s="9">
        <v>2586902</v>
      </c>
      <c r="H567" s="18">
        <v>0</v>
      </c>
      <c r="I567" s="8">
        <v>0</v>
      </c>
      <c r="J567" s="9">
        <v>0</v>
      </c>
      <c r="K567" s="18">
        <v>6.0499999999999998E-2</v>
      </c>
      <c r="L567" s="8">
        <v>2090.5918000000001</v>
      </c>
      <c r="M567" s="9">
        <v>2586902</v>
      </c>
      <c r="N567" s="29">
        <v>19.2575</v>
      </c>
      <c r="O567" s="30">
        <v>19.39</v>
      </c>
      <c r="P567" s="30">
        <v>18.0075</v>
      </c>
      <c r="Q567" s="30">
        <v>18.914999999999999</v>
      </c>
      <c r="R567" s="31">
        <v>-1.78E-2</v>
      </c>
    </row>
    <row r="568" spans="1:18" x14ac:dyDescent="0.2">
      <c r="A568" s="11">
        <v>44781</v>
      </c>
      <c r="B568" s="5" t="s">
        <v>244</v>
      </c>
      <c r="C568" s="10">
        <v>44774</v>
      </c>
      <c r="D568" s="5" t="s">
        <v>184</v>
      </c>
      <c r="E568" s="18">
        <v>4.19E-2</v>
      </c>
      <c r="F568" s="8">
        <v>2184.8013000000001</v>
      </c>
      <c r="G568" s="9">
        <v>2677513</v>
      </c>
      <c r="H568" s="18">
        <v>0</v>
      </c>
      <c r="I568" s="8">
        <v>0</v>
      </c>
      <c r="J568" s="9">
        <v>0</v>
      </c>
      <c r="K568" s="18">
        <v>4.19E-2</v>
      </c>
      <c r="L568" s="8">
        <v>2184.8013000000001</v>
      </c>
      <c r="M568" s="9">
        <v>2677513</v>
      </c>
      <c r="N568" s="29">
        <v>18.914999999999999</v>
      </c>
      <c r="O568" s="30">
        <v>20.18</v>
      </c>
      <c r="P568" s="30">
        <v>17.78</v>
      </c>
      <c r="Q568" s="30">
        <v>19.302499999999998</v>
      </c>
      <c r="R568" s="31">
        <v>2.0500000000000001E-2</v>
      </c>
    </row>
    <row r="569" spans="1:18" x14ac:dyDescent="0.2">
      <c r="A569" s="11">
        <v>44783</v>
      </c>
      <c r="B569" s="5" t="s">
        <v>240</v>
      </c>
      <c r="C569" s="10">
        <v>44774</v>
      </c>
      <c r="D569" s="5" t="s">
        <v>184</v>
      </c>
      <c r="E569" s="18">
        <v>2.9399999999999999E-2</v>
      </c>
      <c r="F569" s="8">
        <v>2110.6660999999999</v>
      </c>
      <c r="G569" s="9">
        <v>2387399</v>
      </c>
      <c r="H569" s="18">
        <v>0</v>
      </c>
      <c r="I569" s="8">
        <v>0</v>
      </c>
      <c r="J569" s="9">
        <v>0</v>
      </c>
      <c r="K569" s="18">
        <v>2.9399999999999999E-2</v>
      </c>
      <c r="L569" s="8">
        <v>2110.6660999999999</v>
      </c>
      <c r="M569" s="9">
        <v>2387399</v>
      </c>
      <c r="N569" s="29">
        <v>19.302499999999998</v>
      </c>
      <c r="O569" s="30">
        <v>20.77</v>
      </c>
      <c r="P569" s="30">
        <v>18.857500000000002</v>
      </c>
      <c r="Q569" s="30">
        <v>19.587499999999999</v>
      </c>
      <c r="R569" s="31">
        <v>1.4800000000000001E-2</v>
      </c>
    </row>
    <row r="570" spans="1:18" x14ac:dyDescent="0.2">
      <c r="A570" s="11">
        <v>44784</v>
      </c>
      <c r="B570" s="5" t="s">
        <v>243</v>
      </c>
      <c r="C570" s="10">
        <v>44774</v>
      </c>
      <c r="D570" s="5" t="s">
        <v>184</v>
      </c>
      <c r="E570" s="18">
        <v>3.27E-2</v>
      </c>
      <c r="F570" s="8">
        <v>2512.4679000000001</v>
      </c>
      <c r="G570" s="9">
        <v>2804536</v>
      </c>
      <c r="H570" s="18">
        <v>0</v>
      </c>
      <c r="I570" s="8">
        <v>0</v>
      </c>
      <c r="J570" s="9">
        <v>0</v>
      </c>
      <c r="K570" s="18">
        <v>3.27E-2</v>
      </c>
      <c r="L570" s="8">
        <v>2512.4679000000001</v>
      </c>
      <c r="M570" s="9">
        <v>2804536</v>
      </c>
      <c r="N570" s="29">
        <v>19.587499999999999</v>
      </c>
      <c r="O570" s="30">
        <v>19.587499999999999</v>
      </c>
      <c r="P570" s="30">
        <v>18.2</v>
      </c>
      <c r="Q570" s="30">
        <v>18.355</v>
      </c>
      <c r="R570" s="31">
        <v>-6.2899999999999998E-2</v>
      </c>
    </row>
    <row r="571" spans="1:18" x14ac:dyDescent="0.2">
      <c r="A571" s="11">
        <v>44785</v>
      </c>
      <c r="B571" s="5" t="s">
        <v>241</v>
      </c>
      <c r="C571" s="10">
        <v>44774</v>
      </c>
      <c r="D571" s="5" t="s">
        <v>184</v>
      </c>
      <c r="E571" s="18">
        <v>5.2600000000000001E-2</v>
      </c>
      <c r="F571" s="8">
        <v>2197.5866999999998</v>
      </c>
      <c r="G571" s="9">
        <v>2665817</v>
      </c>
      <c r="H571" s="18">
        <v>0</v>
      </c>
      <c r="I571" s="8">
        <v>0</v>
      </c>
      <c r="J571" s="9">
        <v>0</v>
      </c>
      <c r="K571" s="18">
        <v>5.2600000000000001E-2</v>
      </c>
      <c r="L571" s="8">
        <v>2197.5866999999998</v>
      </c>
      <c r="M571" s="9">
        <v>2665817</v>
      </c>
      <c r="N571" s="29">
        <v>18.355</v>
      </c>
      <c r="O571" s="30">
        <v>18.524999999999999</v>
      </c>
      <c r="P571" s="30">
        <v>17.41</v>
      </c>
      <c r="Q571" s="30">
        <v>17.607500000000002</v>
      </c>
      <c r="R571" s="31">
        <v>-4.07E-2</v>
      </c>
    </row>
    <row r="572" spans="1:18" x14ac:dyDescent="0.2">
      <c r="A572" s="11">
        <v>44789</v>
      </c>
      <c r="B572" s="5" t="s">
        <v>242</v>
      </c>
      <c r="C572" s="10">
        <v>44774</v>
      </c>
      <c r="D572" s="5" t="s">
        <v>184</v>
      </c>
      <c r="E572" s="18">
        <v>3.61E-2</v>
      </c>
      <c r="F572" s="8">
        <v>2221.3236000000002</v>
      </c>
      <c r="G572" s="9">
        <v>2706616</v>
      </c>
      <c r="H572" s="18">
        <v>0</v>
      </c>
      <c r="I572" s="8">
        <v>0</v>
      </c>
      <c r="J572" s="9">
        <v>0</v>
      </c>
      <c r="K572" s="18">
        <v>3.61E-2</v>
      </c>
      <c r="L572" s="8">
        <v>2221.3236000000002</v>
      </c>
      <c r="M572" s="9">
        <v>2706616</v>
      </c>
      <c r="N572" s="29">
        <v>17.607500000000002</v>
      </c>
      <c r="O572" s="30">
        <v>18.355</v>
      </c>
      <c r="P572" s="30">
        <v>17.004999999999999</v>
      </c>
      <c r="Q572" s="30">
        <v>17.684999999999999</v>
      </c>
      <c r="R572" s="31">
        <v>4.4000000000000003E-3</v>
      </c>
    </row>
    <row r="573" spans="1:18" x14ac:dyDescent="0.2">
      <c r="A573" s="11">
        <v>44790</v>
      </c>
      <c r="B573" s="5" t="s">
        <v>240</v>
      </c>
      <c r="C573" s="10">
        <v>44774</v>
      </c>
      <c r="D573" s="5" t="s">
        <v>184</v>
      </c>
      <c r="E573" s="18">
        <v>3.5499999999999997E-2</v>
      </c>
      <c r="F573" s="8">
        <v>2269.7664</v>
      </c>
      <c r="G573" s="9">
        <v>2757374</v>
      </c>
      <c r="H573" s="18">
        <v>0</v>
      </c>
      <c r="I573" s="8">
        <v>0</v>
      </c>
      <c r="J573" s="9">
        <v>0</v>
      </c>
      <c r="K573" s="18">
        <v>3.5499999999999997E-2</v>
      </c>
      <c r="L573" s="8">
        <v>2269.7664</v>
      </c>
      <c r="M573" s="9">
        <v>2757374</v>
      </c>
      <c r="N573" s="29">
        <v>17.684999999999999</v>
      </c>
      <c r="O573" s="30">
        <v>17.787500000000001</v>
      </c>
      <c r="P573" s="30">
        <v>16.547499999999999</v>
      </c>
      <c r="Q573" s="30">
        <v>17.677499999999998</v>
      </c>
      <c r="R573" s="31">
        <v>-4.0000000000000002E-4</v>
      </c>
    </row>
    <row r="574" spans="1:18" x14ac:dyDescent="0.2">
      <c r="A574" s="11">
        <v>44791</v>
      </c>
      <c r="B574" s="5" t="s">
        <v>243</v>
      </c>
      <c r="C574" s="10">
        <v>44774</v>
      </c>
      <c r="D574" s="5" t="s">
        <v>184</v>
      </c>
      <c r="E574" s="18">
        <v>3.7600000000000001E-2</v>
      </c>
      <c r="F574" s="8">
        <v>2428.9340000000002</v>
      </c>
      <c r="G574" s="9">
        <v>2749991</v>
      </c>
      <c r="H574" s="18">
        <v>0</v>
      </c>
      <c r="I574" s="8">
        <v>0</v>
      </c>
      <c r="J574" s="9">
        <v>0</v>
      </c>
      <c r="K574" s="18">
        <v>3.7600000000000001E-2</v>
      </c>
      <c r="L574" s="8">
        <v>2428.9340000000002</v>
      </c>
      <c r="M574" s="9">
        <v>2749991</v>
      </c>
      <c r="N574" s="29">
        <v>17.677499999999998</v>
      </c>
      <c r="O574" s="30">
        <v>18.440000000000001</v>
      </c>
      <c r="P574" s="30">
        <v>16.715</v>
      </c>
      <c r="Q574" s="30">
        <v>17.350000000000001</v>
      </c>
      <c r="R574" s="31">
        <v>-1.8499999999999999E-2</v>
      </c>
    </row>
    <row r="575" spans="1:18" x14ac:dyDescent="0.2">
      <c r="A575" s="11">
        <v>44792</v>
      </c>
      <c r="B575" s="5" t="s">
        <v>241</v>
      </c>
      <c r="C575" s="10">
        <v>44774</v>
      </c>
      <c r="D575" s="5" t="s">
        <v>184</v>
      </c>
      <c r="E575" s="18">
        <v>5.6099999999999997E-2</v>
      </c>
      <c r="F575" s="8">
        <v>2123.0111000000002</v>
      </c>
      <c r="G575" s="9">
        <v>2581677</v>
      </c>
      <c r="H575" s="18">
        <v>0</v>
      </c>
      <c r="I575" s="8">
        <v>0</v>
      </c>
      <c r="J575" s="9">
        <v>0</v>
      </c>
      <c r="K575" s="18">
        <v>5.6099999999999997E-2</v>
      </c>
      <c r="L575" s="8">
        <v>2123.0111000000002</v>
      </c>
      <c r="M575" s="9">
        <v>2581677</v>
      </c>
      <c r="N575" s="29">
        <v>17.350000000000001</v>
      </c>
      <c r="O575" s="30">
        <v>18.567499999999999</v>
      </c>
      <c r="P575" s="30">
        <v>16.875</v>
      </c>
      <c r="Q575" s="30">
        <v>18.285</v>
      </c>
      <c r="R575" s="31">
        <v>5.3900000000000003E-2</v>
      </c>
    </row>
    <row r="576" spans="1:18" x14ac:dyDescent="0.2">
      <c r="A576" s="11">
        <v>44795</v>
      </c>
      <c r="B576" s="5" t="s">
        <v>244</v>
      </c>
      <c r="C576" s="10">
        <v>44774</v>
      </c>
      <c r="D576" s="5" t="s">
        <v>184</v>
      </c>
      <c r="E576" s="18">
        <v>5.2900000000000003E-2</v>
      </c>
      <c r="F576" s="8">
        <v>2252.4699000000001</v>
      </c>
      <c r="G576" s="9">
        <v>2596948</v>
      </c>
      <c r="H576" s="18">
        <v>0</v>
      </c>
      <c r="I576" s="8">
        <v>0</v>
      </c>
      <c r="J576" s="9">
        <v>0</v>
      </c>
      <c r="K576" s="18">
        <v>5.2900000000000003E-2</v>
      </c>
      <c r="L576" s="8">
        <v>2252.4699000000001</v>
      </c>
      <c r="M576" s="9">
        <v>2596948</v>
      </c>
      <c r="N576" s="29">
        <v>18.285</v>
      </c>
      <c r="O576" s="30">
        <v>19.295000000000002</v>
      </c>
      <c r="P576" s="30">
        <v>17.2</v>
      </c>
      <c r="Q576" s="30">
        <v>19.037500000000001</v>
      </c>
      <c r="R576" s="31">
        <v>4.1200000000000001E-2</v>
      </c>
    </row>
    <row r="577" spans="1:18" x14ac:dyDescent="0.2">
      <c r="A577" s="11">
        <v>44796</v>
      </c>
      <c r="B577" s="5" t="s">
        <v>242</v>
      </c>
      <c r="C577" s="10">
        <v>44774</v>
      </c>
      <c r="D577" s="5" t="s">
        <v>184</v>
      </c>
      <c r="E577" s="18">
        <v>3.9899999999999998E-2</v>
      </c>
      <c r="F577" s="8">
        <v>2281.8984999999998</v>
      </c>
      <c r="G577" s="9">
        <v>2523387</v>
      </c>
      <c r="H577" s="18">
        <v>0</v>
      </c>
      <c r="I577" s="8">
        <v>0</v>
      </c>
      <c r="J577" s="9">
        <v>0</v>
      </c>
      <c r="K577" s="18">
        <v>3.9899999999999998E-2</v>
      </c>
      <c r="L577" s="8">
        <v>2281.8984999999998</v>
      </c>
      <c r="M577" s="9">
        <v>2523387</v>
      </c>
      <c r="N577" s="29">
        <v>19.037500000000001</v>
      </c>
      <c r="O577" s="30">
        <v>19.59</v>
      </c>
      <c r="P577" s="30">
        <v>18.177499999999998</v>
      </c>
      <c r="Q577" s="30">
        <v>19.05</v>
      </c>
      <c r="R577" s="31">
        <v>6.9999999999999999E-4</v>
      </c>
    </row>
    <row r="578" spans="1:18" x14ac:dyDescent="0.2">
      <c r="A578" s="11">
        <v>44797</v>
      </c>
      <c r="B578" s="5" t="s">
        <v>240</v>
      </c>
      <c r="C578" s="10">
        <v>44774</v>
      </c>
      <c r="D578" s="5" t="s">
        <v>184</v>
      </c>
      <c r="E578" s="18">
        <v>3.3700000000000001E-2</v>
      </c>
      <c r="F578" s="8">
        <v>2315.0284000000001</v>
      </c>
      <c r="G578" s="9">
        <v>2539720</v>
      </c>
      <c r="H578" s="18">
        <v>0</v>
      </c>
      <c r="I578" s="8">
        <v>0</v>
      </c>
      <c r="J578" s="9">
        <v>0</v>
      </c>
      <c r="K578" s="18">
        <v>3.3700000000000001E-2</v>
      </c>
      <c r="L578" s="8">
        <v>2315.0284000000001</v>
      </c>
      <c r="M578" s="9">
        <v>2539720</v>
      </c>
      <c r="N578" s="29">
        <v>19.05</v>
      </c>
      <c r="O578" s="30">
        <v>19.342500000000001</v>
      </c>
      <c r="P578" s="30">
        <v>17.987500000000001</v>
      </c>
      <c r="Q578" s="30">
        <v>18.43</v>
      </c>
      <c r="R578" s="31">
        <v>-3.2500000000000001E-2</v>
      </c>
    </row>
    <row r="579" spans="1:18" x14ac:dyDescent="0.2">
      <c r="A579" s="11">
        <v>44798</v>
      </c>
      <c r="B579" s="5" t="s">
        <v>243</v>
      </c>
      <c r="C579" s="10">
        <v>44774</v>
      </c>
      <c r="D579" s="5" t="s">
        <v>184</v>
      </c>
      <c r="E579" s="18">
        <v>2.6800000000000001E-2</v>
      </c>
      <c r="F579" s="8">
        <v>2426.9493000000002</v>
      </c>
      <c r="G579" s="9">
        <v>2500662</v>
      </c>
      <c r="H579" s="18">
        <v>0</v>
      </c>
      <c r="I579" s="8">
        <v>0</v>
      </c>
      <c r="J579" s="9">
        <v>0</v>
      </c>
      <c r="K579" s="18">
        <v>2.6800000000000001E-2</v>
      </c>
      <c r="L579" s="8">
        <v>2426.9493000000002</v>
      </c>
      <c r="M579" s="9">
        <v>2500662</v>
      </c>
      <c r="N579" s="29">
        <v>18.43</v>
      </c>
      <c r="O579" s="30">
        <v>20.215</v>
      </c>
      <c r="P579" s="30">
        <v>17.274999999999999</v>
      </c>
      <c r="Q579" s="30">
        <v>19.57</v>
      </c>
      <c r="R579" s="31">
        <v>6.1899999999999997E-2</v>
      </c>
    </row>
    <row r="580" spans="1:18" x14ac:dyDescent="0.2">
      <c r="A580" s="11">
        <v>44799</v>
      </c>
      <c r="B580" s="5" t="s">
        <v>241</v>
      </c>
      <c r="C580" s="10">
        <v>44774</v>
      </c>
      <c r="D580" s="5" t="s">
        <v>184</v>
      </c>
      <c r="E580" s="18">
        <v>5.3699999999999998E-2</v>
      </c>
      <c r="F580" s="8">
        <v>2089.6495</v>
      </c>
      <c r="G580" s="9">
        <v>2449688</v>
      </c>
      <c r="H580" s="18">
        <v>0</v>
      </c>
      <c r="I580" s="8">
        <v>0</v>
      </c>
      <c r="J580" s="9">
        <v>0</v>
      </c>
      <c r="K580" s="18">
        <v>5.3699999999999998E-2</v>
      </c>
      <c r="L580" s="8">
        <v>2089.6495</v>
      </c>
      <c r="M580" s="9">
        <v>2449688</v>
      </c>
      <c r="N580" s="29">
        <v>19.57</v>
      </c>
      <c r="O580" s="30">
        <v>19.57</v>
      </c>
      <c r="P580" s="30">
        <v>15.824999999999999</v>
      </c>
      <c r="Q580" s="30">
        <v>18.215</v>
      </c>
      <c r="R580" s="31">
        <v>-6.9199999999999998E-2</v>
      </c>
    </row>
    <row r="581" spans="1:18" x14ac:dyDescent="0.2">
      <c r="A581" s="11">
        <v>44802</v>
      </c>
      <c r="B581" s="5" t="s">
        <v>244</v>
      </c>
      <c r="C581" s="10">
        <v>44774</v>
      </c>
      <c r="D581" s="5" t="s">
        <v>184</v>
      </c>
      <c r="E581" s="18">
        <v>5.9299999999999999E-2</v>
      </c>
      <c r="F581" s="8">
        <v>2139.6071000000002</v>
      </c>
      <c r="G581" s="9">
        <v>2541788</v>
      </c>
      <c r="H581" s="18">
        <v>0</v>
      </c>
      <c r="I581" s="8">
        <v>0</v>
      </c>
      <c r="J581" s="9">
        <v>0</v>
      </c>
      <c r="K581" s="18">
        <v>5.9299999999999999E-2</v>
      </c>
      <c r="L581" s="8">
        <v>2139.6071000000002</v>
      </c>
      <c r="M581" s="9">
        <v>2541788</v>
      </c>
      <c r="N581" s="29">
        <v>18.215</v>
      </c>
      <c r="O581" s="30">
        <v>21.204999999999998</v>
      </c>
      <c r="P581" s="30">
        <v>18.215</v>
      </c>
      <c r="Q581" s="30">
        <v>19.822500000000002</v>
      </c>
      <c r="R581" s="31">
        <v>8.8300000000000003E-2</v>
      </c>
    </row>
    <row r="582" spans="1:18" x14ac:dyDescent="0.2">
      <c r="A582" s="11">
        <v>44803</v>
      </c>
      <c r="B582" s="5" t="s">
        <v>242</v>
      </c>
      <c r="C582" s="10">
        <v>44774</v>
      </c>
      <c r="D582" s="5" t="s">
        <v>184</v>
      </c>
      <c r="E582" s="18">
        <v>4.2799999999999998E-2</v>
      </c>
      <c r="F582" s="8">
        <v>2247.7166000000002</v>
      </c>
      <c r="G582" s="9">
        <v>2630937</v>
      </c>
      <c r="H582" s="18">
        <v>0</v>
      </c>
      <c r="I582" s="8">
        <v>0</v>
      </c>
      <c r="J582" s="9">
        <v>0</v>
      </c>
      <c r="K582" s="18">
        <v>4.2799999999999998E-2</v>
      </c>
      <c r="L582" s="8">
        <v>2247.7166000000002</v>
      </c>
      <c r="M582" s="9">
        <v>2630937</v>
      </c>
      <c r="N582" s="29">
        <v>19.822500000000002</v>
      </c>
      <c r="O582" s="30">
        <v>19.822500000000002</v>
      </c>
      <c r="P582" s="30">
        <v>17.2575</v>
      </c>
      <c r="Q582" s="30">
        <v>18.7</v>
      </c>
      <c r="R582" s="31">
        <v>-5.6599999999999998E-2</v>
      </c>
    </row>
    <row r="583" spans="1:18" x14ac:dyDescent="0.2">
      <c r="A583" s="11">
        <v>44805</v>
      </c>
      <c r="B583" s="5" t="s">
        <v>243</v>
      </c>
      <c r="C583" s="10">
        <v>44805</v>
      </c>
      <c r="D583" s="5" t="s">
        <v>184</v>
      </c>
      <c r="E583" s="18">
        <v>0.03</v>
      </c>
      <c r="F583" s="8">
        <v>2468.3388</v>
      </c>
      <c r="G583" s="9">
        <v>2643760</v>
      </c>
      <c r="H583" s="18">
        <v>0</v>
      </c>
      <c r="I583" s="8">
        <v>0</v>
      </c>
      <c r="J583" s="9">
        <v>0</v>
      </c>
      <c r="K583" s="18">
        <v>0.03</v>
      </c>
      <c r="L583" s="8">
        <v>2468.3388</v>
      </c>
      <c r="M583" s="9">
        <v>2643760</v>
      </c>
      <c r="N583" s="29">
        <v>18.7</v>
      </c>
      <c r="O583" s="30">
        <v>20.987500000000001</v>
      </c>
      <c r="P583" s="30">
        <v>18.105</v>
      </c>
      <c r="Q583" s="30">
        <v>19.872499999999999</v>
      </c>
      <c r="R583" s="31">
        <v>6.2700000000000006E-2</v>
      </c>
    </row>
    <row r="584" spans="1:18" x14ac:dyDescent="0.2">
      <c r="A584" s="11">
        <v>44806</v>
      </c>
      <c r="B584" s="5" t="s">
        <v>241</v>
      </c>
      <c r="C584" s="10">
        <v>44805</v>
      </c>
      <c r="D584" s="5" t="s">
        <v>184</v>
      </c>
      <c r="E584" s="18">
        <v>4.58E-2</v>
      </c>
      <c r="F584" s="8">
        <v>2203.4176000000002</v>
      </c>
      <c r="G584" s="9">
        <v>2466814</v>
      </c>
      <c r="H584" s="18">
        <v>0</v>
      </c>
      <c r="I584" s="8">
        <v>0</v>
      </c>
      <c r="J584" s="9">
        <v>0</v>
      </c>
      <c r="K584" s="18">
        <v>4.58E-2</v>
      </c>
      <c r="L584" s="8">
        <v>2203.4176000000002</v>
      </c>
      <c r="M584" s="9">
        <v>2466814</v>
      </c>
      <c r="N584" s="29">
        <v>19.872499999999999</v>
      </c>
      <c r="O584" s="30">
        <v>20.142499999999998</v>
      </c>
      <c r="P584" s="30">
        <v>17.4025</v>
      </c>
      <c r="Q584" s="30">
        <v>19.55</v>
      </c>
      <c r="R584" s="31">
        <v>-1.6199999999999999E-2</v>
      </c>
    </row>
    <row r="585" spans="1:18" x14ac:dyDescent="0.2">
      <c r="A585" s="11">
        <v>44809</v>
      </c>
      <c r="B585" s="5" t="s">
        <v>244</v>
      </c>
      <c r="C585" s="10">
        <v>44805</v>
      </c>
      <c r="D585" s="5" t="s">
        <v>184</v>
      </c>
      <c r="E585" s="18">
        <v>3.9300000000000002E-2</v>
      </c>
      <c r="F585" s="8">
        <v>2169.5895999999998</v>
      </c>
      <c r="G585" s="9">
        <v>2551449</v>
      </c>
      <c r="H585" s="18">
        <v>0</v>
      </c>
      <c r="I585" s="8">
        <v>0</v>
      </c>
      <c r="J585" s="9">
        <v>0</v>
      </c>
      <c r="K585" s="18">
        <v>3.9300000000000002E-2</v>
      </c>
      <c r="L585" s="8">
        <v>2169.5895999999998</v>
      </c>
      <c r="M585" s="9">
        <v>2551449</v>
      </c>
      <c r="N585" s="29">
        <v>19.55</v>
      </c>
      <c r="O585" s="30">
        <v>20.29</v>
      </c>
      <c r="P585" s="30">
        <v>19.45</v>
      </c>
      <c r="Q585" s="30">
        <v>19.662500000000001</v>
      </c>
      <c r="R585" s="31">
        <v>5.7999999999999996E-3</v>
      </c>
    </row>
    <row r="586" spans="1:18" x14ac:dyDescent="0.2">
      <c r="A586" s="11">
        <v>44810</v>
      </c>
      <c r="B586" s="5" t="s">
        <v>242</v>
      </c>
      <c r="C586" s="10">
        <v>44805</v>
      </c>
      <c r="D586" s="5" t="s">
        <v>184</v>
      </c>
      <c r="E586" s="18">
        <v>4.65E-2</v>
      </c>
      <c r="F586" s="8">
        <v>2232.1743000000001</v>
      </c>
      <c r="G586" s="9">
        <v>2606346</v>
      </c>
      <c r="H586" s="18">
        <v>0</v>
      </c>
      <c r="I586" s="8">
        <v>0</v>
      </c>
      <c r="J586" s="9">
        <v>0</v>
      </c>
      <c r="K586" s="18">
        <v>4.65E-2</v>
      </c>
      <c r="L586" s="8">
        <v>2232.1743000000001</v>
      </c>
      <c r="M586" s="9">
        <v>2606346</v>
      </c>
      <c r="N586" s="29">
        <v>19.662500000000001</v>
      </c>
      <c r="O586" s="30">
        <v>20</v>
      </c>
      <c r="P586" s="30">
        <v>18.645</v>
      </c>
      <c r="Q586" s="30">
        <v>19.524999999999999</v>
      </c>
      <c r="R586" s="31">
        <v>-7.0000000000000001E-3</v>
      </c>
    </row>
    <row r="587" spans="1:18" x14ac:dyDescent="0.2">
      <c r="A587" s="11">
        <v>44811</v>
      </c>
      <c r="B587" s="5" t="s">
        <v>240</v>
      </c>
      <c r="C587" s="10">
        <v>44805</v>
      </c>
      <c r="D587" s="5" t="s">
        <v>184</v>
      </c>
      <c r="E587" s="18">
        <v>3.9800000000000002E-2</v>
      </c>
      <c r="F587" s="8">
        <v>2256.4515000000001</v>
      </c>
      <c r="G587" s="9">
        <v>2489801</v>
      </c>
      <c r="H587" s="18">
        <v>0</v>
      </c>
      <c r="I587" s="8">
        <v>0</v>
      </c>
      <c r="J587" s="9">
        <v>0</v>
      </c>
      <c r="K587" s="18">
        <v>3.9800000000000002E-2</v>
      </c>
      <c r="L587" s="8">
        <v>2256.4515000000001</v>
      </c>
      <c r="M587" s="9">
        <v>2489801</v>
      </c>
      <c r="N587" s="29">
        <v>19.524999999999999</v>
      </c>
      <c r="O587" s="30">
        <v>20.175000000000001</v>
      </c>
      <c r="P587" s="30">
        <v>18.2775</v>
      </c>
      <c r="Q587" s="30">
        <v>19.3675</v>
      </c>
      <c r="R587" s="31">
        <v>-8.0999999999999996E-3</v>
      </c>
    </row>
    <row r="588" spans="1:18" x14ac:dyDescent="0.2">
      <c r="A588" s="11">
        <v>44812</v>
      </c>
      <c r="B588" s="5" t="s">
        <v>243</v>
      </c>
      <c r="C588" s="10">
        <v>44805</v>
      </c>
      <c r="D588" s="5" t="s">
        <v>184</v>
      </c>
      <c r="E588" s="18">
        <v>4.7300000000000002E-2</v>
      </c>
      <c r="F588" s="8">
        <v>2337.9854</v>
      </c>
      <c r="G588" s="9">
        <v>2730455</v>
      </c>
      <c r="H588" s="18">
        <v>0</v>
      </c>
      <c r="I588" s="8">
        <v>0</v>
      </c>
      <c r="J588" s="9">
        <v>0</v>
      </c>
      <c r="K588" s="18">
        <v>4.7300000000000002E-2</v>
      </c>
      <c r="L588" s="8">
        <v>2337.9854</v>
      </c>
      <c r="M588" s="9">
        <v>2730455</v>
      </c>
      <c r="N588" s="29">
        <v>19.3675</v>
      </c>
      <c r="O588" s="30">
        <v>19.3675</v>
      </c>
      <c r="P588" s="30">
        <v>17.302499999999998</v>
      </c>
      <c r="Q588" s="30">
        <v>18.305</v>
      </c>
      <c r="R588" s="31">
        <v>-5.4899999999999997E-2</v>
      </c>
    </row>
    <row r="589" spans="1:18" x14ac:dyDescent="0.2">
      <c r="A589" s="11">
        <v>44813</v>
      </c>
      <c r="B589" s="5" t="s">
        <v>241</v>
      </c>
      <c r="C589" s="10">
        <v>44805</v>
      </c>
      <c r="D589" s="5" t="s">
        <v>184</v>
      </c>
      <c r="E589" s="18">
        <v>6.88E-2</v>
      </c>
      <c r="F589" s="8">
        <v>1863.6876</v>
      </c>
      <c r="G589" s="9">
        <v>2059283</v>
      </c>
      <c r="H589" s="18">
        <v>0</v>
      </c>
      <c r="I589" s="8">
        <v>0</v>
      </c>
      <c r="J589" s="9">
        <v>0</v>
      </c>
      <c r="K589" s="18">
        <v>6.88E-2</v>
      </c>
      <c r="L589" s="8">
        <v>1863.6876</v>
      </c>
      <c r="M589" s="9">
        <v>2059283</v>
      </c>
      <c r="N589" s="29">
        <v>18.305</v>
      </c>
      <c r="O589" s="30">
        <v>18.510000000000002</v>
      </c>
      <c r="P589" s="30">
        <v>16.545000000000002</v>
      </c>
      <c r="Q589" s="30">
        <v>17.717500000000001</v>
      </c>
      <c r="R589" s="31">
        <v>-3.2099999999999997E-2</v>
      </c>
    </row>
    <row r="590" spans="1:18" x14ac:dyDescent="0.2">
      <c r="A590" s="11">
        <v>44816</v>
      </c>
      <c r="B590" s="5" t="s">
        <v>244</v>
      </c>
      <c r="C590" s="10">
        <v>44805</v>
      </c>
      <c r="D590" s="5" t="s">
        <v>184</v>
      </c>
      <c r="E590" s="18">
        <v>5.5E-2</v>
      </c>
      <c r="F590" s="8">
        <v>1750.5353</v>
      </c>
      <c r="G590" s="9">
        <v>1922393</v>
      </c>
      <c r="H590" s="18">
        <v>0</v>
      </c>
      <c r="I590" s="8">
        <v>0</v>
      </c>
      <c r="J590" s="9">
        <v>0</v>
      </c>
      <c r="K590" s="18">
        <v>5.5E-2</v>
      </c>
      <c r="L590" s="8">
        <v>1750.5353</v>
      </c>
      <c r="M590" s="9">
        <v>1922393</v>
      </c>
      <c r="N590" s="29">
        <v>17.717500000000001</v>
      </c>
      <c r="O590" s="30">
        <v>18.3825</v>
      </c>
      <c r="P590" s="30">
        <v>16.392499999999998</v>
      </c>
      <c r="Q590" s="30">
        <v>17.9375</v>
      </c>
      <c r="R590" s="31">
        <v>1.24E-2</v>
      </c>
    </row>
    <row r="591" spans="1:18" x14ac:dyDescent="0.2">
      <c r="A591" s="11">
        <v>44817</v>
      </c>
      <c r="B591" s="5" t="s">
        <v>242</v>
      </c>
      <c r="C591" s="10">
        <v>44805</v>
      </c>
      <c r="D591" s="5" t="s">
        <v>184</v>
      </c>
      <c r="E591" s="18">
        <v>7.1099999999999997E-2</v>
      </c>
      <c r="F591" s="8">
        <v>2131.5088999999998</v>
      </c>
      <c r="G591" s="9">
        <v>2461762</v>
      </c>
      <c r="H591" s="18">
        <v>0</v>
      </c>
      <c r="I591" s="8">
        <v>0</v>
      </c>
      <c r="J591" s="9">
        <v>0</v>
      </c>
      <c r="K591" s="18">
        <v>7.1099999999999997E-2</v>
      </c>
      <c r="L591" s="8">
        <v>2131.5088999999998</v>
      </c>
      <c r="M591" s="9">
        <v>2461762</v>
      </c>
      <c r="N591" s="29">
        <v>17.9375</v>
      </c>
      <c r="O591" s="30">
        <v>17.9375</v>
      </c>
      <c r="P591" s="30">
        <v>16.857500000000002</v>
      </c>
      <c r="Q591" s="30">
        <v>17.47</v>
      </c>
      <c r="R591" s="31">
        <v>-2.6100000000000002E-2</v>
      </c>
    </row>
    <row r="592" spans="1:18" x14ac:dyDescent="0.2">
      <c r="A592" s="11">
        <v>44818</v>
      </c>
      <c r="B592" s="5" t="s">
        <v>240</v>
      </c>
      <c r="C592" s="10">
        <v>44805</v>
      </c>
      <c r="D592" s="5" t="s">
        <v>184</v>
      </c>
      <c r="E592" s="18">
        <v>4.87E-2</v>
      </c>
      <c r="F592" s="8">
        <v>2484.6437000000001</v>
      </c>
      <c r="G592" s="9">
        <v>2823406</v>
      </c>
      <c r="H592" s="18">
        <v>0</v>
      </c>
      <c r="I592" s="8">
        <v>0</v>
      </c>
      <c r="J592" s="9">
        <v>0</v>
      </c>
      <c r="K592" s="18">
        <v>4.87E-2</v>
      </c>
      <c r="L592" s="8">
        <v>2484.6437000000001</v>
      </c>
      <c r="M592" s="9">
        <v>2823406</v>
      </c>
      <c r="N592" s="29">
        <v>17.47</v>
      </c>
      <c r="O592" s="30">
        <v>18.565000000000001</v>
      </c>
      <c r="P592" s="30">
        <v>17.260000000000002</v>
      </c>
      <c r="Q592" s="30">
        <v>18.2775</v>
      </c>
      <c r="R592" s="31">
        <v>4.6199999999999998E-2</v>
      </c>
    </row>
    <row r="593" spans="1:18" x14ac:dyDescent="0.2">
      <c r="A593" s="11">
        <v>44819</v>
      </c>
      <c r="B593" s="5" t="s">
        <v>243</v>
      </c>
      <c r="C593" s="10">
        <v>44805</v>
      </c>
      <c r="D593" s="5" t="s">
        <v>184</v>
      </c>
      <c r="E593" s="18">
        <v>3.2800000000000003E-2</v>
      </c>
      <c r="F593" s="8">
        <v>2543.3283000000001</v>
      </c>
      <c r="G593" s="9">
        <v>2788888</v>
      </c>
      <c r="H593" s="18">
        <v>0</v>
      </c>
      <c r="I593" s="8">
        <v>0</v>
      </c>
      <c r="J593" s="9">
        <v>0</v>
      </c>
      <c r="K593" s="18">
        <v>3.2800000000000003E-2</v>
      </c>
      <c r="L593" s="8">
        <v>2543.3283000000001</v>
      </c>
      <c r="M593" s="9">
        <v>2788888</v>
      </c>
      <c r="N593" s="29">
        <v>18.2775</v>
      </c>
      <c r="O593" s="30">
        <v>19.215</v>
      </c>
      <c r="P593" s="30">
        <v>16.78</v>
      </c>
      <c r="Q593" s="30">
        <v>18.392499999999998</v>
      </c>
      <c r="R593" s="31">
        <v>6.3E-3</v>
      </c>
    </row>
    <row r="594" spans="1:18" x14ac:dyDescent="0.2">
      <c r="A594" s="11">
        <v>44820</v>
      </c>
      <c r="B594" s="5" t="s">
        <v>241</v>
      </c>
      <c r="C594" s="10">
        <v>44805</v>
      </c>
      <c r="D594" s="5" t="s">
        <v>184</v>
      </c>
      <c r="E594" s="18">
        <v>6.8699999999999997E-2</v>
      </c>
      <c r="F594" s="8">
        <v>1875.8115</v>
      </c>
      <c r="G594" s="9">
        <v>1934346</v>
      </c>
      <c r="H594" s="18">
        <v>0</v>
      </c>
      <c r="I594" s="8">
        <v>0</v>
      </c>
      <c r="J594" s="9">
        <v>0</v>
      </c>
      <c r="K594" s="18">
        <v>6.8699999999999997E-2</v>
      </c>
      <c r="L594" s="8">
        <v>1875.8115</v>
      </c>
      <c r="M594" s="9">
        <v>1934346</v>
      </c>
      <c r="N594" s="29">
        <v>18.392499999999998</v>
      </c>
      <c r="O594" s="30">
        <v>20.2425</v>
      </c>
      <c r="P594" s="30">
        <v>18.3</v>
      </c>
      <c r="Q594" s="30">
        <v>19.822500000000002</v>
      </c>
      <c r="R594" s="31">
        <v>7.7700000000000005E-2</v>
      </c>
    </row>
    <row r="595" spans="1:18" x14ac:dyDescent="0.2">
      <c r="A595" s="11">
        <v>44823</v>
      </c>
      <c r="B595" s="5" t="s">
        <v>244</v>
      </c>
      <c r="C595" s="10">
        <v>44805</v>
      </c>
      <c r="D595" s="5" t="s">
        <v>184</v>
      </c>
      <c r="E595" s="18">
        <v>5.2999999999999999E-2</v>
      </c>
      <c r="F595" s="8">
        <v>2077.4173000000001</v>
      </c>
      <c r="G595" s="9">
        <v>2096977</v>
      </c>
      <c r="H595" s="18">
        <v>0</v>
      </c>
      <c r="I595" s="8">
        <v>0</v>
      </c>
      <c r="J595" s="9">
        <v>0</v>
      </c>
      <c r="K595" s="18">
        <v>5.2999999999999999E-2</v>
      </c>
      <c r="L595" s="8">
        <v>2077.4173000000001</v>
      </c>
      <c r="M595" s="9">
        <v>2096977</v>
      </c>
      <c r="N595" s="29">
        <v>19.822500000000002</v>
      </c>
      <c r="O595" s="30">
        <v>21.204999999999998</v>
      </c>
      <c r="P595" s="30">
        <v>16.4725</v>
      </c>
      <c r="Q595" s="30">
        <v>19.940000000000001</v>
      </c>
      <c r="R595" s="31">
        <v>5.8999999999999999E-3</v>
      </c>
    </row>
    <row r="596" spans="1:18" x14ac:dyDescent="0.2">
      <c r="A596" s="11">
        <v>44824</v>
      </c>
      <c r="B596" s="5" t="s">
        <v>242</v>
      </c>
      <c r="C596" s="10">
        <v>44805</v>
      </c>
      <c r="D596" s="5" t="s">
        <v>184</v>
      </c>
      <c r="E596" s="18">
        <v>4.5199999999999997E-2</v>
      </c>
      <c r="F596" s="8">
        <v>2182.1444000000001</v>
      </c>
      <c r="G596" s="9">
        <v>2255587</v>
      </c>
      <c r="H596" s="18">
        <v>0</v>
      </c>
      <c r="I596" s="8">
        <v>0</v>
      </c>
      <c r="J596" s="9">
        <v>0</v>
      </c>
      <c r="K596" s="18">
        <v>4.5199999999999997E-2</v>
      </c>
      <c r="L596" s="8">
        <v>2182.1444000000001</v>
      </c>
      <c r="M596" s="9">
        <v>2255587</v>
      </c>
      <c r="N596" s="29">
        <v>19.940000000000001</v>
      </c>
      <c r="O596" s="30">
        <v>19.940000000000001</v>
      </c>
      <c r="P596" s="30">
        <v>18.112500000000001</v>
      </c>
      <c r="Q596" s="30">
        <v>18.797499999999999</v>
      </c>
      <c r="R596" s="31">
        <v>-5.7299999999999997E-2</v>
      </c>
    </row>
    <row r="597" spans="1:18" x14ac:dyDescent="0.2">
      <c r="A597" s="11">
        <v>44825</v>
      </c>
      <c r="B597" s="5" t="s">
        <v>240</v>
      </c>
      <c r="C597" s="10">
        <v>44805</v>
      </c>
      <c r="D597" s="5" t="s">
        <v>184</v>
      </c>
      <c r="E597" s="18">
        <v>3.9E-2</v>
      </c>
      <c r="F597" s="8">
        <v>2189.2511</v>
      </c>
      <c r="G597" s="9">
        <v>2221008</v>
      </c>
      <c r="H597" s="18">
        <v>0</v>
      </c>
      <c r="I597" s="8">
        <v>0</v>
      </c>
      <c r="J597" s="9">
        <v>0</v>
      </c>
      <c r="K597" s="18">
        <v>3.9E-2</v>
      </c>
      <c r="L597" s="8">
        <v>2189.2511</v>
      </c>
      <c r="M597" s="9">
        <v>2221008</v>
      </c>
      <c r="N597" s="29">
        <v>18.797499999999999</v>
      </c>
      <c r="O597" s="30">
        <v>20.29</v>
      </c>
      <c r="P597" s="30">
        <v>18.305</v>
      </c>
      <c r="Q597" s="30">
        <v>19.324999999999999</v>
      </c>
      <c r="R597" s="31">
        <v>2.81E-2</v>
      </c>
    </row>
    <row r="598" spans="1:18" x14ac:dyDescent="0.2">
      <c r="A598" s="11">
        <v>44826</v>
      </c>
      <c r="B598" s="5" t="s">
        <v>243</v>
      </c>
      <c r="C598" s="10">
        <v>44805</v>
      </c>
      <c r="D598" s="5" t="s">
        <v>184</v>
      </c>
      <c r="E598" s="18">
        <v>2.98E-2</v>
      </c>
      <c r="F598" s="8">
        <v>2420.453</v>
      </c>
      <c r="G598" s="9">
        <v>2489320</v>
      </c>
      <c r="H598" s="18">
        <v>0</v>
      </c>
      <c r="I598" s="8">
        <v>0</v>
      </c>
      <c r="J598" s="9">
        <v>0</v>
      </c>
      <c r="K598" s="18">
        <v>2.98E-2</v>
      </c>
      <c r="L598" s="8">
        <v>2420.453</v>
      </c>
      <c r="M598" s="9">
        <v>2489320</v>
      </c>
      <c r="N598" s="29">
        <v>19.324999999999999</v>
      </c>
      <c r="O598" s="30">
        <v>20.137499999999999</v>
      </c>
      <c r="P598" s="30">
        <v>17.407499999999999</v>
      </c>
      <c r="Q598" s="30">
        <v>18.815000000000001</v>
      </c>
      <c r="R598" s="31">
        <v>-2.64E-2</v>
      </c>
    </row>
    <row r="599" spans="1:18" x14ac:dyDescent="0.2">
      <c r="A599" s="11">
        <v>44827</v>
      </c>
      <c r="B599" s="5" t="s">
        <v>241</v>
      </c>
      <c r="C599" s="10">
        <v>44805</v>
      </c>
      <c r="D599" s="5" t="s">
        <v>184</v>
      </c>
      <c r="E599" s="18">
        <v>6.0999999999999999E-2</v>
      </c>
      <c r="F599" s="8">
        <v>1979.4554000000001</v>
      </c>
      <c r="G599" s="9">
        <v>2006503</v>
      </c>
      <c r="H599" s="18">
        <v>0</v>
      </c>
      <c r="I599" s="8">
        <v>0</v>
      </c>
      <c r="J599" s="9">
        <v>0</v>
      </c>
      <c r="K599" s="18">
        <v>6.0999999999999999E-2</v>
      </c>
      <c r="L599" s="8">
        <v>1979.4554000000001</v>
      </c>
      <c r="M599" s="9">
        <v>2006503</v>
      </c>
      <c r="N599" s="29">
        <v>18.815000000000001</v>
      </c>
      <c r="O599" s="30">
        <v>20.8125</v>
      </c>
      <c r="P599" s="30">
        <v>17.344999999999999</v>
      </c>
      <c r="Q599" s="30">
        <v>20.592500000000001</v>
      </c>
      <c r="R599" s="31">
        <v>9.4500000000000001E-2</v>
      </c>
    </row>
    <row r="600" spans="1:18" x14ac:dyDescent="0.2">
      <c r="A600" s="11">
        <v>44830</v>
      </c>
      <c r="B600" s="5" t="s">
        <v>244</v>
      </c>
      <c r="C600" s="10">
        <v>44805</v>
      </c>
      <c r="D600" s="5" t="s">
        <v>184</v>
      </c>
      <c r="E600" s="18">
        <v>4.7600000000000003E-2</v>
      </c>
      <c r="F600" s="8">
        <v>2068.8564999999999</v>
      </c>
      <c r="G600" s="9">
        <v>2102569</v>
      </c>
      <c r="H600" s="18">
        <v>0</v>
      </c>
      <c r="I600" s="8">
        <v>0</v>
      </c>
      <c r="J600" s="9">
        <v>0</v>
      </c>
      <c r="K600" s="18">
        <v>4.7600000000000003E-2</v>
      </c>
      <c r="L600" s="8">
        <v>2068.8564999999999</v>
      </c>
      <c r="M600" s="9">
        <v>2102569</v>
      </c>
      <c r="N600" s="29">
        <v>20.592500000000001</v>
      </c>
      <c r="O600" s="30">
        <v>22.897500000000001</v>
      </c>
      <c r="P600" s="30">
        <v>18.805</v>
      </c>
      <c r="Q600" s="30">
        <v>21.892499999999998</v>
      </c>
      <c r="R600" s="31">
        <v>6.3100000000000003E-2</v>
      </c>
    </row>
    <row r="601" spans="1:18" x14ac:dyDescent="0.2">
      <c r="A601" s="11">
        <v>44831</v>
      </c>
      <c r="B601" s="5" t="s">
        <v>242</v>
      </c>
      <c r="C601" s="10">
        <v>44805</v>
      </c>
      <c r="D601" s="5" t="s">
        <v>184</v>
      </c>
      <c r="E601" s="18">
        <v>5.5199999999999999E-2</v>
      </c>
      <c r="F601" s="8">
        <v>2159.4803999999999</v>
      </c>
      <c r="G601" s="9">
        <v>2199942</v>
      </c>
      <c r="H601" s="18">
        <v>0</v>
      </c>
      <c r="I601" s="8">
        <v>0</v>
      </c>
      <c r="J601" s="9">
        <v>0</v>
      </c>
      <c r="K601" s="18">
        <v>5.5199999999999999E-2</v>
      </c>
      <c r="L601" s="8">
        <v>2159.4803999999999</v>
      </c>
      <c r="M601" s="9">
        <v>2199942</v>
      </c>
      <c r="N601" s="29">
        <v>21.892499999999998</v>
      </c>
      <c r="O601" s="30">
        <v>22.2925</v>
      </c>
      <c r="P601" s="30">
        <v>20.787500000000001</v>
      </c>
      <c r="Q601" s="30">
        <v>21.567499999999999</v>
      </c>
      <c r="R601" s="31">
        <v>-1.4800000000000001E-2</v>
      </c>
    </row>
    <row r="602" spans="1:18" x14ac:dyDescent="0.2">
      <c r="A602" s="11">
        <v>44832</v>
      </c>
      <c r="B602" s="5" t="s">
        <v>240</v>
      </c>
      <c r="C602" s="10">
        <v>44805</v>
      </c>
      <c r="D602" s="5" t="s">
        <v>184</v>
      </c>
      <c r="E602" s="18">
        <v>3.5799999999999998E-2</v>
      </c>
      <c r="F602" s="8">
        <v>2023.5773999999999</v>
      </c>
      <c r="G602" s="9">
        <v>2139650</v>
      </c>
      <c r="H602" s="18">
        <v>0</v>
      </c>
      <c r="I602" s="8">
        <v>0</v>
      </c>
      <c r="J602" s="9">
        <v>0</v>
      </c>
      <c r="K602" s="18">
        <v>3.5799999999999998E-2</v>
      </c>
      <c r="L602" s="8">
        <v>2023.5773999999999</v>
      </c>
      <c r="M602" s="9">
        <v>2139650</v>
      </c>
      <c r="N602" s="29">
        <v>21.567499999999999</v>
      </c>
      <c r="O602" s="30">
        <v>22.362500000000001</v>
      </c>
      <c r="P602" s="30">
        <v>21.49</v>
      </c>
      <c r="Q602" s="30">
        <v>22.094999999999999</v>
      </c>
      <c r="R602" s="31">
        <v>2.4500000000000001E-2</v>
      </c>
    </row>
    <row r="603" spans="1:18" x14ac:dyDescent="0.2">
      <c r="A603" s="11">
        <v>44833</v>
      </c>
      <c r="B603" s="5" t="s">
        <v>243</v>
      </c>
      <c r="C603" s="10">
        <v>44805</v>
      </c>
      <c r="D603" s="5" t="s">
        <v>184</v>
      </c>
      <c r="E603" s="18">
        <v>2.7099999999999999E-2</v>
      </c>
      <c r="F603" s="8">
        <v>2399.2559000000001</v>
      </c>
      <c r="G603" s="9">
        <v>2483077</v>
      </c>
      <c r="H603" s="18">
        <v>0</v>
      </c>
      <c r="I603" s="8">
        <v>0</v>
      </c>
      <c r="J603" s="9">
        <v>0</v>
      </c>
      <c r="K603" s="18">
        <v>2.7099999999999999E-2</v>
      </c>
      <c r="L603" s="8">
        <v>2399.2559000000001</v>
      </c>
      <c r="M603" s="9">
        <v>2483077</v>
      </c>
      <c r="N603" s="29">
        <v>22.094999999999999</v>
      </c>
      <c r="O603" s="30">
        <v>22.287500000000001</v>
      </c>
      <c r="P603" s="30">
        <v>21.065000000000001</v>
      </c>
      <c r="Q603" s="30">
        <v>21.302499999999998</v>
      </c>
      <c r="R603" s="31">
        <v>-3.5900000000000001E-2</v>
      </c>
    </row>
    <row r="604" spans="1:18" x14ac:dyDescent="0.2">
      <c r="A604" s="11">
        <v>44834</v>
      </c>
      <c r="B604" s="5" t="s">
        <v>241</v>
      </c>
      <c r="C604" s="10">
        <v>44805</v>
      </c>
      <c r="D604" s="5" t="s">
        <v>184</v>
      </c>
      <c r="E604" s="18">
        <v>7.0400000000000004E-2</v>
      </c>
      <c r="F604" s="8">
        <v>1505.1346000000001</v>
      </c>
      <c r="G604" s="9">
        <v>1524984</v>
      </c>
      <c r="H604" s="18">
        <v>0</v>
      </c>
      <c r="I604" s="8">
        <v>0</v>
      </c>
      <c r="J604" s="9">
        <v>0</v>
      </c>
      <c r="K604" s="18">
        <v>7.0400000000000004E-2</v>
      </c>
      <c r="L604" s="8">
        <v>1505.1346000000001</v>
      </c>
      <c r="M604" s="9">
        <v>1524984</v>
      </c>
      <c r="N604" s="29">
        <v>21.302499999999998</v>
      </c>
      <c r="O604" s="30">
        <v>21.987500000000001</v>
      </c>
      <c r="P604" s="30">
        <v>19.697500000000002</v>
      </c>
      <c r="Q604" s="30">
        <v>19.967500000000001</v>
      </c>
      <c r="R604" s="31">
        <v>-6.2700000000000006E-2</v>
      </c>
    </row>
    <row r="605" spans="1:18" x14ac:dyDescent="0.2">
      <c r="A605" s="11">
        <v>44837</v>
      </c>
      <c r="B605" s="5" t="s">
        <v>244</v>
      </c>
      <c r="C605" s="10">
        <v>44835</v>
      </c>
      <c r="D605" s="5" t="s">
        <v>185</v>
      </c>
      <c r="E605" s="18">
        <v>5.6899999999999999E-2</v>
      </c>
      <c r="F605" s="8">
        <v>1286.5453</v>
      </c>
      <c r="G605" s="9">
        <v>1304766</v>
      </c>
      <c r="H605" s="18">
        <v>0</v>
      </c>
      <c r="I605" s="8">
        <v>0</v>
      </c>
      <c r="J605" s="9">
        <v>0</v>
      </c>
      <c r="K605" s="18">
        <v>5.6899999999999999E-2</v>
      </c>
      <c r="L605" s="8">
        <v>1286.5453</v>
      </c>
      <c r="M605" s="9">
        <v>1304766</v>
      </c>
      <c r="N605" s="29">
        <v>19.967500000000001</v>
      </c>
      <c r="O605" s="30">
        <v>21.68</v>
      </c>
      <c r="P605" s="30">
        <v>19.967500000000001</v>
      </c>
      <c r="Q605" s="30">
        <v>21.364999999999998</v>
      </c>
      <c r="R605" s="31">
        <v>7.0000000000000007E-2</v>
      </c>
    </row>
    <row r="606" spans="1:18" x14ac:dyDescent="0.2">
      <c r="A606" s="11">
        <v>44838</v>
      </c>
      <c r="B606" s="5" t="s">
        <v>242</v>
      </c>
      <c r="C606" s="10">
        <v>44835</v>
      </c>
      <c r="D606" s="5" t="s">
        <v>185</v>
      </c>
      <c r="E606" s="18">
        <v>7.9600000000000004E-2</v>
      </c>
      <c r="F606" s="8">
        <v>2286.8031999999998</v>
      </c>
      <c r="G606" s="9">
        <v>2312485</v>
      </c>
      <c r="H606" s="18">
        <v>0</v>
      </c>
      <c r="I606" s="8">
        <v>0</v>
      </c>
      <c r="J606" s="9">
        <v>0</v>
      </c>
      <c r="K606" s="18">
        <v>7.9600000000000004E-2</v>
      </c>
      <c r="L606" s="8">
        <v>2286.8031999999998</v>
      </c>
      <c r="M606" s="9">
        <v>2312485</v>
      </c>
      <c r="N606" s="29">
        <v>21.364999999999998</v>
      </c>
      <c r="O606" s="30">
        <v>21.364999999999998</v>
      </c>
      <c r="P606" s="30">
        <v>19.447500000000002</v>
      </c>
      <c r="Q606" s="30">
        <v>19.57</v>
      </c>
      <c r="R606" s="31">
        <v>-8.4000000000000005E-2</v>
      </c>
    </row>
    <row r="607" spans="1:18" x14ac:dyDescent="0.2">
      <c r="A607" s="11">
        <v>44840</v>
      </c>
      <c r="B607" s="5" t="s">
        <v>243</v>
      </c>
      <c r="C607" s="10">
        <v>44835</v>
      </c>
      <c r="D607" s="5" t="s">
        <v>185</v>
      </c>
      <c r="E607" s="18">
        <v>2.81E-2</v>
      </c>
      <c r="F607" s="8">
        <v>2569.6388000000002</v>
      </c>
      <c r="G607" s="9">
        <v>2648632</v>
      </c>
      <c r="H607" s="18">
        <v>0</v>
      </c>
      <c r="I607" s="8">
        <v>0</v>
      </c>
      <c r="J607" s="9">
        <v>0</v>
      </c>
      <c r="K607" s="18">
        <v>2.81E-2</v>
      </c>
      <c r="L607" s="8">
        <v>2569.6388000000002</v>
      </c>
      <c r="M607" s="9">
        <v>2648632</v>
      </c>
      <c r="N607" s="29">
        <v>19.57</v>
      </c>
      <c r="O607" s="30">
        <v>20.02</v>
      </c>
      <c r="P607" s="30">
        <v>18.585000000000001</v>
      </c>
      <c r="Q607" s="30">
        <v>19.315000000000001</v>
      </c>
      <c r="R607" s="31">
        <v>-1.2999999999999999E-2</v>
      </c>
    </row>
    <row r="608" spans="1:18" x14ac:dyDescent="0.2">
      <c r="A608" s="11">
        <v>44841</v>
      </c>
      <c r="B608" s="5" t="s">
        <v>241</v>
      </c>
      <c r="C608" s="10">
        <v>44835</v>
      </c>
      <c r="D608" s="5" t="s">
        <v>185</v>
      </c>
      <c r="E608" s="18">
        <v>7.0499999999999993E-2</v>
      </c>
      <c r="F608" s="8">
        <v>1314.3759</v>
      </c>
      <c r="G608" s="9">
        <v>1332292</v>
      </c>
      <c r="H608" s="18">
        <v>0</v>
      </c>
      <c r="I608" s="8">
        <v>0</v>
      </c>
      <c r="J608" s="9">
        <v>0</v>
      </c>
      <c r="K608" s="18">
        <v>7.0499999999999993E-2</v>
      </c>
      <c r="L608" s="8">
        <v>1314.3759</v>
      </c>
      <c r="M608" s="9">
        <v>1332292</v>
      </c>
      <c r="N608" s="29">
        <v>19.315000000000001</v>
      </c>
      <c r="O608" s="30">
        <v>19.725000000000001</v>
      </c>
      <c r="P608" s="30">
        <v>18.6875</v>
      </c>
      <c r="Q608" s="30">
        <v>18.8125</v>
      </c>
      <c r="R608" s="31">
        <v>-2.5999999999999999E-2</v>
      </c>
    </row>
    <row r="609" spans="1:18" x14ac:dyDescent="0.2">
      <c r="A609" s="11">
        <v>44844</v>
      </c>
      <c r="B609" s="5" t="s">
        <v>244</v>
      </c>
      <c r="C609" s="10">
        <v>44835</v>
      </c>
      <c r="D609" s="5" t="s">
        <v>185</v>
      </c>
      <c r="E609" s="18">
        <v>7.17E-2</v>
      </c>
      <c r="F609" s="8">
        <v>2012.0177000000001</v>
      </c>
      <c r="G609" s="9">
        <v>2036493</v>
      </c>
      <c r="H609" s="18">
        <v>0</v>
      </c>
      <c r="I609" s="8">
        <v>0</v>
      </c>
      <c r="J609" s="9">
        <v>0</v>
      </c>
      <c r="K609" s="18">
        <v>7.17E-2</v>
      </c>
      <c r="L609" s="8">
        <v>2012.0177000000001</v>
      </c>
      <c r="M609" s="9">
        <v>2036493</v>
      </c>
      <c r="N609" s="29">
        <v>18.8125</v>
      </c>
      <c r="O609" s="30">
        <v>20.34</v>
      </c>
      <c r="P609" s="30">
        <v>18.8125</v>
      </c>
      <c r="Q609" s="30">
        <v>19.622499999999999</v>
      </c>
      <c r="R609" s="31">
        <v>4.3099999999999999E-2</v>
      </c>
    </row>
    <row r="610" spans="1:18" x14ac:dyDescent="0.2">
      <c r="A610" s="11">
        <v>44845</v>
      </c>
      <c r="B610" s="5" t="s">
        <v>242</v>
      </c>
      <c r="C610" s="10">
        <v>44835</v>
      </c>
      <c r="D610" s="5" t="s">
        <v>185</v>
      </c>
      <c r="E610" s="18">
        <v>5.7599999999999998E-2</v>
      </c>
      <c r="F610" s="8">
        <v>2175.5744</v>
      </c>
      <c r="G610" s="9">
        <v>2214812</v>
      </c>
      <c r="H610" s="18">
        <v>0</v>
      </c>
      <c r="I610" s="8">
        <v>0</v>
      </c>
      <c r="J610" s="9">
        <v>0</v>
      </c>
      <c r="K610" s="18">
        <v>5.7599999999999998E-2</v>
      </c>
      <c r="L610" s="8">
        <v>2175.5744</v>
      </c>
      <c r="M610" s="9">
        <v>2214812</v>
      </c>
      <c r="N610" s="29">
        <v>19.622499999999999</v>
      </c>
      <c r="O610" s="30">
        <v>20.817499999999999</v>
      </c>
      <c r="P610" s="30">
        <v>19.09</v>
      </c>
      <c r="Q610" s="30">
        <v>20.49</v>
      </c>
      <c r="R610" s="31">
        <v>4.4200000000000003E-2</v>
      </c>
    </row>
    <row r="611" spans="1:18" x14ac:dyDescent="0.2">
      <c r="A611" s="11">
        <v>44846</v>
      </c>
      <c r="B611" s="5" t="s">
        <v>240</v>
      </c>
      <c r="C611" s="10">
        <v>44835</v>
      </c>
      <c r="D611" s="5" t="s">
        <v>185</v>
      </c>
      <c r="E611" s="18">
        <v>4.8300000000000003E-2</v>
      </c>
      <c r="F611" s="8">
        <v>2204.6563000000001</v>
      </c>
      <c r="G611" s="9">
        <v>2242189</v>
      </c>
      <c r="H611" s="18">
        <v>0</v>
      </c>
      <c r="I611" s="8">
        <v>0</v>
      </c>
      <c r="J611" s="9">
        <v>0</v>
      </c>
      <c r="K611" s="18">
        <v>4.8300000000000003E-2</v>
      </c>
      <c r="L611" s="8">
        <v>2204.6563000000001</v>
      </c>
      <c r="M611" s="9">
        <v>2242189</v>
      </c>
      <c r="N611" s="29">
        <v>20.49</v>
      </c>
      <c r="O611" s="30">
        <v>20.885000000000002</v>
      </c>
      <c r="P611" s="30">
        <v>19.885000000000002</v>
      </c>
      <c r="Q611" s="30">
        <v>20.175000000000001</v>
      </c>
      <c r="R611" s="31">
        <v>-1.54E-2</v>
      </c>
    </row>
    <row r="612" spans="1:18" x14ac:dyDescent="0.2">
      <c r="A612" s="11">
        <v>44847</v>
      </c>
      <c r="B612" s="5" t="s">
        <v>243</v>
      </c>
      <c r="C612" s="10">
        <v>44835</v>
      </c>
      <c r="D612" s="5" t="s">
        <v>185</v>
      </c>
      <c r="E612" s="18">
        <v>2.5700000000000001E-2</v>
      </c>
      <c r="F612" s="8">
        <v>2295.2890000000002</v>
      </c>
      <c r="G612" s="9">
        <v>2367839</v>
      </c>
      <c r="H612" s="18">
        <v>0</v>
      </c>
      <c r="I612" s="8">
        <v>0</v>
      </c>
      <c r="J612" s="9">
        <v>0</v>
      </c>
      <c r="K612" s="18">
        <v>2.5700000000000001E-2</v>
      </c>
      <c r="L612" s="8">
        <v>2295.2890000000002</v>
      </c>
      <c r="M612" s="9">
        <v>2367839</v>
      </c>
      <c r="N612" s="29">
        <v>20.175000000000001</v>
      </c>
      <c r="O612" s="30">
        <v>20.942499999999999</v>
      </c>
      <c r="P612" s="30">
        <v>18.4025</v>
      </c>
      <c r="Q612" s="30">
        <v>20.29</v>
      </c>
      <c r="R612" s="31">
        <v>5.7000000000000002E-3</v>
      </c>
    </row>
    <row r="613" spans="1:18" x14ac:dyDescent="0.2">
      <c r="A613" s="11">
        <v>44848</v>
      </c>
      <c r="B613" s="5" t="s">
        <v>241</v>
      </c>
      <c r="C613" s="10">
        <v>44835</v>
      </c>
      <c r="D613" s="5" t="s">
        <v>185</v>
      </c>
      <c r="E613" s="18">
        <v>5.7799999999999997E-2</v>
      </c>
      <c r="F613" s="8">
        <v>2027.7562</v>
      </c>
      <c r="G613" s="9">
        <v>2052097</v>
      </c>
      <c r="H613" s="18">
        <v>0</v>
      </c>
      <c r="I613" s="8">
        <v>0</v>
      </c>
      <c r="J613" s="9">
        <v>0</v>
      </c>
      <c r="K613" s="18">
        <v>5.7799999999999997E-2</v>
      </c>
      <c r="L613" s="8">
        <v>2027.7562</v>
      </c>
      <c r="M613" s="9">
        <v>2052097</v>
      </c>
      <c r="N613" s="29">
        <v>20.29</v>
      </c>
      <c r="O613" s="30">
        <v>20.63</v>
      </c>
      <c r="P613" s="30">
        <v>18.074999999999999</v>
      </c>
      <c r="Q613" s="30">
        <v>18.2575</v>
      </c>
      <c r="R613" s="31">
        <v>-0.1002</v>
      </c>
    </row>
    <row r="614" spans="1:18" x14ac:dyDescent="0.2">
      <c r="A614" s="11">
        <v>44851</v>
      </c>
      <c r="B614" s="5" t="s">
        <v>244</v>
      </c>
      <c r="C614" s="10">
        <v>44835</v>
      </c>
      <c r="D614" s="5" t="s">
        <v>185</v>
      </c>
      <c r="E614" s="18">
        <v>5.28E-2</v>
      </c>
      <c r="F614" s="8">
        <v>2082.5414000000001</v>
      </c>
      <c r="G614" s="9">
        <v>2110961</v>
      </c>
      <c r="H614" s="18">
        <v>0</v>
      </c>
      <c r="I614" s="8">
        <v>0</v>
      </c>
      <c r="J614" s="9">
        <v>0</v>
      </c>
      <c r="K614" s="18">
        <v>5.28E-2</v>
      </c>
      <c r="L614" s="8">
        <v>2082.5414000000001</v>
      </c>
      <c r="M614" s="9">
        <v>2110961</v>
      </c>
      <c r="N614" s="29">
        <v>18.2575</v>
      </c>
      <c r="O614" s="30">
        <v>19.077500000000001</v>
      </c>
      <c r="P614" s="30">
        <v>18.2575</v>
      </c>
      <c r="Q614" s="30">
        <v>18.4175</v>
      </c>
      <c r="R614" s="31">
        <v>8.8000000000000005E-3</v>
      </c>
    </row>
    <row r="615" spans="1:18" x14ac:dyDescent="0.2">
      <c r="A615" s="11">
        <v>44852</v>
      </c>
      <c r="B615" s="5" t="s">
        <v>242</v>
      </c>
      <c r="C615" s="10">
        <v>44835</v>
      </c>
      <c r="D615" s="5" t="s">
        <v>185</v>
      </c>
      <c r="E615" s="18">
        <v>4.8500000000000001E-2</v>
      </c>
      <c r="F615" s="8">
        <v>2181.4911000000002</v>
      </c>
      <c r="G615" s="9">
        <v>2213004</v>
      </c>
      <c r="H615" s="18">
        <v>0</v>
      </c>
      <c r="I615" s="8">
        <v>0</v>
      </c>
      <c r="J615" s="9">
        <v>0</v>
      </c>
      <c r="K615" s="18">
        <v>4.8500000000000001E-2</v>
      </c>
      <c r="L615" s="8">
        <v>2181.4911000000002</v>
      </c>
      <c r="M615" s="9">
        <v>2213004</v>
      </c>
      <c r="N615" s="29">
        <v>18.4175</v>
      </c>
      <c r="O615" s="30">
        <v>18.4175</v>
      </c>
      <c r="P615" s="30">
        <v>16.574999999999999</v>
      </c>
      <c r="Q615" s="30">
        <v>17.452500000000001</v>
      </c>
      <c r="R615" s="31">
        <v>-5.2400000000000002E-2</v>
      </c>
    </row>
    <row r="616" spans="1:18" x14ac:dyDescent="0.2">
      <c r="A616" s="11">
        <v>44853</v>
      </c>
      <c r="B616" s="5" t="s">
        <v>240</v>
      </c>
      <c r="C616" s="10">
        <v>44835</v>
      </c>
      <c r="D616" s="5" t="s">
        <v>185</v>
      </c>
      <c r="E616" s="18">
        <v>4.7E-2</v>
      </c>
      <c r="F616" s="8">
        <v>2231.4470000000001</v>
      </c>
      <c r="G616" s="9">
        <v>2268596</v>
      </c>
      <c r="H616" s="18">
        <v>0</v>
      </c>
      <c r="I616" s="8">
        <v>0</v>
      </c>
      <c r="J616" s="9">
        <v>0</v>
      </c>
      <c r="K616" s="18">
        <v>4.7E-2</v>
      </c>
      <c r="L616" s="8">
        <v>2231.4470000000001</v>
      </c>
      <c r="M616" s="9">
        <v>2268596</v>
      </c>
      <c r="N616" s="29">
        <v>17.452500000000001</v>
      </c>
      <c r="O616" s="30">
        <v>17.555</v>
      </c>
      <c r="P616" s="30">
        <v>16.227499999999999</v>
      </c>
      <c r="Q616" s="30">
        <v>17.487500000000001</v>
      </c>
      <c r="R616" s="31">
        <v>2E-3</v>
      </c>
    </row>
    <row r="617" spans="1:18" x14ac:dyDescent="0.2">
      <c r="A617" s="11">
        <v>44854</v>
      </c>
      <c r="B617" s="5" t="s">
        <v>243</v>
      </c>
      <c r="C617" s="10">
        <v>44835</v>
      </c>
      <c r="D617" s="5" t="s">
        <v>185</v>
      </c>
      <c r="E617" s="18">
        <v>2.5000000000000001E-2</v>
      </c>
      <c r="F617" s="8">
        <v>2344.3787000000002</v>
      </c>
      <c r="G617" s="9">
        <v>2405805</v>
      </c>
      <c r="H617" s="18">
        <v>0</v>
      </c>
      <c r="I617" s="8">
        <v>0</v>
      </c>
      <c r="J617" s="9">
        <v>0</v>
      </c>
      <c r="K617" s="18">
        <v>2.5000000000000001E-2</v>
      </c>
      <c r="L617" s="8">
        <v>2344.3787000000002</v>
      </c>
      <c r="M617" s="9">
        <v>2405805</v>
      </c>
      <c r="N617" s="29">
        <v>17.487500000000001</v>
      </c>
      <c r="O617" s="30">
        <v>17.762499999999999</v>
      </c>
      <c r="P617" s="30">
        <v>15.567500000000001</v>
      </c>
      <c r="Q617" s="30">
        <v>17.232500000000002</v>
      </c>
      <c r="R617" s="31">
        <v>-1.46E-2</v>
      </c>
    </row>
    <row r="618" spans="1:18" x14ac:dyDescent="0.2">
      <c r="A618" s="11">
        <v>44855</v>
      </c>
      <c r="B618" s="5" t="s">
        <v>241</v>
      </c>
      <c r="C618" s="10">
        <v>44835</v>
      </c>
      <c r="D618" s="5" t="s">
        <v>185</v>
      </c>
      <c r="E618" s="18">
        <v>6.7599999999999993E-2</v>
      </c>
      <c r="F618" s="8">
        <v>2170.9430000000002</v>
      </c>
      <c r="G618" s="9">
        <v>2204406</v>
      </c>
      <c r="H618" s="18">
        <v>0</v>
      </c>
      <c r="I618" s="8">
        <v>0</v>
      </c>
      <c r="J618" s="9">
        <v>0</v>
      </c>
      <c r="K618" s="18">
        <v>6.7599999999999993E-2</v>
      </c>
      <c r="L618" s="8">
        <v>2170.9430000000002</v>
      </c>
      <c r="M618" s="9">
        <v>2204406</v>
      </c>
      <c r="N618" s="29">
        <v>17.232500000000002</v>
      </c>
      <c r="O618" s="30">
        <v>17.427499999999998</v>
      </c>
      <c r="P618" s="30">
        <v>16.585000000000001</v>
      </c>
      <c r="Q618" s="30">
        <v>17.28</v>
      </c>
      <c r="R618" s="31">
        <v>2.8E-3</v>
      </c>
    </row>
    <row r="619" spans="1:18" x14ac:dyDescent="0.2">
      <c r="A619" s="11">
        <v>44858</v>
      </c>
      <c r="B619" s="5" t="s">
        <v>244</v>
      </c>
      <c r="C619" s="10">
        <v>44835</v>
      </c>
      <c r="D619" s="5" t="s">
        <v>185</v>
      </c>
      <c r="E619" s="18">
        <v>1.6999999999999999E-3</v>
      </c>
      <c r="F619" s="8">
        <v>55.723599999999998</v>
      </c>
      <c r="G619" s="9">
        <v>55885</v>
      </c>
      <c r="H619" s="18">
        <v>0</v>
      </c>
      <c r="I619" s="8">
        <v>0</v>
      </c>
      <c r="J619" s="9">
        <v>0</v>
      </c>
      <c r="K619" s="18">
        <v>1.6999999999999999E-3</v>
      </c>
      <c r="L619" s="8">
        <v>55.723599999999998</v>
      </c>
      <c r="M619" s="9">
        <v>55885</v>
      </c>
      <c r="N619" s="29">
        <v>17.28</v>
      </c>
      <c r="O619" s="30">
        <v>17.672499999999999</v>
      </c>
      <c r="P619" s="30">
        <v>17.07</v>
      </c>
      <c r="Q619" s="30">
        <v>17.422499999999999</v>
      </c>
      <c r="R619" s="31">
        <v>8.2000000000000007E-3</v>
      </c>
    </row>
    <row r="620" spans="1:18" x14ac:dyDescent="0.2">
      <c r="A620" s="11">
        <v>44859</v>
      </c>
      <c r="B620" s="5" t="s">
        <v>242</v>
      </c>
      <c r="C620" s="10">
        <v>44835</v>
      </c>
      <c r="D620" s="5" t="s">
        <v>185</v>
      </c>
      <c r="E620" s="18">
        <v>4.5900000000000003E-2</v>
      </c>
      <c r="F620" s="8">
        <v>2084.2579000000001</v>
      </c>
      <c r="G620" s="9">
        <v>2113205</v>
      </c>
      <c r="H620" s="18">
        <v>0</v>
      </c>
      <c r="I620" s="8">
        <v>0</v>
      </c>
      <c r="J620" s="9">
        <v>0</v>
      </c>
      <c r="K620" s="18">
        <v>4.5900000000000003E-2</v>
      </c>
      <c r="L620" s="8">
        <v>2084.2579000000001</v>
      </c>
      <c r="M620" s="9">
        <v>2113205</v>
      </c>
      <c r="N620" s="29">
        <v>17.422499999999999</v>
      </c>
      <c r="O620" s="30">
        <v>17.6175</v>
      </c>
      <c r="P620" s="30">
        <v>16.489999999999998</v>
      </c>
      <c r="Q620" s="30">
        <v>16.88</v>
      </c>
      <c r="R620" s="31">
        <v>-3.1099999999999999E-2</v>
      </c>
    </row>
    <row r="621" spans="1:18" x14ac:dyDescent="0.2">
      <c r="A621" s="11">
        <v>44861</v>
      </c>
      <c r="B621" s="5" t="s">
        <v>243</v>
      </c>
      <c r="C621" s="10">
        <v>44835</v>
      </c>
      <c r="D621" s="5" t="s">
        <v>185</v>
      </c>
      <c r="E621" s="18">
        <v>2.5700000000000001E-2</v>
      </c>
      <c r="F621" s="8">
        <v>2414.7368999999999</v>
      </c>
      <c r="G621" s="9">
        <v>2500120</v>
      </c>
      <c r="H621" s="18">
        <v>0</v>
      </c>
      <c r="I621" s="8">
        <v>0</v>
      </c>
      <c r="J621" s="9">
        <v>0</v>
      </c>
      <c r="K621" s="18">
        <v>2.5700000000000001E-2</v>
      </c>
      <c r="L621" s="8">
        <v>2414.7368999999999</v>
      </c>
      <c r="M621" s="9">
        <v>2500120</v>
      </c>
      <c r="N621" s="29">
        <v>16.88</v>
      </c>
      <c r="O621" s="30">
        <v>17.07</v>
      </c>
      <c r="P621" s="30">
        <v>14.79</v>
      </c>
      <c r="Q621" s="30">
        <v>16.5975</v>
      </c>
      <c r="R621" s="31">
        <v>-1.67E-2</v>
      </c>
    </row>
    <row r="622" spans="1:18" x14ac:dyDescent="0.2">
      <c r="A622" s="11">
        <v>44862</v>
      </c>
      <c r="B622" s="5" t="s">
        <v>241</v>
      </c>
      <c r="C622" s="10">
        <v>44835</v>
      </c>
      <c r="D622" s="5" t="s">
        <v>185</v>
      </c>
      <c r="E622" s="18">
        <v>5.7299999999999997E-2</v>
      </c>
      <c r="F622" s="8">
        <v>1821.9109000000001</v>
      </c>
      <c r="G622" s="9">
        <v>1900924</v>
      </c>
      <c r="H622" s="18">
        <v>0</v>
      </c>
      <c r="I622" s="8">
        <v>0</v>
      </c>
      <c r="J622" s="9">
        <v>0</v>
      </c>
      <c r="K622" s="18">
        <v>5.7299999999999997E-2</v>
      </c>
      <c r="L622" s="8">
        <v>1821.9109000000001</v>
      </c>
      <c r="M622" s="9">
        <v>1900924</v>
      </c>
      <c r="N622" s="29">
        <v>16.5975</v>
      </c>
      <c r="O622" s="30">
        <v>17.037500000000001</v>
      </c>
      <c r="P622" s="30">
        <v>15.8475</v>
      </c>
      <c r="Q622" s="30">
        <v>15.922499999999999</v>
      </c>
      <c r="R622" s="31">
        <v>-4.07E-2</v>
      </c>
    </row>
    <row r="623" spans="1:18" x14ac:dyDescent="0.2">
      <c r="A623" s="11">
        <v>44865</v>
      </c>
      <c r="B623" s="5" t="s">
        <v>244</v>
      </c>
      <c r="C623" s="10">
        <v>44835</v>
      </c>
      <c r="D623" s="5" t="s">
        <v>185</v>
      </c>
      <c r="E623" s="18">
        <v>5.4800000000000001E-2</v>
      </c>
      <c r="F623" s="8">
        <v>1983.3844999999999</v>
      </c>
      <c r="G623" s="9">
        <v>2140248</v>
      </c>
      <c r="H623" s="18">
        <v>0</v>
      </c>
      <c r="I623" s="8">
        <v>0</v>
      </c>
      <c r="J623" s="9">
        <v>0</v>
      </c>
      <c r="K623" s="18">
        <v>5.4800000000000001E-2</v>
      </c>
      <c r="L623" s="8">
        <v>1983.3844999999999</v>
      </c>
      <c r="M623" s="9">
        <v>2140248</v>
      </c>
      <c r="N623" s="29">
        <v>15.922499999999999</v>
      </c>
      <c r="O623" s="30">
        <v>16.63</v>
      </c>
      <c r="P623" s="30">
        <v>15.07</v>
      </c>
      <c r="Q623" s="30">
        <v>15.8025</v>
      </c>
      <c r="R623" s="31">
        <v>-7.4999999999999997E-3</v>
      </c>
    </row>
    <row r="624" spans="1:18" x14ac:dyDescent="0.2">
      <c r="A624" s="11">
        <v>44866</v>
      </c>
      <c r="B624" s="5" t="s">
        <v>242</v>
      </c>
      <c r="C624" s="10">
        <v>44866</v>
      </c>
      <c r="D624" s="5" t="s">
        <v>185</v>
      </c>
      <c r="E624" s="18">
        <v>5.4899999999999997E-2</v>
      </c>
      <c r="F624" s="8">
        <v>2118.0976000000001</v>
      </c>
      <c r="G624" s="9">
        <v>2367985</v>
      </c>
      <c r="H624" s="18">
        <v>0</v>
      </c>
      <c r="I624" s="8">
        <v>0</v>
      </c>
      <c r="J624" s="9">
        <v>0</v>
      </c>
      <c r="K624" s="18">
        <v>5.4899999999999997E-2</v>
      </c>
      <c r="L624" s="8">
        <v>2118.0976000000001</v>
      </c>
      <c r="M624" s="9">
        <v>2367985</v>
      </c>
      <c r="N624" s="29">
        <v>15.8025</v>
      </c>
      <c r="O624" s="30">
        <v>16.202500000000001</v>
      </c>
      <c r="P624" s="30">
        <v>15.1075</v>
      </c>
      <c r="Q624" s="30">
        <v>16.13</v>
      </c>
      <c r="R624" s="31">
        <v>2.07E-2</v>
      </c>
    </row>
    <row r="625" spans="1:18" x14ac:dyDescent="0.2">
      <c r="A625" s="11">
        <v>44867</v>
      </c>
      <c r="B625" s="5" t="s">
        <v>240</v>
      </c>
      <c r="C625" s="10">
        <v>44866</v>
      </c>
      <c r="D625" s="5" t="s">
        <v>185</v>
      </c>
      <c r="E625" s="18">
        <v>5.1200000000000002E-2</v>
      </c>
      <c r="F625" s="8">
        <v>2138.8598999999999</v>
      </c>
      <c r="G625" s="9">
        <v>2320455</v>
      </c>
      <c r="H625" s="18">
        <v>0</v>
      </c>
      <c r="I625" s="8">
        <v>0</v>
      </c>
      <c r="J625" s="9">
        <v>0</v>
      </c>
      <c r="K625" s="18">
        <v>5.1200000000000002E-2</v>
      </c>
      <c r="L625" s="8">
        <v>2138.8598999999999</v>
      </c>
      <c r="M625" s="9">
        <v>2320455</v>
      </c>
      <c r="N625" s="29">
        <v>16.13</v>
      </c>
      <c r="O625" s="30">
        <v>16.855</v>
      </c>
      <c r="P625" s="30">
        <v>14.68</v>
      </c>
      <c r="Q625" s="30">
        <v>16.662500000000001</v>
      </c>
      <c r="R625" s="31">
        <v>3.3000000000000002E-2</v>
      </c>
    </row>
    <row r="626" spans="1:18" x14ac:dyDescent="0.2">
      <c r="A626" s="11">
        <v>44868</v>
      </c>
      <c r="B626" s="5" t="s">
        <v>243</v>
      </c>
      <c r="C626" s="10">
        <v>44866</v>
      </c>
      <c r="D626" s="5" t="s">
        <v>185</v>
      </c>
      <c r="E626" s="18">
        <v>2.4799999999999999E-2</v>
      </c>
      <c r="F626" s="8">
        <v>2196.806</v>
      </c>
      <c r="G626" s="9">
        <v>2252291</v>
      </c>
      <c r="H626" s="18">
        <v>0</v>
      </c>
      <c r="I626" s="8">
        <v>0</v>
      </c>
      <c r="J626" s="9">
        <v>0</v>
      </c>
      <c r="K626" s="18">
        <v>2.4799999999999999E-2</v>
      </c>
      <c r="L626" s="8">
        <v>2196.806</v>
      </c>
      <c r="M626" s="9">
        <v>2252291</v>
      </c>
      <c r="N626" s="29">
        <v>16.662500000000001</v>
      </c>
      <c r="O626" s="30">
        <v>16.732500000000002</v>
      </c>
      <c r="P626" s="30">
        <v>14.984999999999999</v>
      </c>
      <c r="Q626" s="30">
        <v>15.942500000000001</v>
      </c>
      <c r="R626" s="31">
        <v>-4.3200000000000002E-2</v>
      </c>
    </row>
    <row r="627" spans="1:18" x14ac:dyDescent="0.2">
      <c r="A627" s="11">
        <v>44869</v>
      </c>
      <c r="B627" s="5" t="s">
        <v>241</v>
      </c>
      <c r="C627" s="10">
        <v>44866</v>
      </c>
      <c r="D627" s="5" t="s">
        <v>185</v>
      </c>
      <c r="E627" s="18">
        <v>5.4899999999999997E-2</v>
      </c>
      <c r="F627" s="8">
        <v>1978.0704000000001</v>
      </c>
      <c r="G627" s="9">
        <v>2061929</v>
      </c>
      <c r="H627" s="18">
        <v>0</v>
      </c>
      <c r="I627" s="8">
        <v>0</v>
      </c>
      <c r="J627" s="9">
        <v>0</v>
      </c>
      <c r="K627" s="18">
        <v>5.4899999999999997E-2</v>
      </c>
      <c r="L627" s="8">
        <v>1978.0704000000001</v>
      </c>
      <c r="M627" s="9">
        <v>2061929</v>
      </c>
      <c r="N627" s="29">
        <v>15.942500000000001</v>
      </c>
      <c r="O627" s="30">
        <v>16.2075</v>
      </c>
      <c r="P627" s="30">
        <v>15.4825</v>
      </c>
      <c r="Q627" s="30">
        <v>15.654999999999999</v>
      </c>
      <c r="R627" s="31">
        <v>-1.7999999999999999E-2</v>
      </c>
    </row>
    <row r="628" spans="1:18" x14ac:dyDescent="0.2">
      <c r="A628" s="11">
        <v>44872</v>
      </c>
      <c r="B628" s="5" t="s">
        <v>244</v>
      </c>
      <c r="C628" s="10">
        <v>44866</v>
      </c>
      <c r="D628" s="5" t="s">
        <v>185</v>
      </c>
      <c r="E628" s="18">
        <v>5.04E-2</v>
      </c>
      <c r="F628" s="8">
        <v>2051.7136</v>
      </c>
      <c r="G628" s="9">
        <v>2244962</v>
      </c>
      <c r="H628" s="18">
        <v>0</v>
      </c>
      <c r="I628" s="8">
        <v>0</v>
      </c>
      <c r="J628" s="9">
        <v>0</v>
      </c>
      <c r="K628" s="18">
        <v>5.04E-2</v>
      </c>
      <c r="L628" s="8">
        <v>2051.7136</v>
      </c>
      <c r="M628" s="9">
        <v>2244962</v>
      </c>
      <c r="N628" s="29">
        <v>15.654999999999999</v>
      </c>
      <c r="O628" s="30">
        <v>16.355</v>
      </c>
      <c r="P628" s="30">
        <v>15.2775</v>
      </c>
      <c r="Q628" s="30">
        <v>15.585000000000001</v>
      </c>
      <c r="R628" s="31">
        <v>-4.4999999999999997E-3</v>
      </c>
    </row>
    <row r="629" spans="1:18" x14ac:dyDescent="0.2">
      <c r="A629" s="11">
        <v>44874</v>
      </c>
      <c r="B629" s="5" t="s">
        <v>240</v>
      </c>
      <c r="C629" s="10">
        <v>44866</v>
      </c>
      <c r="D629" s="5" t="s">
        <v>185</v>
      </c>
      <c r="E629" s="18">
        <v>4.9399999999999999E-2</v>
      </c>
      <c r="F629" s="8">
        <v>2123.8806</v>
      </c>
      <c r="G629" s="9">
        <v>2253483</v>
      </c>
      <c r="H629" s="18">
        <v>0</v>
      </c>
      <c r="I629" s="8">
        <v>0</v>
      </c>
      <c r="J629" s="9">
        <v>0</v>
      </c>
      <c r="K629" s="18">
        <v>4.9399999999999999E-2</v>
      </c>
      <c r="L629" s="8">
        <v>2123.8806</v>
      </c>
      <c r="M629" s="9">
        <v>2253483</v>
      </c>
      <c r="N629" s="29">
        <v>15.585000000000001</v>
      </c>
      <c r="O629" s="30">
        <v>16.067499999999999</v>
      </c>
      <c r="P629" s="30">
        <v>15.0175</v>
      </c>
      <c r="Q629" s="30">
        <v>15.914999999999999</v>
      </c>
      <c r="R629" s="31">
        <v>2.12E-2</v>
      </c>
    </row>
    <row r="630" spans="1:18" x14ac:dyDescent="0.2">
      <c r="A630" s="11">
        <v>44875</v>
      </c>
      <c r="B630" s="5" t="s">
        <v>243</v>
      </c>
      <c r="C630" s="10">
        <v>44866</v>
      </c>
      <c r="D630" s="5" t="s">
        <v>185</v>
      </c>
      <c r="E630" s="18">
        <v>2.3800000000000002E-2</v>
      </c>
      <c r="F630" s="8">
        <v>2240.7370999999998</v>
      </c>
      <c r="G630" s="9">
        <v>2272162</v>
      </c>
      <c r="H630" s="18">
        <v>0</v>
      </c>
      <c r="I630" s="8">
        <v>0</v>
      </c>
      <c r="J630" s="9">
        <v>0</v>
      </c>
      <c r="K630" s="18">
        <v>2.3800000000000002E-2</v>
      </c>
      <c r="L630" s="8">
        <v>2240.7370999999998</v>
      </c>
      <c r="M630" s="9">
        <v>2272162</v>
      </c>
      <c r="N630" s="29">
        <v>15.914999999999999</v>
      </c>
      <c r="O630" s="30">
        <v>16.2925</v>
      </c>
      <c r="P630" s="30">
        <v>15.4925</v>
      </c>
      <c r="Q630" s="30">
        <v>15.567500000000001</v>
      </c>
      <c r="R630" s="31">
        <v>-2.18E-2</v>
      </c>
    </row>
    <row r="631" spans="1:18" x14ac:dyDescent="0.2">
      <c r="A631" s="11">
        <v>44876</v>
      </c>
      <c r="B631" s="5" t="s">
        <v>241</v>
      </c>
      <c r="C631" s="10">
        <v>44866</v>
      </c>
      <c r="D631" s="5" t="s">
        <v>185</v>
      </c>
      <c r="E631" s="18">
        <v>6.0900000000000003E-2</v>
      </c>
      <c r="F631" s="8">
        <v>2074.6064999999999</v>
      </c>
      <c r="G631" s="9">
        <v>2435783</v>
      </c>
      <c r="H631" s="18">
        <v>0</v>
      </c>
      <c r="I631" s="8">
        <v>0</v>
      </c>
      <c r="J631" s="9">
        <v>0</v>
      </c>
      <c r="K631" s="18">
        <v>6.0900000000000003E-2</v>
      </c>
      <c r="L631" s="8">
        <v>2074.6064999999999</v>
      </c>
      <c r="M631" s="9">
        <v>2435783</v>
      </c>
      <c r="N631" s="29">
        <v>15.567500000000001</v>
      </c>
      <c r="O631" s="30">
        <v>15.567500000000001</v>
      </c>
      <c r="P631" s="30">
        <v>14.2775</v>
      </c>
      <c r="Q631" s="30">
        <v>14.404999999999999</v>
      </c>
      <c r="R631" s="31">
        <v>-7.4700000000000003E-2</v>
      </c>
    </row>
    <row r="632" spans="1:18" x14ac:dyDescent="0.2">
      <c r="A632" s="11">
        <v>44879</v>
      </c>
      <c r="B632" s="5" t="s">
        <v>244</v>
      </c>
      <c r="C632" s="10">
        <v>44866</v>
      </c>
      <c r="D632" s="5" t="s">
        <v>185</v>
      </c>
      <c r="E632" s="18">
        <v>4.9099999999999998E-2</v>
      </c>
      <c r="F632" s="8">
        <v>2064.3422999999998</v>
      </c>
      <c r="G632" s="9">
        <v>2214896</v>
      </c>
      <c r="H632" s="18">
        <v>0</v>
      </c>
      <c r="I632" s="8">
        <v>0</v>
      </c>
      <c r="J632" s="9">
        <v>0</v>
      </c>
      <c r="K632" s="18">
        <v>4.9099999999999998E-2</v>
      </c>
      <c r="L632" s="8">
        <v>2064.3422999999998</v>
      </c>
      <c r="M632" s="9">
        <v>2214896</v>
      </c>
      <c r="N632" s="29">
        <v>14.404999999999999</v>
      </c>
      <c r="O632" s="30">
        <v>15.27</v>
      </c>
      <c r="P632" s="30">
        <v>12.555</v>
      </c>
      <c r="Q632" s="30">
        <v>14.91</v>
      </c>
      <c r="R632" s="31">
        <v>3.5099999999999999E-2</v>
      </c>
    </row>
    <row r="633" spans="1:18" x14ac:dyDescent="0.2">
      <c r="A633" s="11">
        <v>44880</v>
      </c>
      <c r="B633" s="5" t="s">
        <v>242</v>
      </c>
      <c r="C633" s="10">
        <v>44866</v>
      </c>
      <c r="D633" s="5" t="s">
        <v>185</v>
      </c>
      <c r="E633" s="18">
        <v>4.41E-2</v>
      </c>
      <c r="F633" s="8">
        <v>2116.4081000000001</v>
      </c>
      <c r="G633" s="9">
        <v>2224429</v>
      </c>
      <c r="H633" s="18">
        <v>0</v>
      </c>
      <c r="I633" s="8">
        <v>0</v>
      </c>
      <c r="J633" s="9">
        <v>0</v>
      </c>
      <c r="K633" s="18">
        <v>4.41E-2</v>
      </c>
      <c r="L633" s="8">
        <v>2116.4081000000001</v>
      </c>
      <c r="M633" s="9">
        <v>2224429</v>
      </c>
      <c r="N633" s="29">
        <v>14.91</v>
      </c>
      <c r="O633" s="30">
        <v>15.015000000000001</v>
      </c>
      <c r="P633" s="30">
        <v>13.827500000000001</v>
      </c>
      <c r="Q633" s="30">
        <v>14.635</v>
      </c>
      <c r="R633" s="31">
        <v>-1.84E-2</v>
      </c>
    </row>
    <row r="634" spans="1:18" x14ac:dyDescent="0.2">
      <c r="A634" s="11">
        <v>44881</v>
      </c>
      <c r="B634" s="5" t="s">
        <v>240</v>
      </c>
      <c r="C634" s="10">
        <v>44866</v>
      </c>
      <c r="D634" s="5" t="s">
        <v>185</v>
      </c>
      <c r="E634" s="18">
        <v>4.2200000000000001E-2</v>
      </c>
      <c r="F634" s="8">
        <v>2124.2763</v>
      </c>
      <c r="G634" s="9">
        <v>2216213</v>
      </c>
      <c r="H634" s="18">
        <v>0</v>
      </c>
      <c r="I634" s="8">
        <v>0</v>
      </c>
      <c r="J634" s="9">
        <v>0</v>
      </c>
      <c r="K634" s="18">
        <v>4.2200000000000001E-2</v>
      </c>
      <c r="L634" s="8">
        <v>2124.2763</v>
      </c>
      <c r="M634" s="9">
        <v>2216213</v>
      </c>
      <c r="N634" s="29">
        <v>14.635</v>
      </c>
      <c r="O634" s="30">
        <v>15.532500000000001</v>
      </c>
      <c r="P634" s="30">
        <v>13.9275</v>
      </c>
      <c r="Q634" s="30">
        <v>15.1</v>
      </c>
      <c r="R634" s="31">
        <v>3.1800000000000002E-2</v>
      </c>
    </row>
    <row r="635" spans="1:18" x14ac:dyDescent="0.2">
      <c r="A635" s="11">
        <v>44882</v>
      </c>
      <c r="B635" s="5" t="s">
        <v>243</v>
      </c>
      <c r="C635" s="10">
        <v>44866</v>
      </c>
      <c r="D635" s="5" t="s">
        <v>185</v>
      </c>
      <c r="E635" s="18">
        <v>2.41E-2</v>
      </c>
      <c r="F635" s="8">
        <v>2256.8231000000001</v>
      </c>
      <c r="G635" s="9">
        <v>2313800</v>
      </c>
      <c r="H635" s="18">
        <v>0</v>
      </c>
      <c r="I635" s="8">
        <v>0</v>
      </c>
      <c r="J635" s="9">
        <v>0</v>
      </c>
      <c r="K635" s="18">
        <v>2.41E-2</v>
      </c>
      <c r="L635" s="8">
        <v>2256.8231000000001</v>
      </c>
      <c r="M635" s="9">
        <v>2313800</v>
      </c>
      <c r="N635" s="29">
        <v>15.1</v>
      </c>
      <c r="O635" s="30">
        <v>16.262499999999999</v>
      </c>
      <c r="P635" s="30">
        <v>13.09</v>
      </c>
      <c r="Q635" s="30">
        <v>14.8775</v>
      </c>
      <c r="R635" s="31">
        <v>-1.47E-2</v>
      </c>
    </row>
    <row r="636" spans="1:18" x14ac:dyDescent="0.2">
      <c r="A636" s="11">
        <v>44883</v>
      </c>
      <c r="B636" s="5" t="s">
        <v>241</v>
      </c>
      <c r="C636" s="10">
        <v>44866</v>
      </c>
      <c r="D636" s="5" t="s">
        <v>185</v>
      </c>
      <c r="E636" s="18">
        <v>5.5300000000000002E-2</v>
      </c>
      <c r="F636" s="8">
        <v>1583.162</v>
      </c>
      <c r="G636" s="9">
        <v>1751793</v>
      </c>
      <c r="H636" s="18">
        <v>0</v>
      </c>
      <c r="I636" s="8">
        <v>0</v>
      </c>
      <c r="J636" s="9">
        <v>0</v>
      </c>
      <c r="K636" s="18">
        <v>5.5300000000000002E-2</v>
      </c>
      <c r="L636" s="8">
        <v>1583.162</v>
      </c>
      <c r="M636" s="9">
        <v>1751793</v>
      </c>
      <c r="N636" s="29">
        <v>14.8775</v>
      </c>
      <c r="O636" s="30">
        <v>15.692500000000001</v>
      </c>
      <c r="P636" s="30">
        <v>13.86</v>
      </c>
      <c r="Q636" s="30">
        <v>14.39</v>
      </c>
      <c r="R636" s="31">
        <v>-3.2800000000000003E-2</v>
      </c>
    </row>
    <row r="637" spans="1:18" x14ac:dyDescent="0.2">
      <c r="A637" s="11">
        <v>44886</v>
      </c>
      <c r="B637" s="5" t="s">
        <v>244</v>
      </c>
      <c r="C637" s="10">
        <v>44866</v>
      </c>
      <c r="D637" s="5" t="s">
        <v>185</v>
      </c>
      <c r="E637" s="18">
        <v>4.7199999999999999E-2</v>
      </c>
      <c r="F637" s="8">
        <v>1877.6069</v>
      </c>
      <c r="G637" s="9">
        <v>1941752</v>
      </c>
      <c r="H637" s="18">
        <v>0</v>
      </c>
      <c r="I637" s="8">
        <v>0</v>
      </c>
      <c r="J637" s="9">
        <v>0</v>
      </c>
      <c r="K637" s="18">
        <v>4.7199999999999999E-2</v>
      </c>
      <c r="L637" s="8">
        <v>1877.6069</v>
      </c>
      <c r="M637" s="9">
        <v>1941752</v>
      </c>
      <c r="N637" s="29">
        <v>14.39</v>
      </c>
      <c r="O637" s="30">
        <v>15.547499999999999</v>
      </c>
      <c r="P637" s="30">
        <v>13.362500000000001</v>
      </c>
      <c r="Q637" s="30">
        <v>14.797499999999999</v>
      </c>
      <c r="R637" s="31">
        <v>2.8299999999999999E-2</v>
      </c>
    </row>
    <row r="638" spans="1:18" x14ac:dyDescent="0.2">
      <c r="A638" s="11">
        <v>44887</v>
      </c>
      <c r="B638" s="5" t="s">
        <v>242</v>
      </c>
      <c r="C638" s="10">
        <v>44866</v>
      </c>
      <c r="D638" s="5" t="s">
        <v>185</v>
      </c>
      <c r="E638" s="18">
        <v>3.8199999999999998E-2</v>
      </c>
      <c r="F638" s="8">
        <v>2112.6619000000001</v>
      </c>
      <c r="G638" s="9">
        <v>2151268</v>
      </c>
      <c r="H638" s="18">
        <v>0</v>
      </c>
      <c r="I638" s="8">
        <v>0</v>
      </c>
      <c r="J638" s="9">
        <v>0</v>
      </c>
      <c r="K638" s="18">
        <v>3.8199999999999998E-2</v>
      </c>
      <c r="L638" s="8">
        <v>2112.6619000000001</v>
      </c>
      <c r="M638" s="9">
        <v>2151268</v>
      </c>
      <c r="N638" s="29">
        <v>14.797499999999999</v>
      </c>
      <c r="O638" s="30">
        <v>16.272500000000001</v>
      </c>
      <c r="P638" s="30">
        <v>13.32</v>
      </c>
      <c r="Q638" s="30">
        <v>13.842499999999999</v>
      </c>
      <c r="R638" s="31">
        <v>-6.4500000000000002E-2</v>
      </c>
    </row>
    <row r="639" spans="1:18" x14ac:dyDescent="0.2">
      <c r="A639" s="11">
        <v>44888</v>
      </c>
      <c r="B639" s="5" t="s">
        <v>240</v>
      </c>
      <c r="C639" s="10">
        <v>44866</v>
      </c>
      <c r="D639" s="5" t="s">
        <v>185</v>
      </c>
      <c r="E639" s="18">
        <v>2.4899999999999999E-2</v>
      </c>
      <c r="F639" s="8">
        <v>2127.3843999999999</v>
      </c>
      <c r="G639" s="9">
        <v>2200199</v>
      </c>
      <c r="H639" s="18">
        <v>0</v>
      </c>
      <c r="I639" s="8">
        <v>0</v>
      </c>
      <c r="J639" s="9">
        <v>0</v>
      </c>
      <c r="K639" s="18">
        <v>2.4899999999999999E-2</v>
      </c>
      <c r="L639" s="8">
        <v>2127.3843999999999</v>
      </c>
      <c r="M639" s="9">
        <v>2200199</v>
      </c>
      <c r="N639" s="29">
        <v>13.842499999999999</v>
      </c>
      <c r="O639" s="30">
        <v>14.327500000000001</v>
      </c>
      <c r="P639" s="30">
        <v>11.875</v>
      </c>
      <c r="Q639" s="30">
        <v>14.0425</v>
      </c>
      <c r="R639" s="31">
        <v>1.44E-2</v>
      </c>
    </row>
    <row r="640" spans="1:18" x14ac:dyDescent="0.2">
      <c r="A640" s="11">
        <v>44889</v>
      </c>
      <c r="B640" s="5" t="s">
        <v>243</v>
      </c>
      <c r="C640" s="10">
        <v>44866</v>
      </c>
      <c r="D640" s="5" t="s">
        <v>185</v>
      </c>
      <c r="E640" s="18">
        <v>2.4500000000000001E-2</v>
      </c>
      <c r="F640" s="8">
        <v>2208.3530000000001</v>
      </c>
      <c r="G640" s="9">
        <v>2277580</v>
      </c>
      <c r="H640" s="18">
        <v>0</v>
      </c>
      <c r="I640" s="8">
        <v>0</v>
      </c>
      <c r="J640" s="9">
        <v>0</v>
      </c>
      <c r="K640" s="18">
        <v>2.4500000000000001E-2</v>
      </c>
      <c r="L640" s="8">
        <v>2208.3530000000001</v>
      </c>
      <c r="M640" s="9">
        <v>2277580</v>
      </c>
      <c r="N640" s="29">
        <v>14.0425</v>
      </c>
      <c r="O640" s="30">
        <v>14.0425</v>
      </c>
      <c r="P640" s="30">
        <v>12.9975</v>
      </c>
      <c r="Q640" s="30">
        <v>13.477499999999999</v>
      </c>
      <c r="R640" s="31">
        <v>-4.02E-2</v>
      </c>
    </row>
    <row r="641" spans="1:18" x14ac:dyDescent="0.2">
      <c r="A641" s="11">
        <v>44890</v>
      </c>
      <c r="B641" s="5" t="s">
        <v>241</v>
      </c>
      <c r="C641" s="10">
        <v>44866</v>
      </c>
      <c r="D641" s="5" t="s">
        <v>185</v>
      </c>
      <c r="E641" s="18">
        <v>4.3400000000000001E-2</v>
      </c>
      <c r="F641" s="8">
        <v>2053.9431</v>
      </c>
      <c r="G641" s="9">
        <v>2300681</v>
      </c>
      <c r="H641" s="18">
        <v>0</v>
      </c>
      <c r="I641" s="8">
        <v>0</v>
      </c>
      <c r="J641" s="9">
        <v>0</v>
      </c>
      <c r="K641" s="18">
        <v>4.3400000000000001E-2</v>
      </c>
      <c r="L641" s="8">
        <v>2053.9431</v>
      </c>
      <c r="M641" s="9">
        <v>2300681</v>
      </c>
      <c r="N641" s="29">
        <v>13.477499999999999</v>
      </c>
      <c r="O641" s="30">
        <v>15.772500000000001</v>
      </c>
      <c r="P641" s="30">
        <v>12.772500000000001</v>
      </c>
      <c r="Q641" s="30">
        <v>13.3325</v>
      </c>
      <c r="R641" s="31">
        <v>-1.0800000000000001E-2</v>
      </c>
    </row>
    <row r="642" spans="1:18" x14ac:dyDescent="0.2">
      <c r="A642" s="11">
        <v>44893</v>
      </c>
      <c r="B642" s="5" t="s">
        <v>244</v>
      </c>
      <c r="C642" s="10">
        <v>44866</v>
      </c>
      <c r="D642" s="5" t="s">
        <v>185</v>
      </c>
      <c r="E642" s="18">
        <v>3.9199999999999999E-2</v>
      </c>
      <c r="F642" s="8">
        <v>1950.7838999999999</v>
      </c>
      <c r="G642" s="9">
        <v>2120385</v>
      </c>
      <c r="H642" s="18">
        <v>0</v>
      </c>
      <c r="I642" s="8">
        <v>0</v>
      </c>
      <c r="J642" s="9">
        <v>0</v>
      </c>
      <c r="K642" s="18">
        <v>3.9199999999999999E-2</v>
      </c>
      <c r="L642" s="8">
        <v>1950.7838999999999</v>
      </c>
      <c r="M642" s="9">
        <v>2120385</v>
      </c>
      <c r="N642" s="29">
        <v>13.3325</v>
      </c>
      <c r="O642" s="30">
        <v>14.057499999999999</v>
      </c>
      <c r="P642" s="30">
        <v>12.41</v>
      </c>
      <c r="Q642" s="30">
        <v>13.565</v>
      </c>
      <c r="R642" s="31">
        <v>1.7399999999999999E-2</v>
      </c>
    </row>
    <row r="643" spans="1:18" x14ac:dyDescent="0.2">
      <c r="A643" s="11">
        <v>44894</v>
      </c>
      <c r="B643" s="5" t="s">
        <v>242</v>
      </c>
      <c r="C643" s="10">
        <v>44866</v>
      </c>
      <c r="D643" s="5" t="s">
        <v>185</v>
      </c>
      <c r="E643" s="18">
        <v>3.61E-2</v>
      </c>
      <c r="F643" s="8">
        <v>2074.2337000000002</v>
      </c>
      <c r="G643" s="9">
        <v>2195865</v>
      </c>
      <c r="H643" s="18">
        <v>0</v>
      </c>
      <c r="I643" s="8">
        <v>0</v>
      </c>
      <c r="J643" s="9">
        <v>0</v>
      </c>
      <c r="K643" s="18">
        <v>3.61E-2</v>
      </c>
      <c r="L643" s="8">
        <v>2074.2337000000002</v>
      </c>
      <c r="M643" s="9">
        <v>2195865</v>
      </c>
      <c r="N643" s="29">
        <v>13.565</v>
      </c>
      <c r="O643" s="30">
        <v>14.62</v>
      </c>
      <c r="P643" s="30">
        <v>12.407500000000001</v>
      </c>
      <c r="Q643" s="30">
        <v>13.615</v>
      </c>
      <c r="R643" s="31">
        <v>3.7000000000000002E-3</v>
      </c>
    </row>
    <row r="644" spans="1:18" x14ac:dyDescent="0.2">
      <c r="A644" s="11">
        <v>44895</v>
      </c>
      <c r="B644" s="5" t="s">
        <v>240</v>
      </c>
      <c r="C644" s="10">
        <v>44866</v>
      </c>
      <c r="D644" s="5" t="s">
        <v>185</v>
      </c>
      <c r="E644" s="18">
        <v>3.7600000000000001E-2</v>
      </c>
      <c r="F644" s="8">
        <v>2028.164</v>
      </c>
      <c r="G644" s="9">
        <v>2137143</v>
      </c>
      <c r="H644" s="18">
        <v>0</v>
      </c>
      <c r="I644" s="8">
        <v>0</v>
      </c>
      <c r="J644" s="9">
        <v>0</v>
      </c>
      <c r="K644" s="18">
        <v>3.7600000000000001E-2</v>
      </c>
      <c r="L644" s="8">
        <v>2028.164</v>
      </c>
      <c r="M644" s="9">
        <v>2137143</v>
      </c>
      <c r="N644" s="29">
        <v>13.615</v>
      </c>
      <c r="O644" s="30">
        <v>14.05</v>
      </c>
      <c r="P644" s="30">
        <v>12.7525</v>
      </c>
      <c r="Q644" s="30">
        <v>13.807499999999999</v>
      </c>
      <c r="R644" s="31">
        <v>1.41E-2</v>
      </c>
    </row>
    <row r="645" spans="1:18" x14ac:dyDescent="0.2">
      <c r="A645" s="11">
        <v>44896</v>
      </c>
      <c r="B645" s="5" t="s">
        <v>243</v>
      </c>
      <c r="C645" s="10">
        <v>44896</v>
      </c>
      <c r="D645" s="5" t="s">
        <v>185</v>
      </c>
      <c r="E645" s="18">
        <v>2.3599999999999999E-2</v>
      </c>
      <c r="F645" s="8">
        <v>2212.7734999999998</v>
      </c>
      <c r="G645" s="9">
        <v>2274173</v>
      </c>
      <c r="H645" s="18">
        <v>0</v>
      </c>
      <c r="I645" s="8">
        <v>0</v>
      </c>
      <c r="J645" s="9">
        <v>0</v>
      </c>
      <c r="K645" s="18">
        <v>2.3599999999999999E-2</v>
      </c>
      <c r="L645" s="8">
        <v>2212.7734999999998</v>
      </c>
      <c r="M645" s="9">
        <v>2274173</v>
      </c>
      <c r="N645" s="29">
        <v>13.807499999999999</v>
      </c>
      <c r="O645" s="30">
        <v>14.23</v>
      </c>
      <c r="P645" s="30">
        <v>12.984999999999999</v>
      </c>
      <c r="Q645" s="30">
        <v>13.36</v>
      </c>
      <c r="R645" s="31">
        <v>-3.2399999999999998E-2</v>
      </c>
    </row>
    <row r="646" spans="1:18" x14ac:dyDescent="0.2">
      <c r="A646" s="11">
        <v>44897</v>
      </c>
      <c r="B646" s="5" t="s">
        <v>241</v>
      </c>
      <c r="C646" s="10">
        <v>44896</v>
      </c>
      <c r="D646" s="5" t="s">
        <v>185</v>
      </c>
      <c r="E646" s="18">
        <v>3.6600000000000001E-2</v>
      </c>
      <c r="F646" s="8">
        <v>1185.8486</v>
      </c>
      <c r="G646" s="9">
        <v>1241921</v>
      </c>
      <c r="H646" s="18">
        <v>0</v>
      </c>
      <c r="I646" s="8">
        <v>0</v>
      </c>
      <c r="J646" s="9">
        <v>0</v>
      </c>
      <c r="K646" s="18">
        <v>3.6600000000000001E-2</v>
      </c>
      <c r="L646" s="8">
        <v>1185.8486</v>
      </c>
      <c r="M646" s="9">
        <v>1241921</v>
      </c>
      <c r="N646" s="29">
        <v>13.36</v>
      </c>
      <c r="O646" s="30">
        <v>14.092499999999999</v>
      </c>
      <c r="P646" s="30">
        <v>12.96</v>
      </c>
      <c r="Q646" s="30">
        <v>13.45</v>
      </c>
      <c r="R646" s="31">
        <v>6.7000000000000002E-3</v>
      </c>
    </row>
    <row r="647" spans="1:18" x14ac:dyDescent="0.2">
      <c r="A647" s="11">
        <v>44900</v>
      </c>
      <c r="B647" s="5" t="s">
        <v>244</v>
      </c>
      <c r="C647" s="10">
        <v>44896</v>
      </c>
      <c r="D647" s="5" t="s">
        <v>185</v>
      </c>
      <c r="E647" s="18">
        <v>4.3200000000000002E-2</v>
      </c>
      <c r="F647" s="8">
        <v>2022.8873000000001</v>
      </c>
      <c r="G647" s="9">
        <v>2106721</v>
      </c>
      <c r="H647" s="18">
        <v>0</v>
      </c>
      <c r="I647" s="8">
        <v>5.0000000000000001E-4</v>
      </c>
      <c r="J647" s="9">
        <v>1</v>
      </c>
      <c r="K647" s="18">
        <v>4.3200000000000002E-2</v>
      </c>
      <c r="L647" s="8">
        <v>2022.8878</v>
      </c>
      <c r="M647" s="9">
        <v>2106722</v>
      </c>
      <c r="N647" s="29">
        <v>13.45</v>
      </c>
      <c r="O647" s="30">
        <v>14.4175</v>
      </c>
      <c r="P647" s="30">
        <v>13.45</v>
      </c>
      <c r="Q647" s="30">
        <v>13.7325</v>
      </c>
      <c r="R647" s="31">
        <v>2.1000000000000001E-2</v>
      </c>
    </row>
    <row r="648" spans="1:18" x14ac:dyDescent="0.2">
      <c r="A648" s="11">
        <v>44901</v>
      </c>
      <c r="B648" s="5" t="s">
        <v>242</v>
      </c>
      <c r="C648" s="10">
        <v>44896</v>
      </c>
      <c r="D648" s="5" t="s">
        <v>185</v>
      </c>
      <c r="E648" s="18">
        <v>2.93E-2</v>
      </c>
      <c r="F648" s="8">
        <v>2085.6966000000002</v>
      </c>
      <c r="G648" s="9">
        <v>2209887</v>
      </c>
      <c r="H648" s="18">
        <v>0</v>
      </c>
      <c r="I648" s="8">
        <v>0</v>
      </c>
      <c r="J648" s="9">
        <v>0</v>
      </c>
      <c r="K648" s="18">
        <v>2.93E-2</v>
      </c>
      <c r="L648" s="8">
        <v>2085.6966000000002</v>
      </c>
      <c r="M648" s="9">
        <v>2209887</v>
      </c>
      <c r="N648" s="29">
        <v>13.7325</v>
      </c>
      <c r="O648" s="30">
        <v>14.2525</v>
      </c>
      <c r="P648" s="30">
        <v>12.18</v>
      </c>
      <c r="Q648" s="30">
        <v>14.0425</v>
      </c>
      <c r="R648" s="31">
        <v>2.2599999999999999E-2</v>
      </c>
    </row>
    <row r="649" spans="1:18" x14ac:dyDescent="0.2">
      <c r="A649" s="11">
        <v>44902</v>
      </c>
      <c r="B649" s="5" t="s">
        <v>240</v>
      </c>
      <c r="C649" s="10">
        <v>44896</v>
      </c>
      <c r="D649" s="5" t="s">
        <v>185</v>
      </c>
      <c r="E649" s="18">
        <v>0.03</v>
      </c>
      <c r="F649" s="8">
        <v>2145.8132000000001</v>
      </c>
      <c r="G649" s="9">
        <v>2219129</v>
      </c>
      <c r="H649" s="18">
        <v>0</v>
      </c>
      <c r="I649" s="8">
        <v>0</v>
      </c>
      <c r="J649" s="9">
        <v>0</v>
      </c>
      <c r="K649" s="18">
        <v>0.03</v>
      </c>
      <c r="L649" s="8">
        <v>2145.8132000000001</v>
      </c>
      <c r="M649" s="9">
        <v>2219129</v>
      </c>
      <c r="N649" s="29">
        <v>14.0425</v>
      </c>
      <c r="O649" s="30">
        <v>14.4625</v>
      </c>
      <c r="P649" s="30">
        <v>13.795</v>
      </c>
      <c r="Q649" s="30">
        <v>14.077500000000001</v>
      </c>
      <c r="R649" s="31">
        <v>2.5000000000000001E-3</v>
      </c>
    </row>
    <row r="650" spans="1:18" x14ac:dyDescent="0.2">
      <c r="A650" s="11">
        <v>44903</v>
      </c>
      <c r="B650" s="5" t="s">
        <v>243</v>
      </c>
      <c r="C650" s="10">
        <v>44896</v>
      </c>
      <c r="D650" s="5" t="s">
        <v>185</v>
      </c>
      <c r="E650" s="18">
        <v>2.58E-2</v>
      </c>
      <c r="F650" s="8">
        <v>2278.7761999999998</v>
      </c>
      <c r="G650" s="9">
        <v>2370921</v>
      </c>
      <c r="H650" s="18">
        <v>0</v>
      </c>
      <c r="I650" s="8">
        <v>0</v>
      </c>
      <c r="J650" s="9">
        <v>0</v>
      </c>
      <c r="K650" s="18">
        <v>2.58E-2</v>
      </c>
      <c r="L650" s="8">
        <v>2278.7761999999998</v>
      </c>
      <c r="M650" s="9">
        <v>2370921</v>
      </c>
      <c r="N650" s="29">
        <v>14.077500000000001</v>
      </c>
      <c r="O650" s="30">
        <v>14.89</v>
      </c>
      <c r="P650" s="30">
        <v>13.26</v>
      </c>
      <c r="Q650" s="30">
        <v>13.397500000000001</v>
      </c>
      <c r="R650" s="31">
        <v>-4.8300000000000003E-2</v>
      </c>
    </row>
    <row r="651" spans="1:18" x14ac:dyDescent="0.2">
      <c r="A651" s="11">
        <v>44904</v>
      </c>
      <c r="B651" s="5" t="s">
        <v>241</v>
      </c>
      <c r="C651" s="10">
        <v>44896</v>
      </c>
      <c r="D651" s="5" t="s">
        <v>185</v>
      </c>
      <c r="E651" s="18">
        <v>3.4000000000000002E-2</v>
      </c>
      <c r="F651" s="8">
        <v>1751.134</v>
      </c>
      <c r="G651" s="9">
        <v>1807471</v>
      </c>
      <c r="H651" s="18">
        <v>0</v>
      </c>
      <c r="I651" s="8">
        <v>0</v>
      </c>
      <c r="J651" s="9">
        <v>0</v>
      </c>
      <c r="K651" s="18">
        <v>3.4000000000000002E-2</v>
      </c>
      <c r="L651" s="8">
        <v>1751.134</v>
      </c>
      <c r="M651" s="9">
        <v>1807471</v>
      </c>
      <c r="N651" s="29">
        <v>13.397500000000001</v>
      </c>
      <c r="O651" s="30">
        <v>13.9625</v>
      </c>
      <c r="P651" s="30">
        <v>11.9125</v>
      </c>
      <c r="Q651" s="30">
        <v>13.477499999999999</v>
      </c>
      <c r="R651" s="31">
        <v>6.0000000000000001E-3</v>
      </c>
    </row>
    <row r="652" spans="1:18" x14ac:dyDescent="0.2">
      <c r="A652" s="11">
        <v>44907</v>
      </c>
      <c r="B652" s="5" t="s">
        <v>244</v>
      </c>
      <c r="C652" s="10">
        <v>44896</v>
      </c>
      <c r="D652" s="5" t="s">
        <v>185</v>
      </c>
      <c r="E652" s="18">
        <v>3.3300000000000003E-2</v>
      </c>
      <c r="F652" s="8">
        <v>2025.6369</v>
      </c>
      <c r="G652" s="9">
        <v>2137291</v>
      </c>
      <c r="H652" s="18">
        <v>0</v>
      </c>
      <c r="I652" s="8">
        <v>0</v>
      </c>
      <c r="J652" s="9">
        <v>0</v>
      </c>
      <c r="K652" s="18">
        <v>3.3300000000000003E-2</v>
      </c>
      <c r="L652" s="8">
        <v>2025.6369</v>
      </c>
      <c r="M652" s="9">
        <v>2137291</v>
      </c>
      <c r="N652" s="29">
        <v>13.477499999999999</v>
      </c>
      <c r="O652" s="30">
        <v>14.15</v>
      </c>
      <c r="P652" s="30">
        <v>12.5275</v>
      </c>
      <c r="Q652" s="30">
        <v>13.317500000000001</v>
      </c>
      <c r="R652" s="31">
        <v>-1.1900000000000001E-2</v>
      </c>
    </row>
    <row r="653" spans="1:18" x14ac:dyDescent="0.2">
      <c r="A653" s="11">
        <v>44908</v>
      </c>
      <c r="B653" s="5" t="s">
        <v>242</v>
      </c>
      <c r="C653" s="10">
        <v>44896</v>
      </c>
      <c r="D653" s="5" t="s">
        <v>185</v>
      </c>
      <c r="E653" s="18">
        <v>2.8400000000000002E-2</v>
      </c>
      <c r="F653" s="8">
        <v>2106.1318999999999</v>
      </c>
      <c r="G653" s="9">
        <v>2174377</v>
      </c>
      <c r="H653" s="18">
        <v>0</v>
      </c>
      <c r="I653" s="8">
        <v>0</v>
      </c>
      <c r="J653" s="9">
        <v>0</v>
      </c>
      <c r="K653" s="18">
        <v>2.8400000000000002E-2</v>
      </c>
      <c r="L653" s="8">
        <v>2106.1318999999999</v>
      </c>
      <c r="M653" s="9">
        <v>2174377</v>
      </c>
      <c r="N653" s="29">
        <v>13.317500000000001</v>
      </c>
      <c r="O653" s="30">
        <v>13.577500000000001</v>
      </c>
      <c r="P653" s="30">
        <v>11.432499999999999</v>
      </c>
      <c r="Q653" s="30">
        <v>12.8825</v>
      </c>
      <c r="R653" s="31">
        <v>-3.27E-2</v>
      </c>
    </row>
    <row r="654" spans="1:18" x14ac:dyDescent="0.2">
      <c r="A654" s="11">
        <v>44909</v>
      </c>
      <c r="B654" s="5" t="s">
        <v>240</v>
      </c>
      <c r="C654" s="10">
        <v>44896</v>
      </c>
      <c r="D654" s="5" t="s">
        <v>185</v>
      </c>
      <c r="E654" s="18">
        <v>2.5999999999999999E-2</v>
      </c>
      <c r="F654" s="8">
        <v>2154.1242999999999</v>
      </c>
      <c r="G654" s="9">
        <v>2226068</v>
      </c>
      <c r="H654" s="18">
        <v>0</v>
      </c>
      <c r="I654" s="8">
        <v>0</v>
      </c>
      <c r="J654" s="9">
        <v>0</v>
      </c>
      <c r="K654" s="18">
        <v>2.5999999999999999E-2</v>
      </c>
      <c r="L654" s="8">
        <v>2154.1242999999999</v>
      </c>
      <c r="M654" s="9">
        <v>2226068</v>
      </c>
      <c r="N654" s="29">
        <v>12.8825</v>
      </c>
      <c r="O654" s="30">
        <v>13.0825</v>
      </c>
      <c r="P654" s="30">
        <v>11.5275</v>
      </c>
      <c r="Q654" s="30">
        <v>12.885</v>
      </c>
      <c r="R654" s="31">
        <v>2.0000000000000001E-4</v>
      </c>
    </row>
    <row r="655" spans="1:18" x14ac:dyDescent="0.2">
      <c r="A655" s="11">
        <v>44910</v>
      </c>
      <c r="B655" s="5" t="s">
        <v>243</v>
      </c>
      <c r="C655" s="10">
        <v>44896</v>
      </c>
      <c r="D655" s="5" t="s">
        <v>185</v>
      </c>
      <c r="E655" s="18">
        <v>2.3800000000000002E-2</v>
      </c>
      <c r="F655" s="8">
        <v>2262.7557000000002</v>
      </c>
      <c r="G655" s="9">
        <v>2296452</v>
      </c>
      <c r="H655" s="18">
        <v>0</v>
      </c>
      <c r="I655" s="8">
        <v>0</v>
      </c>
      <c r="J655" s="9">
        <v>0</v>
      </c>
      <c r="K655" s="18">
        <v>2.3800000000000002E-2</v>
      </c>
      <c r="L655" s="8">
        <v>2262.7557000000002</v>
      </c>
      <c r="M655" s="9">
        <v>2296452</v>
      </c>
      <c r="N655" s="29">
        <v>12.885</v>
      </c>
      <c r="O655" s="30">
        <v>13.8825</v>
      </c>
      <c r="P655" s="30">
        <v>12.5875</v>
      </c>
      <c r="Q655" s="30">
        <v>13.7325</v>
      </c>
      <c r="R655" s="31">
        <v>6.5799999999999997E-2</v>
      </c>
    </row>
    <row r="656" spans="1:18" x14ac:dyDescent="0.2">
      <c r="A656" s="11">
        <v>44911</v>
      </c>
      <c r="B656" s="5" t="s">
        <v>241</v>
      </c>
      <c r="C656" s="10">
        <v>44896</v>
      </c>
      <c r="D656" s="5" t="s">
        <v>185</v>
      </c>
      <c r="E656" s="18">
        <v>4.1599999999999998E-2</v>
      </c>
      <c r="F656" s="8">
        <v>1551.8054999999999</v>
      </c>
      <c r="G656" s="9">
        <v>1512771</v>
      </c>
      <c r="H656" s="18">
        <v>0</v>
      </c>
      <c r="I656" s="8">
        <v>0</v>
      </c>
      <c r="J656" s="9">
        <v>0</v>
      </c>
      <c r="K656" s="18">
        <v>4.1599999999999998E-2</v>
      </c>
      <c r="L656" s="8">
        <v>1551.8054999999999</v>
      </c>
      <c r="M656" s="9">
        <v>1512771</v>
      </c>
      <c r="N656" s="29">
        <v>13.7325</v>
      </c>
      <c r="O656" s="30">
        <v>14.22</v>
      </c>
      <c r="P656" s="30">
        <v>12.4925</v>
      </c>
      <c r="Q656" s="30">
        <v>14.07</v>
      </c>
      <c r="R656" s="31">
        <v>2.46E-2</v>
      </c>
    </row>
    <row r="657" spans="1:18" x14ac:dyDescent="0.2">
      <c r="A657" s="11">
        <v>44914</v>
      </c>
      <c r="B657" s="5" t="s">
        <v>244</v>
      </c>
      <c r="C657" s="10">
        <v>44896</v>
      </c>
      <c r="D657" s="5" t="s">
        <v>185</v>
      </c>
      <c r="E657" s="18">
        <v>4.0500000000000001E-2</v>
      </c>
      <c r="F657" s="8">
        <v>2007.0314000000001</v>
      </c>
      <c r="G657" s="9">
        <v>1969162</v>
      </c>
      <c r="H657" s="18">
        <v>0</v>
      </c>
      <c r="I657" s="8">
        <v>0</v>
      </c>
      <c r="J657" s="9">
        <v>0</v>
      </c>
      <c r="K657" s="18">
        <v>4.0500000000000001E-2</v>
      </c>
      <c r="L657" s="8">
        <v>2007.0314000000001</v>
      </c>
      <c r="M657" s="9">
        <v>1969162</v>
      </c>
      <c r="N657" s="29">
        <v>14.07</v>
      </c>
      <c r="O657" s="30">
        <v>14.487500000000001</v>
      </c>
      <c r="P657" s="30">
        <v>13.5</v>
      </c>
      <c r="Q657" s="30">
        <v>13.5525</v>
      </c>
      <c r="R657" s="31">
        <v>-3.6799999999999999E-2</v>
      </c>
    </row>
    <row r="658" spans="1:18" x14ac:dyDescent="0.2">
      <c r="A658" s="11">
        <v>44915</v>
      </c>
      <c r="B658" s="5" t="s">
        <v>242</v>
      </c>
      <c r="C658" s="10">
        <v>44896</v>
      </c>
      <c r="D658" s="5" t="s">
        <v>185</v>
      </c>
      <c r="E658" s="18">
        <v>3.7900000000000003E-2</v>
      </c>
      <c r="F658" s="8">
        <v>2084.7882</v>
      </c>
      <c r="G658" s="9">
        <v>2040302</v>
      </c>
      <c r="H658" s="18">
        <v>0</v>
      </c>
      <c r="I658" s="8">
        <v>0</v>
      </c>
      <c r="J658" s="9">
        <v>0</v>
      </c>
      <c r="K658" s="18">
        <v>3.7900000000000003E-2</v>
      </c>
      <c r="L658" s="8">
        <v>2084.7882</v>
      </c>
      <c r="M658" s="9">
        <v>2040302</v>
      </c>
      <c r="N658" s="29">
        <v>13.5525</v>
      </c>
      <c r="O658" s="30">
        <v>14.922499999999999</v>
      </c>
      <c r="P658" s="30">
        <v>13.04</v>
      </c>
      <c r="Q658" s="30">
        <v>13.78</v>
      </c>
      <c r="R658" s="31">
        <v>1.6799999999999999E-2</v>
      </c>
    </row>
    <row r="659" spans="1:18" x14ac:dyDescent="0.2">
      <c r="A659" s="11">
        <v>44916</v>
      </c>
      <c r="B659" s="5" t="s">
        <v>240</v>
      </c>
      <c r="C659" s="10">
        <v>44896</v>
      </c>
      <c r="D659" s="5" t="s">
        <v>185</v>
      </c>
      <c r="E659" s="18">
        <v>2.53E-2</v>
      </c>
      <c r="F659" s="8">
        <v>2063.7021</v>
      </c>
      <c r="G659" s="9">
        <v>2014477</v>
      </c>
      <c r="H659" s="18">
        <v>0</v>
      </c>
      <c r="I659" s="8">
        <v>0</v>
      </c>
      <c r="J659" s="9">
        <v>0</v>
      </c>
      <c r="K659" s="18">
        <v>2.53E-2</v>
      </c>
      <c r="L659" s="8">
        <v>2063.7021</v>
      </c>
      <c r="M659" s="9">
        <v>2014477</v>
      </c>
      <c r="N659" s="29">
        <v>13.78</v>
      </c>
      <c r="O659" s="30">
        <v>16.010000000000002</v>
      </c>
      <c r="P659" s="30">
        <v>12.4625</v>
      </c>
      <c r="Q659" s="30">
        <v>15.5625</v>
      </c>
      <c r="R659" s="31">
        <v>0.12939999999999999</v>
      </c>
    </row>
    <row r="660" spans="1:18" x14ac:dyDescent="0.2">
      <c r="A660" s="11">
        <v>44917</v>
      </c>
      <c r="B660" s="5" t="s">
        <v>243</v>
      </c>
      <c r="C660" s="10">
        <v>44896</v>
      </c>
      <c r="D660" s="5" t="s">
        <v>185</v>
      </c>
      <c r="E660" s="18">
        <v>2.3699999999999999E-2</v>
      </c>
      <c r="F660" s="8">
        <v>2155.7150000000001</v>
      </c>
      <c r="G660" s="9">
        <v>2221950</v>
      </c>
      <c r="H660" s="18">
        <v>0</v>
      </c>
      <c r="I660" s="8">
        <v>0</v>
      </c>
      <c r="J660" s="9">
        <v>0</v>
      </c>
      <c r="K660" s="18">
        <v>2.3699999999999999E-2</v>
      </c>
      <c r="L660" s="8">
        <v>2155.7150000000001</v>
      </c>
      <c r="M660" s="9">
        <v>2221950</v>
      </c>
      <c r="N660" s="29">
        <v>15.5625</v>
      </c>
      <c r="O660" s="30">
        <v>16.3</v>
      </c>
      <c r="P660" s="30">
        <v>14.44</v>
      </c>
      <c r="Q660" s="30">
        <v>15.1875</v>
      </c>
      <c r="R660" s="31">
        <v>-2.41E-2</v>
      </c>
    </row>
    <row r="661" spans="1:18" x14ac:dyDescent="0.2">
      <c r="A661" s="11">
        <v>44918</v>
      </c>
      <c r="B661" s="5" t="s">
        <v>241</v>
      </c>
      <c r="C661" s="10">
        <v>44896</v>
      </c>
      <c r="D661" s="5" t="s">
        <v>185</v>
      </c>
      <c r="E661" s="18">
        <v>3.7999999999999999E-2</v>
      </c>
      <c r="F661" s="8">
        <v>1695.1566</v>
      </c>
      <c r="G661" s="9">
        <v>1650779</v>
      </c>
      <c r="H661" s="18">
        <v>0</v>
      </c>
      <c r="I661" s="8">
        <v>0</v>
      </c>
      <c r="J661" s="9">
        <v>0</v>
      </c>
      <c r="K661" s="18">
        <v>3.7999999999999999E-2</v>
      </c>
      <c r="L661" s="8">
        <v>1695.1566</v>
      </c>
      <c r="M661" s="9">
        <v>1650779</v>
      </c>
      <c r="N661" s="29">
        <v>15.1875</v>
      </c>
      <c r="O661" s="30">
        <v>16.48</v>
      </c>
      <c r="P661" s="30">
        <v>14.4825</v>
      </c>
      <c r="Q661" s="30">
        <v>16.16</v>
      </c>
      <c r="R661" s="31">
        <v>6.4000000000000001E-2</v>
      </c>
    </row>
    <row r="662" spans="1:18" x14ac:dyDescent="0.2">
      <c r="A662" s="11">
        <v>44921</v>
      </c>
      <c r="B662" s="5" t="s">
        <v>244</v>
      </c>
      <c r="C662" s="10">
        <v>44896</v>
      </c>
      <c r="D662" s="5" t="s">
        <v>185</v>
      </c>
      <c r="E662" s="18">
        <v>2.98E-2</v>
      </c>
      <c r="F662" s="8">
        <v>1969.8325</v>
      </c>
      <c r="G662" s="9">
        <v>1959327</v>
      </c>
      <c r="H662" s="18">
        <v>0</v>
      </c>
      <c r="I662" s="8">
        <v>0</v>
      </c>
      <c r="J662" s="9">
        <v>0</v>
      </c>
      <c r="K662" s="18">
        <v>2.98E-2</v>
      </c>
      <c r="L662" s="8">
        <v>1969.8325</v>
      </c>
      <c r="M662" s="9">
        <v>1959327</v>
      </c>
      <c r="N662" s="29">
        <v>16.16</v>
      </c>
      <c r="O662" s="30">
        <v>17.23</v>
      </c>
      <c r="P662" s="30">
        <v>14.307499999999999</v>
      </c>
      <c r="Q662" s="30">
        <v>15.932499999999999</v>
      </c>
      <c r="R662" s="31">
        <v>-1.41E-2</v>
      </c>
    </row>
    <row r="663" spans="1:18" x14ac:dyDescent="0.2">
      <c r="A663" s="11">
        <v>44922</v>
      </c>
      <c r="B663" s="5" t="s">
        <v>242</v>
      </c>
      <c r="C663" s="10">
        <v>44896</v>
      </c>
      <c r="D663" s="5" t="s">
        <v>185</v>
      </c>
      <c r="E663" s="18">
        <v>2.53E-2</v>
      </c>
      <c r="F663" s="8">
        <v>2039.4235000000001</v>
      </c>
      <c r="G663" s="9">
        <v>2049491</v>
      </c>
      <c r="H663" s="18">
        <v>0</v>
      </c>
      <c r="I663" s="8">
        <v>0</v>
      </c>
      <c r="J663" s="9">
        <v>0</v>
      </c>
      <c r="K663" s="18">
        <v>2.53E-2</v>
      </c>
      <c r="L663" s="8">
        <v>2039.4235000000001</v>
      </c>
      <c r="M663" s="9">
        <v>2049491</v>
      </c>
      <c r="N663" s="29">
        <v>15.932499999999999</v>
      </c>
      <c r="O663" s="30">
        <v>16.1325</v>
      </c>
      <c r="P663" s="30">
        <v>14.925000000000001</v>
      </c>
      <c r="Q663" s="30">
        <v>15.29</v>
      </c>
      <c r="R663" s="31">
        <v>-4.0300000000000002E-2</v>
      </c>
    </row>
    <row r="664" spans="1:18" x14ac:dyDescent="0.2">
      <c r="A664" s="11">
        <v>44923</v>
      </c>
      <c r="B664" s="5" t="s">
        <v>240</v>
      </c>
      <c r="C664" s="10">
        <v>44896</v>
      </c>
      <c r="D664" s="5" t="s">
        <v>185</v>
      </c>
      <c r="E664" s="18">
        <v>1.5699999999999999E-2</v>
      </c>
      <c r="F664" s="8">
        <v>1467.2127</v>
      </c>
      <c r="G664" s="9">
        <v>1447628</v>
      </c>
      <c r="H664" s="18">
        <v>0</v>
      </c>
      <c r="I664" s="8">
        <v>0</v>
      </c>
      <c r="J664" s="9">
        <v>0</v>
      </c>
      <c r="K664" s="18">
        <v>1.5699999999999999E-2</v>
      </c>
      <c r="L664" s="8">
        <v>1467.2127</v>
      </c>
      <c r="M664" s="9">
        <v>1447628</v>
      </c>
      <c r="N664" s="29">
        <v>15.29</v>
      </c>
      <c r="O664" s="30">
        <v>15.647500000000001</v>
      </c>
      <c r="P664" s="30">
        <v>15.272500000000001</v>
      </c>
      <c r="Q664" s="30">
        <v>15.395</v>
      </c>
      <c r="R664" s="31">
        <v>6.8999999999999999E-3</v>
      </c>
    </row>
    <row r="665" spans="1:18" x14ac:dyDescent="0.2">
      <c r="A665" s="11">
        <v>44924</v>
      </c>
      <c r="B665" s="5" t="s">
        <v>243</v>
      </c>
      <c r="C665" s="10">
        <v>44896</v>
      </c>
      <c r="D665" s="5" t="s">
        <v>185</v>
      </c>
      <c r="E665" s="18">
        <v>1.38E-2</v>
      </c>
      <c r="F665" s="8">
        <v>1607.1692</v>
      </c>
      <c r="G665" s="9">
        <v>1630816</v>
      </c>
      <c r="H665" s="18">
        <v>0</v>
      </c>
      <c r="I665" s="8">
        <v>0</v>
      </c>
      <c r="J665" s="9">
        <v>0</v>
      </c>
      <c r="K665" s="18">
        <v>1.38E-2</v>
      </c>
      <c r="L665" s="8">
        <v>1607.1692</v>
      </c>
      <c r="M665" s="9">
        <v>1630816</v>
      </c>
      <c r="N665" s="29">
        <v>15.395</v>
      </c>
      <c r="O665" s="30">
        <v>15.77</v>
      </c>
      <c r="P665" s="30">
        <v>14.71</v>
      </c>
      <c r="Q665" s="30">
        <v>14.8125</v>
      </c>
      <c r="R665" s="31">
        <v>-3.78E-2</v>
      </c>
    </row>
    <row r="666" spans="1:18" x14ac:dyDescent="0.2">
      <c r="A666" s="11">
        <v>44925</v>
      </c>
      <c r="B666" s="5" t="s">
        <v>241</v>
      </c>
      <c r="C666" s="10">
        <v>44896</v>
      </c>
      <c r="D666" s="5" t="s">
        <v>185</v>
      </c>
      <c r="E666" s="18">
        <v>6.1000000000000004E-3</v>
      </c>
      <c r="F666" s="8">
        <v>10.666399999999999</v>
      </c>
      <c r="G666" s="9">
        <v>10389</v>
      </c>
      <c r="H666" s="18">
        <v>0</v>
      </c>
      <c r="I666" s="8">
        <v>0</v>
      </c>
      <c r="J666" s="9">
        <v>0</v>
      </c>
      <c r="K666" s="18">
        <v>6.1000000000000004E-3</v>
      </c>
      <c r="L666" s="8">
        <v>10.666399999999999</v>
      </c>
      <c r="M666" s="9">
        <v>10389</v>
      </c>
      <c r="N666" s="29">
        <v>14.8125</v>
      </c>
      <c r="O666" s="30">
        <v>15.115</v>
      </c>
      <c r="P666" s="30">
        <v>14.282500000000001</v>
      </c>
      <c r="Q666" s="30">
        <v>14.8675</v>
      </c>
      <c r="R666" s="31">
        <v>3.7000000000000002E-3</v>
      </c>
    </row>
    <row r="667" spans="1:18" x14ac:dyDescent="0.2">
      <c r="A667" s="11">
        <v>44928</v>
      </c>
      <c r="B667" s="5" t="s">
        <v>244</v>
      </c>
      <c r="C667" s="10">
        <v>44927</v>
      </c>
      <c r="D667" s="5" t="s">
        <v>186</v>
      </c>
      <c r="E667" s="18">
        <v>1.3100000000000001E-2</v>
      </c>
      <c r="F667" s="8">
        <v>453.09100000000001</v>
      </c>
      <c r="G667" s="9">
        <v>438434</v>
      </c>
      <c r="H667" s="18">
        <v>0</v>
      </c>
      <c r="I667" s="8">
        <v>0</v>
      </c>
      <c r="J667" s="9">
        <v>0</v>
      </c>
      <c r="K667" s="18">
        <v>1.3100000000000001E-2</v>
      </c>
      <c r="L667" s="8">
        <v>453.09100000000001</v>
      </c>
      <c r="M667" s="9">
        <v>438434</v>
      </c>
      <c r="N667" s="29">
        <v>14.8675</v>
      </c>
      <c r="O667" s="30">
        <v>15.452500000000001</v>
      </c>
      <c r="P667" s="30">
        <v>14.567500000000001</v>
      </c>
      <c r="Q667" s="30">
        <v>14.685</v>
      </c>
      <c r="R667" s="31">
        <v>-1.23E-2</v>
      </c>
    </row>
    <row r="668" spans="1:18" x14ac:dyDescent="0.2">
      <c r="A668" s="11">
        <v>44929</v>
      </c>
      <c r="B668" s="5" t="s">
        <v>242</v>
      </c>
      <c r="C668" s="10">
        <v>44927</v>
      </c>
      <c r="D668" s="5" t="s">
        <v>186</v>
      </c>
      <c r="E668" s="18">
        <v>5.8999999999999999E-3</v>
      </c>
      <c r="F668" s="8">
        <v>30.717199999999998</v>
      </c>
      <c r="G668" s="9">
        <v>32059</v>
      </c>
      <c r="H668" s="18">
        <v>0</v>
      </c>
      <c r="I668" s="8">
        <v>0</v>
      </c>
      <c r="J668" s="9">
        <v>0</v>
      </c>
      <c r="K668" s="18">
        <v>5.8999999999999999E-3</v>
      </c>
      <c r="L668" s="8">
        <v>30.717199999999998</v>
      </c>
      <c r="M668" s="9">
        <v>32059</v>
      </c>
      <c r="N668" s="29">
        <v>14.685</v>
      </c>
      <c r="O668" s="30">
        <v>14.99</v>
      </c>
      <c r="P668" s="30">
        <v>14.305</v>
      </c>
      <c r="Q668" s="30">
        <v>14.385</v>
      </c>
      <c r="R668" s="31">
        <v>-2.0400000000000001E-2</v>
      </c>
    </row>
    <row r="669" spans="1:18" x14ac:dyDescent="0.2">
      <c r="A669" s="11">
        <v>44930</v>
      </c>
      <c r="B669" s="5" t="s">
        <v>240</v>
      </c>
      <c r="C669" s="10">
        <v>44927</v>
      </c>
      <c r="D669" s="5" t="s">
        <v>186</v>
      </c>
      <c r="E669" s="18">
        <v>7.6E-3</v>
      </c>
      <c r="F669" s="8">
        <v>54.810099999999998</v>
      </c>
      <c r="G669" s="9">
        <v>57433</v>
      </c>
      <c r="H669" s="18">
        <v>0</v>
      </c>
      <c r="I669" s="8">
        <v>0</v>
      </c>
      <c r="J669" s="9">
        <v>0</v>
      </c>
      <c r="K669" s="18">
        <v>7.6E-3</v>
      </c>
      <c r="L669" s="8">
        <v>54.810099999999998</v>
      </c>
      <c r="M669" s="9">
        <v>57433</v>
      </c>
      <c r="N669" s="29">
        <v>14.385</v>
      </c>
      <c r="O669" s="30">
        <v>15.682499999999999</v>
      </c>
      <c r="P669" s="30">
        <v>14.33</v>
      </c>
      <c r="Q669" s="30">
        <v>15.1975</v>
      </c>
      <c r="R669" s="31">
        <v>5.6500000000000002E-2</v>
      </c>
    </row>
    <row r="670" spans="1:18" x14ac:dyDescent="0.2">
      <c r="A670" s="11">
        <v>44931</v>
      </c>
      <c r="B670" s="5" t="s">
        <v>243</v>
      </c>
      <c r="C670" s="10">
        <v>44927</v>
      </c>
      <c r="D670" s="5" t="s">
        <v>186</v>
      </c>
      <c r="E670" s="18">
        <v>2.7000000000000001E-3</v>
      </c>
      <c r="F670" s="8">
        <v>75.3</v>
      </c>
      <c r="G670" s="9">
        <v>75594</v>
      </c>
      <c r="H670" s="18">
        <v>0</v>
      </c>
      <c r="I670" s="8">
        <v>0</v>
      </c>
      <c r="J670" s="9">
        <v>0</v>
      </c>
      <c r="K670" s="18">
        <v>2.7000000000000001E-3</v>
      </c>
      <c r="L670" s="8">
        <v>75.3</v>
      </c>
      <c r="M670" s="9">
        <v>75594</v>
      </c>
      <c r="N670" s="29">
        <v>15.1975</v>
      </c>
      <c r="O670" s="30">
        <v>15.6</v>
      </c>
      <c r="P670" s="30">
        <v>14.8125</v>
      </c>
      <c r="Q670" s="30">
        <v>14.9825</v>
      </c>
      <c r="R670" s="31">
        <v>-1.41E-2</v>
      </c>
    </row>
    <row r="671" spans="1:18" x14ac:dyDescent="0.2">
      <c r="A671" s="11">
        <v>44932</v>
      </c>
      <c r="B671" s="5" t="s">
        <v>241</v>
      </c>
      <c r="C671" s="10">
        <v>44927</v>
      </c>
      <c r="D671" s="5" t="s">
        <v>186</v>
      </c>
      <c r="E671" s="18">
        <v>1.15E-2</v>
      </c>
      <c r="F671" s="8">
        <v>122.352</v>
      </c>
      <c r="G671" s="9">
        <v>119512</v>
      </c>
      <c r="H671" s="18">
        <v>0</v>
      </c>
      <c r="I671" s="8">
        <v>0</v>
      </c>
      <c r="J671" s="9">
        <v>0</v>
      </c>
      <c r="K671" s="18">
        <v>1.15E-2</v>
      </c>
      <c r="L671" s="8">
        <v>122.352</v>
      </c>
      <c r="M671" s="9">
        <v>119512</v>
      </c>
      <c r="N671" s="29">
        <v>14.9825</v>
      </c>
      <c r="O671" s="30">
        <v>15.4375</v>
      </c>
      <c r="P671" s="30">
        <v>14.6225</v>
      </c>
      <c r="Q671" s="30">
        <v>15.025</v>
      </c>
      <c r="R671" s="31">
        <v>2.8E-3</v>
      </c>
    </row>
    <row r="672" spans="1:18" x14ac:dyDescent="0.2">
      <c r="A672" s="11">
        <v>44935</v>
      </c>
      <c r="B672" s="5" t="s">
        <v>244</v>
      </c>
      <c r="C672" s="10">
        <v>44927</v>
      </c>
      <c r="D672" s="5" t="s">
        <v>186</v>
      </c>
      <c r="E672" s="18">
        <v>1.49E-2</v>
      </c>
      <c r="F672" s="8">
        <v>158.07849999999999</v>
      </c>
      <c r="G672" s="9">
        <v>155477</v>
      </c>
      <c r="H672" s="18">
        <v>0</v>
      </c>
      <c r="I672" s="8">
        <v>0</v>
      </c>
      <c r="J672" s="9">
        <v>0</v>
      </c>
      <c r="K672" s="18">
        <v>1.49E-2</v>
      </c>
      <c r="L672" s="8">
        <v>158.07849999999999</v>
      </c>
      <c r="M672" s="9">
        <v>155477</v>
      </c>
      <c r="N672" s="29">
        <v>15.025</v>
      </c>
      <c r="O672" s="30">
        <v>15.3775</v>
      </c>
      <c r="P672" s="30">
        <v>14.53</v>
      </c>
      <c r="Q672" s="30">
        <v>14.6525</v>
      </c>
      <c r="R672" s="31">
        <v>-2.4799999999999999E-2</v>
      </c>
    </row>
    <row r="673" spans="1:18" x14ac:dyDescent="0.2">
      <c r="A673" s="11">
        <v>44936</v>
      </c>
      <c r="B673" s="5" t="s">
        <v>242</v>
      </c>
      <c r="C673" s="10">
        <v>44927</v>
      </c>
      <c r="D673" s="5" t="s">
        <v>186</v>
      </c>
      <c r="E673" s="18">
        <v>9.2999999999999992E-3</v>
      </c>
      <c r="F673" s="8">
        <v>83.490300000000005</v>
      </c>
      <c r="G673" s="9">
        <v>84651</v>
      </c>
      <c r="H673" s="18">
        <v>0</v>
      </c>
      <c r="I673" s="8">
        <v>0</v>
      </c>
      <c r="J673" s="9">
        <v>0</v>
      </c>
      <c r="K673" s="18">
        <v>9.2999999999999992E-3</v>
      </c>
      <c r="L673" s="8">
        <v>83.490300000000005</v>
      </c>
      <c r="M673" s="9">
        <v>84651</v>
      </c>
      <c r="N673" s="29">
        <v>14.6525</v>
      </c>
      <c r="O673" s="30">
        <v>15.935</v>
      </c>
      <c r="P673" s="30">
        <v>14.5625</v>
      </c>
      <c r="Q673" s="30">
        <v>15.51</v>
      </c>
      <c r="R673" s="31">
        <v>5.8500000000000003E-2</v>
      </c>
    </row>
    <row r="674" spans="1:18" x14ac:dyDescent="0.2">
      <c r="A674" s="11">
        <v>44937</v>
      </c>
      <c r="B674" s="5" t="s">
        <v>240</v>
      </c>
      <c r="C674" s="10">
        <v>44927</v>
      </c>
      <c r="D674" s="5" t="s">
        <v>186</v>
      </c>
      <c r="E674" s="18">
        <v>7.7000000000000002E-3</v>
      </c>
      <c r="F674" s="8">
        <v>89.612700000000004</v>
      </c>
      <c r="G674" s="9">
        <v>90205</v>
      </c>
      <c r="H674" s="18">
        <v>0</v>
      </c>
      <c r="I674" s="8">
        <v>0</v>
      </c>
      <c r="J674" s="9">
        <v>0</v>
      </c>
      <c r="K674" s="18">
        <v>7.7000000000000002E-3</v>
      </c>
      <c r="L674" s="8">
        <v>89.612700000000004</v>
      </c>
      <c r="M674" s="9">
        <v>90205</v>
      </c>
      <c r="N674" s="29">
        <v>15.51</v>
      </c>
      <c r="O674" s="30">
        <v>16.225000000000001</v>
      </c>
      <c r="P674" s="30">
        <v>15.115</v>
      </c>
      <c r="Q674" s="30">
        <v>15.435</v>
      </c>
      <c r="R674" s="31">
        <v>-4.7999999999999996E-3</v>
      </c>
    </row>
    <row r="675" spans="1:18" x14ac:dyDescent="0.2">
      <c r="A675" s="11">
        <v>44938</v>
      </c>
      <c r="B675" s="5" t="s">
        <v>243</v>
      </c>
      <c r="C675" s="10">
        <v>44927</v>
      </c>
      <c r="D675" s="5" t="s">
        <v>186</v>
      </c>
      <c r="E675" s="18">
        <v>4.0000000000000001E-3</v>
      </c>
      <c r="F675" s="8">
        <v>89.545900000000003</v>
      </c>
      <c r="G675" s="9">
        <v>92622</v>
      </c>
      <c r="H675" s="18">
        <v>0</v>
      </c>
      <c r="I675" s="8">
        <v>0</v>
      </c>
      <c r="J675" s="9">
        <v>0</v>
      </c>
      <c r="K675" s="18">
        <v>4.0000000000000001E-3</v>
      </c>
      <c r="L675" s="8">
        <v>89.545900000000003</v>
      </c>
      <c r="M675" s="9">
        <v>92622</v>
      </c>
      <c r="N675" s="29">
        <v>15.435</v>
      </c>
      <c r="O675" s="30">
        <v>16.0425</v>
      </c>
      <c r="P675" s="30">
        <v>14.4175</v>
      </c>
      <c r="Q675" s="30">
        <v>15.275</v>
      </c>
      <c r="R675" s="31">
        <v>-1.04E-2</v>
      </c>
    </row>
    <row r="676" spans="1:18" x14ac:dyDescent="0.2">
      <c r="A676" s="11">
        <v>44939</v>
      </c>
      <c r="B676" s="5" t="s">
        <v>241</v>
      </c>
      <c r="C676" s="10">
        <v>44927</v>
      </c>
      <c r="D676" s="5" t="s">
        <v>186</v>
      </c>
      <c r="E676" s="18">
        <v>1.09E-2</v>
      </c>
      <c r="F676" s="8">
        <v>88.087299999999999</v>
      </c>
      <c r="G676" s="9">
        <v>86337</v>
      </c>
      <c r="H676" s="18">
        <v>0</v>
      </c>
      <c r="I676" s="8">
        <v>0</v>
      </c>
      <c r="J676" s="9">
        <v>0</v>
      </c>
      <c r="K676" s="18">
        <v>1.09E-2</v>
      </c>
      <c r="L676" s="8">
        <v>88.087299999999999</v>
      </c>
      <c r="M676" s="9">
        <v>86337</v>
      </c>
      <c r="N676" s="29">
        <v>15.275</v>
      </c>
      <c r="O676" s="30">
        <v>15.602499999999999</v>
      </c>
      <c r="P676" s="30">
        <v>14.395</v>
      </c>
      <c r="Q676" s="30">
        <v>14.46</v>
      </c>
      <c r="R676" s="31">
        <v>-5.3400000000000003E-2</v>
      </c>
    </row>
    <row r="677" spans="1:18" x14ac:dyDescent="0.2">
      <c r="A677" s="11">
        <v>44942</v>
      </c>
      <c r="B677" s="5" t="s">
        <v>244</v>
      </c>
      <c r="C677" s="10">
        <v>44927</v>
      </c>
      <c r="D677" s="5" t="s">
        <v>186</v>
      </c>
      <c r="E677" s="18">
        <v>8.0999999999999996E-3</v>
      </c>
      <c r="F677" s="8">
        <v>67.373400000000004</v>
      </c>
      <c r="G677" s="9">
        <v>65594</v>
      </c>
      <c r="H677" s="18">
        <v>0</v>
      </c>
      <c r="I677" s="8">
        <v>0</v>
      </c>
      <c r="J677" s="9">
        <v>0</v>
      </c>
      <c r="K677" s="18">
        <v>8.0999999999999996E-3</v>
      </c>
      <c r="L677" s="8">
        <v>67.373400000000004</v>
      </c>
      <c r="M677" s="9">
        <v>65594</v>
      </c>
      <c r="N677" s="29">
        <v>14.46</v>
      </c>
      <c r="O677" s="30">
        <v>15.362500000000001</v>
      </c>
      <c r="P677" s="30">
        <v>14.46</v>
      </c>
      <c r="Q677" s="30">
        <v>15.022500000000001</v>
      </c>
      <c r="R677" s="31">
        <v>3.8899999999999997E-2</v>
      </c>
    </row>
    <row r="678" spans="1:18" x14ac:dyDescent="0.2">
      <c r="A678" s="11">
        <v>44943</v>
      </c>
      <c r="B678" s="5" t="s">
        <v>242</v>
      </c>
      <c r="C678" s="10">
        <v>44927</v>
      </c>
      <c r="D678" s="5" t="s">
        <v>186</v>
      </c>
      <c r="E678" s="18">
        <v>8.5000000000000006E-3</v>
      </c>
      <c r="F678" s="8">
        <v>68.343100000000007</v>
      </c>
      <c r="G678" s="9">
        <v>66686</v>
      </c>
      <c r="H678" s="18">
        <v>0</v>
      </c>
      <c r="I678" s="8">
        <v>0</v>
      </c>
      <c r="J678" s="9">
        <v>0</v>
      </c>
      <c r="K678" s="18">
        <v>8.5000000000000006E-3</v>
      </c>
      <c r="L678" s="8">
        <v>68.343100000000007</v>
      </c>
      <c r="M678" s="9">
        <v>66686</v>
      </c>
      <c r="N678" s="29">
        <v>15.022500000000001</v>
      </c>
      <c r="O678" s="30">
        <v>15.31</v>
      </c>
      <c r="P678" s="30">
        <v>13.84</v>
      </c>
      <c r="Q678" s="30">
        <v>14.59</v>
      </c>
      <c r="R678" s="31">
        <v>-2.8799999999999999E-2</v>
      </c>
    </row>
    <row r="679" spans="1:18" x14ac:dyDescent="0.2">
      <c r="A679" s="11">
        <v>44944</v>
      </c>
      <c r="B679" s="5" t="s">
        <v>240</v>
      </c>
      <c r="C679" s="10">
        <v>44927</v>
      </c>
      <c r="D679" s="5" t="s">
        <v>186</v>
      </c>
      <c r="E679" s="18">
        <v>7.7000000000000002E-3</v>
      </c>
      <c r="F679" s="8">
        <v>66.384</v>
      </c>
      <c r="G679" s="9">
        <v>64808</v>
      </c>
      <c r="H679" s="18">
        <v>0</v>
      </c>
      <c r="I679" s="8">
        <v>0</v>
      </c>
      <c r="J679" s="9">
        <v>0</v>
      </c>
      <c r="K679" s="18">
        <v>7.7000000000000002E-3</v>
      </c>
      <c r="L679" s="8">
        <v>66.384</v>
      </c>
      <c r="M679" s="9">
        <v>64808</v>
      </c>
      <c r="N679" s="29">
        <v>14.59</v>
      </c>
      <c r="O679" s="30">
        <v>14.75</v>
      </c>
      <c r="P679" s="30">
        <v>12.4725</v>
      </c>
      <c r="Q679" s="30">
        <v>14.3725</v>
      </c>
      <c r="R679" s="31">
        <v>-1.49E-2</v>
      </c>
    </row>
    <row r="680" spans="1:18" x14ac:dyDescent="0.2">
      <c r="A680" s="11">
        <v>44945</v>
      </c>
      <c r="B680" s="5" t="s">
        <v>243</v>
      </c>
      <c r="C680" s="10">
        <v>44927</v>
      </c>
      <c r="D680" s="5" t="s">
        <v>186</v>
      </c>
      <c r="E680" s="18">
        <v>2.3E-3</v>
      </c>
      <c r="F680" s="8">
        <v>58.24</v>
      </c>
      <c r="G680" s="9">
        <v>62667</v>
      </c>
      <c r="H680" s="18">
        <v>0</v>
      </c>
      <c r="I680" s="8">
        <v>0</v>
      </c>
      <c r="J680" s="9">
        <v>0</v>
      </c>
      <c r="K680" s="18">
        <v>2.3E-3</v>
      </c>
      <c r="L680" s="8">
        <v>58.24</v>
      </c>
      <c r="M680" s="9">
        <v>62667</v>
      </c>
      <c r="N680" s="29">
        <v>14.3725</v>
      </c>
      <c r="O680" s="30">
        <v>14.8325</v>
      </c>
      <c r="P680" s="30">
        <v>13.8925</v>
      </c>
      <c r="Q680" s="30">
        <v>13.96</v>
      </c>
      <c r="R680" s="31">
        <v>-2.87E-2</v>
      </c>
    </row>
    <row r="681" spans="1:18" x14ac:dyDescent="0.2">
      <c r="A681" s="11">
        <v>44946</v>
      </c>
      <c r="B681" s="5" t="s">
        <v>241</v>
      </c>
      <c r="C681" s="10">
        <v>44927</v>
      </c>
      <c r="D681" s="5" t="s">
        <v>186</v>
      </c>
      <c r="E681" s="18">
        <v>7.1999999999999998E-3</v>
      </c>
      <c r="F681" s="8">
        <v>69.078699999999998</v>
      </c>
      <c r="G681" s="9">
        <v>67576</v>
      </c>
      <c r="H681" s="18">
        <v>0</v>
      </c>
      <c r="I681" s="8">
        <v>0</v>
      </c>
      <c r="J681" s="9">
        <v>0</v>
      </c>
      <c r="K681" s="18">
        <v>7.1999999999999998E-3</v>
      </c>
      <c r="L681" s="8">
        <v>69.078699999999998</v>
      </c>
      <c r="M681" s="9">
        <v>67576</v>
      </c>
      <c r="N681" s="29">
        <v>13.96</v>
      </c>
      <c r="O681" s="30">
        <v>14.185</v>
      </c>
      <c r="P681" s="30">
        <v>11.6425</v>
      </c>
      <c r="Q681" s="30">
        <v>13.7875</v>
      </c>
      <c r="R681" s="31">
        <v>-1.24E-2</v>
      </c>
    </row>
    <row r="682" spans="1:18" x14ac:dyDescent="0.2">
      <c r="A682" s="11">
        <v>44949</v>
      </c>
      <c r="B682" s="5" t="s">
        <v>244</v>
      </c>
      <c r="C682" s="10">
        <v>44927</v>
      </c>
      <c r="D682" s="5" t="s">
        <v>186</v>
      </c>
      <c r="E682" s="18">
        <v>6.4000000000000003E-3</v>
      </c>
      <c r="F682" s="8">
        <v>68.969399999999993</v>
      </c>
      <c r="G682" s="9">
        <v>67569</v>
      </c>
      <c r="H682" s="18">
        <v>0</v>
      </c>
      <c r="I682" s="8">
        <v>0</v>
      </c>
      <c r="J682" s="9">
        <v>0</v>
      </c>
      <c r="K682" s="18">
        <v>6.4000000000000003E-3</v>
      </c>
      <c r="L682" s="8">
        <v>68.969399999999993</v>
      </c>
      <c r="M682" s="9">
        <v>67569</v>
      </c>
      <c r="N682" s="29">
        <v>13.7875</v>
      </c>
      <c r="O682" s="30">
        <v>14.26</v>
      </c>
      <c r="P682" s="30">
        <v>13.48</v>
      </c>
      <c r="Q682" s="30">
        <v>13.6175</v>
      </c>
      <c r="R682" s="31">
        <v>-1.23E-2</v>
      </c>
    </row>
    <row r="683" spans="1:18" x14ac:dyDescent="0.2">
      <c r="A683" s="11">
        <v>44950</v>
      </c>
      <c r="B683" s="5" t="s">
        <v>242</v>
      </c>
      <c r="C683" s="10">
        <v>44927</v>
      </c>
      <c r="D683" s="5" t="s">
        <v>186</v>
      </c>
      <c r="E683" s="18">
        <v>4.3E-3</v>
      </c>
      <c r="F683" s="8">
        <v>83.203100000000006</v>
      </c>
      <c r="G683" s="9">
        <v>82085</v>
      </c>
      <c r="H683" s="18">
        <v>0</v>
      </c>
      <c r="I683" s="8">
        <v>0</v>
      </c>
      <c r="J683" s="9">
        <v>0</v>
      </c>
      <c r="K683" s="18">
        <v>4.3E-3</v>
      </c>
      <c r="L683" s="8">
        <v>83.203100000000006</v>
      </c>
      <c r="M683" s="9">
        <v>82085</v>
      </c>
      <c r="N683" s="29">
        <v>13.6175</v>
      </c>
      <c r="O683" s="30">
        <v>13.81</v>
      </c>
      <c r="P683" s="30">
        <v>13.3</v>
      </c>
      <c r="Q683" s="30">
        <v>13.657500000000001</v>
      </c>
      <c r="R683" s="31">
        <v>2.8999999999999998E-3</v>
      </c>
    </row>
    <row r="684" spans="1:18" x14ac:dyDescent="0.2">
      <c r="A684" s="11">
        <v>44951</v>
      </c>
      <c r="B684" s="5" t="s">
        <v>240</v>
      </c>
      <c r="C684" s="10">
        <v>44927</v>
      </c>
      <c r="D684" s="5" t="s">
        <v>186</v>
      </c>
      <c r="E684" s="18">
        <v>2.5999999999999999E-3</v>
      </c>
      <c r="F684" s="8">
        <v>82.948999999999998</v>
      </c>
      <c r="G684" s="9">
        <v>84019</v>
      </c>
      <c r="H684" s="18">
        <v>0</v>
      </c>
      <c r="I684" s="8">
        <v>0</v>
      </c>
      <c r="J684" s="9">
        <v>0</v>
      </c>
      <c r="K684" s="18">
        <v>2.5999999999999999E-3</v>
      </c>
      <c r="L684" s="8">
        <v>82.948999999999998</v>
      </c>
      <c r="M684" s="9">
        <v>84019</v>
      </c>
      <c r="N684" s="29">
        <v>13.657500000000001</v>
      </c>
      <c r="O684" s="30">
        <v>15.422499999999999</v>
      </c>
      <c r="P684" s="30">
        <v>13.5175</v>
      </c>
      <c r="Q684" s="30">
        <v>14.654999999999999</v>
      </c>
      <c r="R684" s="31">
        <v>7.2999999999999995E-2</v>
      </c>
    </row>
    <row r="685" spans="1:18" x14ac:dyDescent="0.2">
      <c r="A685" s="11">
        <v>44953</v>
      </c>
      <c r="B685" s="5" t="s">
        <v>241</v>
      </c>
      <c r="C685" s="10">
        <v>44927</v>
      </c>
      <c r="D685" s="5" t="s">
        <v>186</v>
      </c>
      <c r="E685" s="18">
        <v>1.2E-2</v>
      </c>
      <c r="F685" s="8">
        <v>23.226099999999999</v>
      </c>
      <c r="G685" s="9">
        <v>22926</v>
      </c>
      <c r="H685" s="18">
        <v>0</v>
      </c>
      <c r="I685" s="8">
        <v>0</v>
      </c>
      <c r="J685" s="9">
        <v>0</v>
      </c>
      <c r="K685" s="18">
        <v>1.2E-2</v>
      </c>
      <c r="L685" s="8">
        <v>23.226099999999999</v>
      </c>
      <c r="M685" s="9">
        <v>22926</v>
      </c>
      <c r="N685" s="29">
        <v>14.654999999999999</v>
      </c>
      <c r="O685" s="30">
        <v>18.012499999999999</v>
      </c>
      <c r="P685" s="30">
        <v>14.5825</v>
      </c>
      <c r="Q685" s="30">
        <v>17.32</v>
      </c>
      <c r="R685" s="31">
        <v>0.18179999999999999</v>
      </c>
    </row>
    <row r="686" spans="1:18" x14ac:dyDescent="0.2">
      <c r="A686" s="11">
        <v>44956</v>
      </c>
      <c r="B686" s="5" t="s">
        <v>244</v>
      </c>
      <c r="C686" s="10">
        <v>44927</v>
      </c>
      <c r="D686" s="5" t="s">
        <v>186</v>
      </c>
      <c r="E686" s="18">
        <v>1.2999999999999999E-2</v>
      </c>
      <c r="F686" s="8">
        <v>77.5274</v>
      </c>
      <c r="G686" s="9">
        <v>76860</v>
      </c>
      <c r="H686" s="18">
        <v>0</v>
      </c>
      <c r="I686" s="8">
        <v>0</v>
      </c>
      <c r="J686" s="9">
        <v>0</v>
      </c>
      <c r="K686" s="18">
        <v>1.2999999999999999E-2</v>
      </c>
      <c r="L686" s="8">
        <v>77.5274</v>
      </c>
      <c r="M686" s="9">
        <v>76860</v>
      </c>
      <c r="N686" s="29">
        <v>17.32</v>
      </c>
      <c r="O686" s="30">
        <v>19.39</v>
      </c>
      <c r="P686" s="30">
        <v>17.29</v>
      </c>
      <c r="Q686" s="30">
        <v>17.71</v>
      </c>
      <c r="R686" s="31">
        <v>2.2499999999999999E-2</v>
      </c>
    </row>
    <row r="687" spans="1:18" x14ac:dyDescent="0.2">
      <c r="A687" s="11">
        <v>44957</v>
      </c>
      <c r="B687" s="5" t="s">
        <v>242</v>
      </c>
      <c r="C687" s="10">
        <v>44927</v>
      </c>
      <c r="D687" s="5" t="s">
        <v>186</v>
      </c>
      <c r="E687" s="18">
        <v>1.1299999999999999E-2</v>
      </c>
      <c r="F687" s="8">
        <v>86.982399999999998</v>
      </c>
      <c r="G687" s="9">
        <v>86038</v>
      </c>
      <c r="H687" s="18">
        <v>0</v>
      </c>
      <c r="I687" s="8">
        <v>0</v>
      </c>
      <c r="J687" s="9">
        <v>0</v>
      </c>
      <c r="K687" s="18">
        <v>1.1299999999999999E-2</v>
      </c>
      <c r="L687" s="8">
        <v>86.982399999999998</v>
      </c>
      <c r="M687" s="9">
        <v>86038</v>
      </c>
      <c r="N687" s="29">
        <v>17.71</v>
      </c>
      <c r="O687" s="30">
        <v>18.3675</v>
      </c>
      <c r="P687" s="30">
        <v>16.565000000000001</v>
      </c>
      <c r="Q687" s="30">
        <v>16.875</v>
      </c>
      <c r="R687" s="31">
        <v>-4.7100000000000003E-2</v>
      </c>
    </row>
    <row r="688" spans="1:18" x14ac:dyDescent="0.2">
      <c r="A688" s="11">
        <v>44958</v>
      </c>
      <c r="B688" s="5" t="s">
        <v>240</v>
      </c>
      <c r="C688" s="10">
        <v>44958</v>
      </c>
      <c r="D688" s="5" t="s">
        <v>186</v>
      </c>
      <c r="E688" s="18">
        <v>1.12E-2</v>
      </c>
      <c r="F688" s="8">
        <v>41.376199999999997</v>
      </c>
      <c r="G688" s="9">
        <v>41046</v>
      </c>
      <c r="H688" s="18">
        <v>0</v>
      </c>
      <c r="I688" s="8">
        <v>0</v>
      </c>
      <c r="J688" s="9">
        <v>0</v>
      </c>
      <c r="K688" s="18">
        <v>1.12E-2</v>
      </c>
      <c r="L688" s="8">
        <v>41.376199999999997</v>
      </c>
      <c r="M688" s="9">
        <v>41046</v>
      </c>
      <c r="N688" s="29">
        <v>16.875</v>
      </c>
      <c r="O688" s="30">
        <v>18.54</v>
      </c>
      <c r="P688" s="30">
        <v>14.8475</v>
      </c>
      <c r="Q688" s="30">
        <v>16.78</v>
      </c>
      <c r="R688" s="31">
        <v>-5.5999999999999999E-3</v>
      </c>
    </row>
    <row r="689" spans="1:18" x14ac:dyDescent="0.2">
      <c r="A689" s="11">
        <v>44959</v>
      </c>
      <c r="B689" s="5" t="s">
        <v>243</v>
      </c>
      <c r="C689" s="10">
        <v>44958</v>
      </c>
      <c r="D689" s="5" t="s">
        <v>186</v>
      </c>
      <c r="E689" s="18">
        <v>3.7000000000000002E-3</v>
      </c>
      <c r="F689" s="8">
        <v>79.420500000000004</v>
      </c>
      <c r="G689" s="9">
        <v>82819</v>
      </c>
      <c r="H689" s="18">
        <v>0</v>
      </c>
      <c r="I689" s="8">
        <v>0</v>
      </c>
      <c r="J689" s="9">
        <v>0</v>
      </c>
      <c r="K689" s="18">
        <v>3.7000000000000002E-3</v>
      </c>
      <c r="L689" s="8">
        <v>79.420500000000004</v>
      </c>
      <c r="M689" s="9">
        <v>82819</v>
      </c>
      <c r="N689" s="29">
        <v>16.78</v>
      </c>
      <c r="O689" s="30">
        <v>17.767499999999998</v>
      </c>
      <c r="P689" s="30">
        <v>15.5075</v>
      </c>
      <c r="Q689" s="30">
        <v>15.7325</v>
      </c>
      <c r="R689" s="31">
        <v>-6.2399999999999997E-2</v>
      </c>
    </row>
    <row r="690" spans="1:18" x14ac:dyDescent="0.2">
      <c r="A690" s="11">
        <v>44960</v>
      </c>
      <c r="B690" s="5" t="s">
        <v>241</v>
      </c>
      <c r="C690" s="10">
        <v>44958</v>
      </c>
      <c r="D690" s="5" t="s">
        <v>186</v>
      </c>
      <c r="E690" s="18">
        <v>1.2699999999999999E-2</v>
      </c>
      <c r="F690" s="8">
        <v>83.993099999999998</v>
      </c>
      <c r="G690" s="9">
        <v>83879</v>
      </c>
      <c r="H690" s="18">
        <v>0</v>
      </c>
      <c r="I690" s="8">
        <v>0</v>
      </c>
      <c r="J690" s="9">
        <v>0</v>
      </c>
      <c r="K690" s="18">
        <v>1.2699999999999999E-2</v>
      </c>
      <c r="L690" s="8">
        <v>83.993099999999998</v>
      </c>
      <c r="M690" s="9">
        <v>83879</v>
      </c>
      <c r="N690" s="29">
        <v>15.7325</v>
      </c>
      <c r="O690" s="30">
        <v>15.7575</v>
      </c>
      <c r="P690" s="30">
        <v>14.27</v>
      </c>
      <c r="Q690" s="30">
        <v>14.397500000000001</v>
      </c>
      <c r="R690" s="31">
        <v>-8.4900000000000003E-2</v>
      </c>
    </row>
    <row r="691" spans="1:18" x14ac:dyDescent="0.2">
      <c r="A691" s="11">
        <v>44963</v>
      </c>
      <c r="B691" s="5" t="s">
        <v>244</v>
      </c>
      <c r="C691" s="10">
        <v>44958</v>
      </c>
      <c r="D691" s="5" t="s">
        <v>186</v>
      </c>
      <c r="E691" s="18">
        <v>8.0999999999999996E-3</v>
      </c>
      <c r="F691" s="8">
        <v>86.620599999999996</v>
      </c>
      <c r="G691" s="9">
        <v>87049</v>
      </c>
      <c r="H691" s="18">
        <v>0</v>
      </c>
      <c r="I691" s="8">
        <v>0</v>
      </c>
      <c r="J691" s="9">
        <v>0</v>
      </c>
      <c r="K691" s="18">
        <v>8.0999999999999996E-3</v>
      </c>
      <c r="L691" s="8">
        <v>86.620599999999996</v>
      </c>
      <c r="M691" s="9">
        <v>87049</v>
      </c>
      <c r="N691" s="29">
        <v>14.397500000000001</v>
      </c>
      <c r="O691" s="30">
        <v>15.205</v>
      </c>
      <c r="P691" s="30">
        <v>14.185</v>
      </c>
      <c r="Q691" s="30">
        <v>14.6875</v>
      </c>
      <c r="R691" s="31">
        <v>2.01E-2</v>
      </c>
    </row>
    <row r="692" spans="1:18" x14ac:dyDescent="0.2">
      <c r="A692" s="11">
        <v>44964</v>
      </c>
      <c r="B692" s="5" t="s">
        <v>242</v>
      </c>
      <c r="C692" s="10">
        <v>44958</v>
      </c>
      <c r="D692" s="5" t="s">
        <v>186</v>
      </c>
      <c r="E692" s="18">
        <v>5.4000000000000003E-3</v>
      </c>
      <c r="F692" s="8">
        <v>82.490600000000001</v>
      </c>
      <c r="G692" s="9">
        <v>82777</v>
      </c>
      <c r="H692" s="18">
        <v>0</v>
      </c>
      <c r="I692" s="8">
        <v>0</v>
      </c>
      <c r="J692" s="9">
        <v>0</v>
      </c>
      <c r="K692" s="18">
        <v>5.4000000000000003E-3</v>
      </c>
      <c r="L692" s="8">
        <v>82.490600000000001</v>
      </c>
      <c r="M692" s="9">
        <v>82777</v>
      </c>
      <c r="N692" s="29">
        <v>14.6875</v>
      </c>
      <c r="O692" s="30">
        <v>14.875</v>
      </c>
      <c r="P692" s="30">
        <v>13.664999999999999</v>
      </c>
      <c r="Q692" s="30">
        <v>14.125</v>
      </c>
      <c r="R692" s="31">
        <v>-3.8300000000000001E-2</v>
      </c>
    </row>
    <row r="693" spans="1:18" x14ac:dyDescent="0.2">
      <c r="A693" s="11">
        <v>44965</v>
      </c>
      <c r="B693" s="5" t="s">
        <v>240</v>
      </c>
      <c r="C693" s="10">
        <v>44958</v>
      </c>
      <c r="D693" s="5" t="s">
        <v>186</v>
      </c>
      <c r="E693" s="18">
        <v>8.8999999999999999E-3</v>
      </c>
      <c r="F693" s="8">
        <v>81.662000000000006</v>
      </c>
      <c r="G693" s="9">
        <v>84900</v>
      </c>
      <c r="H693" s="18">
        <v>0</v>
      </c>
      <c r="I693" s="8">
        <v>0</v>
      </c>
      <c r="J693" s="9">
        <v>0</v>
      </c>
      <c r="K693" s="18">
        <v>8.8999999999999999E-3</v>
      </c>
      <c r="L693" s="8">
        <v>81.662000000000006</v>
      </c>
      <c r="M693" s="9">
        <v>84900</v>
      </c>
      <c r="N693" s="29">
        <v>14.125</v>
      </c>
      <c r="O693" s="30">
        <v>14.2475</v>
      </c>
      <c r="P693" s="30">
        <v>13.535</v>
      </c>
      <c r="Q693" s="30">
        <v>13.595000000000001</v>
      </c>
      <c r="R693" s="31">
        <v>-3.7499999999999999E-2</v>
      </c>
    </row>
    <row r="694" spans="1:18" x14ac:dyDescent="0.2">
      <c r="A694" s="11">
        <v>44966</v>
      </c>
      <c r="B694" s="5" t="s">
        <v>243</v>
      </c>
      <c r="C694" s="10">
        <v>44958</v>
      </c>
      <c r="D694" s="5" t="s">
        <v>186</v>
      </c>
      <c r="E694" s="18">
        <v>2.5000000000000001E-3</v>
      </c>
      <c r="F694" s="8">
        <v>75.985100000000003</v>
      </c>
      <c r="G694" s="9">
        <v>82108</v>
      </c>
      <c r="H694" s="18">
        <v>0</v>
      </c>
      <c r="I694" s="8">
        <v>0</v>
      </c>
      <c r="J694" s="9">
        <v>0</v>
      </c>
      <c r="K694" s="18">
        <v>2.5000000000000001E-3</v>
      </c>
      <c r="L694" s="8">
        <v>75.985100000000003</v>
      </c>
      <c r="M694" s="9">
        <v>82108</v>
      </c>
      <c r="N694" s="29">
        <v>13.595000000000001</v>
      </c>
      <c r="O694" s="30">
        <v>13.815</v>
      </c>
      <c r="P694" s="30">
        <v>12.0625</v>
      </c>
      <c r="Q694" s="30">
        <v>13.04</v>
      </c>
      <c r="R694" s="31">
        <v>-4.0800000000000003E-2</v>
      </c>
    </row>
    <row r="695" spans="1:18" x14ac:dyDescent="0.2">
      <c r="A695" s="11">
        <v>44967</v>
      </c>
      <c r="B695" s="5" t="s">
        <v>241</v>
      </c>
      <c r="C695" s="10">
        <v>44958</v>
      </c>
      <c r="D695" s="5" t="s">
        <v>186</v>
      </c>
      <c r="E695" s="18">
        <v>7.4000000000000003E-3</v>
      </c>
      <c r="F695" s="8">
        <v>83.374300000000005</v>
      </c>
      <c r="G695" s="9">
        <v>83645</v>
      </c>
      <c r="H695" s="18">
        <v>0</v>
      </c>
      <c r="I695" s="8">
        <v>0</v>
      </c>
      <c r="J695" s="9">
        <v>0</v>
      </c>
      <c r="K695" s="18">
        <v>7.4000000000000003E-3</v>
      </c>
      <c r="L695" s="8">
        <v>83.374300000000005</v>
      </c>
      <c r="M695" s="9">
        <v>83645</v>
      </c>
      <c r="N695" s="29">
        <v>13.04</v>
      </c>
      <c r="O695" s="30">
        <v>13.2775</v>
      </c>
      <c r="P695" s="30">
        <v>12.2075</v>
      </c>
      <c r="Q695" s="30">
        <v>12.744999999999999</v>
      </c>
      <c r="R695" s="31">
        <v>-2.2599999999999999E-2</v>
      </c>
    </row>
    <row r="696" spans="1:18" x14ac:dyDescent="0.2">
      <c r="A696" s="11">
        <v>44970</v>
      </c>
      <c r="B696" s="5" t="s">
        <v>244</v>
      </c>
      <c r="C696" s="10">
        <v>44958</v>
      </c>
      <c r="D696" s="5" t="s">
        <v>186</v>
      </c>
      <c r="E696" s="18">
        <v>6.4999999999999997E-3</v>
      </c>
      <c r="F696" s="8">
        <v>81.5321</v>
      </c>
      <c r="G696" s="9">
        <v>81955</v>
      </c>
      <c r="H696" s="18">
        <v>0</v>
      </c>
      <c r="I696" s="8">
        <v>0</v>
      </c>
      <c r="J696" s="9">
        <v>0</v>
      </c>
      <c r="K696" s="18">
        <v>6.4999999999999997E-3</v>
      </c>
      <c r="L696" s="8">
        <v>81.5321</v>
      </c>
      <c r="M696" s="9">
        <v>81955</v>
      </c>
      <c r="N696" s="29">
        <v>12.744999999999999</v>
      </c>
      <c r="O696" s="30">
        <v>14.095000000000001</v>
      </c>
      <c r="P696" s="30">
        <v>11.83</v>
      </c>
      <c r="Q696" s="30">
        <v>13.68</v>
      </c>
      <c r="R696" s="31">
        <v>7.3400000000000007E-2</v>
      </c>
    </row>
    <row r="697" spans="1:18" x14ac:dyDescent="0.2">
      <c r="A697" s="11">
        <v>44971</v>
      </c>
      <c r="B697" s="5" t="s">
        <v>242</v>
      </c>
      <c r="C697" s="10">
        <v>44958</v>
      </c>
      <c r="D697" s="5" t="s">
        <v>186</v>
      </c>
      <c r="E697" s="18">
        <v>9.1000000000000004E-3</v>
      </c>
      <c r="F697" s="8">
        <v>76.804199999999994</v>
      </c>
      <c r="G697" s="9">
        <v>77727</v>
      </c>
      <c r="H697" s="18">
        <v>0</v>
      </c>
      <c r="I697" s="8">
        <v>0</v>
      </c>
      <c r="J697" s="9">
        <v>0</v>
      </c>
      <c r="K697" s="18">
        <v>9.1000000000000004E-3</v>
      </c>
      <c r="L697" s="8">
        <v>76.804199999999994</v>
      </c>
      <c r="M697" s="9">
        <v>77727</v>
      </c>
      <c r="N697" s="29">
        <v>13.68</v>
      </c>
      <c r="O697" s="30">
        <v>13.68</v>
      </c>
      <c r="P697" s="30">
        <v>12.452500000000001</v>
      </c>
      <c r="Q697" s="30">
        <v>13.452500000000001</v>
      </c>
      <c r="R697" s="31">
        <v>-1.66E-2</v>
      </c>
    </row>
    <row r="698" spans="1:18" x14ac:dyDescent="0.2">
      <c r="A698" s="11">
        <v>44972</v>
      </c>
      <c r="B698" s="5" t="s">
        <v>240</v>
      </c>
      <c r="C698" s="10">
        <v>44958</v>
      </c>
      <c r="D698" s="5" t="s">
        <v>186</v>
      </c>
      <c r="E698" s="18">
        <v>5.7999999999999996E-3</v>
      </c>
      <c r="F698" s="8">
        <v>79.128</v>
      </c>
      <c r="G698" s="9">
        <v>83282</v>
      </c>
      <c r="H698" s="18">
        <v>0</v>
      </c>
      <c r="I698" s="8">
        <v>0</v>
      </c>
      <c r="J698" s="9">
        <v>0</v>
      </c>
      <c r="K698" s="18">
        <v>5.7999999999999996E-3</v>
      </c>
      <c r="L698" s="8">
        <v>79.128</v>
      </c>
      <c r="M698" s="9">
        <v>83282</v>
      </c>
      <c r="N698" s="29">
        <v>13.452500000000001</v>
      </c>
      <c r="O698" s="30">
        <v>13.452500000000001</v>
      </c>
      <c r="P698" s="30">
        <v>11.28</v>
      </c>
      <c r="Q698" s="30">
        <v>12.86</v>
      </c>
      <c r="R698" s="31">
        <v>-4.3999999999999997E-2</v>
      </c>
    </row>
    <row r="699" spans="1:18" x14ac:dyDescent="0.2">
      <c r="A699" s="11">
        <v>44973</v>
      </c>
      <c r="B699" s="5" t="s">
        <v>243</v>
      </c>
      <c r="C699" s="10">
        <v>44958</v>
      </c>
      <c r="D699" s="5" t="s">
        <v>186</v>
      </c>
      <c r="E699" s="18">
        <v>1.9E-3</v>
      </c>
      <c r="F699" s="8">
        <v>59.431800000000003</v>
      </c>
      <c r="G699" s="9">
        <v>61680</v>
      </c>
      <c r="H699" s="18">
        <v>0</v>
      </c>
      <c r="I699" s="8">
        <v>0</v>
      </c>
      <c r="J699" s="9">
        <v>0</v>
      </c>
      <c r="K699" s="18">
        <v>1.9E-3</v>
      </c>
      <c r="L699" s="8">
        <v>59.431800000000003</v>
      </c>
      <c r="M699" s="9">
        <v>61680</v>
      </c>
      <c r="N699" s="29">
        <v>12.86</v>
      </c>
      <c r="O699" s="30">
        <v>13.1625</v>
      </c>
      <c r="P699" s="30">
        <v>10.172499999999999</v>
      </c>
      <c r="Q699" s="30">
        <v>12.89</v>
      </c>
      <c r="R699" s="31">
        <v>2.3E-3</v>
      </c>
    </row>
    <row r="700" spans="1:18" x14ac:dyDescent="0.2">
      <c r="A700" s="11">
        <v>44974</v>
      </c>
      <c r="B700" s="5" t="s">
        <v>241</v>
      </c>
      <c r="C700" s="10">
        <v>44958</v>
      </c>
      <c r="D700" s="5" t="s">
        <v>186</v>
      </c>
      <c r="E700" s="18">
        <v>8.3999999999999995E-3</v>
      </c>
      <c r="F700" s="8">
        <v>62.508099999999999</v>
      </c>
      <c r="G700" s="9">
        <v>64894</v>
      </c>
      <c r="H700" s="18">
        <v>0</v>
      </c>
      <c r="I700" s="8">
        <v>0</v>
      </c>
      <c r="J700" s="9">
        <v>0</v>
      </c>
      <c r="K700" s="18">
        <v>8.3999999999999995E-3</v>
      </c>
      <c r="L700" s="8">
        <v>62.508099999999999</v>
      </c>
      <c r="M700" s="9">
        <v>64894</v>
      </c>
      <c r="N700" s="29">
        <v>12.89</v>
      </c>
      <c r="O700" s="30">
        <v>13.52</v>
      </c>
      <c r="P700" s="30">
        <v>10.8025</v>
      </c>
      <c r="Q700" s="30">
        <v>13.085000000000001</v>
      </c>
      <c r="R700" s="31">
        <v>1.5100000000000001E-2</v>
      </c>
    </row>
    <row r="701" spans="1:18" x14ac:dyDescent="0.2">
      <c r="A701" s="11">
        <v>44977</v>
      </c>
      <c r="B701" s="5" t="s">
        <v>244</v>
      </c>
      <c r="C701" s="10">
        <v>44958</v>
      </c>
      <c r="D701" s="5" t="s">
        <v>186</v>
      </c>
      <c r="E701" s="18">
        <v>5.8999999999999999E-3</v>
      </c>
      <c r="F701" s="8">
        <v>59.841999999999999</v>
      </c>
      <c r="G701" s="9">
        <v>64269</v>
      </c>
      <c r="H701" s="18">
        <v>0</v>
      </c>
      <c r="I701" s="8">
        <v>0</v>
      </c>
      <c r="J701" s="9">
        <v>0</v>
      </c>
      <c r="K701" s="18">
        <v>5.8999999999999999E-3</v>
      </c>
      <c r="L701" s="8">
        <v>59.841999999999999</v>
      </c>
      <c r="M701" s="9">
        <v>64269</v>
      </c>
      <c r="N701" s="29">
        <v>13.085000000000001</v>
      </c>
      <c r="O701" s="30">
        <v>13.7075</v>
      </c>
      <c r="P701" s="30">
        <v>10.922499999999999</v>
      </c>
      <c r="Q701" s="30">
        <v>13.3825</v>
      </c>
      <c r="R701" s="31">
        <v>2.2700000000000001E-2</v>
      </c>
    </row>
    <row r="702" spans="1:18" x14ac:dyDescent="0.2">
      <c r="A702" s="11">
        <v>44978</v>
      </c>
      <c r="B702" s="5" t="s">
        <v>242</v>
      </c>
      <c r="C702" s="10">
        <v>44958</v>
      </c>
      <c r="D702" s="5" t="s">
        <v>186</v>
      </c>
      <c r="E702" s="18">
        <v>7.1000000000000004E-3</v>
      </c>
      <c r="F702" s="8">
        <v>59.350900000000003</v>
      </c>
      <c r="G702" s="9">
        <v>62742</v>
      </c>
      <c r="H702" s="18">
        <v>0</v>
      </c>
      <c r="I702" s="8">
        <v>0</v>
      </c>
      <c r="J702" s="9">
        <v>0</v>
      </c>
      <c r="K702" s="18">
        <v>7.1000000000000004E-3</v>
      </c>
      <c r="L702" s="8">
        <v>59.350900000000003</v>
      </c>
      <c r="M702" s="9">
        <v>62742</v>
      </c>
      <c r="N702" s="29">
        <v>13.3825</v>
      </c>
      <c r="O702" s="30">
        <v>14.295</v>
      </c>
      <c r="P702" s="30">
        <v>13.3825</v>
      </c>
      <c r="Q702" s="30">
        <v>14.0075</v>
      </c>
      <c r="R702" s="31">
        <v>4.6699999999999998E-2</v>
      </c>
    </row>
    <row r="703" spans="1:18" x14ac:dyDescent="0.2">
      <c r="A703" s="11">
        <v>44979</v>
      </c>
      <c r="B703" s="5" t="s">
        <v>240</v>
      </c>
      <c r="C703" s="10">
        <v>44958</v>
      </c>
      <c r="D703" s="5" t="s">
        <v>186</v>
      </c>
      <c r="E703" s="18">
        <v>1.23E-2</v>
      </c>
      <c r="F703" s="8">
        <v>61.043300000000002</v>
      </c>
      <c r="G703" s="9">
        <v>64184</v>
      </c>
      <c r="H703" s="18">
        <v>0</v>
      </c>
      <c r="I703" s="8">
        <v>0</v>
      </c>
      <c r="J703" s="9">
        <v>0</v>
      </c>
      <c r="K703" s="18">
        <v>1.23E-2</v>
      </c>
      <c r="L703" s="8">
        <v>61.043300000000002</v>
      </c>
      <c r="M703" s="9">
        <v>64184</v>
      </c>
      <c r="N703" s="29">
        <v>14.0075</v>
      </c>
      <c r="O703" s="30">
        <v>15.914999999999999</v>
      </c>
      <c r="P703" s="30">
        <v>12.3775</v>
      </c>
      <c r="Q703" s="30">
        <v>15.5875</v>
      </c>
      <c r="R703" s="31">
        <v>0.1128</v>
      </c>
    </row>
    <row r="704" spans="1:18" x14ac:dyDescent="0.2">
      <c r="A704" s="11">
        <v>44980</v>
      </c>
      <c r="B704" s="5" t="s">
        <v>243</v>
      </c>
      <c r="C704" s="10">
        <v>44958</v>
      </c>
      <c r="D704" s="5" t="s">
        <v>186</v>
      </c>
      <c r="E704" s="18">
        <v>2.3E-3</v>
      </c>
      <c r="F704" s="8">
        <v>58.262900000000002</v>
      </c>
      <c r="G704" s="9">
        <v>62260</v>
      </c>
      <c r="H704" s="18">
        <v>0</v>
      </c>
      <c r="I704" s="8">
        <v>0</v>
      </c>
      <c r="J704" s="9">
        <v>0</v>
      </c>
      <c r="K704" s="18">
        <v>2.3E-3</v>
      </c>
      <c r="L704" s="8">
        <v>58.262900000000002</v>
      </c>
      <c r="M704" s="9">
        <v>62260</v>
      </c>
      <c r="N704" s="29">
        <v>15.5875</v>
      </c>
      <c r="O704" s="30">
        <v>16.010000000000002</v>
      </c>
      <c r="P704" s="30">
        <v>14.5175</v>
      </c>
      <c r="Q704" s="30">
        <v>15.074999999999999</v>
      </c>
      <c r="R704" s="31">
        <v>-3.2899999999999999E-2</v>
      </c>
    </row>
    <row r="705" spans="1:18" x14ac:dyDescent="0.2">
      <c r="A705" s="11">
        <v>44981</v>
      </c>
      <c r="B705" s="5" t="s">
        <v>241</v>
      </c>
      <c r="C705" s="10">
        <v>44958</v>
      </c>
      <c r="D705" s="5" t="s">
        <v>186</v>
      </c>
      <c r="E705" s="18">
        <v>6.7000000000000002E-3</v>
      </c>
      <c r="F705" s="8">
        <v>62.160699999999999</v>
      </c>
      <c r="G705" s="9">
        <v>62789</v>
      </c>
      <c r="H705" s="18">
        <v>0</v>
      </c>
      <c r="I705" s="8">
        <v>0</v>
      </c>
      <c r="J705" s="9">
        <v>0</v>
      </c>
      <c r="K705" s="18">
        <v>6.7000000000000002E-3</v>
      </c>
      <c r="L705" s="8">
        <v>62.160699999999999</v>
      </c>
      <c r="M705" s="9">
        <v>62789</v>
      </c>
      <c r="N705" s="29">
        <v>15.074999999999999</v>
      </c>
      <c r="O705" s="30">
        <v>15.1425</v>
      </c>
      <c r="P705" s="30">
        <v>14.0075</v>
      </c>
      <c r="Q705" s="30">
        <v>14.185</v>
      </c>
      <c r="R705" s="31">
        <v>-5.8999999999999997E-2</v>
      </c>
    </row>
    <row r="706" spans="1:18" x14ac:dyDescent="0.2">
      <c r="A706" s="11">
        <v>44984</v>
      </c>
      <c r="B706" s="5" t="s">
        <v>244</v>
      </c>
      <c r="C706" s="10">
        <v>44958</v>
      </c>
      <c r="D706" s="5" t="s">
        <v>186</v>
      </c>
      <c r="E706" s="18">
        <v>6.7000000000000002E-3</v>
      </c>
      <c r="F706" s="8">
        <v>64.200699999999998</v>
      </c>
      <c r="G706" s="9">
        <v>64691</v>
      </c>
      <c r="H706" s="18">
        <v>0</v>
      </c>
      <c r="I706" s="8">
        <v>0</v>
      </c>
      <c r="J706" s="9">
        <v>0</v>
      </c>
      <c r="K706" s="18">
        <v>6.7000000000000002E-3</v>
      </c>
      <c r="L706" s="8">
        <v>64.200699999999998</v>
      </c>
      <c r="M706" s="9">
        <v>64691</v>
      </c>
      <c r="N706" s="29">
        <v>14.185</v>
      </c>
      <c r="O706" s="30">
        <v>15.0975</v>
      </c>
      <c r="P706" s="30">
        <v>13.75</v>
      </c>
      <c r="Q706" s="30">
        <v>13.875</v>
      </c>
      <c r="R706" s="31">
        <v>-2.1899999999999999E-2</v>
      </c>
    </row>
    <row r="707" spans="1:18" x14ac:dyDescent="0.2">
      <c r="A707" s="11">
        <v>44985</v>
      </c>
      <c r="B707" s="5" t="s">
        <v>242</v>
      </c>
      <c r="C707" s="10">
        <v>44958</v>
      </c>
      <c r="D707" s="5" t="s">
        <v>186</v>
      </c>
      <c r="E707" s="18">
        <v>5.7999999999999996E-3</v>
      </c>
      <c r="F707" s="8">
        <v>64.239699999999999</v>
      </c>
      <c r="G707" s="9">
        <v>64730</v>
      </c>
      <c r="H707" s="18">
        <v>0</v>
      </c>
      <c r="I707" s="8">
        <v>0</v>
      </c>
      <c r="J707" s="9">
        <v>0</v>
      </c>
      <c r="K707" s="18">
        <v>5.7999999999999996E-3</v>
      </c>
      <c r="L707" s="8">
        <v>64.239699999999999</v>
      </c>
      <c r="M707" s="9">
        <v>64730</v>
      </c>
      <c r="N707" s="29">
        <v>13.875</v>
      </c>
      <c r="O707" s="30">
        <v>14.567500000000001</v>
      </c>
      <c r="P707" s="30">
        <v>13.5</v>
      </c>
      <c r="Q707" s="30">
        <v>14.02</v>
      </c>
      <c r="R707" s="31">
        <v>1.0500000000000001E-2</v>
      </c>
    </row>
    <row r="708" spans="1:18" x14ac:dyDescent="0.2">
      <c r="A708" s="11">
        <v>44986</v>
      </c>
      <c r="B708" s="5" t="s">
        <v>240</v>
      </c>
      <c r="C708" s="10">
        <v>44986</v>
      </c>
      <c r="D708" s="5" t="s">
        <v>186</v>
      </c>
      <c r="E708" s="18">
        <v>5.4999999999999997E-3</v>
      </c>
      <c r="F708" s="8">
        <v>41.325800000000001</v>
      </c>
      <c r="G708" s="9">
        <v>41856</v>
      </c>
      <c r="H708" s="18">
        <v>0</v>
      </c>
      <c r="I708" s="8">
        <v>0</v>
      </c>
      <c r="J708" s="9">
        <v>0</v>
      </c>
      <c r="K708" s="18">
        <v>5.4999999999999997E-3</v>
      </c>
      <c r="L708" s="8">
        <v>41.325800000000001</v>
      </c>
      <c r="M708" s="9">
        <v>41856</v>
      </c>
      <c r="N708" s="29">
        <v>14.02</v>
      </c>
      <c r="O708" s="30">
        <v>14.02</v>
      </c>
      <c r="P708" s="30">
        <v>12.275</v>
      </c>
      <c r="Q708" s="30">
        <v>12.994999999999999</v>
      </c>
      <c r="R708" s="31">
        <v>-7.3099999999999998E-2</v>
      </c>
    </row>
    <row r="709" spans="1:18" x14ac:dyDescent="0.2">
      <c r="A709" s="11">
        <v>44987</v>
      </c>
      <c r="B709" s="5" t="s">
        <v>243</v>
      </c>
      <c r="C709" s="10">
        <v>44986</v>
      </c>
      <c r="D709" s="5" t="s">
        <v>186</v>
      </c>
      <c r="E709" s="18">
        <v>1.2999999999999999E-3</v>
      </c>
      <c r="F709" s="8">
        <v>38.563200000000002</v>
      </c>
      <c r="G709" s="9">
        <v>41811</v>
      </c>
      <c r="H709" s="18">
        <v>0</v>
      </c>
      <c r="I709" s="8">
        <v>0</v>
      </c>
      <c r="J709" s="9">
        <v>0</v>
      </c>
      <c r="K709" s="18">
        <v>1.2999999999999999E-3</v>
      </c>
      <c r="L709" s="8">
        <v>38.563200000000002</v>
      </c>
      <c r="M709" s="9">
        <v>41811</v>
      </c>
      <c r="N709" s="29">
        <v>12.994999999999999</v>
      </c>
      <c r="O709" s="30">
        <v>13.55</v>
      </c>
      <c r="P709" s="30">
        <v>11.1</v>
      </c>
      <c r="Q709" s="30">
        <v>12.97</v>
      </c>
      <c r="R709" s="31">
        <v>-1.9E-3</v>
      </c>
    </row>
    <row r="710" spans="1:18" x14ac:dyDescent="0.2">
      <c r="A710" s="11">
        <v>44988</v>
      </c>
      <c r="B710" s="5" t="s">
        <v>241</v>
      </c>
      <c r="C710" s="10">
        <v>44986</v>
      </c>
      <c r="D710" s="5" t="s">
        <v>186</v>
      </c>
      <c r="E710" s="18">
        <v>2.5000000000000001E-3</v>
      </c>
      <c r="F710" s="8">
        <v>73.676400000000001</v>
      </c>
      <c r="G710" s="9">
        <v>75014</v>
      </c>
      <c r="H710" s="18">
        <v>0</v>
      </c>
      <c r="I710" s="8">
        <v>0</v>
      </c>
      <c r="J710" s="9">
        <v>0</v>
      </c>
      <c r="K710" s="18">
        <v>2.5000000000000001E-3</v>
      </c>
      <c r="L710" s="8">
        <v>73.676400000000001</v>
      </c>
      <c r="M710" s="9">
        <v>75014</v>
      </c>
      <c r="N710" s="29">
        <v>12.97</v>
      </c>
      <c r="O710" s="30">
        <v>12.97</v>
      </c>
      <c r="P710" s="30">
        <v>11.98</v>
      </c>
      <c r="Q710" s="30">
        <v>12.18</v>
      </c>
      <c r="R710" s="31">
        <v>-6.0900000000000003E-2</v>
      </c>
    </row>
    <row r="711" spans="1:18" x14ac:dyDescent="0.2">
      <c r="A711" s="11">
        <v>44991</v>
      </c>
      <c r="B711" s="5" t="s">
        <v>244</v>
      </c>
      <c r="C711" s="10">
        <v>44986</v>
      </c>
      <c r="D711" s="5" t="s">
        <v>186</v>
      </c>
      <c r="E711" s="18">
        <v>1.6999999999999999E-3</v>
      </c>
      <c r="F711" s="8">
        <v>41.036099999999998</v>
      </c>
      <c r="G711" s="9">
        <v>41910</v>
      </c>
      <c r="H711" s="18">
        <v>0</v>
      </c>
      <c r="I711" s="8">
        <v>0</v>
      </c>
      <c r="J711" s="9">
        <v>0</v>
      </c>
      <c r="K711" s="18">
        <v>1.6999999999999999E-3</v>
      </c>
      <c r="L711" s="8">
        <v>41.036099999999998</v>
      </c>
      <c r="M711" s="9">
        <v>41910</v>
      </c>
      <c r="N711" s="29">
        <v>12.18</v>
      </c>
      <c r="O711" s="30">
        <v>12.4725</v>
      </c>
      <c r="P711" s="30">
        <v>11.8375</v>
      </c>
      <c r="Q711" s="30">
        <v>12.2675</v>
      </c>
      <c r="R711" s="31">
        <v>7.1999999999999998E-3</v>
      </c>
    </row>
    <row r="712" spans="1:18" x14ac:dyDescent="0.2">
      <c r="A712" s="11">
        <v>44993</v>
      </c>
      <c r="B712" s="5" t="s">
        <v>240</v>
      </c>
      <c r="C712" s="10">
        <v>44986</v>
      </c>
      <c r="D712" s="5" t="s">
        <v>186</v>
      </c>
      <c r="E712" s="18">
        <v>1.1999999999999999E-3</v>
      </c>
      <c r="F712" s="8">
        <v>59.498600000000003</v>
      </c>
      <c r="G712" s="9">
        <v>60719</v>
      </c>
      <c r="H712" s="18">
        <v>0</v>
      </c>
      <c r="I712" s="8">
        <v>0</v>
      </c>
      <c r="J712" s="9">
        <v>0</v>
      </c>
      <c r="K712" s="18">
        <v>1.1999999999999999E-3</v>
      </c>
      <c r="L712" s="8">
        <v>59.498600000000003</v>
      </c>
      <c r="M712" s="9">
        <v>60719</v>
      </c>
      <c r="N712" s="29">
        <v>12.2675</v>
      </c>
      <c r="O712" s="30">
        <v>12.8475</v>
      </c>
      <c r="P712" s="30">
        <v>11.897500000000001</v>
      </c>
      <c r="Q712" s="30">
        <v>12.45</v>
      </c>
      <c r="R712" s="31">
        <v>1.49E-2</v>
      </c>
    </row>
    <row r="713" spans="1:18" x14ac:dyDescent="0.2">
      <c r="A713" s="11">
        <v>44994</v>
      </c>
      <c r="B713" s="5" t="s">
        <v>243</v>
      </c>
      <c r="C713" s="10">
        <v>44986</v>
      </c>
      <c r="D713" s="5" t="s">
        <v>186</v>
      </c>
      <c r="E713" s="18">
        <v>3.2000000000000002E-3</v>
      </c>
      <c r="F713" s="8">
        <v>59.274500000000003</v>
      </c>
      <c r="G713" s="9">
        <v>62306</v>
      </c>
      <c r="H713" s="18">
        <v>0</v>
      </c>
      <c r="I713" s="8">
        <v>0</v>
      </c>
      <c r="J713" s="9">
        <v>0</v>
      </c>
      <c r="K713" s="18">
        <v>3.2000000000000002E-3</v>
      </c>
      <c r="L713" s="8">
        <v>59.274500000000003</v>
      </c>
      <c r="M713" s="9">
        <v>62306</v>
      </c>
      <c r="N713" s="29">
        <v>12.45</v>
      </c>
      <c r="O713" s="30">
        <v>12.842499999999999</v>
      </c>
      <c r="P713" s="30">
        <v>11.78</v>
      </c>
      <c r="Q713" s="30">
        <v>12.725</v>
      </c>
      <c r="R713" s="31">
        <v>2.2100000000000002E-2</v>
      </c>
    </row>
    <row r="714" spans="1:18" x14ac:dyDescent="0.2">
      <c r="A714" s="11">
        <v>44995</v>
      </c>
      <c r="B714" s="5" t="s">
        <v>241</v>
      </c>
      <c r="C714" s="10">
        <v>44986</v>
      </c>
      <c r="D714" s="5" t="s">
        <v>186</v>
      </c>
      <c r="E714" s="18">
        <v>3.0999999999999999E-3</v>
      </c>
      <c r="F714" s="8">
        <v>59.526200000000003</v>
      </c>
      <c r="G714" s="9">
        <v>60703</v>
      </c>
      <c r="H714" s="18">
        <v>0</v>
      </c>
      <c r="I714" s="8">
        <v>0</v>
      </c>
      <c r="J714" s="9">
        <v>0</v>
      </c>
      <c r="K714" s="18">
        <v>3.0999999999999999E-3</v>
      </c>
      <c r="L714" s="8">
        <v>59.526200000000003</v>
      </c>
      <c r="M714" s="9">
        <v>60703</v>
      </c>
      <c r="N714" s="29">
        <v>12.725</v>
      </c>
      <c r="O714" s="30">
        <v>13.817500000000001</v>
      </c>
      <c r="P714" s="30">
        <v>12.725</v>
      </c>
      <c r="Q714" s="30">
        <v>13.4125</v>
      </c>
      <c r="R714" s="31">
        <v>5.3999999999999999E-2</v>
      </c>
    </row>
    <row r="715" spans="1:18" x14ac:dyDescent="0.2">
      <c r="A715" s="11">
        <v>44998</v>
      </c>
      <c r="B715" s="5" t="s">
        <v>244</v>
      </c>
      <c r="C715" s="10">
        <v>44986</v>
      </c>
      <c r="D715" s="5" t="s">
        <v>186</v>
      </c>
      <c r="E715" s="18">
        <v>3.0000000000000001E-3</v>
      </c>
      <c r="F715" s="8">
        <v>61.886000000000003</v>
      </c>
      <c r="G715" s="9">
        <v>62694</v>
      </c>
      <c r="H715" s="18">
        <v>0</v>
      </c>
      <c r="I715" s="8">
        <v>0</v>
      </c>
      <c r="J715" s="9">
        <v>0</v>
      </c>
      <c r="K715" s="18">
        <v>3.0000000000000001E-3</v>
      </c>
      <c r="L715" s="8">
        <v>61.886000000000003</v>
      </c>
      <c r="M715" s="9">
        <v>62694</v>
      </c>
      <c r="N715" s="29">
        <v>13.4125</v>
      </c>
      <c r="O715" s="30">
        <v>16.427499999999998</v>
      </c>
      <c r="P715" s="30">
        <v>13.4125</v>
      </c>
      <c r="Q715" s="30">
        <v>16.215</v>
      </c>
      <c r="R715" s="31">
        <v>0.2089</v>
      </c>
    </row>
    <row r="716" spans="1:18" x14ac:dyDescent="0.2">
      <c r="A716" s="11">
        <v>44999</v>
      </c>
      <c r="B716" s="5" t="s">
        <v>242</v>
      </c>
      <c r="C716" s="10">
        <v>44986</v>
      </c>
      <c r="D716" s="5" t="s">
        <v>186</v>
      </c>
      <c r="E716" s="18">
        <v>3.5000000000000001E-3</v>
      </c>
      <c r="F716" s="8">
        <v>62.578800000000001</v>
      </c>
      <c r="G716" s="9">
        <v>63375</v>
      </c>
      <c r="H716" s="18">
        <v>0</v>
      </c>
      <c r="I716" s="8">
        <v>0</v>
      </c>
      <c r="J716" s="9">
        <v>0</v>
      </c>
      <c r="K716" s="18">
        <v>3.5000000000000001E-3</v>
      </c>
      <c r="L716" s="8">
        <v>62.578800000000001</v>
      </c>
      <c r="M716" s="9">
        <v>63375</v>
      </c>
      <c r="N716" s="29">
        <v>16.215</v>
      </c>
      <c r="O716" s="30">
        <v>16.642499999999998</v>
      </c>
      <c r="P716" s="30">
        <v>15.0025</v>
      </c>
      <c r="Q716" s="30">
        <v>16.217500000000001</v>
      </c>
      <c r="R716" s="31">
        <v>2.0000000000000001E-4</v>
      </c>
    </row>
    <row r="717" spans="1:18" x14ac:dyDescent="0.2">
      <c r="A717" s="11">
        <v>45000</v>
      </c>
      <c r="B717" s="5" t="s">
        <v>240</v>
      </c>
      <c r="C717" s="10">
        <v>44986</v>
      </c>
      <c r="D717" s="5" t="s">
        <v>186</v>
      </c>
      <c r="E717" s="18">
        <v>2.5999999999999999E-3</v>
      </c>
      <c r="F717" s="8">
        <v>61.567</v>
      </c>
      <c r="G717" s="9">
        <v>62500</v>
      </c>
      <c r="H717" s="18">
        <v>0</v>
      </c>
      <c r="I717" s="8">
        <v>0</v>
      </c>
      <c r="J717" s="9">
        <v>0</v>
      </c>
      <c r="K717" s="18">
        <v>2.5999999999999999E-3</v>
      </c>
      <c r="L717" s="8">
        <v>61.567</v>
      </c>
      <c r="M717" s="9">
        <v>62500</v>
      </c>
      <c r="N717" s="29">
        <v>16.217500000000001</v>
      </c>
      <c r="O717" s="30">
        <v>16.504999999999999</v>
      </c>
      <c r="P717" s="30">
        <v>14.5175</v>
      </c>
      <c r="Q717" s="30">
        <v>16.295000000000002</v>
      </c>
      <c r="R717" s="31">
        <v>4.7999999999999996E-3</v>
      </c>
    </row>
    <row r="718" spans="1:18" x14ac:dyDescent="0.2">
      <c r="A718" s="11">
        <v>45001</v>
      </c>
      <c r="B718" s="5" t="s">
        <v>243</v>
      </c>
      <c r="C718" s="10">
        <v>44986</v>
      </c>
      <c r="D718" s="5" t="s">
        <v>186</v>
      </c>
      <c r="E718" s="18">
        <v>5.0000000000000001E-3</v>
      </c>
      <c r="F718" s="8">
        <v>60.124499999999998</v>
      </c>
      <c r="G718" s="9">
        <v>63504</v>
      </c>
      <c r="H718" s="18">
        <v>0</v>
      </c>
      <c r="I718" s="8">
        <v>0</v>
      </c>
      <c r="J718" s="9">
        <v>0</v>
      </c>
      <c r="K718" s="18">
        <v>5.0000000000000001E-3</v>
      </c>
      <c r="L718" s="8">
        <v>60.124499999999998</v>
      </c>
      <c r="M718" s="9">
        <v>63504</v>
      </c>
      <c r="N718" s="29">
        <v>16.295000000000002</v>
      </c>
      <c r="O718" s="30">
        <v>17.355</v>
      </c>
      <c r="P718" s="30">
        <v>13.95</v>
      </c>
      <c r="Q718" s="30">
        <v>16.217500000000001</v>
      </c>
      <c r="R718" s="31">
        <v>-4.7999999999999996E-3</v>
      </c>
    </row>
    <row r="719" spans="1:18" x14ac:dyDescent="0.2">
      <c r="A719" s="11">
        <v>45002</v>
      </c>
      <c r="B719" s="5" t="s">
        <v>241</v>
      </c>
      <c r="C719" s="10">
        <v>44986</v>
      </c>
      <c r="D719" s="5" t="s">
        <v>186</v>
      </c>
      <c r="E719" s="18">
        <v>3.0000000000000001E-3</v>
      </c>
      <c r="F719" s="8">
        <v>61.7393</v>
      </c>
      <c r="G719" s="9">
        <v>62739</v>
      </c>
      <c r="H719" s="18">
        <v>0</v>
      </c>
      <c r="I719" s="8">
        <v>0</v>
      </c>
      <c r="J719" s="9">
        <v>0</v>
      </c>
      <c r="K719" s="18">
        <v>3.0000000000000001E-3</v>
      </c>
      <c r="L719" s="8">
        <v>61.7393</v>
      </c>
      <c r="M719" s="9">
        <v>62739</v>
      </c>
      <c r="N719" s="29">
        <v>16.217500000000001</v>
      </c>
      <c r="O719" s="30">
        <v>16.217500000000001</v>
      </c>
      <c r="P719" s="30">
        <v>14.6</v>
      </c>
      <c r="Q719" s="30">
        <v>14.7675</v>
      </c>
      <c r="R719" s="31">
        <v>-8.9399999999999993E-2</v>
      </c>
    </row>
    <row r="720" spans="1:18" x14ac:dyDescent="0.2">
      <c r="A720" s="11">
        <v>45005</v>
      </c>
      <c r="B720" s="5" t="s">
        <v>244</v>
      </c>
      <c r="C720" s="10">
        <v>44986</v>
      </c>
      <c r="D720" s="5" t="s">
        <v>186</v>
      </c>
      <c r="E720" s="18">
        <v>2.2000000000000001E-3</v>
      </c>
      <c r="F720" s="8">
        <v>60.098399999999998</v>
      </c>
      <c r="G720" s="9">
        <v>61209</v>
      </c>
      <c r="H720" s="18">
        <v>0</v>
      </c>
      <c r="I720" s="8">
        <v>0</v>
      </c>
      <c r="J720" s="9">
        <v>0</v>
      </c>
      <c r="K720" s="18">
        <v>2.2000000000000001E-3</v>
      </c>
      <c r="L720" s="8">
        <v>60.098399999999998</v>
      </c>
      <c r="M720" s="9">
        <v>61209</v>
      </c>
      <c r="N720" s="29">
        <v>14.7675</v>
      </c>
      <c r="O720" s="30">
        <v>17.22</v>
      </c>
      <c r="P720" s="30">
        <v>14.52</v>
      </c>
      <c r="Q720" s="30">
        <v>16.0075</v>
      </c>
      <c r="R720" s="31">
        <v>8.4000000000000005E-2</v>
      </c>
    </row>
    <row r="721" spans="1:18" x14ac:dyDescent="0.2">
      <c r="A721" s="11">
        <v>45006</v>
      </c>
      <c r="B721" s="5" t="s">
        <v>242</v>
      </c>
      <c r="C721" s="10">
        <v>44986</v>
      </c>
      <c r="D721" s="5" t="s">
        <v>186</v>
      </c>
      <c r="E721" s="18">
        <v>1.6999999999999999E-3</v>
      </c>
      <c r="F721" s="8">
        <v>59.215400000000002</v>
      </c>
      <c r="G721" s="9">
        <v>60395</v>
      </c>
      <c r="H721" s="18">
        <v>0</v>
      </c>
      <c r="I721" s="8">
        <v>0</v>
      </c>
      <c r="J721" s="9">
        <v>0</v>
      </c>
      <c r="K721" s="18">
        <v>1.6999999999999999E-3</v>
      </c>
      <c r="L721" s="8">
        <v>59.215400000000002</v>
      </c>
      <c r="M721" s="9">
        <v>60395</v>
      </c>
      <c r="N721" s="29">
        <v>16.0075</v>
      </c>
      <c r="O721" s="30">
        <v>16.035</v>
      </c>
      <c r="P721" s="30">
        <v>14.0825</v>
      </c>
      <c r="Q721" s="30">
        <v>15.0825</v>
      </c>
      <c r="R721" s="31">
        <v>-5.7799999999999997E-2</v>
      </c>
    </row>
    <row r="722" spans="1:18" x14ac:dyDescent="0.2">
      <c r="A722" s="11">
        <v>45007</v>
      </c>
      <c r="B722" s="5" t="s">
        <v>240</v>
      </c>
      <c r="C722" s="10">
        <v>44986</v>
      </c>
      <c r="D722" s="5" t="s">
        <v>186</v>
      </c>
      <c r="E722" s="18">
        <v>1.9E-3</v>
      </c>
      <c r="F722" s="8">
        <v>60.939300000000003</v>
      </c>
      <c r="G722" s="9">
        <v>62438</v>
      </c>
      <c r="H722" s="18">
        <v>0</v>
      </c>
      <c r="I722" s="8">
        <v>0</v>
      </c>
      <c r="J722" s="9">
        <v>0</v>
      </c>
      <c r="K722" s="18">
        <v>1.9E-3</v>
      </c>
      <c r="L722" s="8">
        <v>60.939300000000003</v>
      </c>
      <c r="M722" s="9">
        <v>62438</v>
      </c>
      <c r="N722" s="29">
        <v>15.0825</v>
      </c>
      <c r="O722" s="30">
        <v>15.092499999999999</v>
      </c>
      <c r="P722" s="30">
        <v>14.2425</v>
      </c>
      <c r="Q722" s="30">
        <v>14.807499999999999</v>
      </c>
      <c r="R722" s="31">
        <v>-1.8200000000000001E-2</v>
      </c>
    </row>
    <row r="723" spans="1:18" x14ac:dyDescent="0.2">
      <c r="A723" s="11">
        <v>45008</v>
      </c>
      <c r="B723" s="5" t="s">
        <v>243</v>
      </c>
      <c r="C723" s="10">
        <v>44986</v>
      </c>
      <c r="D723" s="5" t="s">
        <v>186</v>
      </c>
      <c r="E723" s="18">
        <v>1.6999999999999999E-3</v>
      </c>
      <c r="F723" s="8">
        <v>47.338999999999999</v>
      </c>
      <c r="G723" s="9">
        <v>50229</v>
      </c>
      <c r="H723" s="18">
        <v>0</v>
      </c>
      <c r="I723" s="8">
        <v>0</v>
      </c>
      <c r="J723" s="9">
        <v>0</v>
      </c>
      <c r="K723" s="18">
        <v>1.6999999999999999E-3</v>
      </c>
      <c r="L723" s="8">
        <v>47.338999999999999</v>
      </c>
      <c r="M723" s="9">
        <v>50229</v>
      </c>
      <c r="N723" s="29">
        <v>14.807499999999999</v>
      </c>
      <c r="O723" s="30">
        <v>15.057499999999999</v>
      </c>
      <c r="P723" s="30">
        <v>13.9025</v>
      </c>
      <c r="Q723" s="30">
        <v>14.49</v>
      </c>
      <c r="R723" s="31">
        <v>-2.1399999999999999E-2</v>
      </c>
    </row>
    <row r="724" spans="1:18" x14ac:dyDescent="0.2">
      <c r="A724" s="11">
        <v>45009</v>
      </c>
      <c r="B724" s="5" t="s">
        <v>241</v>
      </c>
      <c r="C724" s="10">
        <v>44986</v>
      </c>
      <c r="D724" s="5" t="s">
        <v>186</v>
      </c>
      <c r="E724" s="18">
        <v>2.3999999999999998E-3</v>
      </c>
      <c r="F724" s="8">
        <v>60.640599999999999</v>
      </c>
      <c r="G724" s="9">
        <v>61264</v>
      </c>
      <c r="H724" s="18">
        <v>0</v>
      </c>
      <c r="I724" s="8">
        <v>0</v>
      </c>
      <c r="J724" s="9">
        <v>0</v>
      </c>
      <c r="K724" s="18">
        <v>2.3999999999999998E-3</v>
      </c>
      <c r="L724" s="8">
        <v>60.640599999999999</v>
      </c>
      <c r="M724" s="9">
        <v>61264</v>
      </c>
      <c r="N724" s="29">
        <v>14.49</v>
      </c>
      <c r="O724" s="30">
        <v>15.43</v>
      </c>
      <c r="P724" s="30">
        <v>14.202500000000001</v>
      </c>
      <c r="Q724" s="30">
        <v>15.24</v>
      </c>
      <c r="R724" s="31">
        <v>5.1799999999999999E-2</v>
      </c>
    </row>
    <row r="725" spans="1:18" x14ac:dyDescent="0.2">
      <c r="A725" s="11">
        <v>45012</v>
      </c>
      <c r="B725" s="5" t="s">
        <v>244</v>
      </c>
      <c r="C725" s="10">
        <v>44986</v>
      </c>
      <c r="D725" s="5" t="s">
        <v>186</v>
      </c>
      <c r="E725" s="18">
        <v>2E-3</v>
      </c>
      <c r="F725" s="8">
        <v>60.524000000000001</v>
      </c>
      <c r="G725" s="9">
        <v>60883</v>
      </c>
      <c r="H725" s="18">
        <v>0</v>
      </c>
      <c r="I725" s="8">
        <v>0</v>
      </c>
      <c r="J725" s="9">
        <v>0</v>
      </c>
      <c r="K725" s="18">
        <v>2E-3</v>
      </c>
      <c r="L725" s="8">
        <v>60.524000000000001</v>
      </c>
      <c r="M725" s="9">
        <v>60883</v>
      </c>
      <c r="N725" s="29">
        <v>15.24</v>
      </c>
      <c r="O725" s="30">
        <v>16.092500000000001</v>
      </c>
      <c r="P725" s="30">
        <v>15.0975</v>
      </c>
      <c r="Q725" s="30">
        <v>15.445</v>
      </c>
      <c r="R725" s="31">
        <v>1.35E-2</v>
      </c>
    </row>
    <row r="726" spans="1:18" x14ac:dyDescent="0.2">
      <c r="A726" s="11">
        <v>45013</v>
      </c>
      <c r="B726" s="5" t="s">
        <v>242</v>
      </c>
      <c r="C726" s="10">
        <v>44986</v>
      </c>
      <c r="D726" s="5" t="s">
        <v>186</v>
      </c>
      <c r="E726" s="18">
        <v>1.4E-3</v>
      </c>
      <c r="F726" s="8">
        <v>60.392099999999999</v>
      </c>
      <c r="G726" s="9">
        <v>60804</v>
      </c>
      <c r="H726" s="18">
        <v>0</v>
      </c>
      <c r="I726" s="8">
        <v>0</v>
      </c>
      <c r="J726" s="9">
        <v>0</v>
      </c>
      <c r="K726" s="18">
        <v>1.4E-3</v>
      </c>
      <c r="L726" s="8">
        <v>60.392099999999999</v>
      </c>
      <c r="M726" s="9">
        <v>60804</v>
      </c>
      <c r="N726" s="29">
        <v>15.445</v>
      </c>
      <c r="O726" s="30">
        <v>15.6075</v>
      </c>
      <c r="P726" s="30">
        <v>14.865</v>
      </c>
      <c r="Q726" s="30">
        <v>15.1</v>
      </c>
      <c r="R726" s="31">
        <v>-2.23E-2</v>
      </c>
    </row>
    <row r="727" spans="1:18" x14ac:dyDescent="0.2">
      <c r="A727" s="11">
        <v>45014</v>
      </c>
      <c r="B727" s="5" t="s">
        <v>240</v>
      </c>
      <c r="C727" s="10">
        <v>44986</v>
      </c>
      <c r="D727" s="5" t="s">
        <v>186</v>
      </c>
      <c r="E727" s="18">
        <v>1.2999999999999999E-3</v>
      </c>
      <c r="F727" s="8">
        <v>60.300800000000002</v>
      </c>
      <c r="G727" s="9">
        <v>60832</v>
      </c>
      <c r="H727" s="18">
        <v>0</v>
      </c>
      <c r="I727" s="8">
        <v>0</v>
      </c>
      <c r="J727" s="9">
        <v>0</v>
      </c>
      <c r="K727" s="18">
        <v>1.2999999999999999E-3</v>
      </c>
      <c r="L727" s="8">
        <v>60.300800000000002</v>
      </c>
      <c r="M727" s="9">
        <v>60832</v>
      </c>
      <c r="N727" s="29">
        <v>15.1</v>
      </c>
      <c r="O727" s="30">
        <v>15.1</v>
      </c>
      <c r="P727" s="30">
        <v>13.32</v>
      </c>
      <c r="Q727" s="30">
        <v>13.6275</v>
      </c>
      <c r="R727" s="31">
        <v>-9.7500000000000003E-2</v>
      </c>
    </row>
    <row r="728" spans="1:18" x14ac:dyDescent="0.2">
      <c r="A728" s="11">
        <v>45016</v>
      </c>
      <c r="B728" s="5" t="s">
        <v>241</v>
      </c>
      <c r="C728" s="10">
        <v>44986</v>
      </c>
      <c r="D728" s="5" t="s">
        <v>186</v>
      </c>
      <c r="E728" s="18">
        <v>1E-4</v>
      </c>
      <c r="F728" s="8">
        <v>5.8500000000000003E-2</v>
      </c>
      <c r="G728" s="9">
        <v>64</v>
      </c>
      <c r="H728" s="18">
        <v>0</v>
      </c>
      <c r="I728" s="8">
        <v>0</v>
      </c>
      <c r="J728" s="9">
        <v>0</v>
      </c>
      <c r="K728" s="18">
        <v>1E-4</v>
      </c>
      <c r="L728" s="8">
        <v>5.8500000000000003E-2</v>
      </c>
      <c r="M728" s="9">
        <v>64</v>
      </c>
      <c r="N728" s="29">
        <v>13.6275</v>
      </c>
      <c r="O728" s="30">
        <v>13.6275</v>
      </c>
      <c r="P728" s="30">
        <v>12.0725</v>
      </c>
      <c r="Q728" s="30">
        <v>12.935</v>
      </c>
      <c r="R728" s="31">
        <v>-5.0799999999999998E-2</v>
      </c>
    </row>
    <row r="729" spans="1:18" x14ac:dyDescent="0.2">
      <c r="A729" s="11">
        <v>45035</v>
      </c>
      <c r="B729" s="5" t="s">
        <v>240</v>
      </c>
      <c r="C729" s="10">
        <v>45017</v>
      </c>
      <c r="D729" s="5" t="s">
        <v>187</v>
      </c>
      <c r="E729" s="18">
        <v>0</v>
      </c>
      <c r="F729" s="8">
        <v>8.9999999999999998E-4</v>
      </c>
      <c r="G729" s="9">
        <v>1</v>
      </c>
      <c r="H729" s="18">
        <v>0</v>
      </c>
      <c r="I729" s="8">
        <v>0</v>
      </c>
      <c r="J729" s="9">
        <v>0</v>
      </c>
      <c r="K729" s="18">
        <v>0</v>
      </c>
      <c r="L729" s="8">
        <v>8.9999999999999998E-4</v>
      </c>
      <c r="M729" s="9">
        <v>1</v>
      </c>
      <c r="N729" s="29">
        <v>12.074999999999999</v>
      </c>
      <c r="O729" s="30">
        <v>12.47</v>
      </c>
      <c r="P729" s="30">
        <v>11.1075</v>
      </c>
      <c r="Q729" s="30">
        <v>12.1525</v>
      </c>
      <c r="R729" s="31">
        <v>6.4000000000000003E-3</v>
      </c>
    </row>
    <row r="730" spans="1:18" x14ac:dyDescent="0.2">
      <c r="A730" s="11">
        <v>45036</v>
      </c>
      <c r="B730" s="5" t="s">
        <v>243</v>
      </c>
      <c r="C730" s="10">
        <v>45017</v>
      </c>
      <c r="D730" s="5" t="s">
        <v>187</v>
      </c>
      <c r="E730" s="18">
        <v>0</v>
      </c>
      <c r="F730" s="8">
        <v>8.9999999999999998E-4</v>
      </c>
      <c r="G730" s="9">
        <v>1</v>
      </c>
      <c r="H730" s="18">
        <v>0</v>
      </c>
      <c r="I730" s="8">
        <v>0</v>
      </c>
      <c r="J730" s="9">
        <v>0</v>
      </c>
      <c r="K730" s="18">
        <v>0</v>
      </c>
      <c r="L730" s="8">
        <v>8.9999999999999998E-4</v>
      </c>
      <c r="M730" s="9">
        <v>1</v>
      </c>
      <c r="N730" s="29">
        <v>12.1525</v>
      </c>
      <c r="O730" s="30">
        <v>12.397500000000001</v>
      </c>
      <c r="P730" s="30">
        <v>11.58</v>
      </c>
      <c r="Q730" s="30">
        <v>11.94</v>
      </c>
      <c r="R730" s="31">
        <v>-1.7500000000000002E-2</v>
      </c>
    </row>
    <row r="731" spans="1:18" x14ac:dyDescent="0.2">
      <c r="A731" s="11">
        <v>45041</v>
      </c>
      <c r="B731" s="5" t="s">
        <v>242</v>
      </c>
      <c r="C731" s="10">
        <v>45017</v>
      </c>
      <c r="D731" s="5" t="s">
        <v>187</v>
      </c>
      <c r="E731" s="18">
        <v>0</v>
      </c>
      <c r="F731" s="8">
        <v>1.9E-3</v>
      </c>
      <c r="G731" s="9">
        <v>2</v>
      </c>
      <c r="H731" s="18">
        <v>0</v>
      </c>
      <c r="I731" s="8">
        <v>0</v>
      </c>
      <c r="J731" s="9">
        <v>0</v>
      </c>
      <c r="K731" s="18">
        <v>0</v>
      </c>
      <c r="L731" s="8">
        <v>1.9E-3</v>
      </c>
      <c r="M731" s="9">
        <v>2</v>
      </c>
      <c r="N731" s="29">
        <v>11.6675</v>
      </c>
      <c r="O731" s="30">
        <v>11.8125</v>
      </c>
      <c r="P731" s="30">
        <v>11.425000000000001</v>
      </c>
      <c r="Q731" s="30">
        <v>11.52</v>
      </c>
      <c r="R731" s="31">
        <v>-1.26E-2</v>
      </c>
    </row>
    <row r="732" spans="1:18" x14ac:dyDescent="0.2">
      <c r="A732" s="11">
        <v>45042</v>
      </c>
      <c r="B732" s="5" t="s">
        <v>240</v>
      </c>
      <c r="C732" s="10">
        <v>45017</v>
      </c>
      <c r="D732" s="5" t="s">
        <v>187</v>
      </c>
      <c r="E732" s="18">
        <v>0</v>
      </c>
      <c r="F732" s="8">
        <v>2.8E-3</v>
      </c>
      <c r="G732" s="9">
        <v>3</v>
      </c>
      <c r="H732" s="18">
        <v>0</v>
      </c>
      <c r="I732" s="8">
        <v>0</v>
      </c>
      <c r="J732" s="9">
        <v>0</v>
      </c>
      <c r="K732" s="18">
        <v>0</v>
      </c>
      <c r="L732" s="8">
        <v>2.8E-3</v>
      </c>
      <c r="M732" s="9">
        <v>3</v>
      </c>
      <c r="N732" s="29">
        <v>11.52</v>
      </c>
      <c r="O732" s="30">
        <v>11.897500000000001</v>
      </c>
      <c r="P732" s="30">
        <v>11.297499999999999</v>
      </c>
      <c r="Q732" s="30">
        <v>11.6525</v>
      </c>
      <c r="R732" s="31">
        <v>1.15E-2</v>
      </c>
    </row>
    <row r="733" spans="1:18" x14ac:dyDescent="0.2">
      <c r="A733" s="11">
        <v>45043</v>
      </c>
      <c r="B733" s="5" t="s">
        <v>243</v>
      </c>
      <c r="C733" s="10">
        <v>45017</v>
      </c>
      <c r="D733" s="5" t="s">
        <v>187</v>
      </c>
      <c r="E733" s="18">
        <v>0</v>
      </c>
      <c r="F733" s="8">
        <v>8.9999999999999998E-4</v>
      </c>
      <c r="G733" s="9">
        <v>1</v>
      </c>
      <c r="H733" s="18">
        <v>0</v>
      </c>
      <c r="I733" s="8">
        <v>0</v>
      </c>
      <c r="J733" s="9">
        <v>0</v>
      </c>
      <c r="K733" s="18">
        <v>0</v>
      </c>
      <c r="L733" s="8">
        <v>8.9999999999999998E-4</v>
      </c>
      <c r="M733" s="9">
        <v>1</v>
      </c>
      <c r="N733" s="29">
        <v>11.6525</v>
      </c>
      <c r="O733" s="30">
        <v>12.02</v>
      </c>
      <c r="P733" s="30">
        <v>10.96</v>
      </c>
      <c r="Q733" s="30">
        <v>11.425000000000001</v>
      </c>
      <c r="R733" s="31">
        <v>-1.95E-2</v>
      </c>
    </row>
    <row r="734" spans="1:18" x14ac:dyDescent="0.2">
      <c r="A734" s="11">
        <v>45051</v>
      </c>
      <c r="B734" s="5" t="s">
        <v>241</v>
      </c>
      <c r="C734" s="10">
        <v>45047</v>
      </c>
      <c r="D734" s="5" t="s">
        <v>187</v>
      </c>
      <c r="E734" s="18">
        <v>0</v>
      </c>
      <c r="F734" s="8">
        <v>2E-3</v>
      </c>
      <c r="G734" s="9">
        <v>2</v>
      </c>
      <c r="H734" s="18">
        <v>0</v>
      </c>
      <c r="I734" s="8">
        <v>0</v>
      </c>
      <c r="J734" s="9">
        <v>0</v>
      </c>
      <c r="K734" s="18">
        <v>0</v>
      </c>
      <c r="L734" s="8">
        <v>2E-3</v>
      </c>
      <c r="M734" s="9">
        <v>2</v>
      </c>
      <c r="N734" s="29">
        <v>11.7325</v>
      </c>
      <c r="O734" s="30">
        <v>12.375</v>
      </c>
      <c r="P734" s="30">
        <v>11.53</v>
      </c>
      <c r="Q734" s="30">
        <v>12.295</v>
      </c>
      <c r="R734" s="31">
        <v>4.7899999999999998E-2</v>
      </c>
    </row>
    <row r="735" spans="1:18" x14ac:dyDescent="0.2">
      <c r="A735" s="11">
        <v>45054</v>
      </c>
      <c r="B735" s="5" t="s">
        <v>244</v>
      </c>
      <c r="C735" s="10">
        <v>45047</v>
      </c>
      <c r="D735" s="5" t="s">
        <v>187</v>
      </c>
      <c r="E735" s="18">
        <v>0</v>
      </c>
      <c r="F735" s="8">
        <v>0</v>
      </c>
      <c r="G735" s="9">
        <v>0</v>
      </c>
      <c r="H735" s="18">
        <v>0</v>
      </c>
      <c r="I735" s="8">
        <v>0</v>
      </c>
      <c r="J735" s="9">
        <v>0</v>
      </c>
      <c r="K735" s="18">
        <v>0</v>
      </c>
      <c r="L735" s="8">
        <v>0</v>
      </c>
      <c r="M735" s="9">
        <v>0</v>
      </c>
      <c r="N735" s="29">
        <v>12.295</v>
      </c>
      <c r="O735" s="30">
        <v>12.91</v>
      </c>
      <c r="P735" s="30">
        <v>11.7225</v>
      </c>
      <c r="Q735" s="30">
        <v>12.635</v>
      </c>
      <c r="R735" s="31">
        <v>2.7699999999999999E-2</v>
      </c>
    </row>
    <row r="736" spans="1:18" x14ac:dyDescent="0.2">
      <c r="A736" s="11">
        <v>45055</v>
      </c>
      <c r="B736" s="5" t="s">
        <v>242</v>
      </c>
      <c r="C736" s="10">
        <v>45047</v>
      </c>
      <c r="D736" s="5" t="s">
        <v>187</v>
      </c>
      <c r="E736" s="18">
        <v>0</v>
      </c>
      <c r="F736" s="8">
        <v>0</v>
      </c>
      <c r="G736" s="9">
        <v>0</v>
      </c>
      <c r="H736" s="18">
        <v>0</v>
      </c>
      <c r="I736" s="8">
        <v>0</v>
      </c>
      <c r="J736" s="9">
        <v>0</v>
      </c>
      <c r="K736" s="18">
        <v>0</v>
      </c>
      <c r="L736" s="8">
        <v>0</v>
      </c>
      <c r="M736" s="9">
        <v>0</v>
      </c>
      <c r="N736" s="29">
        <v>12.635</v>
      </c>
      <c r="O736" s="30">
        <v>12.815</v>
      </c>
      <c r="P736" s="30">
        <v>11.657500000000001</v>
      </c>
      <c r="Q736" s="30">
        <v>12.6775</v>
      </c>
      <c r="R736" s="31">
        <v>3.3999999999999998E-3</v>
      </c>
    </row>
    <row r="737" spans="1:18" x14ac:dyDescent="0.2">
      <c r="A737" s="11">
        <v>45056</v>
      </c>
      <c r="B737" s="5" t="s">
        <v>240</v>
      </c>
      <c r="C737" s="10">
        <v>45047</v>
      </c>
      <c r="D737" s="5" t="s">
        <v>187</v>
      </c>
      <c r="E737" s="18">
        <v>0</v>
      </c>
      <c r="F737" s="8">
        <v>0</v>
      </c>
      <c r="G737" s="9">
        <v>0</v>
      </c>
      <c r="H737" s="18">
        <v>0</v>
      </c>
      <c r="I737" s="8">
        <v>0</v>
      </c>
      <c r="J737" s="9">
        <v>0</v>
      </c>
      <c r="K737" s="18">
        <v>0</v>
      </c>
      <c r="L737" s="8">
        <v>0</v>
      </c>
      <c r="M737" s="9">
        <v>0</v>
      </c>
      <c r="N737" s="29">
        <v>12.6775</v>
      </c>
      <c r="O737" s="30">
        <v>13.297499999999999</v>
      </c>
      <c r="P737" s="30">
        <v>11.5425</v>
      </c>
      <c r="Q737" s="30">
        <v>13.0825</v>
      </c>
      <c r="R737" s="31">
        <v>3.1899999999999998E-2</v>
      </c>
    </row>
    <row r="738" spans="1:18" x14ac:dyDescent="0.2">
      <c r="A738" s="11">
        <v>45057</v>
      </c>
      <c r="B738" s="5" t="s">
        <v>243</v>
      </c>
      <c r="C738" s="10">
        <v>45047</v>
      </c>
      <c r="D738" s="5" t="s">
        <v>187</v>
      </c>
      <c r="E738" s="18">
        <v>0</v>
      </c>
      <c r="F738" s="8">
        <v>3.0000000000000001E-3</v>
      </c>
      <c r="G738" s="9">
        <v>3</v>
      </c>
      <c r="H738" s="18">
        <v>0</v>
      </c>
      <c r="I738" s="8">
        <v>0</v>
      </c>
      <c r="J738" s="9">
        <v>0</v>
      </c>
      <c r="K738" s="18">
        <v>0</v>
      </c>
      <c r="L738" s="8">
        <v>3.0000000000000001E-3</v>
      </c>
      <c r="M738" s="9">
        <v>3</v>
      </c>
      <c r="N738" s="29">
        <v>13.0825</v>
      </c>
      <c r="O738" s="30">
        <v>13.74</v>
      </c>
      <c r="P738" s="30">
        <v>12.815</v>
      </c>
      <c r="Q738" s="30">
        <v>13.215</v>
      </c>
      <c r="R738" s="31">
        <v>1.01E-2</v>
      </c>
    </row>
    <row r="739" spans="1:18" x14ac:dyDescent="0.2">
      <c r="A739" s="11">
        <v>45058</v>
      </c>
      <c r="B739" s="5" t="s">
        <v>241</v>
      </c>
      <c r="C739" s="10">
        <v>45047</v>
      </c>
      <c r="D739" s="5" t="s">
        <v>187</v>
      </c>
      <c r="E739" s="18">
        <v>0</v>
      </c>
      <c r="F739" s="8">
        <v>1E-3</v>
      </c>
      <c r="G739" s="9">
        <v>1</v>
      </c>
      <c r="H739" s="18">
        <v>0</v>
      </c>
      <c r="I739" s="8">
        <v>0</v>
      </c>
      <c r="J739" s="9">
        <v>0</v>
      </c>
      <c r="K739" s="18">
        <v>0</v>
      </c>
      <c r="L739" s="8">
        <v>1E-3</v>
      </c>
      <c r="M739" s="9">
        <v>1</v>
      </c>
      <c r="N739" s="29">
        <v>13.215</v>
      </c>
      <c r="O739" s="30">
        <v>13.51</v>
      </c>
      <c r="P739" s="30">
        <v>12.737500000000001</v>
      </c>
      <c r="Q739" s="30">
        <v>12.852499999999999</v>
      </c>
      <c r="R739" s="31">
        <v>-2.7400000000000001E-2</v>
      </c>
    </row>
    <row r="740" spans="1:18" x14ac:dyDescent="0.2">
      <c r="A740" s="11">
        <v>45061</v>
      </c>
      <c r="B740" s="5" t="s">
        <v>244</v>
      </c>
      <c r="C740" s="10">
        <v>45047</v>
      </c>
      <c r="D740" s="5" t="s">
        <v>187</v>
      </c>
      <c r="E740" s="18">
        <v>5.9999999999999995E-4</v>
      </c>
      <c r="F740" s="8">
        <v>0.22789999999999999</v>
      </c>
      <c r="G740" s="9">
        <v>347</v>
      </c>
      <c r="H740" s="18">
        <v>0</v>
      </c>
      <c r="I740" s="8">
        <v>0</v>
      </c>
      <c r="J740" s="9">
        <v>0</v>
      </c>
      <c r="K740" s="18">
        <v>5.9999999999999995E-4</v>
      </c>
      <c r="L740" s="8">
        <v>0.22789999999999999</v>
      </c>
      <c r="M740" s="9">
        <v>347</v>
      </c>
      <c r="N740" s="29">
        <v>12.852499999999999</v>
      </c>
      <c r="O740" s="30">
        <v>13.615</v>
      </c>
      <c r="P740" s="30">
        <v>12.5375</v>
      </c>
      <c r="Q740" s="30">
        <v>13.172499999999999</v>
      </c>
      <c r="R740" s="31">
        <v>2.4899999999999999E-2</v>
      </c>
    </row>
    <row r="741" spans="1:18" x14ac:dyDescent="0.2">
      <c r="A741" s="11">
        <v>45062</v>
      </c>
      <c r="B741" s="5" t="s">
        <v>242</v>
      </c>
      <c r="C741" s="10">
        <v>45047</v>
      </c>
      <c r="D741" s="5" t="s">
        <v>187</v>
      </c>
      <c r="E741" s="18">
        <v>5.0000000000000001E-4</v>
      </c>
      <c r="F741" s="8">
        <v>0.3196</v>
      </c>
      <c r="G741" s="9">
        <v>503</v>
      </c>
      <c r="H741" s="18">
        <v>0</v>
      </c>
      <c r="I741" s="8">
        <v>0</v>
      </c>
      <c r="J741" s="9">
        <v>0</v>
      </c>
      <c r="K741" s="18">
        <v>5.0000000000000001E-4</v>
      </c>
      <c r="L741" s="8">
        <v>0.3196</v>
      </c>
      <c r="M741" s="9">
        <v>503</v>
      </c>
      <c r="N741" s="29">
        <v>13.172499999999999</v>
      </c>
      <c r="O741" s="30">
        <v>13.484999999999999</v>
      </c>
      <c r="P741" s="30">
        <v>11.71</v>
      </c>
      <c r="Q741" s="30">
        <v>13.2925</v>
      </c>
      <c r="R741" s="31">
        <v>9.1000000000000004E-3</v>
      </c>
    </row>
    <row r="742" spans="1:18" x14ac:dyDescent="0.2">
      <c r="A742" s="11">
        <v>45063</v>
      </c>
      <c r="B742" s="5" t="s">
        <v>240</v>
      </c>
      <c r="C742" s="10">
        <v>45047</v>
      </c>
      <c r="D742" s="5" t="s">
        <v>187</v>
      </c>
      <c r="E742" s="18">
        <v>1.1999999999999999E-3</v>
      </c>
      <c r="F742" s="8">
        <v>0.70530000000000004</v>
      </c>
      <c r="G742" s="9">
        <v>1127</v>
      </c>
      <c r="H742" s="18">
        <v>0</v>
      </c>
      <c r="I742" s="8">
        <v>0</v>
      </c>
      <c r="J742" s="9">
        <v>0</v>
      </c>
      <c r="K742" s="18">
        <v>1.1999999999999999E-3</v>
      </c>
      <c r="L742" s="8">
        <v>0.70530000000000004</v>
      </c>
      <c r="M742" s="9">
        <v>1127</v>
      </c>
      <c r="N742" s="29">
        <v>13.2925</v>
      </c>
      <c r="O742" s="30">
        <v>13.58</v>
      </c>
      <c r="P742" s="30">
        <v>11.895</v>
      </c>
      <c r="Q742" s="30">
        <v>13.105</v>
      </c>
      <c r="R742" s="31">
        <v>-1.41E-2</v>
      </c>
    </row>
    <row r="743" spans="1:18" x14ac:dyDescent="0.2">
      <c r="A743" s="11">
        <v>45064</v>
      </c>
      <c r="B743" s="5" t="s">
        <v>243</v>
      </c>
      <c r="C743" s="10">
        <v>45047</v>
      </c>
      <c r="D743" s="5" t="s">
        <v>187</v>
      </c>
      <c r="E743" s="18">
        <v>1.5E-3</v>
      </c>
      <c r="F743" s="8">
        <v>0.93510000000000004</v>
      </c>
      <c r="G743" s="9">
        <v>1505</v>
      </c>
      <c r="H743" s="18">
        <v>0</v>
      </c>
      <c r="I743" s="8">
        <v>0</v>
      </c>
      <c r="J743" s="9">
        <v>0</v>
      </c>
      <c r="K743" s="18">
        <v>1.5E-3</v>
      </c>
      <c r="L743" s="8">
        <v>0.93510000000000004</v>
      </c>
      <c r="M743" s="9">
        <v>1505</v>
      </c>
      <c r="N743" s="29">
        <v>13.105</v>
      </c>
      <c r="O743" s="30">
        <v>13.105</v>
      </c>
      <c r="P743" s="30">
        <v>11.137499999999999</v>
      </c>
      <c r="Q743" s="30">
        <v>12.795</v>
      </c>
      <c r="R743" s="31">
        <v>-2.3699999999999999E-2</v>
      </c>
    </row>
    <row r="744" spans="1:18" x14ac:dyDescent="0.2">
      <c r="A744" s="11">
        <v>45065</v>
      </c>
      <c r="B744" s="5" t="s">
        <v>241</v>
      </c>
      <c r="C744" s="10">
        <v>45047</v>
      </c>
      <c r="D744" s="5" t="s">
        <v>187</v>
      </c>
      <c r="E744" s="18">
        <v>4.5999999999999999E-3</v>
      </c>
      <c r="F744" s="8">
        <v>4.9295999999999998</v>
      </c>
      <c r="G744" s="9">
        <v>8001</v>
      </c>
      <c r="H744" s="18">
        <v>0</v>
      </c>
      <c r="I744" s="8">
        <v>0</v>
      </c>
      <c r="J744" s="9">
        <v>0</v>
      </c>
      <c r="K744" s="18">
        <v>4.5999999999999999E-3</v>
      </c>
      <c r="L744" s="8">
        <v>4.9295999999999998</v>
      </c>
      <c r="M744" s="9">
        <v>8001</v>
      </c>
      <c r="N744" s="29">
        <v>12.795</v>
      </c>
      <c r="O744" s="30">
        <v>12.82</v>
      </c>
      <c r="P744" s="30">
        <v>11.6875</v>
      </c>
      <c r="Q744" s="30">
        <v>12.3025</v>
      </c>
      <c r="R744" s="31">
        <v>-3.85E-2</v>
      </c>
    </row>
    <row r="745" spans="1:18" x14ac:dyDescent="0.2">
      <c r="A745" s="11">
        <v>45068</v>
      </c>
      <c r="B745" s="5" t="s">
        <v>244</v>
      </c>
      <c r="C745" s="10">
        <v>45047</v>
      </c>
      <c r="D745" s="5" t="s">
        <v>187</v>
      </c>
      <c r="E745" s="18">
        <v>3.2000000000000002E-3</v>
      </c>
      <c r="F745" s="8">
        <v>1.0828</v>
      </c>
      <c r="G745" s="9">
        <v>1748</v>
      </c>
      <c r="H745" s="18">
        <v>0</v>
      </c>
      <c r="I745" s="8">
        <v>0</v>
      </c>
      <c r="J745" s="9">
        <v>0</v>
      </c>
      <c r="K745" s="18">
        <v>3.2000000000000002E-3</v>
      </c>
      <c r="L745" s="8">
        <v>1.0828</v>
      </c>
      <c r="M745" s="9">
        <v>1748</v>
      </c>
      <c r="N745" s="29">
        <v>12.3025</v>
      </c>
      <c r="O745" s="30">
        <v>12.82</v>
      </c>
      <c r="P745" s="30">
        <v>11.555</v>
      </c>
      <c r="Q745" s="30">
        <v>12.57</v>
      </c>
      <c r="R745" s="31">
        <v>2.1700000000000001E-2</v>
      </c>
    </row>
    <row r="746" spans="1:18" x14ac:dyDescent="0.2">
      <c r="A746" s="11">
        <v>45069</v>
      </c>
      <c r="B746" s="5" t="s">
        <v>242</v>
      </c>
      <c r="C746" s="10">
        <v>45047</v>
      </c>
      <c r="D746" s="5" t="s">
        <v>187</v>
      </c>
      <c r="E746" s="18">
        <v>7.6E-3</v>
      </c>
      <c r="F746" s="8">
        <v>2.992</v>
      </c>
      <c r="G746" s="9">
        <v>4797</v>
      </c>
      <c r="H746" s="18">
        <v>0</v>
      </c>
      <c r="I746" s="8">
        <v>0</v>
      </c>
      <c r="J746" s="9">
        <v>0</v>
      </c>
      <c r="K746" s="18">
        <v>7.6E-3</v>
      </c>
      <c r="L746" s="8">
        <v>2.992</v>
      </c>
      <c r="M746" s="9">
        <v>4797</v>
      </c>
      <c r="N746" s="29">
        <v>12.57</v>
      </c>
      <c r="O746" s="30">
        <v>13.074999999999999</v>
      </c>
      <c r="P746" s="30">
        <v>12.317500000000001</v>
      </c>
      <c r="Q746" s="30">
        <v>12.605</v>
      </c>
      <c r="R746" s="31">
        <v>2.8E-3</v>
      </c>
    </row>
    <row r="747" spans="1:18" x14ac:dyDescent="0.2">
      <c r="A747" s="11">
        <v>45070</v>
      </c>
      <c r="B747" s="5" t="s">
        <v>240</v>
      </c>
      <c r="C747" s="10">
        <v>45047</v>
      </c>
      <c r="D747" s="5" t="s">
        <v>187</v>
      </c>
      <c r="E747" s="18">
        <v>5.7000000000000002E-3</v>
      </c>
      <c r="F747" s="8">
        <v>2.6568999999999998</v>
      </c>
      <c r="G747" s="9">
        <v>4273</v>
      </c>
      <c r="H747" s="18">
        <v>0</v>
      </c>
      <c r="I747" s="8">
        <v>0</v>
      </c>
      <c r="J747" s="9">
        <v>0</v>
      </c>
      <c r="K747" s="18">
        <v>5.7000000000000002E-3</v>
      </c>
      <c r="L747" s="8">
        <v>2.6568999999999998</v>
      </c>
      <c r="M747" s="9">
        <v>4273</v>
      </c>
      <c r="N747" s="29">
        <v>12.605</v>
      </c>
      <c r="O747" s="30">
        <v>13.4375</v>
      </c>
      <c r="P747" s="30">
        <v>12.41</v>
      </c>
      <c r="Q747" s="30">
        <v>13.112500000000001</v>
      </c>
      <c r="R747" s="31">
        <v>4.0300000000000002E-2</v>
      </c>
    </row>
    <row r="748" spans="1:18" x14ac:dyDescent="0.2">
      <c r="A748" s="11">
        <v>45071</v>
      </c>
      <c r="B748" s="5" t="s">
        <v>243</v>
      </c>
      <c r="C748" s="10">
        <v>45047</v>
      </c>
      <c r="D748" s="5" t="s">
        <v>187</v>
      </c>
      <c r="E748" s="18">
        <v>1.21E-2</v>
      </c>
      <c r="F748" s="8">
        <v>6.4081999999999999</v>
      </c>
      <c r="G748" s="9">
        <v>10365</v>
      </c>
      <c r="H748" s="18">
        <v>0</v>
      </c>
      <c r="I748" s="8">
        <v>0</v>
      </c>
      <c r="J748" s="9">
        <v>0</v>
      </c>
      <c r="K748" s="18">
        <v>1.21E-2</v>
      </c>
      <c r="L748" s="8">
        <v>6.4081999999999999</v>
      </c>
      <c r="M748" s="9">
        <v>10365</v>
      </c>
      <c r="N748" s="29">
        <v>13.112500000000001</v>
      </c>
      <c r="O748" s="30">
        <v>13.1325</v>
      </c>
      <c r="P748" s="30">
        <v>8.1824999999999992</v>
      </c>
      <c r="Q748" s="30">
        <v>12.52</v>
      </c>
      <c r="R748" s="31">
        <v>-4.5199999999999997E-2</v>
      </c>
    </row>
    <row r="749" spans="1:18" x14ac:dyDescent="0.2">
      <c r="A749" s="11">
        <v>45072</v>
      </c>
      <c r="B749" s="5" t="s">
        <v>241</v>
      </c>
      <c r="C749" s="10">
        <v>45047</v>
      </c>
      <c r="D749" s="5" t="s">
        <v>187</v>
      </c>
      <c r="E749" s="18">
        <v>0.1789</v>
      </c>
      <c r="F749" s="8">
        <v>173.16300000000001</v>
      </c>
      <c r="G749" s="9">
        <v>277883</v>
      </c>
      <c r="H749" s="18">
        <v>0</v>
      </c>
      <c r="I749" s="8">
        <v>0</v>
      </c>
      <c r="J749" s="9">
        <v>0</v>
      </c>
      <c r="K749" s="18">
        <v>0.1789</v>
      </c>
      <c r="L749" s="8">
        <v>173.16300000000001</v>
      </c>
      <c r="M749" s="9">
        <v>277883</v>
      </c>
      <c r="N749" s="29">
        <v>12.52</v>
      </c>
      <c r="O749" s="30">
        <v>12.8575</v>
      </c>
      <c r="P749" s="30">
        <v>11.7</v>
      </c>
      <c r="Q749" s="30">
        <v>11.9</v>
      </c>
      <c r="R749" s="31">
        <v>-4.9500000000000002E-2</v>
      </c>
    </row>
    <row r="750" spans="1:18" x14ac:dyDescent="0.2">
      <c r="A750" s="11">
        <v>45075</v>
      </c>
      <c r="B750" s="5" t="s">
        <v>244</v>
      </c>
      <c r="C750" s="10">
        <v>45047</v>
      </c>
      <c r="D750" s="5" t="s">
        <v>187</v>
      </c>
      <c r="E750" s="18">
        <v>2.6599999999999999E-2</v>
      </c>
      <c r="F750" s="8">
        <v>7.0114999999999998</v>
      </c>
      <c r="G750" s="9">
        <v>11096</v>
      </c>
      <c r="H750" s="18">
        <v>0</v>
      </c>
      <c r="I750" s="8">
        <v>0</v>
      </c>
      <c r="J750" s="9">
        <v>0</v>
      </c>
      <c r="K750" s="18">
        <v>2.6599999999999999E-2</v>
      </c>
      <c r="L750" s="8">
        <v>7.0114999999999998</v>
      </c>
      <c r="M750" s="9">
        <v>11096</v>
      </c>
      <c r="N750" s="29">
        <v>11.9</v>
      </c>
      <c r="O750" s="30">
        <v>12.4925</v>
      </c>
      <c r="P750" s="30">
        <v>8.8074999999999992</v>
      </c>
      <c r="Q750" s="30">
        <v>12.297499999999999</v>
      </c>
      <c r="R750" s="31">
        <v>3.3399999999999999E-2</v>
      </c>
    </row>
    <row r="751" spans="1:18" x14ac:dyDescent="0.2">
      <c r="A751" s="11">
        <v>45076</v>
      </c>
      <c r="B751" s="5" t="s">
        <v>242</v>
      </c>
      <c r="C751" s="10">
        <v>45047</v>
      </c>
      <c r="D751" s="5" t="s">
        <v>187</v>
      </c>
      <c r="E751" s="18">
        <v>1.6899999999999998E-2</v>
      </c>
      <c r="F751" s="8">
        <v>9.0725999999999996</v>
      </c>
      <c r="G751" s="9">
        <v>14328</v>
      </c>
      <c r="H751" s="18">
        <v>0</v>
      </c>
      <c r="I751" s="8">
        <v>0</v>
      </c>
      <c r="J751" s="9">
        <v>0</v>
      </c>
      <c r="K751" s="18">
        <v>1.6899999999999998E-2</v>
      </c>
      <c r="L751" s="8">
        <v>9.0725999999999996</v>
      </c>
      <c r="M751" s="9">
        <v>14328</v>
      </c>
      <c r="N751" s="29">
        <v>12.297499999999999</v>
      </c>
      <c r="O751" s="30">
        <v>12.38</v>
      </c>
      <c r="P751" s="30">
        <v>11.7675</v>
      </c>
      <c r="Q751" s="30">
        <v>12.01</v>
      </c>
      <c r="R751" s="31">
        <v>-2.3400000000000001E-2</v>
      </c>
    </row>
    <row r="752" spans="1:18" x14ac:dyDescent="0.2">
      <c r="A752" s="11">
        <v>45077</v>
      </c>
      <c r="B752" s="5" t="s">
        <v>240</v>
      </c>
      <c r="C752" s="10">
        <v>45047</v>
      </c>
      <c r="D752" s="5" t="s">
        <v>187</v>
      </c>
      <c r="E752" s="18">
        <v>2.1700000000000001E-2</v>
      </c>
      <c r="F752" s="8">
        <v>9.8104999999999993</v>
      </c>
      <c r="G752" s="9">
        <v>15579</v>
      </c>
      <c r="H752" s="18">
        <v>0</v>
      </c>
      <c r="I752" s="8">
        <v>0</v>
      </c>
      <c r="J752" s="9">
        <v>0</v>
      </c>
      <c r="K752" s="18">
        <v>2.1700000000000001E-2</v>
      </c>
      <c r="L752" s="8">
        <v>9.8104999999999993</v>
      </c>
      <c r="M752" s="9">
        <v>15579</v>
      </c>
      <c r="N752" s="29">
        <v>12.01</v>
      </c>
      <c r="O752" s="30">
        <v>12.467499999999999</v>
      </c>
      <c r="P752" s="30">
        <v>11.58</v>
      </c>
      <c r="Q752" s="30">
        <v>11.9725</v>
      </c>
      <c r="R752" s="31">
        <v>-3.0999999999999999E-3</v>
      </c>
    </row>
    <row r="753" spans="1:18" x14ac:dyDescent="0.2">
      <c r="A753" s="11">
        <v>45078</v>
      </c>
      <c r="B753" s="5" t="s">
        <v>243</v>
      </c>
      <c r="C753" s="10">
        <v>45078</v>
      </c>
      <c r="D753" s="5" t="s">
        <v>187</v>
      </c>
      <c r="E753" s="18">
        <v>2.3300000000000001E-2</v>
      </c>
      <c r="F753" s="8">
        <v>19.4009</v>
      </c>
      <c r="G753" s="9">
        <v>30835</v>
      </c>
      <c r="H753" s="18">
        <v>0</v>
      </c>
      <c r="I753" s="8">
        <v>0</v>
      </c>
      <c r="J753" s="9">
        <v>0</v>
      </c>
      <c r="K753" s="18">
        <v>2.3300000000000001E-2</v>
      </c>
      <c r="L753" s="8">
        <v>19.4009</v>
      </c>
      <c r="M753" s="9">
        <v>30835</v>
      </c>
      <c r="N753" s="29">
        <v>11.9725</v>
      </c>
      <c r="O753" s="30">
        <v>11.9725</v>
      </c>
      <c r="P753" s="30">
        <v>11.22</v>
      </c>
      <c r="Q753" s="30">
        <v>11.5975</v>
      </c>
      <c r="R753" s="31">
        <v>-3.1300000000000001E-2</v>
      </c>
    </row>
    <row r="754" spans="1:18" x14ac:dyDescent="0.2">
      <c r="A754" s="11">
        <v>45079</v>
      </c>
      <c r="B754" s="5" t="s">
        <v>241</v>
      </c>
      <c r="C754" s="10">
        <v>45078</v>
      </c>
      <c r="D754" s="5" t="s">
        <v>187</v>
      </c>
      <c r="E754" s="18">
        <v>0.4022</v>
      </c>
      <c r="F754" s="8">
        <v>692.87139999999999</v>
      </c>
      <c r="G754" s="9">
        <v>1106719</v>
      </c>
      <c r="H754" s="18">
        <v>0</v>
      </c>
      <c r="I754" s="8">
        <v>0</v>
      </c>
      <c r="J754" s="9">
        <v>0</v>
      </c>
      <c r="K754" s="18">
        <v>0.4022</v>
      </c>
      <c r="L754" s="8">
        <v>692.87139999999999</v>
      </c>
      <c r="M754" s="9">
        <v>1106719</v>
      </c>
      <c r="N754" s="29">
        <v>11.5975</v>
      </c>
      <c r="O754" s="30">
        <v>11.734999999999999</v>
      </c>
      <c r="P754" s="30">
        <v>10.86</v>
      </c>
      <c r="Q754" s="30">
        <v>11.125</v>
      </c>
      <c r="R754" s="31">
        <v>-4.07E-2</v>
      </c>
    </row>
    <row r="755" spans="1:18" x14ac:dyDescent="0.2">
      <c r="A755" s="11">
        <v>45082</v>
      </c>
      <c r="B755" s="5" t="s">
        <v>244</v>
      </c>
      <c r="C755" s="10">
        <v>45078</v>
      </c>
      <c r="D755" s="5" t="s">
        <v>187</v>
      </c>
      <c r="E755" s="18">
        <v>2.4500000000000001E-2</v>
      </c>
      <c r="F755" s="8">
        <v>8.8756000000000004</v>
      </c>
      <c r="G755" s="9">
        <v>14099</v>
      </c>
      <c r="H755" s="18">
        <v>0</v>
      </c>
      <c r="I755" s="8">
        <v>0</v>
      </c>
      <c r="J755" s="9">
        <v>0</v>
      </c>
      <c r="K755" s="18">
        <v>2.4500000000000001E-2</v>
      </c>
      <c r="L755" s="8">
        <v>8.8756000000000004</v>
      </c>
      <c r="M755" s="9">
        <v>14099</v>
      </c>
      <c r="N755" s="29">
        <v>11.125</v>
      </c>
      <c r="O755" s="30">
        <v>11.335000000000001</v>
      </c>
      <c r="P755" s="30">
        <v>10.3225</v>
      </c>
      <c r="Q755" s="30">
        <v>11.137499999999999</v>
      </c>
      <c r="R755" s="31">
        <v>1.1000000000000001E-3</v>
      </c>
    </row>
    <row r="756" spans="1:18" x14ac:dyDescent="0.2">
      <c r="A756" s="11">
        <v>45083</v>
      </c>
      <c r="B756" s="5" t="s">
        <v>242</v>
      </c>
      <c r="C756" s="10">
        <v>45078</v>
      </c>
      <c r="D756" s="5" t="s">
        <v>187</v>
      </c>
      <c r="E756" s="18">
        <v>2.3699999999999999E-2</v>
      </c>
      <c r="F756" s="8">
        <v>9.5635999999999992</v>
      </c>
      <c r="G756" s="9">
        <v>15196</v>
      </c>
      <c r="H756" s="18">
        <v>0</v>
      </c>
      <c r="I756" s="8">
        <v>0</v>
      </c>
      <c r="J756" s="9">
        <v>0</v>
      </c>
      <c r="K756" s="18">
        <v>2.3699999999999999E-2</v>
      </c>
      <c r="L756" s="8">
        <v>9.5635999999999992</v>
      </c>
      <c r="M756" s="9">
        <v>15196</v>
      </c>
      <c r="N756" s="29">
        <v>11.137499999999999</v>
      </c>
      <c r="O756" s="30">
        <v>11.6175</v>
      </c>
      <c r="P756" s="30">
        <v>10.465</v>
      </c>
      <c r="Q756" s="30">
        <v>11.38</v>
      </c>
      <c r="R756" s="31">
        <v>2.18E-2</v>
      </c>
    </row>
    <row r="757" spans="1:18" x14ac:dyDescent="0.2">
      <c r="A757" s="11">
        <v>45084</v>
      </c>
      <c r="B757" s="5" t="s">
        <v>240</v>
      </c>
      <c r="C757" s="10">
        <v>45078</v>
      </c>
      <c r="D757" s="5" t="s">
        <v>187</v>
      </c>
      <c r="E757" s="18">
        <v>5.0599999999999999E-2</v>
      </c>
      <c r="F757" s="8">
        <v>27.931999999999999</v>
      </c>
      <c r="G757" s="9">
        <v>44285</v>
      </c>
      <c r="H757" s="18">
        <v>0</v>
      </c>
      <c r="I757" s="8">
        <v>0</v>
      </c>
      <c r="J757" s="9">
        <v>0</v>
      </c>
      <c r="K757" s="18">
        <v>5.0599999999999999E-2</v>
      </c>
      <c r="L757" s="8">
        <v>27.931999999999999</v>
      </c>
      <c r="M757" s="9">
        <v>44285</v>
      </c>
      <c r="N757" s="29">
        <v>11.38</v>
      </c>
      <c r="O757" s="30">
        <v>11.5375</v>
      </c>
      <c r="P757" s="30">
        <v>9.6374999999999993</v>
      </c>
      <c r="Q757" s="30">
        <v>11.442500000000001</v>
      </c>
      <c r="R757" s="31">
        <v>5.4999999999999997E-3</v>
      </c>
    </row>
    <row r="758" spans="1:18" x14ac:dyDescent="0.2">
      <c r="A758" s="11">
        <v>45085</v>
      </c>
      <c r="B758" s="5" t="s">
        <v>243</v>
      </c>
      <c r="C758" s="10">
        <v>45078</v>
      </c>
      <c r="D758" s="5" t="s">
        <v>187</v>
      </c>
      <c r="E758" s="18">
        <v>5.4199999999999998E-2</v>
      </c>
      <c r="F758" s="8">
        <v>50.138100000000001</v>
      </c>
      <c r="G758" s="9">
        <v>79402</v>
      </c>
      <c r="H758" s="18">
        <v>0</v>
      </c>
      <c r="I758" s="8">
        <v>0</v>
      </c>
      <c r="J758" s="9">
        <v>0</v>
      </c>
      <c r="K758" s="18">
        <v>5.4199999999999998E-2</v>
      </c>
      <c r="L758" s="8">
        <v>50.138100000000001</v>
      </c>
      <c r="M758" s="9">
        <v>79402</v>
      </c>
      <c r="N758" s="29">
        <v>11.442500000000001</v>
      </c>
      <c r="O758" s="30">
        <v>11.567500000000001</v>
      </c>
      <c r="P758" s="30">
        <v>10.130000000000001</v>
      </c>
      <c r="Q758" s="30">
        <v>11.2575</v>
      </c>
      <c r="R758" s="31">
        <v>-1.6199999999999999E-2</v>
      </c>
    </row>
    <row r="759" spans="1:18" x14ac:dyDescent="0.2">
      <c r="A759" s="11">
        <v>45086</v>
      </c>
      <c r="B759" s="5" t="s">
        <v>241</v>
      </c>
      <c r="C759" s="10">
        <v>45078</v>
      </c>
      <c r="D759" s="5" t="s">
        <v>187</v>
      </c>
      <c r="E759" s="18">
        <v>1.1478999999999999</v>
      </c>
      <c r="F759" s="8">
        <v>1729.1708000000001</v>
      </c>
      <c r="G759" s="9">
        <v>2753393</v>
      </c>
      <c r="H759" s="18">
        <v>0</v>
      </c>
      <c r="I759" s="8">
        <v>0</v>
      </c>
      <c r="J759" s="9">
        <v>0</v>
      </c>
      <c r="K759" s="18">
        <v>1.1478999999999999</v>
      </c>
      <c r="L759" s="8">
        <v>1729.1708000000001</v>
      </c>
      <c r="M759" s="9">
        <v>2753393</v>
      </c>
      <c r="N759" s="29">
        <v>11.2575</v>
      </c>
      <c r="O759" s="30">
        <v>11.297499999999999</v>
      </c>
      <c r="P759" s="30">
        <v>10.307499999999999</v>
      </c>
      <c r="Q759" s="30">
        <v>11.12</v>
      </c>
      <c r="R759" s="31">
        <v>-1.2200000000000001E-2</v>
      </c>
    </row>
    <row r="760" spans="1:18" x14ac:dyDescent="0.2">
      <c r="A760" s="11">
        <v>45089</v>
      </c>
      <c r="B760" s="5" t="s">
        <v>244</v>
      </c>
      <c r="C760" s="10">
        <v>45078</v>
      </c>
      <c r="D760" s="5" t="s">
        <v>187</v>
      </c>
      <c r="E760" s="18">
        <v>4.5999999999999999E-2</v>
      </c>
      <c r="F760" s="8">
        <v>17.376000000000001</v>
      </c>
      <c r="G760" s="9">
        <v>27568</v>
      </c>
      <c r="H760" s="18">
        <v>0</v>
      </c>
      <c r="I760" s="8">
        <v>0</v>
      </c>
      <c r="J760" s="9">
        <v>0</v>
      </c>
      <c r="K760" s="18">
        <v>4.5999999999999999E-2</v>
      </c>
      <c r="L760" s="8">
        <v>17.376000000000001</v>
      </c>
      <c r="M760" s="9">
        <v>27568</v>
      </c>
      <c r="N760" s="29">
        <v>11.12</v>
      </c>
      <c r="O760" s="30">
        <v>11.8025</v>
      </c>
      <c r="P760" s="30">
        <v>10.5825</v>
      </c>
      <c r="Q760" s="30">
        <v>11.244999999999999</v>
      </c>
      <c r="R760" s="31">
        <v>1.12E-2</v>
      </c>
    </row>
    <row r="761" spans="1:18" x14ac:dyDescent="0.2">
      <c r="A761" s="11">
        <v>45090</v>
      </c>
      <c r="B761" s="5" t="s">
        <v>242</v>
      </c>
      <c r="C761" s="10">
        <v>45078</v>
      </c>
      <c r="D761" s="5" t="s">
        <v>187</v>
      </c>
      <c r="E761" s="18">
        <v>4.8500000000000001E-2</v>
      </c>
      <c r="F761" s="8">
        <v>22.505500000000001</v>
      </c>
      <c r="G761" s="9">
        <v>35623</v>
      </c>
      <c r="H761" s="18">
        <v>0</v>
      </c>
      <c r="I761" s="8">
        <v>0</v>
      </c>
      <c r="J761" s="9">
        <v>0</v>
      </c>
      <c r="K761" s="18">
        <v>4.8500000000000001E-2</v>
      </c>
      <c r="L761" s="8">
        <v>22.505500000000001</v>
      </c>
      <c r="M761" s="9">
        <v>35623</v>
      </c>
      <c r="N761" s="29">
        <v>11.244999999999999</v>
      </c>
      <c r="O761" s="30">
        <v>11.25</v>
      </c>
      <c r="P761" s="30">
        <v>9.99</v>
      </c>
      <c r="Q761" s="30">
        <v>11.11</v>
      </c>
      <c r="R761" s="31">
        <v>-1.2E-2</v>
      </c>
    </row>
    <row r="762" spans="1:18" x14ac:dyDescent="0.2">
      <c r="A762" s="11">
        <v>45091</v>
      </c>
      <c r="B762" s="5" t="s">
        <v>240</v>
      </c>
      <c r="C762" s="10">
        <v>45078</v>
      </c>
      <c r="D762" s="5" t="s">
        <v>187</v>
      </c>
      <c r="E762" s="18">
        <v>5.3100000000000001E-2</v>
      </c>
      <c r="F762" s="8">
        <v>32.2652</v>
      </c>
      <c r="G762" s="9">
        <v>51066</v>
      </c>
      <c r="H762" s="18">
        <v>0</v>
      </c>
      <c r="I762" s="8">
        <v>0</v>
      </c>
      <c r="J762" s="9">
        <v>0</v>
      </c>
      <c r="K762" s="18">
        <v>5.3100000000000001E-2</v>
      </c>
      <c r="L762" s="8">
        <v>32.2652</v>
      </c>
      <c r="M762" s="9">
        <v>51066</v>
      </c>
      <c r="N762" s="29">
        <v>11.11</v>
      </c>
      <c r="O762" s="30">
        <v>11.3675</v>
      </c>
      <c r="P762" s="30">
        <v>10.6325</v>
      </c>
      <c r="Q762" s="30">
        <v>11.1625</v>
      </c>
      <c r="R762" s="31">
        <v>4.7000000000000002E-3</v>
      </c>
    </row>
    <row r="763" spans="1:18" x14ac:dyDescent="0.2">
      <c r="A763" s="11">
        <v>45092</v>
      </c>
      <c r="B763" s="5" t="s">
        <v>243</v>
      </c>
      <c r="C763" s="10">
        <v>45078</v>
      </c>
      <c r="D763" s="5" t="s">
        <v>187</v>
      </c>
      <c r="E763" s="18">
        <v>0.1052</v>
      </c>
      <c r="F763" s="8">
        <v>94.524299999999997</v>
      </c>
      <c r="G763" s="9">
        <v>149529</v>
      </c>
      <c r="H763" s="18">
        <v>0</v>
      </c>
      <c r="I763" s="8">
        <v>0</v>
      </c>
      <c r="J763" s="9">
        <v>0</v>
      </c>
      <c r="K763" s="18">
        <v>0.1052</v>
      </c>
      <c r="L763" s="8">
        <v>94.524299999999997</v>
      </c>
      <c r="M763" s="9">
        <v>149529</v>
      </c>
      <c r="N763" s="29">
        <v>11.1625</v>
      </c>
      <c r="O763" s="30">
        <v>11.37</v>
      </c>
      <c r="P763" s="30">
        <v>9.6925000000000008</v>
      </c>
      <c r="Q763" s="30">
        <v>11.08</v>
      </c>
      <c r="R763" s="31">
        <v>-7.4000000000000003E-3</v>
      </c>
    </row>
    <row r="764" spans="1:18" x14ac:dyDescent="0.2">
      <c r="A764" s="11">
        <v>45093</v>
      </c>
      <c r="B764" s="5" t="s">
        <v>241</v>
      </c>
      <c r="C764" s="10">
        <v>45078</v>
      </c>
      <c r="D764" s="5" t="s">
        <v>187</v>
      </c>
      <c r="E764" s="18">
        <v>2.0884</v>
      </c>
      <c r="F764" s="8">
        <v>3419.1822999999999</v>
      </c>
      <c r="G764" s="9">
        <v>5403985</v>
      </c>
      <c r="H764" s="18">
        <v>0</v>
      </c>
      <c r="I764" s="8">
        <v>0</v>
      </c>
      <c r="J764" s="9">
        <v>0</v>
      </c>
      <c r="K764" s="18">
        <v>2.0884</v>
      </c>
      <c r="L764" s="8">
        <v>3419.1822999999999</v>
      </c>
      <c r="M764" s="9">
        <v>5403985</v>
      </c>
      <c r="N764" s="29">
        <v>11.08</v>
      </c>
      <c r="O764" s="30">
        <v>11.08</v>
      </c>
      <c r="P764" s="30">
        <v>10.557499999999999</v>
      </c>
      <c r="Q764" s="30">
        <v>10.84</v>
      </c>
      <c r="R764" s="31">
        <v>-2.1700000000000001E-2</v>
      </c>
    </row>
    <row r="765" spans="1:18" x14ac:dyDescent="0.2">
      <c r="A765" s="11">
        <v>45096</v>
      </c>
      <c r="B765" s="5" t="s">
        <v>244</v>
      </c>
      <c r="C765" s="10">
        <v>45078</v>
      </c>
      <c r="D765" s="5" t="s">
        <v>187</v>
      </c>
      <c r="E765" s="18">
        <v>9.3799999999999994E-2</v>
      </c>
      <c r="F765" s="8">
        <v>30.6919</v>
      </c>
      <c r="G765" s="9">
        <v>48327</v>
      </c>
      <c r="H765" s="18">
        <v>0</v>
      </c>
      <c r="I765" s="8">
        <v>0</v>
      </c>
      <c r="J765" s="9">
        <v>0</v>
      </c>
      <c r="K765" s="18">
        <v>9.3799999999999994E-2</v>
      </c>
      <c r="L765" s="8">
        <v>30.6919</v>
      </c>
      <c r="M765" s="9">
        <v>48327</v>
      </c>
      <c r="N765" s="29">
        <v>10.84</v>
      </c>
      <c r="O765" s="30">
        <v>11.4975</v>
      </c>
      <c r="P765" s="30">
        <v>10.33</v>
      </c>
      <c r="Q765" s="30">
        <v>11.225</v>
      </c>
      <c r="R765" s="31">
        <v>3.5499999999999997E-2</v>
      </c>
    </row>
    <row r="766" spans="1:18" x14ac:dyDescent="0.2">
      <c r="A766" s="11">
        <v>45097</v>
      </c>
      <c r="B766" s="5" t="s">
        <v>242</v>
      </c>
      <c r="C766" s="10">
        <v>45078</v>
      </c>
      <c r="D766" s="5" t="s">
        <v>187</v>
      </c>
      <c r="E766" s="18">
        <v>0.1041</v>
      </c>
      <c r="F766" s="8">
        <v>42.363700000000001</v>
      </c>
      <c r="G766" s="9">
        <v>66945</v>
      </c>
      <c r="H766" s="18">
        <v>0</v>
      </c>
      <c r="I766" s="8">
        <v>0</v>
      </c>
      <c r="J766" s="9">
        <v>0</v>
      </c>
      <c r="K766" s="18">
        <v>0.1041</v>
      </c>
      <c r="L766" s="8">
        <v>42.363700000000001</v>
      </c>
      <c r="M766" s="9">
        <v>66945</v>
      </c>
      <c r="N766" s="29">
        <v>11.225</v>
      </c>
      <c r="O766" s="30">
        <v>11.4375</v>
      </c>
      <c r="P766" s="30">
        <v>10.567500000000001</v>
      </c>
      <c r="Q766" s="30">
        <v>11.1325</v>
      </c>
      <c r="R766" s="31">
        <v>-8.2000000000000007E-3</v>
      </c>
    </row>
    <row r="767" spans="1:18" x14ac:dyDescent="0.2">
      <c r="A767" s="11">
        <v>45098</v>
      </c>
      <c r="B767" s="5" t="s">
        <v>240</v>
      </c>
      <c r="C767" s="10">
        <v>45078</v>
      </c>
      <c r="D767" s="5" t="s">
        <v>187</v>
      </c>
      <c r="E767" s="18">
        <v>0.1739</v>
      </c>
      <c r="F767" s="8">
        <v>85.793999999999997</v>
      </c>
      <c r="G767" s="9">
        <v>135250</v>
      </c>
      <c r="H767" s="18">
        <v>0</v>
      </c>
      <c r="I767" s="8">
        <v>0</v>
      </c>
      <c r="J767" s="9">
        <v>0</v>
      </c>
      <c r="K767" s="18">
        <v>0.1739</v>
      </c>
      <c r="L767" s="8">
        <v>85.793999999999997</v>
      </c>
      <c r="M767" s="9">
        <v>135250</v>
      </c>
      <c r="N767" s="29">
        <v>11.1325</v>
      </c>
      <c r="O767" s="30">
        <v>11.432499999999999</v>
      </c>
      <c r="P767" s="30">
        <v>10.77</v>
      </c>
      <c r="Q767" s="30">
        <v>11.2925</v>
      </c>
      <c r="R767" s="31">
        <v>1.44E-2</v>
      </c>
    </row>
    <row r="768" spans="1:18" x14ac:dyDescent="0.2">
      <c r="A768" s="11">
        <v>45099</v>
      </c>
      <c r="B768" s="5" t="s">
        <v>243</v>
      </c>
      <c r="C768" s="10">
        <v>45078</v>
      </c>
      <c r="D768" s="5" t="s">
        <v>187</v>
      </c>
      <c r="E768" s="18">
        <v>0.2034</v>
      </c>
      <c r="F768" s="8">
        <v>143.02709999999999</v>
      </c>
      <c r="G768" s="9">
        <v>225247</v>
      </c>
      <c r="H768" s="18">
        <v>0</v>
      </c>
      <c r="I768" s="8">
        <v>0</v>
      </c>
      <c r="J768" s="9">
        <v>0</v>
      </c>
      <c r="K768" s="18">
        <v>0.2034</v>
      </c>
      <c r="L768" s="8">
        <v>143.02709999999999</v>
      </c>
      <c r="M768" s="9">
        <v>225247</v>
      </c>
      <c r="N768" s="29">
        <v>11.2925</v>
      </c>
      <c r="O768" s="30">
        <v>11.7125</v>
      </c>
      <c r="P768" s="30">
        <v>10.692500000000001</v>
      </c>
      <c r="Q768" s="30">
        <v>11.547499999999999</v>
      </c>
      <c r="R768" s="31">
        <v>2.2599999999999999E-2</v>
      </c>
    </row>
    <row r="769" spans="1:18" x14ac:dyDescent="0.2">
      <c r="A769" s="11">
        <v>45100</v>
      </c>
      <c r="B769" s="5" t="s">
        <v>241</v>
      </c>
      <c r="C769" s="10">
        <v>45078</v>
      </c>
      <c r="D769" s="5" t="s">
        <v>187</v>
      </c>
      <c r="E769" s="18">
        <v>5.2108999999999996</v>
      </c>
      <c r="F769" s="8">
        <v>6065.7614999999996</v>
      </c>
      <c r="G769" s="9">
        <v>9610703</v>
      </c>
      <c r="H769" s="18">
        <v>0</v>
      </c>
      <c r="I769" s="8">
        <v>0</v>
      </c>
      <c r="J769" s="9">
        <v>0</v>
      </c>
      <c r="K769" s="18">
        <v>5.2108999999999996</v>
      </c>
      <c r="L769" s="8">
        <v>6065.7614999999996</v>
      </c>
      <c r="M769" s="9">
        <v>9610703</v>
      </c>
      <c r="N769" s="29">
        <v>11.547499999999999</v>
      </c>
      <c r="O769" s="30">
        <v>11.8375</v>
      </c>
      <c r="P769" s="30">
        <v>11.1425</v>
      </c>
      <c r="Q769" s="30">
        <v>11.234999999999999</v>
      </c>
      <c r="R769" s="31">
        <v>-2.7099999999999999E-2</v>
      </c>
    </row>
    <row r="770" spans="1:18" x14ac:dyDescent="0.2">
      <c r="A770" s="11">
        <v>45103</v>
      </c>
      <c r="B770" s="5" t="s">
        <v>244</v>
      </c>
      <c r="C770" s="10">
        <v>45078</v>
      </c>
      <c r="D770" s="5" t="s">
        <v>187</v>
      </c>
      <c r="E770" s="18">
        <v>0.1072</v>
      </c>
      <c r="F770" s="8">
        <v>33.213700000000003</v>
      </c>
      <c r="G770" s="9">
        <v>52457</v>
      </c>
      <c r="H770" s="18">
        <v>0</v>
      </c>
      <c r="I770" s="8">
        <v>0</v>
      </c>
      <c r="J770" s="9">
        <v>0</v>
      </c>
      <c r="K770" s="18">
        <v>0.1072</v>
      </c>
      <c r="L770" s="8">
        <v>33.213700000000003</v>
      </c>
      <c r="M770" s="9">
        <v>52457</v>
      </c>
      <c r="N770" s="29">
        <v>11.234999999999999</v>
      </c>
      <c r="O770" s="30">
        <v>11.925000000000001</v>
      </c>
      <c r="P770" s="30">
        <v>11.234999999999999</v>
      </c>
      <c r="Q770" s="30">
        <v>11.395</v>
      </c>
      <c r="R770" s="31">
        <v>1.4200000000000001E-2</v>
      </c>
    </row>
    <row r="771" spans="1:18" x14ac:dyDescent="0.2">
      <c r="A771" s="11">
        <v>45104</v>
      </c>
      <c r="B771" s="5" t="s">
        <v>242</v>
      </c>
      <c r="C771" s="10">
        <v>45078</v>
      </c>
      <c r="D771" s="5" t="s">
        <v>187</v>
      </c>
      <c r="E771" s="18">
        <v>9.4799999999999995E-2</v>
      </c>
      <c r="F771" s="8">
        <v>43.715400000000002</v>
      </c>
      <c r="G771" s="9">
        <v>69029</v>
      </c>
      <c r="H771" s="18">
        <v>0</v>
      </c>
      <c r="I771" s="8">
        <v>0</v>
      </c>
      <c r="J771" s="9">
        <v>0</v>
      </c>
      <c r="K771" s="18">
        <v>9.4799999999999995E-2</v>
      </c>
      <c r="L771" s="8">
        <v>43.715400000000002</v>
      </c>
      <c r="M771" s="9">
        <v>69029</v>
      </c>
      <c r="N771" s="29">
        <v>11.395</v>
      </c>
      <c r="O771" s="30">
        <v>11.422499999999999</v>
      </c>
      <c r="P771" s="30">
        <v>10.692500000000001</v>
      </c>
      <c r="Q771" s="30">
        <v>10.7775</v>
      </c>
      <c r="R771" s="31">
        <v>-5.4199999999999998E-2</v>
      </c>
    </row>
    <row r="772" spans="1:18" x14ac:dyDescent="0.2">
      <c r="A772" s="11">
        <v>45105</v>
      </c>
      <c r="B772" s="5" t="s">
        <v>240</v>
      </c>
      <c r="C772" s="10">
        <v>45078</v>
      </c>
      <c r="D772" s="5" t="s">
        <v>187</v>
      </c>
      <c r="E772" s="18">
        <v>0.18029999999999999</v>
      </c>
      <c r="F772" s="8">
        <v>106.399</v>
      </c>
      <c r="G772" s="9">
        <v>166851</v>
      </c>
      <c r="H772" s="18">
        <v>0</v>
      </c>
      <c r="I772" s="8">
        <v>0</v>
      </c>
      <c r="J772" s="9">
        <v>0</v>
      </c>
      <c r="K772" s="18">
        <v>0.18029999999999999</v>
      </c>
      <c r="L772" s="8">
        <v>106.399</v>
      </c>
      <c r="M772" s="9">
        <v>166851</v>
      </c>
      <c r="N772" s="29">
        <v>10.7775</v>
      </c>
      <c r="O772" s="30">
        <v>11.535</v>
      </c>
      <c r="P772" s="30">
        <v>10.6525</v>
      </c>
      <c r="Q772" s="30">
        <v>10.887499999999999</v>
      </c>
      <c r="R772" s="31">
        <v>1.0200000000000001E-2</v>
      </c>
    </row>
    <row r="773" spans="1:18" x14ac:dyDescent="0.2">
      <c r="A773" s="11">
        <v>45107</v>
      </c>
      <c r="B773" s="5" t="s">
        <v>241</v>
      </c>
      <c r="C773" s="10">
        <v>45078</v>
      </c>
      <c r="D773" s="5" t="s">
        <v>187</v>
      </c>
      <c r="E773" s="18">
        <v>5.3958000000000004</v>
      </c>
      <c r="F773" s="8">
        <v>8280.0033999999996</v>
      </c>
      <c r="G773" s="9">
        <v>12836569</v>
      </c>
      <c r="H773" s="18">
        <v>0</v>
      </c>
      <c r="I773" s="8">
        <v>0</v>
      </c>
      <c r="J773" s="9">
        <v>0</v>
      </c>
      <c r="K773" s="18">
        <v>5.3958000000000004</v>
      </c>
      <c r="L773" s="8">
        <v>8280.0033999999996</v>
      </c>
      <c r="M773" s="9">
        <v>12836569</v>
      </c>
      <c r="N773" s="29">
        <v>10.887499999999999</v>
      </c>
      <c r="O773" s="30">
        <v>11.215</v>
      </c>
      <c r="P773" s="30">
        <v>10.07</v>
      </c>
      <c r="Q773" s="30">
        <v>10.8</v>
      </c>
      <c r="R773" s="31">
        <v>-8.0000000000000002E-3</v>
      </c>
    </row>
    <row r="774" spans="1:18" x14ac:dyDescent="0.2">
      <c r="A774" s="11">
        <v>45110</v>
      </c>
      <c r="B774" s="5" t="s">
        <v>244</v>
      </c>
      <c r="C774" s="10">
        <v>45108</v>
      </c>
      <c r="D774" s="5" t="s">
        <v>188</v>
      </c>
      <c r="E774" s="18">
        <v>0.12820000000000001</v>
      </c>
      <c r="F774" s="8">
        <v>36.2928</v>
      </c>
      <c r="G774" s="9">
        <v>55893</v>
      </c>
      <c r="H774" s="18">
        <v>0</v>
      </c>
      <c r="I774" s="8">
        <v>0</v>
      </c>
      <c r="J774" s="9">
        <v>0</v>
      </c>
      <c r="K774" s="18">
        <v>0.12820000000000001</v>
      </c>
      <c r="L774" s="8">
        <v>36.2928</v>
      </c>
      <c r="M774" s="9">
        <v>55893</v>
      </c>
      <c r="N774" s="29">
        <v>10.8</v>
      </c>
      <c r="O774" s="30">
        <v>12.03</v>
      </c>
      <c r="P774" s="30">
        <v>10.8</v>
      </c>
      <c r="Q774" s="30">
        <v>11.54</v>
      </c>
      <c r="R774" s="31">
        <v>6.8500000000000005E-2</v>
      </c>
    </row>
    <row r="775" spans="1:18" x14ac:dyDescent="0.2">
      <c r="A775" s="11">
        <v>45111</v>
      </c>
      <c r="B775" s="5" t="s">
        <v>242</v>
      </c>
      <c r="C775" s="10">
        <v>45108</v>
      </c>
      <c r="D775" s="5" t="s">
        <v>188</v>
      </c>
      <c r="E775" s="18">
        <v>8.4699999999999998E-2</v>
      </c>
      <c r="F775" s="8">
        <v>30.126000000000001</v>
      </c>
      <c r="G775" s="9">
        <v>46187</v>
      </c>
      <c r="H775" s="18">
        <v>0</v>
      </c>
      <c r="I775" s="8">
        <v>0</v>
      </c>
      <c r="J775" s="9">
        <v>0</v>
      </c>
      <c r="K775" s="18">
        <v>8.4699999999999998E-2</v>
      </c>
      <c r="L775" s="8">
        <v>30.126000000000001</v>
      </c>
      <c r="M775" s="9">
        <v>46187</v>
      </c>
      <c r="N775" s="29">
        <v>11.54</v>
      </c>
      <c r="O775" s="30">
        <v>11.99</v>
      </c>
      <c r="P775" s="30">
        <v>11.522500000000001</v>
      </c>
      <c r="Q775" s="30">
        <v>11.7</v>
      </c>
      <c r="R775" s="31">
        <v>1.3899999999999999E-2</v>
      </c>
    </row>
    <row r="776" spans="1:18" x14ac:dyDescent="0.2">
      <c r="A776" s="11">
        <v>45112</v>
      </c>
      <c r="B776" s="5" t="s">
        <v>240</v>
      </c>
      <c r="C776" s="10">
        <v>45108</v>
      </c>
      <c r="D776" s="5" t="s">
        <v>188</v>
      </c>
      <c r="E776" s="18">
        <v>0.1308</v>
      </c>
      <c r="F776" s="8">
        <v>57.625700000000002</v>
      </c>
      <c r="G776" s="9">
        <v>87996</v>
      </c>
      <c r="H776" s="18">
        <v>0</v>
      </c>
      <c r="I776" s="8">
        <v>0</v>
      </c>
      <c r="J776" s="9">
        <v>0</v>
      </c>
      <c r="K776" s="18">
        <v>0.1308</v>
      </c>
      <c r="L776" s="8">
        <v>57.625700000000002</v>
      </c>
      <c r="M776" s="9">
        <v>87996</v>
      </c>
      <c r="N776" s="29">
        <v>11.7</v>
      </c>
      <c r="O776" s="30">
        <v>12.21</v>
      </c>
      <c r="P776" s="30">
        <v>11.567500000000001</v>
      </c>
      <c r="Q776" s="30">
        <v>11.8825</v>
      </c>
      <c r="R776" s="31">
        <v>1.5599999999999999E-2</v>
      </c>
    </row>
    <row r="777" spans="1:18" x14ac:dyDescent="0.2">
      <c r="A777" s="11">
        <v>45113</v>
      </c>
      <c r="B777" s="5" t="s">
        <v>243</v>
      </c>
      <c r="C777" s="10">
        <v>45108</v>
      </c>
      <c r="D777" s="5" t="s">
        <v>188</v>
      </c>
      <c r="E777" s="18">
        <v>0.26250000000000001</v>
      </c>
      <c r="F777" s="8">
        <v>193.54660000000001</v>
      </c>
      <c r="G777" s="9">
        <v>294556</v>
      </c>
      <c r="H777" s="18">
        <v>0</v>
      </c>
      <c r="I777" s="8">
        <v>0</v>
      </c>
      <c r="J777" s="9">
        <v>0</v>
      </c>
      <c r="K777" s="18">
        <v>0.26250000000000001</v>
      </c>
      <c r="L777" s="8">
        <v>193.54660000000001</v>
      </c>
      <c r="M777" s="9">
        <v>294556</v>
      </c>
      <c r="N777" s="29">
        <v>11.8825</v>
      </c>
      <c r="O777" s="30">
        <v>12.205</v>
      </c>
      <c r="P777" s="30">
        <v>11.7775</v>
      </c>
      <c r="Q777" s="30">
        <v>11.84</v>
      </c>
      <c r="R777" s="31">
        <v>-3.5999999999999999E-3</v>
      </c>
    </row>
    <row r="778" spans="1:18" x14ac:dyDescent="0.2">
      <c r="A778" s="11">
        <v>45114</v>
      </c>
      <c r="B778" s="5" t="s">
        <v>241</v>
      </c>
      <c r="C778" s="10">
        <v>45108</v>
      </c>
      <c r="D778" s="5" t="s">
        <v>188</v>
      </c>
      <c r="E778" s="18">
        <v>9.6489999999999991</v>
      </c>
      <c r="F778" s="8">
        <v>13582.2726</v>
      </c>
      <c r="G778" s="9">
        <v>20724018</v>
      </c>
      <c r="H778" s="18">
        <v>0</v>
      </c>
      <c r="I778" s="8">
        <v>0</v>
      </c>
      <c r="J778" s="9">
        <v>0</v>
      </c>
      <c r="K778" s="18">
        <v>9.6489999999999991</v>
      </c>
      <c r="L778" s="8">
        <v>13582.2726</v>
      </c>
      <c r="M778" s="9">
        <v>20724018</v>
      </c>
      <c r="N778" s="29">
        <v>11.84</v>
      </c>
      <c r="O778" s="30">
        <v>12.0725</v>
      </c>
      <c r="P778" s="30">
        <v>11.08</v>
      </c>
      <c r="Q778" s="30">
        <v>11.532500000000001</v>
      </c>
      <c r="R778" s="31">
        <v>-2.5999999999999999E-2</v>
      </c>
    </row>
    <row r="779" spans="1:18" x14ac:dyDescent="0.2">
      <c r="A779" s="11">
        <v>45117</v>
      </c>
      <c r="B779" s="5" t="s">
        <v>244</v>
      </c>
      <c r="C779" s="10">
        <v>45108</v>
      </c>
      <c r="D779" s="5" t="s">
        <v>188</v>
      </c>
      <c r="E779" s="18">
        <v>0.27300000000000002</v>
      </c>
      <c r="F779" s="8">
        <v>82.348299999999995</v>
      </c>
      <c r="G779" s="9">
        <v>125471</v>
      </c>
      <c r="H779" s="18">
        <v>0</v>
      </c>
      <c r="I779" s="8">
        <v>0</v>
      </c>
      <c r="J779" s="9">
        <v>0</v>
      </c>
      <c r="K779" s="18">
        <v>0.27300000000000002</v>
      </c>
      <c r="L779" s="8">
        <v>82.348299999999995</v>
      </c>
      <c r="M779" s="9">
        <v>125471</v>
      </c>
      <c r="N779" s="29">
        <v>11.532500000000001</v>
      </c>
      <c r="O779" s="30">
        <v>12.01</v>
      </c>
      <c r="P779" s="30">
        <v>11.36</v>
      </c>
      <c r="Q779" s="30">
        <v>11.4625</v>
      </c>
      <c r="R779" s="31">
        <v>-6.1000000000000004E-3</v>
      </c>
    </row>
    <row r="780" spans="1:18" x14ac:dyDescent="0.2">
      <c r="A780" s="11">
        <v>45118</v>
      </c>
      <c r="B780" s="5" t="s">
        <v>242</v>
      </c>
      <c r="C780" s="10">
        <v>45108</v>
      </c>
      <c r="D780" s="5" t="s">
        <v>188</v>
      </c>
      <c r="E780" s="18">
        <v>0.16239999999999999</v>
      </c>
      <c r="F780" s="8">
        <v>62.922199999999997</v>
      </c>
      <c r="G780" s="9">
        <v>95526</v>
      </c>
      <c r="H780" s="18">
        <v>0</v>
      </c>
      <c r="I780" s="8">
        <v>0</v>
      </c>
      <c r="J780" s="9">
        <v>0</v>
      </c>
      <c r="K780" s="18">
        <v>0.16239999999999999</v>
      </c>
      <c r="L780" s="8">
        <v>62.922199999999997</v>
      </c>
      <c r="M780" s="9">
        <v>95526</v>
      </c>
      <c r="N780" s="29">
        <v>11.4625</v>
      </c>
      <c r="O780" s="30">
        <v>11.4625</v>
      </c>
      <c r="P780" s="30">
        <v>10.945</v>
      </c>
      <c r="Q780" s="30">
        <v>11.012499999999999</v>
      </c>
      <c r="R780" s="31">
        <v>-3.9300000000000002E-2</v>
      </c>
    </row>
    <row r="781" spans="1:18" x14ac:dyDescent="0.2">
      <c r="A781" s="11">
        <v>45119</v>
      </c>
      <c r="B781" s="5" t="s">
        <v>240</v>
      </c>
      <c r="C781" s="10">
        <v>45108</v>
      </c>
      <c r="D781" s="5" t="s">
        <v>188</v>
      </c>
      <c r="E781" s="18">
        <v>0.25119999999999998</v>
      </c>
      <c r="F781" s="8">
        <v>104.7201</v>
      </c>
      <c r="G781" s="9">
        <v>159309</v>
      </c>
      <c r="H781" s="18">
        <v>0</v>
      </c>
      <c r="I781" s="8">
        <v>0</v>
      </c>
      <c r="J781" s="9">
        <v>0</v>
      </c>
      <c r="K781" s="18">
        <v>0.25119999999999998</v>
      </c>
      <c r="L781" s="8">
        <v>104.7201</v>
      </c>
      <c r="M781" s="9">
        <v>159309</v>
      </c>
      <c r="N781" s="29">
        <v>11.012499999999999</v>
      </c>
      <c r="O781" s="30">
        <v>11.2</v>
      </c>
      <c r="P781" s="30">
        <v>10.72</v>
      </c>
      <c r="Q781" s="30">
        <v>10.935</v>
      </c>
      <c r="R781" s="31">
        <v>-7.0000000000000001E-3</v>
      </c>
    </row>
    <row r="782" spans="1:18" x14ac:dyDescent="0.2">
      <c r="A782" s="11">
        <v>45120</v>
      </c>
      <c r="B782" s="5" t="s">
        <v>243</v>
      </c>
      <c r="C782" s="10">
        <v>45108</v>
      </c>
      <c r="D782" s="5" t="s">
        <v>188</v>
      </c>
      <c r="E782" s="18">
        <v>0.44230000000000003</v>
      </c>
      <c r="F782" s="8">
        <v>288.98230000000001</v>
      </c>
      <c r="G782" s="9">
        <v>438747</v>
      </c>
      <c r="H782" s="18">
        <v>0</v>
      </c>
      <c r="I782" s="8">
        <v>0</v>
      </c>
      <c r="J782" s="9">
        <v>0</v>
      </c>
      <c r="K782" s="18">
        <v>0.44230000000000003</v>
      </c>
      <c r="L782" s="8">
        <v>288.98230000000001</v>
      </c>
      <c r="M782" s="9">
        <v>438747</v>
      </c>
      <c r="N782" s="29">
        <v>10.935</v>
      </c>
      <c r="O782" s="30">
        <v>11.172499999999999</v>
      </c>
      <c r="P782" s="30">
        <v>10.695</v>
      </c>
      <c r="Q782" s="30">
        <v>10.9375</v>
      </c>
      <c r="R782" s="31">
        <v>2.0000000000000001E-4</v>
      </c>
    </row>
    <row r="783" spans="1:18" x14ac:dyDescent="0.2">
      <c r="A783" s="11">
        <v>45121</v>
      </c>
      <c r="B783" s="5" t="s">
        <v>241</v>
      </c>
      <c r="C783" s="10">
        <v>45108</v>
      </c>
      <c r="D783" s="5" t="s">
        <v>188</v>
      </c>
      <c r="E783" s="18">
        <v>11.1837</v>
      </c>
      <c r="F783" s="8">
        <v>17517.7179</v>
      </c>
      <c r="G783" s="9">
        <v>26614816</v>
      </c>
      <c r="H783" s="18">
        <v>0</v>
      </c>
      <c r="I783" s="8">
        <v>0</v>
      </c>
      <c r="J783" s="9">
        <v>0</v>
      </c>
      <c r="K783" s="18">
        <v>11.1837</v>
      </c>
      <c r="L783" s="8">
        <v>17517.7179</v>
      </c>
      <c r="M783" s="9">
        <v>26614816</v>
      </c>
      <c r="N783" s="29">
        <v>10.9375</v>
      </c>
      <c r="O783" s="30">
        <v>10.9375</v>
      </c>
      <c r="P783" s="30">
        <v>10.612500000000001</v>
      </c>
      <c r="Q783" s="30">
        <v>10.682499999999999</v>
      </c>
      <c r="R783" s="31">
        <v>-2.3300000000000001E-2</v>
      </c>
    </row>
    <row r="784" spans="1:18" x14ac:dyDescent="0.2">
      <c r="A784" s="11">
        <v>45124</v>
      </c>
      <c r="B784" s="5" t="s">
        <v>244</v>
      </c>
      <c r="C784" s="10">
        <v>45108</v>
      </c>
      <c r="D784" s="5" t="s">
        <v>188</v>
      </c>
      <c r="E784" s="18">
        <v>0.41139999999999999</v>
      </c>
      <c r="F784" s="8">
        <v>117.8137</v>
      </c>
      <c r="G784" s="9">
        <v>177336</v>
      </c>
      <c r="H784" s="18">
        <v>0</v>
      </c>
      <c r="I784" s="8">
        <v>0</v>
      </c>
      <c r="J784" s="9">
        <v>0</v>
      </c>
      <c r="K784" s="18">
        <v>0.41139999999999999</v>
      </c>
      <c r="L784" s="8">
        <v>117.8137</v>
      </c>
      <c r="M784" s="9">
        <v>177336</v>
      </c>
      <c r="N784" s="29">
        <v>10.682499999999999</v>
      </c>
      <c r="O784" s="30">
        <v>11.397500000000001</v>
      </c>
      <c r="P784" s="30">
        <v>9.8574999999999999</v>
      </c>
      <c r="Q784" s="30">
        <v>11.315</v>
      </c>
      <c r="R784" s="31">
        <v>5.9200000000000003E-2</v>
      </c>
    </row>
    <row r="785" spans="1:18" x14ac:dyDescent="0.2">
      <c r="A785" s="11">
        <v>45125</v>
      </c>
      <c r="B785" s="5" t="s">
        <v>242</v>
      </c>
      <c r="C785" s="10">
        <v>45108</v>
      </c>
      <c r="D785" s="5" t="s">
        <v>188</v>
      </c>
      <c r="E785" s="18">
        <v>0.25819999999999999</v>
      </c>
      <c r="F785" s="8">
        <v>68.759699999999995</v>
      </c>
      <c r="G785" s="9">
        <v>102993</v>
      </c>
      <c r="H785" s="18">
        <v>0</v>
      </c>
      <c r="I785" s="8">
        <v>0</v>
      </c>
      <c r="J785" s="9">
        <v>0</v>
      </c>
      <c r="K785" s="18">
        <v>0.25819999999999999</v>
      </c>
      <c r="L785" s="8">
        <v>68.759699999999995</v>
      </c>
      <c r="M785" s="9">
        <v>102993</v>
      </c>
      <c r="N785" s="29">
        <v>11.315</v>
      </c>
      <c r="O785" s="30">
        <v>12.02</v>
      </c>
      <c r="P785" s="30">
        <v>11.067500000000001</v>
      </c>
      <c r="Q785" s="30">
        <v>11.71</v>
      </c>
      <c r="R785" s="31">
        <v>3.49E-2</v>
      </c>
    </row>
    <row r="786" spans="1:18" x14ac:dyDescent="0.2">
      <c r="A786" s="11">
        <v>45126</v>
      </c>
      <c r="B786" s="5" t="s">
        <v>240</v>
      </c>
      <c r="C786" s="10">
        <v>45108</v>
      </c>
      <c r="D786" s="5" t="s">
        <v>188</v>
      </c>
      <c r="E786" s="18">
        <v>0.43259999999999998</v>
      </c>
      <c r="F786" s="8">
        <v>140.53559999999999</v>
      </c>
      <c r="G786" s="9">
        <v>210031</v>
      </c>
      <c r="H786" s="18">
        <v>0</v>
      </c>
      <c r="I786" s="8">
        <v>0</v>
      </c>
      <c r="J786" s="9">
        <v>0</v>
      </c>
      <c r="K786" s="18">
        <v>0.43259999999999998</v>
      </c>
      <c r="L786" s="8">
        <v>140.53559999999999</v>
      </c>
      <c r="M786" s="9">
        <v>210031</v>
      </c>
      <c r="N786" s="29">
        <v>11.71</v>
      </c>
      <c r="O786" s="30">
        <v>11.9375</v>
      </c>
      <c r="P786" s="30">
        <v>11.54</v>
      </c>
      <c r="Q786" s="30">
        <v>11.6</v>
      </c>
      <c r="R786" s="31">
        <v>-9.4000000000000004E-3</v>
      </c>
    </row>
    <row r="787" spans="1:18" x14ac:dyDescent="0.2">
      <c r="A787" s="11">
        <v>45127</v>
      </c>
      <c r="B787" s="5" t="s">
        <v>243</v>
      </c>
      <c r="C787" s="10">
        <v>45108</v>
      </c>
      <c r="D787" s="5" t="s">
        <v>188</v>
      </c>
      <c r="E787" s="18">
        <v>0.57940000000000003</v>
      </c>
      <c r="F787" s="8">
        <v>298.49990000000003</v>
      </c>
      <c r="G787" s="9">
        <v>443777</v>
      </c>
      <c r="H787" s="18">
        <v>0</v>
      </c>
      <c r="I787" s="8">
        <v>0</v>
      </c>
      <c r="J787" s="9">
        <v>0</v>
      </c>
      <c r="K787" s="18">
        <v>0.57940000000000003</v>
      </c>
      <c r="L787" s="8">
        <v>298.49990000000003</v>
      </c>
      <c r="M787" s="9">
        <v>443777</v>
      </c>
      <c r="N787" s="29">
        <v>11.6</v>
      </c>
      <c r="O787" s="30">
        <v>12.255000000000001</v>
      </c>
      <c r="P787" s="30">
        <v>11.37</v>
      </c>
      <c r="Q787" s="30">
        <v>11.785</v>
      </c>
      <c r="R787" s="31">
        <v>1.5900000000000001E-2</v>
      </c>
    </row>
    <row r="788" spans="1:18" x14ac:dyDescent="0.2">
      <c r="A788" s="11">
        <v>45128</v>
      </c>
      <c r="B788" s="5" t="s">
        <v>241</v>
      </c>
      <c r="C788" s="10">
        <v>45108</v>
      </c>
      <c r="D788" s="5" t="s">
        <v>188</v>
      </c>
      <c r="E788" s="18">
        <v>19.1967</v>
      </c>
      <c r="F788" s="8">
        <v>28011.758099999999</v>
      </c>
      <c r="G788" s="9">
        <v>41880523</v>
      </c>
      <c r="H788" s="18">
        <v>0</v>
      </c>
      <c r="I788" s="8">
        <v>0</v>
      </c>
      <c r="J788" s="9">
        <v>0</v>
      </c>
      <c r="K788" s="18">
        <v>19.1967</v>
      </c>
      <c r="L788" s="8">
        <v>28011.758099999999</v>
      </c>
      <c r="M788" s="9">
        <v>41880523</v>
      </c>
      <c r="N788" s="29">
        <v>11.785</v>
      </c>
      <c r="O788" s="30">
        <v>12.032500000000001</v>
      </c>
      <c r="P788" s="30">
        <v>11.06</v>
      </c>
      <c r="Q788" s="30">
        <v>11.484999999999999</v>
      </c>
      <c r="R788" s="31">
        <v>-2.5499999999999998E-2</v>
      </c>
    </row>
    <row r="789" spans="1:18" x14ac:dyDescent="0.2">
      <c r="A789" s="11">
        <v>45131</v>
      </c>
      <c r="B789" s="5" t="s">
        <v>244</v>
      </c>
      <c r="C789" s="10">
        <v>45108</v>
      </c>
      <c r="D789" s="5" t="s">
        <v>188</v>
      </c>
      <c r="E789" s="18">
        <v>0.35830000000000001</v>
      </c>
      <c r="F789" s="8">
        <v>91.453800000000001</v>
      </c>
      <c r="G789" s="9">
        <v>136228</v>
      </c>
      <c r="H789" s="18">
        <v>0</v>
      </c>
      <c r="I789" s="8">
        <v>0</v>
      </c>
      <c r="J789" s="9">
        <v>0</v>
      </c>
      <c r="K789" s="18">
        <v>0.35830000000000001</v>
      </c>
      <c r="L789" s="8">
        <v>91.453800000000001</v>
      </c>
      <c r="M789" s="9">
        <v>136228</v>
      </c>
      <c r="N789" s="29">
        <v>11.484999999999999</v>
      </c>
      <c r="O789" s="30">
        <v>11.994999999999999</v>
      </c>
      <c r="P789" s="30">
        <v>10.5375</v>
      </c>
      <c r="Q789" s="30">
        <v>11.6525</v>
      </c>
      <c r="R789" s="31">
        <v>1.46E-2</v>
      </c>
    </row>
    <row r="790" spans="1:18" x14ac:dyDescent="0.2">
      <c r="A790" s="11">
        <v>45132</v>
      </c>
      <c r="B790" s="5" t="s">
        <v>242</v>
      </c>
      <c r="C790" s="10">
        <v>45108</v>
      </c>
      <c r="D790" s="5" t="s">
        <v>188</v>
      </c>
      <c r="E790" s="18">
        <v>0.31080000000000002</v>
      </c>
      <c r="F790" s="8">
        <v>87.215100000000007</v>
      </c>
      <c r="G790" s="9">
        <v>130421</v>
      </c>
      <c r="H790" s="18">
        <v>0</v>
      </c>
      <c r="I790" s="8">
        <v>0</v>
      </c>
      <c r="J790" s="9">
        <v>0</v>
      </c>
      <c r="K790" s="18">
        <v>0.31080000000000002</v>
      </c>
      <c r="L790" s="8">
        <v>87.215100000000007</v>
      </c>
      <c r="M790" s="9">
        <v>130421</v>
      </c>
      <c r="N790" s="29">
        <v>11.6525</v>
      </c>
      <c r="O790" s="30">
        <v>11.6525</v>
      </c>
      <c r="P790" s="30">
        <v>10.112500000000001</v>
      </c>
      <c r="Q790" s="30">
        <v>10.2425</v>
      </c>
      <c r="R790" s="31">
        <v>-0.121</v>
      </c>
    </row>
    <row r="791" spans="1:18" x14ac:dyDescent="0.2">
      <c r="A791" s="11">
        <v>45133</v>
      </c>
      <c r="B791" s="5" t="s">
        <v>240</v>
      </c>
      <c r="C791" s="10">
        <v>45108</v>
      </c>
      <c r="D791" s="5" t="s">
        <v>188</v>
      </c>
      <c r="E791" s="18">
        <v>0.40050000000000002</v>
      </c>
      <c r="F791" s="8">
        <v>142.67070000000001</v>
      </c>
      <c r="G791" s="9">
        <v>213051</v>
      </c>
      <c r="H791" s="18">
        <v>0</v>
      </c>
      <c r="I791" s="8">
        <v>0</v>
      </c>
      <c r="J791" s="9">
        <v>0</v>
      </c>
      <c r="K791" s="18">
        <v>0.40050000000000002</v>
      </c>
      <c r="L791" s="8">
        <v>142.67070000000001</v>
      </c>
      <c r="M791" s="9">
        <v>213051</v>
      </c>
      <c r="N791" s="29">
        <v>10.2425</v>
      </c>
      <c r="O791" s="30">
        <v>10.862500000000001</v>
      </c>
      <c r="P791" s="30">
        <v>10.217499999999999</v>
      </c>
      <c r="Q791" s="30">
        <v>10.4575</v>
      </c>
      <c r="R791" s="31">
        <v>2.1000000000000001E-2</v>
      </c>
    </row>
    <row r="792" spans="1:18" x14ac:dyDescent="0.2">
      <c r="A792" s="11">
        <v>45134</v>
      </c>
      <c r="B792" s="5" t="s">
        <v>243</v>
      </c>
      <c r="C792" s="10">
        <v>45108</v>
      </c>
      <c r="D792" s="5" t="s">
        <v>188</v>
      </c>
      <c r="E792" s="18">
        <v>0.61509999999999998</v>
      </c>
      <c r="F792" s="8">
        <v>342.51729999999998</v>
      </c>
      <c r="G792" s="9">
        <v>512836</v>
      </c>
      <c r="H792" s="18">
        <v>0</v>
      </c>
      <c r="I792" s="8">
        <v>0</v>
      </c>
      <c r="J792" s="9">
        <v>0</v>
      </c>
      <c r="K792" s="18">
        <v>0.61509999999999998</v>
      </c>
      <c r="L792" s="8">
        <v>342.51729999999998</v>
      </c>
      <c r="M792" s="9">
        <v>512836</v>
      </c>
      <c r="N792" s="29">
        <v>10.4575</v>
      </c>
      <c r="O792" s="30">
        <v>10.9825</v>
      </c>
      <c r="P792" s="30">
        <v>9.8874999999999993</v>
      </c>
      <c r="Q792" s="30">
        <v>10.512499999999999</v>
      </c>
      <c r="R792" s="31">
        <v>5.3E-3</v>
      </c>
    </row>
    <row r="793" spans="1:18" x14ac:dyDescent="0.2">
      <c r="A793" s="11">
        <v>45135</v>
      </c>
      <c r="B793" s="5" t="s">
        <v>241</v>
      </c>
      <c r="C793" s="10">
        <v>45108</v>
      </c>
      <c r="D793" s="5" t="s">
        <v>188</v>
      </c>
      <c r="E793" s="18">
        <v>17.921199999999999</v>
      </c>
      <c r="F793" s="8">
        <v>30156.13</v>
      </c>
      <c r="G793" s="9">
        <v>45615020</v>
      </c>
      <c r="H793" s="18">
        <v>0</v>
      </c>
      <c r="I793" s="8">
        <v>0</v>
      </c>
      <c r="J793" s="9">
        <v>0</v>
      </c>
      <c r="K793" s="18">
        <v>17.921199999999999</v>
      </c>
      <c r="L793" s="8">
        <v>30156.13</v>
      </c>
      <c r="M793" s="9">
        <v>45615020</v>
      </c>
      <c r="N793" s="29">
        <v>10.512499999999999</v>
      </c>
      <c r="O793" s="30">
        <v>10.81</v>
      </c>
      <c r="P793" s="30">
        <v>10.035</v>
      </c>
      <c r="Q793" s="30">
        <v>10.135</v>
      </c>
      <c r="R793" s="31">
        <v>-3.5900000000000001E-2</v>
      </c>
    </row>
    <row r="794" spans="1:18" x14ac:dyDescent="0.2">
      <c r="A794" s="11">
        <v>45138</v>
      </c>
      <c r="B794" s="5" t="s">
        <v>244</v>
      </c>
      <c r="C794" s="10">
        <v>45108</v>
      </c>
      <c r="D794" s="5" t="s">
        <v>188</v>
      </c>
      <c r="E794" s="18">
        <v>0.31409999999999999</v>
      </c>
      <c r="F794" s="8">
        <v>87.044600000000003</v>
      </c>
      <c r="G794" s="9">
        <v>130695</v>
      </c>
      <c r="H794" s="18">
        <v>0</v>
      </c>
      <c r="I794" s="8">
        <v>0</v>
      </c>
      <c r="J794" s="9">
        <v>0</v>
      </c>
      <c r="K794" s="18">
        <v>0.31409999999999999</v>
      </c>
      <c r="L794" s="8">
        <v>87.044600000000003</v>
      </c>
      <c r="M794" s="9">
        <v>130695</v>
      </c>
      <c r="N794" s="29">
        <v>10.135</v>
      </c>
      <c r="O794" s="30">
        <v>11.1875</v>
      </c>
      <c r="P794" s="30">
        <v>10.135</v>
      </c>
      <c r="Q794" s="30">
        <v>10.4125</v>
      </c>
      <c r="R794" s="31">
        <v>2.7400000000000001E-2</v>
      </c>
    </row>
    <row r="795" spans="1:18" x14ac:dyDescent="0.2">
      <c r="A795" s="11">
        <v>45139</v>
      </c>
      <c r="B795" s="5" t="s">
        <v>242</v>
      </c>
      <c r="C795" s="10">
        <v>45139</v>
      </c>
      <c r="D795" s="5" t="s">
        <v>188</v>
      </c>
      <c r="E795" s="18">
        <v>0.32050000000000001</v>
      </c>
      <c r="F795" s="8">
        <v>110.71210000000001</v>
      </c>
      <c r="G795" s="9">
        <v>165852</v>
      </c>
      <c r="H795" s="18">
        <v>0</v>
      </c>
      <c r="I795" s="8">
        <v>0</v>
      </c>
      <c r="J795" s="9">
        <v>0</v>
      </c>
      <c r="K795" s="18">
        <v>0.32050000000000001</v>
      </c>
      <c r="L795" s="8">
        <v>110.71210000000001</v>
      </c>
      <c r="M795" s="9">
        <v>165852</v>
      </c>
      <c r="N795" s="29">
        <v>10.4125</v>
      </c>
      <c r="O795" s="30">
        <v>10.702500000000001</v>
      </c>
      <c r="P795" s="30">
        <v>10.195</v>
      </c>
      <c r="Q795" s="30">
        <v>10.282500000000001</v>
      </c>
      <c r="R795" s="31">
        <v>-1.2500000000000001E-2</v>
      </c>
    </row>
    <row r="796" spans="1:18" x14ac:dyDescent="0.2">
      <c r="A796" s="11">
        <v>45140</v>
      </c>
      <c r="B796" s="5" t="s">
        <v>240</v>
      </c>
      <c r="C796" s="10">
        <v>45139</v>
      </c>
      <c r="D796" s="5" t="s">
        <v>188</v>
      </c>
      <c r="E796" s="18">
        <v>0.91510000000000002</v>
      </c>
      <c r="F796" s="8">
        <v>347.16329999999999</v>
      </c>
      <c r="G796" s="9">
        <v>524285</v>
      </c>
      <c r="H796" s="18">
        <v>0</v>
      </c>
      <c r="I796" s="8">
        <v>0</v>
      </c>
      <c r="J796" s="9">
        <v>0</v>
      </c>
      <c r="K796" s="18">
        <v>0.91510000000000002</v>
      </c>
      <c r="L796" s="8">
        <v>347.16329999999999</v>
      </c>
      <c r="M796" s="9">
        <v>524285</v>
      </c>
      <c r="N796" s="29">
        <v>10.282500000000001</v>
      </c>
      <c r="O796" s="30">
        <v>11.805</v>
      </c>
      <c r="P796" s="30">
        <v>9.9499999999999993</v>
      </c>
      <c r="Q796" s="30">
        <v>11.2775</v>
      </c>
      <c r="R796" s="31">
        <v>9.6799999999999997E-2</v>
      </c>
    </row>
    <row r="797" spans="1:18" x14ac:dyDescent="0.2">
      <c r="A797" s="11">
        <v>45141</v>
      </c>
      <c r="B797" s="5" t="s">
        <v>243</v>
      </c>
      <c r="C797" s="10">
        <v>45139</v>
      </c>
      <c r="D797" s="5" t="s">
        <v>188</v>
      </c>
      <c r="E797" s="18">
        <v>1.2205999999999999</v>
      </c>
      <c r="F797" s="8">
        <v>738.1807</v>
      </c>
      <c r="G797" s="9">
        <v>1124433</v>
      </c>
      <c r="H797" s="18">
        <v>0</v>
      </c>
      <c r="I797" s="8">
        <v>0</v>
      </c>
      <c r="J797" s="9">
        <v>0</v>
      </c>
      <c r="K797" s="18">
        <v>1.2205999999999999</v>
      </c>
      <c r="L797" s="8">
        <v>738.1807</v>
      </c>
      <c r="M797" s="9">
        <v>1124433</v>
      </c>
      <c r="N797" s="29">
        <v>11.2775</v>
      </c>
      <c r="O797" s="30">
        <v>11.96</v>
      </c>
      <c r="P797" s="30">
        <v>10.9825</v>
      </c>
      <c r="Q797" s="30">
        <v>11.185</v>
      </c>
      <c r="R797" s="31">
        <v>-8.2000000000000007E-3</v>
      </c>
    </row>
    <row r="798" spans="1:18" x14ac:dyDescent="0.2">
      <c r="A798" s="11">
        <v>45142</v>
      </c>
      <c r="B798" s="5" t="s">
        <v>241</v>
      </c>
      <c r="C798" s="10">
        <v>45139</v>
      </c>
      <c r="D798" s="5" t="s">
        <v>188</v>
      </c>
      <c r="E798" s="18">
        <v>26.604399999999998</v>
      </c>
      <c r="F798" s="8">
        <v>44193.506800000003</v>
      </c>
      <c r="G798" s="9">
        <v>67336532</v>
      </c>
      <c r="H798" s="18">
        <v>0</v>
      </c>
      <c r="I798" s="8">
        <v>0</v>
      </c>
      <c r="J798" s="9">
        <v>0</v>
      </c>
      <c r="K798" s="18">
        <v>26.604399999999998</v>
      </c>
      <c r="L798" s="8">
        <v>44193.506800000003</v>
      </c>
      <c r="M798" s="9">
        <v>67336532</v>
      </c>
      <c r="N798" s="29">
        <v>11.185</v>
      </c>
      <c r="O798" s="30">
        <v>11.185</v>
      </c>
      <c r="P798" s="30">
        <v>10.4825</v>
      </c>
      <c r="Q798" s="30">
        <v>10.5725</v>
      </c>
      <c r="R798" s="31">
        <v>-5.4800000000000001E-2</v>
      </c>
    </row>
    <row r="799" spans="1:18" x14ac:dyDescent="0.2">
      <c r="A799" s="11">
        <v>45145</v>
      </c>
      <c r="B799" s="5" t="s">
        <v>244</v>
      </c>
      <c r="C799" s="10">
        <v>45139</v>
      </c>
      <c r="D799" s="5" t="s">
        <v>188</v>
      </c>
      <c r="E799" s="18">
        <v>0.5212</v>
      </c>
      <c r="F799" s="8">
        <v>138.1113</v>
      </c>
      <c r="G799" s="9">
        <v>208900</v>
      </c>
      <c r="H799" s="18">
        <v>0</v>
      </c>
      <c r="I799" s="8">
        <v>0</v>
      </c>
      <c r="J799" s="9">
        <v>0</v>
      </c>
      <c r="K799" s="18">
        <v>0.5212</v>
      </c>
      <c r="L799" s="8">
        <v>138.1113</v>
      </c>
      <c r="M799" s="9">
        <v>208900</v>
      </c>
      <c r="N799" s="29">
        <v>10.5725</v>
      </c>
      <c r="O799" s="30">
        <v>11.4175</v>
      </c>
      <c r="P799" s="30">
        <v>10.4025</v>
      </c>
      <c r="Q799" s="30">
        <v>11.102499999999999</v>
      </c>
      <c r="R799" s="31">
        <v>5.0099999999999999E-2</v>
      </c>
    </row>
    <row r="800" spans="1:18" x14ac:dyDescent="0.2">
      <c r="A800" s="11">
        <v>45146</v>
      </c>
      <c r="B800" s="5" t="s">
        <v>242</v>
      </c>
      <c r="C800" s="10">
        <v>45139</v>
      </c>
      <c r="D800" s="5" t="s">
        <v>188</v>
      </c>
      <c r="E800" s="18">
        <v>0.42530000000000001</v>
      </c>
      <c r="F800" s="8">
        <v>135.0085</v>
      </c>
      <c r="G800" s="9">
        <v>204315</v>
      </c>
      <c r="H800" s="18">
        <v>0</v>
      </c>
      <c r="I800" s="8">
        <v>0</v>
      </c>
      <c r="J800" s="9">
        <v>0</v>
      </c>
      <c r="K800" s="18">
        <v>0.42530000000000001</v>
      </c>
      <c r="L800" s="8">
        <v>135.0085</v>
      </c>
      <c r="M800" s="9">
        <v>204315</v>
      </c>
      <c r="N800" s="29">
        <v>11.102499999999999</v>
      </c>
      <c r="O800" s="30">
        <v>11.53</v>
      </c>
      <c r="P800" s="30">
        <v>11.102499999999999</v>
      </c>
      <c r="Q800" s="30">
        <v>11.324999999999999</v>
      </c>
      <c r="R800" s="31">
        <v>0.02</v>
      </c>
    </row>
    <row r="801" spans="1:18" x14ac:dyDescent="0.2">
      <c r="A801" s="11">
        <v>45147</v>
      </c>
      <c r="B801" s="5" t="s">
        <v>240</v>
      </c>
      <c r="C801" s="10">
        <v>45139</v>
      </c>
      <c r="D801" s="5" t="s">
        <v>188</v>
      </c>
      <c r="E801" s="18">
        <v>0.80710000000000004</v>
      </c>
      <c r="F801" s="8">
        <v>342.18509999999998</v>
      </c>
      <c r="G801" s="9">
        <v>518952</v>
      </c>
      <c r="H801" s="18">
        <v>0</v>
      </c>
      <c r="I801" s="8">
        <v>0</v>
      </c>
      <c r="J801" s="9">
        <v>0</v>
      </c>
      <c r="K801" s="18">
        <v>0.80710000000000004</v>
      </c>
      <c r="L801" s="8">
        <v>342.18509999999998</v>
      </c>
      <c r="M801" s="9">
        <v>518952</v>
      </c>
      <c r="N801" s="29">
        <v>11.324999999999999</v>
      </c>
      <c r="O801" s="30">
        <v>11.765000000000001</v>
      </c>
      <c r="P801" s="30">
        <v>10.484999999999999</v>
      </c>
      <c r="Q801" s="30">
        <v>11.14</v>
      </c>
      <c r="R801" s="31">
        <v>-1.6299999999999999E-2</v>
      </c>
    </row>
    <row r="802" spans="1:18" x14ac:dyDescent="0.2">
      <c r="A802" s="11">
        <v>45148</v>
      </c>
      <c r="B802" s="5" t="s">
        <v>243</v>
      </c>
      <c r="C802" s="10">
        <v>45139</v>
      </c>
      <c r="D802" s="5" t="s">
        <v>188</v>
      </c>
      <c r="E802" s="18">
        <v>1.1056999999999999</v>
      </c>
      <c r="F802" s="8">
        <v>748.61540000000002</v>
      </c>
      <c r="G802" s="9">
        <v>1135857</v>
      </c>
      <c r="H802" s="18">
        <v>0</v>
      </c>
      <c r="I802" s="8">
        <v>0</v>
      </c>
      <c r="J802" s="9">
        <v>0</v>
      </c>
      <c r="K802" s="18">
        <v>1.1056999999999999</v>
      </c>
      <c r="L802" s="8">
        <v>748.61540000000002</v>
      </c>
      <c r="M802" s="9">
        <v>1135857</v>
      </c>
      <c r="N802" s="29">
        <v>11.14</v>
      </c>
      <c r="O802" s="30">
        <v>11.91</v>
      </c>
      <c r="P802" s="30">
        <v>10.6275</v>
      </c>
      <c r="Q802" s="30">
        <v>11.4</v>
      </c>
      <c r="R802" s="31">
        <v>2.3300000000000001E-2</v>
      </c>
    </row>
    <row r="803" spans="1:18" x14ac:dyDescent="0.2">
      <c r="A803" s="11">
        <v>45149</v>
      </c>
      <c r="B803" s="5" t="s">
        <v>241</v>
      </c>
      <c r="C803" s="10">
        <v>45139</v>
      </c>
      <c r="D803" s="5" t="s">
        <v>188</v>
      </c>
      <c r="E803" s="18">
        <v>24.161100000000001</v>
      </c>
      <c r="F803" s="8">
        <v>46469.017800000001</v>
      </c>
      <c r="G803" s="9">
        <v>70991167</v>
      </c>
      <c r="H803" s="18">
        <v>0</v>
      </c>
      <c r="I803" s="8">
        <v>0</v>
      </c>
      <c r="J803" s="9">
        <v>0</v>
      </c>
      <c r="K803" s="18">
        <v>24.161100000000001</v>
      </c>
      <c r="L803" s="8">
        <v>46469.017800000001</v>
      </c>
      <c r="M803" s="9">
        <v>70991167</v>
      </c>
      <c r="N803" s="29">
        <v>11.4</v>
      </c>
      <c r="O803" s="30">
        <v>11.865</v>
      </c>
      <c r="P803" s="30">
        <v>11.355</v>
      </c>
      <c r="Q803" s="30">
        <v>11.522500000000001</v>
      </c>
      <c r="R803" s="31">
        <v>1.0699999999999999E-2</v>
      </c>
    </row>
    <row r="804" spans="1:18" x14ac:dyDescent="0.2">
      <c r="A804" s="11">
        <v>45152</v>
      </c>
      <c r="B804" s="5" t="s">
        <v>244</v>
      </c>
      <c r="C804" s="10">
        <v>45139</v>
      </c>
      <c r="D804" s="5" t="s">
        <v>188</v>
      </c>
      <c r="E804" s="18">
        <v>0.49469999999999997</v>
      </c>
      <c r="F804" s="8">
        <v>156.3467</v>
      </c>
      <c r="G804" s="9">
        <v>238993</v>
      </c>
      <c r="H804" s="18">
        <v>0</v>
      </c>
      <c r="I804" s="8">
        <v>0</v>
      </c>
      <c r="J804" s="9">
        <v>0</v>
      </c>
      <c r="K804" s="18">
        <v>0.49469999999999997</v>
      </c>
      <c r="L804" s="8">
        <v>156.3467</v>
      </c>
      <c r="M804" s="9">
        <v>238993</v>
      </c>
      <c r="N804" s="29">
        <v>11.522500000000001</v>
      </c>
      <c r="O804" s="30">
        <v>12.755000000000001</v>
      </c>
      <c r="P804" s="30">
        <v>10.477499999999999</v>
      </c>
      <c r="Q804" s="30">
        <v>11.994999999999999</v>
      </c>
      <c r="R804" s="31">
        <v>4.1000000000000002E-2</v>
      </c>
    </row>
    <row r="805" spans="1:18" x14ac:dyDescent="0.2">
      <c r="A805" s="11">
        <v>45154</v>
      </c>
      <c r="B805" s="5" t="s">
        <v>240</v>
      </c>
      <c r="C805" s="10">
        <v>45139</v>
      </c>
      <c r="D805" s="5" t="s">
        <v>188</v>
      </c>
      <c r="E805" s="18">
        <v>0.67910000000000004</v>
      </c>
      <c r="F805" s="8">
        <v>297.09359999999998</v>
      </c>
      <c r="G805" s="9">
        <v>453964</v>
      </c>
      <c r="H805" s="18">
        <v>0</v>
      </c>
      <c r="I805" s="8">
        <v>0</v>
      </c>
      <c r="J805" s="9">
        <v>0</v>
      </c>
      <c r="K805" s="18">
        <v>0.67910000000000004</v>
      </c>
      <c r="L805" s="8">
        <v>297.09359999999998</v>
      </c>
      <c r="M805" s="9">
        <v>453964</v>
      </c>
      <c r="N805" s="29">
        <v>11.994999999999999</v>
      </c>
      <c r="O805" s="30">
        <v>12.682499999999999</v>
      </c>
      <c r="P805" s="30">
        <v>11.994999999999999</v>
      </c>
      <c r="Q805" s="30">
        <v>12.125</v>
      </c>
      <c r="R805" s="31">
        <v>1.0800000000000001E-2</v>
      </c>
    </row>
    <row r="806" spans="1:18" x14ac:dyDescent="0.2">
      <c r="A806" s="11">
        <v>45155</v>
      </c>
      <c r="B806" s="5" t="s">
        <v>243</v>
      </c>
      <c r="C806" s="10">
        <v>45139</v>
      </c>
      <c r="D806" s="5" t="s">
        <v>188</v>
      </c>
      <c r="E806" s="18">
        <v>1.1583000000000001</v>
      </c>
      <c r="F806" s="8">
        <v>938.04669999999999</v>
      </c>
      <c r="G806" s="9">
        <v>1434047</v>
      </c>
      <c r="H806" s="18">
        <v>0</v>
      </c>
      <c r="I806" s="8">
        <v>0</v>
      </c>
      <c r="J806" s="9">
        <v>0</v>
      </c>
      <c r="K806" s="18">
        <v>1.1583000000000001</v>
      </c>
      <c r="L806" s="8">
        <v>938.04669999999999</v>
      </c>
      <c r="M806" s="9">
        <v>1434047</v>
      </c>
      <c r="N806" s="29">
        <v>12.125</v>
      </c>
      <c r="O806" s="30">
        <v>12.664999999999999</v>
      </c>
      <c r="P806" s="30">
        <v>12.112500000000001</v>
      </c>
      <c r="Q806" s="30">
        <v>12.24</v>
      </c>
      <c r="R806" s="31">
        <v>9.4999999999999998E-3</v>
      </c>
    </row>
    <row r="807" spans="1:18" x14ac:dyDescent="0.2">
      <c r="A807" s="11">
        <v>45156</v>
      </c>
      <c r="B807" s="5" t="s">
        <v>241</v>
      </c>
      <c r="C807" s="10">
        <v>45139</v>
      </c>
      <c r="D807" s="5" t="s">
        <v>188</v>
      </c>
      <c r="E807" s="18">
        <v>28.9664</v>
      </c>
      <c r="F807" s="8">
        <v>60338.090900000003</v>
      </c>
      <c r="G807" s="9">
        <v>92856395</v>
      </c>
      <c r="H807" s="18">
        <v>0</v>
      </c>
      <c r="I807" s="8">
        <v>0</v>
      </c>
      <c r="J807" s="9">
        <v>0</v>
      </c>
      <c r="K807" s="18">
        <v>28.9664</v>
      </c>
      <c r="L807" s="8">
        <v>60338.090900000003</v>
      </c>
      <c r="M807" s="9">
        <v>92856395</v>
      </c>
      <c r="N807" s="29">
        <v>12.24</v>
      </c>
      <c r="O807" s="30">
        <v>12.4925</v>
      </c>
      <c r="P807" s="30">
        <v>10.7875</v>
      </c>
      <c r="Q807" s="30">
        <v>12.1425</v>
      </c>
      <c r="R807" s="31">
        <v>-8.0000000000000002E-3</v>
      </c>
    </row>
    <row r="808" spans="1:18" x14ac:dyDescent="0.2">
      <c r="A808" s="11">
        <v>45159</v>
      </c>
      <c r="B808" s="5" t="s">
        <v>244</v>
      </c>
      <c r="C808" s="10">
        <v>45139</v>
      </c>
      <c r="D808" s="5" t="s">
        <v>188</v>
      </c>
      <c r="E808" s="18">
        <v>0.85440000000000005</v>
      </c>
      <c r="F808" s="8">
        <v>268.625</v>
      </c>
      <c r="G808" s="9">
        <v>411344</v>
      </c>
      <c r="H808" s="18">
        <v>0</v>
      </c>
      <c r="I808" s="8">
        <v>0</v>
      </c>
      <c r="J808" s="9">
        <v>0</v>
      </c>
      <c r="K808" s="18">
        <v>0.85440000000000005</v>
      </c>
      <c r="L808" s="8">
        <v>268.625</v>
      </c>
      <c r="M808" s="9">
        <v>411344</v>
      </c>
      <c r="N808" s="29">
        <v>12.1425</v>
      </c>
      <c r="O808" s="30">
        <v>12.59</v>
      </c>
      <c r="P808" s="30">
        <v>11.172499999999999</v>
      </c>
      <c r="Q808" s="30">
        <v>11.96</v>
      </c>
      <c r="R808" s="31">
        <v>-1.4999999999999999E-2</v>
      </c>
    </row>
    <row r="809" spans="1:18" x14ac:dyDescent="0.2">
      <c r="A809" s="11">
        <v>45160</v>
      </c>
      <c r="B809" s="5" t="s">
        <v>242</v>
      </c>
      <c r="C809" s="10">
        <v>45139</v>
      </c>
      <c r="D809" s="5" t="s">
        <v>188</v>
      </c>
      <c r="E809" s="18">
        <v>0.47970000000000002</v>
      </c>
      <c r="F809" s="8">
        <v>205.959</v>
      </c>
      <c r="G809" s="9">
        <v>315198</v>
      </c>
      <c r="H809" s="18">
        <v>0</v>
      </c>
      <c r="I809" s="8">
        <v>0</v>
      </c>
      <c r="J809" s="9">
        <v>0</v>
      </c>
      <c r="K809" s="18">
        <v>0.47970000000000002</v>
      </c>
      <c r="L809" s="8">
        <v>205.959</v>
      </c>
      <c r="M809" s="9">
        <v>315198</v>
      </c>
      <c r="N809" s="29">
        <v>11.96</v>
      </c>
      <c r="O809" s="30">
        <v>12.085000000000001</v>
      </c>
      <c r="P809" s="30">
        <v>11.59</v>
      </c>
      <c r="Q809" s="30">
        <v>11.7475</v>
      </c>
      <c r="R809" s="31">
        <v>-1.78E-2</v>
      </c>
    </row>
    <row r="810" spans="1:18" x14ac:dyDescent="0.2">
      <c r="A810" s="11">
        <v>45161</v>
      </c>
      <c r="B810" s="5" t="s">
        <v>240</v>
      </c>
      <c r="C810" s="10">
        <v>45139</v>
      </c>
      <c r="D810" s="5" t="s">
        <v>188</v>
      </c>
      <c r="E810" s="18">
        <v>1.3703000000000001</v>
      </c>
      <c r="F810" s="8">
        <v>763.41980000000001</v>
      </c>
      <c r="G810" s="9">
        <v>1167283</v>
      </c>
      <c r="H810" s="18">
        <v>0</v>
      </c>
      <c r="I810" s="8">
        <v>0</v>
      </c>
      <c r="J810" s="9">
        <v>0</v>
      </c>
      <c r="K810" s="18">
        <v>1.3703000000000001</v>
      </c>
      <c r="L810" s="8">
        <v>763.41980000000001</v>
      </c>
      <c r="M810" s="9">
        <v>1167283</v>
      </c>
      <c r="N810" s="29">
        <v>11.7475</v>
      </c>
      <c r="O810" s="30">
        <v>11.885</v>
      </c>
      <c r="P810" s="30">
        <v>10.307499999999999</v>
      </c>
      <c r="Q810" s="30">
        <v>11.727499999999999</v>
      </c>
      <c r="R810" s="31">
        <v>-1.6999999999999999E-3</v>
      </c>
    </row>
    <row r="811" spans="1:18" x14ac:dyDescent="0.2">
      <c r="A811" s="11">
        <v>45162</v>
      </c>
      <c r="B811" s="5" t="s">
        <v>243</v>
      </c>
      <c r="C811" s="10">
        <v>45139</v>
      </c>
      <c r="D811" s="5" t="s">
        <v>188</v>
      </c>
      <c r="E811" s="18">
        <v>2.4226000000000001</v>
      </c>
      <c r="F811" s="8">
        <v>1998.7761</v>
      </c>
      <c r="G811" s="9">
        <v>3047343</v>
      </c>
      <c r="H811" s="18">
        <v>0</v>
      </c>
      <c r="I811" s="8">
        <v>0</v>
      </c>
      <c r="J811" s="9">
        <v>0</v>
      </c>
      <c r="K811" s="18">
        <v>2.4226000000000001</v>
      </c>
      <c r="L811" s="8">
        <v>1998.7761</v>
      </c>
      <c r="M811" s="9">
        <v>3047343</v>
      </c>
      <c r="N811" s="29">
        <v>11.727499999999999</v>
      </c>
      <c r="O811" s="30">
        <v>12.234999999999999</v>
      </c>
      <c r="P811" s="30">
        <v>10.1975</v>
      </c>
      <c r="Q811" s="30">
        <v>11.7</v>
      </c>
      <c r="R811" s="31">
        <v>-2.3E-3</v>
      </c>
    </row>
    <row r="812" spans="1:18" x14ac:dyDescent="0.2">
      <c r="A812" s="11">
        <v>45163</v>
      </c>
      <c r="B812" s="5" t="s">
        <v>241</v>
      </c>
      <c r="C812" s="10">
        <v>45139</v>
      </c>
      <c r="D812" s="5" t="s">
        <v>188</v>
      </c>
      <c r="E812" s="18">
        <v>38.236600000000003</v>
      </c>
      <c r="F812" s="8">
        <v>71364.441999999995</v>
      </c>
      <c r="G812" s="9">
        <v>109848896</v>
      </c>
      <c r="H812" s="18">
        <v>0</v>
      </c>
      <c r="I812" s="8">
        <v>0</v>
      </c>
      <c r="J812" s="9">
        <v>0</v>
      </c>
      <c r="K812" s="18">
        <v>38.236600000000003</v>
      </c>
      <c r="L812" s="8">
        <v>71364.441999999995</v>
      </c>
      <c r="M812" s="9">
        <v>109848896</v>
      </c>
      <c r="N812" s="29">
        <v>11.7</v>
      </c>
      <c r="O812" s="30">
        <v>12.2425</v>
      </c>
      <c r="P812" s="30">
        <v>9.98</v>
      </c>
      <c r="Q812" s="30">
        <v>12.0825</v>
      </c>
      <c r="R812" s="31">
        <v>3.27E-2</v>
      </c>
    </row>
    <row r="813" spans="1:18" x14ac:dyDescent="0.2">
      <c r="A813" s="11">
        <v>45166</v>
      </c>
      <c r="B813" s="5" t="s">
        <v>244</v>
      </c>
      <c r="C813" s="10">
        <v>45139</v>
      </c>
      <c r="D813" s="5" t="s">
        <v>188</v>
      </c>
      <c r="E813" s="18">
        <v>0.7228</v>
      </c>
      <c r="F813" s="8">
        <v>231.49889999999999</v>
      </c>
      <c r="G813" s="9">
        <v>355011</v>
      </c>
      <c r="H813" s="18">
        <v>0</v>
      </c>
      <c r="I813" s="8">
        <v>0</v>
      </c>
      <c r="J813" s="9">
        <v>0</v>
      </c>
      <c r="K813" s="18">
        <v>0.7228</v>
      </c>
      <c r="L813" s="8">
        <v>231.49889999999999</v>
      </c>
      <c r="M813" s="9">
        <v>355011</v>
      </c>
      <c r="N813" s="29">
        <v>12.0825</v>
      </c>
      <c r="O813" s="30">
        <v>12.72</v>
      </c>
      <c r="P813" s="30">
        <v>9.5</v>
      </c>
      <c r="Q813" s="30">
        <v>12.397500000000001</v>
      </c>
      <c r="R813" s="31">
        <v>2.6100000000000002E-2</v>
      </c>
    </row>
    <row r="814" spans="1:18" x14ac:dyDescent="0.2">
      <c r="A814" s="11">
        <v>45167</v>
      </c>
      <c r="B814" s="5" t="s">
        <v>242</v>
      </c>
      <c r="C814" s="10">
        <v>45139</v>
      </c>
      <c r="D814" s="5" t="s">
        <v>188</v>
      </c>
      <c r="E814" s="18">
        <v>0.70789999999999997</v>
      </c>
      <c r="F814" s="8">
        <v>284.56</v>
      </c>
      <c r="G814" s="9">
        <v>436191</v>
      </c>
      <c r="H814" s="18">
        <v>0</v>
      </c>
      <c r="I814" s="8">
        <v>0</v>
      </c>
      <c r="J814" s="9">
        <v>0</v>
      </c>
      <c r="K814" s="18">
        <v>0.70789999999999997</v>
      </c>
      <c r="L814" s="8">
        <v>284.56</v>
      </c>
      <c r="M814" s="9">
        <v>436191</v>
      </c>
      <c r="N814" s="29">
        <v>12.397500000000001</v>
      </c>
      <c r="O814" s="30">
        <v>12.4625</v>
      </c>
      <c r="P814" s="30">
        <v>10.647500000000001</v>
      </c>
      <c r="Q814" s="30">
        <v>12.225</v>
      </c>
      <c r="R814" s="31">
        <v>-1.3899999999999999E-2</v>
      </c>
    </row>
    <row r="815" spans="1:18" x14ac:dyDescent="0.2">
      <c r="A815" s="11">
        <v>45168</v>
      </c>
      <c r="B815" s="5" t="s">
        <v>240</v>
      </c>
      <c r="C815" s="10">
        <v>45139</v>
      </c>
      <c r="D815" s="5" t="s">
        <v>188</v>
      </c>
      <c r="E815" s="18">
        <v>1.4931000000000001</v>
      </c>
      <c r="F815" s="8">
        <v>775.96259999999995</v>
      </c>
      <c r="G815" s="9">
        <v>1187178</v>
      </c>
      <c r="H815" s="18">
        <v>0</v>
      </c>
      <c r="I815" s="8">
        <v>0</v>
      </c>
      <c r="J815" s="9">
        <v>0</v>
      </c>
      <c r="K815" s="18">
        <v>1.4931000000000001</v>
      </c>
      <c r="L815" s="8">
        <v>775.96259999999995</v>
      </c>
      <c r="M815" s="9">
        <v>1187178</v>
      </c>
      <c r="N815" s="29">
        <v>12.225</v>
      </c>
      <c r="O815" s="30">
        <v>12.2425</v>
      </c>
      <c r="P815" s="30">
        <v>11.4625</v>
      </c>
      <c r="Q815" s="30">
        <v>11.8</v>
      </c>
      <c r="R815" s="31">
        <v>-3.4799999999999998E-2</v>
      </c>
    </row>
    <row r="816" spans="1:18" x14ac:dyDescent="0.2">
      <c r="A816" s="11">
        <v>45169</v>
      </c>
      <c r="B816" s="5" t="s">
        <v>243</v>
      </c>
      <c r="C816" s="10">
        <v>45139</v>
      </c>
      <c r="D816" s="5" t="s">
        <v>188</v>
      </c>
      <c r="E816" s="18">
        <v>1.9241999999999999</v>
      </c>
      <c r="F816" s="8">
        <v>1386.6558</v>
      </c>
      <c r="G816" s="9">
        <v>2128261</v>
      </c>
      <c r="H816" s="18">
        <v>0</v>
      </c>
      <c r="I816" s="8">
        <v>0</v>
      </c>
      <c r="J816" s="9">
        <v>0</v>
      </c>
      <c r="K816" s="18">
        <v>1.9241999999999999</v>
      </c>
      <c r="L816" s="8">
        <v>1386.6558</v>
      </c>
      <c r="M816" s="9">
        <v>2128261</v>
      </c>
      <c r="N816" s="29">
        <v>11.8</v>
      </c>
      <c r="O816" s="30">
        <v>12.28</v>
      </c>
      <c r="P816" s="30">
        <v>11.76</v>
      </c>
      <c r="Q816" s="30">
        <v>12.0625</v>
      </c>
      <c r="R816" s="31">
        <v>2.2200000000000001E-2</v>
      </c>
    </row>
    <row r="817" spans="1:18" x14ac:dyDescent="0.2">
      <c r="A817" s="11">
        <v>45170</v>
      </c>
      <c r="B817" s="5" t="s">
        <v>241</v>
      </c>
      <c r="C817" s="10">
        <v>45170</v>
      </c>
      <c r="D817" s="5" t="s">
        <v>188</v>
      </c>
      <c r="E817" s="18">
        <v>36.677</v>
      </c>
      <c r="F817" s="8">
        <v>75600.441800000001</v>
      </c>
      <c r="G817" s="9">
        <v>115945270</v>
      </c>
      <c r="H817" s="18">
        <v>0</v>
      </c>
      <c r="I817" s="8">
        <v>0</v>
      </c>
      <c r="J817" s="9">
        <v>0</v>
      </c>
      <c r="K817" s="18">
        <v>36.677</v>
      </c>
      <c r="L817" s="8">
        <v>75600.441800000001</v>
      </c>
      <c r="M817" s="9">
        <v>115945270</v>
      </c>
      <c r="N817" s="29">
        <v>12.0625</v>
      </c>
      <c r="O817" s="30">
        <v>12.18</v>
      </c>
      <c r="P817" s="30">
        <v>10.407500000000001</v>
      </c>
      <c r="Q817" s="30">
        <v>11.365</v>
      </c>
      <c r="R817" s="31">
        <v>-5.7799999999999997E-2</v>
      </c>
    </row>
    <row r="818" spans="1:18" x14ac:dyDescent="0.2">
      <c r="A818" s="11">
        <v>45173</v>
      </c>
      <c r="B818" s="5" t="s">
        <v>244</v>
      </c>
      <c r="C818" s="10">
        <v>45170</v>
      </c>
      <c r="D818" s="5" t="s">
        <v>188</v>
      </c>
      <c r="E818" s="18">
        <v>1.1147</v>
      </c>
      <c r="F818" s="8">
        <v>390.29039999999998</v>
      </c>
      <c r="G818" s="9">
        <v>594456</v>
      </c>
      <c r="H818" s="18">
        <v>0</v>
      </c>
      <c r="I818" s="8">
        <v>0</v>
      </c>
      <c r="J818" s="9">
        <v>0</v>
      </c>
      <c r="K818" s="18">
        <v>1.1147</v>
      </c>
      <c r="L818" s="8">
        <v>390.29039999999998</v>
      </c>
      <c r="M818" s="9">
        <v>594456</v>
      </c>
      <c r="N818" s="29">
        <v>11.365</v>
      </c>
      <c r="O818" s="30">
        <v>11.5425</v>
      </c>
      <c r="P818" s="30">
        <v>10.86</v>
      </c>
      <c r="Q818" s="30">
        <v>10.9625</v>
      </c>
      <c r="R818" s="31">
        <v>-3.5400000000000001E-2</v>
      </c>
    </row>
    <row r="819" spans="1:18" x14ac:dyDescent="0.2">
      <c r="A819" s="11">
        <v>45174</v>
      </c>
      <c r="B819" s="5" t="s">
        <v>242</v>
      </c>
      <c r="C819" s="10">
        <v>45170</v>
      </c>
      <c r="D819" s="5" t="s">
        <v>188</v>
      </c>
      <c r="E819" s="18">
        <v>0.89290000000000003</v>
      </c>
      <c r="F819" s="8">
        <v>385.72469999999998</v>
      </c>
      <c r="G819" s="9">
        <v>586251</v>
      </c>
      <c r="H819" s="18">
        <v>0</v>
      </c>
      <c r="I819" s="8">
        <v>0</v>
      </c>
      <c r="J819" s="9">
        <v>0</v>
      </c>
      <c r="K819" s="18">
        <v>0.89290000000000003</v>
      </c>
      <c r="L819" s="8">
        <v>385.72469999999998</v>
      </c>
      <c r="M819" s="9">
        <v>586251</v>
      </c>
      <c r="N819" s="29">
        <v>10.9625</v>
      </c>
      <c r="O819" s="30">
        <v>11.085000000000001</v>
      </c>
      <c r="P819" s="30">
        <v>9.3650000000000002</v>
      </c>
      <c r="Q819" s="30">
        <v>10.815</v>
      </c>
      <c r="R819" s="31">
        <v>-1.35E-2</v>
      </c>
    </row>
    <row r="820" spans="1:18" x14ac:dyDescent="0.2">
      <c r="A820" s="11">
        <v>45175</v>
      </c>
      <c r="B820" s="5" t="s">
        <v>240</v>
      </c>
      <c r="C820" s="10">
        <v>45170</v>
      </c>
      <c r="D820" s="5" t="s">
        <v>188</v>
      </c>
      <c r="E820" s="18">
        <v>1.3895999999999999</v>
      </c>
      <c r="F820" s="8">
        <v>754.32870000000003</v>
      </c>
      <c r="G820" s="9">
        <v>1146187</v>
      </c>
      <c r="H820" s="18">
        <v>0</v>
      </c>
      <c r="I820" s="8">
        <v>0</v>
      </c>
      <c r="J820" s="9">
        <v>0</v>
      </c>
      <c r="K820" s="18">
        <v>1.3895999999999999</v>
      </c>
      <c r="L820" s="8">
        <v>754.32870000000003</v>
      </c>
      <c r="M820" s="9">
        <v>1146187</v>
      </c>
      <c r="N820" s="29">
        <v>10.815</v>
      </c>
      <c r="O820" s="30">
        <v>10.975</v>
      </c>
      <c r="P820" s="30">
        <v>9.8049999999999997</v>
      </c>
      <c r="Q820" s="30">
        <v>10.6775</v>
      </c>
      <c r="R820" s="31">
        <v>-1.2699999999999999E-2</v>
      </c>
    </row>
    <row r="821" spans="1:18" x14ac:dyDescent="0.2">
      <c r="A821" s="11">
        <v>45176</v>
      </c>
      <c r="B821" s="5" t="s">
        <v>243</v>
      </c>
      <c r="C821" s="10">
        <v>45170</v>
      </c>
      <c r="D821" s="5" t="s">
        <v>188</v>
      </c>
      <c r="E821" s="18">
        <v>4.7077999999999998</v>
      </c>
      <c r="F821" s="8">
        <v>4384.4400999999998</v>
      </c>
      <c r="G821" s="9">
        <v>6639994</v>
      </c>
      <c r="H821" s="18">
        <v>0</v>
      </c>
      <c r="I821" s="8">
        <v>0</v>
      </c>
      <c r="J821" s="9">
        <v>0</v>
      </c>
      <c r="K821" s="18">
        <v>4.7077999999999998</v>
      </c>
      <c r="L821" s="8">
        <v>4384.4400999999998</v>
      </c>
      <c r="M821" s="9">
        <v>6639994</v>
      </c>
      <c r="N821" s="29">
        <v>10.6775</v>
      </c>
      <c r="O821" s="30">
        <v>11.025</v>
      </c>
      <c r="P821" s="30">
        <v>9.8000000000000007</v>
      </c>
      <c r="Q821" s="30">
        <v>10.8725</v>
      </c>
      <c r="R821" s="31">
        <v>1.83E-2</v>
      </c>
    </row>
    <row r="822" spans="1:18" x14ac:dyDescent="0.2">
      <c r="A822" s="11">
        <v>45177</v>
      </c>
      <c r="B822" s="5" t="s">
        <v>241</v>
      </c>
      <c r="C822" s="10">
        <v>45170</v>
      </c>
      <c r="D822" s="5" t="s">
        <v>188</v>
      </c>
      <c r="E822" s="18">
        <v>50.175400000000003</v>
      </c>
      <c r="F822" s="8">
        <v>101256.2539</v>
      </c>
      <c r="G822" s="9">
        <v>152095277</v>
      </c>
      <c r="H822" s="18">
        <v>0</v>
      </c>
      <c r="I822" s="8">
        <v>0</v>
      </c>
      <c r="J822" s="9">
        <v>0</v>
      </c>
      <c r="K822" s="18">
        <v>50.175400000000003</v>
      </c>
      <c r="L822" s="8">
        <v>101256.2539</v>
      </c>
      <c r="M822" s="9">
        <v>152095277</v>
      </c>
      <c r="N822" s="29">
        <v>10.8725</v>
      </c>
      <c r="O822" s="30">
        <v>10.97</v>
      </c>
      <c r="P822" s="30">
        <v>10.077500000000001</v>
      </c>
      <c r="Q822" s="30">
        <v>10.78</v>
      </c>
      <c r="R822" s="31">
        <v>-8.5000000000000006E-3</v>
      </c>
    </row>
    <row r="823" spans="1:18" x14ac:dyDescent="0.2">
      <c r="A823" s="11">
        <v>45180</v>
      </c>
      <c r="B823" s="5" t="s">
        <v>244</v>
      </c>
      <c r="C823" s="10">
        <v>45170</v>
      </c>
      <c r="D823" s="5" t="s">
        <v>188</v>
      </c>
      <c r="E823" s="18">
        <v>1.8096000000000001</v>
      </c>
      <c r="F823" s="8">
        <v>541.22119999999995</v>
      </c>
      <c r="G823" s="9">
        <v>806155</v>
      </c>
      <c r="H823" s="18">
        <v>0</v>
      </c>
      <c r="I823" s="8">
        <v>0</v>
      </c>
      <c r="J823" s="9">
        <v>0</v>
      </c>
      <c r="K823" s="18">
        <v>1.8096000000000001</v>
      </c>
      <c r="L823" s="8">
        <v>541.22119999999995</v>
      </c>
      <c r="M823" s="9">
        <v>806155</v>
      </c>
      <c r="N823" s="29">
        <v>10.78</v>
      </c>
      <c r="O823" s="30">
        <v>11.5</v>
      </c>
      <c r="P823" s="30">
        <v>10.3375</v>
      </c>
      <c r="Q823" s="30">
        <v>11.3475</v>
      </c>
      <c r="R823" s="31">
        <v>5.2600000000000001E-2</v>
      </c>
    </row>
    <row r="824" spans="1:18" x14ac:dyDescent="0.2">
      <c r="A824" s="11">
        <v>45181</v>
      </c>
      <c r="B824" s="5" t="s">
        <v>242</v>
      </c>
      <c r="C824" s="10">
        <v>45170</v>
      </c>
      <c r="D824" s="5" t="s">
        <v>188</v>
      </c>
      <c r="E824" s="18">
        <v>2.4843999999999999</v>
      </c>
      <c r="F824" s="8">
        <v>828.68650000000002</v>
      </c>
      <c r="G824" s="9">
        <v>1230190</v>
      </c>
      <c r="H824" s="18">
        <v>0</v>
      </c>
      <c r="I824" s="8">
        <v>0</v>
      </c>
      <c r="J824" s="9">
        <v>0</v>
      </c>
      <c r="K824" s="18">
        <v>2.4843999999999999</v>
      </c>
      <c r="L824" s="8">
        <v>828.68650000000002</v>
      </c>
      <c r="M824" s="9">
        <v>1230190</v>
      </c>
      <c r="N824" s="29">
        <v>11.3475</v>
      </c>
      <c r="O824" s="30">
        <v>12.022500000000001</v>
      </c>
      <c r="P824" s="30">
        <v>10.7125</v>
      </c>
      <c r="Q824" s="30">
        <v>11.69</v>
      </c>
      <c r="R824" s="31">
        <v>3.0200000000000001E-2</v>
      </c>
    </row>
    <row r="825" spans="1:18" x14ac:dyDescent="0.2">
      <c r="A825" s="11">
        <v>45182</v>
      </c>
      <c r="B825" s="5" t="s">
        <v>240</v>
      </c>
      <c r="C825" s="10">
        <v>45170</v>
      </c>
      <c r="D825" s="5" t="s">
        <v>188</v>
      </c>
      <c r="E825" s="18">
        <v>1.8479000000000001</v>
      </c>
      <c r="F825" s="8">
        <v>873.53660000000002</v>
      </c>
      <c r="G825" s="9">
        <v>1297050</v>
      </c>
      <c r="H825" s="18">
        <v>0</v>
      </c>
      <c r="I825" s="8">
        <v>0</v>
      </c>
      <c r="J825" s="9">
        <v>0</v>
      </c>
      <c r="K825" s="18">
        <v>1.8479000000000001</v>
      </c>
      <c r="L825" s="8">
        <v>873.53660000000002</v>
      </c>
      <c r="M825" s="9">
        <v>1297050</v>
      </c>
      <c r="N825" s="29">
        <v>11.69</v>
      </c>
      <c r="O825" s="30">
        <v>12.047499999999999</v>
      </c>
      <c r="P825" s="30">
        <v>11.535</v>
      </c>
      <c r="Q825" s="30">
        <v>11.827500000000001</v>
      </c>
      <c r="R825" s="31">
        <v>1.18E-2</v>
      </c>
    </row>
    <row r="826" spans="1:18" x14ac:dyDescent="0.2">
      <c r="A826" s="11">
        <v>45183</v>
      </c>
      <c r="B826" s="5" t="s">
        <v>243</v>
      </c>
      <c r="C826" s="10">
        <v>45170</v>
      </c>
      <c r="D826" s="5" t="s">
        <v>188</v>
      </c>
      <c r="E826" s="18">
        <v>4.8025000000000002</v>
      </c>
      <c r="F826" s="8">
        <v>4124.7734</v>
      </c>
      <c r="G826" s="9">
        <v>6100626</v>
      </c>
      <c r="H826" s="18">
        <v>0</v>
      </c>
      <c r="I826" s="8">
        <v>0</v>
      </c>
      <c r="J826" s="9">
        <v>0</v>
      </c>
      <c r="K826" s="18">
        <v>4.8025000000000002</v>
      </c>
      <c r="L826" s="8">
        <v>4124.7734</v>
      </c>
      <c r="M826" s="9">
        <v>6100626</v>
      </c>
      <c r="N826" s="29">
        <v>11.827500000000001</v>
      </c>
      <c r="O826" s="30">
        <v>12.0425</v>
      </c>
      <c r="P826" s="30">
        <v>11.21</v>
      </c>
      <c r="Q826" s="30">
        <v>11.317500000000001</v>
      </c>
      <c r="R826" s="31">
        <v>-4.3099999999999999E-2</v>
      </c>
    </row>
    <row r="827" spans="1:18" x14ac:dyDescent="0.2">
      <c r="A827" s="11">
        <v>45184</v>
      </c>
      <c r="B827" s="5" t="s">
        <v>241</v>
      </c>
      <c r="C827" s="10">
        <v>45170</v>
      </c>
      <c r="D827" s="5" t="s">
        <v>188</v>
      </c>
      <c r="E827" s="18">
        <v>46.250999999999998</v>
      </c>
      <c r="F827" s="8">
        <v>95867.348700000002</v>
      </c>
      <c r="G827" s="9">
        <v>141447241</v>
      </c>
      <c r="H827" s="18">
        <v>0</v>
      </c>
      <c r="I827" s="8">
        <v>0</v>
      </c>
      <c r="J827" s="9">
        <v>0</v>
      </c>
      <c r="K827" s="18">
        <v>46.250999999999998</v>
      </c>
      <c r="L827" s="8">
        <v>95867.348700000002</v>
      </c>
      <c r="M827" s="9">
        <v>141447241</v>
      </c>
      <c r="N827" s="29">
        <v>11.317500000000001</v>
      </c>
      <c r="O827" s="30">
        <v>11.32</v>
      </c>
      <c r="P827" s="30">
        <v>10.0725</v>
      </c>
      <c r="Q827" s="30">
        <v>10.9025</v>
      </c>
      <c r="R827" s="31">
        <v>-3.6700000000000003E-2</v>
      </c>
    </row>
    <row r="828" spans="1:18" x14ac:dyDescent="0.2">
      <c r="A828" s="11">
        <v>45187</v>
      </c>
      <c r="B828" s="5" t="s">
        <v>244</v>
      </c>
      <c r="C828" s="10">
        <v>45170</v>
      </c>
      <c r="D828" s="5" t="s">
        <v>188</v>
      </c>
      <c r="E828" s="18">
        <v>1.3280000000000001</v>
      </c>
      <c r="F828" s="8">
        <v>438.40690000000001</v>
      </c>
      <c r="G828" s="9">
        <v>644365</v>
      </c>
      <c r="H828" s="18">
        <v>0</v>
      </c>
      <c r="I828" s="8">
        <v>0</v>
      </c>
      <c r="J828" s="9">
        <v>0</v>
      </c>
      <c r="K828" s="18">
        <v>1.3280000000000001</v>
      </c>
      <c r="L828" s="8">
        <v>438.40690000000001</v>
      </c>
      <c r="M828" s="9">
        <v>644365</v>
      </c>
      <c r="N828" s="29">
        <v>10.9025</v>
      </c>
      <c r="O828" s="30">
        <v>11.407500000000001</v>
      </c>
      <c r="P828" s="30">
        <v>10.45</v>
      </c>
      <c r="Q828" s="30">
        <v>10.835000000000001</v>
      </c>
      <c r="R828" s="31">
        <v>-6.1999999999999998E-3</v>
      </c>
    </row>
    <row r="829" spans="1:18" x14ac:dyDescent="0.2">
      <c r="A829" s="11">
        <v>45189</v>
      </c>
      <c r="B829" s="5" t="s">
        <v>240</v>
      </c>
      <c r="C829" s="10">
        <v>45170</v>
      </c>
      <c r="D829" s="5" t="s">
        <v>188</v>
      </c>
      <c r="E829" s="18">
        <v>1.9128000000000001</v>
      </c>
      <c r="F829" s="8">
        <v>964.21389999999997</v>
      </c>
      <c r="G829" s="9">
        <v>1430766</v>
      </c>
      <c r="H829" s="18">
        <v>0</v>
      </c>
      <c r="I829" s="8">
        <v>0</v>
      </c>
      <c r="J829" s="9">
        <v>0</v>
      </c>
      <c r="K829" s="18">
        <v>1.9128000000000001</v>
      </c>
      <c r="L829" s="8">
        <v>964.21389999999997</v>
      </c>
      <c r="M829" s="9">
        <v>1430766</v>
      </c>
      <c r="N829" s="29">
        <v>10.835000000000001</v>
      </c>
      <c r="O829" s="30">
        <v>11.47</v>
      </c>
      <c r="P829" s="30">
        <v>10.835000000000001</v>
      </c>
      <c r="Q829" s="30">
        <v>11.1275</v>
      </c>
      <c r="R829" s="31">
        <v>2.7E-2</v>
      </c>
    </row>
    <row r="830" spans="1:18" x14ac:dyDescent="0.2">
      <c r="A830" s="11">
        <v>45190</v>
      </c>
      <c r="B830" s="5" t="s">
        <v>243</v>
      </c>
      <c r="C830" s="10">
        <v>45170</v>
      </c>
      <c r="D830" s="5" t="s">
        <v>188</v>
      </c>
      <c r="E830" s="18">
        <v>5.8428000000000004</v>
      </c>
      <c r="F830" s="8">
        <v>4902.4326000000001</v>
      </c>
      <c r="G830" s="9">
        <v>7372357</v>
      </c>
      <c r="H830" s="18">
        <v>0</v>
      </c>
      <c r="I830" s="8">
        <v>0</v>
      </c>
      <c r="J830" s="9">
        <v>0</v>
      </c>
      <c r="K830" s="18">
        <v>5.8428000000000004</v>
      </c>
      <c r="L830" s="8">
        <v>4902.4326000000001</v>
      </c>
      <c r="M830" s="9">
        <v>7372357</v>
      </c>
      <c r="N830" s="29">
        <v>11.1275</v>
      </c>
      <c r="O830" s="30">
        <v>11.39</v>
      </c>
      <c r="P830" s="30">
        <v>10.62</v>
      </c>
      <c r="Q830" s="30">
        <v>10.817500000000001</v>
      </c>
      <c r="R830" s="31">
        <v>-2.7900000000000001E-2</v>
      </c>
    </row>
    <row r="831" spans="1:18" x14ac:dyDescent="0.2">
      <c r="A831" s="11">
        <v>45191</v>
      </c>
      <c r="B831" s="5" t="s">
        <v>241</v>
      </c>
      <c r="C831" s="10">
        <v>45170</v>
      </c>
      <c r="D831" s="5" t="s">
        <v>188</v>
      </c>
      <c r="E831" s="18">
        <v>60.501899999999999</v>
      </c>
      <c r="F831" s="8">
        <v>129118.9694</v>
      </c>
      <c r="G831" s="9">
        <v>194940663</v>
      </c>
      <c r="H831" s="18">
        <v>0</v>
      </c>
      <c r="I831" s="8">
        <v>0</v>
      </c>
      <c r="J831" s="9">
        <v>0</v>
      </c>
      <c r="K831" s="18">
        <v>60.501899999999999</v>
      </c>
      <c r="L831" s="8">
        <v>129118.9694</v>
      </c>
      <c r="M831" s="9">
        <v>194940663</v>
      </c>
      <c r="N831" s="29">
        <v>10.817500000000001</v>
      </c>
      <c r="O831" s="30">
        <v>11.0725</v>
      </c>
      <c r="P831" s="30">
        <v>10.3925</v>
      </c>
      <c r="Q831" s="30">
        <v>10.66</v>
      </c>
      <c r="R831" s="31">
        <v>-1.46E-2</v>
      </c>
    </row>
    <row r="832" spans="1:18" x14ac:dyDescent="0.2">
      <c r="A832" s="11">
        <v>45194</v>
      </c>
      <c r="B832" s="5" t="s">
        <v>244</v>
      </c>
      <c r="C832" s="10">
        <v>45170</v>
      </c>
      <c r="D832" s="5" t="s">
        <v>188</v>
      </c>
      <c r="E832" s="18">
        <v>2.2650999999999999</v>
      </c>
      <c r="F832" s="8">
        <v>680.68430000000001</v>
      </c>
      <c r="G832" s="9">
        <v>1026482</v>
      </c>
      <c r="H832" s="18">
        <v>0</v>
      </c>
      <c r="I832" s="8">
        <v>0</v>
      </c>
      <c r="J832" s="9">
        <v>0</v>
      </c>
      <c r="K832" s="18">
        <v>2.2650999999999999</v>
      </c>
      <c r="L832" s="8">
        <v>680.68430000000001</v>
      </c>
      <c r="M832" s="9">
        <v>1026482</v>
      </c>
      <c r="N832" s="29">
        <v>10.66</v>
      </c>
      <c r="O832" s="30">
        <v>11.305</v>
      </c>
      <c r="P832" s="30">
        <v>10.272500000000001</v>
      </c>
      <c r="Q832" s="30">
        <v>10.9</v>
      </c>
      <c r="R832" s="31">
        <v>2.2499999999999999E-2</v>
      </c>
    </row>
    <row r="833" spans="1:18" x14ac:dyDescent="0.2">
      <c r="A833" s="11">
        <v>45195</v>
      </c>
      <c r="B833" s="5" t="s">
        <v>242</v>
      </c>
      <c r="C833" s="10">
        <v>45170</v>
      </c>
      <c r="D833" s="5" t="s">
        <v>188</v>
      </c>
      <c r="E833" s="18">
        <v>1.8916999999999999</v>
      </c>
      <c r="F833" s="8">
        <v>662.75350000000003</v>
      </c>
      <c r="G833" s="9">
        <v>999027</v>
      </c>
      <c r="H833" s="18">
        <v>0</v>
      </c>
      <c r="I833" s="8">
        <v>0</v>
      </c>
      <c r="J833" s="9">
        <v>0</v>
      </c>
      <c r="K833" s="18">
        <v>1.8916999999999999</v>
      </c>
      <c r="L833" s="8">
        <v>662.75350000000003</v>
      </c>
      <c r="M833" s="9">
        <v>999027</v>
      </c>
      <c r="N833" s="29">
        <v>10.9</v>
      </c>
      <c r="O833" s="30">
        <v>11.29</v>
      </c>
      <c r="P833" s="30">
        <v>9.2475000000000005</v>
      </c>
      <c r="Q833" s="30">
        <v>11.185</v>
      </c>
      <c r="R833" s="31">
        <v>2.6100000000000002E-2</v>
      </c>
    </row>
    <row r="834" spans="1:18" x14ac:dyDescent="0.2">
      <c r="A834" s="11">
        <v>45196</v>
      </c>
      <c r="B834" s="5" t="s">
        <v>240</v>
      </c>
      <c r="C834" s="10">
        <v>45170</v>
      </c>
      <c r="D834" s="5" t="s">
        <v>188</v>
      </c>
      <c r="E834" s="18">
        <v>3.6333000000000002</v>
      </c>
      <c r="F834" s="8">
        <v>1667.8402000000001</v>
      </c>
      <c r="G834" s="9">
        <v>2523281</v>
      </c>
      <c r="H834" s="18">
        <v>0</v>
      </c>
      <c r="I834" s="8">
        <v>0</v>
      </c>
      <c r="J834" s="9">
        <v>0</v>
      </c>
      <c r="K834" s="18">
        <v>3.6333000000000002</v>
      </c>
      <c r="L834" s="8">
        <v>1667.8402000000001</v>
      </c>
      <c r="M834" s="9">
        <v>2523281</v>
      </c>
      <c r="N834" s="29">
        <v>11.185</v>
      </c>
      <c r="O834" s="30">
        <v>11.8225</v>
      </c>
      <c r="P834" s="30">
        <v>9.39</v>
      </c>
      <c r="Q834" s="30">
        <v>11.585000000000001</v>
      </c>
      <c r="R834" s="31">
        <v>3.5799999999999998E-2</v>
      </c>
    </row>
    <row r="835" spans="1:18" x14ac:dyDescent="0.2">
      <c r="A835" s="11">
        <v>45197</v>
      </c>
      <c r="B835" s="5" t="s">
        <v>243</v>
      </c>
      <c r="C835" s="10">
        <v>45170</v>
      </c>
      <c r="D835" s="5" t="s">
        <v>188</v>
      </c>
      <c r="E835" s="18">
        <v>5.6437999999999997</v>
      </c>
      <c r="F835" s="8">
        <v>3508.0115000000001</v>
      </c>
      <c r="G835" s="9">
        <v>5315028</v>
      </c>
      <c r="H835" s="18">
        <v>0</v>
      </c>
      <c r="I835" s="8">
        <v>0</v>
      </c>
      <c r="J835" s="9">
        <v>0</v>
      </c>
      <c r="K835" s="18">
        <v>5.6437999999999997</v>
      </c>
      <c r="L835" s="8">
        <v>3508.0115000000001</v>
      </c>
      <c r="M835" s="9">
        <v>5315028</v>
      </c>
      <c r="N835" s="29">
        <v>11.585000000000001</v>
      </c>
      <c r="O835" s="30">
        <v>13.022500000000001</v>
      </c>
      <c r="P835" s="30">
        <v>9.3975000000000009</v>
      </c>
      <c r="Q835" s="30">
        <v>12.8225</v>
      </c>
      <c r="R835" s="31">
        <v>0.10680000000000001</v>
      </c>
    </row>
    <row r="836" spans="1:18" x14ac:dyDescent="0.2">
      <c r="A836" s="11">
        <v>45198</v>
      </c>
      <c r="B836" s="5" t="s">
        <v>241</v>
      </c>
      <c r="C836" s="10">
        <v>45170</v>
      </c>
      <c r="D836" s="5" t="s">
        <v>188</v>
      </c>
      <c r="E836" s="18">
        <v>49.977400000000003</v>
      </c>
      <c r="F836" s="8">
        <v>101537.27469999999</v>
      </c>
      <c r="G836" s="9">
        <v>154027606</v>
      </c>
      <c r="H836" s="18">
        <v>0</v>
      </c>
      <c r="I836" s="8">
        <v>0</v>
      </c>
      <c r="J836" s="9">
        <v>0</v>
      </c>
      <c r="K836" s="18">
        <v>49.977400000000003</v>
      </c>
      <c r="L836" s="8">
        <v>101537.27469999999</v>
      </c>
      <c r="M836" s="9">
        <v>154027606</v>
      </c>
      <c r="N836" s="29">
        <v>12.8225</v>
      </c>
      <c r="O836" s="30">
        <v>12.8225</v>
      </c>
      <c r="P836" s="30">
        <v>11.307499999999999</v>
      </c>
      <c r="Q836" s="30">
        <v>11.452500000000001</v>
      </c>
      <c r="R836" s="31">
        <v>-0.10680000000000001</v>
      </c>
    </row>
    <row r="837" spans="1:18" x14ac:dyDescent="0.2">
      <c r="A837" s="11">
        <v>45202</v>
      </c>
      <c r="B837" s="5" t="s">
        <v>242</v>
      </c>
      <c r="C837" s="10">
        <v>45200</v>
      </c>
      <c r="D837" s="5" t="s">
        <v>189</v>
      </c>
      <c r="E837" s="18">
        <v>2.4430000000000001</v>
      </c>
      <c r="F837" s="8">
        <v>716.90279999999996</v>
      </c>
      <c r="G837" s="9">
        <v>1089118</v>
      </c>
      <c r="H837" s="18">
        <v>0</v>
      </c>
      <c r="I837" s="8">
        <v>0</v>
      </c>
      <c r="J837" s="9">
        <v>0</v>
      </c>
      <c r="K837" s="18">
        <v>2.4430000000000001</v>
      </c>
      <c r="L837" s="8">
        <v>716.90279999999996</v>
      </c>
      <c r="M837" s="9">
        <v>1089118</v>
      </c>
      <c r="N837" s="29">
        <v>11.452500000000001</v>
      </c>
      <c r="O837" s="30">
        <v>12.407500000000001</v>
      </c>
      <c r="P837" s="30">
        <v>10.775</v>
      </c>
      <c r="Q837" s="30">
        <v>11.7875</v>
      </c>
      <c r="R837" s="31">
        <v>2.93E-2</v>
      </c>
    </row>
    <row r="838" spans="1:18" x14ac:dyDescent="0.2">
      <c r="A838" s="11">
        <v>45203</v>
      </c>
      <c r="B838" s="5" t="s">
        <v>240</v>
      </c>
      <c r="C838" s="10">
        <v>45200</v>
      </c>
      <c r="D838" s="5" t="s">
        <v>189</v>
      </c>
      <c r="E838" s="18">
        <v>2.9922</v>
      </c>
      <c r="F838" s="8">
        <v>1236.5415</v>
      </c>
      <c r="G838" s="9">
        <v>1892209</v>
      </c>
      <c r="H838" s="18">
        <v>0</v>
      </c>
      <c r="I838" s="8">
        <v>0</v>
      </c>
      <c r="J838" s="9">
        <v>0</v>
      </c>
      <c r="K838" s="18">
        <v>2.9922</v>
      </c>
      <c r="L838" s="8">
        <v>1236.5415</v>
      </c>
      <c r="M838" s="9">
        <v>1892209</v>
      </c>
      <c r="N838" s="29">
        <v>11.7875</v>
      </c>
      <c r="O838" s="30">
        <v>12.22</v>
      </c>
      <c r="P838" s="30">
        <v>11.115</v>
      </c>
      <c r="Q838" s="30">
        <v>11.654999999999999</v>
      </c>
      <c r="R838" s="31">
        <v>-1.12E-2</v>
      </c>
    </row>
    <row r="839" spans="1:18" x14ac:dyDescent="0.2">
      <c r="A839" s="11">
        <v>45204</v>
      </c>
      <c r="B839" s="5" t="s">
        <v>243</v>
      </c>
      <c r="C839" s="10">
        <v>45200</v>
      </c>
      <c r="D839" s="5" t="s">
        <v>189</v>
      </c>
      <c r="E839" s="18">
        <v>6.2074999999999996</v>
      </c>
      <c r="F839" s="8">
        <v>4710.5295999999998</v>
      </c>
      <c r="G839" s="9">
        <v>7173060</v>
      </c>
      <c r="H839" s="18">
        <v>0</v>
      </c>
      <c r="I839" s="8">
        <v>0</v>
      </c>
      <c r="J839" s="9">
        <v>0</v>
      </c>
      <c r="K839" s="18">
        <v>6.2074999999999996</v>
      </c>
      <c r="L839" s="8">
        <v>4710.5295999999998</v>
      </c>
      <c r="M839" s="9">
        <v>7173060</v>
      </c>
      <c r="N839" s="29">
        <v>11.654999999999999</v>
      </c>
      <c r="O839" s="30">
        <v>11.654999999999999</v>
      </c>
      <c r="P839" s="30">
        <v>10.842499999999999</v>
      </c>
      <c r="Q839" s="30">
        <v>10.94</v>
      </c>
      <c r="R839" s="31">
        <v>-6.13E-2</v>
      </c>
    </row>
    <row r="840" spans="1:18" x14ac:dyDescent="0.2">
      <c r="A840" s="11">
        <v>45205</v>
      </c>
      <c r="B840" s="5" t="s">
        <v>241</v>
      </c>
      <c r="C840" s="10">
        <v>45200</v>
      </c>
      <c r="D840" s="5" t="s">
        <v>189</v>
      </c>
      <c r="E840" s="18">
        <v>58.0884</v>
      </c>
      <c r="F840" s="8">
        <v>127869.1102</v>
      </c>
      <c r="G840" s="9">
        <v>193924087</v>
      </c>
      <c r="H840" s="18">
        <v>0</v>
      </c>
      <c r="I840" s="8">
        <v>0</v>
      </c>
      <c r="J840" s="9">
        <v>0</v>
      </c>
      <c r="K840" s="18">
        <v>58.0884</v>
      </c>
      <c r="L840" s="8">
        <v>127869.1102</v>
      </c>
      <c r="M840" s="9">
        <v>193924087</v>
      </c>
      <c r="N840" s="29">
        <v>10.94</v>
      </c>
      <c r="O840" s="30">
        <v>10.94</v>
      </c>
      <c r="P840" s="30">
        <v>9.73</v>
      </c>
      <c r="Q840" s="30">
        <v>10.3</v>
      </c>
      <c r="R840" s="31">
        <v>-5.8500000000000003E-2</v>
      </c>
    </row>
    <row r="841" spans="1:18" x14ac:dyDescent="0.2">
      <c r="A841" s="11">
        <v>45208</v>
      </c>
      <c r="B841" s="5" t="s">
        <v>244</v>
      </c>
      <c r="C841" s="10">
        <v>45200</v>
      </c>
      <c r="D841" s="5" t="s">
        <v>189</v>
      </c>
      <c r="E841" s="18">
        <v>2.391</v>
      </c>
      <c r="F841" s="8">
        <v>680.1318</v>
      </c>
      <c r="G841" s="9">
        <v>1033402</v>
      </c>
      <c r="H841" s="18">
        <v>0</v>
      </c>
      <c r="I841" s="8">
        <v>0</v>
      </c>
      <c r="J841" s="9">
        <v>0</v>
      </c>
      <c r="K841" s="18">
        <v>2.391</v>
      </c>
      <c r="L841" s="8">
        <v>680.1318</v>
      </c>
      <c r="M841" s="9">
        <v>1033402</v>
      </c>
      <c r="N841" s="29">
        <v>10.3</v>
      </c>
      <c r="O841" s="30">
        <v>11.6325</v>
      </c>
      <c r="P841" s="30">
        <v>10.119999999999999</v>
      </c>
      <c r="Q841" s="30">
        <v>11.4</v>
      </c>
      <c r="R841" s="31">
        <v>0.10680000000000001</v>
      </c>
    </row>
    <row r="842" spans="1:18" x14ac:dyDescent="0.2">
      <c r="A842" s="11">
        <v>45209</v>
      </c>
      <c r="B842" s="5" t="s">
        <v>242</v>
      </c>
      <c r="C842" s="10">
        <v>45200</v>
      </c>
      <c r="D842" s="5" t="s">
        <v>189</v>
      </c>
      <c r="E842" s="18">
        <v>2.3426</v>
      </c>
      <c r="F842" s="8">
        <v>839.60720000000003</v>
      </c>
      <c r="G842" s="9">
        <v>1270997</v>
      </c>
      <c r="H842" s="18">
        <v>0</v>
      </c>
      <c r="I842" s="8">
        <v>0</v>
      </c>
      <c r="J842" s="9">
        <v>0</v>
      </c>
      <c r="K842" s="18">
        <v>2.3426</v>
      </c>
      <c r="L842" s="8">
        <v>839.60720000000003</v>
      </c>
      <c r="M842" s="9">
        <v>1270997</v>
      </c>
      <c r="N842" s="29">
        <v>11.4</v>
      </c>
      <c r="O842" s="30">
        <v>11.4</v>
      </c>
      <c r="P842" s="30">
        <v>10.855</v>
      </c>
      <c r="Q842" s="30">
        <v>11.27</v>
      </c>
      <c r="R842" s="31">
        <v>-1.14E-2</v>
      </c>
    </row>
    <row r="843" spans="1:18" x14ac:dyDescent="0.2">
      <c r="A843" s="11">
        <v>45210</v>
      </c>
      <c r="B843" s="5" t="s">
        <v>240</v>
      </c>
      <c r="C843" s="10">
        <v>45200</v>
      </c>
      <c r="D843" s="5" t="s">
        <v>189</v>
      </c>
      <c r="E843" s="18">
        <v>3.1334</v>
      </c>
      <c r="F843" s="8">
        <v>1333.8648000000001</v>
      </c>
      <c r="G843" s="9">
        <v>2005995</v>
      </c>
      <c r="H843" s="18">
        <v>0</v>
      </c>
      <c r="I843" s="8">
        <v>0</v>
      </c>
      <c r="J843" s="9">
        <v>0</v>
      </c>
      <c r="K843" s="18">
        <v>3.1334</v>
      </c>
      <c r="L843" s="8">
        <v>1333.8648000000001</v>
      </c>
      <c r="M843" s="9">
        <v>2005995</v>
      </c>
      <c r="N843" s="29">
        <v>11.27</v>
      </c>
      <c r="O843" s="30">
        <v>11.3225</v>
      </c>
      <c r="P843" s="30">
        <v>10.39</v>
      </c>
      <c r="Q843" s="30">
        <v>10.984999999999999</v>
      </c>
      <c r="R843" s="31">
        <v>-2.53E-2</v>
      </c>
    </row>
    <row r="844" spans="1:18" x14ac:dyDescent="0.2">
      <c r="A844" s="11">
        <v>45211</v>
      </c>
      <c r="B844" s="5" t="s">
        <v>243</v>
      </c>
      <c r="C844" s="10">
        <v>45200</v>
      </c>
      <c r="D844" s="5" t="s">
        <v>189</v>
      </c>
      <c r="E844" s="18">
        <v>6.1125999999999996</v>
      </c>
      <c r="F844" s="8">
        <v>5533.1067000000003</v>
      </c>
      <c r="G844" s="9">
        <v>8321021</v>
      </c>
      <c r="H844" s="18">
        <v>0</v>
      </c>
      <c r="I844" s="8">
        <v>0</v>
      </c>
      <c r="J844" s="9">
        <v>0</v>
      </c>
      <c r="K844" s="18">
        <v>6.1125999999999996</v>
      </c>
      <c r="L844" s="8">
        <v>5533.1067000000003</v>
      </c>
      <c r="M844" s="9">
        <v>8321021</v>
      </c>
      <c r="N844" s="29">
        <v>10.984999999999999</v>
      </c>
      <c r="O844" s="30">
        <v>11.1175</v>
      </c>
      <c r="P844" s="30">
        <v>10.565</v>
      </c>
      <c r="Q844" s="30">
        <v>10.6175</v>
      </c>
      <c r="R844" s="31">
        <v>-3.3500000000000002E-2</v>
      </c>
    </row>
    <row r="845" spans="1:18" x14ac:dyDescent="0.2">
      <c r="A845" s="11">
        <v>45212</v>
      </c>
      <c r="B845" s="5" t="s">
        <v>241</v>
      </c>
      <c r="C845" s="10">
        <v>45200</v>
      </c>
      <c r="D845" s="5" t="s">
        <v>189</v>
      </c>
      <c r="E845" s="18">
        <v>87.601900000000001</v>
      </c>
      <c r="F845" s="8">
        <v>174715.14180000001</v>
      </c>
      <c r="G845" s="9">
        <v>263684939</v>
      </c>
      <c r="H845" s="18">
        <v>0</v>
      </c>
      <c r="I845" s="8">
        <v>0</v>
      </c>
      <c r="J845" s="9">
        <v>0</v>
      </c>
      <c r="K845" s="18">
        <v>87.601900000000001</v>
      </c>
      <c r="L845" s="8">
        <v>174715.14180000001</v>
      </c>
      <c r="M845" s="9">
        <v>263684939</v>
      </c>
      <c r="N845" s="29">
        <v>10.6175</v>
      </c>
      <c r="O845" s="30">
        <v>11.025</v>
      </c>
      <c r="P845" s="30">
        <v>10.4025</v>
      </c>
      <c r="Q845" s="30">
        <v>10.6175</v>
      </c>
      <c r="R845" s="31">
        <v>0</v>
      </c>
    </row>
    <row r="846" spans="1:18" x14ac:dyDescent="0.2">
      <c r="A846" s="11">
        <v>45215</v>
      </c>
      <c r="B846" s="5" t="s">
        <v>244</v>
      </c>
      <c r="C846" s="10">
        <v>45200</v>
      </c>
      <c r="D846" s="5" t="s">
        <v>189</v>
      </c>
      <c r="E846" s="18">
        <v>2.9775</v>
      </c>
      <c r="F846" s="8">
        <v>1673.1056000000001</v>
      </c>
      <c r="G846" s="9">
        <v>2363118</v>
      </c>
      <c r="H846" s="18">
        <v>0</v>
      </c>
      <c r="I846" s="8">
        <v>0</v>
      </c>
      <c r="J846" s="9">
        <v>0</v>
      </c>
      <c r="K846" s="18">
        <v>2.9775</v>
      </c>
      <c r="L846" s="8">
        <v>1673.1056000000001</v>
      </c>
      <c r="M846" s="9">
        <v>2363118</v>
      </c>
      <c r="N846" s="29">
        <v>10.6175</v>
      </c>
      <c r="O846" s="30">
        <v>11.1525</v>
      </c>
      <c r="P846" s="30">
        <v>9.1524999999999999</v>
      </c>
      <c r="Q846" s="30">
        <v>11.07</v>
      </c>
      <c r="R846" s="31">
        <v>4.2599999999999999E-2</v>
      </c>
    </row>
    <row r="847" spans="1:18" x14ac:dyDescent="0.2">
      <c r="A847" s="11">
        <v>45216</v>
      </c>
      <c r="B847" s="5" t="s">
        <v>242</v>
      </c>
      <c r="C847" s="10">
        <v>45200</v>
      </c>
      <c r="D847" s="5" t="s">
        <v>189</v>
      </c>
      <c r="E847" s="18">
        <v>2.1634000000000002</v>
      </c>
      <c r="F847" s="8">
        <v>799.13649999999996</v>
      </c>
      <c r="G847" s="9">
        <v>1200026</v>
      </c>
      <c r="H847" s="18">
        <v>0</v>
      </c>
      <c r="I847" s="8">
        <v>0</v>
      </c>
      <c r="J847" s="9">
        <v>0</v>
      </c>
      <c r="K847" s="18">
        <v>2.1634000000000002</v>
      </c>
      <c r="L847" s="8">
        <v>799.13649999999996</v>
      </c>
      <c r="M847" s="9">
        <v>1200026</v>
      </c>
      <c r="N847" s="29">
        <v>11.07</v>
      </c>
      <c r="O847" s="30">
        <v>11.07</v>
      </c>
      <c r="P847" s="30">
        <v>10.4275</v>
      </c>
      <c r="Q847" s="30">
        <v>10.695</v>
      </c>
      <c r="R847" s="31">
        <v>-3.39E-2</v>
      </c>
    </row>
    <row r="848" spans="1:18" x14ac:dyDescent="0.2">
      <c r="A848" s="11">
        <v>45217</v>
      </c>
      <c r="B848" s="5" t="s">
        <v>240</v>
      </c>
      <c r="C848" s="10">
        <v>45200</v>
      </c>
      <c r="D848" s="5" t="s">
        <v>189</v>
      </c>
      <c r="E848" s="18">
        <v>3.6093999999999999</v>
      </c>
      <c r="F848" s="8">
        <v>1824.2547999999999</v>
      </c>
      <c r="G848" s="9">
        <v>2748648</v>
      </c>
      <c r="H848" s="18">
        <v>0</v>
      </c>
      <c r="I848" s="8">
        <v>0</v>
      </c>
      <c r="J848" s="9">
        <v>0</v>
      </c>
      <c r="K848" s="18">
        <v>3.6093999999999999</v>
      </c>
      <c r="L848" s="8">
        <v>1824.2547999999999</v>
      </c>
      <c r="M848" s="9">
        <v>2748648</v>
      </c>
      <c r="N848" s="29">
        <v>10.695</v>
      </c>
      <c r="O848" s="30">
        <v>11.17</v>
      </c>
      <c r="P848" s="30">
        <v>10.484999999999999</v>
      </c>
      <c r="Q848" s="30">
        <v>10.965</v>
      </c>
      <c r="R848" s="31">
        <v>2.52E-2</v>
      </c>
    </row>
    <row r="849" spans="1:18" x14ac:dyDescent="0.2">
      <c r="A849" s="11">
        <v>45218</v>
      </c>
      <c r="B849" s="5" t="s">
        <v>243</v>
      </c>
      <c r="C849" s="10">
        <v>45200</v>
      </c>
      <c r="D849" s="5" t="s">
        <v>189</v>
      </c>
      <c r="E849" s="18">
        <v>8.3670000000000009</v>
      </c>
      <c r="F849" s="8">
        <v>7201.1067999999996</v>
      </c>
      <c r="G849" s="9">
        <v>10936883</v>
      </c>
      <c r="H849" s="18">
        <v>0</v>
      </c>
      <c r="I849" s="8">
        <v>0</v>
      </c>
      <c r="J849" s="9">
        <v>0</v>
      </c>
      <c r="K849" s="18">
        <v>8.3670000000000009</v>
      </c>
      <c r="L849" s="8">
        <v>7201.1067999999996</v>
      </c>
      <c r="M849" s="9">
        <v>10936883</v>
      </c>
      <c r="N849" s="29">
        <v>10.965</v>
      </c>
      <c r="O849" s="30">
        <v>11.2125</v>
      </c>
      <c r="P849" s="30">
        <v>10.047499999999999</v>
      </c>
      <c r="Q849" s="30">
        <v>10.897500000000001</v>
      </c>
      <c r="R849" s="31">
        <v>-6.1999999999999998E-3</v>
      </c>
    </row>
    <row r="850" spans="1:18" x14ac:dyDescent="0.2">
      <c r="A850" s="11">
        <v>45219</v>
      </c>
      <c r="B850" s="5" t="s">
        <v>241</v>
      </c>
      <c r="C850" s="10">
        <v>45200</v>
      </c>
      <c r="D850" s="5" t="s">
        <v>189</v>
      </c>
      <c r="E850" s="18">
        <v>61.892000000000003</v>
      </c>
      <c r="F850" s="8">
        <v>138344.73199999999</v>
      </c>
      <c r="G850" s="9">
        <v>211318628</v>
      </c>
      <c r="H850" s="18">
        <v>0</v>
      </c>
      <c r="I850" s="8">
        <v>0</v>
      </c>
      <c r="J850" s="9">
        <v>0</v>
      </c>
      <c r="K850" s="18">
        <v>61.892000000000003</v>
      </c>
      <c r="L850" s="8">
        <v>138344.73199999999</v>
      </c>
      <c r="M850" s="9">
        <v>211318628</v>
      </c>
      <c r="N850" s="29">
        <v>10.897500000000001</v>
      </c>
      <c r="O850" s="30">
        <v>11.09</v>
      </c>
      <c r="P850" s="30">
        <v>10.074999999999999</v>
      </c>
      <c r="Q850" s="30">
        <v>10.817500000000001</v>
      </c>
      <c r="R850" s="31">
        <v>-7.3000000000000001E-3</v>
      </c>
    </row>
    <row r="851" spans="1:18" x14ac:dyDescent="0.2">
      <c r="A851" s="11">
        <v>45222</v>
      </c>
      <c r="B851" s="5" t="s">
        <v>244</v>
      </c>
      <c r="C851" s="10">
        <v>45200</v>
      </c>
      <c r="D851" s="5" t="s">
        <v>189</v>
      </c>
      <c r="E851" s="18">
        <v>3.7717999999999998</v>
      </c>
      <c r="F851" s="8">
        <v>1958.7324000000001</v>
      </c>
      <c r="G851" s="9">
        <v>2814028</v>
      </c>
      <c r="H851" s="18">
        <v>0</v>
      </c>
      <c r="I851" s="8">
        <v>0</v>
      </c>
      <c r="J851" s="9">
        <v>0</v>
      </c>
      <c r="K851" s="18">
        <v>3.7717999999999998</v>
      </c>
      <c r="L851" s="8">
        <v>1958.7324000000001</v>
      </c>
      <c r="M851" s="9">
        <v>2814028</v>
      </c>
      <c r="N851" s="29">
        <v>10.817500000000001</v>
      </c>
      <c r="O851" s="30">
        <v>11.3575</v>
      </c>
      <c r="P851" s="30">
        <v>8.8249999999999993</v>
      </c>
      <c r="Q851" s="30">
        <v>10.904999999999999</v>
      </c>
      <c r="R851" s="31">
        <v>8.0999999999999996E-3</v>
      </c>
    </row>
    <row r="852" spans="1:18" x14ac:dyDescent="0.2">
      <c r="A852" s="11">
        <v>45224</v>
      </c>
      <c r="B852" s="5" t="s">
        <v>240</v>
      </c>
      <c r="C852" s="10">
        <v>45200</v>
      </c>
      <c r="D852" s="5" t="s">
        <v>189</v>
      </c>
      <c r="E852" s="18">
        <v>5.5674000000000001</v>
      </c>
      <c r="F852" s="8">
        <v>2230.5246999999999</v>
      </c>
      <c r="G852" s="9">
        <v>3444542</v>
      </c>
      <c r="H852" s="18">
        <v>0</v>
      </c>
      <c r="I852" s="8">
        <v>0</v>
      </c>
      <c r="J852" s="9">
        <v>0</v>
      </c>
      <c r="K852" s="18">
        <v>5.5674000000000001</v>
      </c>
      <c r="L852" s="8">
        <v>2230.5246999999999</v>
      </c>
      <c r="M852" s="9">
        <v>3444542</v>
      </c>
      <c r="N852" s="29">
        <v>10.904999999999999</v>
      </c>
      <c r="O852" s="30">
        <v>12.1775</v>
      </c>
      <c r="P852" s="30">
        <v>9.9649999999999999</v>
      </c>
      <c r="Q852" s="30">
        <v>11.3125</v>
      </c>
      <c r="R852" s="31">
        <v>3.7400000000000003E-2</v>
      </c>
    </row>
    <row r="853" spans="1:18" x14ac:dyDescent="0.2">
      <c r="A853" s="11">
        <v>45225</v>
      </c>
      <c r="B853" s="5" t="s">
        <v>243</v>
      </c>
      <c r="C853" s="10">
        <v>45200</v>
      </c>
      <c r="D853" s="5" t="s">
        <v>189</v>
      </c>
      <c r="E853" s="18">
        <v>6.8357999999999999</v>
      </c>
      <c r="F853" s="8">
        <v>4007.1154999999999</v>
      </c>
      <c r="G853" s="9">
        <v>6281567</v>
      </c>
      <c r="H853" s="18">
        <v>0</v>
      </c>
      <c r="I853" s="8">
        <v>0</v>
      </c>
      <c r="J853" s="9">
        <v>0</v>
      </c>
      <c r="K853" s="18">
        <v>6.8357999999999999</v>
      </c>
      <c r="L853" s="8">
        <v>4007.1154999999999</v>
      </c>
      <c r="M853" s="9">
        <v>6281567</v>
      </c>
      <c r="N853" s="29">
        <v>11.3125</v>
      </c>
      <c r="O853" s="30">
        <v>12.7</v>
      </c>
      <c r="P853" s="30">
        <v>11.3125</v>
      </c>
      <c r="Q853" s="30">
        <v>11.73</v>
      </c>
      <c r="R853" s="31">
        <v>3.6900000000000002E-2</v>
      </c>
    </row>
    <row r="854" spans="1:18" x14ac:dyDescent="0.2">
      <c r="A854" s="11">
        <v>45226</v>
      </c>
      <c r="B854" s="5" t="s">
        <v>241</v>
      </c>
      <c r="C854" s="10">
        <v>45200</v>
      </c>
      <c r="D854" s="5" t="s">
        <v>189</v>
      </c>
      <c r="E854" s="18">
        <v>94.193200000000004</v>
      </c>
      <c r="F854" s="8">
        <v>175053.5998</v>
      </c>
      <c r="G854" s="9">
        <v>274534003</v>
      </c>
      <c r="H854" s="18">
        <v>0</v>
      </c>
      <c r="I854" s="8">
        <v>0</v>
      </c>
      <c r="J854" s="9">
        <v>0</v>
      </c>
      <c r="K854" s="18">
        <v>94.193200000000004</v>
      </c>
      <c r="L854" s="8">
        <v>175053.5998</v>
      </c>
      <c r="M854" s="9">
        <v>274534003</v>
      </c>
      <c r="N854" s="29">
        <v>11.73</v>
      </c>
      <c r="O854" s="30">
        <v>12.305</v>
      </c>
      <c r="P854" s="30">
        <v>10.672499999999999</v>
      </c>
      <c r="Q854" s="30">
        <v>10.904999999999999</v>
      </c>
      <c r="R854" s="31">
        <v>-7.0300000000000001E-2</v>
      </c>
    </row>
    <row r="855" spans="1:18" x14ac:dyDescent="0.2">
      <c r="A855" s="11">
        <v>45229</v>
      </c>
      <c r="B855" s="5" t="s">
        <v>244</v>
      </c>
      <c r="C855" s="10">
        <v>45200</v>
      </c>
      <c r="D855" s="5" t="s">
        <v>189</v>
      </c>
      <c r="E855" s="18">
        <v>5.8845999999999998</v>
      </c>
      <c r="F855" s="8">
        <v>4621.8725000000004</v>
      </c>
      <c r="G855" s="9">
        <v>6504356</v>
      </c>
      <c r="H855" s="18">
        <v>0</v>
      </c>
      <c r="I855" s="8">
        <v>0</v>
      </c>
      <c r="J855" s="9">
        <v>0</v>
      </c>
      <c r="K855" s="18">
        <v>5.8845999999999998</v>
      </c>
      <c r="L855" s="8">
        <v>4621.8725000000004</v>
      </c>
      <c r="M855" s="9">
        <v>6504356</v>
      </c>
      <c r="N855" s="29">
        <v>10.904999999999999</v>
      </c>
      <c r="O855" s="30">
        <v>12.192500000000001</v>
      </c>
      <c r="P855" s="30">
        <v>10.904999999999999</v>
      </c>
      <c r="Q855" s="30">
        <v>11.49</v>
      </c>
      <c r="R855" s="31">
        <v>5.3600000000000002E-2</v>
      </c>
    </row>
    <row r="856" spans="1:18" x14ac:dyDescent="0.2">
      <c r="A856" s="11">
        <v>45230</v>
      </c>
      <c r="B856" s="5" t="s">
        <v>242</v>
      </c>
      <c r="C856" s="10">
        <v>45200</v>
      </c>
      <c r="D856" s="5" t="s">
        <v>189</v>
      </c>
      <c r="E856" s="18">
        <v>3.9662999999999999</v>
      </c>
      <c r="F856" s="8">
        <v>1236.5714</v>
      </c>
      <c r="G856" s="9">
        <v>1923310</v>
      </c>
      <c r="H856" s="18">
        <v>0</v>
      </c>
      <c r="I856" s="8">
        <v>0</v>
      </c>
      <c r="J856" s="9">
        <v>0</v>
      </c>
      <c r="K856" s="18">
        <v>3.9662999999999999</v>
      </c>
      <c r="L856" s="8">
        <v>1236.5714</v>
      </c>
      <c r="M856" s="9">
        <v>1923310</v>
      </c>
      <c r="N856" s="29">
        <v>11.49</v>
      </c>
      <c r="O856" s="30">
        <v>12.285</v>
      </c>
      <c r="P856" s="30">
        <v>11.262499999999999</v>
      </c>
      <c r="Q856" s="30">
        <v>11.824999999999999</v>
      </c>
      <c r="R856" s="31">
        <v>2.92E-2</v>
      </c>
    </row>
    <row r="857" spans="1:18" x14ac:dyDescent="0.2">
      <c r="A857" s="11">
        <v>45231</v>
      </c>
      <c r="B857" s="5" t="s">
        <v>240</v>
      </c>
      <c r="C857" s="10">
        <v>45231</v>
      </c>
      <c r="D857" s="5" t="s">
        <v>189</v>
      </c>
      <c r="E857" s="18">
        <v>3.7366000000000001</v>
      </c>
      <c r="F857" s="8">
        <v>1587.442</v>
      </c>
      <c r="G857" s="9">
        <v>2476650</v>
      </c>
      <c r="H857" s="18">
        <v>0</v>
      </c>
      <c r="I857" s="8">
        <v>0</v>
      </c>
      <c r="J857" s="9">
        <v>0</v>
      </c>
      <c r="K857" s="18">
        <v>3.7366000000000001</v>
      </c>
      <c r="L857" s="8">
        <v>1587.442</v>
      </c>
      <c r="M857" s="9">
        <v>2476650</v>
      </c>
      <c r="N857" s="29">
        <v>11.824999999999999</v>
      </c>
      <c r="O857" s="30">
        <v>12.195</v>
      </c>
      <c r="P857" s="30">
        <v>11.824999999999999</v>
      </c>
      <c r="Q857" s="30">
        <v>12.047499999999999</v>
      </c>
      <c r="R857" s="31">
        <v>1.8800000000000001E-2</v>
      </c>
    </row>
    <row r="858" spans="1:18" x14ac:dyDescent="0.2">
      <c r="A858" s="11">
        <v>45232</v>
      </c>
      <c r="B858" s="5" t="s">
        <v>243</v>
      </c>
      <c r="C858" s="10">
        <v>45231</v>
      </c>
      <c r="D858" s="5" t="s">
        <v>189</v>
      </c>
      <c r="E858" s="18">
        <v>8.5761000000000003</v>
      </c>
      <c r="F858" s="8">
        <v>7717.9107999999997</v>
      </c>
      <c r="G858" s="9">
        <v>12013358</v>
      </c>
      <c r="H858" s="18">
        <v>0</v>
      </c>
      <c r="I858" s="8">
        <v>0</v>
      </c>
      <c r="J858" s="9">
        <v>0</v>
      </c>
      <c r="K858" s="18">
        <v>8.5761000000000003</v>
      </c>
      <c r="L858" s="8">
        <v>7717.9107999999997</v>
      </c>
      <c r="M858" s="9">
        <v>12013358</v>
      </c>
      <c r="N858" s="29">
        <v>12.047499999999999</v>
      </c>
      <c r="O858" s="30">
        <v>12.047499999999999</v>
      </c>
      <c r="P858" s="30">
        <v>10.9475</v>
      </c>
      <c r="Q858" s="30">
        <v>11.074999999999999</v>
      </c>
      <c r="R858" s="31">
        <v>-8.0699999999999994E-2</v>
      </c>
    </row>
    <row r="859" spans="1:18" x14ac:dyDescent="0.2">
      <c r="A859" s="11">
        <v>45233</v>
      </c>
      <c r="B859" s="5" t="s">
        <v>241</v>
      </c>
      <c r="C859" s="10">
        <v>45231</v>
      </c>
      <c r="D859" s="5" t="s">
        <v>189</v>
      </c>
      <c r="E859" s="18">
        <v>72.813900000000004</v>
      </c>
      <c r="F859" s="8">
        <v>165674.4135</v>
      </c>
      <c r="G859" s="9">
        <v>257022784</v>
      </c>
      <c r="H859" s="18">
        <v>0</v>
      </c>
      <c r="I859" s="8">
        <v>0</v>
      </c>
      <c r="J859" s="9">
        <v>0</v>
      </c>
      <c r="K859" s="18">
        <v>72.813900000000004</v>
      </c>
      <c r="L859" s="8">
        <v>165674.4135</v>
      </c>
      <c r="M859" s="9">
        <v>257022784</v>
      </c>
      <c r="N859" s="29">
        <v>11.074999999999999</v>
      </c>
      <c r="O859" s="30">
        <v>11.074999999999999</v>
      </c>
      <c r="P859" s="30">
        <v>10.635</v>
      </c>
      <c r="Q859" s="30">
        <v>10.8825</v>
      </c>
      <c r="R859" s="31">
        <v>-1.7399999999999999E-2</v>
      </c>
    </row>
    <row r="860" spans="1:18" x14ac:dyDescent="0.2">
      <c r="A860" s="11">
        <v>45236</v>
      </c>
      <c r="B860" s="5" t="s">
        <v>244</v>
      </c>
      <c r="C860" s="10">
        <v>45231</v>
      </c>
      <c r="D860" s="5" t="s">
        <v>189</v>
      </c>
      <c r="E860" s="18">
        <v>6.6924000000000001</v>
      </c>
      <c r="F860" s="8">
        <v>10483.1813</v>
      </c>
      <c r="G860" s="9">
        <v>14270178</v>
      </c>
      <c r="H860" s="18">
        <v>0</v>
      </c>
      <c r="I860" s="8">
        <v>0</v>
      </c>
      <c r="J860" s="9">
        <v>0</v>
      </c>
      <c r="K860" s="18">
        <v>6.6924000000000001</v>
      </c>
      <c r="L860" s="8">
        <v>10483.1813</v>
      </c>
      <c r="M860" s="9">
        <v>14270178</v>
      </c>
      <c r="N860" s="29">
        <v>10.8825</v>
      </c>
      <c r="O860" s="30">
        <v>11.28</v>
      </c>
      <c r="P860" s="30">
        <v>10.38</v>
      </c>
      <c r="Q860" s="30">
        <v>11.105</v>
      </c>
      <c r="R860" s="31">
        <v>2.0400000000000001E-2</v>
      </c>
    </row>
    <row r="861" spans="1:18" x14ac:dyDescent="0.2">
      <c r="A861" s="11">
        <v>45237</v>
      </c>
      <c r="B861" s="5" t="s">
        <v>242</v>
      </c>
      <c r="C861" s="10">
        <v>45231</v>
      </c>
      <c r="D861" s="5" t="s">
        <v>189</v>
      </c>
      <c r="E861" s="18">
        <v>2.302</v>
      </c>
      <c r="F861" s="8">
        <v>853.12090000000001</v>
      </c>
      <c r="G861" s="9">
        <v>1304387</v>
      </c>
      <c r="H861" s="18">
        <v>0</v>
      </c>
      <c r="I861" s="8">
        <v>0</v>
      </c>
      <c r="J861" s="9">
        <v>0</v>
      </c>
      <c r="K861" s="18">
        <v>2.302</v>
      </c>
      <c r="L861" s="8">
        <v>853.12090000000001</v>
      </c>
      <c r="M861" s="9">
        <v>1304387</v>
      </c>
      <c r="N861" s="29">
        <v>11.105</v>
      </c>
      <c r="O861" s="30">
        <v>12.1775</v>
      </c>
      <c r="P861" s="30">
        <v>11</v>
      </c>
      <c r="Q861" s="30">
        <v>11.192500000000001</v>
      </c>
      <c r="R861" s="31">
        <v>7.9000000000000008E-3</v>
      </c>
    </row>
    <row r="862" spans="1:18" x14ac:dyDescent="0.2">
      <c r="A862" s="11">
        <v>45238</v>
      </c>
      <c r="B862" s="5" t="s">
        <v>240</v>
      </c>
      <c r="C862" s="10">
        <v>45231</v>
      </c>
      <c r="D862" s="5" t="s">
        <v>189</v>
      </c>
      <c r="E862" s="18">
        <v>2.3113000000000001</v>
      </c>
      <c r="F862" s="8">
        <v>1178.8892000000001</v>
      </c>
      <c r="G862" s="9">
        <v>1802437</v>
      </c>
      <c r="H862" s="18">
        <v>0</v>
      </c>
      <c r="I862" s="8">
        <v>0</v>
      </c>
      <c r="J862" s="9">
        <v>0</v>
      </c>
      <c r="K862" s="18">
        <v>2.3113000000000001</v>
      </c>
      <c r="L862" s="8">
        <v>1178.8892000000001</v>
      </c>
      <c r="M862" s="9">
        <v>1802437</v>
      </c>
      <c r="N862" s="29">
        <v>11.192500000000001</v>
      </c>
      <c r="O862" s="30">
        <v>11.3325</v>
      </c>
      <c r="P862" s="30">
        <v>10.63</v>
      </c>
      <c r="Q862" s="30">
        <v>11.0375</v>
      </c>
      <c r="R862" s="31">
        <v>-1.38E-2</v>
      </c>
    </row>
    <row r="863" spans="1:18" x14ac:dyDescent="0.2">
      <c r="A863" s="11">
        <v>45239</v>
      </c>
      <c r="B863" s="5" t="s">
        <v>243</v>
      </c>
      <c r="C863" s="10">
        <v>45231</v>
      </c>
      <c r="D863" s="5" t="s">
        <v>189</v>
      </c>
      <c r="E863" s="18">
        <v>6.0175999999999998</v>
      </c>
      <c r="F863" s="8">
        <v>6258.2828</v>
      </c>
      <c r="G863" s="9">
        <v>9599914</v>
      </c>
      <c r="H863" s="18">
        <v>0</v>
      </c>
      <c r="I863" s="8">
        <v>0</v>
      </c>
      <c r="J863" s="9">
        <v>0</v>
      </c>
      <c r="K863" s="18">
        <v>6.0175999999999998</v>
      </c>
      <c r="L863" s="8">
        <v>6258.2828</v>
      </c>
      <c r="M863" s="9">
        <v>9599914</v>
      </c>
      <c r="N863" s="29">
        <v>11.0375</v>
      </c>
      <c r="O863" s="30">
        <v>11.2525</v>
      </c>
      <c r="P863" s="30">
        <v>10.37</v>
      </c>
      <c r="Q863" s="30">
        <v>10.9825</v>
      </c>
      <c r="R863" s="31">
        <v>-5.0000000000000001E-3</v>
      </c>
    </row>
    <row r="864" spans="1:18" x14ac:dyDescent="0.2">
      <c r="A864" s="11">
        <v>45240</v>
      </c>
      <c r="B864" s="5" t="s">
        <v>241</v>
      </c>
      <c r="C864" s="10">
        <v>45231</v>
      </c>
      <c r="D864" s="5" t="s">
        <v>189</v>
      </c>
      <c r="E864" s="18">
        <v>74.956199999999995</v>
      </c>
      <c r="F864" s="8">
        <v>177505.85279999999</v>
      </c>
      <c r="G864" s="9">
        <v>273841477</v>
      </c>
      <c r="H864" s="18">
        <v>0</v>
      </c>
      <c r="I864" s="8">
        <v>0</v>
      </c>
      <c r="J864" s="9">
        <v>0</v>
      </c>
      <c r="K864" s="18">
        <v>74.956199999999995</v>
      </c>
      <c r="L864" s="8">
        <v>177505.85279999999</v>
      </c>
      <c r="M864" s="9">
        <v>273841477</v>
      </c>
      <c r="N864" s="29">
        <v>10.9825</v>
      </c>
      <c r="O864" s="30">
        <v>11.3575</v>
      </c>
      <c r="P864" s="30">
        <v>9.86</v>
      </c>
      <c r="Q864" s="30">
        <v>11.1075</v>
      </c>
      <c r="R864" s="31">
        <v>1.14E-2</v>
      </c>
    </row>
    <row r="865" spans="1:18" x14ac:dyDescent="0.2">
      <c r="A865" s="11">
        <v>45242</v>
      </c>
      <c r="B865" s="5" t="s">
        <v>246</v>
      </c>
      <c r="C865" s="10">
        <v>45231</v>
      </c>
      <c r="D865" s="5" t="s">
        <v>189</v>
      </c>
      <c r="E865" s="18">
        <v>0.84109999999999996</v>
      </c>
      <c r="F865" s="8">
        <v>578.57529999999997</v>
      </c>
      <c r="G865" s="9">
        <v>817893</v>
      </c>
      <c r="H865" s="18">
        <v>0</v>
      </c>
      <c r="I865" s="8">
        <v>0</v>
      </c>
      <c r="J865" s="9">
        <v>0</v>
      </c>
      <c r="K865" s="18">
        <v>0.84109999999999996</v>
      </c>
      <c r="L865" s="8">
        <v>578.57529999999997</v>
      </c>
      <c r="M865" s="9">
        <v>817893</v>
      </c>
      <c r="N865" s="29">
        <v>11.1075</v>
      </c>
      <c r="O865" s="30">
        <v>11.54</v>
      </c>
      <c r="P865" s="30">
        <v>9.7524999999999995</v>
      </c>
      <c r="Q865" s="30">
        <v>11.3475</v>
      </c>
      <c r="R865" s="31">
        <v>2.1600000000000001E-2</v>
      </c>
    </row>
    <row r="866" spans="1:18" x14ac:dyDescent="0.2">
      <c r="A866" s="11">
        <v>45243</v>
      </c>
      <c r="B866" s="5" t="s">
        <v>244</v>
      </c>
      <c r="C866" s="10">
        <v>45231</v>
      </c>
      <c r="D866" s="5" t="s">
        <v>189</v>
      </c>
      <c r="E866" s="18">
        <v>6.2847</v>
      </c>
      <c r="F866" s="8">
        <v>8845.2759000000005</v>
      </c>
      <c r="G866" s="9">
        <v>11986950</v>
      </c>
      <c r="H866" s="18">
        <v>0</v>
      </c>
      <c r="I866" s="8">
        <v>0</v>
      </c>
      <c r="J866" s="9">
        <v>0</v>
      </c>
      <c r="K866" s="18">
        <v>6.2847</v>
      </c>
      <c r="L866" s="8">
        <v>8845.2759000000005</v>
      </c>
      <c r="M866" s="9">
        <v>11986950</v>
      </c>
      <c r="N866" s="29">
        <v>11.3475</v>
      </c>
      <c r="O866" s="30">
        <v>11.6325</v>
      </c>
      <c r="P866" s="30">
        <v>10.5025</v>
      </c>
      <c r="Q866" s="30">
        <v>11.1875</v>
      </c>
      <c r="R866" s="31">
        <v>-1.41E-2</v>
      </c>
    </row>
    <row r="867" spans="1:18" x14ac:dyDescent="0.2">
      <c r="A867" s="11">
        <v>45245</v>
      </c>
      <c r="B867" s="5" t="s">
        <v>240</v>
      </c>
      <c r="C867" s="10">
        <v>45231</v>
      </c>
      <c r="D867" s="5" t="s">
        <v>189</v>
      </c>
      <c r="E867" s="18">
        <v>2.4098000000000002</v>
      </c>
      <c r="F867" s="8">
        <v>1328.9774</v>
      </c>
      <c r="G867" s="9">
        <v>2019643</v>
      </c>
      <c r="H867" s="18">
        <v>0</v>
      </c>
      <c r="I867" s="8">
        <v>0</v>
      </c>
      <c r="J867" s="9">
        <v>0</v>
      </c>
      <c r="K867" s="18">
        <v>2.4098000000000002</v>
      </c>
      <c r="L867" s="8">
        <v>1328.9774</v>
      </c>
      <c r="M867" s="9">
        <v>2019643</v>
      </c>
      <c r="N867" s="29">
        <v>11.1875</v>
      </c>
      <c r="O867" s="30">
        <v>11.4175</v>
      </c>
      <c r="P867" s="30">
        <v>8.3949999999999996</v>
      </c>
      <c r="Q867" s="30">
        <v>11.135</v>
      </c>
      <c r="R867" s="31">
        <v>-4.7000000000000002E-3</v>
      </c>
    </row>
    <row r="868" spans="1:18" x14ac:dyDescent="0.2">
      <c r="A868" s="11">
        <v>45246</v>
      </c>
      <c r="B868" s="5" t="s">
        <v>243</v>
      </c>
      <c r="C868" s="10">
        <v>45231</v>
      </c>
      <c r="D868" s="5" t="s">
        <v>189</v>
      </c>
      <c r="E868" s="18">
        <v>11.5665</v>
      </c>
      <c r="F868" s="8">
        <v>11726.019200000001</v>
      </c>
      <c r="G868" s="9">
        <v>17757560</v>
      </c>
      <c r="H868" s="18">
        <v>0</v>
      </c>
      <c r="I868" s="8">
        <v>0</v>
      </c>
      <c r="J868" s="9">
        <v>0</v>
      </c>
      <c r="K868" s="18">
        <v>11.5665</v>
      </c>
      <c r="L868" s="8">
        <v>11726.019200000001</v>
      </c>
      <c r="M868" s="9">
        <v>17757560</v>
      </c>
      <c r="N868" s="29">
        <v>11.135</v>
      </c>
      <c r="O868" s="30">
        <v>11.807499999999999</v>
      </c>
      <c r="P868" s="30">
        <v>10.6175</v>
      </c>
      <c r="Q868" s="30">
        <v>11.647500000000001</v>
      </c>
      <c r="R868" s="31">
        <v>4.5999999999999999E-2</v>
      </c>
    </row>
    <row r="869" spans="1:18" x14ac:dyDescent="0.2">
      <c r="A869" s="11">
        <v>45247</v>
      </c>
      <c r="B869" s="5" t="s">
        <v>241</v>
      </c>
      <c r="C869" s="10">
        <v>45231</v>
      </c>
      <c r="D869" s="5" t="s">
        <v>189</v>
      </c>
      <c r="E869" s="18">
        <v>94.005600000000001</v>
      </c>
      <c r="F869" s="8">
        <v>193043.2115</v>
      </c>
      <c r="G869" s="9">
        <v>292801697</v>
      </c>
      <c r="H869" s="18">
        <v>0</v>
      </c>
      <c r="I869" s="8">
        <v>0</v>
      </c>
      <c r="J869" s="9">
        <v>0</v>
      </c>
      <c r="K869" s="18">
        <v>94.005600000000001</v>
      </c>
      <c r="L869" s="8">
        <v>193043.2115</v>
      </c>
      <c r="M869" s="9">
        <v>292801697</v>
      </c>
      <c r="N869" s="29">
        <v>11.647500000000001</v>
      </c>
      <c r="O869" s="30">
        <v>12.09</v>
      </c>
      <c r="P869" s="30">
        <v>10.19</v>
      </c>
      <c r="Q869" s="30">
        <v>11.827500000000001</v>
      </c>
      <c r="R869" s="31">
        <v>1.55E-2</v>
      </c>
    </row>
    <row r="870" spans="1:18" x14ac:dyDescent="0.2">
      <c r="A870" s="11">
        <v>45250</v>
      </c>
      <c r="B870" s="5" t="s">
        <v>244</v>
      </c>
      <c r="C870" s="10">
        <v>45231</v>
      </c>
      <c r="D870" s="5" t="s">
        <v>189</v>
      </c>
      <c r="E870" s="18">
        <v>10.462400000000001</v>
      </c>
      <c r="F870" s="8">
        <v>15880.6376</v>
      </c>
      <c r="G870" s="9">
        <v>21585129</v>
      </c>
      <c r="H870" s="18">
        <v>0</v>
      </c>
      <c r="I870" s="8">
        <v>0</v>
      </c>
      <c r="J870" s="9">
        <v>0</v>
      </c>
      <c r="K870" s="18">
        <v>10.462400000000001</v>
      </c>
      <c r="L870" s="8">
        <v>15880.6376</v>
      </c>
      <c r="M870" s="9">
        <v>21585129</v>
      </c>
      <c r="N870" s="29">
        <v>11.827500000000001</v>
      </c>
      <c r="O870" s="30">
        <v>12.67</v>
      </c>
      <c r="P870" s="30">
        <v>11.2</v>
      </c>
      <c r="Q870" s="30">
        <v>12.147500000000001</v>
      </c>
      <c r="R870" s="31">
        <v>2.7099999999999999E-2</v>
      </c>
    </row>
    <row r="871" spans="1:18" x14ac:dyDescent="0.2">
      <c r="A871" s="11">
        <v>45251</v>
      </c>
      <c r="B871" s="5" t="s">
        <v>242</v>
      </c>
      <c r="C871" s="10">
        <v>45231</v>
      </c>
      <c r="D871" s="5" t="s">
        <v>189</v>
      </c>
      <c r="E871" s="18">
        <v>2.6920999999999999</v>
      </c>
      <c r="F871" s="8">
        <v>1060.42</v>
      </c>
      <c r="G871" s="9">
        <v>1594710</v>
      </c>
      <c r="H871" s="18">
        <v>0</v>
      </c>
      <c r="I871" s="8">
        <v>0</v>
      </c>
      <c r="J871" s="9">
        <v>0</v>
      </c>
      <c r="K871" s="18">
        <v>2.6920999999999999</v>
      </c>
      <c r="L871" s="8">
        <v>1060.42</v>
      </c>
      <c r="M871" s="9">
        <v>1594710</v>
      </c>
      <c r="N871" s="29">
        <v>12.147500000000001</v>
      </c>
      <c r="O871" s="30">
        <v>12.435</v>
      </c>
      <c r="P871" s="30">
        <v>10.755000000000001</v>
      </c>
      <c r="Q871" s="30">
        <v>12.2325</v>
      </c>
      <c r="R871" s="31">
        <v>7.0000000000000001E-3</v>
      </c>
    </row>
    <row r="872" spans="1:18" x14ac:dyDescent="0.2">
      <c r="A872" s="11">
        <v>45252</v>
      </c>
      <c r="B872" s="5" t="s">
        <v>240</v>
      </c>
      <c r="C872" s="10">
        <v>45231</v>
      </c>
      <c r="D872" s="5" t="s">
        <v>189</v>
      </c>
      <c r="E872" s="18">
        <v>3.9496000000000002</v>
      </c>
      <c r="F872" s="8">
        <v>2327.8235</v>
      </c>
      <c r="G872" s="9">
        <v>3493598</v>
      </c>
      <c r="H872" s="18">
        <v>0</v>
      </c>
      <c r="I872" s="8">
        <v>0</v>
      </c>
      <c r="J872" s="9">
        <v>0</v>
      </c>
      <c r="K872" s="18">
        <v>3.9496000000000002</v>
      </c>
      <c r="L872" s="8">
        <v>2327.8235</v>
      </c>
      <c r="M872" s="9">
        <v>3493598</v>
      </c>
      <c r="N872" s="29">
        <v>12.2325</v>
      </c>
      <c r="O872" s="30">
        <v>12.7075</v>
      </c>
      <c r="P872" s="30">
        <v>11.022500000000001</v>
      </c>
      <c r="Q872" s="30">
        <v>11.865</v>
      </c>
      <c r="R872" s="31">
        <v>-0.03</v>
      </c>
    </row>
    <row r="873" spans="1:18" x14ac:dyDescent="0.2">
      <c r="A873" s="11">
        <v>45253</v>
      </c>
      <c r="B873" s="5" t="s">
        <v>243</v>
      </c>
      <c r="C873" s="10">
        <v>45231</v>
      </c>
      <c r="D873" s="5" t="s">
        <v>189</v>
      </c>
      <c r="E873" s="18">
        <v>6.7896000000000001</v>
      </c>
      <c r="F873" s="8">
        <v>6394.2547000000004</v>
      </c>
      <c r="G873" s="9">
        <v>9604582</v>
      </c>
      <c r="H873" s="18">
        <v>0</v>
      </c>
      <c r="I873" s="8">
        <v>0</v>
      </c>
      <c r="J873" s="9">
        <v>0</v>
      </c>
      <c r="K873" s="18">
        <v>6.7896000000000001</v>
      </c>
      <c r="L873" s="8">
        <v>6394.2547000000004</v>
      </c>
      <c r="M873" s="9">
        <v>9604582</v>
      </c>
      <c r="N873" s="29">
        <v>11.865</v>
      </c>
      <c r="O873" s="30">
        <v>12.14</v>
      </c>
      <c r="P873" s="30">
        <v>10.975</v>
      </c>
      <c r="Q873" s="30">
        <v>11.315</v>
      </c>
      <c r="R873" s="31">
        <v>-4.6399999999999997E-2</v>
      </c>
    </row>
    <row r="874" spans="1:18" x14ac:dyDescent="0.2">
      <c r="A874" s="11">
        <v>45254</v>
      </c>
      <c r="B874" s="5" t="s">
        <v>241</v>
      </c>
      <c r="C874" s="10">
        <v>45231</v>
      </c>
      <c r="D874" s="5" t="s">
        <v>189</v>
      </c>
      <c r="E874" s="18">
        <v>46.272799999999997</v>
      </c>
      <c r="F874" s="8">
        <v>115909.08719999999</v>
      </c>
      <c r="G874" s="9">
        <v>174425498</v>
      </c>
      <c r="H874" s="18">
        <v>0</v>
      </c>
      <c r="I874" s="8">
        <v>0</v>
      </c>
      <c r="J874" s="9">
        <v>0</v>
      </c>
      <c r="K874" s="18">
        <v>46.272799999999997</v>
      </c>
      <c r="L874" s="8">
        <v>115909.08719999999</v>
      </c>
      <c r="M874" s="9">
        <v>174425498</v>
      </c>
      <c r="N874" s="29">
        <v>11.315</v>
      </c>
      <c r="O874" s="30">
        <v>11.465</v>
      </c>
      <c r="P874" s="30">
        <v>8.6775000000000002</v>
      </c>
      <c r="Q874" s="30">
        <v>11.33</v>
      </c>
      <c r="R874" s="31">
        <v>1.2999999999999999E-3</v>
      </c>
    </row>
    <row r="875" spans="1:18" x14ac:dyDescent="0.2">
      <c r="A875" s="11">
        <v>45258</v>
      </c>
      <c r="B875" s="5" t="s">
        <v>242</v>
      </c>
      <c r="C875" s="10">
        <v>45231</v>
      </c>
      <c r="D875" s="5" t="s">
        <v>189</v>
      </c>
      <c r="E875" s="18">
        <v>2.4430999999999998</v>
      </c>
      <c r="F875" s="8">
        <v>1105.1396999999999</v>
      </c>
      <c r="G875" s="9">
        <v>1661191</v>
      </c>
      <c r="H875" s="18">
        <v>0</v>
      </c>
      <c r="I875" s="8">
        <v>0</v>
      </c>
      <c r="J875" s="9">
        <v>0</v>
      </c>
      <c r="K875" s="18">
        <v>2.4430999999999998</v>
      </c>
      <c r="L875" s="8">
        <v>1105.1396999999999</v>
      </c>
      <c r="M875" s="9">
        <v>1661191</v>
      </c>
      <c r="N875" s="29">
        <v>11.33</v>
      </c>
      <c r="O875" s="30">
        <v>12.4925</v>
      </c>
      <c r="P875" s="30">
        <v>11.065</v>
      </c>
      <c r="Q875" s="30">
        <v>12.175000000000001</v>
      </c>
      <c r="R875" s="31">
        <v>7.46E-2</v>
      </c>
    </row>
    <row r="876" spans="1:18" x14ac:dyDescent="0.2">
      <c r="A876" s="11">
        <v>45259</v>
      </c>
      <c r="B876" s="5" t="s">
        <v>240</v>
      </c>
      <c r="C876" s="10">
        <v>45231</v>
      </c>
      <c r="D876" s="5" t="s">
        <v>189</v>
      </c>
      <c r="E876" s="18">
        <v>4.9984000000000002</v>
      </c>
      <c r="F876" s="8">
        <v>3425.7685000000001</v>
      </c>
      <c r="G876" s="9">
        <v>5119132</v>
      </c>
      <c r="H876" s="18">
        <v>0</v>
      </c>
      <c r="I876" s="8">
        <v>0</v>
      </c>
      <c r="J876" s="9">
        <v>0</v>
      </c>
      <c r="K876" s="18">
        <v>4.9984000000000002</v>
      </c>
      <c r="L876" s="8">
        <v>3425.7685000000001</v>
      </c>
      <c r="M876" s="9">
        <v>5119132</v>
      </c>
      <c r="N876" s="29">
        <v>12.175000000000001</v>
      </c>
      <c r="O876" s="30">
        <v>14.46</v>
      </c>
      <c r="P876" s="30">
        <v>11.3325</v>
      </c>
      <c r="Q876" s="30">
        <v>12.7075</v>
      </c>
      <c r="R876" s="31">
        <v>4.3700000000000003E-2</v>
      </c>
    </row>
    <row r="877" spans="1:18" x14ac:dyDescent="0.2">
      <c r="A877" s="11">
        <v>45260</v>
      </c>
      <c r="B877" s="5" t="s">
        <v>243</v>
      </c>
      <c r="C877" s="10">
        <v>45231</v>
      </c>
      <c r="D877" s="5" t="s">
        <v>189</v>
      </c>
      <c r="E877" s="18">
        <v>8.9794</v>
      </c>
      <c r="F877" s="8">
        <v>6151.4966000000004</v>
      </c>
      <c r="G877" s="9">
        <v>9176944</v>
      </c>
      <c r="H877" s="18">
        <v>0</v>
      </c>
      <c r="I877" s="8">
        <v>0</v>
      </c>
      <c r="J877" s="9">
        <v>0</v>
      </c>
      <c r="K877" s="18">
        <v>8.9794</v>
      </c>
      <c r="L877" s="8">
        <v>6151.4966000000004</v>
      </c>
      <c r="M877" s="9">
        <v>9176944</v>
      </c>
      <c r="N877" s="29">
        <v>12.7075</v>
      </c>
      <c r="O877" s="30">
        <v>13.352499999999999</v>
      </c>
      <c r="P877" s="30">
        <v>11.762499999999999</v>
      </c>
      <c r="Q877" s="30">
        <v>12.69</v>
      </c>
      <c r="R877" s="31">
        <v>-1.4E-3</v>
      </c>
    </row>
    <row r="878" spans="1:18" x14ac:dyDescent="0.2">
      <c r="A878" s="11">
        <v>45261</v>
      </c>
      <c r="B878" s="5" t="s">
        <v>241</v>
      </c>
      <c r="C878" s="10">
        <v>45261</v>
      </c>
      <c r="D878" s="5" t="s">
        <v>189</v>
      </c>
      <c r="E878" s="18">
        <v>83.705500000000001</v>
      </c>
      <c r="F878" s="8">
        <v>184891.91140000001</v>
      </c>
      <c r="G878" s="9">
        <v>274135512</v>
      </c>
      <c r="H878" s="18">
        <v>0</v>
      </c>
      <c r="I878" s="8">
        <v>0</v>
      </c>
      <c r="J878" s="9">
        <v>0</v>
      </c>
      <c r="K878" s="18">
        <v>83.705500000000001</v>
      </c>
      <c r="L878" s="8">
        <v>184891.91140000001</v>
      </c>
      <c r="M878" s="9">
        <v>274135512</v>
      </c>
      <c r="N878" s="29">
        <v>12.69</v>
      </c>
      <c r="O878" s="30">
        <v>12.755000000000001</v>
      </c>
      <c r="P878" s="30">
        <v>11.7775</v>
      </c>
      <c r="Q878" s="30">
        <v>12.3825</v>
      </c>
      <c r="R878" s="31">
        <v>-2.4199999999999999E-2</v>
      </c>
    </row>
    <row r="879" spans="1:18" x14ac:dyDescent="0.2">
      <c r="A879" s="11">
        <v>45264</v>
      </c>
      <c r="B879" s="5" t="s">
        <v>244</v>
      </c>
      <c r="C879" s="10">
        <v>45261</v>
      </c>
      <c r="D879" s="5" t="s">
        <v>189</v>
      </c>
      <c r="E879" s="18">
        <v>21.063400000000001</v>
      </c>
      <c r="F879" s="8">
        <v>30399.814699999999</v>
      </c>
      <c r="G879" s="9">
        <v>39054367</v>
      </c>
      <c r="H879" s="18">
        <v>0</v>
      </c>
      <c r="I879" s="8">
        <v>0</v>
      </c>
      <c r="J879" s="9">
        <v>0</v>
      </c>
      <c r="K879" s="18">
        <v>21.063400000000001</v>
      </c>
      <c r="L879" s="8">
        <v>30399.814699999999</v>
      </c>
      <c r="M879" s="9">
        <v>39054367</v>
      </c>
      <c r="N879" s="29">
        <v>12.3825</v>
      </c>
      <c r="O879" s="30">
        <v>13.16</v>
      </c>
      <c r="P879" s="30">
        <v>11.34</v>
      </c>
      <c r="Q879" s="30">
        <v>12.9925</v>
      </c>
      <c r="R879" s="31">
        <v>4.9299999999999997E-2</v>
      </c>
    </row>
    <row r="880" spans="1:18" x14ac:dyDescent="0.2">
      <c r="A880" s="11">
        <v>45265</v>
      </c>
      <c r="B880" s="5" t="s">
        <v>242</v>
      </c>
      <c r="C880" s="10">
        <v>45261</v>
      </c>
      <c r="D880" s="5" t="s">
        <v>189</v>
      </c>
      <c r="E880" s="18">
        <v>3.2454999999999998</v>
      </c>
      <c r="F880" s="8">
        <v>773.57240000000002</v>
      </c>
      <c r="G880" s="9">
        <v>1105450</v>
      </c>
      <c r="H880" s="18">
        <v>0</v>
      </c>
      <c r="I880" s="8">
        <v>0</v>
      </c>
      <c r="J880" s="9">
        <v>0</v>
      </c>
      <c r="K880" s="18">
        <v>3.2454999999999998</v>
      </c>
      <c r="L880" s="8">
        <v>773.57240000000002</v>
      </c>
      <c r="M880" s="9">
        <v>1105450</v>
      </c>
      <c r="N880" s="29">
        <v>12.9925</v>
      </c>
      <c r="O880" s="30">
        <v>13.8825</v>
      </c>
      <c r="P880" s="30">
        <v>11.475</v>
      </c>
      <c r="Q880" s="30">
        <v>13.4575</v>
      </c>
      <c r="R880" s="31">
        <v>3.5799999999999998E-2</v>
      </c>
    </row>
    <row r="881" spans="1:18" x14ac:dyDescent="0.2">
      <c r="A881" s="11">
        <v>45266</v>
      </c>
      <c r="B881" s="5" t="s">
        <v>240</v>
      </c>
      <c r="C881" s="10">
        <v>45261</v>
      </c>
      <c r="D881" s="5" t="s">
        <v>189</v>
      </c>
      <c r="E881" s="18">
        <v>4.2352999999999996</v>
      </c>
      <c r="F881" s="8">
        <v>1752.1421</v>
      </c>
      <c r="G881" s="9">
        <v>2501237</v>
      </c>
      <c r="H881" s="18">
        <v>0</v>
      </c>
      <c r="I881" s="8">
        <v>0</v>
      </c>
      <c r="J881" s="9">
        <v>0</v>
      </c>
      <c r="K881" s="18">
        <v>4.2352999999999996</v>
      </c>
      <c r="L881" s="8">
        <v>1752.1421</v>
      </c>
      <c r="M881" s="9">
        <v>2501237</v>
      </c>
      <c r="N881" s="29">
        <v>13.4575</v>
      </c>
      <c r="O881" s="30">
        <v>14.0875</v>
      </c>
      <c r="P881" s="30">
        <v>12.6875</v>
      </c>
      <c r="Q881" s="30">
        <v>13.74</v>
      </c>
      <c r="R881" s="31">
        <v>2.1000000000000001E-2</v>
      </c>
    </row>
    <row r="882" spans="1:18" x14ac:dyDescent="0.2">
      <c r="A882" s="11">
        <v>45267</v>
      </c>
      <c r="B882" s="5" t="s">
        <v>243</v>
      </c>
      <c r="C882" s="10">
        <v>45261</v>
      </c>
      <c r="D882" s="5" t="s">
        <v>189</v>
      </c>
      <c r="E882" s="18">
        <v>8.0235000000000003</v>
      </c>
      <c r="F882" s="8">
        <v>7292.3787000000002</v>
      </c>
      <c r="G882" s="9">
        <v>10445387</v>
      </c>
      <c r="H882" s="18">
        <v>0</v>
      </c>
      <c r="I882" s="8">
        <v>0</v>
      </c>
      <c r="J882" s="9">
        <v>0</v>
      </c>
      <c r="K882" s="18">
        <v>8.0235000000000003</v>
      </c>
      <c r="L882" s="8">
        <v>7292.3787000000002</v>
      </c>
      <c r="M882" s="9">
        <v>10445387</v>
      </c>
      <c r="N882" s="29">
        <v>13.74</v>
      </c>
      <c r="O882" s="30">
        <v>13.74</v>
      </c>
      <c r="P882" s="30">
        <v>12.545</v>
      </c>
      <c r="Q882" s="30">
        <v>12.672499999999999</v>
      </c>
      <c r="R882" s="31">
        <v>-7.7700000000000005E-2</v>
      </c>
    </row>
    <row r="883" spans="1:18" x14ac:dyDescent="0.2">
      <c r="A883" s="11">
        <v>45268</v>
      </c>
      <c r="B883" s="5" t="s">
        <v>241</v>
      </c>
      <c r="C883" s="10">
        <v>45261</v>
      </c>
      <c r="D883" s="5" t="s">
        <v>189</v>
      </c>
      <c r="E883" s="18">
        <v>90.428100000000001</v>
      </c>
      <c r="F883" s="8">
        <v>215259.98989999999</v>
      </c>
      <c r="G883" s="9">
        <v>308448540</v>
      </c>
      <c r="H883" s="18">
        <v>0</v>
      </c>
      <c r="I883" s="8">
        <v>0</v>
      </c>
      <c r="J883" s="9">
        <v>0</v>
      </c>
      <c r="K883" s="18">
        <v>90.428100000000001</v>
      </c>
      <c r="L883" s="8">
        <v>215259.98989999999</v>
      </c>
      <c r="M883" s="9">
        <v>308448540</v>
      </c>
      <c r="N883" s="29">
        <v>12.672499999999999</v>
      </c>
      <c r="O883" s="30">
        <v>12.875</v>
      </c>
      <c r="P883" s="30">
        <v>12.135</v>
      </c>
      <c r="Q883" s="30">
        <v>12.47</v>
      </c>
      <c r="R883" s="31">
        <v>-1.6E-2</v>
      </c>
    </row>
    <row r="884" spans="1:18" x14ac:dyDescent="0.2">
      <c r="A884" s="11">
        <v>45271</v>
      </c>
      <c r="B884" s="5" t="s">
        <v>244</v>
      </c>
      <c r="C884" s="10">
        <v>45261</v>
      </c>
      <c r="D884" s="5" t="s">
        <v>189</v>
      </c>
      <c r="E884" s="18">
        <v>24.233499999999999</v>
      </c>
      <c r="F884" s="8">
        <v>48007.186999999998</v>
      </c>
      <c r="G884" s="9">
        <v>59832183</v>
      </c>
      <c r="H884" s="18">
        <v>0</v>
      </c>
      <c r="I884" s="8">
        <v>0</v>
      </c>
      <c r="J884" s="9">
        <v>0</v>
      </c>
      <c r="K884" s="18">
        <v>24.233499999999999</v>
      </c>
      <c r="L884" s="8">
        <v>48007.186999999998</v>
      </c>
      <c r="M884" s="9">
        <v>59832183</v>
      </c>
      <c r="N884" s="29">
        <v>12.47</v>
      </c>
      <c r="O884" s="30">
        <v>13.1225</v>
      </c>
      <c r="P884" s="30">
        <v>12.227499999999999</v>
      </c>
      <c r="Q884" s="30">
        <v>12.7575</v>
      </c>
      <c r="R884" s="31">
        <v>2.3099999999999999E-2</v>
      </c>
    </row>
    <row r="885" spans="1:18" x14ac:dyDescent="0.2">
      <c r="A885" s="11">
        <v>45272</v>
      </c>
      <c r="B885" s="5" t="s">
        <v>242</v>
      </c>
      <c r="C885" s="10">
        <v>45261</v>
      </c>
      <c r="D885" s="5" t="s">
        <v>189</v>
      </c>
      <c r="E885" s="18">
        <v>3.4950000000000001</v>
      </c>
      <c r="F885" s="8">
        <v>1406.5062</v>
      </c>
      <c r="G885" s="9">
        <v>1988530</v>
      </c>
      <c r="H885" s="18">
        <v>0</v>
      </c>
      <c r="I885" s="8">
        <v>0</v>
      </c>
      <c r="J885" s="9">
        <v>0</v>
      </c>
      <c r="K885" s="18">
        <v>3.4950000000000001</v>
      </c>
      <c r="L885" s="8">
        <v>1406.5062</v>
      </c>
      <c r="M885" s="9">
        <v>1988530</v>
      </c>
      <c r="N885" s="29">
        <v>12.7575</v>
      </c>
      <c r="O885" s="30">
        <v>12.8675</v>
      </c>
      <c r="P885" s="30">
        <v>11.692500000000001</v>
      </c>
      <c r="Q885" s="30">
        <v>12.7125</v>
      </c>
      <c r="R885" s="31">
        <v>-3.5000000000000001E-3</v>
      </c>
    </row>
    <row r="886" spans="1:18" x14ac:dyDescent="0.2">
      <c r="A886" s="11">
        <v>45273</v>
      </c>
      <c r="B886" s="5" t="s">
        <v>240</v>
      </c>
      <c r="C886" s="10">
        <v>45261</v>
      </c>
      <c r="D886" s="5" t="s">
        <v>189</v>
      </c>
      <c r="E886" s="18">
        <v>7.3243</v>
      </c>
      <c r="F886" s="8">
        <v>3906.8006999999998</v>
      </c>
      <c r="G886" s="9">
        <v>5587939</v>
      </c>
      <c r="H886" s="18">
        <v>0</v>
      </c>
      <c r="I886" s="8">
        <v>0</v>
      </c>
      <c r="J886" s="9">
        <v>0</v>
      </c>
      <c r="K886" s="18">
        <v>7.3243</v>
      </c>
      <c r="L886" s="8">
        <v>3906.8006999999998</v>
      </c>
      <c r="M886" s="9">
        <v>5587939</v>
      </c>
      <c r="N886" s="29">
        <v>12.7125</v>
      </c>
      <c r="O886" s="30">
        <v>12.817500000000001</v>
      </c>
      <c r="P886" s="30">
        <v>11.54</v>
      </c>
      <c r="Q886" s="30">
        <v>12.065</v>
      </c>
      <c r="R886" s="31">
        <v>-5.0900000000000001E-2</v>
      </c>
    </row>
    <row r="887" spans="1:18" x14ac:dyDescent="0.2">
      <c r="A887" s="11">
        <v>45274</v>
      </c>
      <c r="B887" s="5" t="s">
        <v>243</v>
      </c>
      <c r="C887" s="10">
        <v>45261</v>
      </c>
      <c r="D887" s="5" t="s">
        <v>189</v>
      </c>
      <c r="E887" s="18">
        <v>16.205500000000001</v>
      </c>
      <c r="F887" s="8">
        <v>13987.3217</v>
      </c>
      <c r="G887" s="9">
        <v>19767799</v>
      </c>
      <c r="H887" s="18">
        <v>0</v>
      </c>
      <c r="I887" s="8">
        <v>0</v>
      </c>
      <c r="J887" s="9">
        <v>0</v>
      </c>
      <c r="K887" s="18">
        <v>16.205500000000001</v>
      </c>
      <c r="L887" s="8">
        <v>13987.3217</v>
      </c>
      <c r="M887" s="9">
        <v>19767799</v>
      </c>
      <c r="N887" s="29">
        <v>12.065</v>
      </c>
      <c r="O887" s="30">
        <v>12.512499999999999</v>
      </c>
      <c r="P887" s="30">
        <v>11</v>
      </c>
      <c r="Q887" s="30">
        <v>12.32</v>
      </c>
      <c r="R887" s="31">
        <v>2.1100000000000001E-2</v>
      </c>
    </row>
    <row r="888" spans="1:18" x14ac:dyDescent="0.2">
      <c r="A888" s="11">
        <v>45275</v>
      </c>
      <c r="B888" s="5" t="s">
        <v>241</v>
      </c>
      <c r="C888" s="10">
        <v>45261</v>
      </c>
      <c r="D888" s="5" t="s">
        <v>189</v>
      </c>
      <c r="E888" s="18">
        <v>150.57980000000001</v>
      </c>
      <c r="F888" s="8">
        <v>302973.40639999998</v>
      </c>
      <c r="G888" s="9">
        <v>426056927</v>
      </c>
      <c r="H888" s="18">
        <v>0</v>
      </c>
      <c r="I888" s="8">
        <v>0</v>
      </c>
      <c r="J888" s="9">
        <v>0</v>
      </c>
      <c r="K888" s="18">
        <v>150.57980000000001</v>
      </c>
      <c r="L888" s="8">
        <v>302973.40639999998</v>
      </c>
      <c r="M888" s="9">
        <v>426056927</v>
      </c>
      <c r="N888" s="29">
        <v>12.32</v>
      </c>
      <c r="O888" s="30">
        <v>13.342499999999999</v>
      </c>
      <c r="P888" s="30">
        <v>10.8</v>
      </c>
      <c r="Q888" s="30">
        <v>13.1275</v>
      </c>
      <c r="R888" s="31">
        <v>6.5500000000000003E-2</v>
      </c>
    </row>
    <row r="889" spans="1:18" x14ac:dyDescent="0.2">
      <c r="A889" s="11">
        <v>45278</v>
      </c>
      <c r="B889" s="5" t="s">
        <v>244</v>
      </c>
      <c r="C889" s="10">
        <v>45261</v>
      </c>
      <c r="D889" s="5" t="s">
        <v>189</v>
      </c>
      <c r="E889" s="18">
        <v>34.765700000000002</v>
      </c>
      <c r="F889" s="8">
        <v>63389.275399999999</v>
      </c>
      <c r="G889" s="9">
        <v>78181185</v>
      </c>
      <c r="H889" s="18">
        <v>0</v>
      </c>
      <c r="I889" s="8">
        <v>0</v>
      </c>
      <c r="J889" s="9">
        <v>0</v>
      </c>
      <c r="K889" s="18">
        <v>34.765700000000002</v>
      </c>
      <c r="L889" s="8">
        <v>63389.275399999999</v>
      </c>
      <c r="M889" s="9">
        <v>78181185</v>
      </c>
      <c r="N889" s="29">
        <v>13.1275</v>
      </c>
      <c r="O889" s="30">
        <v>14.1175</v>
      </c>
      <c r="P889" s="30">
        <v>13.125</v>
      </c>
      <c r="Q889" s="30">
        <v>13.9</v>
      </c>
      <c r="R889" s="31">
        <v>5.8799999999999998E-2</v>
      </c>
    </row>
    <row r="890" spans="1:18" x14ac:dyDescent="0.2">
      <c r="A890" s="11">
        <v>45279</v>
      </c>
      <c r="B890" s="5" t="s">
        <v>242</v>
      </c>
      <c r="C890" s="10">
        <v>45261</v>
      </c>
      <c r="D890" s="5" t="s">
        <v>189</v>
      </c>
      <c r="E890" s="18">
        <v>5.9672999999999998</v>
      </c>
      <c r="F890" s="8">
        <v>1888.4712999999999</v>
      </c>
      <c r="G890" s="9">
        <v>2616011</v>
      </c>
      <c r="H890" s="18">
        <v>0</v>
      </c>
      <c r="I890" s="8">
        <v>0</v>
      </c>
      <c r="J890" s="9">
        <v>0</v>
      </c>
      <c r="K890" s="18">
        <v>5.9672999999999998</v>
      </c>
      <c r="L890" s="8">
        <v>1888.4712999999999</v>
      </c>
      <c r="M890" s="9">
        <v>2616011</v>
      </c>
      <c r="N890" s="29">
        <v>13.9</v>
      </c>
      <c r="O890" s="30">
        <v>14.12</v>
      </c>
      <c r="P890" s="30">
        <v>13.5525</v>
      </c>
      <c r="Q890" s="30">
        <v>13.8675</v>
      </c>
      <c r="R890" s="31">
        <v>-2.3E-3</v>
      </c>
    </row>
    <row r="891" spans="1:18" x14ac:dyDescent="0.2">
      <c r="A891" s="11">
        <v>45280</v>
      </c>
      <c r="B891" s="5" t="s">
        <v>240</v>
      </c>
      <c r="C891" s="10">
        <v>45261</v>
      </c>
      <c r="D891" s="5" t="s">
        <v>189</v>
      </c>
      <c r="E891" s="18">
        <v>12.7989</v>
      </c>
      <c r="F891" s="8">
        <v>5084.7936</v>
      </c>
      <c r="G891" s="9">
        <v>7052814</v>
      </c>
      <c r="H891" s="18">
        <v>0</v>
      </c>
      <c r="I891" s="8">
        <v>0</v>
      </c>
      <c r="J891" s="9">
        <v>0</v>
      </c>
      <c r="K891" s="18">
        <v>12.7989</v>
      </c>
      <c r="L891" s="8">
        <v>5084.7936</v>
      </c>
      <c r="M891" s="9">
        <v>7052814</v>
      </c>
      <c r="N891" s="29">
        <v>13.8675</v>
      </c>
      <c r="O891" s="30">
        <v>14.87</v>
      </c>
      <c r="P891" s="30">
        <v>12.7775</v>
      </c>
      <c r="Q891" s="30">
        <v>14.45</v>
      </c>
      <c r="R891" s="31">
        <v>4.2000000000000003E-2</v>
      </c>
    </row>
    <row r="892" spans="1:18" x14ac:dyDescent="0.2">
      <c r="A892" s="11">
        <v>45281</v>
      </c>
      <c r="B892" s="5" t="s">
        <v>243</v>
      </c>
      <c r="C892" s="10">
        <v>45261</v>
      </c>
      <c r="D892" s="5" t="s">
        <v>189</v>
      </c>
      <c r="E892" s="18">
        <v>32.535699999999999</v>
      </c>
      <c r="F892" s="8">
        <v>19526.697199999999</v>
      </c>
      <c r="G892" s="9">
        <v>27473643</v>
      </c>
      <c r="H892" s="18">
        <v>0</v>
      </c>
      <c r="I892" s="8">
        <v>0</v>
      </c>
      <c r="J892" s="9">
        <v>0</v>
      </c>
      <c r="K892" s="18">
        <v>32.535699999999999</v>
      </c>
      <c r="L892" s="8">
        <v>19526.697199999999</v>
      </c>
      <c r="M892" s="9">
        <v>27473643</v>
      </c>
      <c r="N892" s="29">
        <v>14.45</v>
      </c>
      <c r="O892" s="30">
        <v>15.01</v>
      </c>
      <c r="P892" s="30">
        <v>12.282500000000001</v>
      </c>
      <c r="Q892" s="30">
        <v>13.7575</v>
      </c>
      <c r="R892" s="31">
        <v>-4.7899999999999998E-2</v>
      </c>
    </row>
    <row r="893" spans="1:18" x14ac:dyDescent="0.2">
      <c r="A893" s="11">
        <v>45282</v>
      </c>
      <c r="B893" s="5" t="s">
        <v>241</v>
      </c>
      <c r="C893" s="10">
        <v>45261</v>
      </c>
      <c r="D893" s="5" t="s">
        <v>189</v>
      </c>
      <c r="E893" s="18">
        <v>160.82640000000001</v>
      </c>
      <c r="F893" s="8">
        <v>271995.75520000001</v>
      </c>
      <c r="G893" s="9">
        <v>378772313</v>
      </c>
      <c r="H893" s="18">
        <v>0</v>
      </c>
      <c r="I893" s="8">
        <v>0</v>
      </c>
      <c r="J893" s="9">
        <v>0</v>
      </c>
      <c r="K893" s="18">
        <v>160.82640000000001</v>
      </c>
      <c r="L893" s="8">
        <v>271995.75520000001</v>
      </c>
      <c r="M893" s="9">
        <v>378772313</v>
      </c>
      <c r="N893" s="29">
        <v>13.7575</v>
      </c>
      <c r="O893" s="30">
        <v>13.987500000000001</v>
      </c>
      <c r="P893" s="30">
        <v>12.225</v>
      </c>
      <c r="Q893" s="30">
        <v>13.7075</v>
      </c>
      <c r="R893" s="31">
        <v>-3.5999999999999999E-3</v>
      </c>
    </row>
    <row r="894" spans="1:18" x14ac:dyDescent="0.2">
      <c r="A894" s="11">
        <v>45286</v>
      </c>
      <c r="B894" s="5" t="s">
        <v>242</v>
      </c>
      <c r="C894" s="10">
        <v>45261</v>
      </c>
      <c r="D894" s="5" t="s">
        <v>189</v>
      </c>
      <c r="E894" s="18">
        <v>5.7952000000000004</v>
      </c>
      <c r="F894" s="8">
        <v>1329.2194</v>
      </c>
      <c r="G894" s="9">
        <v>1847087</v>
      </c>
      <c r="H894" s="18">
        <v>0</v>
      </c>
      <c r="I894" s="8">
        <v>0</v>
      </c>
      <c r="J894" s="9">
        <v>0</v>
      </c>
      <c r="K894" s="18">
        <v>5.7952000000000004</v>
      </c>
      <c r="L894" s="8">
        <v>1329.2194</v>
      </c>
      <c r="M894" s="9">
        <v>1847087</v>
      </c>
      <c r="N894" s="29">
        <v>13.7075</v>
      </c>
      <c r="O894" s="30">
        <v>14.95</v>
      </c>
      <c r="P894" s="30">
        <v>13.7075</v>
      </c>
      <c r="Q894" s="30">
        <v>14.6775</v>
      </c>
      <c r="R894" s="31">
        <v>7.0800000000000002E-2</v>
      </c>
    </row>
    <row r="895" spans="1:18" x14ac:dyDescent="0.2">
      <c r="A895" s="11">
        <v>45287</v>
      </c>
      <c r="B895" s="5" t="s">
        <v>240</v>
      </c>
      <c r="C895" s="10">
        <v>45261</v>
      </c>
      <c r="D895" s="5" t="s">
        <v>189</v>
      </c>
      <c r="E895" s="18">
        <v>7.9326999999999996</v>
      </c>
      <c r="F895" s="8">
        <v>2616.4029999999998</v>
      </c>
      <c r="G895" s="9">
        <v>3616600</v>
      </c>
      <c r="H895" s="18">
        <v>0</v>
      </c>
      <c r="I895" s="8">
        <v>0</v>
      </c>
      <c r="J895" s="9">
        <v>0</v>
      </c>
      <c r="K895" s="18">
        <v>7.9326999999999996</v>
      </c>
      <c r="L895" s="8">
        <v>2616.4029999999998</v>
      </c>
      <c r="M895" s="9">
        <v>3616600</v>
      </c>
      <c r="N895" s="29">
        <v>14.6775</v>
      </c>
      <c r="O895" s="30">
        <v>15.7325</v>
      </c>
      <c r="P895" s="30">
        <v>14.47</v>
      </c>
      <c r="Q895" s="30">
        <v>15.557499999999999</v>
      </c>
      <c r="R895" s="31">
        <v>0.06</v>
      </c>
    </row>
    <row r="896" spans="1:18" x14ac:dyDescent="0.2">
      <c r="A896" s="11">
        <v>45288</v>
      </c>
      <c r="B896" s="5" t="s">
        <v>243</v>
      </c>
      <c r="C896" s="10">
        <v>45261</v>
      </c>
      <c r="D896" s="5" t="s">
        <v>189</v>
      </c>
      <c r="E896" s="18">
        <v>12.560700000000001</v>
      </c>
      <c r="F896" s="8">
        <v>7558.4273999999996</v>
      </c>
      <c r="G896" s="9">
        <v>10410811</v>
      </c>
      <c r="H896" s="18">
        <v>0</v>
      </c>
      <c r="I896" s="8">
        <v>0</v>
      </c>
      <c r="J896" s="9">
        <v>0</v>
      </c>
      <c r="K896" s="18">
        <v>12.560700000000001</v>
      </c>
      <c r="L896" s="8">
        <v>7558.4273999999996</v>
      </c>
      <c r="M896" s="9">
        <v>10410811</v>
      </c>
      <c r="N896" s="29">
        <v>15.557499999999999</v>
      </c>
      <c r="O896" s="30">
        <v>16.47</v>
      </c>
      <c r="P896" s="30">
        <v>14.9625</v>
      </c>
      <c r="Q896" s="30">
        <v>15.14</v>
      </c>
      <c r="R896" s="31">
        <v>-2.6800000000000001E-2</v>
      </c>
    </row>
    <row r="897" spans="1:18" x14ac:dyDescent="0.2">
      <c r="A897" s="11">
        <v>45289</v>
      </c>
      <c r="B897" s="5" t="s">
        <v>241</v>
      </c>
      <c r="C897" s="10">
        <v>45261</v>
      </c>
      <c r="D897" s="5" t="s">
        <v>189</v>
      </c>
      <c r="E897" s="18">
        <v>120.5498</v>
      </c>
      <c r="F897" s="8">
        <v>238750.0877</v>
      </c>
      <c r="G897" s="9">
        <v>330151086</v>
      </c>
      <c r="H897" s="18">
        <v>0</v>
      </c>
      <c r="I897" s="8">
        <v>0</v>
      </c>
      <c r="J897" s="9">
        <v>0</v>
      </c>
      <c r="K897" s="18">
        <v>120.5498</v>
      </c>
      <c r="L897" s="8">
        <v>238750.0877</v>
      </c>
      <c r="M897" s="9">
        <v>330151086</v>
      </c>
      <c r="N897" s="29">
        <v>15.14</v>
      </c>
      <c r="O897" s="30">
        <v>15.4275</v>
      </c>
      <c r="P897" s="30">
        <v>14.3725</v>
      </c>
      <c r="Q897" s="30">
        <v>14.5025</v>
      </c>
      <c r="R897" s="31">
        <v>-4.2099999999999999E-2</v>
      </c>
    </row>
    <row r="898" spans="1:18" x14ac:dyDescent="0.2">
      <c r="A898" s="11">
        <v>45292</v>
      </c>
      <c r="B898" s="5" t="s">
        <v>244</v>
      </c>
      <c r="C898" s="10">
        <v>45292</v>
      </c>
      <c r="D898" s="5" t="s">
        <v>190</v>
      </c>
      <c r="E898" s="18">
        <v>24.842600000000001</v>
      </c>
      <c r="F898" s="8">
        <v>45568.137300000002</v>
      </c>
      <c r="G898" s="9">
        <v>55949372</v>
      </c>
      <c r="H898" s="18">
        <v>0</v>
      </c>
      <c r="I898" s="8">
        <v>0</v>
      </c>
      <c r="J898" s="9">
        <v>0</v>
      </c>
      <c r="K898" s="18">
        <v>24.842600000000001</v>
      </c>
      <c r="L898" s="8">
        <v>45568.137300000002</v>
      </c>
      <c r="M898" s="9">
        <v>55949372</v>
      </c>
      <c r="N898" s="29">
        <v>14.5025</v>
      </c>
      <c r="O898" s="30">
        <v>14.8675</v>
      </c>
      <c r="P898" s="30">
        <v>14.327500000000001</v>
      </c>
      <c r="Q898" s="30">
        <v>14.68</v>
      </c>
      <c r="R898" s="31">
        <v>1.2200000000000001E-2</v>
      </c>
    </row>
    <row r="899" spans="1:18" x14ac:dyDescent="0.2">
      <c r="A899" s="11">
        <v>45293</v>
      </c>
      <c r="B899" s="5" t="s">
        <v>242</v>
      </c>
      <c r="C899" s="10">
        <v>45292</v>
      </c>
      <c r="D899" s="5" t="s">
        <v>190</v>
      </c>
      <c r="E899" s="18">
        <v>7.2419000000000002</v>
      </c>
      <c r="F899" s="8">
        <v>2136.3213000000001</v>
      </c>
      <c r="G899" s="9">
        <v>2945316</v>
      </c>
      <c r="H899" s="18">
        <v>0</v>
      </c>
      <c r="I899" s="8">
        <v>0</v>
      </c>
      <c r="J899" s="9">
        <v>0</v>
      </c>
      <c r="K899" s="18">
        <v>7.2419000000000002</v>
      </c>
      <c r="L899" s="8">
        <v>2136.3213000000001</v>
      </c>
      <c r="M899" s="9">
        <v>2945316</v>
      </c>
      <c r="N899" s="29">
        <v>14.68</v>
      </c>
      <c r="O899" s="30">
        <v>15.08</v>
      </c>
      <c r="P899" s="30">
        <v>14.2425</v>
      </c>
      <c r="Q899" s="30">
        <v>14.58</v>
      </c>
      <c r="R899" s="31">
        <v>-6.7999999999999996E-3</v>
      </c>
    </row>
    <row r="900" spans="1:18" x14ac:dyDescent="0.2">
      <c r="A900" s="11">
        <v>45294</v>
      </c>
      <c r="B900" s="5" t="s">
        <v>240</v>
      </c>
      <c r="C900" s="10">
        <v>45292</v>
      </c>
      <c r="D900" s="5" t="s">
        <v>190</v>
      </c>
      <c r="E900" s="18">
        <v>6.8513999999999999</v>
      </c>
      <c r="F900" s="8">
        <v>2945.7860000000001</v>
      </c>
      <c r="G900" s="9">
        <v>4063709</v>
      </c>
      <c r="H900" s="18">
        <v>0</v>
      </c>
      <c r="I900" s="8">
        <v>0</v>
      </c>
      <c r="J900" s="9">
        <v>0</v>
      </c>
      <c r="K900" s="18">
        <v>6.8513999999999999</v>
      </c>
      <c r="L900" s="8">
        <v>2945.7860000000001</v>
      </c>
      <c r="M900" s="9">
        <v>4063709</v>
      </c>
      <c r="N900" s="29">
        <v>14.58</v>
      </c>
      <c r="O900" s="30">
        <v>14.78</v>
      </c>
      <c r="P900" s="30">
        <v>14.022500000000001</v>
      </c>
      <c r="Q900" s="30">
        <v>14.0975</v>
      </c>
      <c r="R900" s="31">
        <v>-3.3099999999999997E-2</v>
      </c>
    </row>
    <row r="901" spans="1:18" x14ac:dyDescent="0.2">
      <c r="A901" s="11">
        <v>45295</v>
      </c>
      <c r="B901" s="5" t="s">
        <v>243</v>
      </c>
      <c r="C901" s="10">
        <v>45292</v>
      </c>
      <c r="D901" s="5" t="s">
        <v>190</v>
      </c>
      <c r="E901" s="18">
        <v>14.372199999999999</v>
      </c>
      <c r="F901" s="8">
        <v>12328.990299999999</v>
      </c>
      <c r="G901" s="9">
        <v>17092068</v>
      </c>
      <c r="H901" s="18">
        <v>0</v>
      </c>
      <c r="I901" s="8">
        <v>0</v>
      </c>
      <c r="J901" s="9">
        <v>0</v>
      </c>
      <c r="K901" s="18">
        <v>14.372199999999999</v>
      </c>
      <c r="L901" s="8">
        <v>12328.990299999999</v>
      </c>
      <c r="M901" s="9">
        <v>17092068</v>
      </c>
      <c r="N901" s="29">
        <v>14.0975</v>
      </c>
      <c r="O901" s="30">
        <v>14.2075</v>
      </c>
      <c r="P901" s="30">
        <v>13.2125</v>
      </c>
      <c r="Q901" s="30">
        <v>13.33</v>
      </c>
      <c r="R901" s="31">
        <v>-5.4399999999999997E-2</v>
      </c>
    </row>
    <row r="902" spans="1:18" x14ac:dyDescent="0.2">
      <c r="A902" s="11">
        <v>45296</v>
      </c>
      <c r="B902" s="5" t="s">
        <v>241</v>
      </c>
      <c r="C902" s="10">
        <v>45292</v>
      </c>
      <c r="D902" s="5" t="s">
        <v>190</v>
      </c>
      <c r="E902" s="18">
        <v>94.231700000000004</v>
      </c>
      <c r="F902" s="8">
        <v>236751.12700000001</v>
      </c>
      <c r="G902" s="9">
        <v>328589028</v>
      </c>
      <c r="H902" s="18">
        <v>0</v>
      </c>
      <c r="I902" s="8">
        <v>0</v>
      </c>
      <c r="J902" s="9">
        <v>0</v>
      </c>
      <c r="K902" s="18">
        <v>94.231700000000004</v>
      </c>
      <c r="L902" s="8">
        <v>236751.12700000001</v>
      </c>
      <c r="M902" s="9">
        <v>328589028</v>
      </c>
      <c r="N902" s="29">
        <v>13.33</v>
      </c>
      <c r="O902" s="30">
        <v>13.467499999999999</v>
      </c>
      <c r="P902" s="30">
        <v>12.487500000000001</v>
      </c>
      <c r="Q902" s="30">
        <v>12.63</v>
      </c>
      <c r="R902" s="31">
        <v>-5.2499999999999998E-2</v>
      </c>
    </row>
    <row r="903" spans="1:18" x14ac:dyDescent="0.2">
      <c r="A903" s="11">
        <v>45299</v>
      </c>
      <c r="B903" s="5" t="s">
        <v>244</v>
      </c>
      <c r="C903" s="10">
        <v>45292</v>
      </c>
      <c r="D903" s="5" t="s">
        <v>190</v>
      </c>
      <c r="E903" s="18">
        <v>37.709400000000002</v>
      </c>
      <c r="F903" s="8">
        <v>66810.870200000005</v>
      </c>
      <c r="G903" s="9">
        <v>82901451</v>
      </c>
      <c r="H903" s="18">
        <v>0</v>
      </c>
      <c r="I903" s="8">
        <v>0</v>
      </c>
      <c r="J903" s="9">
        <v>0</v>
      </c>
      <c r="K903" s="18">
        <v>37.709400000000002</v>
      </c>
      <c r="L903" s="8">
        <v>66810.870200000005</v>
      </c>
      <c r="M903" s="9">
        <v>82901451</v>
      </c>
      <c r="N903" s="29">
        <v>12.63</v>
      </c>
      <c r="O903" s="30">
        <v>13.595000000000001</v>
      </c>
      <c r="P903" s="30">
        <v>12.63</v>
      </c>
      <c r="Q903" s="30">
        <v>13.4625</v>
      </c>
      <c r="R903" s="31">
        <v>6.59E-2</v>
      </c>
    </row>
    <row r="904" spans="1:18" x14ac:dyDescent="0.2">
      <c r="A904" s="11">
        <v>45300</v>
      </c>
      <c r="B904" s="5" t="s">
        <v>242</v>
      </c>
      <c r="C904" s="10">
        <v>45292</v>
      </c>
      <c r="D904" s="5" t="s">
        <v>190</v>
      </c>
      <c r="E904" s="18">
        <v>7.5548999999999999</v>
      </c>
      <c r="F904" s="8">
        <v>2430.7469999999998</v>
      </c>
      <c r="G904" s="9">
        <v>3355136</v>
      </c>
      <c r="H904" s="18">
        <v>0</v>
      </c>
      <c r="I904" s="8">
        <v>0</v>
      </c>
      <c r="J904" s="9">
        <v>0</v>
      </c>
      <c r="K904" s="18">
        <v>7.5548999999999999</v>
      </c>
      <c r="L904" s="8">
        <v>2430.7469999999998</v>
      </c>
      <c r="M904" s="9">
        <v>3355136</v>
      </c>
      <c r="N904" s="29">
        <v>13.4625</v>
      </c>
      <c r="O904" s="30">
        <v>13.505000000000001</v>
      </c>
      <c r="P904" s="30">
        <v>12.775</v>
      </c>
      <c r="Q904" s="30">
        <v>13.262499999999999</v>
      </c>
      <c r="R904" s="31">
        <v>-1.49E-2</v>
      </c>
    </row>
    <row r="905" spans="1:18" x14ac:dyDescent="0.2">
      <c r="A905" s="11">
        <v>45301</v>
      </c>
      <c r="B905" s="5" t="s">
        <v>240</v>
      </c>
      <c r="C905" s="10">
        <v>45292</v>
      </c>
      <c r="D905" s="5" t="s">
        <v>190</v>
      </c>
      <c r="E905" s="18">
        <v>7.5892999999999997</v>
      </c>
      <c r="F905" s="8">
        <v>2927.4196000000002</v>
      </c>
      <c r="G905" s="9">
        <v>4068326</v>
      </c>
      <c r="H905" s="18">
        <v>0</v>
      </c>
      <c r="I905" s="8">
        <v>0</v>
      </c>
      <c r="J905" s="9">
        <v>0</v>
      </c>
      <c r="K905" s="18">
        <v>7.5892999999999997</v>
      </c>
      <c r="L905" s="8">
        <v>2927.4196000000002</v>
      </c>
      <c r="M905" s="9">
        <v>4068326</v>
      </c>
      <c r="N905" s="29">
        <v>13.262499999999999</v>
      </c>
      <c r="O905" s="30">
        <v>14.557499999999999</v>
      </c>
      <c r="P905" s="30">
        <v>12.81</v>
      </c>
      <c r="Q905" s="30">
        <v>12.97</v>
      </c>
      <c r="R905" s="31">
        <v>-2.2100000000000002E-2</v>
      </c>
    </row>
    <row r="906" spans="1:18" x14ac:dyDescent="0.2">
      <c r="A906" s="11">
        <v>45302</v>
      </c>
      <c r="B906" s="5" t="s">
        <v>243</v>
      </c>
      <c r="C906" s="10">
        <v>45292</v>
      </c>
      <c r="D906" s="5" t="s">
        <v>190</v>
      </c>
      <c r="E906" s="18">
        <v>14.626099999999999</v>
      </c>
      <c r="F906" s="8">
        <v>12169.331899999999</v>
      </c>
      <c r="G906" s="9">
        <v>16902134</v>
      </c>
      <c r="H906" s="18">
        <v>0</v>
      </c>
      <c r="I906" s="8">
        <v>0</v>
      </c>
      <c r="J906" s="9">
        <v>0</v>
      </c>
      <c r="K906" s="18">
        <v>14.626099999999999</v>
      </c>
      <c r="L906" s="8">
        <v>12169.331899999999</v>
      </c>
      <c r="M906" s="9">
        <v>16902134</v>
      </c>
      <c r="N906" s="29">
        <v>12.97</v>
      </c>
      <c r="O906" s="30">
        <v>13.19</v>
      </c>
      <c r="P906" s="30">
        <v>12.63</v>
      </c>
      <c r="Q906" s="30">
        <v>12.7675</v>
      </c>
      <c r="R906" s="31">
        <v>-1.5599999999999999E-2</v>
      </c>
    </row>
    <row r="907" spans="1:18" x14ac:dyDescent="0.2">
      <c r="A907" s="11">
        <v>45303</v>
      </c>
      <c r="B907" s="5" t="s">
        <v>241</v>
      </c>
      <c r="C907" s="10">
        <v>45292</v>
      </c>
      <c r="D907" s="5" t="s">
        <v>190</v>
      </c>
      <c r="E907" s="18">
        <v>157.46109999999999</v>
      </c>
      <c r="F907" s="8">
        <v>286951.1544</v>
      </c>
      <c r="G907" s="9">
        <v>396303714</v>
      </c>
      <c r="H907" s="18">
        <v>0</v>
      </c>
      <c r="I907" s="8">
        <v>0</v>
      </c>
      <c r="J907" s="9">
        <v>0</v>
      </c>
      <c r="K907" s="18">
        <v>157.46109999999999</v>
      </c>
      <c r="L907" s="8">
        <v>286951.1544</v>
      </c>
      <c r="M907" s="9">
        <v>396303714</v>
      </c>
      <c r="N907" s="29">
        <v>12.7675</v>
      </c>
      <c r="O907" s="30">
        <v>13.285</v>
      </c>
      <c r="P907" s="30">
        <v>12.42</v>
      </c>
      <c r="Q907" s="30">
        <v>13.1</v>
      </c>
      <c r="R907" s="31">
        <v>2.5999999999999999E-2</v>
      </c>
    </row>
    <row r="908" spans="1:18" x14ac:dyDescent="0.2">
      <c r="A908" s="11">
        <v>45306</v>
      </c>
      <c r="B908" s="5" t="s">
        <v>244</v>
      </c>
      <c r="C908" s="10">
        <v>45292</v>
      </c>
      <c r="D908" s="5" t="s">
        <v>190</v>
      </c>
      <c r="E908" s="18">
        <v>41.129100000000001</v>
      </c>
      <c r="F908" s="8">
        <v>67057.779599999994</v>
      </c>
      <c r="G908" s="9">
        <v>82653092</v>
      </c>
      <c r="H908" s="18">
        <v>0</v>
      </c>
      <c r="I908" s="8">
        <v>0</v>
      </c>
      <c r="J908" s="9">
        <v>0</v>
      </c>
      <c r="K908" s="18">
        <v>41.129100000000001</v>
      </c>
      <c r="L908" s="8">
        <v>67057.779599999994</v>
      </c>
      <c r="M908" s="9">
        <v>82653092</v>
      </c>
      <c r="N908" s="29">
        <v>13.1</v>
      </c>
      <c r="O908" s="30">
        <v>13.885</v>
      </c>
      <c r="P908" s="30">
        <v>11.7875</v>
      </c>
      <c r="Q908" s="30">
        <v>13.785</v>
      </c>
      <c r="R908" s="31">
        <v>5.2299999999999999E-2</v>
      </c>
    </row>
    <row r="909" spans="1:18" x14ac:dyDescent="0.2">
      <c r="A909" s="11">
        <v>45307</v>
      </c>
      <c r="B909" s="5" t="s">
        <v>242</v>
      </c>
      <c r="C909" s="10">
        <v>45292</v>
      </c>
      <c r="D909" s="5" t="s">
        <v>190</v>
      </c>
      <c r="E909" s="18">
        <v>5.3677000000000001</v>
      </c>
      <c r="F909" s="8">
        <v>1655.1507999999999</v>
      </c>
      <c r="G909" s="9">
        <v>2249503</v>
      </c>
      <c r="H909" s="18">
        <v>0</v>
      </c>
      <c r="I909" s="8">
        <v>0</v>
      </c>
      <c r="J909" s="9">
        <v>0</v>
      </c>
      <c r="K909" s="18">
        <v>5.3677000000000001</v>
      </c>
      <c r="L909" s="8">
        <v>1655.1507999999999</v>
      </c>
      <c r="M909" s="9">
        <v>2249503</v>
      </c>
      <c r="N909" s="29">
        <v>13.785</v>
      </c>
      <c r="O909" s="30">
        <v>14.0425</v>
      </c>
      <c r="P909" s="30">
        <v>12.484999999999999</v>
      </c>
      <c r="Q909" s="30">
        <v>13.5725</v>
      </c>
      <c r="R909" s="31">
        <v>-1.54E-2</v>
      </c>
    </row>
    <row r="910" spans="1:18" x14ac:dyDescent="0.2">
      <c r="A910" s="11">
        <v>45308</v>
      </c>
      <c r="B910" s="5" t="s">
        <v>240</v>
      </c>
      <c r="C910" s="10">
        <v>45292</v>
      </c>
      <c r="D910" s="5" t="s">
        <v>190</v>
      </c>
      <c r="E910" s="18">
        <v>8.9074000000000009</v>
      </c>
      <c r="F910" s="8">
        <v>2819.4259999999999</v>
      </c>
      <c r="G910" s="9">
        <v>3872557</v>
      </c>
      <c r="H910" s="18">
        <v>0</v>
      </c>
      <c r="I910" s="8">
        <v>0</v>
      </c>
      <c r="J910" s="9">
        <v>0</v>
      </c>
      <c r="K910" s="18">
        <v>8.9074000000000009</v>
      </c>
      <c r="L910" s="8">
        <v>2819.4259999999999</v>
      </c>
      <c r="M910" s="9">
        <v>3872557</v>
      </c>
      <c r="N910" s="29">
        <v>13.5725</v>
      </c>
      <c r="O910" s="30">
        <v>15.23</v>
      </c>
      <c r="P910" s="30">
        <v>12.715</v>
      </c>
      <c r="Q910" s="30">
        <v>15.08</v>
      </c>
      <c r="R910" s="31">
        <v>0.1111</v>
      </c>
    </row>
    <row r="911" spans="1:18" x14ac:dyDescent="0.2">
      <c r="A911" s="11">
        <v>45309</v>
      </c>
      <c r="B911" s="5" t="s">
        <v>243</v>
      </c>
      <c r="C911" s="10">
        <v>45292</v>
      </c>
      <c r="D911" s="5" t="s">
        <v>190</v>
      </c>
      <c r="E911" s="18">
        <v>25.543500000000002</v>
      </c>
      <c r="F911" s="8">
        <v>15677.674800000001</v>
      </c>
      <c r="G911" s="9">
        <v>21904206</v>
      </c>
      <c r="H911" s="18">
        <v>0</v>
      </c>
      <c r="I911" s="8">
        <v>0</v>
      </c>
      <c r="J911" s="9">
        <v>0</v>
      </c>
      <c r="K911" s="18">
        <v>25.543500000000002</v>
      </c>
      <c r="L911" s="8">
        <v>15677.674800000001</v>
      </c>
      <c r="M911" s="9">
        <v>21904206</v>
      </c>
      <c r="N911" s="29">
        <v>15.08</v>
      </c>
      <c r="O911" s="30">
        <v>15.705</v>
      </c>
      <c r="P911" s="30">
        <v>12.98</v>
      </c>
      <c r="Q911" s="30">
        <v>14.07</v>
      </c>
      <c r="R911" s="31">
        <v>-6.7000000000000004E-2</v>
      </c>
    </row>
    <row r="912" spans="1:18" x14ac:dyDescent="0.2">
      <c r="A912" s="11">
        <v>45310</v>
      </c>
      <c r="B912" s="5" t="s">
        <v>241</v>
      </c>
      <c r="C912" s="10">
        <v>45292</v>
      </c>
      <c r="D912" s="5" t="s">
        <v>190</v>
      </c>
      <c r="E912" s="18">
        <v>138.1454</v>
      </c>
      <c r="F912" s="8">
        <v>263197.94280000002</v>
      </c>
      <c r="G912" s="9">
        <v>366731714</v>
      </c>
      <c r="H912" s="18">
        <v>0</v>
      </c>
      <c r="I912" s="8">
        <v>0</v>
      </c>
      <c r="J912" s="9">
        <v>0</v>
      </c>
      <c r="K912" s="18">
        <v>138.1454</v>
      </c>
      <c r="L912" s="8">
        <v>263197.94280000002</v>
      </c>
      <c r="M912" s="9">
        <v>366731714</v>
      </c>
      <c r="N912" s="29">
        <v>14.07</v>
      </c>
      <c r="O912" s="30">
        <v>14.112500000000001</v>
      </c>
      <c r="P912" s="30">
        <v>13.6775</v>
      </c>
      <c r="Q912" s="30">
        <v>13.8775</v>
      </c>
      <c r="R912" s="31">
        <v>-1.37E-2</v>
      </c>
    </row>
    <row r="913" spans="1:18" x14ac:dyDescent="0.2">
      <c r="A913" s="11">
        <v>45311</v>
      </c>
      <c r="B913" s="5" t="s">
        <v>245</v>
      </c>
      <c r="C913" s="10">
        <v>45292</v>
      </c>
      <c r="D913" s="5" t="s">
        <v>190</v>
      </c>
      <c r="E913" s="18">
        <v>59.623800000000003</v>
      </c>
      <c r="F913" s="8">
        <v>74335.996100000004</v>
      </c>
      <c r="G913" s="9">
        <v>95081128</v>
      </c>
      <c r="H913" s="18">
        <v>0</v>
      </c>
      <c r="I913" s="8">
        <v>0</v>
      </c>
      <c r="J913" s="9">
        <v>0</v>
      </c>
      <c r="K913" s="18">
        <v>59.623800000000003</v>
      </c>
      <c r="L913" s="8">
        <v>74335.996100000004</v>
      </c>
      <c r="M913" s="9">
        <v>95081128</v>
      </c>
      <c r="N913" s="29">
        <v>13.8775</v>
      </c>
      <c r="O913" s="30">
        <v>14.2475</v>
      </c>
      <c r="P913" s="30">
        <v>13.0975</v>
      </c>
      <c r="Q913" s="30">
        <v>13.8025</v>
      </c>
      <c r="R913" s="31">
        <v>-5.4000000000000003E-3</v>
      </c>
    </row>
    <row r="914" spans="1:18" x14ac:dyDescent="0.2">
      <c r="A914" s="11">
        <v>45314</v>
      </c>
      <c r="B914" s="5" t="s">
        <v>242</v>
      </c>
      <c r="C914" s="10">
        <v>45292</v>
      </c>
      <c r="D914" s="5" t="s">
        <v>190</v>
      </c>
      <c r="E914" s="18">
        <v>8.69</v>
      </c>
      <c r="F914" s="8">
        <v>2689.973</v>
      </c>
      <c r="G914" s="9">
        <v>3740908</v>
      </c>
      <c r="H914" s="18">
        <v>0</v>
      </c>
      <c r="I914" s="8">
        <v>0</v>
      </c>
      <c r="J914" s="9">
        <v>0</v>
      </c>
      <c r="K914" s="18">
        <v>8.69</v>
      </c>
      <c r="L914" s="8">
        <v>2689.973</v>
      </c>
      <c r="M914" s="9">
        <v>3740908</v>
      </c>
      <c r="N914" s="29">
        <v>13.8025</v>
      </c>
      <c r="O914" s="30">
        <v>15.404999999999999</v>
      </c>
      <c r="P914" s="30">
        <v>12.195</v>
      </c>
      <c r="Q914" s="30">
        <v>14.852499999999999</v>
      </c>
      <c r="R914" s="31">
        <v>7.6100000000000001E-2</v>
      </c>
    </row>
    <row r="915" spans="1:18" x14ac:dyDescent="0.2">
      <c r="A915" s="11">
        <v>45315</v>
      </c>
      <c r="B915" s="5" t="s">
        <v>240</v>
      </c>
      <c r="C915" s="10">
        <v>45292</v>
      </c>
      <c r="D915" s="5" t="s">
        <v>190</v>
      </c>
      <c r="E915" s="18">
        <v>20.778500000000001</v>
      </c>
      <c r="F915" s="8">
        <v>9769.4439000000002</v>
      </c>
      <c r="G915" s="9">
        <v>13748637</v>
      </c>
      <c r="H915" s="18">
        <v>0</v>
      </c>
      <c r="I915" s="8">
        <v>0</v>
      </c>
      <c r="J915" s="9">
        <v>0</v>
      </c>
      <c r="K915" s="18">
        <v>20.778500000000001</v>
      </c>
      <c r="L915" s="8">
        <v>9769.4439000000002</v>
      </c>
      <c r="M915" s="9">
        <v>13748637</v>
      </c>
      <c r="N915" s="29">
        <v>14.852499999999999</v>
      </c>
      <c r="O915" s="30">
        <v>15.647500000000001</v>
      </c>
      <c r="P915" s="30">
        <v>14.03</v>
      </c>
      <c r="Q915" s="30">
        <v>14.375</v>
      </c>
      <c r="R915" s="31">
        <v>-3.2099999999999997E-2</v>
      </c>
    </row>
    <row r="916" spans="1:18" x14ac:dyDescent="0.2">
      <c r="A916" s="11">
        <v>45316</v>
      </c>
      <c r="B916" s="5" t="s">
        <v>243</v>
      </c>
      <c r="C916" s="10">
        <v>45292</v>
      </c>
      <c r="D916" s="5" t="s">
        <v>190</v>
      </c>
      <c r="E916" s="18">
        <v>63.481099999999998</v>
      </c>
      <c r="F916" s="8">
        <v>89045.377800000002</v>
      </c>
      <c r="G916" s="9">
        <v>126020218</v>
      </c>
      <c r="H916" s="18">
        <v>0</v>
      </c>
      <c r="I916" s="8">
        <v>0</v>
      </c>
      <c r="J916" s="9">
        <v>0</v>
      </c>
      <c r="K916" s="18">
        <v>63.481099999999998</v>
      </c>
      <c r="L916" s="8">
        <v>89045.377800000002</v>
      </c>
      <c r="M916" s="9">
        <v>126020218</v>
      </c>
      <c r="N916" s="29">
        <v>14.375</v>
      </c>
      <c r="O916" s="30">
        <v>15.3375</v>
      </c>
      <c r="P916" s="30">
        <v>13.36</v>
      </c>
      <c r="Q916" s="30">
        <v>13.865</v>
      </c>
      <c r="R916" s="31">
        <v>-3.5499999999999997E-2</v>
      </c>
    </row>
    <row r="917" spans="1:18" x14ac:dyDescent="0.2">
      <c r="A917" s="11">
        <v>45320</v>
      </c>
      <c r="B917" s="5" t="s">
        <v>244</v>
      </c>
      <c r="C917" s="10">
        <v>45292</v>
      </c>
      <c r="D917" s="5" t="s">
        <v>190</v>
      </c>
      <c r="E917" s="18">
        <v>52.1907</v>
      </c>
      <c r="F917" s="8">
        <v>64999.974099999999</v>
      </c>
      <c r="G917" s="9">
        <v>84244277</v>
      </c>
      <c r="H917" s="18">
        <v>0</v>
      </c>
      <c r="I917" s="8">
        <v>0</v>
      </c>
      <c r="J917" s="9">
        <v>0</v>
      </c>
      <c r="K917" s="18">
        <v>52.1907</v>
      </c>
      <c r="L917" s="8">
        <v>64999.974099999999</v>
      </c>
      <c r="M917" s="9">
        <v>84244277</v>
      </c>
      <c r="N917" s="29">
        <v>13.865</v>
      </c>
      <c r="O917" s="30">
        <v>15.8475</v>
      </c>
      <c r="P917" s="30">
        <v>13.795</v>
      </c>
      <c r="Q917" s="30">
        <v>15.68</v>
      </c>
      <c r="R917" s="31">
        <v>0.13089999999999999</v>
      </c>
    </row>
    <row r="918" spans="1:18" x14ac:dyDescent="0.2">
      <c r="A918" s="11">
        <v>45321</v>
      </c>
      <c r="B918" s="5" t="s">
        <v>242</v>
      </c>
      <c r="C918" s="10">
        <v>45292</v>
      </c>
      <c r="D918" s="5" t="s">
        <v>190</v>
      </c>
      <c r="E918" s="18">
        <v>5.5732999999999997</v>
      </c>
      <c r="F918" s="8">
        <v>977.65340000000003</v>
      </c>
      <c r="G918" s="9">
        <v>1352418</v>
      </c>
      <c r="H918" s="18">
        <v>0</v>
      </c>
      <c r="I918" s="8">
        <v>0</v>
      </c>
      <c r="J918" s="9">
        <v>0</v>
      </c>
      <c r="K918" s="18">
        <v>5.5732999999999997</v>
      </c>
      <c r="L918" s="8">
        <v>977.65340000000003</v>
      </c>
      <c r="M918" s="9">
        <v>1352418</v>
      </c>
      <c r="N918" s="29">
        <v>15.68</v>
      </c>
      <c r="O918" s="30">
        <v>16.574999999999999</v>
      </c>
      <c r="P918" s="30">
        <v>14.987500000000001</v>
      </c>
      <c r="Q918" s="30">
        <v>16.102499999999999</v>
      </c>
      <c r="R918" s="31">
        <v>2.69E-2</v>
      </c>
    </row>
    <row r="919" spans="1:18" x14ac:dyDescent="0.2">
      <c r="A919" s="11">
        <v>45322</v>
      </c>
      <c r="B919" s="5" t="s">
        <v>240</v>
      </c>
      <c r="C919" s="10">
        <v>45292</v>
      </c>
      <c r="D919" s="5" t="s">
        <v>190</v>
      </c>
      <c r="E919" s="18">
        <v>5.8048999999999999</v>
      </c>
      <c r="F919" s="8">
        <v>1166.0323000000001</v>
      </c>
      <c r="G919" s="9">
        <v>1612627</v>
      </c>
      <c r="H919" s="18">
        <v>0</v>
      </c>
      <c r="I919" s="8">
        <v>0</v>
      </c>
      <c r="J919" s="9">
        <v>0</v>
      </c>
      <c r="K919" s="18">
        <v>5.8048999999999999</v>
      </c>
      <c r="L919" s="8">
        <v>1166.0323000000001</v>
      </c>
      <c r="M919" s="9">
        <v>1612627</v>
      </c>
      <c r="N919" s="29">
        <v>16.102499999999999</v>
      </c>
      <c r="O919" s="30">
        <v>16.532499999999999</v>
      </c>
      <c r="P919" s="30">
        <v>15.8</v>
      </c>
      <c r="Q919" s="30">
        <v>16.047499999999999</v>
      </c>
      <c r="R919" s="31">
        <v>-3.3999999999999998E-3</v>
      </c>
    </row>
    <row r="920" spans="1:18" x14ac:dyDescent="0.2">
      <c r="A920" s="11">
        <v>45323</v>
      </c>
      <c r="B920" s="5" t="s">
        <v>243</v>
      </c>
      <c r="C920" s="10">
        <v>45323</v>
      </c>
      <c r="D920" s="5" t="s">
        <v>190</v>
      </c>
      <c r="E920" s="18">
        <v>22.109300000000001</v>
      </c>
      <c r="F920" s="8">
        <v>14814.8377</v>
      </c>
      <c r="G920" s="9">
        <v>20543340</v>
      </c>
      <c r="H920" s="18">
        <v>0</v>
      </c>
      <c r="I920" s="8">
        <v>0</v>
      </c>
      <c r="J920" s="9">
        <v>0</v>
      </c>
      <c r="K920" s="18">
        <v>22.109300000000001</v>
      </c>
      <c r="L920" s="8">
        <v>14814.8377</v>
      </c>
      <c r="M920" s="9">
        <v>20543340</v>
      </c>
      <c r="N920" s="29">
        <v>16.047499999999999</v>
      </c>
      <c r="O920" s="30">
        <v>16.107500000000002</v>
      </c>
      <c r="P920" s="30">
        <v>14.36</v>
      </c>
      <c r="Q920" s="30">
        <v>14.455</v>
      </c>
      <c r="R920" s="31">
        <v>-9.9199999999999997E-2</v>
      </c>
    </row>
    <row r="921" spans="1:18" x14ac:dyDescent="0.2">
      <c r="A921" s="11">
        <v>45324</v>
      </c>
      <c r="B921" s="5" t="s">
        <v>241</v>
      </c>
      <c r="C921" s="10">
        <v>45323</v>
      </c>
      <c r="D921" s="5" t="s">
        <v>190</v>
      </c>
      <c r="E921" s="18">
        <v>276.0147</v>
      </c>
      <c r="F921" s="8">
        <v>356881.32140000002</v>
      </c>
      <c r="G921" s="9">
        <v>492722148</v>
      </c>
      <c r="H921" s="18">
        <v>0</v>
      </c>
      <c r="I921" s="8">
        <v>0</v>
      </c>
      <c r="J921" s="9">
        <v>0</v>
      </c>
      <c r="K921" s="18">
        <v>276.0147</v>
      </c>
      <c r="L921" s="8">
        <v>356881.32140000002</v>
      </c>
      <c r="M921" s="9">
        <v>492722148</v>
      </c>
      <c r="N921" s="29">
        <v>14.455</v>
      </c>
      <c r="O921" s="30">
        <v>15.1325</v>
      </c>
      <c r="P921" s="30">
        <v>14.025</v>
      </c>
      <c r="Q921" s="30">
        <v>14.6975</v>
      </c>
      <c r="R921" s="31">
        <v>1.6799999999999999E-2</v>
      </c>
    </row>
    <row r="922" spans="1:18" x14ac:dyDescent="0.2">
      <c r="A922" s="11">
        <v>45327</v>
      </c>
      <c r="B922" s="5" t="s">
        <v>244</v>
      </c>
      <c r="C922" s="10">
        <v>45323</v>
      </c>
      <c r="D922" s="5" t="s">
        <v>190</v>
      </c>
      <c r="E922" s="18">
        <v>58.484499999999997</v>
      </c>
      <c r="F922" s="8">
        <v>76967.173800000004</v>
      </c>
      <c r="G922" s="9">
        <v>99026643</v>
      </c>
      <c r="H922" s="18">
        <v>0</v>
      </c>
      <c r="I922" s="8">
        <v>0</v>
      </c>
      <c r="J922" s="9">
        <v>0</v>
      </c>
      <c r="K922" s="18">
        <v>58.484499999999997</v>
      </c>
      <c r="L922" s="8">
        <v>76967.173800000004</v>
      </c>
      <c r="M922" s="9">
        <v>99026643</v>
      </c>
      <c r="N922" s="29">
        <v>14.6975</v>
      </c>
      <c r="O922" s="30">
        <v>16.05</v>
      </c>
      <c r="P922" s="30">
        <v>14.6975</v>
      </c>
      <c r="Q922" s="30">
        <v>15.6175</v>
      </c>
      <c r="R922" s="31">
        <v>6.2600000000000003E-2</v>
      </c>
    </row>
    <row r="923" spans="1:18" x14ac:dyDescent="0.2">
      <c r="A923" s="11">
        <v>45328</v>
      </c>
      <c r="B923" s="5" t="s">
        <v>242</v>
      </c>
      <c r="C923" s="10">
        <v>45323</v>
      </c>
      <c r="D923" s="5" t="s">
        <v>190</v>
      </c>
      <c r="E923" s="18">
        <v>7.2938000000000001</v>
      </c>
      <c r="F923" s="8">
        <v>1499.3884</v>
      </c>
      <c r="G923" s="9">
        <v>2063994</v>
      </c>
      <c r="H923" s="18">
        <v>0</v>
      </c>
      <c r="I923" s="8">
        <v>0</v>
      </c>
      <c r="J923" s="9">
        <v>0</v>
      </c>
      <c r="K923" s="18">
        <v>7.2938000000000001</v>
      </c>
      <c r="L923" s="8">
        <v>1499.3884</v>
      </c>
      <c r="M923" s="9">
        <v>2063994</v>
      </c>
      <c r="N923" s="29">
        <v>15.6175</v>
      </c>
      <c r="O923" s="30">
        <v>15.9825</v>
      </c>
      <c r="P923" s="30">
        <v>15.0875</v>
      </c>
      <c r="Q923" s="30">
        <v>15.785</v>
      </c>
      <c r="R923" s="31">
        <v>1.0699999999999999E-2</v>
      </c>
    </row>
    <row r="924" spans="1:18" x14ac:dyDescent="0.2">
      <c r="A924" s="11">
        <v>45329</v>
      </c>
      <c r="B924" s="5" t="s">
        <v>240</v>
      </c>
      <c r="C924" s="10">
        <v>45323</v>
      </c>
      <c r="D924" s="5" t="s">
        <v>190</v>
      </c>
      <c r="E924" s="18">
        <v>8.8161000000000005</v>
      </c>
      <c r="F924" s="8">
        <v>2533.2267000000002</v>
      </c>
      <c r="G924" s="9">
        <v>3488324</v>
      </c>
      <c r="H924" s="18">
        <v>0</v>
      </c>
      <c r="I924" s="8">
        <v>0</v>
      </c>
      <c r="J924" s="9">
        <v>0</v>
      </c>
      <c r="K924" s="18">
        <v>8.8161000000000005</v>
      </c>
      <c r="L924" s="8">
        <v>2533.2267000000002</v>
      </c>
      <c r="M924" s="9">
        <v>3488324</v>
      </c>
      <c r="N924" s="29">
        <v>15.785</v>
      </c>
      <c r="O924" s="30">
        <v>16.017499999999998</v>
      </c>
      <c r="P924" s="30">
        <v>14.74</v>
      </c>
      <c r="Q924" s="30">
        <v>15.505000000000001</v>
      </c>
      <c r="R924" s="31">
        <v>-1.77E-2</v>
      </c>
    </row>
    <row r="925" spans="1:18" x14ac:dyDescent="0.2">
      <c r="A925" s="11">
        <v>45330</v>
      </c>
      <c r="B925" s="5" t="s">
        <v>243</v>
      </c>
      <c r="C925" s="10">
        <v>45323</v>
      </c>
      <c r="D925" s="5" t="s">
        <v>190</v>
      </c>
      <c r="E925" s="18">
        <v>26.935600000000001</v>
      </c>
      <c r="F925" s="8">
        <v>16227.1299</v>
      </c>
      <c r="G925" s="9">
        <v>22483033</v>
      </c>
      <c r="H925" s="18">
        <v>0</v>
      </c>
      <c r="I925" s="8">
        <v>0</v>
      </c>
      <c r="J925" s="9">
        <v>0</v>
      </c>
      <c r="K925" s="18">
        <v>26.935600000000001</v>
      </c>
      <c r="L925" s="8">
        <v>16227.1299</v>
      </c>
      <c r="M925" s="9">
        <v>22483033</v>
      </c>
      <c r="N925" s="29">
        <v>15.505000000000001</v>
      </c>
      <c r="O925" s="30">
        <v>16.0275</v>
      </c>
      <c r="P925" s="30">
        <v>15.2425</v>
      </c>
      <c r="Q925" s="30">
        <v>15.827500000000001</v>
      </c>
      <c r="R925" s="31">
        <v>2.0799999999999999E-2</v>
      </c>
    </row>
    <row r="926" spans="1:18" x14ac:dyDescent="0.2">
      <c r="A926" s="11">
        <v>45331</v>
      </c>
      <c r="B926" s="5" t="s">
        <v>241</v>
      </c>
      <c r="C926" s="10">
        <v>45323</v>
      </c>
      <c r="D926" s="5" t="s">
        <v>190</v>
      </c>
      <c r="E926" s="18">
        <v>144.46520000000001</v>
      </c>
      <c r="F926" s="8">
        <v>249480.6862</v>
      </c>
      <c r="G926" s="9">
        <v>348536048</v>
      </c>
      <c r="H926" s="18">
        <v>0</v>
      </c>
      <c r="I926" s="8">
        <v>0</v>
      </c>
      <c r="J926" s="9">
        <v>0</v>
      </c>
      <c r="K926" s="18">
        <v>144.46520000000001</v>
      </c>
      <c r="L926" s="8">
        <v>249480.6862</v>
      </c>
      <c r="M926" s="9">
        <v>348536048</v>
      </c>
      <c r="N926" s="29">
        <v>15.827500000000001</v>
      </c>
      <c r="O926" s="30">
        <v>16.3325</v>
      </c>
      <c r="P926" s="30">
        <v>15.265000000000001</v>
      </c>
      <c r="Q926" s="30">
        <v>15.4475</v>
      </c>
      <c r="R926" s="31">
        <v>-2.4E-2</v>
      </c>
    </row>
    <row r="927" spans="1:18" x14ac:dyDescent="0.2">
      <c r="A927" s="11">
        <v>45334</v>
      </c>
      <c r="B927" s="5" t="s">
        <v>244</v>
      </c>
      <c r="C927" s="10">
        <v>45323</v>
      </c>
      <c r="D927" s="5" t="s">
        <v>190</v>
      </c>
      <c r="E927" s="18">
        <v>74.321600000000004</v>
      </c>
      <c r="F927" s="8">
        <v>89807.628700000001</v>
      </c>
      <c r="G927" s="9">
        <v>117190754</v>
      </c>
      <c r="H927" s="18">
        <v>0</v>
      </c>
      <c r="I927" s="8">
        <v>0</v>
      </c>
      <c r="J927" s="9">
        <v>0</v>
      </c>
      <c r="K927" s="18">
        <v>74.321600000000004</v>
      </c>
      <c r="L927" s="8">
        <v>89807.628700000001</v>
      </c>
      <c r="M927" s="9">
        <v>117190754</v>
      </c>
      <c r="N927" s="29">
        <v>15.4475</v>
      </c>
      <c r="O927" s="30">
        <v>16.535</v>
      </c>
      <c r="P927" s="30">
        <v>15.4475</v>
      </c>
      <c r="Q927" s="30">
        <v>16.0625</v>
      </c>
      <c r="R927" s="31">
        <v>3.9800000000000002E-2</v>
      </c>
    </row>
    <row r="928" spans="1:18" x14ac:dyDescent="0.2">
      <c r="A928" s="11">
        <v>45335</v>
      </c>
      <c r="B928" s="5" t="s">
        <v>242</v>
      </c>
      <c r="C928" s="10">
        <v>45323</v>
      </c>
      <c r="D928" s="5" t="s">
        <v>190</v>
      </c>
      <c r="E928" s="18">
        <v>4.9962999999999997</v>
      </c>
      <c r="F928" s="8">
        <v>1206.2442000000001</v>
      </c>
      <c r="G928" s="9">
        <v>1670107</v>
      </c>
      <c r="H928" s="18">
        <v>0</v>
      </c>
      <c r="I928" s="8">
        <v>0</v>
      </c>
      <c r="J928" s="9">
        <v>0</v>
      </c>
      <c r="K928" s="18">
        <v>4.9962999999999997</v>
      </c>
      <c r="L928" s="8">
        <v>1206.2442000000001</v>
      </c>
      <c r="M928" s="9">
        <v>1670107</v>
      </c>
      <c r="N928" s="29">
        <v>16.0625</v>
      </c>
      <c r="O928" s="30">
        <v>16.57</v>
      </c>
      <c r="P928" s="30">
        <v>15.7525</v>
      </c>
      <c r="Q928" s="30">
        <v>15.807499999999999</v>
      </c>
      <c r="R928" s="31">
        <v>-1.5900000000000001E-2</v>
      </c>
    </row>
    <row r="929" spans="1:18" x14ac:dyDescent="0.2">
      <c r="A929" s="11">
        <v>45336</v>
      </c>
      <c r="B929" s="5" t="s">
        <v>240</v>
      </c>
      <c r="C929" s="10">
        <v>45323</v>
      </c>
      <c r="D929" s="5" t="s">
        <v>190</v>
      </c>
      <c r="E929" s="18">
        <v>8.0911000000000008</v>
      </c>
      <c r="F929" s="8">
        <v>2380.4764</v>
      </c>
      <c r="G929" s="9">
        <v>3292201</v>
      </c>
      <c r="H929" s="18">
        <v>0</v>
      </c>
      <c r="I929" s="8">
        <v>0</v>
      </c>
      <c r="J929" s="9">
        <v>0</v>
      </c>
      <c r="K929" s="18">
        <v>8.0911000000000008</v>
      </c>
      <c r="L929" s="8">
        <v>2380.4764</v>
      </c>
      <c r="M929" s="9">
        <v>3292201</v>
      </c>
      <c r="N929" s="29">
        <v>15.807499999999999</v>
      </c>
      <c r="O929" s="30">
        <v>16.197500000000002</v>
      </c>
      <c r="P929" s="30">
        <v>15.34</v>
      </c>
      <c r="Q929" s="30">
        <v>15.435</v>
      </c>
      <c r="R929" s="31">
        <v>-2.3599999999999999E-2</v>
      </c>
    </row>
    <row r="930" spans="1:18" x14ac:dyDescent="0.2">
      <c r="A930" s="11">
        <v>45337</v>
      </c>
      <c r="B930" s="5" t="s">
        <v>243</v>
      </c>
      <c r="C930" s="10">
        <v>45323</v>
      </c>
      <c r="D930" s="5" t="s">
        <v>190</v>
      </c>
      <c r="E930" s="18">
        <v>19.789400000000001</v>
      </c>
      <c r="F930" s="8">
        <v>10155.5209</v>
      </c>
      <c r="G930" s="9">
        <v>14055603</v>
      </c>
      <c r="H930" s="18">
        <v>0</v>
      </c>
      <c r="I930" s="8">
        <v>0</v>
      </c>
      <c r="J930" s="9">
        <v>0</v>
      </c>
      <c r="K930" s="18">
        <v>19.789400000000001</v>
      </c>
      <c r="L930" s="8">
        <v>10155.5209</v>
      </c>
      <c r="M930" s="9">
        <v>14055603</v>
      </c>
      <c r="N930" s="29">
        <v>15.435</v>
      </c>
      <c r="O930" s="30">
        <v>15.6625</v>
      </c>
      <c r="P930" s="30">
        <v>15.112500000000001</v>
      </c>
      <c r="Q930" s="30">
        <v>15.225</v>
      </c>
      <c r="R930" s="31">
        <v>-1.3599999999999999E-2</v>
      </c>
    </row>
    <row r="931" spans="1:18" x14ac:dyDescent="0.2">
      <c r="A931" s="11">
        <v>45338</v>
      </c>
      <c r="B931" s="5" t="s">
        <v>241</v>
      </c>
      <c r="C931" s="10">
        <v>45323</v>
      </c>
      <c r="D931" s="5" t="s">
        <v>190</v>
      </c>
      <c r="E931" s="18">
        <v>126.9123</v>
      </c>
      <c r="F931" s="8">
        <v>253455.42920000001</v>
      </c>
      <c r="G931" s="9">
        <v>349883333</v>
      </c>
      <c r="H931" s="18">
        <v>0</v>
      </c>
      <c r="I931" s="8">
        <v>0</v>
      </c>
      <c r="J931" s="9">
        <v>0</v>
      </c>
      <c r="K931" s="18">
        <v>126.9123</v>
      </c>
      <c r="L931" s="8">
        <v>253455.42920000001</v>
      </c>
      <c r="M931" s="9">
        <v>349883333</v>
      </c>
      <c r="N931" s="29">
        <v>15.225</v>
      </c>
      <c r="O931" s="30">
        <v>15.5525</v>
      </c>
      <c r="P931" s="30">
        <v>14.9025</v>
      </c>
      <c r="Q931" s="30">
        <v>15.2225</v>
      </c>
      <c r="R931" s="31">
        <v>-2.0000000000000001E-4</v>
      </c>
    </row>
    <row r="932" spans="1:18" x14ac:dyDescent="0.2">
      <c r="A932" s="11">
        <v>45341</v>
      </c>
      <c r="B932" s="5" t="s">
        <v>244</v>
      </c>
      <c r="C932" s="10">
        <v>45323</v>
      </c>
      <c r="D932" s="5" t="s">
        <v>190</v>
      </c>
      <c r="E932" s="18">
        <v>53.972999999999999</v>
      </c>
      <c r="F932" s="8">
        <v>87160.2742</v>
      </c>
      <c r="G932" s="9">
        <v>109969285</v>
      </c>
      <c r="H932" s="18">
        <v>0</v>
      </c>
      <c r="I932" s="8">
        <v>0</v>
      </c>
      <c r="J932" s="9">
        <v>0</v>
      </c>
      <c r="K932" s="18">
        <v>53.972999999999999</v>
      </c>
      <c r="L932" s="8">
        <v>87160.2742</v>
      </c>
      <c r="M932" s="9">
        <v>109969285</v>
      </c>
      <c r="N932" s="29">
        <v>15.2225</v>
      </c>
      <c r="O932" s="30">
        <v>16.1175</v>
      </c>
      <c r="P932" s="30">
        <v>13.7</v>
      </c>
      <c r="Q932" s="30">
        <v>16.017499999999998</v>
      </c>
      <c r="R932" s="31">
        <v>5.2200000000000003E-2</v>
      </c>
    </row>
    <row r="933" spans="1:18" x14ac:dyDescent="0.2">
      <c r="A933" s="11">
        <v>45342</v>
      </c>
      <c r="B933" s="5" t="s">
        <v>242</v>
      </c>
      <c r="C933" s="10">
        <v>45323</v>
      </c>
      <c r="D933" s="5" t="s">
        <v>190</v>
      </c>
      <c r="E933" s="18">
        <v>3.5849000000000002</v>
      </c>
      <c r="F933" s="8">
        <v>855.05460000000005</v>
      </c>
      <c r="G933" s="9">
        <v>1165302</v>
      </c>
      <c r="H933" s="18">
        <v>0</v>
      </c>
      <c r="I933" s="8">
        <v>0</v>
      </c>
      <c r="J933" s="9">
        <v>0</v>
      </c>
      <c r="K933" s="18">
        <v>3.5849000000000002</v>
      </c>
      <c r="L933" s="8">
        <v>855.05460000000005</v>
      </c>
      <c r="M933" s="9">
        <v>1165302</v>
      </c>
      <c r="N933" s="29">
        <v>16.017499999999998</v>
      </c>
      <c r="O933" s="30">
        <v>16.36</v>
      </c>
      <c r="P933" s="30">
        <v>14.2125</v>
      </c>
      <c r="Q933" s="30">
        <v>16.072500000000002</v>
      </c>
      <c r="R933" s="31">
        <v>3.3999999999999998E-3</v>
      </c>
    </row>
    <row r="934" spans="1:18" x14ac:dyDescent="0.2">
      <c r="A934" s="11">
        <v>45343</v>
      </c>
      <c r="B934" s="5" t="s">
        <v>240</v>
      </c>
      <c r="C934" s="10">
        <v>45323</v>
      </c>
      <c r="D934" s="5" t="s">
        <v>190</v>
      </c>
      <c r="E934" s="18">
        <v>6.5335999999999999</v>
      </c>
      <c r="F934" s="8">
        <v>2357.7701000000002</v>
      </c>
      <c r="G934" s="9">
        <v>3212151</v>
      </c>
      <c r="H934" s="18">
        <v>0</v>
      </c>
      <c r="I934" s="8">
        <v>0</v>
      </c>
      <c r="J934" s="9">
        <v>0</v>
      </c>
      <c r="K934" s="18">
        <v>6.5335999999999999</v>
      </c>
      <c r="L934" s="8">
        <v>2357.7701000000002</v>
      </c>
      <c r="M934" s="9">
        <v>3212151</v>
      </c>
      <c r="N934" s="29">
        <v>16.072500000000002</v>
      </c>
      <c r="O934" s="30">
        <v>16.309999999999999</v>
      </c>
      <c r="P934" s="30">
        <v>15.68</v>
      </c>
      <c r="Q934" s="30">
        <v>15.9275</v>
      </c>
      <c r="R934" s="31">
        <v>-8.9999999999999993E-3</v>
      </c>
    </row>
    <row r="935" spans="1:18" x14ac:dyDescent="0.2">
      <c r="A935" s="11">
        <v>45344</v>
      </c>
      <c r="B935" s="5" t="s">
        <v>243</v>
      </c>
      <c r="C935" s="10">
        <v>45323</v>
      </c>
      <c r="D935" s="5" t="s">
        <v>190</v>
      </c>
      <c r="E935" s="18">
        <v>21.055800000000001</v>
      </c>
      <c r="F935" s="8">
        <v>12726.9566</v>
      </c>
      <c r="G935" s="9">
        <v>17468580</v>
      </c>
      <c r="H935" s="18">
        <v>0</v>
      </c>
      <c r="I935" s="8">
        <v>0</v>
      </c>
      <c r="J935" s="9">
        <v>0</v>
      </c>
      <c r="K935" s="18">
        <v>21.055800000000001</v>
      </c>
      <c r="L935" s="8">
        <v>12726.9566</v>
      </c>
      <c r="M935" s="9">
        <v>17468580</v>
      </c>
      <c r="N935" s="29">
        <v>15.9275</v>
      </c>
      <c r="O935" s="30">
        <v>16.149999999999999</v>
      </c>
      <c r="P935" s="30">
        <v>15.1325</v>
      </c>
      <c r="Q935" s="30">
        <v>15.1975</v>
      </c>
      <c r="R935" s="31">
        <v>-4.58E-2</v>
      </c>
    </row>
    <row r="936" spans="1:18" x14ac:dyDescent="0.2">
      <c r="A936" s="11">
        <v>45345</v>
      </c>
      <c r="B936" s="5" t="s">
        <v>241</v>
      </c>
      <c r="C936" s="10">
        <v>45323</v>
      </c>
      <c r="D936" s="5" t="s">
        <v>190</v>
      </c>
      <c r="E936" s="18">
        <v>146.04480000000001</v>
      </c>
      <c r="F936" s="8">
        <v>292999.73580000002</v>
      </c>
      <c r="G936" s="9">
        <v>399918265</v>
      </c>
      <c r="H936" s="18">
        <v>0</v>
      </c>
      <c r="I936" s="8">
        <v>0</v>
      </c>
      <c r="J936" s="9">
        <v>0</v>
      </c>
      <c r="K936" s="18">
        <v>146.04480000000001</v>
      </c>
      <c r="L936" s="8">
        <v>292999.73580000002</v>
      </c>
      <c r="M936" s="9">
        <v>399918265</v>
      </c>
      <c r="N936" s="29">
        <v>15.1975</v>
      </c>
      <c r="O936" s="30">
        <v>15.442500000000001</v>
      </c>
      <c r="P936" s="30">
        <v>14.84</v>
      </c>
      <c r="Q936" s="30">
        <v>14.9725</v>
      </c>
      <c r="R936" s="31">
        <v>-1.4800000000000001E-2</v>
      </c>
    </row>
    <row r="937" spans="1:18" x14ac:dyDescent="0.2">
      <c r="A937" s="11">
        <v>45348</v>
      </c>
      <c r="B937" s="5" t="s">
        <v>244</v>
      </c>
      <c r="C937" s="10">
        <v>45323</v>
      </c>
      <c r="D937" s="5" t="s">
        <v>190</v>
      </c>
      <c r="E937" s="18">
        <v>46.143700000000003</v>
      </c>
      <c r="F937" s="8">
        <v>69622.721000000005</v>
      </c>
      <c r="G937" s="9">
        <v>87544412</v>
      </c>
      <c r="H937" s="18">
        <v>0</v>
      </c>
      <c r="I937" s="8">
        <v>0</v>
      </c>
      <c r="J937" s="9">
        <v>0</v>
      </c>
      <c r="K937" s="18">
        <v>46.143700000000003</v>
      </c>
      <c r="L937" s="8">
        <v>69622.721000000005</v>
      </c>
      <c r="M937" s="9">
        <v>87544412</v>
      </c>
      <c r="N937" s="29">
        <v>14.9725</v>
      </c>
      <c r="O937" s="30">
        <v>15.96</v>
      </c>
      <c r="P937" s="30">
        <v>13.7575</v>
      </c>
      <c r="Q937" s="30">
        <v>15.6</v>
      </c>
      <c r="R937" s="31">
        <v>4.19E-2</v>
      </c>
    </row>
    <row r="938" spans="1:18" x14ac:dyDescent="0.2">
      <c r="A938" s="11">
        <v>45349</v>
      </c>
      <c r="B938" s="5" t="s">
        <v>242</v>
      </c>
      <c r="C938" s="10">
        <v>45323</v>
      </c>
      <c r="D938" s="5" t="s">
        <v>190</v>
      </c>
      <c r="E938" s="18">
        <v>3.7349999999999999</v>
      </c>
      <c r="F938" s="8">
        <v>917.62390000000005</v>
      </c>
      <c r="G938" s="9">
        <v>1244001</v>
      </c>
      <c r="H938" s="18">
        <v>0</v>
      </c>
      <c r="I938" s="8">
        <v>0</v>
      </c>
      <c r="J938" s="9">
        <v>0</v>
      </c>
      <c r="K938" s="18">
        <v>3.7349999999999999</v>
      </c>
      <c r="L938" s="8">
        <v>917.62390000000005</v>
      </c>
      <c r="M938" s="9">
        <v>1244001</v>
      </c>
      <c r="N938" s="29">
        <v>15.6</v>
      </c>
      <c r="O938" s="30">
        <v>15.9975</v>
      </c>
      <c r="P938" s="30">
        <v>15.53</v>
      </c>
      <c r="Q938" s="30">
        <v>15.727499999999999</v>
      </c>
      <c r="R938" s="31">
        <v>8.2000000000000007E-3</v>
      </c>
    </row>
    <row r="939" spans="1:18" x14ac:dyDescent="0.2">
      <c r="A939" s="11">
        <v>45350</v>
      </c>
      <c r="B939" s="5" t="s">
        <v>240</v>
      </c>
      <c r="C939" s="10">
        <v>45323</v>
      </c>
      <c r="D939" s="5" t="s">
        <v>190</v>
      </c>
      <c r="E939" s="18">
        <v>8.3468999999999998</v>
      </c>
      <c r="F939" s="8">
        <v>2874.2545</v>
      </c>
      <c r="G939" s="9">
        <v>3920607</v>
      </c>
      <c r="H939" s="18">
        <v>0</v>
      </c>
      <c r="I939" s="8">
        <v>0</v>
      </c>
      <c r="J939" s="9">
        <v>0</v>
      </c>
      <c r="K939" s="18">
        <v>8.3468999999999998</v>
      </c>
      <c r="L939" s="8">
        <v>2874.2545</v>
      </c>
      <c r="M939" s="9">
        <v>3920607</v>
      </c>
      <c r="N939" s="29">
        <v>15.727499999999999</v>
      </c>
      <c r="O939" s="30">
        <v>16.739999999999998</v>
      </c>
      <c r="P939" s="30">
        <v>15.31</v>
      </c>
      <c r="Q939" s="30">
        <v>16.329999999999998</v>
      </c>
      <c r="R939" s="31">
        <v>3.8300000000000001E-2</v>
      </c>
    </row>
    <row r="940" spans="1:18" x14ac:dyDescent="0.2">
      <c r="A940" s="11">
        <v>45351</v>
      </c>
      <c r="B940" s="5" t="s">
        <v>243</v>
      </c>
      <c r="C940" s="10">
        <v>45323</v>
      </c>
      <c r="D940" s="5" t="s">
        <v>190</v>
      </c>
      <c r="E940" s="18">
        <v>15.129099999999999</v>
      </c>
      <c r="F940" s="8">
        <v>7590.6508999999996</v>
      </c>
      <c r="G940" s="9">
        <v>10402628</v>
      </c>
      <c r="H940" s="18">
        <v>0</v>
      </c>
      <c r="I940" s="8">
        <v>0</v>
      </c>
      <c r="J940" s="9">
        <v>0</v>
      </c>
      <c r="K940" s="18">
        <v>15.129099999999999</v>
      </c>
      <c r="L940" s="8">
        <v>7590.6508999999996</v>
      </c>
      <c r="M940" s="9">
        <v>10402628</v>
      </c>
      <c r="N940" s="29">
        <v>16.329999999999998</v>
      </c>
      <c r="O940" s="30">
        <v>16.552499999999998</v>
      </c>
      <c r="P940" s="30">
        <v>15.37</v>
      </c>
      <c r="Q940" s="30">
        <v>15.5725</v>
      </c>
      <c r="R940" s="31">
        <v>-4.6399999999999997E-2</v>
      </c>
    </row>
    <row r="941" spans="1:18" x14ac:dyDescent="0.2">
      <c r="A941" s="11">
        <v>45352</v>
      </c>
      <c r="B941" s="5" t="s">
        <v>241</v>
      </c>
      <c r="C941" s="10">
        <v>45352</v>
      </c>
      <c r="D941" s="5" t="s">
        <v>190</v>
      </c>
      <c r="E941" s="18">
        <v>199.4203</v>
      </c>
      <c r="F941" s="8">
        <v>294945.90870000003</v>
      </c>
      <c r="G941" s="9">
        <v>401407288</v>
      </c>
      <c r="H941" s="18">
        <v>0</v>
      </c>
      <c r="I941" s="8">
        <v>0</v>
      </c>
      <c r="J941" s="9">
        <v>0</v>
      </c>
      <c r="K941" s="18">
        <v>199.4203</v>
      </c>
      <c r="L941" s="8">
        <v>294945.90870000003</v>
      </c>
      <c r="M941" s="9">
        <v>401407288</v>
      </c>
      <c r="N941" s="29">
        <v>15.5725</v>
      </c>
      <c r="O941" s="30">
        <v>15.6425</v>
      </c>
      <c r="P941" s="30">
        <v>15</v>
      </c>
      <c r="Q941" s="30">
        <v>15.234999999999999</v>
      </c>
      <c r="R941" s="31">
        <v>-2.1700000000000001E-2</v>
      </c>
    </row>
    <row r="942" spans="1:18" x14ac:dyDescent="0.2">
      <c r="A942" s="11">
        <v>45353</v>
      </c>
      <c r="B942" s="5" t="s">
        <v>245</v>
      </c>
      <c r="C942" s="10">
        <v>45352</v>
      </c>
      <c r="D942" s="5" t="s">
        <v>190</v>
      </c>
      <c r="E942" s="18">
        <v>3.4203000000000001</v>
      </c>
      <c r="F942" s="8">
        <v>2059.6995000000002</v>
      </c>
      <c r="G942" s="9">
        <v>2575974</v>
      </c>
      <c r="H942" s="18">
        <v>0</v>
      </c>
      <c r="I942" s="8">
        <v>0</v>
      </c>
      <c r="J942" s="9">
        <v>0</v>
      </c>
      <c r="K942" s="18">
        <v>3.4203000000000001</v>
      </c>
      <c r="L942" s="8">
        <v>2059.6995000000002</v>
      </c>
      <c r="M942" s="9">
        <v>2575974</v>
      </c>
      <c r="N942" s="29"/>
      <c r="O942" s="30"/>
      <c r="P942" s="30"/>
      <c r="Q942" s="30"/>
      <c r="R942" s="31"/>
    </row>
    <row r="943" spans="1:18" x14ac:dyDescent="0.2">
      <c r="A943" s="11">
        <v>45355</v>
      </c>
      <c r="B943" s="5" t="s">
        <v>244</v>
      </c>
      <c r="C943" s="10">
        <v>45352</v>
      </c>
      <c r="D943" s="5" t="s">
        <v>190</v>
      </c>
      <c r="E943" s="18">
        <v>54.5595</v>
      </c>
      <c r="F943" s="8">
        <v>93031.6446</v>
      </c>
      <c r="G943" s="9">
        <v>115183990</v>
      </c>
      <c r="H943" s="18">
        <v>0</v>
      </c>
      <c r="I943" s="8">
        <v>0</v>
      </c>
      <c r="J943" s="9">
        <v>0</v>
      </c>
      <c r="K943" s="18">
        <v>54.5595</v>
      </c>
      <c r="L943" s="8">
        <v>93031.6446</v>
      </c>
      <c r="M943" s="9">
        <v>115183990</v>
      </c>
      <c r="N943" s="29">
        <v>14.9925</v>
      </c>
      <c r="O943" s="30">
        <v>15.3025</v>
      </c>
      <c r="P943" s="30">
        <v>14.8225</v>
      </c>
      <c r="Q943" s="30">
        <v>14.922499999999999</v>
      </c>
      <c r="R943" s="31">
        <v>-4.7000000000000002E-3</v>
      </c>
    </row>
    <row r="944" spans="1:18" x14ac:dyDescent="0.2">
      <c r="A944" s="11">
        <v>45356</v>
      </c>
      <c r="B944" s="5" t="s">
        <v>242</v>
      </c>
      <c r="C944" s="10">
        <v>45352</v>
      </c>
      <c r="D944" s="5" t="s">
        <v>190</v>
      </c>
      <c r="E944" s="18">
        <v>6.6199000000000003</v>
      </c>
      <c r="F944" s="8">
        <v>2822.7584000000002</v>
      </c>
      <c r="G944" s="9">
        <v>3806915</v>
      </c>
      <c r="H944" s="18">
        <v>0</v>
      </c>
      <c r="I944" s="8">
        <v>0</v>
      </c>
      <c r="J944" s="9">
        <v>0</v>
      </c>
      <c r="K944" s="18">
        <v>6.6199000000000003</v>
      </c>
      <c r="L944" s="8">
        <v>2822.7584000000002</v>
      </c>
      <c r="M944" s="9">
        <v>3806915</v>
      </c>
      <c r="N944" s="29">
        <v>14.922499999999999</v>
      </c>
      <c r="O944" s="30">
        <v>15.164999999999999</v>
      </c>
      <c r="P944" s="30">
        <v>14.1775</v>
      </c>
      <c r="Q944" s="30">
        <v>14.38</v>
      </c>
      <c r="R944" s="31">
        <v>-3.6400000000000002E-2</v>
      </c>
    </row>
    <row r="945" spans="1:18" x14ac:dyDescent="0.2">
      <c r="A945" s="11">
        <v>45357</v>
      </c>
      <c r="B945" s="5" t="s">
        <v>240</v>
      </c>
      <c r="C945" s="10">
        <v>45352</v>
      </c>
      <c r="D945" s="5" t="s">
        <v>190</v>
      </c>
      <c r="E945" s="18">
        <v>12.590999999999999</v>
      </c>
      <c r="F945" s="8">
        <v>7180.1439</v>
      </c>
      <c r="G945" s="9">
        <v>9664307</v>
      </c>
      <c r="H945" s="18">
        <v>0</v>
      </c>
      <c r="I945" s="8">
        <v>0</v>
      </c>
      <c r="J945" s="9">
        <v>0</v>
      </c>
      <c r="K945" s="18">
        <v>12.590999999999999</v>
      </c>
      <c r="L945" s="8">
        <v>7180.1439</v>
      </c>
      <c r="M945" s="9">
        <v>9664307</v>
      </c>
      <c r="N945" s="29">
        <v>14.38</v>
      </c>
      <c r="O945" s="30">
        <v>14.71</v>
      </c>
      <c r="P945" s="30">
        <v>13.904999999999999</v>
      </c>
      <c r="Q945" s="30">
        <v>14.295</v>
      </c>
      <c r="R945" s="31">
        <v>-5.8999999999999999E-3</v>
      </c>
    </row>
    <row r="946" spans="1:18" x14ac:dyDescent="0.2">
      <c r="A946" s="11">
        <v>45358</v>
      </c>
      <c r="B946" s="5" t="s">
        <v>243</v>
      </c>
      <c r="C946" s="10">
        <v>45352</v>
      </c>
      <c r="D946" s="5" t="s">
        <v>190</v>
      </c>
      <c r="E946" s="18">
        <v>53.002699999999997</v>
      </c>
      <c r="F946" s="8">
        <v>116812.25109999999</v>
      </c>
      <c r="G946" s="9">
        <v>157419479</v>
      </c>
      <c r="H946" s="18">
        <v>0</v>
      </c>
      <c r="I946" s="8">
        <v>0</v>
      </c>
      <c r="J946" s="9">
        <v>0</v>
      </c>
      <c r="K946" s="18">
        <v>53.002699999999997</v>
      </c>
      <c r="L946" s="8">
        <v>116812.25109999999</v>
      </c>
      <c r="M946" s="9">
        <v>157419479</v>
      </c>
      <c r="N946" s="29">
        <v>14.295</v>
      </c>
      <c r="O946" s="30">
        <v>14.432499999999999</v>
      </c>
      <c r="P946" s="30">
        <v>13.56</v>
      </c>
      <c r="Q946" s="30">
        <v>13.612500000000001</v>
      </c>
      <c r="R946" s="31">
        <v>-4.7699999999999999E-2</v>
      </c>
    </row>
    <row r="947" spans="1:18" x14ac:dyDescent="0.2">
      <c r="A947" s="11">
        <v>45362</v>
      </c>
      <c r="B947" s="5" t="s">
        <v>244</v>
      </c>
      <c r="C947" s="10">
        <v>45352</v>
      </c>
      <c r="D947" s="5" t="s">
        <v>190</v>
      </c>
      <c r="E947" s="18">
        <v>59.129399999999997</v>
      </c>
      <c r="F947" s="8">
        <v>99788.798299999995</v>
      </c>
      <c r="G947" s="9">
        <v>123394475</v>
      </c>
      <c r="H947" s="18">
        <v>0</v>
      </c>
      <c r="I947" s="8">
        <v>0</v>
      </c>
      <c r="J947" s="9">
        <v>0</v>
      </c>
      <c r="K947" s="18">
        <v>59.129399999999997</v>
      </c>
      <c r="L947" s="8">
        <v>99788.798299999995</v>
      </c>
      <c r="M947" s="9">
        <v>123394475</v>
      </c>
      <c r="N947" s="29">
        <v>13.612500000000001</v>
      </c>
      <c r="O947" s="30">
        <v>14.5525</v>
      </c>
      <c r="P947" s="30">
        <v>13.612500000000001</v>
      </c>
      <c r="Q947" s="30">
        <v>13.994999999999999</v>
      </c>
      <c r="R947" s="31">
        <v>2.81E-2</v>
      </c>
    </row>
    <row r="948" spans="1:18" x14ac:dyDescent="0.2">
      <c r="A948" s="11">
        <v>45363</v>
      </c>
      <c r="B948" s="5" t="s">
        <v>242</v>
      </c>
      <c r="C948" s="10">
        <v>45352</v>
      </c>
      <c r="D948" s="5" t="s">
        <v>190</v>
      </c>
      <c r="E948" s="18">
        <v>4.3973000000000004</v>
      </c>
      <c r="F948" s="8">
        <v>1416.0186000000001</v>
      </c>
      <c r="G948" s="9">
        <v>1899285</v>
      </c>
      <c r="H948" s="18">
        <v>0</v>
      </c>
      <c r="I948" s="8">
        <v>0</v>
      </c>
      <c r="J948" s="9">
        <v>0</v>
      </c>
      <c r="K948" s="18">
        <v>4.3973000000000004</v>
      </c>
      <c r="L948" s="8">
        <v>1416.0186000000001</v>
      </c>
      <c r="M948" s="9">
        <v>1899285</v>
      </c>
      <c r="N948" s="29">
        <v>13.994999999999999</v>
      </c>
      <c r="O948" s="30">
        <v>14.195</v>
      </c>
      <c r="P948" s="30">
        <v>13.577500000000001</v>
      </c>
      <c r="Q948" s="30">
        <v>13.637499999999999</v>
      </c>
      <c r="R948" s="31">
        <v>-2.5499999999999998E-2</v>
      </c>
    </row>
    <row r="949" spans="1:18" x14ac:dyDescent="0.2">
      <c r="A949" s="11">
        <v>45364</v>
      </c>
      <c r="B949" s="5" t="s">
        <v>240</v>
      </c>
      <c r="C949" s="10">
        <v>45352</v>
      </c>
      <c r="D949" s="5" t="s">
        <v>190</v>
      </c>
      <c r="E949" s="18">
        <v>11.9497</v>
      </c>
      <c r="F949" s="8">
        <v>5766.3877000000002</v>
      </c>
      <c r="G949" s="9">
        <v>7753485</v>
      </c>
      <c r="H949" s="18">
        <v>0</v>
      </c>
      <c r="I949" s="8">
        <v>0</v>
      </c>
      <c r="J949" s="9">
        <v>0</v>
      </c>
      <c r="K949" s="18">
        <v>11.9497</v>
      </c>
      <c r="L949" s="8">
        <v>5766.3877000000002</v>
      </c>
      <c r="M949" s="9">
        <v>7753485</v>
      </c>
      <c r="N949" s="29">
        <v>13.637499999999999</v>
      </c>
      <c r="O949" s="30">
        <v>15.005000000000001</v>
      </c>
      <c r="P949" s="30">
        <v>13.532500000000001</v>
      </c>
      <c r="Q949" s="30">
        <v>14.432499999999999</v>
      </c>
      <c r="R949" s="31">
        <v>5.8299999999999998E-2</v>
      </c>
    </row>
    <row r="950" spans="1:18" x14ac:dyDescent="0.2">
      <c r="A950" s="11">
        <v>45365</v>
      </c>
      <c r="B950" s="5" t="s">
        <v>243</v>
      </c>
      <c r="C950" s="10">
        <v>45352</v>
      </c>
      <c r="D950" s="5" t="s">
        <v>190</v>
      </c>
      <c r="E950" s="18">
        <v>19.45</v>
      </c>
      <c r="F950" s="8">
        <v>11840.3614</v>
      </c>
      <c r="G950" s="9">
        <v>16139680</v>
      </c>
      <c r="H950" s="18">
        <v>0</v>
      </c>
      <c r="I950" s="8">
        <v>0</v>
      </c>
      <c r="J950" s="9">
        <v>0</v>
      </c>
      <c r="K950" s="18">
        <v>19.45</v>
      </c>
      <c r="L950" s="8">
        <v>11840.3614</v>
      </c>
      <c r="M950" s="9">
        <v>16139680</v>
      </c>
      <c r="N950" s="29">
        <v>14.432499999999999</v>
      </c>
      <c r="O950" s="30">
        <v>14.682499999999999</v>
      </c>
      <c r="P950" s="30">
        <v>13.522500000000001</v>
      </c>
      <c r="Q950" s="30">
        <v>13.6225</v>
      </c>
      <c r="R950" s="31">
        <v>-5.6099999999999997E-2</v>
      </c>
    </row>
    <row r="951" spans="1:18" x14ac:dyDescent="0.2">
      <c r="A951" s="11">
        <v>45366</v>
      </c>
      <c r="B951" s="5" t="s">
        <v>241</v>
      </c>
      <c r="C951" s="10">
        <v>45352</v>
      </c>
      <c r="D951" s="5" t="s">
        <v>190</v>
      </c>
      <c r="E951" s="18">
        <v>138.37270000000001</v>
      </c>
      <c r="F951" s="8">
        <v>276414.26949999999</v>
      </c>
      <c r="G951" s="9">
        <v>379778369</v>
      </c>
      <c r="H951" s="18">
        <v>0</v>
      </c>
      <c r="I951" s="8">
        <v>0</v>
      </c>
      <c r="J951" s="9">
        <v>0</v>
      </c>
      <c r="K951" s="18">
        <v>138.37270000000001</v>
      </c>
      <c r="L951" s="8">
        <v>276414.26949999999</v>
      </c>
      <c r="M951" s="9">
        <v>379778369</v>
      </c>
      <c r="N951" s="29">
        <v>13.6225</v>
      </c>
      <c r="O951" s="30">
        <v>14.3325</v>
      </c>
      <c r="P951" s="30">
        <v>13.59</v>
      </c>
      <c r="Q951" s="30">
        <v>13.69</v>
      </c>
      <c r="R951" s="31">
        <v>5.0000000000000001E-3</v>
      </c>
    </row>
    <row r="952" spans="1:18" x14ac:dyDescent="0.2">
      <c r="A952" s="11">
        <v>45369</v>
      </c>
      <c r="B952" s="5" t="s">
        <v>244</v>
      </c>
      <c r="C952" s="10">
        <v>45352</v>
      </c>
      <c r="D952" s="5" t="s">
        <v>190</v>
      </c>
      <c r="E952" s="18">
        <v>80.396799999999999</v>
      </c>
      <c r="F952" s="8">
        <v>111228.439</v>
      </c>
      <c r="G952" s="9">
        <v>140396063</v>
      </c>
      <c r="H952" s="18">
        <v>0</v>
      </c>
      <c r="I952" s="8">
        <v>0</v>
      </c>
      <c r="J952" s="9">
        <v>0</v>
      </c>
      <c r="K952" s="18">
        <v>80.396799999999999</v>
      </c>
      <c r="L952" s="8">
        <v>111228.439</v>
      </c>
      <c r="M952" s="9">
        <v>140396063</v>
      </c>
      <c r="N952" s="29">
        <v>13.69</v>
      </c>
      <c r="O952" s="30">
        <v>14.615</v>
      </c>
      <c r="P952" s="30">
        <v>13.69</v>
      </c>
      <c r="Q952" s="30">
        <v>13.895</v>
      </c>
      <c r="R952" s="31">
        <v>1.4999999999999999E-2</v>
      </c>
    </row>
    <row r="953" spans="1:18" x14ac:dyDescent="0.2">
      <c r="A953" s="11">
        <v>45370</v>
      </c>
      <c r="B953" s="5" t="s">
        <v>242</v>
      </c>
      <c r="C953" s="10">
        <v>45352</v>
      </c>
      <c r="D953" s="5" t="s">
        <v>190</v>
      </c>
      <c r="E953" s="18">
        <v>4.6559999999999997</v>
      </c>
      <c r="F953" s="8">
        <v>1570.4925000000001</v>
      </c>
      <c r="G953" s="9">
        <v>2147713</v>
      </c>
      <c r="H953" s="18">
        <v>0</v>
      </c>
      <c r="I953" s="8">
        <v>0</v>
      </c>
      <c r="J953" s="9">
        <v>0</v>
      </c>
      <c r="K953" s="18">
        <v>4.6559999999999997</v>
      </c>
      <c r="L953" s="8">
        <v>1570.4925000000001</v>
      </c>
      <c r="M953" s="9">
        <v>2147713</v>
      </c>
      <c r="N953" s="29">
        <v>13.895</v>
      </c>
      <c r="O953" s="30">
        <v>14.445</v>
      </c>
      <c r="P953" s="30">
        <v>13.875</v>
      </c>
      <c r="Q953" s="30">
        <v>14.112500000000001</v>
      </c>
      <c r="R953" s="31">
        <v>1.5699999999999999E-2</v>
      </c>
    </row>
    <row r="954" spans="1:18" x14ac:dyDescent="0.2">
      <c r="A954" s="11">
        <v>45371</v>
      </c>
      <c r="B954" s="5" t="s">
        <v>240</v>
      </c>
      <c r="C954" s="10">
        <v>45352</v>
      </c>
      <c r="D954" s="5" t="s">
        <v>190</v>
      </c>
      <c r="E954" s="18">
        <v>8.3485999999999994</v>
      </c>
      <c r="F954" s="8">
        <v>3116.8346999999999</v>
      </c>
      <c r="G954" s="9">
        <v>4231988</v>
      </c>
      <c r="H954" s="18">
        <v>0</v>
      </c>
      <c r="I954" s="8">
        <v>0</v>
      </c>
      <c r="J954" s="9">
        <v>0</v>
      </c>
      <c r="K954" s="18">
        <v>8.3485999999999994</v>
      </c>
      <c r="L954" s="8">
        <v>3116.8346999999999</v>
      </c>
      <c r="M954" s="9">
        <v>4231988</v>
      </c>
      <c r="N954" s="29">
        <v>14.112500000000001</v>
      </c>
      <c r="O954" s="30">
        <v>14.282500000000001</v>
      </c>
      <c r="P954" s="30">
        <v>13.085000000000001</v>
      </c>
      <c r="Q954" s="30">
        <v>13.4725</v>
      </c>
      <c r="R954" s="31">
        <v>-4.53E-2</v>
      </c>
    </row>
    <row r="955" spans="1:18" x14ac:dyDescent="0.2">
      <c r="A955" s="11">
        <v>45372</v>
      </c>
      <c r="B955" s="5" t="s">
        <v>243</v>
      </c>
      <c r="C955" s="10">
        <v>45352</v>
      </c>
      <c r="D955" s="5" t="s">
        <v>190</v>
      </c>
      <c r="E955" s="18">
        <v>16.685300000000002</v>
      </c>
      <c r="F955" s="8">
        <v>10307.666999999999</v>
      </c>
      <c r="G955" s="9">
        <v>13957580</v>
      </c>
      <c r="H955" s="18">
        <v>0</v>
      </c>
      <c r="I955" s="8">
        <v>0</v>
      </c>
      <c r="J955" s="9">
        <v>0</v>
      </c>
      <c r="K955" s="18">
        <v>16.685300000000002</v>
      </c>
      <c r="L955" s="8">
        <v>10307.666999999999</v>
      </c>
      <c r="M955" s="9">
        <v>13957580</v>
      </c>
      <c r="N955" s="29">
        <v>13.4725</v>
      </c>
      <c r="O955" s="30">
        <v>13.4725</v>
      </c>
      <c r="P955" s="30">
        <v>12.342499999999999</v>
      </c>
      <c r="Q955" s="30">
        <v>12.512499999999999</v>
      </c>
      <c r="R955" s="31">
        <v>-7.1300000000000002E-2</v>
      </c>
    </row>
    <row r="956" spans="1:18" x14ac:dyDescent="0.2">
      <c r="A956" s="11">
        <v>45373</v>
      </c>
      <c r="B956" s="5" t="s">
        <v>241</v>
      </c>
      <c r="C956" s="10">
        <v>45352</v>
      </c>
      <c r="D956" s="5" t="s">
        <v>190</v>
      </c>
      <c r="E956" s="18">
        <v>171.74870000000001</v>
      </c>
      <c r="F956" s="8">
        <v>287477.28399999999</v>
      </c>
      <c r="G956" s="9">
        <v>390816675</v>
      </c>
      <c r="H956" s="18">
        <v>0</v>
      </c>
      <c r="I956" s="8">
        <v>0</v>
      </c>
      <c r="J956" s="9">
        <v>0</v>
      </c>
      <c r="K956" s="18">
        <v>171.74870000000001</v>
      </c>
      <c r="L956" s="8">
        <v>287477.28399999999</v>
      </c>
      <c r="M956" s="9">
        <v>390816675</v>
      </c>
      <c r="N956" s="29">
        <v>12.512499999999999</v>
      </c>
      <c r="O956" s="30">
        <v>13.047499999999999</v>
      </c>
      <c r="P956" s="30">
        <v>11.81</v>
      </c>
      <c r="Q956" s="30">
        <v>12.22</v>
      </c>
      <c r="R956" s="31">
        <v>-2.3400000000000001E-2</v>
      </c>
    </row>
    <row r="957" spans="1:18" x14ac:dyDescent="0.2">
      <c r="A957" s="11">
        <v>45377</v>
      </c>
      <c r="B957" s="5" t="s">
        <v>242</v>
      </c>
      <c r="C957" s="10">
        <v>45352</v>
      </c>
      <c r="D957" s="5" t="s">
        <v>190</v>
      </c>
      <c r="E957" s="18">
        <v>4.4778000000000002</v>
      </c>
      <c r="F957" s="8">
        <v>1751.884</v>
      </c>
      <c r="G957" s="9">
        <v>2392330</v>
      </c>
      <c r="H957" s="18">
        <v>0</v>
      </c>
      <c r="I957" s="8">
        <v>0</v>
      </c>
      <c r="J957" s="9">
        <v>0</v>
      </c>
      <c r="K957" s="18">
        <v>4.4778000000000002</v>
      </c>
      <c r="L957" s="8">
        <v>1751.884</v>
      </c>
      <c r="M957" s="9">
        <v>2392330</v>
      </c>
      <c r="N957" s="29">
        <v>12.22</v>
      </c>
      <c r="O957" s="30">
        <v>13.102499999999999</v>
      </c>
      <c r="P957" s="30">
        <v>12.085000000000001</v>
      </c>
      <c r="Q957" s="30">
        <v>12.82</v>
      </c>
      <c r="R957" s="31">
        <v>4.9099999999999998E-2</v>
      </c>
    </row>
    <row r="958" spans="1:18" x14ac:dyDescent="0.2">
      <c r="A958" s="11">
        <v>45378</v>
      </c>
      <c r="B958" s="5" t="s">
        <v>240</v>
      </c>
      <c r="C958" s="10">
        <v>45352</v>
      </c>
      <c r="D958" s="5" t="s">
        <v>190</v>
      </c>
      <c r="E958" s="18">
        <v>9.9678000000000004</v>
      </c>
      <c r="F958" s="8">
        <v>6668.7533999999996</v>
      </c>
      <c r="G958" s="9">
        <v>9096177</v>
      </c>
      <c r="H958" s="18">
        <v>0</v>
      </c>
      <c r="I958" s="8">
        <v>0</v>
      </c>
      <c r="J958" s="9">
        <v>0</v>
      </c>
      <c r="K958" s="18">
        <v>9.9678000000000004</v>
      </c>
      <c r="L958" s="8">
        <v>6668.7533999999996</v>
      </c>
      <c r="M958" s="9">
        <v>9096177</v>
      </c>
      <c r="N958" s="29">
        <v>12.82</v>
      </c>
      <c r="O958" s="30">
        <v>13.01</v>
      </c>
      <c r="P958" s="30">
        <v>12.532500000000001</v>
      </c>
      <c r="Q958" s="30">
        <v>12.702500000000001</v>
      </c>
      <c r="R958" s="31">
        <v>-9.1999999999999998E-3</v>
      </c>
    </row>
    <row r="959" spans="1:18" x14ac:dyDescent="0.2">
      <c r="A959" s="11">
        <v>45379</v>
      </c>
      <c r="B959" s="5" t="s">
        <v>243</v>
      </c>
      <c r="C959" s="10">
        <v>45352</v>
      </c>
      <c r="D959" s="5" t="s">
        <v>190</v>
      </c>
      <c r="E959" s="18">
        <v>120.9855</v>
      </c>
      <c r="F959" s="8">
        <v>185219.06169999999</v>
      </c>
      <c r="G959" s="9">
        <v>250808504</v>
      </c>
      <c r="H959" s="18">
        <v>0</v>
      </c>
      <c r="I959" s="8">
        <v>0</v>
      </c>
      <c r="J959" s="9">
        <v>0</v>
      </c>
      <c r="K959" s="18">
        <v>120.9855</v>
      </c>
      <c r="L959" s="8">
        <v>185219.06169999999</v>
      </c>
      <c r="M959" s="9">
        <v>250808504</v>
      </c>
      <c r="N959" s="29">
        <v>12.702500000000001</v>
      </c>
      <c r="O959" s="30">
        <v>13.18</v>
      </c>
      <c r="P959" s="30">
        <v>12.26</v>
      </c>
      <c r="Q959" s="30">
        <v>12.8325</v>
      </c>
      <c r="R959" s="31">
        <v>1.0200000000000001E-2</v>
      </c>
    </row>
    <row r="960" spans="1:18" x14ac:dyDescent="0.2">
      <c r="A960" s="11">
        <v>45383</v>
      </c>
      <c r="B960" s="5" t="s">
        <v>244</v>
      </c>
      <c r="C960" s="10">
        <v>45383</v>
      </c>
      <c r="D960" s="5" t="s">
        <v>191</v>
      </c>
      <c r="E960" s="18">
        <v>50.174700000000001</v>
      </c>
      <c r="F960" s="8">
        <v>92527.626199999999</v>
      </c>
      <c r="G960" s="9">
        <v>114524535</v>
      </c>
      <c r="H960" s="18">
        <v>0</v>
      </c>
      <c r="I960" s="8">
        <v>0</v>
      </c>
      <c r="J960" s="9">
        <v>0</v>
      </c>
      <c r="K960" s="18">
        <v>50.174700000000001</v>
      </c>
      <c r="L960" s="8">
        <v>92527.626199999999</v>
      </c>
      <c r="M960" s="9">
        <v>114524535</v>
      </c>
      <c r="N960" s="29">
        <v>12.8325</v>
      </c>
      <c r="O960" s="30">
        <v>13.3575</v>
      </c>
      <c r="P960" s="30">
        <v>12.005000000000001</v>
      </c>
      <c r="Q960" s="30">
        <v>12.0825</v>
      </c>
      <c r="R960" s="31">
        <v>-5.8400000000000001E-2</v>
      </c>
    </row>
    <row r="961" spans="1:18" x14ac:dyDescent="0.2">
      <c r="A961" s="11">
        <v>45384</v>
      </c>
      <c r="B961" s="5" t="s">
        <v>242</v>
      </c>
      <c r="C961" s="10">
        <v>45383</v>
      </c>
      <c r="D961" s="5" t="s">
        <v>191</v>
      </c>
      <c r="E961" s="18">
        <v>4.2336999999999998</v>
      </c>
      <c r="F961" s="8">
        <v>1446.5155999999999</v>
      </c>
      <c r="G961" s="9">
        <v>1935021</v>
      </c>
      <c r="H961" s="18">
        <v>0</v>
      </c>
      <c r="I961" s="8">
        <v>0</v>
      </c>
      <c r="J961" s="9">
        <v>0</v>
      </c>
      <c r="K961" s="18">
        <v>4.2336999999999998</v>
      </c>
      <c r="L961" s="8">
        <v>1446.5155999999999</v>
      </c>
      <c r="M961" s="9">
        <v>1935021</v>
      </c>
      <c r="N961" s="29">
        <v>12.0825</v>
      </c>
      <c r="O961" s="30">
        <v>12.305</v>
      </c>
      <c r="P961" s="30">
        <v>11.5975</v>
      </c>
      <c r="Q961" s="30">
        <v>11.6525</v>
      </c>
      <c r="R961" s="31">
        <v>-3.56E-2</v>
      </c>
    </row>
    <row r="962" spans="1:18" x14ac:dyDescent="0.2">
      <c r="A962" s="11">
        <v>45385</v>
      </c>
      <c r="B962" s="5" t="s">
        <v>240</v>
      </c>
      <c r="C962" s="10">
        <v>45383</v>
      </c>
      <c r="D962" s="5" t="s">
        <v>191</v>
      </c>
      <c r="E962" s="18">
        <v>8.7111000000000001</v>
      </c>
      <c r="F962" s="8">
        <v>3995.6448999999998</v>
      </c>
      <c r="G962" s="9">
        <v>5349258</v>
      </c>
      <c r="H962" s="18">
        <v>0</v>
      </c>
      <c r="I962" s="8">
        <v>0</v>
      </c>
      <c r="J962" s="9">
        <v>0</v>
      </c>
      <c r="K962" s="18">
        <v>8.7111000000000001</v>
      </c>
      <c r="L962" s="8">
        <v>3995.6448999999998</v>
      </c>
      <c r="M962" s="9">
        <v>5349258</v>
      </c>
      <c r="N962" s="29">
        <v>11.6525</v>
      </c>
      <c r="O962" s="30">
        <v>11.827500000000001</v>
      </c>
      <c r="P962" s="30">
        <v>11.3125</v>
      </c>
      <c r="Q962" s="30">
        <v>11.3725</v>
      </c>
      <c r="R962" s="31">
        <v>-2.4E-2</v>
      </c>
    </row>
    <row r="963" spans="1:18" x14ac:dyDescent="0.2">
      <c r="A963" s="11">
        <v>45386</v>
      </c>
      <c r="B963" s="5" t="s">
        <v>243</v>
      </c>
      <c r="C963" s="10">
        <v>45383</v>
      </c>
      <c r="D963" s="5" t="s">
        <v>191</v>
      </c>
      <c r="E963" s="18">
        <v>25.883600000000001</v>
      </c>
      <c r="F963" s="8">
        <v>15464.7564</v>
      </c>
      <c r="G963" s="9">
        <v>20792433</v>
      </c>
      <c r="H963" s="18">
        <v>0</v>
      </c>
      <c r="I963" s="8">
        <v>0</v>
      </c>
      <c r="J963" s="9">
        <v>0</v>
      </c>
      <c r="K963" s="18">
        <v>25.883600000000001</v>
      </c>
      <c r="L963" s="8">
        <v>15464.7564</v>
      </c>
      <c r="M963" s="9">
        <v>20792433</v>
      </c>
      <c r="N963" s="29">
        <v>11.3725</v>
      </c>
      <c r="O963" s="30">
        <v>11.8375</v>
      </c>
      <c r="P963" s="30">
        <v>10.86</v>
      </c>
      <c r="Q963" s="30">
        <v>11.22</v>
      </c>
      <c r="R963" s="31">
        <v>-1.34E-2</v>
      </c>
    </row>
    <row r="964" spans="1:18" x14ac:dyDescent="0.2">
      <c r="A964" s="11">
        <v>45387</v>
      </c>
      <c r="B964" s="5" t="s">
        <v>241</v>
      </c>
      <c r="C964" s="10">
        <v>45383</v>
      </c>
      <c r="D964" s="5" t="s">
        <v>191</v>
      </c>
      <c r="E964" s="18">
        <v>130.53960000000001</v>
      </c>
      <c r="F964" s="8">
        <v>258368.3315</v>
      </c>
      <c r="G964" s="9">
        <v>347965341</v>
      </c>
      <c r="H964" s="18">
        <v>0</v>
      </c>
      <c r="I964" s="8">
        <v>0</v>
      </c>
      <c r="J964" s="9">
        <v>0</v>
      </c>
      <c r="K964" s="18">
        <v>130.53960000000001</v>
      </c>
      <c r="L964" s="8">
        <v>258368.3315</v>
      </c>
      <c r="M964" s="9">
        <v>347965341</v>
      </c>
      <c r="N964" s="29">
        <v>11.22</v>
      </c>
      <c r="O964" s="30">
        <v>11.682499999999999</v>
      </c>
      <c r="P964" s="30">
        <v>11.035</v>
      </c>
      <c r="Q964" s="30">
        <v>11.3375</v>
      </c>
      <c r="R964" s="31">
        <v>1.0500000000000001E-2</v>
      </c>
    </row>
    <row r="965" spans="1:18" x14ac:dyDescent="0.2">
      <c r="A965" s="11">
        <v>45390</v>
      </c>
      <c r="B965" s="5" t="s">
        <v>244</v>
      </c>
      <c r="C965" s="10">
        <v>45383</v>
      </c>
      <c r="D965" s="5" t="s">
        <v>191</v>
      </c>
      <c r="E965" s="18">
        <v>43.962899999999998</v>
      </c>
      <c r="F965" s="8">
        <v>82700.417000000001</v>
      </c>
      <c r="G965" s="9">
        <v>100706646</v>
      </c>
      <c r="H965" s="18">
        <v>0</v>
      </c>
      <c r="I965" s="8">
        <v>0</v>
      </c>
      <c r="J965" s="9">
        <v>0</v>
      </c>
      <c r="K965" s="18">
        <v>43.962899999999998</v>
      </c>
      <c r="L965" s="8">
        <v>82700.417000000001</v>
      </c>
      <c r="M965" s="9">
        <v>100706646</v>
      </c>
      <c r="N965" s="29">
        <v>11.3375</v>
      </c>
      <c r="O965" s="30">
        <v>11.7425</v>
      </c>
      <c r="P965" s="30">
        <v>11.1325</v>
      </c>
      <c r="Q965" s="30">
        <v>11.61</v>
      </c>
      <c r="R965" s="31">
        <v>2.4E-2</v>
      </c>
    </row>
    <row r="966" spans="1:18" x14ac:dyDescent="0.2">
      <c r="A966" s="11">
        <v>45391</v>
      </c>
      <c r="B966" s="5" t="s">
        <v>242</v>
      </c>
      <c r="C966" s="10">
        <v>45383</v>
      </c>
      <c r="D966" s="5" t="s">
        <v>191</v>
      </c>
      <c r="E966" s="18">
        <v>6.8783000000000003</v>
      </c>
      <c r="F966" s="8">
        <v>2700.0920000000001</v>
      </c>
      <c r="G966" s="9">
        <v>3556899</v>
      </c>
      <c r="H966" s="18">
        <v>0</v>
      </c>
      <c r="I966" s="8">
        <v>0</v>
      </c>
      <c r="J966" s="9">
        <v>0</v>
      </c>
      <c r="K966" s="18">
        <v>6.8783000000000003</v>
      </c>
      <c r="L966" s="8">
        <v>2700.0920000000001</v>
      </c>
      <c r="M966" s="9">
        <v>3556899</v>
      </c>
      <c r="N966" s="29">
        <v>11.61</v>
      </c>
      <c r="O966" s="30">
        <v>11.612500000000001</v>
      </c>
      <c r="P966" s="30">
        <v>10.6175</v>
      </c>
      <c r="Q966" s="30">
        <v>11.355</v>
      </c>
      <c r="R966" s="31">
        <v>-2.1999999999999999E-2</v>
      </c>
    </row>
    <row r="967" spans="1:18" x14ac:dyDescent="0.2">
      <c r="A967" s="11">
        <v>45392</v>
      </c>
      <c r="B967" s="5" t="s">
        <v>240</v>
      </c>
      <c r="C967" s="10">
        <v>45383</v>
      </c>
      <c r="D967" s="5" t="s">
        <v>191</v>
      </c>
      <c r="E967" s="18">
        <v>8.4573</v>
      </c>
      <c r="F967" s="8">
        <v>4993.4978000000001</v>
      </c>
      <c r="G967" s="9">
        <v>6565310</v>
      </c>
      <c r="H967" s="18">
        <v>0</v>
      </c>
      <c r="I967" s="8">
        <v>0</v>
      </c>
      <c r="J967" s="9">
        <v>0</v>
      </c>
      <c r="K967" s="18">
        <v>8.4573</v>
      </c>
      <c r="L967" s="8">
        <v>4993.4978000000001</v>
      </c>
      <c r="M967" s="9">
        <v>6565310</v>
      </c>
      <c r="N967" s="29">
        <v>11.355</v>
      </c>
      <c r="O967" s="30">
        <v>11.355</v>
      </c>
      <c r="P967" s="30">
        <v>10.984999999999999</v>
      </c>
      <c r="Q967" s="30">
        <v>11.1075</v>
      </c>
      <c r="R967" s="31">
        <v>-2.18E-2</v>
      </c>
    </row>
    <row r="968" spans="1:18" x14ac:dyDescent="0.2">
      <c r="A968" s="11">
        <v>45394</v>
      </c>
      <c r="B968" s="5" t="s">
        <v>241</v>
      </c>
      <c r="C968" s="10">
        <v>45383</v>
      </c>
      <c r="D968" s="5" t="s">
        <v>191</v>
      </c>
      <c r="E968" s="18">
        <v>185.72880000000001</v>
      </c>
      <c r="F968" s="8">
        <v>284579.16220000002</v>
      </c>
      <c r="G968" s="9">
        <v>381753911</v>
      </c>
      <c r="H968" s="18">
        <v>0</v>
      </c>
      <c r="I968" s="8">
        <v>0</v>
      </c>
      <c r="J968" s="9">
        <v>0</v>
      </c>
      <c r="K968" s="18">
        <v>185.72880000000001</v>
      </c>
      <c r="L968" s="8">
        <v>284579.16220000002</v>
      </c>
      <c r="M968" s="9">
        <v>381753911</v>
      </c>
      <c r="N968" s="29">
        <v>11.1075</v>
      </c>
      <c r="O968" s="30">
        <v>11.605</v>
      </c>
      <c r="P968" s="30">
        <v>11.1075</v>
      </c>
      <c r="Q968" s="30">
        <v>11.532500000000001</v>
      </c>
      <c r="R968" s="31">
        <v>3.8300000000000001E-2</v>
      </c>
    </row>
    <row r="969" spans="1:18" x14ac:dyDescent="0.2">
      <c r="A969" s="11">
        <v>45397</v>
      </c>
      <c r="B969" s="5" t="s">
        <v>244</v>
      </c>
      <c r="C969" s="10">
        <v>45383</v>
      </c>
      <c r="D969" s="5" t="s">
        <v>191</v>
      </c>
      <c r="E969" s="18">
        <v>51.653399999999998</v>
      </c>
      <c r="F969" s="8">
        <v>87350.156400000007</v>
      </c>
      <c r="G969" s="9">
        <v>107638789</v>
      </c>
      <c r="H969" s="18">
        <v>0</v>
      </c>
      <c r="I969" s="8">
        <v>0</v>
      </c>
      <c r="J969" s="9">
        <v>0</v>
      </c>
      <c r="K969" s="18">
        <v>51.653399999999998</v>
      </c>
      <c r="L969" s="8">
        <v>87350.156400000007</v>
      </c>
      <c r="M969" s="9">
        <v>107638789</v>
      </c>
      <c r="N969" s="29">
        <v>11.532500000000001</v>
      </c>
      <c r="O969" s="30">
        <v>12.737500000000001</v>
      </c>
      <c r="P969" s="30">
        <v>11.307499999999999</v>
      </c>
      <c r="Q969" s="30">
        <v>12.467499999999999</v>
      </c>
      <c r="R969" s="31">
        <v>8.1100000000000005E-2</v>
      </c>
    </row>
    <row r="970" spans="1:18" x14ac:dyDescent="0.2">
      <c r="A970" s="11">
        <v>45398</v>
      </c>
      <c r="B970" s="5" t="s">
        <v>242</v>
      </c>
      <c r="C970" s="10">
        <v>45383</v>
      </c>
      <c r="D970" s="5" t="s">
        <v>191</v>
      </c>
      <c r="E970" s="18">
        <v>5.2885999999999997</v>
      </c>
      <c r="F970" s="8">
        <v>1937.0144</v>
      </c>
      <c r="G970" s="9">
        <v>2625260</v>
      </c>
      <c r="H970" s="18">
        <v>0</v>
      </c>
      <c r="I970" s="8">
        <v>0</v>
      </c>
      <c r="J970" s="9">
        <v>0</v>
      </c>
      <c r="K970" s="18">
        <v>5.2885999999999997</v>
      </c>
      <c r="L970" s="8">
        <v>1937.0144</v>
      </c>
      <c r="M970" s="9">
        <v>2625260</v>
      </c>
      <c r="N970" s="29">
        <v>12.467499999999999</v>
      </c>
      <c r="O970" s="30">
        <v>12.925000000000001</v>
      </c>
      <c r="P970" s="30">
        <v>12.34</v>
      </c>
      <c r="Q970" s="30">
        <v>12.615</v>
      </c>
      <c r="R970" s="31">
        <v>1.18E-2</v>
      </c>
    </row>
    <row r="971" spans="1:18" x14ac:dyDescent="0.2">
      <c r="A971" s="11">
        <v>45400</v>
      </c>
      <c r="B971" s="5" t="s">
        <v>243</v>
      </c>
      <c r="C971" s="10">
        <v>45383</v>
      </c>
      <c r="D971" s="5" t="s">
        <v>191</v>
      </c>
      <c r="E971" s="18">
        <v>27.851299999999998</v>
      </c>
      <c r="F971" s="8">
        <v>14820.2186</v>
      </c>
      <c r="G971" s="9">
        <v>20187515</v>
      </c>
      <c r="H971" s="18">
        <v>0</v>
      </c>
      <c r="I971" s="8">
        <v>0</v>
      </c>
      <c r="J971" s="9">
        <v>0</v>
      </c>
      <c r="K971" s="18">
        <v>27.851299999999998</v>
      </c>
      <c r="L971" s="8">
        <v>14820.2186</v>
      </c>
      <c r="M971" s="9">
        <v>20187515</v>
      </c>
      <c r="N971" s="29">
        <v>12.615</v>
      </c>
      <c r="O971" s="30">
        <v>13.387499999999999</v>
      </c>
      <c r="P971" s="30">
        <v>12.0275</v>
      </c>
      <c r="Q971" s="30">
        <v>13.04</v>
      </c>
      <c r="R971" s="31">
        <v>3.3700000000000001E-2</v>
      </c>
    </row>
    <row r="972" spans="1:18" x14ac:dyDescent="0.2">
      <c r="A972" s="11">
        <v>45401</v>
      </c>
      <c r="B972" s="5" t="s">
        <v>241</v>
      </c>
      <c r="C972" s="10">
        <v>45383</v>
      </c>
      <c r="D972" s="5" t="s">
        <v>191</v>
      </c>
      <c r="E972" s="18">
        <v>234.6019</v>
      </c>
      <c r="F972" s="8">
        <v>285435.8125</v>
      </c>
      <c r="G972" s="9">
        <v>392904730</v>
      </c>
      <c r="H972" s="18">
        <v>0</v>
      </c>
      <c r="I972" s="8">
        <v>0</v>
      </c>
      <c r="J972" s="9">
        <v>0</v>
      </c>
      <c r="K972" s="18">
        <v>234.6019</v>
      </c>
      <c r="L972" s="8">
        <v>285435.8125</v>
      </c>
      <c r="M972" s="9">
        <v>392904730</v>
      </c>
      <c r="N972" s="29">
        <v>13.04</v>
      </c>
      <c r="O972" s="30">
        <v>14.4125</v>
      </c>
      <c r="P972" s="30">
        <v>11.914999999999999</v>
      </c>
      <c r="Q972" s="30">
        <v>13.4575</v>
      </c>
      <c r="R972" s="31">
        <v>3.2000000000000001E-2</v>
      </c>
    </row>
    <row r="973" spans="1:18" x14ac:dyDescent="0.2">
      <c r="A973" s="11">
        <v>45404</v>
      </c>
      <c r="B973" s="5" t="s">
        <v>244</v>
      </c>
      <c r="C973" s="10">
        <v>45383</v>
      </c>
      <c r="D973" s="5" t="s">
        <v>191</v>
      </c>
      <c r="E973" s="18">
        <v>63.8735</v>
      </c>
      <c r="F973" s="8">
        <v>97908.025099999999</v>
      </c>
      <c r="G973" s="9">
        <v>120747433</v>
      </c>
      <c r="H973" s="18">
        <v>0</v>
      </c>
      <c r="I973" s="8">
        <v>0</v>
      </c>
      <c r="J973" s="9">
        <v>0</v>
      </c>
      <c r="K973" s="18">
        <v>63.8735</v>
      </c>
      <c r="L973" s="8">
        <v>97908.025099999999</v>
      </c>
      <c r="M973" s="9">
        <v>120747433</v>
      </c>
      <c r="N973" s="29">
        <v>13.4575</v>
      </c>
      <c r="O973" s="30">
        <v>13.4575</v>
      </c>
      <c r="P973" s="30">
        <v>12.612500000000001</v>
      </c>
      <c r="Q973" s="30">
        <v>12.7</v>
      </c>
      <c r="R973" s="31">
        <v>-5.6300000000000003E-2</v>
      </c>
    </row>
    <row r="974" spans="1:18" x14ac:dyDescent="0.2">
      <c r="A974" s="11">
        <v>45405</v>
      </c>
      <c r="B974" s="5" t="s">
        <v>242</v>
      </c>
      <c r="C974" s="10">
        <v>45383</v>
      </c>
      <c r="D974" s="5" t="s">
        <v>191</v>
      </c>
      <c r="E974" s="18">
        <v>4.492</v>
      </c>
      <c r="F974" s="8">
        <v>1558.8021000000001</v>
      </c>
      <c r="G974" s="9">
        <v>2090041</v>
      </c>
      <c r="H974" s="18">
        <v>0</v>
      </c>
      <c r="I974" s="8">
        <v>0</v>
      </c>
      <c r="J974" s="9">
        <v>0</v>
      </c>
      <c r="K974" s="18">
        <v>4.492</v>
      </c>
      <c r="L974" s="8">
        <v>1558.8021000000001</v>
      </c>
      <c r="M974" s="9">
        <v>2090041</v>
      </c>
      <c r="N974" s="29">
        <v>12.7</v>
      </c>
      <c r="O974" s="30">
        <v>12.7</v>
      </c>
      <c r="P974" s="30">
        <v>9.8574999999999999</v>
      </c>
      <c r="Q974" s="30">
        <v>10.195</v>
      </c>
      <c r="R974" s="31">
        <v>-0.19719999999999999</v>
      </c>
    </row>
    <row r="975" spans="1:18" x14ac:dyDescent="0.2">
      <c r="A975" s="11">
        <v>45406</v>
      </c>
      <c r="B975" s="5" t="s">
        <v>240</v>
      </c>
      <c r="C975" s="10">
        <v>45383</v>
      </c>
      <c r="D975" s="5" t="s">
        <v>191</v>
      </c>
      <c r="E975" s="18">
        <v>5.4808000000000003</v>
      </c>
      <c r="F975" s="8">
        <v>2484.1437000000001</v>
      </c>
      <c r="G975" s="9">
        <v>3328902</v>
      </c>
      <c r="H975" s="18">
        <v>0</v>
      </c>
      <c r="I975" s="8">
        <v>0</v>
      </c>
      <c r="J975" s="9">
        <v>0</v>
      </c>
      <c r="K975" s="18">
        <v>5.4808000000000003</v>
      </c>
      <c r="L975" s="8">
        <v>2484.1437000000001</v>
      </c>
      <c r="M975" s="9">
        <v>3328902</v>
      </c>
      <c r="N975" s="29">
        <v>10.195</v>
      </c>
      <c r="O975" s="30">
        <v>11.1325</v>
      </c>
      <c r="P975" s="30">
        <v>9.9450000000000003</v>
      </c>
      <c r="Q975" s="30">
        <v>10.275</v>
      </c>
      <c r="R975" s="31">
        <v>7.7999999999999996E-3</v>
      </c>
    </row>
    <row r="976" spans="1:18" x14ac:dyDescent="0.2">
      <c r="A976" s="11">
        <v>45407</v>
      </c>
      <c r="B976" s="5" t="s">
        <v>243</v>
      </c>
      <c r="C976" s="10">
        <v>45383</v>
      </c>
      <c r="D976" s="5" t="s">
        <v>191</v>
      </c>
      <c r="E976" s="18">
        <v>20.282800000000002</v>
      </c>
      <c r="F976" s="8">
        <v>11151.176600000001</v>
      </c>
      <c r="G976" s="9">
        <v>14966987</v>
      </c>
      <c r="H976" s="18">
        <v>0</v>
      </c>
      <c r="I976" s="8">
        <v>0</v>
      </c>
      <c r="J976" s="9">
        <v>0</v>
      </c>
      <c r="K976" s="18">
        <v>20.282800000000002</v>
      </c>
      <c r="L976" s="8">
        <v>11151.176600000001</v>
      </c>
      <c r="M976" s="9">
        <v>14966987</v>
      </c>
      <c r="N976" s="29">
        <v>10.275</v>
      </c>
      <c r="O976" s="30">
        <v>11.4575</v>
      </c>
      <c r="P976" s="30">
        <v>10.26</v>
      </c>
      <c r="Q976" s="30">
        <v>10.73</v>
      </c>
      <c r="R976" s="31">
        <v>4.4299999999999999E-2</v>
      </c>
    </row>
    <row r="977" spans="1:18" x14ac:dyDescent="0.2">
      <c r="A977" s="11">
        <v>45408</v>
      </c>
      <c r="B977" s="5" t="s">
        <v>241</v>
      </c>
      <c r="C977" s="10">
        <v>45383</v>
      </c>
      <c r="D977" s="5" t="s">
        <v>191</v>
      </c>
      <c r="E977" s="18">
        <v>169.0214</v>
      </c>
      <c r="F977" s="8">
        <v>282046.2121</v>
      </c>
      <c r="G977" s="9">
        <v>380574537</v>
      </c>
      <c r="H977" s="18">
        <v>0</v>
      </c>
      <c r="I977" s="8">
        <v>0</v>
      </c>
      <c r="J977" s="9">
        <v>0</v>
      </c>
      <c r="K977" s="18">
        <v>169.0214</v>
      </c>
      <c r="L977" s="8">
        <v>282046.2121</v>
      </c>
      <c r="M977" s="9">
        <v>380574537</v>
      </c>
      <c r="N977" s="29">
        <v>10.73</v>
      </c>
      <c r="O977" s="30">
        <v>11.315</v>
      </c>
      <c r="P977" s="30">
        <v>10.5875</v>
      </c>
      <c r="Q977" s="30">
        <v>10.925000000000001</v>
      </c>
      <c r="R977" s="31">
        <v>1.8200000000000001E-2</v>
      </c>
    </row>
    <row r="978" spans="1:18" x14ac:dyDescent="0.2">
      <c r="A978" s="11">
        <v>45411</v>
      </c>
      <c r="B978" s="5" t="s">
        <v>244</v>
      </c>
      <c r="C978" s="10">
        <v>45383</v>
      </c>
      <c r="D978" s="5" t="s">
        <v>191</v>
      </c>
      <c r="E978" s="18">
        <v>119.548</v>
      </c>
      <c r="F978" s="8">
        <v>161003.4908</v>
      </c>
      <c r="G978" s="9">
        <v>192856643</v>
      </c>
      <c r="H978" s="18">
        <v>0</v>
      </c>
      <c r="I978" s="8">
        <v>0</v>
      </c>
      <c r="J978" s="9">
        <v>0</v>
      </c>
      <c r="K978" s="18">
        <v>119.548</v>
      </c>
      <c r="L978" s="8">
        <v>161003.4908</v>
      </c>
      <c r="M978" s="9">
        <v>192856643</v>
      </c>
      <c r="N978" s="29">
        <v>10.925000000000001</v>
      </c>
      <c r="O978" s="30">
        <v>12.487500000000001</v>
      </c>
      <c r="P978" s="30">
        <v>10.925000000000001</v>
      </c>
      <c r="Q978" s="30">
        <v>12.234999999999999</v>
      </c>
      <c r="R978" s="31">
        <v>0.11990000000000001</v>
      </c>
    </row>
    <row r="979" spans="1:18" x14ac:dyDescent="0.2">
      <c r="A979" s="11">
        <v>45412</v>
      </c>
      <c r="B979" s="5" t="s">
        <v>242</v>
      </c>
      <c r="C979" s="10">
        <v>45383</v>
      </c>
      <c r="D979" s="5" t="s">
        <v>191</v>
      </c>
      <c r="E979" s="18">
        <v>7.2098000000000004</v>
      </c>
      <c r="F979" s="8">
        <v>2481.8879999999999</v>
      </c>
      <c r="G979" s="9">
        <v>3229048</v>
      </c>
      <c r="H979" s="18">
        <v>0</v>
      </c>
      <c r="I979" s="8">
        <v>0</v>
      </c>
      <c r="J979" s="9">
        <v>0</v>
      </c>
      <c r="K979" s="18">
        <v>7.2098000000000004</v>
      </c>
      <c r="L979" s="8">
        <v>2481.8879999999999</v>
      </c>
      <c r="M979" s="9">
        <v>3229048</v>
      </c>
      <c r="N979" s="29">
        <v>12.234999999999999</v>
      </c>
      <c r="O979" s="30">
        <v>13.2125</v>
      </c>
      <c r="P979" s="30">
        <v>12.234999999999999</v>
      </c>
      <c r="Q979" s="30">
        <v>12.87</v>
      </c>
      <c r="R979" s="31">
        <v>5.1900000000000002E-2</v>
      </c>
    </row>
    <row r="980" spans="1:18" x14ac:dyDescent="0.2">
      <c r="A980" s="11">
        <v>45414</v>
      </c>
      <c r="B980" s="5" t="s">
        <v>243</v>
      </c>
      <c r="C980" s="10">
        <v>45413</v>
      </c>
      <c r="D980" s="5" t="s">
        <v>191</v>
      </c>
      <c r="E980" s="18">
        <v>17.506399999999999</v>
      </c>
      <c r="F980" s="8">
        <v>10858.8734</v>
      </c>
      <c r="G980" s="9">
        <v>14420304</v>
      </c>
      <c r="H980" s="18">
        <v>0</v>
      </c>
      <c r="I980" s="8">
        <v>0</v>
      </c>
      <c r="J980" s="9">
        <v>0</v>
      </c>
      <c r="K980" s="18">
        <v>17.506399999999999</v>
      </c>
      <c r="L980" s="8">
        <v>10858.8734</v>
      </c>
      <c r="M980" s="9">
        <v>14420304</v>
      </c>
      <c r="N980" s="29">
        <v>12.87</v>
      </c>
      <c r="O980" s="30">
        <v>13.9475</v>
      </c>
      <c r="P980" s="30">
        <v>12.87</v>
      </c>
      <c r="Q980" s="30">
        <v>13.445</v>
      </c>
      <c r="R980" s="31">
        <v>4.4699999999999997E-2</v>
      </c>
    </row>
    <row r="981" spans="1:18" x14ac:dyDescent="0.2">
      <c r="A981" s="11">
        <v>45415</v>
      </c>
      <c r="B981" s="5" t="s">
        <v>241</v>
      </c>
      <c r="C981" s="10">
        <v>45413</v>
      </c>
      <c r="D981" s="5" t="s">
        <v>191</v>
      </c>
      <c r="E981" s="18">
        <v>311.04880000000003</v>
      </c>
      <c r="F981" s="8">
        <v>388140.1923</v>
      </c>
      <c r="G981" s="9">
        <v>523510864</v>
      </c>
      <c r="H981" s="18">
        <v>0</v>
      </c>
      <c r="I981" s="8">
        <v>0</v>
      </c>
      <c r="J981" s="9">
        <v>0</v>
      </c>
      <c r="K981" s="18">
        <v>311.04880000000003</v>
      </c>
      <c r="L981" s="8">
        <v>388140.1923</v>
      </c>
      <c r="M981" s="9">
        <v>523510864</v>
      </c>
      <c r="N981" s="29">
        <v>13.445</v>
      </c>
      <c r="O981" s="30">
        <v>15.3125</v>
      </c>
      <c r="P981" s="30">
        <v>13.445</v>
      </c>
      <c r="Q981" s="30">
        <v>14.6175</v>
      </c>
      <c r="R981" s="31">
        <v>8.72E-2</v>
      </c>
    </row>
    <row r="982" spans="1:18" x14ac:dyDescent="0.2">
      <c r="A982" s="11">
        <v>45418</v>
      </c>
      <c r="B982" s="5" t="s">
        <v>244</v>
      </c>
      <c r="C982" s="10">
        <v>45413</v>
      </c>
      <c r="D982" s="5" t="s">
        <v>191</v>
      </c>
      <c r="E982" s="18">
        <v>109.1648</v>
      </c>
      <c r="F982" s="8">
        <v>154194.71679999999</v>
      </c>
      <c r="G982" s="9">
        <v>185085888</v>
      </c>
      <c r="H982" s="18">
        <v>0</v>
      </c>
      <c r="I982" s="8">
        <v>0</v>
      </c>
      <c r="J982" s="9">
        <v>0</v>
      </c>
      <c r="K982" s="18">
        <v>109.1648</v>
      </c>
      <c r="L982" s="8">
        <v>154194.71679999999</v>
      </c>
      <c r="M982" s="9">
        <v>185085888</v>
      </c>
      <c r="N982" s="29">
        <v>14.6175</v>
      </c>
      <c r="O982" s="30">
        <v>16.962499999999999</v>
      </c>
      <c r="P982" s="30">
        <v>14.6175</v>
      </c>
      <c r="Q982" s="30">
        <v>16.600000000000001</v>
      </c>
      <c r="R982" s="31">
        <v>0.1356</v>
      </c>
    </row>
    <row r="983" spans="1:18" x14ac:dyDescent="0.2">
      <c r="A983" s="11">
        <v>45419</v>
      </c>
      <c r="B983" s="5" t="s">
        <v>242</v>
      </c>
      <c r="C983" s="10">
        <v>45413</v>
      </c>
      <c r="D983" s="5" t="s">
        <v>191</v>
      </c>
      <c r="E983" s="18">
        <v>6.9896000000000003</v>
      </c>
      <c r="F983" s="8">
        <v>1998.5293999999999</v>
      </c>
      <c r="G983" s="9">
        <v>2674843</v>
      </c>
      <c r="H983" s="18">
        <v>0</v>
      </c>
      <c r="I983" s="8">
        <v>0</v>
      </c>
      <c r="J983" s="9">
        <v>0</v>
      </c>
      <c r="K983" s="18">
        <v>6.9896000000000003</v>
      </c>
      <c r="L983" s="8">
        <v>1998.5293999999999</v>
      </c>
      <c r="M983" s="9">
        <v>2674843</v>
      </c>
      <c r="N983" s="29">
        <v>16.600000000000001</v>
      </c>
      <c r="O983" s="30">
        <v>17.642499999999998</v>
      </c>
      <c r="P983" s="30">
        <v>16.600000000000001</v>
      </c>
      <c r="Q983" s="30">
        <v>17.0075</v>
      </c>
      <c r="R983" s="31">
        <v>2.4500000000000001E-2</v>
      </c>
    </row>
    <row r="984" spans="1:18" x14ac:dyDescent="0.2">
      <c r="A984" s="11">
        <v>45420</v>
      </c>
      <c r="B984" s="5" t="s">
        <v>240</v>
      </c>
      <c r="C984" s="10">
        <v>45413</v>
      </c>
      <c r="D984" s="5" t="s">
        <v>191</v>
      </c>
      <c r="E984" s="18">
        <v>9.8504000000000005</v>
      </c>
      <c r="F984" s="8">
        <v>3702.9985999999999</v>
      </c>
      <c r="G984" s="9">
        <v>4975228</v>
      </c>
      <c r="H984" s="18">
        <v>0</v>
      </c>
      <c r="I984" s="8">
        <v>0</v>
      </c>
      <c r="J984" s="9">
        <v>0</v>
      </c>
      <c r="K984" s="18">
        <v>9.8504000000000005</v>
      </c>
      <c r="L984" s="8">
        <v>3702.9985999999999</v>
      </c>
      <c r="M984" s="9">
        <v>4975228</v>
      </c>
      <c r="N984" s="29">
        <v>17.0075</v>
      </c>
      <c r="O984" s="30">
        <v>18.317499999999999</v>
      </c>
      <c r="P984" s="30">
        <v>16.462499999999999</v>
      </c>
      <c r="Q984" s="30">
        <v>17.079999999999998</v>
      </c>
      <c r="R984" s="31">
        <v>4.3E-3</v>
      </c>
    </row>
    <row r="985" spans="1:18" x14ac:dyDescent="0.2">
      <c r="A985" s="11">
        <v>45421</v>
      </c>
      <c r="B985" s="5" t="s">
        <v>243</v>
      </c>
      <c r="C985" s="10">
        <v>45413</v>
      </c>
      <c r="D985" s="5" t="s">
        <v>191</v>
      </c>
      <c r="E985" s="18">
        <v>26.508900000000001</v>
      </c>
      <c r="F985" s="8">
        <v>14252.903700000001</v>
      </c>
      <c r="G985" s="9">
        <v>19400290</v>
      </c>
      <c r="H985" s="18">
        <v>0</v>
      </c>
      <c r="I985" s="8">
        <v>0</v>
      </c>
      <c r="J985" s="9">
        <v>0</v>
      </c>
      <c r="K985" s="18">
        <v>26.508900000000001</v>
      </c>
      <c r="L985" s="8">
        <v>14252.903700000001</v>
      </c>
      <c r="M985" s="9">
        <v>19400290</v>
      </c>
      <c r="N985" s="29">
        <v>17.079999999999998</v>
      </c>
      <c r="O985" s="30">
        <v>19.172499999999999</v>
      </c>
      <c r="P985" s="30">
        <v>17.079999999999998</v>
      </c>
      <c r="Q985" s="30">
        <v>18.2</v>
      </c>
      <c r="R985" s="31">
        <v>6.5600000000000006E-2</v>
      </c>
    </row>
    <row r="986" spans="1:18" x14ac:dyDescent="0.2">
      <c r="A986" s="11">
        <v>45422</v>
      </c>
      <c r="B986" s="5" t="s">
        <v>241</v>
      </c>
      <c r="C986" s="10">
        <v>45413</v>
      </c>
      <c r="D986" s="5" t="s">
        <v>191</v>
      </c>
      <c r="E986" s="18">
        <v>190.61009999999999</v>
      </c>
      <c r="F986" s="8">
        <v>304998.41379999998</v>
      </c>
      <c r="G986" s="9">
        <v>419435373</v>
      </c>
      <c r="H986" s="18">
        <v>0</v>
      </c>
      <c r="I986" s="8">
        <v>0</v>
      </c>
      <c r="J986" s="9">
        <v>0</v>
      </c>
      <c r="K986" s="18">
        <v>190.61009999999999</v>
      </c>
      <c r="L986" s="8">
        <v>304998.41379999998</v>
      </c>
      <c r="M986" s="9">
        <v>419435373</v>
      </c>
      <c r="N986" s="29">
        <v>18.2</v>
      </c>
      <c r="O986" s="30">
        <v>19.0075</v>
      </c>
      <c r="P986" s="30">
        <v>17.995000000000001</v>
      </c>
      <c r="Q986" s="30">
        <v>18.4725</v>
      </c>
      <c r="R986" s="31">
        <v>1.4999999999999999E-2</v>
      </c>
    </row>
    <row r="987" spans="1:18" x14ac:dyDescent="0.2">
      <c r="A987" s="11">
        <v>45425</v>
      </c>
      <c r="B987" s="5" t="s">
        <v>244</v>
      </c>
      <c r="C987" s="10">
        <v>45413</v>
      </c>
      <c r="D987" s="5" t="s">
        <v>191</v>
      </c>
      <c r="E987" s="18">
        <v>110.94970000000001</v>
      </c>
      <c r="F987" s="8">
        <v>152109.01639999999</v>
      </c>
      <c r="G987" s="9">
        <v>187351085</v>
      </c>
      <c r="H987" s="18">
        <v>0</v>
      </c>
      <c r="I987" s="8">
        <v>0</v>
      </c>
      <c r="J987" s="9">
        <v>0</v>
      </c>
      <c r="K987" s="18">
        <v>110.94970000000001</v>
      </c>
      <c r="L987" s="8">
        <v>152109.01639999999</v>
      </c>
      <c r="M987" s="9">
        <v>187351085</v>
      </c>
      <c r="N987" s="29">
        <v>18.4725</v>
      </c>
      <c r="O987" s="30">
        <v>21.484999999999999</v>
      </c>
      <c r="P987" s="30">
        <v>18.4725</v>
      </c>
      <c r="Q987" s="30">
        <v>20.6</v>
      </c>
      <c r="R987" s="31">
        <v>0.1152</v>
      </c>
    </row>
    <row r="988" spans="1:18" x14ac:dyDescent="0.2">
      <c r="A988" s="11">
        <v>45426</v>
      </c>
      <c r="B988" s="5" t="s">
        <v>242</v>
      </c>
      <c r="C988" s="10">
        <v>45413</v>
      </c>
      <c r="D988" s="5" t="s">
        <v>191</v>
      </c>
      <c r="E988" s="18">
        <v>6.1254999999999997</v>
      </c>
      <c r="F988" s="8">
        <v>1805.9483</v>
      </c>
      <c r="G988" s="9">
        <v>2426033</v>
      </c>
      <c r="H988" s="18">
        <v>0</v>
      </c>
      <c r="I988" s="8">
        <v>0</v>
      </c>
      <c r="J988" s="9">
        <v>0</v>
      </c>
      <c r="K988" s="18">
        <v>6.1254999999999997</v>
      </c>
      <c r="L988" s="8">
        <v>1805.9483</v>
      </c>
      <c r="M988" s="9">
        <v>2426033</v>
      </c>
      <c r="N988" s="29">
        <v>20.6</v>
      </c>
      <c r="O988" s="30">
        <v>21.875</v>
      </c>
      <c r="P988" s="30">
        <v>20.112500000000001</v>
      </c>
      <c r="Q988" s="30">
        <v>20.195</v>
      </c>
      <c r="R988" s="31">
        <v>-1.9699999999999999E-2</v>
      </c>
    </row>
    <row r="989" spans="1:18" x14ac:dyDescent="0.2">
      <c r="A989" s="11">
        <v>45427</v>
      </c>
      <c r="B989" s="5" t="s">
        <v>240</v>
      </c>
      <c r="C989" s="10">
        <v>45413</v>
      </c>
      <c r="D989" s="5" t="s">
        <v>191</v>
      </c>
      <c r="E989" s="18">
        <v>8.3594000000000008</v>
      </c>
      <c r="F989" s="8">
        <v>3004.4717000000001</v>
      </c>
      <c r="G989" s="9">
        <v>4033682</v>
      </c>
      <c r="H989" s="18">
        <v>0</v>
      </c>
      <c r="I989" s="8">
        <v>0</v>
      </c>
      <c r="J989" s="9">
        <v>0</v>
      </c>
      <c r="K989" s="18">
        <v>8.3594000000000008</v>
      </c>
      <c r="L989" s="8">
        <v>3004.4717000000001</v>
      </c>
      <c r="M989" s="9">
        <v>4033682</v>
      </c>
      <c r="N989" s="29">
        <v>20.195</v>
      </c>
      <c r="O989" s="30">
        <v>20.657499999999999</v>
      </c>
      <c r="P989" s="30">
        <v>19.87</v>
      </c>
      <c r="Q989" s="30">
        <v>20.272500000000001</v>
      </c>
      <c r="R989" s="31">
        <v>3.8E-3</v>
      </c>
    </row>
    <row r="990" spans="1:18" x14ac:dyDescent="0.2">
      <c r="A990" s="11">
        <v>45428</v>
      </c>
      <c r="B990" s="5" t="s">
        <v>243</v>
      </c>
      <c r="C990" s="10">
        <v>45413</v>
      </c>
      <c r="D990" s="5" t="s">
        <v>191</v>
      </c>
      <c r="E990" s="18">
        <v>30.7561</v>
      </c>
      <c r="F990" s="8">
        <v>15770.1137</v>
      </c>
      <c r="G990" s="9">
        <v>21229676</v>
      </c>
      <c r="H990" s="18">
        <v>0</v>
      </c>
      <c r="I990" s="8">
        <v>0</v>
      </c>
      <c r="J990" s="9">
        <v>0</v>
      </c>
      <c r="K990" s="18">
        <v>30.7561</v>
      </c>
      <c r="L990" s="8">
        <v>15770.1137</v>
      </c>
      <c r="M990" s="9">
        <v>21229676</v>
      </c>
      <c r="N990" s="29">
        <v>20.272500000000001</v>
      </c>
      <c r="O990" s="30">
        <v>21.112500000000001</v>
      </c>
      <c r="P990" s="30">
        <v>18.965</v>
      </c>
      <c r="Q990" s="30">
        <v>19.995000000000001</v>
      </c>
      <c r="R990" s="31">
        <v>-1.37E-2</v>
      </c>
    </row>
    <row r="991" spans="1:18" x14ac:dyDescent="0.2">
      <c r="A991" s="11">
        <v>45429</v>
      </c>
      <c r="B991" s="5" t="s">
        <v>241</v>
      </c>
      <c r="C991" s="10">
        <v>45413</v>
      </c>
      <c r="D991" s="5" t="s">
        <v>191</v>
      </c>
      <c r="E991" s="18">
        <v>189.4639</v>
      </c>
      <c r="F991" s="8">
        <v>296889.66499999998</v>
      </c>
      <c r="G991" s="9">
        <v>396209521</v>
      </c>
      <c r="H991" s="18">
        <v>0</v>
      </c>
      <c r="I991" s="8">
        <v>0</v>
      </c>
      <c r="J991" s="9">
        <v>0</v>
      </c>
      <c r="K991" s="18">
        <v>189.4639</v>
      </c>
      <c r="L991" s="8">
        <v>296889.66499999998</v>
      </c>
      <c r="M991" s="9">
        <v>396209521</v>
      </c>
      <c r="N991" s="29">
        <v>19.995000000000001</v>
      </c>
      <c r="O991" s="30">
        <v>20.3675</v>
      </c>
      <c r="P991" s="30">
        <v>18.98</v>
      </c>
      <c r="Q991" s="30">
        <v>19.797499999999999</v>
      </c>
      <c r="R991" s="31">
        <v>-9.9000000000000008E-3</v>
      </c>
    </row>
    <row r="992" spans="1:18" x14ac:dyDescent="0.2">
      <c r="A992" s="11">
        <v>45430</v>
      </c>
      <c r="B992" s="5" t="s">
        <v>245</v>
      </c>
      <c r="C992" s="10">
        <v>45413</v>
      </c>
      <c r="D992" s="5" t="s">
        <v>191</v>
      </c>
      <c r="E992" s="18">
        <v>1.1104000000000001</v>
      </c>
      <c r="F992" s="8">
        <v>331.23989999999998</v>
      </c>
      <c r="G992" s="9">
        <v>439088</v>
      </c>
      <c r="H992" s="18">
        <v>0</v>
      </c>
      <c r="I992" s="8">
        <v>0</v>
      </c>
      <c r="J992" s="9">
        <v>0</v>
      </c>
      <c r="K992" s="18">
        <v>1.1104000000000001</v>
      </c>
      <c r="L992" s="8">
        <v>331.23989999999998</v>
      </c>
      <c r="M992" s="9">
        <v>439088</v>
      </c>
      <c r="N992" s="29">
        <v>19.797499999999999</v>
      </c>
      <c r="O992" s="30">
        <v>20.945</v>
      </c>
      <c r="P992" s="30">
        <v>17.337499999999999</v>
      </c>
      <c r="Q992" s="30">
        <v>20.524999999999999</v>
      </c>
      <c r="R992" s="31">
        <v>3.6700000000000003E-2</v>
      </c>
    </row>
    <row r="993" spans="1:18" x14ac:dyDescent="0.2">
      <c r="A993" s="11">
        <v>45433</v>
      </c>
      <c r="B993" s="5" t="s">
        <v>242</v>
      </c>
      <c r="C993" s="10">
        <v>45413</v>
      </c>
      <c r="D993" s="5" t="s">
        <v>191</v>
      </c>
      <c r="E993" s="18">
        <v>5.1097999999999999</v>
      </c>
      <c r="F993" s="8">
        <v>1524.2516000000001</v>
      </c>
      <c r="G993" s="9">
        <v>2030976</v>
      </c>
      <c r="H993" s="18">
        <v>0</v>
      </c>
      <c r="I993" s="8">
        <v>0</v>
      </c>
      <c r="J993" s="9">
        <v>0</v>
      </c>
      <c r="K993" s="18">
        <v>5.1097999999999999</v>
      </c>
      <c r="L993" s="8">
        <v>1524.2516000000001</v>
      </c>
      <c r="M993" s="9">
        <v>2030976</v>
      </c>
      <c r="N993" s="29">
        <v>20.524999999999999</v>
      </c>
      <c r="O993" s="30">
        <v>22.302499999999998</v>
      </c>
      <c r="P993" s="30">
        <v>20.524999999999999</v>
      </c>
      <c r="Q993" s="30">
        <v>21.81</v>
      </c>
      <c r="R993" s="31">
        <v>6.2600000000000003E-2</v>
      </c>
    </row>
    <row r="994" spans="1:18" x14ac:dyDescent="0.2">
      <c r="A994" s="11">
        <v>45434</v>
      </c>
      <c r="B994" s="5" t="s">
        <v>240</v>
      </c>
      <c r="C994" s="10">
        <v>45413</v>
      </c>
      <c r="D994" s="5" t="s">
        <v>191</v>
      </c>
      <c r="E994" s="18">
        <v>6.1189</v>
      </c>
      <c r="F994" s="8">
        <v>2215.0700000000002</v>
      </c>
      <c r="G994" s="9">
        <v>2943260</v>
      </c>
      <c r="H994" s="18">
        <v>0</v>
      </c>
      <c r="I994" s="8">
        <v>0</v>
      </c>
      <c r="J994" s="9">
        <v>0</v>
      </c>
      <c r="K994" s="18">
        <v>6.1189</v>
      </c>
      <c r="L994" s="8">
        <v>2215.0700000000002</v>
      </c>
      <c r="M994" s="9">
        <v>2943260</v>
      </c>
      <c r="N994" s="29">
        <v>21.81</v>
      </c>
      <c r="O994" s="30">
        <v>22.2925</v>
      </c>
      <c r="P994" s="30">
        <v>18.184999999999999</v>
      </c>
      <c r="Q994" s="30">
        <v>21.467500000000001</v>
      </c>
      <c r="R994" s="31">
        <v>-1.5699999999999999E-2</v>
      </c>
    </row>
    <row r="995" spans="1:18" x14ac:dyDescent="0.2">
      <c r="A995" s="11">
        <v>45435</v>
      </c>
      <c r="B995" s="5" t="s">
        <v>243</v>
      </c>
      <c r="C995" s="10">
        <v>45413</v>
      </c>
      <c r="D995" s="5" t="s">
        <v>191</v>
      </c>
      <c r="E995" s="18">
        <v>23.647200000000002</v>
      </c>
      <c r="F995" s="8">
        <v>12919.1324</v>
      </c>
      <c r="G995" s="9">
        <v>17145623</v>
      </c>
      <c r="H995" s="18">
        <v>0</v>
      </c>
      <c r="I995" s="8">
        <v>0</v>
      </c>
      <c r="J995" s="9">
        <v>0</v>
      </c>
      <c r="K995" s="18">
        <v>23.647200000000002</v>
      </c>
      <c r="L995" s="8">
        <v>12919.1324</v>
      </c>
      <c r="M995" s="9">
        <v>17145623</v>
      </c>
      <c r="N995" s="29">
        <v>21.467500000000001</v>
      </c>
      <c r="O995" s="30">
        <v>24.215</v>
      </c>
      <c r="P995" s="30">
        <v>18.84</v>
      </c>
      <c r="Q995" s="30">
        <v>21.38</v>
      </c>
      <c r="R995" s="31">
        <v>-4.1000000000000003E-3</v>
      </c>
    </row>
    <row r="996" spans="1:18" x14ac:dyDescent="0.2">
      <c r="A996" s="11">
        <v>45436</v>
      </c>
      <c r="B996" s="5" t="s">
        <v>241</v>
      </c>
      <c r="C996" s="10">
        <v>45413</v>
      </c>
      <c r="D996" s="5" t="s">
        <v>191</v>
      </c>
      <c r="E996" s="18">
        <v>161.6507</v>
      </c>
      <c r="F996" s="8">
        <v>308275.12030000001</v>
      </c>
      <c r="G996" s="9">
        <v>408077484</v>
      </c>
      <c r="H996" s="18">
        <v>0</v>
      </c>
      <c r="I996" s="8">
        <v>0</v>
      </c>
      <c r="J996" s="9">
        <v>0</v>
      </c>
      <c r="K996" s="18">
        <v>161.6507</v>
      </c>
      <c r="L996" s="8">
        <v>308275.12030000001</v>
      </c>
      <c r="M996" s="9">
        <v>408077484</v>
      </c>
      <c r="N996" s="29">
        <v>21.38</v>
      </c>
      <c r="O996" s="30">
        <v>21.897500000000001</v>
      </c>
      <c r="P996" s="30">
        <v>20.59</v>
      </c>
      <c r="Q996" s="30">
        <v>21.71</v>
      </c>
      <c r="R996" s="31">
        <v>1.54E-2</v>
      </c>
    </row>
    <row r="997" spans="1:18" x14ac:dyDescent="0.2">
      <c r="A997" s="11">
        <v>45439</v>
      </c>
      <c r="B997" s="5" t="s">
        <v>244</v>
      </c>
      <c r="C997" s="10">
        <v>45413</v>
      </c>
      <c r="D997" s="5" t="s">
        <v>191</v>
      </c>
      <c r="E997" s="18">
        <v>83.445499999999996</v>
      </c>
      <c r="F997" s="8">
        <v>139012.5435</v>
      </c>
      <c r="G997" s="9">
        <v>164218608</v>
      </c>
      <c r="H997" s="18">
        <v>0</v>
      </c>
      <c r="I997" s="8">
        <v>0</v>
      </c>
      <c r="J997" s="9">
        <v>0</v>
      </c>
      <c r="K997" s="18">
        <v>83.445499999999996</v>
      </c>
      <c r="L997" s="8">
        <v>139012.5435</v>
      </c>
      <c r="M997" s="9">
        <v>164218608</v>
      </c>
      <c r="N997" s="29">
        <v>21.71</v>
      </c>
      <c r="O997" s="30">
        <v>26.195</v>
      </c>
      <c r="P997" s="30">
        <v>18.434999999999999</v>
      </c>
      <c r="Q997" s="30">
        <v>23.192499999999999</v>
      </c>
      <c r="R997" s="31">
        <v>6.83E-2</v>
      </c>
    </row>
    <row r="998" spans="1:18" x14ac:dyDescent="0.2">
      <c r="A998" s="11">
        <v>45440</v>
      </c>
      <c r="B998" s="5" t="s">
        <v>242</v>
      </c>
      <c r="C998" s="10">
        <v>45413</v>
      </c>
      <c r="D998" s="5" t="s">
        <v>191</v>
      </c>
      <c r="E998" s="18">
        <v>3.9275000000000002</v>
      </c>
      <c r="F998" s="8">
        <v>1123.1496999999999</v>
      </c>
      <c r="G998" s="9">
        <v>1475181</v>
      </c>
      <c r="H998" s="18">
        <v>0</v>
      </c>
      <c r="I998" s="8">
        <v>0</v>
      </c>
      <c r="J998" s="9">
        <v>0</v>
      </c>
      <c r="K998" s="18">
        <v>3.9275000000000002</v>
      </c>
      <c r="L998" s="8">
        <v>1123.1496999999999</v>
      </c>
      <c r="M998" s="9">
        <v>1475181</v>
      </c>
      <c r="N998" s="29">
        <v>23.192499999999999</v>
      </c>
      <c r="O998" s="30">
        <v>24.475000000000001</v>
      </c>
      <c r="P998" s="30">
        <v>22.024999999999999</v>
      </c>
      <c r="Q998" s="30">
        <v>24.195</v>
      </c>
      <c r="R998" s="31">
        <v>4.3200000000000002E-2</v>
      </c>
    </row>
    <row r="999" spans="1:18" x14ac:dyDescent="0.2">
      <c r="A999" s="11">
        <v>45441</v>
      </c>
      <c r="B999" s="5" t="s">
        <v>240</v>
      </c>
      <c r="C999" s="10">
        <v>45413</v>
      </c>
      <c r="D999" s="5" t="s">
        <v>191</v>
      </c>
      <c r="E999" s="18">
        <v>6.7930999999999999</v>
      </c>
      <c r="F999" s="8">
        <v>2433.6046000000001</v>
      </c>
      <c r="G999" s="9">
        <v>3219667</v>
      </c>
      <c r="H999" s="18">
        <v>0</v>
      </c>
      <c r="I999" s="8">
        <v>0</v>
      </c>
      <c r="J999" s="9">
        <v>0</v>
      </c>
      <c r="K999" s="18">
        <v>6.7930999999999999</v>
      </c>
      <c r="L999" s="8">
        <v>2433.6046000000001</v>
      </c>
      <c r="M999" s="9">
        <v>3219667</v>
      </c>
      <c r="N999" s="29">
        <v>24.195</v>
      </c>
      <c r="O999" s="30">
        <v>24.772500000000001</v>
      </c>
      <c r="P999" s="30">
        <v>23.545000000000002</v>
      </c>
      <c r="Q999" s="30">
        <v>24.175000000000001</v>
      </c>
      <c r="R999" s="31">
        <v>-8.0000000000000004E-4</v>
      </c>
    </row>
    <row r="1000" spans="1:18" x14ac:dyDescent="0.2">
      <c r="A1000" s="11">
        <v>45442</v>
      </c>
      <c r="B1000" s="5" t="s">
        <v>243</v>
      </c>
      <c r="C1000" s="10">
        <v>45413</v>
      </c>
      <c r="D1000" s="5" t="s">
        <v>191</v>
      </c>
      <c r="E1000" s="18">
        <v>28.599599999999999</v>
      </c>
      <c r="F1000" s="8">
        <v>13684.611000000001</v>
      </c>
      <c r="G1000" s="9">
        <v>18350770</v>
      </c>
      <c r="H1000" s="18">
        <v>0</v>
      </c>
      <c r="I1000" s="8">
        <v>0</v>
      </c>
      <c r="J1000" s="9">
        <v>0</v>
      </c>
      <c r="K1000" s="18">
        <v>28.599599999999999</v>
      </c>
      <c r="L1000" s="8">
        <v>13684.611000000001</v>
      </c>
      <c r="M1000" s="9">
        <v>18350770</v>
      </c>
      <c r="N1000" s="29">
        <v>24.175000000000001</v>
      </c>
      <c r="O1000" s="30">
        <v>24.52</v>
      </c>
      <c r="P1000" s="30">
        <v>22.752500000000001</v>
      </c>
      <c r="Q1000" s="30">
        <v>24.175000000000001</v>
      </c>
      <c r="R1000" s="31">
        <v>0</v>
      </c>
    </row>
    <row r="1001" spans="1:18" x14ac:dyDescent="0.2">
      <c r="A1001" s="11">
        <v>45443</v>
      </c>
      <c r="B1001" s="5" t="s">
        <v>241</v>
      </c>
      <c r="C1001" s="10">
        <v>45413</v>
      </c>
      <c r="D1001" s="5" t="s">
        <v>191</v>
      </c>
      <c r="E1001" s="18">
        <v>250.86949999999999</v>
      </c>
      <c r="F1001" s="8">
        <v>368151.84970000002</v>
      </c>
      <c r="G1001" s="9">
        <v>496239758</v>
      </c>
      <c r="H1001" s="18">
        <v>0</v>
      </c>
      <c r="I1001" s="8">
        <v>0</v>
      </c>
      <c r="J1001" s="9">
        <v>0</v>
      </c>
      <c r="K1001" s="18">
        <v>250.86949999999999</v>
      </c>
      <c r="L1001" s="8">
        <v>368151.84970000002</v>
      </c>
      <c r="M1001" s="9">
        <v>496239758</v>
      </c>
      <c r="N1001" s="29">
        <v>24.175000000000001</v>
      </c>
      <c r="O1001" s="30">
        <v>24.81</v>
      </c>
      <c r="P1001" s="30">
        <v>22.5975</v>
      </c>
      <c r="Q1001" s="30">
        <v>24.602499999999999</v>
      </c>
      <c r="R1001" s="31">
        <v>1.77E-2</v>
      </c>
    </row>
    <row r="1002" spans="1:18" x14ac:dyDescent="0.2">
      <c r="A1002" s="11">
        <v>45446</v>
      </c>
      <c r="B1002" s="5" t="s">
        <v>244</v>
      </c>
      <c r="C1002" s="10">
        <v>45444</v>
      </c>
      <c r="D1002" s="5" t="s">
        <v>191</v>
      </c>
      <c r="E1002" s="18">
        <v>165.35929999999999</v>
      </c>
      <c r="F1002" s="8">
        <v>163501.74100000001</v>
      </c>
      <c r="G1002" s="9">
        <v>187682845</v>
      </c>
      <c r="H1002" s="18">
        <v>0</v>
      </c>
      <c r="I1002" s="8">
        <v>0</v>
      </c>
      <c r="J1002" s="9">
        <v>0</v>
      </c>
      <c r="K1002" s="18">
        <v>165.35929999999999</v>
      </c>
      <c r="L1002" s="8">
        <v>163501.74100000001</v>
      </c>
      <c r="M1002" s="9">
        <v>187682845</v>
      </c>
      <c r="N1002" s="29">
        <v>24.602499999999999</v>
      </c>
      <c r="O1002" s="30">
        <v>24.602499999999999</v>
      </c>
      <c r="P1002" s="30">
        <v>19.114999999999998</v>
      </c>
      <c r="Q1002" s="30">
        <v>20.9375</v>
      </c>
      <c r="R1002" s="31">
        <v>-0.14899999999999999</v>
      </c>
    </row>
    <row r="1003" spans="1:18" x14ac:dyDescent="0.2">
      <c r="A1003" s="11">
        <v>45447</v>
      </c>
      <c r="B1003" s="5" t="s">
        <v>242</v>
      </c>
      <c r="C1003" s="10">
        <v>45444</v>
      </c>
      <c r="D1003" s="5" t="s">
        <v>191</v>
      </c>
      <c r="E1003" s="18">
        <v>10.4411</v>
      </c>
      <c r="F1003" s="8">
        <v>940.26220000000001</v>
      </c>
      <c r="G1003" s="9">
        <v>1224254</v>
      </c>
      <c r="H1003" s="18">
        <v>0</v>
      </c>
      <c r="I1003" s="8">
        <v>0</v>
      </c>
      <c r="J1003" s="9">
        <v>0</v>
      </c>
      <c r="K1003" s="18">
        <v>10.4411</v>
      </c>
      <c r="L1003" s="8">
        <v>940.26220000000001</v>
      </c>
      <c r="M1003" s="9">
        <v>1224254</v>
      </c>
      <c r="N1003" s="29">
        <v>20.9375</v>
      </c>
      <c r="O1003" s="30">
        <v>31.71</v>
      </c>
      <c r="P1003" s="30">
        <v>18.802499999999998</v>
      </c>
      <c r="Q1003" s="30">
        <v>26.747499999999999</v>
      </c>
      <c r="R1003" s="31">
        <v>0.27750000000000002</v>
      </c>
    </row>
    <row r="1004" spans="1:18" x14ac:dyDescent="0.2">
      <c r="A1004" s="11">
        <v>45448</v>
      </c>
      <c r="B1004" s="5" t="s">
        <v>240</v>
      </c>
      <c r="C1004" s="10">
        <v>45444</v>
      </c>
      <c r="D1004" s="5" t="s">
        <v>191</v>
      </c>
      <c r="E1004" s="18">
        <v>9.2477</v>
      </c>
      <c r="F1004" s="8">
        <v>2091.6786999999999</v>
      </c>
      <c r="G1004" s="9">
        <v>2778775</v>
      </c>
      <c r="H1004" s="18">
        <v>0</v>
      </c>
      <c r="I1004" s="8">
        <v>0</v>
      </c>
      <c r="J1004" s="9">
        <v>0</v>
      </c>
      <c r="K1004" s="18">
        <v>9.2477</v>
      </c>
      <c r="L1004" s="8">
        <v>2091.6786999999999</v>
      </c>
      <c r="M1004" s="9">
        <v>2778775</v>
      </c>
      <c r="N1004" s="29">
        <v>26.747499999999999</v>
      </c>
      <c r="O1004" s="30">
        <v>26.925000000000001</v>
      </c>
      <c r="P1004" s="30">
        <v>18.657499999999999</v>
      </c>
      <c r="Q1004" s="30">
        <v>18.885000000000002</v>
      </c>
      <c r="R1004" s="31">
        <v>-0.29399999999999998</v>
      </c>
    </row>
    <row r="1005" spans="1:18" x14ac:dyDescent="0.2">
      <c r="A1005" s="11">
        <v>45449</v>
      </c>
      <c r="B1005" s="5" t="s">
        <v>243</v>
      </c>
      <c r="C1005" s="10">
        <v>45444</v>
      </c>
      <c r="D1005" s="5" t="s">
        <v>191</v>
      </c>
      <c r="E1005" s="18">
        <v>28.771699999999999</v>
      </c>
      <c r="F1005" s="8">
        <v>13543.145399999999</v>
      </c>
      <c r="G1005" s="9">
        <v>18001622</v>
      </c>
      <c r="H1005" s="18">
        <v>0</v>
      </c>
      <c r="I1005" s="8">
        <v>0</v>
      </c>
      <c r="J1005" s="9">
        <v>0</v>
      </c>
      <c r="K1005" s="18">
        <v>28.771699999999999</v>
      </c>
      <c r="L1005" s="8">
        <v>13543.145399999999</v>
      </c>
      <c r="M1005" s="9">
        <v>18001622</v>
      </c>
      <c r="N1005" s="29">
        <v>18.885000000000002</v>
      </c>
      <c r="O1005" s="30">
        <v>18.885000000000002</v>
      </c>
      <c r="P1005" s="30">
        <v>16.557500000000001</v>
      </c>
      <c r="Q1005" s="30">
        <v>16.8</v>
      </c>
      <c r="R1005" s="31">
        <v>-0.1104</v>
      </c>
    </row>
    <row r="1006" spans="1:18" x14ac:dyDescent="0.2">
      <c r="A1006" s="11">
        <v>45450</v>
      </c>
      <c r="B1006" s="5" t="s">
        <v>241</v>
      </c>
      <c r="C1006" s="10">
        <v>45444</v>
      </c>
      <c r="D1006" s="5" t="s">
        <v>191</v>
      </c>
      <c r="E1006" s="18">
        <v>353.2106</v>
      </c>
      <c r="F1006" s="8">
        <v>411098.82809999998</v>
      </c>
      <c r="G1006" s="9">
        <v>538235687</v>
      </c>
      <c r="H1006" s="18">
        <v>0</v>
      </c>
      <c r="I1006" s="8">
        <v>0</v>
      </c>
      <c r="J1006" s="9">
        <v>0</v>
      </c>
      <c r="K1006" s="18">
        <v>353.2106</v>
      </c>
      <c r="L1006" s="8">
        <v>411098.82809999998</v>
      </c>
      <c r="M1006" s="9">
        <v>538235687</v>
      </c>
      <c r="N1006" s="29">
        <v>16.8</v>
      </c>
      <c r="O1006" s="30">
        <v>17.145</v>
      </c>
      <c r="P1006" s="30">
        <v>16.372499999999999</v>
      </c>
      <c r="Q1006" s="30">
        <v>16.8825</v>
      </c>
      <c r="R1006" s="31">
        <v>4.8999999999999998E-3</v>
      </c>
    </row>
    <row r="1007" spans="1:18" x14ac:dyDescent="0.2">
      <c r="A1007" s="11">
        <v>45453</v>
      </c>
      <c r="B1007" s="5" t="s">
        <v>244</v>
      </c>
      <c r="C1007" s="10">
        <v>45444</v>
      </c>
      <c r="D1007" s="5" t="s">
        <v>191</v>
      </c>
      <c r="E1007" s="18">
        <v>104.7175</v>
      </c>
      <c r="F1007" s="8">
        <v>145050.36919999999</v>
      </c>
      <c r="G1007" s="9">
        <v>169608681</v>
      </c>
      <c r="H1007" s="18">
        <v>0</v>
      </c>
      <c r="I1007" s="8">
        <v>0</v>
      </c>
      <c r="J1007" s="9">
        <v>0</v>
      </c>
      <c r="K1007" s="18">
        <v>104.7175</v>
      </c>
      <c r="L1007" s="8">
        <v>145050.36919999999</v>
      </c>
      <c r="M1007" s="9">
        <v>169608681</v>
      </c>
      <c r="N1007" s="29">
        <v>16.8825</v>
      </c>
      <c r="O1007" s="30">
        <v>17.25</v>
      </c>
      <c r="P1007" s="30">
        <v>16.170000000000002</v>
      </c>
      <c r="Q1007" s="30">
        <v>16.397500000000001</v>
      </c>
      <c r="R1007" s="31">
        <v>-2.87E-2</v>
      </c>
    </row>
    <row r="1008" spans="1:18" x14ac:dyDescent="0.2">
      <c r="A1008" s="11">
        <v>45454</v>
      </c>
      <c r="B1008" s="5" t="s">
        <v>242</v>
      </c>
      <c r="C1008" s="10">
        <v>45444</v>
      </c>
      <c r="D1008" s="5" t="s">
        <v>191</v>
      </c>
      <c r="E1008" s="18">
        <v>5.9428000000000001</v>
      </c>
      <c r="F1008" s="8">
        <v>1828.1092000000001</v>
      </c>
      <c r="G1008" s="9">
        <v>2350941</v>
      </c>
      <c r="H1008" s="18">
        <v>0</v>
      </c>
      <c r="I1008" s="8">
        <v>0</v>
      </c>
      <c r="J1008" s="9">
        <v>0</v>
      </c>
      <c r="K1008" s="18">
        <v>5.9428000000000001</v>
      </c>
      <c r="L1008" s="8">
        <v>1828.1092000000001</v>
      </c>
      <c r="M1008" s="9">
        <v>2350941</v>
      </c>
      <c r="N1008" s="29">
        <v>16.397500000000001</v>
      </c>
      <c r="O1008" s="30">
        <v>16.397500000000001</v>
      </c>
      <c r="P1008" s="30">
        <v>14.675000000000001</v>
      </c>
      <c r="Q1008" s="30">
        <v>14.765000000000001</v>
      </c>
      <c r="R1008" s="31">
        <v>-9.9599999999999994E-2</v>
      </c>
    </row>
    <row r="1009" spans="1:18" x14ac:dyDescent="0.2">
      <c r="A1009" s="11">
        <v>45455</v>
      </c>
      <c r="B1009" s="5" t="s">
        <v>240</v>
      </c>
      <c r="C1009" s="10">
        <v>45444</v>
      </c>
      <c r="D1009" s="5" t="s">
        <v>191</v>
      </c>
      <c r="E1009" s="18">
        <v>7.2496999999999998</v>
      </c>
      <c r="F1009" s="8">
        <v>2910.5610000000001</v>
      </c>
      <c r="G1009" s="9">
        <v>3703087</v>
      </c>
      <c r="H1009" s="18">
        <v>0</v>
      </c>
      <c r="I1009" s="8">
        <v>0</v>
      </c>
      <c r="J1009" s="9">
        <v>0</v>
      </c>
      <c r="K1009" s="18">
        <v>7.2496999999999998</v>
      </c>
      <c r="L1009" s="8">
        <v>2910.5610000000001</v>
      </c>
      <c r="M1009" s="9">
        <v>3703087</v>
      </c>
      <c r="N1009" s="29">
        <v>14.765000000000001</v>
      </c>
      <c r="O1009" s="30">
        <v>14.765000000000001</v>
      </c>
      <c r="P1009" s="30">
        <v>13.164999999999999</v>
      </c>
      <c r="Q1009" s="30">
        <v>14.387499999999999</v>
      </c>
      <c r="R1009" s="31">
        <v>-2.5600000000000001E-2</v>
      </c>
    </row>
    <row r="1010" spans="1:18" x14ac:dyDescent="0.2">
      <c r="A1010" s="11">
        <v>45456</v>
      </c>
      <c r="B1010" s="5" t="s">
        <v>243</v>
      </c>
      <c r="C1010" s="10">
        <v>45444</v>
      </c>
      <c r="D1010" s="5" t="s">
        <v>191</v>
      </c>
      <c r="E1010" s="18">
        <v>18.9222</v>
      </c>
      <c r="F1010" s="8">
        <v>12677.6649</v>
      </c>
      <c r="G1010" s="9">
        <v>16221590</v>
      </c>
      <c r="H1010" s="18">
        <v>0</v>
      </c>
      <c r="I1010" s="8">
        <v>0</v>
      </c>
      <c r="J1010" s="9">
        <v>0</v>
      </c>
      <c r="K1010" s="18">
        <v>18.9222</v>
      </c>
      <c r="L1010" s="8">
        <v>12677.6649</v>
      </c>
      <c r="M1010" s="9">
        <v>16221590</v>
      </c>
      <c r="N1010" s="29">
        <v>14.387499999999999</v>
      </c>
      <c r="O1010" s="30">
        <v>14.387499999999999</v>
      </c>
      <c r="P1010" s="30">
        <v>13.3125</v>
      </c>
      <c r="Q1010" s="30">
        <v>13.487500000000001</v>
      </c>
      <c r="R1010" s="31">
        <v>-6.2600000000000003E-2</v>
      </c>
    </row>
    <row r="1011" spans="1:18" x14ac:dyDescent="0.2">
      <c r="A1011" s="11">
        <v>45457</v>
      </c>
      <c r="B1011" s="5" t="s">
        <v>241</v>
      </c>
      <c r="C1011" s="10">
        <v>45444</v>
      </c>
      <c r="D1011" s="5" t="s">
        <v>191</v>
      </c>
      <c r="E1011" s="18">
        <v>143.2313</v>
      </c>
      <c r="F1011" s="8">
        <v>275508.45669999998</v>
      </c>
      <c r="G1011" s="9">
        <v>351754955</v>
      </c>
      <c r="H1011" s="18">
        <v>0</v>
      </c>
      <c r="I1011" s="8">
        <v>0</v>
      </c>
      <c r="J1011" s="9">
        <v>0</v>
      </c>
      <c r="K1011" s="18">
        <v>143.2313</v>
      </c>
      <c r="L1011" s="8">
        <v>275508.45669999998</v>
      </c>
      <c r="M1011" s="9">
        <v>351754955</v>
      </c>
      <c r="N1011" s="29">
        <v>13.487500000000001</v>
      </c>
      <c r="O1011" s="30">
        <v>13.487500000000001</v>
      </c>
      <c r="P1011" s="30">
        <v>12.654999999999999</v>
      </c>
      <c r="Q1011" s="30">
        <v>12.8225</v>
      </c>
      <c r="R1011" s="31">
        <v>-4.9299999999999997E-2</v>
      </c>
    </row>
    <row r="1012" spans="1:18" x14ac:dyDescent="0.2">
      <c r="A1012" s="11">
        <v>45461</v>
      </c>
      <c r="B1012" s="5" t="s">
        <v>242</v>
      </c>
      <c r="C1012" s="10">
        <v>45444</v>
      </c>
      <c r="D1012" s="5" t="s">
        <v>191</v>
      </c>
      <c r="E1012" s="18">
        <v>3.5426000000000002</v>
      </c>
      <c r="F1012" s="8">
        <v>1095.3027999999999</v>
      </c>
      <c r="G1012" s="9">
        <v>1394540</v>
      </c>
      <c r="H1012" s="18">
        <v>0</v>
      </c>
      <c r="I1012" s="8">
        <v>0</v>
      </c>
      <c r="J1012" s="9">
        <v>0</v>
      </c>
      <c r="K1012" s="18">
        <v>3.5426000000000002</v>
      </c>
      <c r="L1012" s="8">
        <v>1095.3027999999999</v>
      </c>
      <c r="M1012" s="9">
        <v>1394540</v>
      </c>
      <c r="N1012" s="29">
        <v>12.8225</v>
      </c>
      <c r="O1012" s="30">
        <v>13.42</v>
      </c>
      <c r="P1012" s="30">
        <v>12.625</v>
      </c>
      <c r="Q1012" s="30">
        <v>12.965</v>
      </c>
      <c r="R1012" s="31">
        <v>1.11E-2</v>
      </c>
    </row>
    <row r="1013" spans="1:18" x14ac:dyDescent="0.2">
      <c r="A1013" s="11">
        <v>45462</v>
      </c>
      <c r="B1013" s="5" t="s">
        <v>240</v>
      </c>
      <c r="C1013" s="10">
        <v>45444</v>
      </c>
      <c r="D1013" s="5" t="s">
        <v>191</v>
      </c>
      <c r="E1013" s="18">
        <v>8.9657999999999998</v>
      </c>
      <c r="F1013" s="8">
        <v>3025.3546999999999</v>
      </c>
      <c r="G1013" s="9">
        <v>3827658</v>
      </c>
      <c r="H1013" s="18">
        <v>0</v>
      </c>
      <c r="I1013" s="8">
        <v>0</v>
      </c>
      <c r="J1013" s="9">
        <v>0</v>
      </c>
      <c r="K1013" s="18">
        <v>8.9657999999999998</v>
      </c>
      <c r="L1013" s="8">
        <v>3025.3546999999999</v>
      </c>
      <c r="M1013" s="9">
        <v>3827658</v>
      </c>
      <c r="N1013" s="29">
        <v>12.965</v>
      </c>
      <c r="O1013" s="30">
        <v>13.815</v>
      </c>
      <c r="P1013" s="30">
        <v>11.63</v>
      </c>
      <c r="Q1013" s="30">
        <v>13.7125</v>
      </c>
      <c r="R1013" s="31">
        <v>5.7700000000000001E-2</v>
      </c>
    </row>
    <row r="1014" spans="1:18" x14ac:dyDescent="0.2">
      <c r="A1014" s="11">
        <v>45463</v>
      </c>
      <c r="B1014" s="5" t="s">
        <v>243</v>
      </c>
      <c r="C1014" s="10">
        <v>45444</v>
      </c>
      <c r="D1014" s="5" t="s">
        <v>191</v>
      </c>
      <c r="E1014" s="18">
        <v>20.750399999999999</v>
      </c>
      <c r="F1014" s="8">
        <v>12262.016799999999</v>
      </c>
      <c r="G1014" s="9">
        <v>15686386</v>
      </c>
      <c r="H1014" s="18">
        <v>0</v>
      </c>
      <c r="I1014" s="8">
        <v>0</v>
      </c>
      <c r="J1014" s="9">
        <v>0</v>
      </c>
      <c r="K1014" s="18">
        <v>20.750399999999999</v>
      </c>
      <c r="L1014" s="8">
        <v>12262.016799999999</v>
      </c>
      <c r="M1014" s="9">
        <v>15686386</v>
      </c>
      <c r="N1014" s="29">
        <v>13.7125</v>
      </c>
      <c r="O1014" s="30">
        <v>14.06</v>
      </c>
      <c r="P1014" s="30">
        <v>13.102499999999999</v>
      </c>
      <c r="Q1014" s="30">
        <v>13.345000000000001</v>
      </c>
      <c r="R1014" s="31">
        <v>-2.6800000000000001E-2</v>
      </c>
    </row>
    <row r="1015" spans="1:18" x14ac:dyDescent="0.2">
      <c r="A1015" s="11">
        <v>45464</v>
      </c>
      <c r="B1015" s="5" t="s">
        <v>241</v>
      </c>
      <c r="C1015" s="10">
        <v>45444</v>
      </c>
      <c r="D1015" s="5" t="s">
        <v>191</v>
      </c>
      <c r="E1015" s="18">
        <v>315.93869999999998</v>
      </c>
      <c r="F1015" s="8">
        <v>426373.49709999998</v>
      </c>
      <c r="G1015" s="9">
        <v>551134462</v>
      </c>
      <c r="H1015" s="18">
        <v>0</v>
      </c>
      <c r="I1015" s="8">
        <v>0</v>
      </c>
      <c r="J1015" s="9">
        <v>0</v>
      </c>
      <c r="K1015" s="18">
        <v>315.93869999999998</v>
      </c>
      <c r="L1015" s="8">
        <v>426373.49709999998</v>
      </c>
      <c r="M1015" s="9">
        <v>551134462</v>
      </c>
      <c r="N1015" s="29">
        <v>13.345000000000001</v>
      </c>
      <c r="O1015" s="30">
        <v>13.59</v>
      </c>
      <c r="P1015" s="30">
        <v>12.475</v>
      </c>
      <c r="Q1015" s="30">
        <v>13.18</v>
      </c>
      <c r="R1015" s="31">
        <v>-1.24E-2</v>
      </c>
    </row>
    <row r="1016" spans="1:18" x14ac:dyDescent="0.2">
      <c r="A1016" s="11">
        <v>45467</v>
      </c>
      <c r="B1016" s="5" t="s">
        <v>244</v>
      </c>
      <c r="C1016" s="10">
        <v>45444</v>
      </c>
      <c r="D1016" s="5" t="s">
        <v>191</v>
      </c>
      <c r="E1016" s="18">
        <v>108.3824</v>
      </c>
      <c r="F1016" s="8">
        <v>164761.2126</v>
      </c>
      <c r="G1016" s="9">
        <v>187442343</v>
      </c>
      <c r="H1016" s="18">
        <v>0</v>
      </c>
      <c r="I1016" s="8">
        <v>0</v>
      </c>
      <c r="J1016" s="9">
        <v>0</v>
      </c>
      <c r="K1016" s="18">
        <v>108.3824</v>
      </c>
      <c r="L1016" s="8">
        <v>164761.2126</v>
      </c>
      <c r="M1016" s="9">
        <v>187442343</v>
      </c>
      <c r="N1016" s="29">
        <v>13.18</v>
      </c>
      <c r="O1016" s="30">
        <v>14.2675</v>
      </c>
      <c r="P1016" s="30">
        <v>13.15</v>
      </c>
      <c r="Q1016" s="30">
        <v>14.057499999999999</v>
      </c>
      <c r="R1016" s="31">
        <v>6.6600000000000006E-2</v>
      </c>
    </row>
    <row r="1017" spans="1:18" x14ac:dyDescent="0.2">
      <c r="A1017" s="11">
        <v>45468</v>
      </c>
      <c r="B1017" s="5" t="s">
        <v>242</v>
      </c>
      <c r="C1017" s="10">
        <v>45444</v>
      </c>
      <c r="D1017" s="5" t="s">
        <v>191</v>
      </c>
      <c r="E1017" s="18">
        <v>5.1475</v>
      </c>
      <c r="F1017" s="8">
        <v>1675.423</v>
      </c>
      <c r="G1017" s="9">
        <v>2119937</v>
      </c>
      <c r="H1017" s="18">
        <v>0</v>
      </c>
      <c r="I1017" s="8">
        <v>0</v>
      </c>
      <c r="J1017" s="9">
        <v>0</v>
      </c>
      <c r="K1017" s="18">
        <v>5.1475</v>
      </c>
      <c r="L1017" s="8">
        <v>1675.423</v>
      </c>
      <c r="M1017" s="9">
        <v>2119937</v>
      </c>
      <c r="N1017" s="29">
        <v>14.057499999999999</v>
      </c>
      <c r="O1017" s="30">
        <v>14.455</v>
      </c>
      <c r="P1017" s="30">
        <v>13.842499999999999</v>
      </c>
      <c r="Q1017" s="30">
        <v>14.3125</v>
      </c>
      <c r="R1017" s="31">
        <v>1.8100000000000002E-2</v>
      </c>
    </row>
    <row r="1018" spans="1:18" x14ac:dyDescent="0.2">
      <c r="A1018" s="11">
        <v>45469</v>
      </c>
      <c r="B1018" s="5" t="s">
        <v>240</v>
      </c>
      <c r="C1018" s="10">
        <v>45444</v>
      </c>
      <c r="D1018" s="5" t="s">
        <v>191</v>
      </c>
      <c r="E1018" s="18">
        <v>8.5936000000000003</v>
      </c>
      <c r="F1018" s="8">
        <v>3193.5945000000002</v>
      </c>
      <c r="G1018" s="9">
        <v>4018012</v>
      </c>
      <c r="H1018" s="18">
        <v>0</v>
      </c>
      <c r="I1018" s="8">
        <v>0</v>
      </c>
      <c r="J1018" s="9">
        <v>0</v>
      </c>
      <c r="K1018" s="18">
        <v>8.5936000000000003</v>
      </c>
      <c r="L1018" s="8">
        <v>3193.5945000000002</v>
      </c>
      <c r="M1018" s="9">
        <v>4018012</v>
      </c>
      <c r="N1018" s="29">
        <v>14.3125</v>
      </c>
      <c r="O1018" s="30">
        <v>14.547499999999999</v>
      </c>
      <c r="P1018" s="30">
        <v>13.984999999999999</v>
      </c>
      <c r="Q1018" s="30">
        <v>14.045</v>
      </c>
      <c r="R1018" s="31">
        <v>-1.8700000000000001E-2</v>
      </c>
    </row>
    <row r="1019" spans="1:18" x14ac:dyDescent="0.2">
      <c r="A1019" s="11">
        <v>45470</v>
      </c>
      <c r="B1019" s="5" t="s">
        <v>243</v>
      </c>
      <c r="C1019" s="10">
        <v>45444</v>
      </c>
      <c r="D1019" s="5" t="s">
        <v>191</v>
      </c>
      <c r="E1019" s="18">
        <v>29.732099999999999</v>
      </c>
      <c r="F1019" s="8">
        <v>16363.569</v>
      </c>
      <c r="G1019" s="9">
        <v>20642754</v>
      </c>
      <c r="H1019" s="18">
        <v>0</v>
      </c>
      <c r="I1019" s="8">
        <v>8.9999999999999998E-4</v>
      </c>
      <c r="J1019" s="9">
        <v>1</v>
      </c>
      <c r="K1019" s="18">
        <v>29.732099999999999</v>
      </c>
      <c r="L1019" s="8">
        <v>16363.5699</v>
      </c>
      <c r="M1019" s="9">
        <v>20642755</v>
      </c>
      <c r="N1019" s="29">
        <v>14.045</v>
      </c>
      <c r="O1019" s="30">
        <v>14.61</v>
      </c>
      <c r="P1019" s="30">
        <v>13.914999999999999</v>
      </c>
      <c r="Q1019" s="30">
        <v>14.1525</v>
      </c>
      <c r="R1019" s="31">
        <v>7.7000000000000002E-3</v>
      </c>
    </row>
    <row r="1020" spans="1:18" x14ac:dyDescent="0.2">
      <c r="A1020" s="11">
        <v>45471</v>
      </c>
      <c r="B1020" s="5" t="s">
        <v>241</v>
      </c>
      <c r="C1020" s="10">
        <v>45444</v>
      </c>
      <c r="D1020" s="5" t="s">
        <v>191</v>
      </c>
      <c r="E1020" s="18">
        <v>258.00720000000001</v>
      </c>
      <c r="F1020" s="8">
        <v>405829.08390000003</v>
      </c>
      <c r="G1020" s="9">
        <v>510969900</v>
      </c>
      <c r="H1020" s="18">
        <v>0</v>
      </c>
      <c r="I1020" s="8">
        <v>0</v>
      </c>
      <c r="J1020" s="9">
        <v>0</v>
      </c>
      <c r="K1020" s="18">
        <v>258.00720000000001</v>
      </c>
      <c r="L1020" s="8">
        <v>405829.08390000003</v>
      </c>
      <c r="M1020" s="9">
        <v>510969900</v>
      </c>
      <c r="N1020" s="29">
        <v>14.1525</v>
      </c>
      <c r="O1020" s="30">
        <v>14.29</v>
      </c>
      <c r="P1020" s="30">
        <v>13.6875</v>
      </c>
      <c r="Q1020" s="30">
        <v>13.8025</v>
      </c>
      <c r="R1020" s="31">
        <v>-2.47E-2</v>
      </c>
    </row>
    <row r="1021" spans="1:18" x14ac:dyDescent="0.2">
      <c r="A1021" s="11">
        <v>45474</v>
      </c>
      <c r="B1021" s="5" t="s">
        <v>244</v>
      </c>
      <c r="C1021" s="10">
        <v>45474</v>
      </c>
      <c r="D1021" s="5" t="s">
        <v>192</v>
      </c>
      <c r="E1021" s="18">
        <v>91.111199999999997</v>
      </c>
      <c r="F1021" s="8">
        <v>147470.065</v>
      </c>
      <c r="G1021" s="9">
        <v>164473939</v>
      </c>
      <c r="H1021" s="18">
        <v>0</v>
      </c>
      <c r="I1021" s="8">
        <v>0</v>
      </c>
      <c r="J1021" s="9">
        <v>0</v>
      </c>
      <c r="K1021" s="18">
        <v>91.111199999999997</v>
      </c>
      <c r="L1021" s="8">
        <v>147470.065</v>
      </c>
      <c r="M1021" s="9">
        <v>164473939</v>
      </c>
      <c r="N1021" s="29">
        <v>13.8025</v>
      </c>
      <c r="O1021" s="30">
        <v>14.227499999999999</v>
      </c>
      <c r="P1021" s="30">
        <v>13.7925</v>
      </c>
      <c r="Q1021" s="30">
        <v>13.83</v>
      </c>
      <c r="R1021" s="31">
        <v>2E-3</v>
      </c>
    </row>
    <row r="1022" spans="1:18" x14ac:dyDescent="0.2">
      <c r="A1022" s="11">
        <v>45475</v>
      </c>
      <c r="B1022" s="5" t="s">
        <v>242</v>
      </c>
      <c r="C1022" s="10">
        <v>45474</v>
      </c>
      <c r="D1022" s="5" t="s">
        <v>192</v>
      </c>
      <c r="E1022" s="18">
        <v>6.1567999999999996</v>
      </c>
      <c r="F1022" s="8">
        <v>1885.4576999999999</v>
      </c>
      <c r="G1022" s="9">
        <v>2333638</v>
      </c>
      <c r="H1022" s="18">
        <v>1E-4</v>
      </c>
      <c r="I1022" s="8">
        <v>4.8999999999999998E-3</v>
      </c>
      <c r="J1022" s="9">
        <v>6</v>
      </c>
      <c r="K1022" s="18">
        <v>6.1569000000000003</v>
      </c>
      <c r="L1022" s="8">
        <v>1885.4626000000001</v>
      </c>
      <c r="M1022" s="9">
        <v>2333644</v>
      </c>
      <c r="N1022" s="29">
        <v>13.83</v>
      </c>
      <c r="O1022" s="30">
        <v>14.012499999999999</v>
      </c>
      <c r="P1022" s="30">
        <v>13.3225</v>
      </c>
      <c r="Q1022" s="30">
        <v>13.64</v>
      </c>
      <c r="R1022" s="31">
        <v>-1.37E-2</v>
      </c>
    </row>
    <row r="1023" spans="1:18" x14ac:dyDescent="0.2">
      <c r="A1023" s="11">
        <v>45476</v>
      </c>
      <c r="B1023" s="5" t="s">
        <v>240</v>
      </c>
      <c r="C1023" s="10">
        <v>45474</v>
      </c>
      <c r="D1023" s="5" t="s">
        <v>192</v>
      </c>
      <c r="E1023" s="18">
        <v>6.5926999999999998</v>
      </c>
      <c r="F1023" s="8">
        <v>2440.5070999999998</v>
      </c>
      <c r="G1023" s="9">
        <v>2987472</v>
      </c>
      <c r="H1023" s="18">
        <v>0</v>
      </c>
      <c r="I1023" s="8">
        <v>2E-3</v>
      </c>
      <c r="J1023" s="9">
        <v>2</v>
      </c>
      <c r="K1023" s="18">
        <v>6.5926999999999998</v>
      </c>
      <c r="L1023" s="8">
        <v>2440.5091000000002</v>
      </c>
      <c r="M1023" s="9">
        <v>2987474</v>
      </c>
      <c r="N1023" s="29">
        <v>13.64</v>
      </c>
      <c r="O1023" s="30">
        <v>13.715</v>
      </c>
      <c r="P1023" s="30">
        <v>12.87</v>
      </c>
      <c r="Q1023" s="30">
        <v>13.205</v>
      </c>
      <c r="R1023" s="31">
        <v>-3.1899999999999998E-2</v>
      </c>
    </row>
    <row r="1024" spans="1:18" x14ac:dyDescent="0.2">
      <c r="A1024" s="11">
        <v>45477</v>
      </c>
      <c r="B1024" s="5" t="s">
        <v>243</v>
      </c>
      <c r="C1024" s="10">
        <v>45474</v>
      </c>
      <c r="D1024" s="5" t="s">
        <v>192</v>
      </c>
      <c r="E1024" s="18">
        <v>20.508600000000001</v>
      </c>
      <c r="F1024" s="8">
        <v>13320.5237</v>
      </c>
      <c r="G1024" s="9">
        <v>16458081</v>
      </c>
      <c r="H1024" s="18">
        <v>2.0000000000000001E-4</v>
      </c>
      <c r="I1024" s="8">
        <v>1.66E-2</v>
      </c>
      <c r="J1024" s="9">
        <v>20</v>
      </c>
      <c r="K1024" s="18">
        <v>20.508800000000001</v>
      </c>
      <c r="L1024" s="8">
        <v>13320.540300000001</v>
      </c>
      <c r="M1024" s="9">
        <v>16458101</v>
      </c>
      <c r="N1024" s="29">
        <v>13.205</v>
      </c>
      <c r="O1024" s="30">
        <v>13.205</v>
      </c>
      <c r="P1024" s="30">
        <v>12.2575</v>
      </c>
      <c r="Q1024" s="30">
        <v>12.855</v>
      </c>
      <c r="R1024" s="31">
        <v>-2.6499999999999999E-2</v>
      </c>
    </row>
    <row r="1025" spans="1:18" x14ac:dyDescent="0.2">
      <c r="A1025" s="11">
        <v>45478</v>
      </c>
      <c r="B1025" s="5" t="s">
        <v>241</v>
      </c>
      <c r="C1025" s="10">
        <v>45474</v>
      </c>
      <c r="D1025" s="5" t="s">
        <v>192</v>
      </c>
      <c r="E1025" s="18">
        <v>187.96549999999999</v>
      </c>
      <c r="F1025" s="8">
        <v>407680.74280000001</v>
      </c>
      <c r="G1025" s="9">
        <v>510522664</v>
      </c>
      <c r="H1025" s="18">
        <v>4.0000000000000002E-4</v>
      </c>
      <c r="I1025" s="8">
        <v>3.2599999999999997E-2</v>
      </c>
      <c r="J1025" s="9">
        <v>40</v>
      </c>
      <c r="K1025" s="18">
        <v>187.9659</v>
      </c>
      <c r="L1025" s="8">
        <v>407680.77539999998</v>
      </c>
      <c r="M1025" s="9">
        <v>510522704</v>
      </c>
      <c r="N1025" s="29">
        <v>12.855</v>
      </c>
      <c r="O1025" s="30">
        <v>12.99</v>
      </c>
      <c r="P1025" s="30">
        <v>12.08</v>
      </c>
      <c r="Q1025" s="30">
        <v>12.695</v>
      </c>
      <c r="R1025" s="31">
        <v>-1.24E-2</v>
      </c>
    </row>
    <row r="1026" spans="1:18" x14ac:dyDescent="0.2">
      <c r="A1026" s="11">
        <v>45481</v>
      </c>
      <c r="B1026" s="5" t="s">
        <v>244</v>
      </c>
      <c r="C1026" s="10">
        <v>45474</v>
      </c>
      <c r="D1026" s="5" t="s">
        <v>192</v>
      </c>
      <c r="E1026" s="18">
        <v>89.604100000000003</v>
      </c>
      <c r="F1026" s="8">
        <v>158296.85680000001</v>
      </c>
      <c r="G1026" s="9">
        <v>175514281</v>
      </c>
      <c r="H1026" s="18">
        <v>1E-4</v>
      </c>
      <c r="I1026" s="8">
        <v>1.11E-2</v>
      </c>
      <c r="J1026" s="9">
        <v>15</v>
      </c>
      <c r="K1026" s="18">
        <v>89.604200000000006</v>
      </c>
      <c r="L1026" s="8">
        <v>158296.86790000001</v>
      </c>
      <c r="M1026" s="9">
        <v>175514296</v>
      </c>
      <c r="N1026" s="29">
        <v>12.695</v>
      </c>
      <c r="O1026" s="30">
        <v>13.7575</v>
      </c>
      <c r="P1026" s="30">
        <v>12.695</v>
      </c>
      <c r="Q1026" s="30">
        <v>13.6</v>
      </c>
      <c r="R1026" s="31">
        <v>7.1300000000000002E-2</v>
      </c>
    </row>
    <row r="1027" spans="1:18" x14ac:dyDescent="0.2">
      <c r="A1027" s="11">
        <v>45482</v>
      </c>
      <c r="B1027" s="5" t="s">
        <v>242</v>
      </c>
      <c r="C1027" s="10">
        <v>45474</v>
      </c>
      <c r="D1027" s="5" t="s">
        <v>192</v>
      </c>
      <c r="E1027" s="18">
        <v>4.8726000000000003</v>
      </c>
      <c r="F1027" s="8">
        <v>1691.9118000000001</v>
      </c>
      <c r="G1027" s="9">
        <v>2085645</v>
      </c>
      <c r="H1027" s="18">
        <v>2.9999999999999997E-4</v>
      </c>
      <c r="I1027" s="8">
        <v>4.1799999999999997E-2</v>
      </c>
      <c r="J1027" s="9">
        <v>50</v>
      </c>
      <c r="K1027" s="18">
        <v>4.8728999999999996</v>
      </c>
      <c r="L1027" s="8">
        <v>1691.9536000000001</v>
      </c>
      <c r="M1027" s="9">
        <v>2085695</v>
      </c>
      <c r="N1027" s="29">
        <v>13.6</v>
      </c>
      <c r="O1027" s="30">
        <v>14.4025</v>
      </c>
      <c r="P1027" s="30">
        <v>12.79</v>
      </c>
      <c r="Q1027" s="30">
        <v>14.28</v>
      </c>
      <c r="R1027" s="31">
        <v>0.05</v>
      </c>
    </row>
    <row r="1028" spans="1:18" x14ac:dyDescent="0.2">
      <c r="A1028" s="11">
        <v>45483</v>
      </c>
      <c r="B1028" s="5" t="s">
        <v>240</v>
      </c>
      <c r="C1028" s="10">
        <v>45474</v>
      </c>
      <c r="D1028" s="5" t="s">
        <v>192</v>
      </c>
      <c r="E1028" s="18">
        <v>9.7673000000000005</v>
      </c>
      <c r="F1028" s="8">
        <v>4026.3944999999999</v>
      </c>
      <c r="G1028" s="9">
        <v>4990410</v>
      </c>
      <c r="H1028" s="18">
        <v>1E-4</v>
      </c>
      <c r="I1028" s="8">
        <v>5.0999999999999997E-2</v>
      </c>
      <c r="J1028" s="9">
        <v>59</v>
      </c>
      <c r="K1028" s="18">
        <v>9.7674000000000003</v>
      </c>
      <c r="L1028" s="8">
        <v>4026.4454999999998</v>
      </c>
      <c r="M1028" s="9">
        <v>4990469</v>
      </c>
      <c r="N1028" s="29">
        <v>14.28</v>
      </c>
      <c r="O1028" s="30">
        <v>14.914999999999999</v>
      </c>
      <c r="P1028" s="30">
        <v>13.407500000000001</v>
      </c>
      <c r="Q1028" s="30">
        <v>14.432499999999999</v>
      </c>
      <c r="R1028" s="31">
        <v>1.0699999999999999E-2</v>
      </c>
    </row>
    <row r="1029" spans="1:18" x14ac:dyDescent="0.2">
      <c r="A1029" s="11">
        <v>45484</v>
      </c>
      <c r="B1029" s="5" t="s">
        <v>243</v>
      </c>
      <c r="C1029" s="10">
        <v>45474</v>
      </c>
      <c r="D1029" s="5" t="s">
        <v>192</v>
      </c>
      <c r="E1029" s="18">
        <v>23.2559</v>
      </c>
      <c r="F1029" s="8">
        <v>15159.1685</v>
      </c>
      <c r="G1029" s="9">
        <v>18820018</v>
      </c>
      <c r="H1029" s="18">
        <v>4.0000000000000002E-4</v>
      </c>
      <c r="I1029" s="8">
        <v>9.7900000000000001E-2</v>
      </c>
      <c r="J1029" s="9">
        <v>123</v>
      </c>
      <c r="K1029" s="18">
        <v>23.2563</v>
      </c>
      <c r="L1029" s="8">
        <v>15159.2664</v>
      </c>
      <c r="M1029" s="9">
        <v>18820141</v>
      </c>
      <c r="N1029" s="29">
        <v>14.432499999999999</v>
      </c>
      <c r="O1029" s="30">
        <v>14.432499999999999</v>
      </c>
      <c r="P1029" s="30">
        <v>12.68</v>
      </c>
      <c r="Q1029" s="30">
        <v>13.994999999999999</v>
      </c>
      <c r="R1029" s="31">
        <v>-3.0300000000000001E-2</v>
      </c>
    </row>
    <row r="1030" spans="1:18" x14ac:dyDescent="0.2">
      <c r="A1030" s="11">
        <v>45485</v>
      </c>
      <c r="B1030" s="5" t="s">
        <v>241</v>
      </c>
      <c r="C1030" s="10">
        <v>45474</v>
      </c>
      <c r="D1030" s="5" t="s">
        <v>192</v>
      </c>
      <c r="E1030" s="18">
        <v>250.34540000000001</v>
      </c>
      <c r="F1030" s="8">
        <v>389778.43680000002</v>
      </c>
      <c r="G1030" s="9">
        <v>483869222</v>
      </c>
      <c r="H1030" s="18">
        <v>0</v>
      </c>
      <c r="I1030" s="8">
        <v>5.9999999999999995E-4</v>
      </c>
      <c r="J1030" s="9">
        <v>1</v>
      </c>
      <c r="K1030" s="18">
        <v>250.34540000000001</v>
      </c>
      <c r="L1030" s="8">
        <v>389778.4374</v>
      </c>
      <c r="M1030" s="9">
        <v>483869223</v>
      </c>
      <c r="N1030" s="29">
        <v>13.994999999999999</v>
      </c>
      <c r="O1030" s="30">
        <v>14.0525</v>
      </c>
      <c r="P1030" s="30">
        <v>13.2225</v>
      </c>
      <c r="Q1030" s="30">
        <v>13.725</v>
      </c>
      <c r="R1030" s="31">
        <v>-1.9300000000000001E-2</v>
      </c>
    </row>
    <row r="1031" spans="1:18" x14ac:dyDescent="0.2">
      <c r="A1031" s="11">
        <v>45488</v>
      </c>
      <c r="B1031" s="5" t="s">
        <v>244</v>
      </c>
      <c r="C1031" s="10">
        <v>45474</v>
      </c>
      <c r="D1031" s="5" t="s">
        <v>192</v>
      </c>
      <c r="E1031" s="18">
        <v>111.90860000000001</v>
      </c>
      <c r="F1031" s="8">
        <v>159729.53769999999</v>
      </c>
      <c r="G1031" s="9">
        <v>176414869</v>
      </c>
      <c r="H1031" s="18">
        <v>2.9999999999999997E-4</v>
      </c>
      <c r="I1031" s="8">
        <v>1.95E-2</v>
      </c>
      <c r="J1031" s="9">
        <v>22</v>
      </c>
      <c r="K1031" s="18">
        <v>111.9089</v>
      </c>
      <c r="L1031" s="8">
        <v>159729.55720000001</v>
      </c>
      <c r="M1031" s="9">
        <v>176414891</v>
      </c>
      <c r="N1031" s="29">
        <v>13.725</v>
      </c>
      <c r="O1031" s="30">
        <v>14.34</v>
      </c>
      <c r="P1031" s="30">
        <v>13.567500000000001</v>
      </c>
      <c r="Q1031" s="30">
        <v>14.1875</v>
      </c>
      <c r="R1031" s="31">
        <v>3.3700000000000001E-2</v>
      </c>
    </row>
    <row r="1032" spans="1:18" x14ac:dyDescent="0.2">
      <c r="A1032" s="11">
        <v>45489</v>
      </c>
      <c r="B1032" s="5" t="s">
        <v>242</v>
      </c>
      <c r="C1032" s="10">
        <v>45474</v>
      </c>
      <c r="D1032" s="5" t="s">
        <v>192</v>
      </c>
      <c r="E1032" s="18">
        <v>5.3902000000000001</v>
      </c>
      <c r="F1032" s="8">
        <v>2019.4849999999999</v>
      </c>
      <c r="G1032" s="9">
        <v>2460494</v>
      </c>
      <c r="H1032" s="18">
        <v>2.0000000000000001E-4</v>
      </c>
      <c r="I1032" s="8">
        <v>6.1000000000000004E-3</v>
      </c>
      <c r="J1032" s="9">
        <v>8</v>
      </c>
      <c r="K1032" s="18">
        <v>5.3903999999999996</v>
      </c>
      <c r="L1032" s="8">
        <v>2019.4911</v>
      </c>
      <c r="M1032" s="9">
        <v>2460502</v>
      </c>
      <c r="N1032" s="29">
        <v>14.1875</v>
      </c>
      <c r="O1032" s="30">
        <v>14.5875</v>
      </c>
      <c r="P1032" s="30">
        <v>13.8025</v>
      </c>
      <c r="Q1032" s="30">
        <v>14.2225</v>
      </c>
      <c r="R1032" s="31">
        <v>2.5000000000000001E-3</v>
      </c>
    </row>
    <row r="1033" spans="1:18" x14ac:dyDescent="0.2">
      <c r="A1033" s="11">
        <v>45491</v>
      </c>
      <c r="B1033" s="5" t="s">
        <v>243</v>
      </c>
      <c r="C1033" s="10">
        <v>45474</v>
      </c>
      <c r="D1033" s="5" t="s">
        <v>192</v>
      </c>
      <c r="E1033" s="18">
        <v>36.901400000000002</v>
      </c>
      <c r="F1033" s="8">
        <v>23217.636699999999</v>
      </c>
      <c r="G1033" s="9">
        <v>28532027</v>
      </c>
      <c r="H1033" s="18">
        <v>0</v>
      </c>
      <c r="I1033" s="8">
        <v>1.6000000000000001E-3</v>
      </c>
      <c r="J1033" s="9">
        <v>2</v>
      </c>
      <c r="K1033" s="18">
        <v>36.901400000000002</v>
      </c>
      <c r="L1033" s="8">
        <v>23217.638299999999</v>
      </c>
      <c r="M1033" s="9">
        <v>28532029</v>
      </c>
      <c r="N1033" s="29">
        <v>14.2225</v>
      </c>
      <c r="O1033" s="30">
        <v>14.71</v>
      </c>
      <c r="P1033" s="30">
        <v>13.75</v>
      </c>
      <c r="Q1033" s="30">
        <v>14.51</v>
      </c>
      <c r="R1033" s="31">
        <v>2.0199999999999999E-2</v>
      </c>
    </row>
    <row r="1034" spans="1:18" x14ac:dyDescent="0.2">
      <c r="A1034" s="11">
        <v>45492</v>
      </c>
      <c r="B1034" s="5" t="s">
        <v>241</v>
      </c>
      <c r="C1034" s="10">
        <v>45474</v>
      </c>
      <c r="D1034" s="5" t="s">
        <v>192</v>
      </c>
      <c r="E1034" s="18">
        <v>206.8853</v>
      </c>
      <c r="F1034" s="8">
        <v>399150.85389999999</v>
      </c>
      <c r="G1034" s="9">
        <v>492656905</v>
      </c>
      <c r="H1034" s="18">
        <v>0</v>
      </c>
      <c r="I1034" s="8">
        <v>1.6999999999999999E-3</v>
      </c>
      <c r="J1034" s="9">
        <v>2</v>
      </c>
      <c r="K1034" s="18">
        <v>206.8853</v>
      </c>
      <c r="L1034" s="8">
        <v>399150.85560000001</v>
      </c>
      <c r="M1034" s="9">
        <v>492656907</v>
      </c>
      <c r="N1034" s="29">
        <v>14.51</v>
      </c>
      <c r="O1034" s="30">
        <v>14.965</v>
      </c>
      <c r="P1034" s="30">
        <v>12.737500000000001</v>
      </c>
      <c r="Q1034" s="30">
        <v>14.824999999999999</v>
      </c>
      <c r="R1034" s="31">
        <v>2.1700000000000001E-2</v>
      </c>
    </row>
    <row r="1035" spans="1:18" x14ac:dyDescent="0.2">
      <c r="A1035" s="11">
        <v>45495</v>
      </c>
      <c r="B1035" s="5" t="s">
        <v>244</v>
      </c>
      <c r="C1035" s="10">
        <v>45474</v>
      </c>
      <c r="D1035" s="5" t="s">
        <v>192</v>
      </c>
      <c r="E1035" s="18">
        <v>73.357500000000002</v>
      </c>
      <c r="F1035" s="8">
        <v>125913.6283</v>
      </c>
      <c r="G1035" s="9">
        <v>139816588</v>
      </c>
      <c r="H1035" s="18">
        <v>0</v>
      </c>
      <c r="I1035" s="8">
        <v>1E-3</v>
      </c>
      <c r="J1035" s="9">
        <v>1</v>
      </c>
      <c r="K1035" s="18">
        <v>73.357500000000002</v>
      </c>
      <c r="L1035" s="8">
        <v>125913.6293</v>
      </c>
      <c r="M1035" s="9">
        <v>139816589</v>
      </c>
      <c r="N1035" s="29">
        <v>14.824999999999999</v>
      </c>
      <c r="O1035" s="30">
        <v>15.625</v>
      </c>
      <c r="P1035" s="30">
        <v>13.115</v>
      </c>
      <c r="Q1035" s="30">
        <v>15.4375</v>
      </c>
      <c r="R1035" s="31">
        <v>4.1300000000000003E-2</v>
      </c>
    </row>
    <row r="1036" spans="1:18" x14ac:dyDescent="0.2">
      <c r="A1036" s="11">
        <v>45496</v>
      </c>
      <c r="B1036" s="5" t="s">
        <v>242</v>
      </c>
      <c r="C1036" s="10">
        <v>45474</v>
      </c>
      <c r="D1036" s="5" t="s">
        <v>192</v>
      </c>
      <c r="E1036" s="18">
        <v>10.6717</v>
      </c>
      <c r="F1036" s="8">
        <v>2397.8296</v>
      </c>
      <c r="G1036" s="9">
        <v>2943006</v>
      </c>
      <c r="H1036" s="18">
        <v>2.9999999999999997E-4</v>
      </c>
      <c r="I1036" s="8">
        <v>7.4999999999999997E-3</v>
      </c>
      <c r="J1036" s="9">
        <v>7</v>
      </c>
      <c r="K1036" s="18">
        <v>10.672000000000001</v>
      </c>
      <c r="L1036" s="8">
        <v>2397.8371000000002</v>
      </c>
      <c r="M1036" s="9">
        <v>2943013</v>
      </c>
      <c r="N1036" s="29">
        <v>15.4375</v>
      </c>
      <c r="O1036" s="30">
        <v>16.065000000000001</v>
      </c>
      <c r="P1036" s="30">
        <v>12.592499999999999</v>
      </c>
      <c r="Q1036" s="30">
        <v>12.7475</v>
      </c>
      <c r="R1036" s="31">
        <v>-0.17430000000000001</v>
      </c>
    </row>
    <row r="1037" spans="1:18" x14ac:dyDescent="0.2">
      <c r="A1037" s="11">
        <v>45497</v>
      </c>
      <c r="B1037" s="5" t="s">
        <v>240</v>
      </c>
      <c r="C1037" s="10">
        <v>45474</v>
      </c>
      <c r="D1037" s="5" t="s">
        <v>192</v>
      </c>
      <c r="E1037" s="18">
        <v>9.2898999999999994</v>
      </c>
      <c r="F1037" s="8">
        <v>3481.6396</v>
      </c>
      <c r="G1037" s="9">
        <v>4281643</v>
      </c>
      <c r="H1037" s="18">
        <v>0</v>
      </c>
      <c r="I1037" s="8">
        <v>1.8E-3</v>
      </c>
      <c r="J1037" s="9">
        <v>2</v>
      </c>
      <c r="K1037" s="18">
        <v>9.2898999999999994</v>
      </c>
      <c r="L1037" s="8">
        <v>3481.6414</v>
      </c>
      <c r="M1037" s="9">
        <v>4281645</v>
      </c>
      <c r="N1037" s="29">
        <v>12.7475</v>
      </c>
      <c r="O1037" s="30">
        <v>14.0375</v>
      </c>
      <c r="P1037" s="30">
        <v>11.6175</v>
      </c>
      <c r="Q1037" s="30">
        <v>11.762499999999999</v>
      </c>
      <c r="R1037" s="31">
        <v>-7.7299999999999994E-2</v>
      </c>
    </row>
    <row r="1038" spans="1:18" x14ac:dyDescent="0.2">
      <c r="A1038" s="11">
        <v>45498</v>
      </c>
      <c r="B1038" s="5" t="s">
        <v>243</v>
      </c>
      <c r="C1038" s="10">
        <v>45474</v>
      </c>
      <c r="D1038" s="5" t="s">
        <v>192</v>
      </c>
      <c r="E1038" s="18">
        <v>21.1066</v>
      </c>
      <c r="F1038" s="8">
        <v>13131.1163</v>
      </c>
      <c r="G1038" s="9">
        <v>16335209</v>
      </c>
      <c r="H1038" s="18">
        <v>0</v>
      </c>
      <c r="I1038" s="8">
        <v>0</v>
      </c>
      <c r="J1038" s="9">
        <v>0</v>
      </c>
      <c r="K1038" s="18">
        <v>21.1066</v>
      </c>
      <c r="L1038" s="8">
        <v>13131.1163</v>
      </c>
      <c r="M1038" s="9">
        <v>16335209</v>
      </c>
      <c r="N1038" s="29">
        <v>11.762499999999999</v>
      </c>
      <c r="O1038" s="30">
        <v>13.217499999999999</v>
      </c>
      <c r="P1038" s="30">
        <v>11.275</v>
      </c>
      <c r="Q1038" s="30">
        <v>12.6175</v>
      </c>
      <c r="R1038" s="31">
        <v>7.2700000000000001E-2</v>
      </c>
    </row>
    <row r="1039" spans="1:18" x14ac:dyDescent="0.2">
      <c r="A1039" s="11">
        <v>45499</v>
      </c>
      <c r="B1039" s="5" t="s">
        <v>241</v>
      </c>
      <c r="C1039" s="10">
        <v>45474</v>
      </c>
      <c r="D1039" s="5" t="s">
        <v>192</v>
      </c>
      <c r="E1039" s="18">
        <v>254.982</v>
      </c>
      <c r="F1039" s="8">
        <v>435241.85470000003</v>
      </c>
      <c r="G1039" s="9">
        <v>537091347</v>
      </c>
      <c r="H1039" s="18">
        <v>0</v>
      </c>
      <c r="I1039" s="8">
        <v>3.8999999999999998E-3</v>
      </c>
      <c r="J1039" s="9">
        <v>5</v>
      </c>
      <c r="K1039" s="18">
        <v>254.982</v>
      </c>
      <c r="L1039" s="8">
        <v>435241.85859999998</v>
      </c>
      <c r="M1039" s="9">
        <v>537091352</v>
      </c>
      <c r="N1039" s="29">
        <v>12.6175</v>
      </c>
      <c r="O1039" s="30">
        <v>13.135</v>
      </c>
      <c r="P1039" s="30">
        <v>11.977499999999999</v>
      </c>
      <c r="Q1039" s="30">
        <v>12.2475</v>
      </c>
      <c r="R1039" s="31">
        <v>-2.93E-2</v>
      </c>
    </row>
    <row r="1040" spans="1:18" x14ac:dyDescent="0.2">
      <c r="A1040" s="11">
        <v>45502</v>
      </c>
      <c r="B1040" s="5" t="s">
        <v>244</v>
      </c>
      <c r="C1040" s="10">
        <v>45474</v>
      </c>
      <c r="D1040" s="5" t="s">
        <v>192</v>
      </c>
      <c r="E1040" s="18">
        <v>209.33240000000001</v>
      </c>
      <c r="F1040" s="8">
        <v>231776.071</v>
      </c>
      <c r="G1040" s="9">
        <v>261966250</v>
      </c>
      <c r="H1040" s="18">
        <v>1E-4</v>
      </c>
      <c r="I1040" s="8">
        <v>4.0000000000000001E-3</v>
      </c>
      <c r="J1040" s="9">
        <v>4</v>
      </c>
      <c r="K1040" s="18">
        <v>209.33250000000001</v>
      </c>
      <c r="L1040" s="8">
        <v>231776.07500000001</v>
      </c>
      <c r="M1040" s="9">
        <v>261966254</v>
      </c>
      <c r="N1040" s="29">
        <v>12.2475</v>
      </c>
      <c r="O1040" s="30">
        <v>13.255000000000001</v>
      </c>
      <c r="P1040" s="30">
        <v>12.0275</v>
      </c>
      <c r="Q1040" s="30">
        <v>12.945</v>
      </c>
      <c r="R1040" s="31">
        <v>5.7000000000000002E-2</v>
      </c>
    </row>
    <row r="1041" spans="1:18" x14ac:dyDescent="0.2">
      <c r="A1041" s="11">
        <v>45503</v>
      </c>
      <c r="B1041" s="5" t="s">
        <v>242</v>
      </c>
      <c r="C1041" s="10">
        <v>45474</v>
      </c>
      <c r="D1041" s="5" t="s">
        <v>192</v>
      </c>
      <c r="E1041" s="18">
        <v>6.8063000000000002</v>
      </c>
      <c r="F1041" s="8">
        <v>2045.7197000000001</v>
      </c>
      <c r="G1041" s="9">
        <v>2474443</v>
      </c>
      <c r="H1041" s="18">
        <v>1E-4</v>
      </c>
      <c r="I1041" s="8">
        <v>8.0999999999999996E-3</v>
      </c>
      <c r="J1041" s="9">
        <v>9</v>
      </c>
      <c r="K1041" s="18">
        <v>6.8064</v>
      </c>
      <c r="L1041" s="8">
        <v>2045.7277999999999</v>
      </c>
      <c r="M1041" s="9">
        <v>2474452</v>
      </c>
      <c r="N1041" s="29">
        <v>12.945</v>
      </c>
      <c r="O1041" s="30">
        <v>13.26</v>
      </c>
      <c r="P1041" s="30">
        <v>11.715</v>
      </c>
      <c r="Q1041" s="30">
        <v>12.88</v>
      </c>
      <c r="R1041" s="31">
        <v>-5.0000000000000001E-3</v>
      </c>
    </row>
    <row r="1042" spans="1:18" x14ac:dyDescent="0.2">
      <c r="A1042" s="11">
        <v>45504</v>
      </c>
      <c r="B1042" s="5" t="s">
        <v>240</v>
      </c>
      <c r="C1042" s="10">
        <v>45474</v>
      </c>
      <c r="D1042" s="5" t="s">
        <v>192</v>
      </c>
      <c r="E1042" s="18">
        <v>7.5321999999999996</v>
      </c>
      <c r="F1042" s="8">
        <v>2710.5770000000002</v>
      </c>
      <c r="G1042" s="9">
        <v>3281575</v>
      </c>
      <c r="H1042" s="18">
        <v>5.0000000000000001E-4</v>
      </c>
      <c r="I1042" s="8">
        <v>4.24E-2</v>
      </c>
      <c r="J1042" s="9">
        <v>42</v>
      </c>
      <c r="K1042" s="18">
        <v>7.5327000000000002</v>
      </c>
      <c r="L1042" s="8">
        <v>2710.6194</v>
      </c>
      <c r="M1042" s="9">
        <v>3281617</v>
      </c>
      <c r="N1042" s="29">
        <v>12.88</v>
      </c>
      <c r="O1042" s="30">
        <v>13.387499999999999</v>
      </c>
      <c r="P1042" s="30">
        <v>11.6225</v>
      </c>
      <c r="Q1042" s="30">
        <v>13.25</v>
      </c>
      <c r="R1042" s="31">
        <v>2.87E-2</v>
      </c>
    </row>
    <row r="1043" spans="1:18" x14ac:dyDescent="0.2">
      <c r="A1043" s="11">
        <v>45505</v>
      </c>
      <c r="B1043" s="5" t="s">
        <v>243</v>
      </c>
      <c r="C1043" s="10">
        <v>45505</v>
      </c>
      <c r="D1043" s="5" t="s">
        <v>192</v>
      </c>
      <c r="E1043" s="18">
        <v>24.076000000000001</v>
      </c>
      <c r="F1043" s="8">
        <v>16124.0622</v>
      </c>
      <c r="G1043" s="9">
        <v>19598058</v>
      </c>
      <c r="H1043" s="18">
        <v>2.0000000000000001E-4</v>
      </c>
      <c r="I1043" s="8">
        <v>1.6E-2</v>
      </c>
      <c r="J1043" s="9">
        <v>16</v>
      </c>
      <c r="K1043" s="18">
        <v>24.0762</v>
      </c>
      <c r="L1043" s="8">
        <v>16124.0782</v>
      </c>
      <c r="M1043" s="9">
        <v>19598074</v>
      </c>
      <c r="N1043" s="29">
        <v>13.25</v>
      </c>
      <c r="O1043" s="30">
        <v>13.305</v>
      </c>
      <c r="P1043" s="30">
        <v>11.9825</v>
      </c>
      <c r="Q1043" s="30">
        <v>12.93</v>
      </c>
      <c r="R1043" s="31">
        <v>-2.4199999999999999E-2</v>
      </c>
    </row>
    <row r="1044" spans="1:18" x14ac:dyDescent="0.2">
      <c r="A1044" s="11">
        <v>45506</v>
      </c>
      <c r="B1044" s="5" t="s">
        <v>241</v>
      </c>
      <c r="C1044" s="10">
        <v>45505</v>
      </c>
      <c r="D1044" s="5" t="s">
        <v>192</v>
      </c>
      <c r="E1044" s="18">
        <v>207.42920000000001</v>
      </c>
      <c r="F1044" s="8">
        <v>412758.22120000003</v>
      </c>
      <c r="G1044" s="9">
        <v>508113977</v>
      </c>
      <c r="H1044" s="18">
        <v>2.9999999999999997E-4</v>
      </c>
      <c r="I1044" s="8">
        <v>3.27E-2</v>
      </c>
      <c r="J1044" s="9">
        <v>36</v>
      </c>
      <c r="K1044" s="18">
        <v>207.42949999999999</v>
      </c>
      <c r="L1044" s="8">
        <v>412758.25390000001</v>
      </c>
      <c r="M1044" s="9">
        <v>508114013</v>
      </c>
      <c r="N1044" s="29">
        <v>12.93</v>
      </c>
      <c r="O1044" s="30">
        <v>14.51</v>
      </c>
      <c r="P1044" s="30">
        <v>11.692500000000001</v>
      </c>
      <c r="Q1044" s="30">
        <v>14.32</v>
      </c>
      <c r="R1044" s="31">
        <v>0.1075</v>
      </c>
    </row>
    <row r="1045" spans="1:18" x14ac:dyDescent="0.2">
      <c r="A1045" s="11">
        <v>45509</v>
      </c>
      <c r="B1045" s="5" t="s">
        <v>244</v>
      </c>
      <c r="C1045" s="10">
        <v>45505</v>
      </c>
      <c r="D1045" s="5" t="s">
        <v>192</v>
      </c>
      <c r="E1045" s="18">
        <v>145.81489999999999</v>
      </c>
      <c r="F1045" s="8">
        <v>162967.54699999999</v>
      </c>
      <c r="G1045" s="9">
        <v>190619229</v>
      </c>
      <c r="H1045" s="18">
        <v>4.0000000000000002E-4</v>
      </c>
      <c r="I1045" s="8">
        <v>4.6100000000000002E-2</v>
      </c>
      <c r="J1045" s="9">
        <v>45</v>
      </c>
      <c r="K1045" s="18">
        <v>145.81530000000001</v>
      </c>
      <c r="L1045" s="8">
        <v>162967.5931</v>
      </c>
      <c r="M1045" s="9">
        <v>190619274</v>
      </c>
      <c r="N1045" s="29">
        <v>14.32</v>
      </c>
      <c r="O1045" s="30">
        <v>23.1525</v>
      </c>
      <c r="P1045" s="30">
        <v>13.907500000000001</v>
      </c>
      <c r="Q1045" s="30">
        <v>20.3675</v>
      </c>
      <c r="R1045" s="31">
        <v>0.42230000000000001</v>
      </c>
    </row>
    <row r="1046" spans="1:18" x14ac:dyDescent="0.2">
      <c r="A1046" s="11">
        <v>45510</v>
      </c>
      <c r="B1046" s="5" t="s">
        <v>242</v>
      </c>
      <c r="C1046" s="10">
        <v>45505</v>
      </c>
      <c r="D1046" s="5" t="s">
        <v>192</v>
      </c>
      <c r="E1046" s="18">
        <v>10.028499999999999</v>
      </c>
      <c r="F1046" s="8">
        <v>2204.3510999999999</v>
      </c>
      <c r="G1046" s="9">
        <v>2743685</v>
      </c>
      <c r="H1046" s="18">
        <v>5.0000000000000001E-4</v>
      </c>
      <c r="I1046" s="8">
        <v>5.6800000000000003E-2</v>
      </c>
      <c r="J1046" s="9">
        <v>59</v>
      </c>
      <c r="K1046" s="18">
        <v>10.029</v>
      </c>
      <c r="L1046" s="8">
        <v>2204.4079000000002</v>
      </c>
      <c r="M1046" s="9">
        <v>2743744</v>
      </c>
      <c r="N1046" s="29">
        <v>20.3675</v>
      </c>
      <c r="O1046" s="30">
        <v>20.3675</v>
      </c>
      <c r="P1046" s="30">
        <v>14.8675</v>
      </c>
      <c r="Q1046" s="30">
        <v>18.7425</v>
      </c>
      <c r="R1046" s="31">
        <v>-7.9799999999999996E-2</v>
      </c>
    </row>
    <row r="1047" spans="1:18" x14ac:dyDescent="0.2">
      <c r="A1047" s="11">
        <v>45511</v>
      </c>
      <c r="B1047" s="5" t="s">
        <v>240</v>
      </c>
      <c r="C1047" s="10">
        <v>45505</v>
      </c>
      <c r="D1047" s="5" t="s">
        <v>192</v>
      </c>
      <c r="E1047" s="18">
        <v>10.1427</v>
      </c>
      <c r="F1047" s="8">
        <v>3281.1547999999998</v>
      </c>
      <c r="G1047" s="9">
        <v>4075498</v>
      </c>
      <c r="H1047" s="18">
        <v>2.0000000000000001E-4</v>
      </c>
      <c r="I1047" s="8">
        <v>2.1899999999999999E-2</v>
      </c>
      <c r="J1047" s="9">
        <v>31</v>
      </c>
      <c r="K1047" s="18">
        <v>10.142899999999999</v>
      </c>
      <c r="L1047" s="8">
        <v>3281.1767</v>
      </c>
      <c r="M1047" s="9">
        <v>4075529</v>
      </c>
      <c r="N1047" s="29">
        <v>18.7425</v>
      </c>
      <c r="O1047" s="30">
        <v>18.7425</v>
      </c>
      <c r="P1047" s="30">
        <v>13.7225</v>
      </c>
      <c r="Q1047" s="30">
        <v>16.170000000000002</v>
      </c>
      <c r="R1047" s="31">
        <v>-0.13730000000000001</v>
      </c>
    </row>
    <row r="1048" spans="1:18" x14ac:dyDescent="0.2">
      <c r="A1048" s="11">
        <v>45512</v>
      </c>
      <c r="B1048" s="5" t="s">
        <v>243</v>
      </c>
      <c r="C1048" s="10">
        <v>45505</v>
      </c>
      <c r="D1048" s="5" t="s">
        <v>192</v>
      </c>
      <c r="E1048" s="18">
        <v>35.4758</v>
      </c>
      <c r="F1048" s="8">
        <v>17379.9247</v>
      </c>
      <c r="G1048" s="9">
        <v>21818999</v>
      </c>
      <c r="H1048" s="18">
        <v>1E-4</v>
      </c>
      <c r="I1048" s="8">
        <v>1.77E-2</v>
      </c>
      <c r="J1048" s="9">
        <v>21</v>
      </c>
      <c r="K1048" s="18">
        <v>35.475900000000003</v>
      </c>
      <c r="L1048" s="8">
        <v>17379.9424</v>
      </c>
      <c r="M1048" s="9">
        <v>21819020</v>
      </c>
      <c r="N1048" s="29">
        <v>16.170000000000002</v>
      </c>
      <c r="O1048" s="30">
        <v>17.23</v>
      </c>
      <c r="P1048" s="30">
        <v>14.38</v>
      </c>
      <c r="Q1048" s="30">
        <v>16.602499999999999</v>
      </c>
      <c r="R1048" s="31">
        <v>2.6700000000000002E-2</v>
      </c>
    </row>
    <row r="1049" spans="1:18" x14ac:dyDescent="0.2">
      <c r="A1049" s="11">
        <v>45513</v>
      </c>
      <c r="B1049" s="5" t="s">
        <v>241</v>
      </c>
      <c r="C1049" s="10">
        <v>45505</v>
      </c>
      <c r="D1049" s="5" t="s">
        <v>192</v>
      </c>
      <c r="E1049" s="18">
        <v>172.8228</v>
      </c>
      <c r="F1049" s="8">
        <v>338984.72700000001</v>
      </c>
      <c r="G1049" s="9">
        <v>424940646</v>
      </c>
      <c r="H1049" s="18">
        <v>5.0000000000000001E-4</v>
      </c>
      <c r="I1049" s="8">
        <v>1.83E-2</v>
      </c>
      <c r="J1049" s="9">
        <v>24</v>
      </c>
      <c r="K1049" s="18">
        <v>172.82329999999999</v>
      </c>
      <c r="L1049" s="8">
        <v>338984.74530000001</v>
      </c>
      <c r="M1049" s="9">
        <v>424940670</v>
      </c>
      <c r="N1049" s="29">
        <v>16.602499999999999</v>
      </c>
      <c r="O1049" s="30">
        <v>16.602499999999999</v>
      </c>
      <c r="P1049" s="30">
        <v>13.432499999999999</v>
      </c>
      <c r="Q1049" s="30">
        <v>15.335000000000001</v>
      </c>
      <c r="R1049" s="31">
        <v>-7.6300000000000007E-2</v>
      </c>
    </row>
    <row r="1050" spans="1:18" x14ac:dyDescent="0.2">
      <c r="A1050" s="11">
        <v>45516</v>
      </c>
      <c r="B1050" s="5" t="s">
        <v>244</v>
      </c>
      <c r="C1050" s="10">
        <v>45505</v>
      </c>
      <c r="D1050" s="5" t="s">
        <v>192</v>
      </c>
      <c r="E1050" s="18">
        <v>114.2522</v>
      </c>
      <c r="F1050" s="8">
        <v>165787.4523</v>
      </c>
      <c r="G1050" s="9">
        <v>191787532</v>
      </c>
      <c r="H1050" s="18">
        <v>4.0000000000000002E-4</v>
      </c>
      <c r="I1050" s="8">
        <v>2.18E-2</v>
      </c>
      <c r="J1050" s="9">
        <v>21</v>
      </c>
      <c r="K1050" s="18">
        <v>114.2526</v>
      </c>
      <c r="L1050" s="8">
        <v>165787.47409999999</v>
      </c>
      <c r="M1050" s="9">
        <v>191787553</v>
      </c>
      <c r="N1050" s="29">
        <v>15.335000000000001</v>
      </c>
      <c r="O1050" s="30">
        <v>16.557500000000001</v>
      </c>
      <c r="P1050" s="30">
        <v>13.395</v>
      </c>
      <c r="Q1050" s="30">
        <v>15.8675</v>
      </c>
      <c r="R1050" s="31">
        <v>3.4700000000000002E-2</v>
      </c>
    </row>
    <row r="1051" spans="1:18" x14ac:dyDescent="0.2">
      <c r="A1051" s="11">
        <v>45517</v>
      </c>
      <c r="B1051" s="5" t="s">
        <v>242</v>
      </c>
      <c r="C1051" s="10">
        <v>45505</v>
      </c>
      <c r="D1051" s="5" t="s">
        <v>192</v>
      </c>
      <c r="E1051" s="18">
        <v>7.6026999999999996</v>
      </c>
      <c r="F1051" s="8">
        <v>2419.6527000000001</v>
      </c>
      <c r="G1051" s="9">
        <v>3006642</v>
      </c>
      <c r="H1051" s="18">
        <v>4.0000000000000002E-4</v>
      </c>
      <c r="I1051" s="8">
        <v>3.2199999999999999E-2</v>
      </c>
      <c r="J1051" s="9">
        <v>35</v>
      </c>
      <c r="K1051" s="18">
        <v>7.6031000000000004</v>
      </c>
      <c r="L1051" s="8">
        <v>2419.6849000000002</v>
      </c>
      <c r="M1051" s="9">
        <v>3006677</v>
      </c>
      <c r="N1051" s="29">
        <v>15.8675</v>
      </c>
      <c r="O1051" s="30">
        <v>16.375</v>
      </c>
      <c r="P1051" s="30">
        <v>14.2225</v>
      </c>
      <c r="Q1051" s="30">
        <v>16.1675</v>
      </c>
      <c r="R1051" s="31">
        <v>1.89E-2</v>
      </c>
    </row>
    <row r="1052" spans="1:18" x14ac:dyDescent="0.2">
      <c r="A1052" s="11">
        <v>45518</v>
      </c>
      <c r="B1052" s="5" t="s">
        <v>240</v>
      </c>
      <c r="C1052" s="10">
        <v>45505</v>
      </c>
      <c r="D1052" s="5" t="s">
        <v>192</v>
      </c>
      <c r="E1052" s="18">
        <v>10.815099999999999</v>
      </c>
      <c r="F1052" s="8">
        <v>6175.5047000000004</v>
      </c>
      <c r="G1052" s="9">
        <v>7736162</v>
      </c>
      <c r="H1052" s="18">
        <v>2.9999999999999997E-4</v>
      </c>
      <c r="I1052" s="8">
        <v>1.7299999999999999E-2</v>
      </c>
      <c r="J1052" s="9">
        <v>20</v>
      </c>
      <c r="K1052" s="18">
        <v>10.8154</v>
      </c>
      <c r="L1052" s="8">
        <v>6175.5219999999999</v>
      </c>
      <c r="M1052" s="9">
        <v>7736182</v>
      </c>
      <c r="N1052" s="29">
        <v>16.1675</v>
      </c>
      <c r="O1052" s="30">
        <v>16.22</v>
      </c>
      <c r="P1052" s="30">
        <v>13.8225</v>
      </c>
      <c r="Q1052" s="30">
        <v>15.435</v>
      </c>
      <c r="R1052" s="31">
        <v>-4.53E-2</v>
      </c>
    </row>
    <row r="1053" spans="1:18" x14ac:dyDescent="0.2">
      <c r="A1053" s="11">
        <v>45520</v>
      </c>
      <c r="B1053" s="5" t="s">
        <v>241</v>
      </c>
      <c r="C1053" s="10">
        <v>45505</v>
      </c>
      <c r="D1053" s="5" t="s">
        <v>192</v>
      </c>
      <c r="E1053" s="18">
        <v>275.75229999999999</v>
      </c>
      <c r="F1053" s="8">
        <v>432382.13589999999</v>
      </c>
      <c r="G1053" s="9">
        <v>540107981</v>
      </c>
      <c r="H1053" s="18">
        <v>5.0000000000000001E-4</v>
      </c>
      <c r="I1053" s="8">
        <v>2.0500000000000001E-2</v>
      </c>
      <c r="J1053" s="9">
        <v>25</v>
      </c>
      <c r="K1053" s="18">
        <v>275.75279999999998</v>
      </c>
      <c r="L1053" s="8">
        <v>432382.15639999998</v>
      </c>
      <c r="M1053" s="9">
        <v>540108006</v>
      </c>
      <c r="N1053" s="29">
        <v>15.435</v>
      </c>
      <c r="O1053" s="30">
        <v>15.435</v>
      </c>
      <c r="P1053" s="30">
        <v>12.95</v>
      </c>
      <c r="Q1053" s="30">
        <v>14.4025</v>
      </c>
      <c r="R1053" s="31">
        <v>-6.6900000000000001E-2</v>
      </c>
    </row>
    <row r="1054" spans="1:18" x14ac:dyDescent="0.2">
      <c r="A1054" s="11">
        <v>45523</v>
      </c>
      <c r="B1054" s="5" t="s">
        <v>244</v>
      </c>
      <c r="C1054" s="10">
        <v>45505</v>
      </c>
      <c r="D1054" s="5" t="s">
        <v>192</v>
      </c>
      <c r="E1054" s="18">
        <v>92.973299999999995</v>
      </c>
      <c r="F1054" s="8">
        <v>133643.04790000001</v>
      </c>
      <c r="G1054" s="9">
        <v>154834455</v>
      </c>
      <c r="H1054" s="18">
        <v>1E-4</v>
      </c>
      <c r="I1054" s="8">
        <v>3.0000000000000001E-3</v>
      </c>
      <c r="J1054" s="9">
        <v>4</v>
      </c>
      <c r="K1054" s="18">
        <v>92.973399999999998</v>
      </c>
      <c r="L1054" s="8">
        <v>133643.0509</v>
      </c>
      <c r="M1054" s="9">
        <v>154834459</v>
      </c>
      <c r="N1054" s="29">
        <v>14.4025</v>
      </c>
      <c r="O1054" s="30">
        <v>14.83</v>
      </c>
      <c r="P1054" s="30">
        <v>13.1975</v>
      </c>
      <c r="Q1054" s="30">
        <v>14.315</v>
      </c>
      <c r="R1054" s="31">
        <v>-6.1000000000000004E-3</v>
      </c>
    </row>
    <row r="1055" spans="1:18" x14ac:dyDescent="0.2">
      <c r="A1055" s="11">
        <v>45524</v>
      </c>
      <c r="B1055" s="5" t="s">
        <v>242</v>
      </c>
      <c r="C1055" s="10">
        <v>45505</v>
      </c>
      <c r="D1055" s="5" t="s">
        <v>192</v>
      </c>
      <c r="E1055" s="18">
        <v>6.1856</v>
      </c>
      <c r="F1055" s="8">
        <v>2033.7826</v>
      </c>
      <c r="G1055" s="9">
        <v>2490545</v>
      </c>
      <c r="H1055" s="18">
        <v>1E-4</v>
      </c>
      <c r="I1055" s="8">
        <v>1.1599999999999999E-2</v>
      </c>
      <c r="J1055" s="9">
        <v>14</v>
      </c>
      <c r="K1055" s="18">
        <v>6.1856999999999998</v>
      </c>
      <c r="L1055" s="8">
        <v>2033.7942</v>
      </c>
      <c r="M1055" s="9">
        <v>2490559</v>
      </c>
      <c r="N1055" s="29">
        <v>14.315</v>
      </c>
      <c r="O1055" s="30">
        <v>14.315</v>
      </c>
      <c r="P1055" s="30">
        <v>11.425000000000001</v>
      </c>
      <c r="Q1055" s="30">
        <v>13.82</v>
      </c>
      <c r="R1055" s="31">
        <v>-3.4599999999999999E-2</v>
      </c>
    </row>
    <row r="1056" spans="1:18" x14ac:dyDescent="0.2">
      <c r="A1056" s="11">
        <v>45525</v>
      </c>
      <c r="B1056" s="5" t="s">
        <v>240</v>
      </c>
      <c r="C1056" s="10">
        <v>45505</v>
      </c>
      <c r="D1056" s="5" t="s">
        <v>192</v>
      </c>
      <c r="E1056" s="18">
        <v>7.7275</v>
      </c>
      <c r="F1056" s="8">
        <v>2969.0486999999998</v>
      </c>
      <c r="G1056" s="9">
        <v>3623898</v>
      </c>
      <c r="H1056" s="18">
        <v>1.1000000000000001E-3</v>
      </c>
      <c r="I1056" s="8">
        <v>6.93E-2</v>
      </c>
      <c r="J1056" s="9">
        <v>87</v>
      </c>
      <c r="K1056" s="18">
        <v>7.7286000000000001</v>
      </c>
      <c r="L1056" s="8">
        <v>2969.1179999999999</v>
      </c>
      <c r="M1056" s="9">
        <v>3623985</v>
      </c>
      <c r="N1056" s="29">
        <v>13.82</v>
      </c>
      <c r="O1056" s="30">
        <v>14.045</v>
      </c>
      <c r="P1056" s="30">
        <v>11.8225</v>
      </c>
      <c r="Q1056" s="30">
        <v>13.3325</v>
      </c>
      <c r="R1056" s="31">
        <v>-3.5299999999999998E-2</v>
      </c>
    </row>
    <row r="1057" spans="1:18" x14ac:dyDescent="0.2">
      <c r="A1057" s="11">
        <v>45526</v>
      </c>
      <c r="B1057" s="5" t="s">
        <v>243</v>
      </c>
      <c r="C1057" s="10">
        <v>45505</v>
      </c>
      <c r="D1057" s="5" t="s">
        <v>192</v>
      </c>
      <c r="E1057" s="18">
        <v>16.8278</v>
      </c>
      <c r="F1057" s="8">
        <v>12036.7554</v>
      </c>
      <c r="G1057" s="9">
        <v>14766648</v>
      </c>
      <c r="H1057" s="18">
        <v>1.4E-3</v>
      </c>
      <c r="I1057" s="8">
        <v>9.0300000000000005E-2</v>
      </c>
      <c r="J1057" s="9">
        <v>114</v>
      </c>
      <c r="K1057" s="18">
        <v>16.8292</v>
      </c>
      <c r="L1057" s="8">
        <v>12036.8457</v>
      </c>
      <c r="M1057" s="9">
        <v>14766762</v>
      </c>
      <c r="N1057" s="29">
        <v>13.3325</v>
      </c>
      <c r="O1057" s="30">
        <v>13.782500000000001</v>
      </c>
      <c r="P1057" s="30">
        <v>10.9575</v>
      </c>
      <c r="Q1057" s="30">
        <v>13</v>
      </c>
      <c r="R1057" s="31">
        <v>-2.4899999999999999E-2</v>
      </c>
    </row>
    <row r="1058" spans="1:18" x14ac:dyDescent="0.2">
      <c r="A1058" s="11">
        <v>45527</v>
      </c>
      <c r="B1058" s="5" t="s">
        <v>241</v>
      </c>
      <c r="C1058" s="10">
        <v>45505</v>
      </c>
      <c r="D1058" s="5" t="s">
        <v>192</v>
      </c>
      <c r="E1058" s="18">
        <v>148.07419999999999</v>
      </c>
      <c r="F1058" s="8">
        <v>338419.80650000001</v>
      </c>
      <c r="G1058" s="9">
        <v>417097860</v>
      </c>
      <c r="H1058" s="18">
        <v>2.5000000000000001E-3</v>
      </c>
      <c r="I1058" s="8">
        <v>0.19839999999999999</v>
      </c>
      <c r="J1058" s="9">
        <v>224</v>
      </c>
      <c r="K1058" s="18">
        <v>148.07669999999999</v>
      </c>
      <c r="L1058" s="8">
        <v>338420.0049</v>
      </c>
      <c r="M1058" s="9">
        <v>417098084</v>
      </c>
      <c r="N1058" s="29">
        <v>13</v>
      </c>
      <c r="O1058" s="30">
        <v>13.62</v>
      </c>
      <c r="P1058" s="30">
        <v>10.84</v>
      </c>
      <c r="Q1058" s="30">
        <v>13.5525</v>
      </c>
      <c r="R1058" s="31">
        <v>4.2500000000000003E-2</v>
      </c>
    </row>
    <row r="1059" spans="1:18" x14ac:dyDescent="0.2">
      <c r="A1059" s="11">
        <v>45530</v>
      </c>
      <c r="B1059" s="5" t="s">
        <v>244</v>
      </c>
      <c r="C1059" s="10">
        <v>45505</v>
      </c>
      <c r="D1059" s="5" t="s">
        <v>192</v>
      </c>
      <c r="E1059" s="18">
        <v>77.263499999999993</v>
      </c>
      <c r="F1059" s="8">
        <v>140365.09469999999</v>
      </c>
      <c r="G1059" s="9">
        <v>160625164</v>
      </c>
      <c r="H1059" s="18">
        <v>3.3E-3</v>
      </c>
      <c r="I1059" s="8">
        <v>0.22650000000000001</v>
      </c>
      <c r="J1059" s="9">
        <v>253</v>
      </c>
      <c r="K1059" s="18">
        <v>77.266800000000003</v>
      </c>
      <c r="L1059" s="8">
        <v>140365.32120000001</v>
      </c>
      <c r="M1059" s="9">
        <v>160625417</v>
      </c>
      <c r="N1059" s="29">
        <v>13.5525</v>
      </c>
      <c r="O1059" s="30">
        <v>13.9925</v>
      </c>
      <c r="P1059" s="30">
        <v>12.01</v>
      </c>
      <c r="Q1059" s="30">
        <v>13.795</v>
      </c>
      <c r="R1059" s="31">
        <v>1.7899999999999999E-2</v>
      </c>
    </row>
    <row r="1060" spans="1:18" x14ac:dyDescent="0.2">
      <c r="A1060" s="11">
        <v>45531</v>
      </c>
      <c r="B1060" s="5" t="s">
        <v>242</v>
      </c>
      <c r="C1060" s="10">
        <v>45505</v>
      </c>
      <c r="D1060" s="5" t="s">
        <v>192</v>
      </c>
      <c r="E1060" s="18">
        <v>5.2793999999999999</v>
      </c>
      <c r="F1060" s="8">
        <v>1956.8417999999999</v>
      </c>
      <c r="G1060" s="9">
        <v>2366175</v>
      </c>
      <c r="H1060" s="18">
        <v>1.2999999999999999E-3</v>
      </c>
      <c r="I1060" s="8">
        <v>8.72E-2</v>
      </c>
      <c r="J1060" s="9">
        <v>110</v>
      </c>
      <c r="K1060" s="18">
        <v>5.2807000000000004</v>
      </c>
      <c r="L1060" s="8">
        <v>1956.9290000000001</v>
      </c>
      <c r="M1060" s="9">
        <v>2366285</v>
      </c>
      <c r="N1060" s="29">
        <v>13.795</v>
      </c>
      <c r="O1060" s="30">
        <v>14.01</v>
      </c>
      <c r="P1060" s="30">
        <v>12.71</v>
      </c>
      <c r="Q1060" s="30">
        <v>13.6325</v>
      </c>
      <c r="R1060" s="31">
        <v>-1.18E-2</v>
      </c>
    </row>
    <row r="1061" spans="1:18" x14ac:dyDescent="0.2">
      <c r="A1061" s="11">
        <v>45532</v>
      </c>
      <c r="B1061" s="5" t="s">
        <v>240</v>
      </c>
      <c r="C1061" s="10">
        <v>45505</v>
      </c>
      <c r="D1061" s="5" t="s">
        <v>192</v>
      </c>
      <c r="E1061" s="18">
        <v>8.3413000000000004</v>
      </c>
      <c r="F1061" s="8">
        <v>3836.3490999999999</v>
      </c>
      <c r="G1061" s="9">
        <v>4652425</v>
      </c>
      <c r="H1061" s="18">
        <v>5.9999999999999995E-4</v>
      </c>
      <c r="I1061" s="8">
        <v>5.7599999999999998E-2</v>
      </c>
      <c r="J1061" s="9">
        <v>63</v>
      </c>
      <c r="K1061" s="18">
        <v>8.3419000000000008</v>
      </c>
      <c r="L1061" s="8">
        <v>3836.4067</v>
      </c>
      <c r="M1061" s="9">
        <v>4652488</v>
      </c>
      <c r="N1061" s="29">
        <v>13.6325</v>
      </c>
      <c r="O1061" s="30">
        <v>14.085000000000001</v>
      </c>
      <c r="P1061" s="30">
        <v>12.035</v>
      </c>
      <c r="Q1061" s="30">
        <v>13.95</v>
      </c>
      <c r="R1061" s="31">
        <v>2.3300000000000001E-2</v>
      </c>
    </row>
    <row r="1062" spans="1:18" x14ac:dyDescent="0.2">
      <c r="A1062" s="11">
        <v>45533</v>
      </c>
      <c r="B1062" s="5" t="s">
        <v>243</v>
      </c>
      <c r="C1062" s="10">
        <v>45505</v>
      </c>
      <c r="D1062" s="5" t="s">
        <v>192</v>
      </c>
      <c r="E1062" s="18">
        <v>28.968</v>
      </c>
      <c r="F1062" s="8">
        <v>18410.5383</v>
      </c>
      <c r="G1062" s="9">
        <v>22372488</v>
      </c>
      <c r="H1062" s="18">
        <v>0</v>
      </c>
      <c r="I1062" s="8">
        <v>7.4999999999999997E-3</v>
      </c>
      <c r="J1062" s="9">
        <v>9</v>
      </c>
      <c r="K1062" s="18">
        <v>28.968</v>
      </c>
      <c r="L1062" s="8">
        <v>18410.5458</v>
      </c>
      <c r="M1062" s="9">
        <v>22372497</v>
      </c>
      <c r="N1062" s="29">
        <v>13.95</v>
      </c>
      <c r="O1062" s="30">
        <v>14.135</v>
      </c>
      <c r="P1062" s="30">
        <v>12.4825</v>
      </c>
      <c r="Q1062" s="30">
        <v>13.7875</v>
      </c>
      <c r="R1062" s="31">
        <v>-1.1599999999999999E-2</v>
      </c>
    </row>
    <row r="1063" spans="1:18" x14ac:dyDescent="0.2">
      <c r="A1063" s="11">
        <v>45534</v>
      </c>
      <c r="B1063" s="5" t="s">
        <v>241</v>
      </c>
      <c r="C1063" s="10">
        <v>45505</v>
      </c>
      <c r="D1063" s="5" t="s">
        <v>192</v>
      </c>
      <c r="E1063" s="18">
        <v>194.2441</v>
      </c>
      <c r="F1063" s="8">
        <v>388909.28480000002</v>
      </c>
      <c r="G1063" s="9">
        <v>471765808</v>
      </c>
      <c r="H1063" s="18">
        <v>2.0000000000000001E-4</v>
      </c>
      <c r="I1063" s="8">
        <v>1.67E-2</v>
      </c>
      <c r="J1063" s="9">
        <v>20</v>
      </c>
      <c r="K1063" s="18">
        <v>194.24430000000001</v>
      </c>
      <c r="L1063" s="8">
        <v>388909.3015</v>
      </c>
      <c r="M1063" s="9">
        <v>471765828</v>
      </c>
      <c r="N1063" s="29">
        <v>13.7875</v>
      </c>
      <c r="O1063" s="30">
        <v>13.904999999999999</v>
      </c>
      <c r="P1063" s="30">
        <v>12.54</v>
      </c>
      <c r="Q1063" s="30">
        <v>13.3925</v>
      </c>
      <c r="R1063" s="31">
        <v>-2.86E-2</v>
      </c>
    </row>
    <row r="1064" spans="1:18" x14ac:dyDescent="0.2">
      <c r="A1064" s="11">
        <v>45537</v>
      </c>
      <c r="B1064" s="5" t="s">
        <v>244</v>
      </c>
      <c r="C1064" s="10">
        <v>45536</v>
      </c>
      <c r="D1064" s="5" t="s">
        <v>192</v>
      </c>
      <c r="E1064" s="18">
        <v>118.19329999999999</v>
      </c>
      <c r="F1064" s="8">
        <v>192011.9045</v>
      </c>
      <c r="G1064" s="9">
        <v>219055103</v>
      </c>
      <c r="H1064" s="18">
        <v>8.0000000000000004E-4</v>
      </c>
      <c r="I1064" s="8">
        <v>8.8200000000000001E-2</v>
      </c>
      <c r="J1064" s="9">
        <v>100</v>
      </c>
      <c r="K1064" s="18">
        <v>118.19410000000001</v>
      </c>
      <c r="L1064" s="8">
        <v>192011.9927</v>
      </c>
      <c r="M1064" s="9">
        <v>219055203</v>
      </c>
      <c r="N1064" s="29">
        <v>13.3925</v>
      </c>
      <c r="O1064" s="30">
        <v>14.25</v>
      </c>
      <c r="P1064" s="30">
        <v>12.6275</v>
      </c>
      <c r="Q1064" s="30">
        <v>14.06</v>
      </c>
      <c r="R1064" s="31">
        <v>4.9799999999999997E-2</v>
      </c>
    </row>
    <row r="1065" spans="1:18" x14ac:dyDescent="0.2">
      <c r="A1065" s="11">
        <v>45538</v>
      </c>
      <c r="B1065" s="5" t="s">
        <v>242</v>
      </c>
      <c r="C1065" s="10">
        <v>45536</v>
      </c>
      <c r="D1065" s="5" t="s">
        <v>192</v>
      </c>
      <c r="E1065" s="18">
        <v>4.7535999999999996</v>
      </c>
      <c r="F1065" s="8">
        <v>1710.5694000000001</v>
      </c>
      <c r="G1065" s="9">
        <v>2043816</v>
      </c>
      <c r="H1065" s="18">
        <v>2.0000000000000001E-4</v>
      </c>
      <c r="I1065" s="8">
        <v>2.2599999999999999E-2</v>
      </c>
      <c r="J1065" s="9">
        <v>23</v>
      </c>
      <c r="K1065" s="18">
        <v>4.7538</v>
      </c>
      <c r="L1065" s="8">
        <v>1710.5920000000001</v>
      </c>
      <c r="M1065" s="9">
        <v>2043839</v>
      </c>
      <c r="N1065" s="29">
        <v>14.06</v>
      </c>
      <c r="O1065" s="30">
        <v>14.15</v>
      </c>
      <c r="P1065" s="30">
        <v>12.69</v>
      </c>
      <c r="Q1065" s="30">
        <v>13.842499999999999</v>
      </c>
      <c r="R1065" s="31">
        <v>-1.55E-2</v>
      </c>
    </row>
    <row r="1066" spans="1:18" x14ac:dyDescent="0.2">
      <c r="A1066" s="11">
        <v>45539</v>
      </c>
      <c r="B1066" s="5" t="s">
        <v>240</v>
      </c>
      <c r="C1066" s="10">
        <v>45536</v>
      </c>
      <c r="D1066" s="5" t="s">
        <v>192</v>
      </c>
      <c r="E1066" s="18">
        <v>8.8632000000000009</v>
      </c>
      <c r="F1066" s="8">
        <v>3909.7525999999998</v>
      </c>
      <c r="G1066" s="9">
        <v>4715822</v>
      </c>
      <c r="H1066" s="18">
        <v>8.0000000000000004E-4</v>
      </c>
      <c r="I1066" s="8">
        <v>7.3200000000000001E-2</v>
      </c>
      <c r="J1066" s="9">
        <v>82</v>
      </c>
      <c r="K1066" s="18">
        <v>8.8640000000000008</v>
      </c>
      <c r="L1066" s="8">
        <v>3909.8258000000001</v>
      </c>
      <c r="M1066" s="9">
        <v>4715904</v>
      </c>
      <c r="N1066" s="29">
        <v>13.842499999999999</v>
      </c>
      <c r="O1066" s="30">
        <v>14.555</v>
      </c>
      <c r="P1066" s="30">
        <v>12.805</v>
      </c>
      <c r="Q1066" s="30">
        <v>14.3775</v>
      </c>
      <c r="R1066" s="31">
        <v>3.8600000000000002E-2</v>
      </c>
    </row>
    <row r="1067" spans="1:18" x14ac:dyDescent="0.2">
      <c r="A1067" s="11">
        <v>45540</v>
      </c>
      <c r="B1067" s="5" t="s">
        <v>243</v>
      </c>
      <c r="C1067" s="10">
        <v>45536</v>
      </c>
      <c r="D1067" s="5" t="s">
        <v>192</v>
      </c>
      <c r="E1067" s="18">
        <v>16.1111</v>
      </c>
      <c r="F1067" s="8">
        <v>12298.5792</v>
      </c>
      <c r="G1067" s="9">
        <v>14877823</v>
      </c>
      <c r="H1067" s="18">
        <v>5.0000000000000001E-4</v>
      </c>
      <c r="I1067" s="8">
        <v>3.4500000000000003E-2</v>
      </c>
      <c r="J1067" s="9">
        <v>41</v>
      </c>
      <c r="K1067" s="18">
        <v>16.111599999999999</v>
      </c>
      <c r="L1067" s="8">
        <v>12298.6137</v>
      </c>
      <c r="M1067" s="9">
        <v>14877864</v>
      </c>
      <c r="N1067" s="29">
        <v>14.3775</v>
      </c>
      <c r="O1067" s="30">
        <v>14.3775</v>
      </c>
      <c r="P1067" s="30">
        <v>13.335000000000001</v>
      </c>
      <c r="Q1067" s="30">
        <v>14.2075</v>
      </c>
      <c r="R1067" s="31">
        <v>-1.18E-2</v>
      </c>
    </row>
    <row r="1068" spans="1:18" x14ac:dyDescent="0.2">
      <c r="A1068" s="11">
        <v>45541</v>
      </c>
      <c r="B1068" s="5" t="s">
        <v>241</v>
      </c>
      <c r="C1068" s="10">
        <v>45536</v>
      </c>
      <c r="D1068" s="5" t="s">
        <v>192</v>
      </c>
      <c r="E1068" s="18">
        <v>302.51679999999999</v>
      </c>
      <c r="F1068" s="8">
        <v>516749.18920000002</v>
      </c>
      <c r="G1068" s="9">
        <v>633953976</v>
      </c>
      <c r="H1068" s="18">
        <v>4.0000000000000002E-4</v>
      </c>
      <c r="I1068" s="8">
        <v>4.82E-2</v>
      </c>
      <c r="J1068" s="9">
        <v>63</v>
      </c>
      <c r="K1068" s="18">
        <v>302.5172</v>
      </c>
      <c r="L1068" s="8">
        <v>516749.23739999998</v>
      </c>
      <c r="M1068" s="9">
        <v>633954039</v>
      </c>
      <c r="N1068" s="29">
        <v>14.2075</v>
      </c>
      <c r="O1068" s="30">
        <v>15.672499999999999</v>
      </c>
      <c r="P1068" s="30">
        <v>12.352499999999999</v>
      </c>
      <c r="Q1068" s="30">
        <v>15.217499999999999</v>
      </c>
      <c r="R1068" s="31">
        <v>7.1099999999999997E-2</v>
      </c>
    </row>
    <row r="1069" spans="1:18" x14ac:dyDescent="0.2">
      <c r="A1069" s="11">
        <v>45544</v>
      </c>
      <c r="B1069" s="5" t="s">
        <v>244</v>
      </c>
      <c r="C1069" s="10">
        <v>45536</v>
      </c>
      <c r="D1069" s="5" t="s">
        <v>192</v>
      </c>
      <c r="E1069" s="18">
        <v>169.11449999999999</v>
      </c>
      <c r="F1069" s="8">
        <v>228262.7513</v>
      </c>
      <c r="G1069" s="9">
        <v>264350460</v>
      </c>
      <c r="H1069" s="18">
        <v>4.0000000000000002E-4</v>
      </c>
      <c r="I1069" s="8">
        <v>5.5100000000000003E-2</v>
      </c>
      <c r="J1069" s="9">
        <v>70</v>
      </c>
      <c r="K1069" s="18">
        <v>169.11490000000001</v>
      </c>
      <c r="L1069" s="8">
        <v>228262.8064</v>
      </c>
      <c r="M1069" s="9">
        <v>264350530</v>
      </c>
      <c r="N1069" s="29">
        <v>15.217499999999999</v>
      </c>
      <c r="O1069" s="30">
        <v>15.5625</v>
      </c>
      <c r="P1069" s="30">
        <v>14.11</v>
      </c>
      <c r="Q1069" s="30">
        <v>14.237500000000001</v>
      </c>
      <c r="R1069" s="31">
        <v>-6.4399999999999999E-2</v>
      </c>
    </row>
    <row r="1070" spans="1:18" x14ac:dyDescent="0.2">
      <c r="A1070" s="11">
        <v>45545</v>
      </c>
      <c r="B1070" s="5" t="s">
        <v>242</v>
      </c>
      <c r="C1070" s="10">
        <v>45536</v>
      </c>
      <c r="D1070" s="5" t="s">
        <v>192</v>
      </c>
      <c r="E1070" s="18">
        <v>9.9563000000000006</v>
      </c>
      <c r="F1070" s="8">
        <v>3862.9083999999998</v>
      </c>
      <c r="G1070" s="9">
        <v>4679059</v>
      </c>
      <c r="H1070" s="18">
        <v>2.0000000000000001E-4</v>
      </c>
      <c r="I1070" s="8">
        <v>3.1800000000000002E-2</v>
      </c>
      <c r="J1070" s="9">
        <v>43</v>
      </c>
      <c r="K1070" s="18">
        <v>9.9565000000000001</v>
      </c>
      <c r="L1070" s="8">
        <v>3862.9402</v>
      </c>
      <c r="M1070" s="9">
        <v>4679102</v>
      </c>
      <c r="N1070" s="29">
        <v>14.237500000000001</v>
      </c>
      <c r="O1070" s="30">
        <v>14.237500000000001</v>
      </c>
      <c r="P1070" s="30">
        <v>12.1675</v>
      </c>
      <c r="Q1070" s="30">
        <v>13.36</v>
      </c>
      <c r="R1070" s="31">
        <v>-6.1600000000000002E-2</v>
      </c>
    </row>
    <row r="1071" spans="1:18" x14ac:dyDescent="0.2">
      <c r="A1071" s="11">
        <v>45546</v>
      </c>
      <c r="B1071" s="5" t="s">
        <v>240</v>
      </c>
      <c r="C1071" s="10">
        <v>45536</v>
      </c>
      <c r="D1071" s="5" t="s">
        <v>192</v>
      </c>
      <c r="E1071" s="18">
        <v>13.6861</v>
      </c>
      <c r="F1071" s="8">
        <v>5983.7983999999997</v>
      </c>
      <c r="G1071" s="9">
        <v>7236879</v>
      </c>
      <c r="H1071" s="18">
        <v>6.9999999999999999E-4</v>
      </c>
      <c r="I1071" s="8">
        <v>8.1199999999999994E-2</v>
      </c>
      <c r="J1071" s="9">
        <v>91</v>
      </c>
      <c r="K1071" s="18">
        <v>13.6868</v>
      </c>
      <c r="L1071" s="8">
        <v>5983.8796000000002</v>
      </c>
      <c r="M1071" s="9">
        <v>7236970</v>
      </c>
      <c r="N1071" s="29">
        <v>13.36</v>
      </c>
      <c r="O1071" s="30">
        <v>13.765000000000001</v>
      </c>
      <c r="P1071" s="30">
        <v>11.324999999999999</v>
      </c>
      <c r="Q1071" s="30">
        <v>13.6275</v>
      </c>
      <c r="R1071" s="31">
        <v>0.02</v>
      </c>
    </row>
    <row r="1072" spans="1:18" x14ac:dyDescent="0.2">
      <c r="A1072" s="11">
        <v>45547</v>
      </c>
      <c r="B1072" s="5" t="s">
        <v>243</v>
      </c>
      <c r="C1072" s="10">
        <v>45536</v>
      </c>
      <c r="D1072" s="5" t="s">
        <v>192</v>
      </c>
      <c r="E1072" s="18">
        <v>43.999699999999997</v>
      </c>
      <c r="F1072" s="8">
        <v>26399.5988</v>
      </c>
      <c r="G1072" s="9">
        <v>32033455</v>
      </c>
      <c r="H1072" s="18">
        <v>1.5E-3</v>
      </c>
      <c r="I1072" s="8">
        <v>0.19020000000000001</v>
      </c>
      <c r="J1072" s="9">
        <v>197</v>
      </c>
      <c r="K1072" s="18">
        <v>44.001199999999997</v>
      </c>
      <c r="L1072" s="8">
        <v>26399.789000000001</v>
      </c>
      <c r="M1072" s="9">
        <v>32033652</v>
      </c>
      <c r="N1072" s="29">
        <v>13.6275</v>
      </c>
      <c r="O1072" s="30">
        <v>13.6275</v>
      </c>
      <c r="P1072" s="30">
        <v>11.14</v>
      </c>
      <c r="Q1072" s="30">
        <v>13.182499999999999</v>
      </c>
      <c r="R1072" s="31">
        <v>-3.27E-2</v>
      </c>
    </row>
    <row r="1073" spans="1:18" x14ac:dyDescent="0.2">
      <c r="A1073" s="11">
        <v>45548</v>
      </c>
      <c r="B1073" s="5" t="s">
        <v>241</v>
      </c>
      <c r="C1073" s="10">
        <v>45536</v>
      </c>
      <c r="D1073" s="5" t="s">
        <v>192</v>
      </c>
      <c r="E1073" s="18">
        <v>209.37799999999999</v>
      </c>
      <c r="F1073" s="8">
        <v>472540.28240000003</v>
      </c>
      <c r="G1073" s="9">
        <v>569832584</v>
      </c>
      <c r="H1073" s="18">
        <v>2.0000000000000001E-4</v>
      </c>
      <c r="I1073" s="8">
        <v>1.2E-2</v>
      </c>
      <c r="J1073" s="9">
        <v>14</v>
      </c>
      <c r="K1073" s="18">
        <v>209.37819999999999</v>
      </c>
      <c r="L1073" s="8">
        <v>472540.29440000001</v>
      </c>
      <c r="M1073" s="9">
        <v>569832598</v>
      </c>
      <c r="N1073" s="29">
        <v>13.182499999999999</v>
      </c>
      <c r="O1073" s="30">
        <v>13.182499999999999</v>
      </c>
      <c r="P1073" s="30">
        <v>12.467499999999999</v>
      </c>
      <c r="Q1073" s="30">
        <v>12.55</v>
      </c>
      <c r="R1073" s="31">
        <v>-4.8000000000000001E-2</v>
      </c>
    </row>
    <row r="1074" spans="1:18" x14ac:dyDescent="0.2">
      <c r="A1074" s="11">
        <v>45551</v>
      </c>
      <c r="B1074" s="5" t="s">
        <v>244</v>
      </c>
      <c r="C1074" s="10">
        <v>45536</v>
      </c>
      <c r="D1074" s="5" t="s">
        <v>192</v>
      </c>
      <c r="E1074" s="18">
        <v>70.325000000000003</v>
      </c>
      <c r="F1074" s="8">
        <v>136999.68109999999</v>
      </c>
      <c r="G1074" s="9">
        <v>154369812</v>
      </c>
      <c r="H1074" s="18">
        <v>5.0000000000000001E-4</v>
      </c>
      <c r="I1074" s="8">
        <v>3.3799999999999997E-2</v>
      </c>
      <c r="J1074" s="9">
        <v>40</v>
      </c>
      <c r="K1074" s="18">
        <v>70.325500000000005</v>
      </c>
      <c r="L1074" s="8">
        <v>136999.71489999999</v>
      </c>
      <c r="M1074" s="9">
        <v>154369852</v>
      </c>
      <c r="N1074" s="29">
        <v>12.55</v>
      </c>
      <c r="O1074" s="30">
        <v>12.955</v>
      </c>
      <c r="P1074" s="30">
        <v>12.31</v>
      </c>
      <c r="Q1074" s="30">
        <v>12.46</v>
      </c>
      <c r="R1074" s="31">
        <v>-7.1999999999999998E-3</v>
      </c>
    </row>
    <row r="1075" spans="1:18" x14ac:dyDescent="0.2">
      <c r="A1075" s="11">
        <v>45552</v>
      </c>
      <c r="B1075" s="5" t="s">
        <v>242</v>
      </c>
      <c r="C1075" s="10">
        <v>45536</v>
      </c>
      <c r="D1075" s="5" t="s">
        <v>192</v>
      </c>
      <c r="E1075" s="18">
        <v>5.1448999999999998</v>
      </c>
      <c r="F1075" s="8">
        <v>1702.7503999999999</v>
      </c>
      <c r="G1075" s="9">
        <v>2029396</v>
      </c>
      <c r="H1075" s="18">
        <v>2.0000000000000001E-4</v>
      </c>
      <c r="I1075" s="8">
        <v>1.6400000000000001E-2</v>
      </c>
      <c r="J1075" s="9">
        <v>19</v>
      </c>
      <c r="K1075" s="18">
        <v>5.1451000000000002</v>
      </c>
      <c r="L1075" s="8">
        <v>1702.7668000000001</v>
      </c>
      <c r="M1075" s="9">
        <v>2029415</v>
      </c>
      <c r="N1075" s="29">
        <v>12.46</v>
      </c>
      <c r="O1075" s="30">
        <v>12.75</v>
      </c>
      <c r="P1075" s="30">
        <v>11.8825</v>
      </c>
      <c r="Q1075" s="30">
        <v>12.59</v>
      </c>
      <c r="R1075" s="31">
        <v>1.04E-2</v>
      </c>
    </row>
    <row r="1076" spans="1:18" x14ac:dyDescent="0.2">
      <c r="A1076" s="11">
        <v>45553</v>
      </c>
      <c r="B1076" s="5" t="s">
        <v>240</v>
      </c>
      <c r="C1076" s="10">
        <v>45536</v>
      </c>
      <c r="D1076" s="5" t="s">
        <v>192</v>
      </c>
      <c r="E1076" s="18">
        <v>10.740399999999999</v>
      </c>
      <c r="F1076" s="8">
        <v>3510.4778000000001</v>
      </c>
      <c r="G1076" s="9">
        <v>4172072</v>
      </c>
      <c r="H1076" s="18">
        <v>1.1000000000000001E-3</v>
      </c>
      <c r="I1076" s="8">
        <v>6.2100000000000002E-2</v>
      </c>
      <c r="J1076" s="9">
        <v>86</v>
      </c>
      <c r="K1076" s="18">
        <v>10.7415</v>
      </c>
      <c r="L1076" s="8">
        <v>3510.5399000000002</v>
      </c>
      <c r="M1076" s="9">
        <v>4172158</v>
      </c>
      <c r="N1076" s="29">
        <v>12.59</v>
      </c>
      <c r="O1076" s="30">
        <v>13.8475</v>
      </c>
      <c r="P1076" s="30">
        <v>12.26</v>
      </c>
      <c r="Q1076" s="30">
        <v>13.3725</v>
      </c>
      <c r="R1076" s="31">
        <v>6.2199999999999998E-2</v>
      </c>
    </row>
    <row r="1077" spans="1:18" x14ac:dyDescent="0.2">
      <c r="A1077" s="11">
        <v>45554</v>
      </c>
      <c r="B1077" s="5" t="s">
        <v>243</v>
      </c>
      <c r="C1077" s="10">
        <v>45536</v>
      </c>
      <c r="D1077" s="5" t="s">
        <v>192</v>
      </c>
      <c r="E1077" s="18">
        <v>32.118099999999998</v>
      </c>
      <c r="F1077" s="8">
        <v>20559.059099999999</v>
      </c>
      <c r="G1077" s="9">
        <v>24522435</v>
      </c>
      <c r="H1077" s="18">
        <v>5.0000000000000001E-4</v>
      </c>
      <c r="I1077" s="8">
        <v>3.49E-2</v>
      </c>
      <c r="J1077" s="9">
        <v>41</v>
      </c>
      <c r="K1077" s="18">
        <v>32.118600000000001</v>
      </c>
      <c r="L1077" s="8">
        <v>20559.094000000001</v>
      </c>
      <c r="M1077" s="9">
        <v>24522476</v>
      </c>
      <c r="N1077" s="29">
        <v>13.3725</v>
      </c>
      <c r="O1077" s="30">
        <v>13.3725</v>
      </c>
      <c r="P1077" s="30">
        <v>12.1</v>
      </c>
      <c r="Q1077" s="30">
        <v>12.47</v>
      </c>
      <c r="R1077" s="31">
        <v>-6.7500000000000004E-2</v>
      </c>
    </row>
    <row r="1078" spans="1:18" x14ac:dyDescent="0.2">
      <c r="A1078" s="11">
        <v>45555</v>
      </c>
      <c r="B1078" s="5" t="s">
        <v>241</v>
      </c>
      <c r="C1078" s="10">
        <v>45536</v>
      </c>
      <c r="D1078" s="5" t="s">
        <v>192</v>
      </c>
      <c r="E1078" s="18">
        <v>490.02859999999998</v>
      </c>
      <c r="F1078" s="8">
        <v>564167.56839999999</v>
      </c>
      <c r="G1078" s="9">
        <v>670648134</v>
      </c>
      <c r="H1078" s="18">
        <v>2.9999999999999997E-4</v>
      </c>
      <c r="I1078" s="8">
        <v>1.5900000000000001E-2</v>
      </c>
      <c r="J1078" s="9">
        <v>19</v>
      </c>
      <c r="K1078" s="18">
        <v>490.02890000000002</v>
      </c>
      <c r="L1078" s="8">
        <v>564167.58429999999</v>
      </c>
      <c r="M1078" s="9">
        <v>670648153</v>
      </c>
      <c r="N1078" s="29">
        <v>12.47</v>
      </c>
      <c r="O1078" s="30">
        <v>13.11</v>
      </c>
      <c r="P1078" s="30">
        <v>10.9025</v>
      </c>
      <c r="Q1078" s="30">
        <v>12.79</v>
      </c>
      <c r="R1078" s="31">
        <v>2.5700000000000001E-2</v>
      </c>
    </row>
    <row r="1079" spans="1:18" x14ac:dyDescent="0.2">
      <c r="A1079" s="11">
        <v>45558</v>
      </c>
      <c r="B1079" s="5" t="s">
        <v>244</v>
      </c>
      <c r="C1079" s="10">
        <v>45536</v>
      </c>
      <c r="D1079" s="5" t="s">
        <v>192</v>
      </c>
      <c r="E1079" s="18">
        <v>113.8954</v>
      </c>
      <c r="F1079" s="8">
        <v>186735.34959999999</v>
      </c>
      <c r="G1079" s="9">
        <v>203376964</v>
      </c>
      <c r="H1079" s="18">
        <v>2.9999999999999997E-4</v>
      </c>
      <c r="I1079" s="8">
        <v>2.9600000000000001E-2</v>
      </c>
      <c r="J1079" s="9">
        <v>42</v>
      </c>
      <c r="K1079" s="18">
        <v>113.89570000000001</v>
      </c>
      <c r="L1079" s="8">
        <v>186735.3792</v>
      </c>
      <c r="M1079" s="9">
        <v>203377006</v>
      </c>
      <c r="N1079" s="29">
        <v>12.79</v>
      </c>
      <c r="O1079" s="30">
        <v>14.03</v>
      </c>
      <c r="P1079" s="30">
        <v>12.4275</v>
      </c>
      <c r="Q1079" s="30">
        <v>13.785</v>
      </c>
      <c r="R1079" s="31">
        <v>7.7799999999999994E-2</v>
      </c>
    </row>
    <row r="1080" spans="1:18" x14ac:dyDescent="0.2">
      <c r="A1080" s="11">
        <v>45559</v>
      </c>
      <c r="B1080" s="5" t="s">
        <v>242</v>
      </c>
      <c r="C1080" s="10">
        <v>45536</v>
      </c>
      <c r="D1080" s="5" t="s">
        <v>192</v>
      </c>
      <c r="E1080" s="18">
        <v>7.9909999999999997</v>
      </c>
      <c r="F1080" s="8">
        <v>2504.0277999999998</v>
      </c>
      <c r="G1080" s="9">
        <v>2917954</v>
      </c>
      <c r="H1080" s="18">
        <v>5.0000000000000001E-4</v>
      </c>
      <c r="I1080" s="8">
        <v>3.5700000000000003E-2</v>
      </c>
      <c r="J1080" s="9">
        <v>47</v>
      </c>
      <c r="K1080" s="18">
        <v>7.9915000000000003</v>
      </c>
      <c r="L1080" s="8">
        <v>2504.0635000000002</v>
      </c>
      <c r="M1080" s="9">
        <v>2918001</v>
      </c>
      <c r="N1080" s="29">
        <v>13.785</v>
      </c>
      <c r="O1080" s="30">
        <v>14.105</v>
      </c>
      <c r="P1080" s="30">
        <v>12.7425</v>
      </c>
      <c r="Q1080" s="30">
        <v>13.3925</v>
      </c>
      <c r="R1080" s="31">
        <v>-2.8500000000000001E-2</v>
      </c>
    </row>
    <row r="1081" spans="1:18" x14ac:dyDescent="0.2">
      <c r="A1081" s="11">
        <v>45560</v>
      </c>
      <c r="B1081" s="5" t="s">
        <v>240</v>
      </c>
      <c r="C1081" s="10">
        <v>45536</v>
      </c>
      <c r="D1081" s="5" t="s">
        <v>192</v>
      </c>
      <c r="E1081" s="18">
        <v>9.2385000000000002</v>
      </c>
      <c r="F1081" s="8">
        <v>3784.2438999999999</v>
      </c>
      <c r="G1081" s="9">
        <v>4423915</v>
      </c>
      <c r="H1081" s="18">
        <v>5.0000000000000001E-4</v>
      </c>
      <c r="I1081" s="8">
        <v>3.6600000000000001E-2</v>
      </c>
      <c r="J1081" s="9">
        <v>49</v>
      </c>
      <c r="K1081" s="18">
        <v>9.2390000000000008</v>
      </c>
      <c r="L1081" s="8">
        <v>3784.2804999999998</v>
      </c>
      <c r="M1081" s="9">
        <v>4423964</v>
      </c>
      <c r="N1081" s="29">
        <v>13.3925</v>
      </c>
      <c r="O1081" s="30">
        <v>13.61</v>
      </c>
      <c r="P1081" s="30">
        <v>8.98</v>
      </c>
      <c r="Q1081" s="30">
        <v>12.7425</v>
      </c>
      <c r="R1081" s="31">
        <v>-4.8500000000000001E-2</v>
      </c>
    </row>
    <row r="1082" spans="1:18" x14ac:dyDescent="0.2">
      <c r="A1082" s="11">
        <v>45561</v>
      </c>
      <c r="B1082" s="5" t="s">
        <v>243</v>
      </c>
      <c r="C1082" s="10">
        <v>45536</v>
      </c>
      <c r="D1082" s="5" t="s">
        <v>192</v>
      </c>
      <c r="E1082" s="18">
        <v>30.6511</v>
      </c>
      <c r="F1082" s="8">
        <v>18175.282899999998</v>
      </c>
      <c r="G1082" s="9">
        <v>21184190</v>
      </c>
      <c r="H1082" s="18">
        <v>5.9999999999999995E-4</v>
      </c>
      <c r="I1082" s="8">
        <v>3.2099999999999997E-2</v>
      </c>
      <c r="J1082" s="9">
        <v>44</v>
      </c>
      <c r="K1082" s="18">
        <v>30.651700000000002</v>
      </c>
      <c r="L1082" s="8">
        <v>18175.314999999999</v>
      </c>
      <c r="M1082" s="9">
        <v>21184234</v>
      </c>
      <c r="N1082" s="29">
        <v>12.7425</v>
      </c>
      <c r="O1082" s="30">
        <v>12.7425</v>
      </c>
      <c r="P1082" s="30">
        <v>11.352499999999999</v>
      </c>
      <c r="Q1082" s="30">
        <v>12.0025</v>
      </c>
      <c r="R1082" s="31">
        <v>-5.8099999999999999E-2</v>
      </c>
    </row>
    <row r="1083" spans="1:18" x14ac:dyDescent="0.2">
      <c r="A1083" s="11">
        <v>45562</v>
      </c>
      <c r="B1083" s="5" t="s">
        <v>241</v>
      </c>
      <c r="C1083" s="10">
        <v>45536</v>
      </c>
      <c r="D1083" s="5" t="s">
        <v>192</v>
      </c>
      <c r="E1083" s="18">
        <v>220.81540000000001</v>
      </c>
      <c r="F1083" s="8">
        <v>439272.16859999998</v>
      </c>
      <c r="G1083" s="9">
        <v>512090197</v>
      </c>
      <c r="H1083" s="18">
        <v>2.9999999999999997E-4</v>
      </c>
      <c r="I1083" s="8">
        <v>5.3199999999999997E-2</v>
      </c>
      <c r="J1083" s="9">
        <v>73</v>
      </c>
      <c r="K1083" s="18">
        <v>220.81569999999999</v>
      </c>
      <c r="L1083" s="8">
        <v>439272.2218</v>
      </c>
      <c r="M1083" s="9">
        <v>512090270</v>
      </c>
      <c r="N1083" s="29">
        <v>12.0025</v>
      </c>
      <c r="O1083" s="30">
        <v>12.08</v>
      </c>
      <c r="P1083" s="30">
        <v>10.5025</v>
      </c>
      <c r="Q1083" s="30">
        <v>11.9625</v>
      </c>
      <c r="R1083" s="31">
        <v>-3.3E-3</v>
      </c>
    </row>
    <row r="1084" spans="1:18" x14ac:dyDescent="0.2">
      <c r="A1084" s="11">
        <v>45565</v>
      </c>
      <c r="B1084" s="5" t="s">
        <v>244</v>
      </c>
      <c r="C1084" s="10">
        <v>45536</v>
      </c>
      <c r="D1084" s="5" t="s">
        <v>192</v>
      </c>
      <c r="E1084" s="18">
        <v>118.22</v>
      </c>
      <c r="F1084" s="8">
        <v>173599.69440000001</v>
      </c>
      <c r="G1084" s="9">
        <v>192055524</v>
      </c>
      <c r="H1084" s="18">
        <v>2.9999999999999997E-4</v>
      </c>
      <c r="I1084" s="8">
        <v>3.7100000000000001E-2</v>
      </c>
      <c r="J1084" s="9">
        <v>51</v>
      </c>
      <c r="K1084" s="18">
        <v>118.22029999999999</v>
      </c>
      <c r="L1084" s="8">
        <v>173599.73149999999</v>
      </c>
      <c r="M1084" s="9">
        <v>192055575</v>
      </c>
      <c r="N1084" s="29">
        <v>11.9625</v>
      </c>
      <c r="O1084" s="30">
        <v>13.237500000000001</v>
      </c>
      <c r="P1084" s="30">
        <v>11.6</v>
      </c>
      <c r="Q1084" s="30">
        <v>12.7875</v>
      </c>
      <c r="R1084" s="31">
        <v>6.9000000000000006E-2</v>
      </c>
    </row>
    <row r="1085" spans="1:18" x14ac:dyDescent="0.2">
      <c r="A1085" s="11">
        <v>45566</v>
      </c>
      <c r="B1085" s="5" t="s">
        <v>242</v>
      </c>
      <c r="C1085" s="10">
        <v>45566</v>
      </c>
      <c r="D1085" s="5" t="s">
        <v>193</v>
      </c>
      <c r="E1085" s="18">
        <v>11.7568</v>
      </c>
      <c r="F1085" s="8">
        <v>4448.1172999999999</v>
      </c>
      <c r="G1085" s="9">
        <v>5214972</v>
      </c>
      <c r="H1085" s="18">
        <v>4.0000000000000002E-4</v>
      </c>
      <c r="I1085" s="8">
        <v>3.9800000000000002E-2</v>
      </c>
      <c r="J1085" s="9">
        <v>53</v>
      </c>
      <c r="K1085" s="18">
        <v>11.757199999999999</v>
      </c>
      <c r="L1085" s="8">
        <v>4448.1571000000004</v>
      </c>
      <c r="M1085" s="9">
        <v>5215025</v>
      </c>
      <c r="N1085" s="29">
        <v>12.7875</v>
      </c>
      <c r="O1085" s="30">
        <v>12.7875</v>
      </c>
      <c r="P1085" s="30">
        <v>11.7125</v>
      </c>
      <c r="Q1085" s="30">
        <v>11.987500000000001</v>
      </c>
      <c r="R1085" s="31">
        <v>-6.2600000000000003E-2</v>
      </c>
    </row>
    <row r="1086" spans="1:18" x14ac:dyDescent="0.2">
      <c r="A1086" s="11">
        <v>45568</v>
      </c>
      <c r="B1086" s="5" t="s">
        <v>243</v>
      </c>
      <c r="C1086" s="10">
        <v>45566</v>
      </c>
      <c r="D1086" s="5" t="s">
        <v>193</v>
      </c>
      <c r="E1086" s="18">
        <v>41.100499999999997</v>
      </c>
      <c r="F1086" s="8">
        <v>21471.566200000001</v>
      </c>
      <c r="G1086" s="9">
        <v>25653778</v>
      </c>
      <c r="H1086" s="18">
        <v>1E-4</v>
      </c>
      <c r="I1086" s="8">
        <v>1.17E-2</v>
      </c>
      <c r="J1086" s="9">
        <v>15</v>
      </c>
      <c r="K1086" s="18">
        <v>41.1006</v>
      </c>
      <c r="L1086" s="8">
        <v>21471.5779</v>
      </c>
      <c r="M1086" s="9">
        <v>25653793</v>
      </c>
      <c r="N1086" s="29">
        <v>11.987500000000001</v>
      </c>
      <c r="O1086" s="30">
        <v>13.9275</v>
      </c>
      <c r="P1086" s="30">
        <v>11.685</v>
      </c>
      <c r="Q1086" s="30">
        <v>13.17</v>
      </c>
      <c r="R1086" s="31">
        <v>9.8599999999999993E-2</v>
      </c>
    </row>
    <row r="1087" spans="1:18" x14ac:dyDescent="0.2">
      <c r="A1087" s="11">
        <v>45569</v>
      </c>
      <c r="B1087" s="5" t="s">
        <v>241</v>
      </c>
      <c r="C1087" s="10">
        <v>45566</v>
      </c>
      <c r="D1087" s="5" t="s">
        <v>193</v>
      </c>
      <c r="E1087" s="18">
        <v>438.01409999999998</v>
      </c>
      <c r="F1087" s="8">
        <v>547203.2696</v>
      </c>
      <c r="G1087" s="9">
        <v>664141575</v>
      </c>
      <c r="H1087" s="18">
        <v>2.0000000000000001E-4</v>
      </c>
      <c r="I1087" s="8">
        <v>1.09E-2</v>
      </c>
      <c r="J1087" s="9">
        <v>14</v>
      </c>
      <c r="K1087" s="18">
        <v>438.01429999999999</v>
      </c>
      <c r="L1087" s="8">
        <v>547203.28049999999</v>
      </c>
      <c r="M1087" s="9">
        <v>664141589</v>
      </c>
      <c r="N1087" s="29">
        <v>13.17</v>
      </c>
      <c r="O1087" s="30">
        <v>14.48</v>
      </c>
      <c r="P1087" s="30">
        <v>12.285</v>
      </c>
      <c r="Q1087" s="30">
        <v>14.1275</v>
      </c>
      <c r="R1087" s="31">
        <v>7.2700000000000001E-2</v>
      </c>
    </row>
    <row r="1088" spans="1:18" x14ac:dyDescent="0.2">
      <c r="A1088" s="11">
        <v>45572</v>
      </c>
      <c r="B1088" s="5" t="s">
        <v>244</v>
      </c>
      <c r="C1088" s="10">
        <v>45566</v>
      </c>
      <c r="D1088" s="5" t="s">
        <v>193</v>
      </c>
      <c r="E1088" s="18">
        <v>253.12880000000001</v>
      </c>
      <c r="F1088" s="8">
        <v>201050.77230000001</v>
      </c>
      <c r="G1088" s="9">
        <v>231959330</v>
      </c>
      <c r="H1088" s="18">
        <v>8.0000000000000004E-4</v>
      </c>
      <c r="I1088" s="8">
        <v>2.76E-2</v>
      </c>
      <c r="J1088" s="9">
        <v>38</v>
      </c>
      <c r="K1088" s="18">
        <v>253.12960000000001</v>
      </c>
      <c r="L1088" s="8">
        <v>201050.79990000001</v>
      </c>
      <c r="M1088" s="9">
        <v>231959368</v>
      </c>
      <c r="N1088" s="29">
        <v>14.1275</v>
      </c>
      <c r="O1088" s="30">
        <v>15.5</v>
      </c>
      <c r="P1088" s="30">
        <v>13.6175</v>
      </c>
      <c r="Q1088" s="30">
        <v>15.08</v>
      </c>
      <c r="R1088" s="31">
        <v>6.7400000000000002E-2</v>
      </c>
    </row>
    <row r="1089" spans="1:18" x14ac:dyDescent="0.2">
      <c r="A1089" s="11">
        <v>45573</v>
      </c>
      <c r="B1089" s="5" t="s">
        <v>242</v>
      </c>
      <c r="C1089" s="10">
        <v>45566</v>
      </c>
      <c r="D1089" s="5" t="s">
        <v>193</v>
      </c>
      <c r="E1089" s="18">
        <v>14.269299999999999</v>
      </c>
      <c r="F1089" s="8">
        <v>3145.6239</v>
      </c>
      <c r="G1089" s="9">
        <v>3808939</v>
      </c>
      <c r="H1089" s="18">
        <v>2.5000000000000001E-3</v>
      </c>
      <c r="I1089" s="8">
        <v>0.04</v>
      </c>
      <c r="J1089" s="9">
        <v>48</v>
      </c>
      <c r="K1089" s="18">
        <v>14.271800000000001</v>
      </c>
      <c r="L1089" s="8">
        <v>3145.6639</v>
      </c>
      <c r="M1089" s="9">
        <v>3808987</v>
      </c>
      <c r="N1089" s="29">
        <v>15.08</v>
      </c>
      <c r="O1089" s="30">
        <v>15.555</v>
      </c>
      <c r="P1089" s="30">
        <v>13.8775</v>
      </c>
      <c r="Q1089" s="30">
        <v>14.5875</v>
      </c>
      <c r="R1089" s="31">
        <v>-3.27E-2</v>
      </c>
    </row>
    <row r="1090" spans="1:18" x14ac:dyDescent="0.2">
      <c r="A1090" s="11">
        <v>45574</v>
      </c>
      <c r="B1090" s="5" t="s">
        <v>240</v>
      </c>
      <c r="C1090" s="10">
        <v>45566</v>
      </c>
      <c r="D1090" s="5" t="s">
        <v>193</v>
      </c>
      <c r="E1090" s="18">
        <v>16.2593</v>
      </c>
      <c r="F1090" s="8">
        <v>4993.8854000000001</v>
      </c>
      <c r="G1090" s="9">
        <v>6021383</v>
      </c>
      <c r="H1090" s="18">
        <v>2.0000000000000001E-4</v>
      </c>
      <c r="I1090" s="8">
        <v>3.8800000000000001E-2</v>
      </c>
      <c r="J1090" s="9">
        <v>51</v>
      </c>
      <c r="K1090" s="18">
        <v>16.259499999999999</v>
      </c>
      <c r="L1090" s="8">
        <v>4993.9242000000004</v>
      </c>
      <c r="M1090" s="9">
        <v>6021434</v>
      </c>
      <c r="N1090" s="29">
        <v>14.5875</v>
      </c>
      <c r="O1090" s="30">
        <v>14.5875</v>
      </c>
      <c r="P1090" s="30">
        <v>12.7</v>
      </c>
      <c r="Q1090" s="30">
        <v>14.1225</v>
      </c>
      <c r="R1090" s="31">
        <v>-3.1899999999999998E-2</v>
      </c>
    </row>
    <row r="1091" spans="1:18" x14ac:dyDescent="0.2">
      <c r="A1091" s="11">
        <v>45575</v>
      </c>
      <c r="B1091" s="5" t="s">
        <v>243</v>
      </c>
      <c r="C1091" s="10">
        <v>45566</v>
      </c>
      <c r="D1091" s="5" t="s">
        <v>193</v>
      </c>
      <c r="E1091" s="18">
        <v>28.117899999999999</v>
      </c>
      <c r="F1091" s="8">
        <v>14449.305</v>
      </c>
      <c r="G1091" s="9">
        <v>17532798</v>
      </c>
      <c r="H1091" s="18">
        <v>2.0000000000000001E-4</v>
      </c>
      <c r="I1091" s="8">
        <v>4.0800000000000003E-2</v>
      </c>
      <c r="J1091" s="9">
        <v>47</v>
      </c>
      <c r="K1091" s="18">
        <v>28.118099999999998</v>
      </c>
      <c r="L1091" s="8">
        <v>14449.345799999999</v>
      </c>
      <c r="M1091" s="9">
        <v>17532845</v>
      </c>
      <c r="N1091" s="29">
        <v>14.1225</v>
      </c>
      <c r="O1091" s="30">
        <v>14.1225</v>
      </c>
      <c r="P1091" s="30">
        <v>11.727499999999999</v>
      </c>
      <c r="Q1091" s="30">
        <v>13.494999999999999</v>
      </c>
      <c r="R1091" s="31">
        <v>-4.4400000000000002E-2</v>
      </c>
    </row>
    <row r="1092" spans="1:18" x14ac:dyDescent="0.2">
      <c r="A1092" s="11">
        <v>45576</v>
      </c>
      <c r="B1092" s="5" t="s">
        <v>241</v>
      </c>
      <c r="C1092" s="10">
        <v>45566</v>
      </c>
      <c r="D1092" s="5" t="s">
        <v>193</v>
      </c>
      <c r="E1092" s="18">
        <v>151.13079999999999</v>
      </c>
      <c r="F1092" s="8">
        <v>336557.29889999999</v>
      </c>
      <c r="G1092" s="9">
        <v>412687360</v>
      </c>
      <c r="H1092" s="18">
        <v>2.2000000000000001E-3</v>
      </c>
      <c r="I1092" s="8">
        <v>0.1135</v>
      </c>
      <c r="J1092" s="9">
        <v>150</v>
      </c>
      <c r="K1092" s="18">
        <v>151.13300000000001</v>
      </c>
      <c r="L1092" s="8">
        <v>336557.41239999997</v>
      </c>
      <c r="M1092" s="9">
        <v>412687510</v>
      </c>
      <c r="N1092" s="29">
        <v>13.494999999999999</v>
      </c>
      <c r="O1092" s="30">
        <v>13.702500000000001</v>
      </c>
      <c r="P1092" s="30">
        <v>11.535</v>
      </c>
      <c r="Q1092" s="30">
        <v>13.22</v>
      </c>
      <c r="R1092" s="31">
        <v>-2.0400000000000001E-2</v>
      </c>
    </row>
    <row r="1093" spans="1:18" x14ac:dyDescent="0.2">
      <c r="A1093" s="11">
        <v>45579</v>
      </c>
      <c r="B1093" s="5" t="s">
        <v>244</v>
      </c>
      <c r="C1093" s="10">
        <v>45566</v>
      </c>
      <c r="D1093" s="5" t="s">
        <v>193</v>
      </c>
      <c r="E1093" s="18">
        <v>74.340199999999996</v>
      </c>
      <c r="F1093" s="8">
        <v>115813.83409999999</v>
      </c>
      <c r="G1093" s="9">
        <v>131406954</v>
      </c>
      <c r="H1093" s="18">
        <v>1.6000000000000001E-3</v>
      </c>
      <c r="I1093" s="8">
        <v>8.6999999999999994E-2</v>
      </c>
      <c r="J1093" s="9">
        <v>125</v>
      </c>
      <c r="K1093" s="18">
        <v>74.341800000000006</v>
      </c>
      <c r="L1093" s="8">
        <v>115813.92110000001</v>
      </c>
      <c r="M1093" s="9">
        <v>131407079</v>
      </c>
      <c r="N1093" s="29">
        <v>13.22</v>
      </c>
      <c r="O1093" s="30">
        <v>13.734999999999999</v>
      </c>
      <c r="P1093" s="30">
        <v>12.914999999999999</v>
      </c>
      <c r="Q1093" s="30">
        <v>12.994999999999999</v>
      </c>
      <c r="R1093" s="31">
        <v>-1.7000000000000001E-2</v>
      </c>
    </row>
    <row r="1094" spans="1:18" x14ac:dyDescent="0.2">
      <c r="A1094" s="11">
        <v>45580</v>
      </c>
      <c r="B1094" s="5" t="s">
        <v>242</v>
      </c>
      <c r="C1094" s="10">
        <v>45566</v>
      </c>
      <c r="D1094" s="5" t="s">
        <v>193</v>
      </c>
      <c r="E1094" s="18">
        <v>8.6285000000000007</v>
      </c>
      <c r="F1094" s="8">
        <v>2886.5461</v>
      </c>
      <c r="G1094" s="9">
        <v>3492858</v>
      </c>
      <c r="H1094" s="18">
        <v>6.9999999999999999E-4</v>
      </c>
      <c r="I1094" s="8">
        <v>3.9399999999999998E-2</v>
      </c>
      <c r="J1094" s="9">
        <v>51</v>
      </c>
      <c r="K1094" s="18">
        <v>8.6292000000000009</v>
      </c>
      <c r="L1094" s="8">
        <v>2886.5855000000001</v>
      </c>
      <c r="M1094" s="9">
        <v>3492909</v>
      </c>
      <c r="N1094" s="29">
        <v>12.994999999999999</v>
      </c>
      <c r="O1094" s="30">
        <v>13.362500000000001</v>
      </c>
      <c r="P1094" s="30">
        <v>10.922499999999999</v>
      </c>
      <c r="Q1094" s="30">
        <v>13.0025</v>
      </c>
      <c r="R1094" s="31">
        <v>5.9999999999999995E-4</v>
      </c>
    </row>
    <row r="1095" spans="1:18" x14ac:dyDescent="0.2">
      <c r="A1095" s="11">
        <v>45581</v>
      </c>
      <c r="B1095" s="5" t="s">
        <v>240</v>
      </c>
      <c r="C1095" s="10">
        <v>45566</v>
      </c>
      <c r="D1095" s="5" t="s">
        <v>193</v>
      </c>
      <c r="E1095" s="18">
        <v>15.724500000000001</v>
      </c>
      <c r="F1095" s="8">
        <v>6244.8397000000004</v>
      </c>
      <c r="G1095" s="9">
        <v>7585431</v>
      </c>
      <c r="H1095" s="18">
        <v>3.8E-3</v>
      </c>
      <c r="I1095" s="8">
        <v>0.18759999999999999</v>
      </c>
      <c r="J1095" s="9">
        <v>231</v>
      </c>
      <c r="K1095" s="18">
        <v>15.728300000000001</v>
      </c>
      <c r="L1095" s="8">
        <v>6245.0272999999997</v>
      </c>
      <c r="M1095" s="9">
        <v>7585662</v>
      </c>
      <c r="N1095" s="29">
        <v>13.0025</v>
      </c>
      <c r="O1095" s="30">
        <v>13.56</v>
      </c>
      <c r="P1095" s="30">
        <v>11.435</v>
      </c>
      <c r="Q1095" s="30">
        <v>13.0525</v>
      </c>
      <c r="R1095" s="31">
        <v>3.8E-3</v>
      </c>
    </row>
    <row r="1096" spans="1:18" x14ac:dyDescent="0.2">
      <c r="A1096" s="11">
        <v>45582</v>
      </c>
      <c r="B1096" s="5" t="s">
        <v>243</v>
      </c>
      <c r="C1096" s="10">
        <v>45566</v>
      </c>
      <c r="D1096" s="5" t="s">
        <v>193</v>
      </c>
      <c r="E1096" s="18">
        <v>25.863299999999999</v>
      </c>
      <c r="F1096" s="8">
        <v>15466.8547</v>
      </c>
      <c r="G1096" s="9">
        <v>18909036</v>
      </c>
      <c r="H1096" s="18">
        <v>2E-3</v>
      </c>
      <c r="I1096" s="8">
        <v>9.5699999999999993E-2</v>
      </c>
      <c r="J1096" s="9">
        <v>118</v>
      </c>
      <c r="K1096" s="18">
        <v>25.865300000000001</v>
      </c>
      <c r="L1096" s="8">
        <v>15466.9504</v>
      </c>
      <c r="M1096" s="9">
        <v>18909154</v>
      </c>
      <c r="N1096" s="29">
        <v>13.0525</v>
      </c>
      <c r="O1096" s="30">
        <v>13.465</v>
      </c>
      <c r="P1096" s="30">
        <v>11.0625</v>
      </c>
      <c r="Q1096" s="30">
        <v>13.387499999999999</v>
      </c>
      <c r="R1096" s="31">
        <v>2.5700000000000001E-2</v>
      </c>
    </row>
    <row r="1097" spans="1:18" x14ac:dyDescent="0.2">
      <c r="A1097" s="11">
        <v>45583</v>
      </c>
      <c r="B1097" s="5" t="s">
        <v>241</v>
      </c>
      <c r="C1097" s="10">
        <v>45566</v>
      </c>
      <c r="D1097" s="5" t="s">
        <v>193</v>
      </c>
      <c r="E1097" s="18">
        <v>228.0086</v>
      </c>
      <c r="F1097" s="8">
        <v>394906.24829999998</v>
      </c>
      <c r="G1097" s="9">
        <v>486452410</v>
      </c>
      <c r="H1097" s="18">
        <v>1.9E-3</v>
      </c>
      <c r="I1097" s="8">
        <v>0.1208</v>
      </c>
      <c r="J1097" s="9">
        <v>151</v>
      </c>
      <c r="K1097" s="18">
        <v>228.01050000000001</v>
      </c>
      <c r="L1097" s="8">
        <v>394906.36910000001</v>
      </c>
      <c r="M1097" s="9">
        <v>486452561</v>
      </c>
      <c r="N1097" s="29">
        <v>13.387499999999999</v>
      </c>
      <c r="O1097" s="30">
        <v>14.06</v>
      </c>
      <c r="P1097" s="30">
        <v>12.8675</v>
      </c>
      <c r="Q1097" s="30">
        <v>13.0375</v>
      </c>
      <c r="R1097" s="31">
        <v>-2.6100000000000002E-2</v>
      </c>
    </row>
    <row r="1098" spans="1:18" x14ac:dyDescent="0.2">
      <c r="A1098" s="11">
        <v>45586</v>
      </c>
      <c r="B1098" s="5" t="s">
        <v>244</v>
      </c>
      <c r="C1098" s="10">
        <v>45566</v>
      </c>
      <c r="D1098" s="5" t="s">
        <v>193</v>
      </c>
      <c r="E1098" s="18">
        <v>101.7843</v>
      </c>
      <c r="F1098" s="8">
        <v>145853.62849999999</v>
      </c>
      <c r="G1098" s="9">
        <v>164309243</v>
      </c>
      <c r="H1098" s="18">
        <v>1.6000000000000001E-3</v>
      </c>
      <c r="I1098" s="8">
        <v>8.9499999999999996E-2</v>
      </c>
      <c r="J1098" s="9">
        <v>109</v>
      </c>
      <c r="K1098" s="18">
        <v>101.7859</v>
      </c>
      <c r="L1098" s="8">
        <v>145853.71799999999</v>
      </c>
      <c r="M1098" s="9">
        <v>164309352</v>
      </c>
      <c r="N1098" s="29">
        <v>13.0375</v>
      </c>
      <c r="O1098" s="30">
        <v>14.195</v>
      </c>
      <c r="P1098" s="30">
        <v>12.5525</v>
      </c>
      <c r="Q1098" s="30">
        <v>13.762499999999999</v>
      </c>
      <c r="R1098" s="31">
        <v>5.5599999999999997E-2</v>
      </c>
    </row>
    <row r="1099" spans="1:18" x14ac:dyDescent="0.2">
      <c r="A1099" s="11">
        <v>45587</v>
      </c>
      <c r="B1099" s="5" t="s">
        <v>242</v>
      </c>
      <c r="C1099" s="10">
        <v>45566</v>
      </c>
      <c r="D1099" s="5" t="s">
        <v>193</v>
      </c>
      <c r="E1099" s="18">
        <v>13.3163</v>
      </c>
      <c r="F1099" s="8">
        <v>4114.5919000000004</v>
      </c>
      <c r="G1099" s="9">
        <v>5026996</v>
      </c>
      <c r="H1099" s="18">
        <v>8.9999999999999998E-4</v>
      </c>
      <c r="I1099" s="8">
        <v>4.8800000000000003E-2</v>
      </c>
      <c r="J1099" s="9">
        <v>58</v>
      </c>
      <c r="K1099" s="18">
        <v>13.3172</v>
      </c>
      <c r="L1099" s="8">
        <v>4114.6406999999999</v>
      </c>
      <c r="M1099" s="9">
        <v>5027054</v>
      </c>
      <c r="N1099" s="29">
        <v>13.762499999999999</v>
      </c>
      <c r="O1099" s="30">
        <v>14.515000000000001</v>
      </c>
      <c r="P1099" s="30">
        <v>9.4700000000000006</v>
      </c>
      <c r="Q1099" s="30">
        <v>14.395</v>
      </c>
      <c r="R1099" s="31">
        <v>4.5999999999999999E-2</v>
      </c>
    </row>
    <row r="1100" spans="1:18" x14ac:dyDescent="0.2">
      <c r="A1100" s="11">
        <v>45588</v>
      </c>
      <c r="B1100" s="5" t="s">
        <v>240</v>
      </c>
      <c r="C1100" s="10">
        <v>45566</v>
      </c>
      <c r="D1100" s="5" t="s">
        <v>193</v>
      </c>
      <c r="E1100" s="18">
        <v>18.109400000000001</v>
      </c>
      <c r="F1100" s="8">
        <v>6072.1980999999996</v>
      </c>
      <c r="G1100" s="9">
        <v>7472905</v>
      </c>
      <c r="H1100" s="18">
        <v>1.8E-3</v>
      </c>
      <c r="I1100" s="8">
        <v>8.9800000000000005E-2</v>
      </c>
      <c r="J1100" s="9">
        <v>109</v>
      </c>
      <c r="K1100" s="18">
        <v>18.1112</v>
      </c>
      <c r="L1100" s="8">
        <v>6072.2879000000003</v>
      </c>
      <c r="M1100" s="9">
        <v>7473014</v>
      </c>
      <c r="N1100" s="29">
        <v>14.395</v>
      </c>
      <c r="O1100" s="30">
        <v>15.032500000000001</v>
      </c>
      <c r="P1100" s="30">
        <v>11.74</v>
      </c>
      <c r="Q1100" s="30">
        <v>14.6225</v>
      </c>
      <c r="R1100" s="31">
        <v>1.5800000000000002E-2</v>
      </c>
    </row>
    <row r="1101" spans="1:18" x14ac:dyDescent="0.2">
      <c r="A1101" s="11">
        <v>45589</v>
      </c>
      <c r="B1101" s="5" t="s">
        <v>243</v>
      </c>
      <c r="C1101" s="10">
        <v>45566</v>
      </c>
      <c r="D1101" s="5" t="s">
        <v>193</v>
      </c>
      <c r="E1101" s="18">
        <v>21.340199999999999</v>
      </c>
      <c r="F1101" s="8">
        <v>13423.4193</v>
      </c>
      <c r="G1101" s="9">
        <v>16607148</v>
      </c>
      <c r="H1101" s="18">
        <v>1.6999999999999999E-3</v>
      </c>
      <c r="I1101" s="8">
        <v>9.0399999999999994E-2</v>
      </c>
      <c r="J1101" s="9">
        <v>110</v>
      </c>
      <c r="K1101" s="18">
        <v>21.341899999999999</v>
      </c>
      <c r="L1101" s="8">
        <v>13423.509700000001</v>
      </c>
      <c r="M1101" s="9">
        <v>16607258</v>
      </c>
      <c r="N1101" s="29">
        <v>14.6225</v>
      </c>
      <c r="O1101" s="30">
        <v>14.897500000000001</v>
      </c>
      <c r="P1101" s="30">
        <v>12.695</v>
      </c>
      <c r="Q1101" s="30">
        <v>13.97</v>
      </c>
      <c r="R1101" s="31">
        <v>-4.4600000000000001E-2</v>
      </c>
    </row>
    <row r="1102" spans="1:18" x14ac:dyDescent="0.2">
      <c r="A1102" s="11">
        <v>45590</v>
      </c>
      <c r="B1102" s="5" t="s">
        <v>241</v>
      </c>
      <c r="C1102" s="10">
        <v>45566</v>
      </c>
      <c r="D1102" s="5" t="s">
        <v>193</v>
      </c>
      <c r="E1102" s="18">
        <v>230.28569999999999</v>
      </c>
      <c r="F1102" s="8">
        <v>388187.51890000002</v>
      </c>
      <c r="G1102" s="9">
        <v>487467764</v>
      </c>
      <c r="H1102" s="18">
        <v>2.8999999999999998E-3</v>
      </c>
      <c r="I1102" s="8">
        <v>0.1462</v>
      </c>
      <c r="J1102" s="9">
        <v>174</v>
      </c>
      <c r="K1102" s="18">
        <v>230.2886</v>
      </c>
      <c r="L1102" s="8">
        <v>388187.66509999998</v>
      </c>
      <c r="M1102" s="9">
        <v>487467938</v>
      </c>
      <c r="N1102" s="29">
        <v>13.97</v>
      </c>
      <c r="O1102" s="30">
        <v>15.08</v>
      </c>
      <c r="P1102" s="30">
        <v>13.35</v>
      </c>
      <c r="Q1102" s="30">
        <v>14.6325</v>
      </c>
      <c r="R1102" s="31">
        <v>4.7399999999999998E-2</v>
      </c>
    </row>
    <row r="1103" spans="1:18" x14ac:dyDescent="0.2">
      <c r="A1103" s="11">
        <v>45593</v>
      </c>
      <c r="B1103" s="5" t="s">
        <v>244</v>
      </c>
      <c r="C1103" s="10">
        <v>45566</v>
      </c>
      <c r="D1103" s="5" t="s">
        <v>193</v>
      </c>
      <c r="E1103" s="18">
        <v>146.2022</v>
      </c>
      <c r="F1103" s="8">
        <v>167169.2211</v>
      </c>
      <c r="G1103" s="9">
        <v>190583604</v>
      </c>
      <c r="H1103" s="18">
        <v>2.0000000000000001E-4</v>
      </c>
      <c r="I1103" s="8">
        <v>1.1299999999999999E-2</v>
      </c>
      <c r="J1103" s="9">
        <v>14</v>
      </c>
      <c r="K1103" s="18">
        <v>146.20240000000001</v>
      </c>
      <c r="L1103" s="8">
        <v>167169.23240000001</v>
      </c>
      <c r="M1103" s="9">
        <v>190583618</v>
      </c>
      <c r="N1103" s="29">
        <v>14.6325</v>
      </c>
      <c r="O1103" s="30">
        <v>15.477499999999999</v>
      </c>
      <c r="P1103" s="30">
        <v>13.535</v>
      </c>
      <c r="Q1103" s="30">
        <v>14.29</v>
      </c>
      <c r="R1103" s="31">
        <v>-2.3400000000000001E-2</v>
      </c>
    </row>
    <row r="1104" spans="1:18" x14ac:dyDescent="0.2">
      <c r="A1104" s="11">
        <v>45594</v>
      </c>
      <c r="B1104" s="5" t="s">
        <v>242</v>
      </c>
      <c r="C1104" s="10">
        <v>45566</v>
      </c>
      <c r="D1104" s="5" t="s">
        <v>193</v>
      </c>
      <c r="E1104" s="18">
        <v>17.1431</v>
      </c>
      <c r="F1104" s="8">
        <v>5964.0366999999997</v>
      </c>
      <c r="G1104" s="9">
        <v>7391301</v>
      </c>
      <c r="H1104" s="18">
        <v>2.9999999999999997E-4</v>
      </c>
      <c r="I1104" s="8">
        <v>1.7500000000000002E-2</v>
      </c>
      <c r="J1104" s="9">
        <v>22</v>
      </c>
      <c r="K1104" s="18">
        <v>17.1434</v>
      </c>
      <c r="L1104" s="8">
        <v>5964.0541999999996</v>
      </c>
      <c r="M1104" s="9">
        <v>7391323</v>
      </c>
      <c r="N1104" s="29">
        <v>14.29</v>
      </c>
      <c r="O1104" s="30">
        <v>15.0275</v>
      </c>
      <c r="P1104" s="30">
        <v>13.557499999999999</v>
      </c>
      <c r="Q1104" s="30">
        <v>14.515000000000001</v>
      </c>
      <c r="R1104" s="31">
        <v>1.5699999999999999E-2</v>
      </c>
    </row>
    <row r="1105" spans="1:18" x14ac:dyDescent="0.2">
      <c r="A1105" s="11">
        <v>45595</v>
      </c>
      <c r="B1105" s="5" t="s">
        <v>240</v>
      </c>
      <c r="C1105" s="10">
        <v>45566</v>
      </c>
      <c r="D1105" s="5" t="s">
        <v>193</v>
      </c>
      <c r="E1105" s="18">
        <v>19.870200000000001</v>
      </c>
      <c r="F1105" s="8">
        <v>10191.2431</v>
      </c>
      <c r="G1105" s="9">
        <v>12578007</v>
      </c>
      <c r="H1105" s="18">
        <v>1E-4</v>
      </c>
      <c r="I1105" s="8">
        <v>5.1000000000000004E-3</v>
      </c>
      <c r="J1105" s="9">
        <v>6</v>
      </c>
      <c r="K1105" s="18">
        <v>19.8703</v>
      </c>
      <c r="L1105" s="8">
        <v>10191.2482</v>
      </c>
      <c r="M1105" s="9">
        <v>12578013</v>
      </c>
      <c r="N1105" s="29">
        <v>14.515000000000001</v>
      </c>
      <c r="O1105" s="30">
        <v>15.7</v>
      </c>
      <c r="P1105" s="30">
        <v>14.28</v>
      </c>
      <c r="Q1105" s="30">
        <v>15.51</v>
      </c>
      <c r="R1105" s="31">
        <v>6.8500000000000005E-2</v>
      </c>
    </row>
    <row r="1106" spans="1:18" x14ac:dyDescent="0.2">
      <c r="A1106" s="11">
        <v>45596</v>
      </c>
      <c r="B1106" s="5" t="s">
        <v>243</v>
      </c>
      <c r="C1106" s="10">
        <v>45566</v>
      </c>
      <c r="D1106" s="5" t="s">
        <v>193</v>
      </c>
      <c r="E1106" s="18">
        <v>114.0215</v>
      </c>
      <c r="F1106" s="8">
        <v>232969.95819999999</v>
      </c>
      <c r="G1106" s="9">
        <v>292169390</v>
      </c>
      <c r="H1106" s="18">
        <v>1E-4</v>
      </c>
      <c r="I1106" s="8">
        <v>9.4999999999999998E-3</v>
      </c>
      <c r="J1106" s="9">
        <v>11</v>
      </c>
      <c r="K1106" s="18">
        <v>114.02160000000001</v>
      </c>
      <c r="L1106" s="8">
        <v>232969.96770000001</v>
      </c>
      <c r="M1106" s="9">
        <v>292169401</v>
      </c>
      <c r="N1106" s="29">
        <v>15.51</v>
      </c>
      <c r="O1106" s="30">
        <v>16.239999999999998</v>
      </c>
      <c r="P1106" s="30">
        <v>14.6525</v>
      </c>
      <c r="Q1106" s="30">
        <v>15.55</v>
      </c>
      <c r="R1106" s="31">
        <v>2.5999999999999999E-3</v>
      </c>
    </row>
    <row r="1107" spans="1:18" x14ac:dyDescent="0.2">
      <c r="A1107" s="11">
        <v>45597</v>
      </c>
      <c r="B1107" s="5" t="s">
        <v>241</v>
      </c>
      <c r="C1107" s="10">
        <v>45597</v>
      </c>
      <c r="D1107" s="5" t="s">
        <v>193</v>
      </c>
      <c r="E1107" s="18">
        <v>5.6227</v>
      </c>
      <c r="F1107" s="8">
        <v>2940.4789999999998</v>
      </c>
      <c r="G1107" s="9">
        <v>3359966</v>
      </c>
      <c r="H1107" s="18">
        <v>0</v>
      </c>
      <c r="I1107" s="8">
        <v>0</v>
      </c>
      <c r="J1107" s="9">
        <v>0</v>
      </c>
      <c r="K1107" s="18">
        <v>5.6227</v>
      </c>
      <c r="L1107" s="8">
        <v>2940.4789999999998</v>
      </c>
      <c r="M1107" s="9">
        <v>3359966</v>
      </c>
      <c r="N1107" s="29">
        <v>15.55</v>
      </c>
      <c r="O1107" s="30">
        <v>16.125</v>
      </c>
      <c r="P1107" s="30">
        <v>13.6325</v>
      </c>
      <c r="Q1107" s="30">
        <v>15.9025</v>
      </c>
      <c r="R1107" s="31">
        <v>2.2700000000000001E-2</v>
      </c>
    </row>
    <row r="1108" spans="1:18" x14ac:dyDescent="0.2">
      <c r="A1108" s="11">
        <v>45600</v>
      </c>
      <c r="B1108" s="5" t="s">
        <v>244</v>
      </c>
      <c r="C1108" s="10">
        <v>45597</v>
      </c>
      <c r="D1108" s="5" t="s">
        <v>193</v>
      </c>
      <c r="E1108" s="18">
        <v>88.448599999999999</v>
      </c>
      <c r="F1108" s="8">
        <v>132999.0306</v>
      </c>
      <c r="G1108" s="9">
        <v>152100106</v>
      </c>
      <c r="H1108" s="18">
        <v>1E-4</v>
      </c>
      <c r="I1108" s="8">
        <v>1.7899999999999999E-2</v>
      </c>
      <c r="J1108" s="9">
        <v>22</v>
      </c>
      <c r="K1108" s="18">
        <v>88.448700000000002</v>
      </c>
      <c r="L1108" s="8">
        <v>132999.0485</v>
      </c>
      <c r="M1108" s="9">
        <v>152100128</v>
      </c>
      <c r="N1108" s="29">
        <v>15.9025</v>
      </c>
      <c r="O1108" s="30">
        <v>17.600000000000001</v>
      </c>
      <c r="P1108" s="30">
        <v>14.7775</v>
      </c>
      <c r="Q1108" s="30">
        <v>16.6875</v>
      </c>
      <c r="R1108" s="31">
        <v>4.9399999999999999E-2</v>
      </c>
    </row>
    <row r="1109" spans="1:18" x14ac:dyDescent="0.2">
      <c r="A1109" s="11">
        <v>45601</v>
      </c>
      <c r="B1109" s="5" t="s">
        <v>242</v>
      </c>
      <c r="C1109" s="10">
        <v>45597</v>
      </c>
      <c r="D1109" s="5" t="s">
        <v>193</v>
      </c>
      <c r="E1109" s="18">
        <v>13.1409</v>
      </c>
      <c r="F1109" s="8">
        <v>2730.9911000000002</v>
      </c>
      <c r="G1109" s="9">
        <v>3410655</v>
      </c>
      <c r="H1109" s="18">
        <v>2.0000000000000001E-4</v>
      </c>
      <c r="I1109" s="8">
        <v>1.3599999999999999E-2</v>
      </c>
      <c r="J1109" s="9">
        <v>15</v>
      </c>
      <c r="K1109" s="18">
        <v>13.1411</v>
      </c>
      <c r="L1109" s="8">
        <v>2731.0047</v>
      </c>
      <c r="M1109" s="9">
        <v>3410670</v>
      </c>
      <c r="N1109" s="29">
        <v>16.6875</v>
      </c>
      <c r="O1109" s="30">
        <v>19.02</v>
      </c>
      <c r="P1109" s="30">
        <v>15.795</v>
      </c>
      <c r="Q1109" s="30">
        <v>16.122499999999999</v>
      </c>
      <c r="R1109" s="31">
        <v>-3.39E-2</v>
      </c>
    </row>
    <row r="1110" spans="1:18" x14ac:dyDescent="0.2">
      <c r="A1110" s="11">
        <v>45602</v>
      </c>
      <c r="B1110" s="5" t="s">
        <v>240</v>
      </c>
      <c r="C1110" s="10">
        <v>45597</v>
      </c>
      <c r="D1110" s="5" t="s">
        <v>193</v>
      </c>
      <c r="E1110" s="18">
        <v>19.267499999999998</v>
      </c>
      <c r="F1110" s="8">
        <v>6516.2817999999997</v>
      </c>
      <c r="G1110" s="9">
        <v>8067759</v>
      </c>
      <c r="H1110" s="18">
        <v>1E-4</v>
      </c>
      <c r="I1110" s="8">
        <v>0.01</v>
      </c>
      <c r="J1110" s="9">
        <v>13</v>
      </c>
      <c r="K1110" s="18">
        <v>19.267600000000002</v>
      </c>
      <c r="L1110" s="8">
        <v>6516.2918</v>
      </c>
      <c r="M1110" s="9">
        <v>8067772</v>
      </c>
      <c r="N1110" s="29">
        <v>16.122499999999999</v>
      </c>
      <c r="O1110" s="30">
        <v>20.75</v>
      </c>
      <c r="P1110" s="30">
        <v>14.7125</v>
      </c>
      <c r="Q1110" s="30">
        <v>14.8675</v>
      </c>
      <c r="R1110" s="31">
        <v>-7.7799999999999994E-2</v>
      </c>
    </row>
    <row r="1111" spans="1:18" x14ac:dyDescent="0.2">
      <c r="A1111" s="11">
        <v>45603</v>
      </c>
      <c r="B1111" s="5" t="s">
        <v>243</v>
      </c>
      <c r="C1111" s="10">
        <v>45597</v>
      </c>
      <c r="D1111" s="5" t="s">
        <v>193</v>
      </c>
      <c r="E1111" s="18">
        <v>27.089500000000001</v>
      </c>
      <c r="F1111" s="8">
        <v>16105.468500000001</v>
      </c>
      <c r="G1111" s="9">
        <v>20031153</v>
      </c>
      <c r="H1111" s="18">
        <v>0</v>
      </c>
      <c r="I1111" s="8">
        <v>8.9999999999999998E-4</v>
      </c>
      <c r="J1111" s="9">
        <v>1</v>
      </c>
      <c r="K1111" s="18">
        <v>27.089500000000001</v>
      </c>
      <c r="L1111" s="8">
        <v>16105.4694</v>
      </c>
      <c r="M1111" s="9">
        <v>20031154</v>
      </c>
      <c r="N1111" s="29">
        <v>14.8675</v>
      </c>
      <c r="O1111" s="30">
        <v>15.522500000000001</v>
      </c>
      <c r="P1111" s="30">
        <v>14.2675</v>
      </c>
      <c r="Q1111" s="30">
        <v>14.94</v>
      </c>
      <c r="R1111" s="31">
        <v>4.8999999999999998E-3</v>
      </c>
    </row>
    <row r="1112" spans="1:18" x14ac:dyDescent="0.2">
      <c r="A1112" s="11">
        <v>45604</v>
      </c>
      <c r="B1112" s="5" t="s">
        <v>241</v>
      </c>
      <c r="C1112" s="10">
        <v>45597</v>
      </c>
      <c r="D1112" s="5" t="s">
        <v>193</v>
      </c>
      <c r="E1112" s="18">
        <v>170.61359999999999</v>
      </c>
      <c r="F1112" s="8">
        <v>360837.41580000002</v>
      </c>
      <c r="G1112" s="9">
        <v>453289926</v>
      </c>
      <c r="H1112" s="18">
        <v>1E-4</v>
      </c>
      <c r="I1112" s="8">
        <v>1.44E-2</v>
      </c>
      <c r="J1112" s="9">
        <v>20</v>
      </c>
      <c r="K1112" s="18">
        <v>170.61369999999999</v>
      </c>
      <c r="L1112" s="8">
        <v>360837.4302</v>
      </c>
      <c r="M1112" s="9">
        <v>453289946</v>
      </c>
      <c r="N1112" s="29">
        <v>14.94</v>
      </c>
      <c r="O1112" s="30">
        <v>15.725</v>
      </c>
      <c r="P1112" s="30">
        <v>14.3925</v>
      </c>
      <c r="Q1112" s="30">
        <v>14.47</v>
      </c>
      <c r="R1112" s="31">
        <v>-3.15E-2</v>
      </c>
    </row>
    <row r="1113" spans="1:18" x14ac:dyDescent="0.2">
      <c r="A1113" s="11">
        <v>45607</v>
      </c>
      <c r="B1113" s="5" t="s">
        <v>244</v>
      </c>
      <c r="C1113" s="10">
        <v>45597</v>
      </c>
      <c r="D1113" s="5" t="s">
        <v>193</v>
      </c>
      <c r="E1113" s="18">
        <v>131.3432</v>
      </c>
      <c r="F1113" s="8">
        <v>176939.69</v>
      </c>
      <c r="G1113" s="9">
        <v>199662075</v>
      </c>
      <c r="H1113" s="18">
        <v>0</v>
      </c>
      <c r="I1113" s="8">
        <v>2.3599999999999999E-2</v>
      </c>
      <c r="J1113" s="9">
        <v>30</v>
      </c>
      <c r="K1113" s="18">
        <v>131.3432</v>
      </c>
      <c r="L1113" s="8">
        <v>176939.71359999999</v>
      </c>
      <c r="M1113" s="9">
        <v>199662105</v>
      </c>
      <c r="N1113" s="29">
        <v>14.47</v>
      </c>
      <c r="O1113" s="30">
        <v>15.47</v>
      </c>
      <c r="P1113" s="30">
        <v>13.1175</v>
      </c>
      <c r="Q1113" s="30">
        <v>14.27</v>
      </c>
      <c r="R1113" s="31">
        <v>-1.38E-2</v>
      </c>
    </row>
    <row r="1114" spans="1:18" x14ac:dyDescent="0.2">
      <c r="A1114" s="11">
        <v>45608</v>
      </c>
      <c r="B1114" s="5" t="s">
        <v>242</v>
      </c>
      <c r="C1114" s="10">
        <v>45597</v>
      </c>
      <c r="D1114" s="5" t="s">
        <v>193</v>
      </c>
      <c r="E1114" s="18">
        <v>15.8405</v>
      </c>
      <c r="F1114" s="8">
        <v>6120.1550999999999</v>
      </c>
      <c r="G1114" s="9">
        <v>7646496</v>
      </c>
      <c r="H1114" s="18">
        <v>2.0000000000000001E-4</v>
      </c>
      <c r="I1114" s="8">
        <v>2.5499999999999998E-2</v>
      </c>
      <c r="J1114" s="9">
        <v>31</v>
      </c>
      <c r="K1114" s="18">
        <v>15.8407</v>
      </c>
      <c r="L1114" s="8">
        <v>6120.1805999999997</v>
      </c>
      <c r="M1114" s="9">
        <v>7646527</v>
      </c>
      <c r="N1114" s="29">
        <v>14.27</v>
      </c>
      <c r="O1114" s="30">
        <v>14.8375</v>
      </c>
      <c r="P1114" s="30">
        <v>12.74</v>
      </c>
      <c r="Q1114" s="30">
        <v>14.59</v>
      </c>
      <c r="R1114" s="31">
        <v>2.24E-2</v>
      </c>
    </row>
    <row r="1115" spans="1:18" x14ac:dyDescent="0.2">
      <c r="A1115" s="11">
        <v>45609</v>
      </c>
      <c r="B1115" s="5" t="s">
        <v>240</v>
      </c>
      <c r="C1115" s="10">
        <v>45597</v>
      </c>
      <c r="D1115" s="5" t="s">
        <v>193</v>
      </c>
      <c r="E1115" s="18">
        <v>26.358799999999999</v>
      </c>
      <c r="F1115" s="8">
        <v>12593.958199999999</v>
      </c>
      <c r="G1115" s="9">
        <v>15906088</v>
      </c>
      <c r="H1115" s="18">
        <v>2.0000000000000001E-4</v>
      </c>
      <c r="I1115" s="8">
        <v>4.2900000000000001E-2</v>
      </c>
      <c r="J1115" s="9">
        <v>50</v>
      </c>
      <c r="K1115" s="18">
        <v>26.359000000000002</v>
      </c>
      <c r="L1115" s="8">
        <v>12594.001099999999</v>
      </c>
      <c r="M1115" s="9">
        <v>15906138</v>
      </c>
      <c r="N1115" s="29">
        <v>14.59</v>
      </c>
      <c r="O1115" s="30">
        <v>15.865</v>
      </c>
      <c r="P1115" s="30">
        <v>13.932499999999999</v>
      </c>
      <c r="Q1115" s="30">
        <v>15.435</v>
      </c>
      <c r="R1115" s="31">
        <v>5.79E-2</v>
      </c>
    </row>
    <row r="1116" spans="1:18" x14ac:dyDescent="0.2">
      <c r="A1116" s="11">
        <v>45610</v>
      </c>
      <c r="B1116" s="5" t="s">
        <v>243</v>
      </c>
      <c r="C1116" s="10">
        <v>45597</v>
      </c>
      <c r="D1116" s="5" t="s">
        <v>193</v>
      </c>
      <c r="E1116" s="18">
        <v>120.2623</v>
      </c>
      <c r="F1116" s="8">
        <v>220659.3934</v>
      </c>
      <c r="G1116" s="9">
        <v>283548371</v>
      </c>
      <c r="H1116" s="18">
        <v>1.1000000000000001E-3</v>
      </c>
      <c r="I1116" s="8">
        <v>0.1356</v>
      </c>
      <c r="J1116" s="9">
        <v>158</v>
      </c>
      <c r="K1116" s="18">
        <v>120.2634</v>
      </c>
      <c r="L1116" s="8">
        <v>220659.52900000001</v>
      </c>
      <c r="M1116" s="9">
        <v>283548529</v>
      </c>
      <c r="N1116" s="29">
        <v>15.435</v>
      </c>
      <c r="O1116" s="30">
        <v>15.685</v>
      </c>
      <c r="P1116" s="30">
        <v>13.407500000000001</v>
      </c>
      <c r="Q1116" s="30">
        <v>14.775</v>
      </c>
      <c r="R1116" s="31">
        <v>-4.2799999999999998E-2</v>
      </c>
    </row>
    <row r="1117" spans="1:18" x14ac:dyDescent="0.2">
      <c r="A1117" s="11">
        <v>45614</v>
      </c>
      <c r="B1117" s="5" t="s">
        <v>244</v>
      </c>
      <c r="C1117" s="10">
        <v>45597</v>
      </c>
      <c r="D1117" s="5" t="s">
        <v>193</v>
      </c>
      <c r="E1117" s="18">
        <v>92.9178</v>
      </c>
      <c r="F1117" s="8">
        <v>147071.8849</v>
      </c>
      <c r="G1117" s="9">
        <v>171389193</v>
      </c>
      <c r="H1117" s="18">
        <v>1E-4</v>
      </c>
      <c r="I1117" s="8">
        <v>4.3E-3</v>
      </c>
      <c r="J1117" s="9">
        <v>6</v>
      </c>
      <c r="K1117" s="18">
        <v>92.917900000000003</v>
      </c>
      <c r="L1117" s="8">
        <v>147071.88920000001</v>
      </c>
      <c r="M1117" s="9">
        <v>171389199</v>
      </c>
      <c r="N1117" s="29">
        <v>14.775</v>
      </c>
      <c r="O1117" s="30">
        <v>16.579999999999998</v>
      </c>
      <c r="P1117" s="30">
        <v>13.755000000000001</v>
      </c>
      <c r="Q1117" s="30">
        <v>15.1675</v>
      </c>
      <c r="R1117" s="31">
        <v>2.6599999999999999E-2</v>
      </c>
    </row>
    <row r="1118" spans="1:18" x14ac:dyDescent="0.2">
      <c r="A1118" s="11">
        <v>45615</v>
      </c>
      <c r="B1118" s="5" t="s">
        <v>242</v>
      </c>
      <c r="C1118" s="10">
        <v>45597</v>
      </c>
      <c r="D1118" s="5" t="s">
        <v>193</v>
      </c>
      <c r="E1118" s="18">
        <v>28.1631</v>
      </c>
      <c r="F1118" s="8">
        <v>9558.3207999999995</v>
      </c>
      <c r="G1118" s="9">
        <v>12174295</v>
      </c>
      <c r="H1118" s="18">
        <v>1E-4</v>
      </c>
      <c r="I1118" s="8">
        <v>5.7000000000000002E-3</v>
      </c>
      <c r="J1118" s="9">
        <v>8</v>
      </c>
      <c r="K1118" s="18">
        <v>28.1632</v>
      </c>
      <c r="L1118" s="8">
        <v>9558.3264999999992</v>
      </c>
      <c r="M1118" s="9">
        <v>12174303</v>
      </c>
      <c r="N1118" s="29">
        <v>15.1675</v>
      </c>
      <c r="O1118" s="30">
        <v>16.184999999999999</v>
      </c>
      <c r="P1118" s="30">
        <v>12.7325</v>
      </c>
      <c r="Q1118" s="30">
        <v>15.6625</v>
      </c>
      <c r="R1118" s="31">
        <v>3.2599999999999997E-2</v>
      </c>
    </row>
    <row r="1119" spans="1:18" x14ac:dyDescent="0.2">
      <c r="A1119" s="11">
        <v>45617</v>
      </c>
      <c r="B1119" s="5" t="s">
        <v>243</v>
      </c>
      <c r="C1119" s="10">
        <v>45597</v>
      </c>
      <c r="D1119" s="5" t="s">
        <v>193</v>
      </c>
      <c r="E1119" s="18">
        <v>32.198</v>
      </c>
      <c r="F1119" s="8">
        <v>17105.740099999999</v>
      </c>
      <c r="G1119" s="9">
        <v>21934458</v>
      </c>
      <c r="H1119" s="18">
        <v>1E-4</v>
      </c>
      <c r="I1119" s="8">
        <v>1.03E-2</v>
      </c>
      <c r="J1119" s="9">
        <v>17</v>
      </c>
      <c r="K1119" s="18">
        <v>32.198099999999997</v>
      </c>
      <c r="L1119" s="8">
        <v>17105.750400000001</v>
      </c>
      <c r="M1119" s="9">
        <v>21934475</v>
      </c>
      <c r="N1119" s="29">
        <v>15.6625</v>
      </c>
      <c r="O1119" s="30">
        <v>16.78</v>
      </c>
      <c r="P1119" s="30">
        <v>14.8375</v>
      </c>
      <c r="Q1119" s="30">
        <v>15.99</v>
      </c>
      <c r="R1119" s="31">
        <v>2.0899999999999998E-2</v>
      </c>
    </row>
    <row r="1120" spans="1:18" x14ac:dyDescent="0.2">
      <c r="A1120" s="11">
        <v>45618</v>
      </c>
      <c r="B1120" s="5" t="s">
        <v>241</v>
      </c>
      <c r="C1120" s="10">
        <v>45597</v>
      </c>
      <c r="D1120" s="5" t="s">
        <v>193</v>
      </c>
      <c r="E1120" s="18">
        <v>329.00760000000002</v>
      </c>
      <c r="F1120" s="8">
        <v>337377.71</v>
      </c>
      <c r="G1120" s="9">
        <v>430118394</v>
      </c>
      <c r="H1120" s="18">
        <v>2.0000000000000001E-4</v>
      </c>
      <c r="I1120" s="8">
        <v>8.8000000000000005E-3</v>
      </c>
      <c r="J1120" s="9">
        <v>12</v>
      </c>
      <c r="K1120" s="18">
        <v>329.00779999999997</v>
      </c>
      <c r="L1120" s="8">
        <v>337377.71879999997</v>
      </c>
      <c r="M1120" s="9">
        <v>430118406</v>
      </c>
      <c r="N1120" s="29">
        <v>15.99</v>
      </c>
      <c r="O1120" s="30">
        <v>18.670000000000002</v>
      </c>
      <c r="P1120" s="30">
        <v>12.7525</v>
      </c>
      <c r="Q1120" s="30">
        <v>16.0975</v>
      </c>
      <c r="R1120" s="31">
        <v>6.7000000000000002E-3</v>
      </c>
    </row>
    <row r="1121" spans="1:18" x14ac:dyDescent="0.2">
      <c r="A1121" s="11">
        <v>45621</v>
      </c>
      <c r="B1121" s="5" t="s">
        <v>244</v>
      </c>
      <c r="C1121" s="10">
        <v>45597</v>
      </c>
      <c r="D1121" s="5" t="s">
        <v>193</v>
      </c>
      <c r="E1121" s="18">
        <v>116.0909</v>
      </c>
      <c r="F1121" s="8">
        <v>163646.39309999999</v>
      </c>
      <c r="G1121" s="9">
        <v>184294162</v>
      </c>
      <c r="H1121" s="18">
        <v>2.0000000000000001E-4</v>
      </c>
      <c r="I1121" s="8">
        <v>1.9E-2</v>
      </c>
      <c r="J1121" s="9">
        <v>28</v>
      </c>
      <c r="K1121" s="18">
        <v>116.0911</v>
      </c>
      <c r="L1121" s="8">
        <v>163646.41209999999</v>
      </c>
      <c r="M1121" s="9">
        <v>184294190</v>
      </c>
      <c r="N1121" s="29">
        <v>16.0975</v>
      </c>
      <c r="O1121" s="30">
        <v>16.864999999999998</v>
      </c>
      <c r="P1121" s="30">
        <v>13.63</v>
      </c>
      <c r="Q1121" s="30">
        <v>15.3025</v>
      </c>
      <c r="R1121" s="31">
        <v>-4.9399999999999999E-2</v>
      </c>
    </row>
    <row r="1122" spans="1:18" x14ac:dyDescent="0.2">
      <c r="A1122" s="11">
        <v>45622</v>
      </c>
      <c r="B1122" s="5" t="s">
        <v>242</v>
      </c>
      <c r="C1122" s="10">
        <v>45597</v>
      </c>
      <c r="D1122" s="5" t="s">
        <v>193</v>
      </c>
      <c r="E1122" s="18">
        <v>18.377500000000001</v>
      </c>
      <c r="F1122" s="8">
        <v>5357.3915999999999</v>
      </c>
      <c r="G1122" s="9">
        <v>6677075</v>
      </c>
      <c r="H1122" s="18">
        <v>4.0000000000000002E-4</v>
      </c>
      <c r="I1122" s="8">
        <v>1.8800000000000001E-2</v>
      </c>
      <c r="J1122" s="9">
        <v>25</v>
      </c>
      <c r="K1122" s="18">
        <v>18.3779</v>
      </c>
      <c r="L1122" s="8">
        <v>5357.4103999999998</v>
      </c>
      <c r="M1122" s="9">
        <v>6677100</v>
      </c>
      <c r="N1122" s="29">
        <v>15.3025</v>
      </c>
      <c r="O1122" s="30">
        <v>16.260000000000002</v>
      </c>
      <c r="P1122" s="30">
        <v>13.8725</v>
      </c>
      <c r="Q1122" s="30">
        <v>15.305</v>
      </c>
      <c r="R1122" s="31">
        <v>2.0000000000000001E-4</v>
      </c>
    </row>
    <row r="1123" spans="1:18" x14ac:dyDescent="0.2">
      <c r="A1123" s="11">
        <v>45623</v>
      </c>
      <c r="B1123" s="5" t="s">
        <v>240</v>
      </c>
      <c r="C1123" s="10">
        <v>45597</v>
      </c>
      <c r="D1123" s="5" t="s">
        <v>193</v>
      </c>
      <c r="E1123" s="18">
        <v>19.1861</v>
      </c>
      <c r="F1123" s="8">
        <v>7573.4023999999999</v>
      </c>
      <c r="G1123" s="9">
        <v>9427869</v>
      </c>
      <c r="H1123" s="18">
        <v>4.0000000000000002E-4</v>
      </c>
      <c r="I1123" s="8">
        <v>2.69E-2</v>
      </c>
      <c r="J1123" s="9">
        <v>34</v>
      </c>
      <c r="K1123" s="18">
        <v>19.186499999999999</v>
      </c>
      <c r="L1123" s="8">
        <v>7573.4292999999998</v>
      </c>
      <c r="M1123" s="9">
        <v>9427903</v>
      </c>
      <c r="N1123" s="29">
        <v>15.305</v>
      </c>
      <c r="O1123" s="30">
        <v>15.305</v>
      </c>
      <c r="P1123" s="30">
        <v>13.244999999999999</v>
      </c>
      <c r="Q1123" s="30">
        <v>14.625</v>
      </c>
      <c r="R1123" s="31">
        <v>-4.4400000000000002E-2</v>
      </c>
    </row>
    <row r="1124" spans="1:18" x14ac:dyDescent="0.2">
      <c r="A1124" s="11">
        <v>45624</v>
      </c>
      <c r="B1124" s="5" t="s">
        <v>243</v>
      </c>
      <c r="C1124" s="10">
        <v>45597</v>
      </c>
      <c r="D1124" s="5" t="s">
        <v>193</v>
      </c>
      <c r="E1124" s="18">
        <v>63.796199999999999</v>
      </c>
      <c r="F1124" s="8">
        <v>29116.457999999999</v>
      </c>
      <c r="G1124" s="9">
        <v>36401813</v>
      </c>
      <c r="H1124" s="18">
        <v>2.0000000000000001E-4</v>
      </c>
      <c r="I1124" s="8">
        <v>1.46E-2</v>
      </c>
      <c r="J1124" s="9">
        <v>16</v>
      </c>
      <c r="K1124" s="18">
        <v>63.796399999999998</v>
      </c>
      <c r="L1124" s="8">
        <v>29116.472600000001</v>
      </c>
      <c r="M1124" s="9">
        <v>36401829</v>
      </c>
      <c r="N1124" s="29">
        <v>14.625</v>
      </c>
      <c r="O1124" s="30">
        <v>15.5625</v>
      </c>
      <c r="P1124" s="30">
        <v>14.27</v>
      </c>
      <c r="Q1124" s="30">
        <v>15.205</v>
      </c>
      <c r="R1124" s="31">
        <v>3.9699999999999999E-2</v>
      </c>
    </row>
    <row r="1125" spans="1:18" x14ac:dyDescent="0.2">
      <c r="A1125" s="11">
        <v>45625</v>
      </c>
      <c r="B1125" s="5" t="s">
        <v>241</v>
      </c>
      <c r="C1125" s="10">
        <v>45597</v>
      </c>
      <c r="D1125" s="5" t="s">
        <v>193</v>
      </c>
      <c r="E1125" s="18">
        <v>243.95310000000001</v>
      </c>
      <c r="F1125" s="8">
        <v>375371.20380000002</v>
      </c>
      <c r="G1125" s="9">
        <v>470690191</v>
      </c>
      <c r="H1125" s="18">
        <v>0</v>
      </c>
      <c r="I1125" s="8">
        <v>0</v>
      </c>
      <c r="J1125" s="9">
        <v>0</v>
      </c>
      <c r="K1125" s="18">
        <v>243.95310000000001</v>
      </c>
      <c r="L1125" s="8">
        <v>375371.20380000002</v>
      </c>
      <c r="M1125" s="9">
        <v>470690191</v>
      </c>
      <c r="N1125" s="29">
        <v>15.205</v>
      </c>
      <c r="O1125" s="30">
        <v>15.4575</v>
      </c>
      <c r="P1125" s="30">
        <v>14.3325</v>
      </c>
      <c r="Q1125" s="30">
        <v>14.425000000000001</v>
      </c>
      <c r="R1125" s="31">
        <v>-5.1299999999999998E-2</v>
      </c>
    </row>
    <row r="1126" spans="1:18" x14ac:dyDescent="0.2">
      <c r="A1126" s="11">
        <v>45628</v>
      </c>
      <c r="B1126" s="5" t="s">
        <v>244</v>
      </c>
      <c r="C1126" s="10">
        <v>45627</v>
      </c>
      <c r="D1126" s="5" t="s">
        <v>193</v>
      </c>
      <c r="E1126" s="18">
        <v>44.626399999999997</v>
      </c>
      <c r="F1126" s="8">
        <v>11235.9359</v>
      </c>
      <c r="G1126" s="9">
        <v>13982910</v>
      </c>
      <c r="H1126" s="18">
        <v>0</v>
      </c>
      <c r="I1126" s="8">
        <v>6.9999999999999999E-4</v>
      </c>
      <c r="J1126" s="9">
        <v>1</v>
      </c>
      <c r="K1126" s="18">
        <v>44.626399999999997</v>
      </c>
      <c r="L1126" s="8">
        <v>11235.936600000001</v>
      </c>
      <c r="M1126" s="9">
        <v>13982911</v>
      </c>
      <c r="N1126" s="29">
        <v>14.425000000000001</v>
      </c>
      <c r="O1126" s="30">
        <v>15.08</v>
      </c>
      <c r="P1126" s="30">
        <v>13.3125</v>
      </c>
      <c r="Q1126" s="30">
        <v>14.7</v>
      </c>
      <c r="R1126" s="31">
        <v>1.9099999999999999E-2</v>
      </c>
    </row>
    <row r="1127" spans="1:18" x14ac:dyDescent="0.2">
      <c r="A1127" s="11">
        <v>45629</v>
      </c>
      <c r="B1127" s="5" t="s">
        <v>242</v>
      </c>
      <c r="C1127" s="10">
        <v>45627</v>
      </c>
      <c r="D1127" s="5" t="s">
        <v>193</v>
      </c>
      <c r="E1127" s="18">
        <v>45.464599999999997</v>
      </c>
      <c r="F1127" s="8">
        <v>12315.5232</v>
      </c>
      <c r="G1127" s="9">
        <v>15225388</v>
      </c>
      <c r="H1127" s="18">
        <v>0</v>
      </c>
      <c r="I1127" s="8">
        <v>5.4999999999999997E-3</v>
      </c>
      <c r="J1127" s="9">
        <v>7</v>
      </c>
      <c r="K1127" s="18">
        <v>45.464599999999997</v>
      </c>
      <c r="L1127" s="8">
        <v>12315.528700000001</v>
      </c>
      <c r="M1127" s="9">
        <v>15225395</v>
      </c>
      <c r="N1127" s="29">
        <v>14.7</v>
      </c>
      <c r="O1127" s="30">
        <v>14.89</v>
      </c>
      <c r="P1127" s="30">
        <v>14.234999999999999</v>
      </c>
      <c r="Q1127" s="30">
        <v>14.3725</v>
      </c>
      <c r="R1127" s="31">
        <v>-2.23E-2</v>
      </c>
    </row>
    <row r="1128" spans="1:18" x14ac:dyDescent="0.2">
      <c r="A1128" s="11">
        <v>45630</v>
      </c>
      <c r="B1128" s="5" t="s">
        <v>240</v>
      </c>
      <c r="C1128" s="10">
        <v>45627</v>
      </c>
      <c r="D1128" s="5" t="s">
        <v>193</v>
      </c>
      <c r="E1128" s="18">
        <v>54.354100000000003</v>
      </c>
      <c r="F1128" s="8">
        <v>17615.222099999999</v>
      </c>
      <c r="G1128" s="9">
        <v>21717198</v>
      </c>
      <c r="H1128" s="18">
        <v>0</v>
      </c>
      <c r="I1128" s="8">
        <v>6.0000000000000001E-3</v>
      </c>
      <c r="J1128" s="9">
        <v>8</v>
      </c>
      <c r="K1128" s="18">
        <v>54.354100000000003</v>
      </c>
      <c r="L1128" s="8">
        <v>17615.2281</v>
      </c>
      <c r="M1128" s="9">
        <v>21717206</v>
      </c>
      <c r="N1128" s="29">
        <v>14.3725</v>
      </c>
      <c r="O1128" s="30">
        <v>14.797499999999999</v>
      </c>
      <c r="P1128" s="30">
        <v>14.11</v>
      </c>
      <c r="Q1128" s="30">
        <v>14.45</v>
      </c>
      <c r="R1128" s="31">
        <v>5.4000000000000003E-3</v>
      </c>
    </row>
    <row r="1129" spans="1:18" x14ac:dyDescent="0.2">
      <c r="A1129" s="11">
        <v>45631</v>
      </c>
      <c r="B1129" s="5" t="s">
        <v>243</v>
      </c>
      <c r="C1129" s="10">
        <v>45627</v>
      </c>
      <c r="D1129" s="5" t="s">
        <v>193</v>
      </c>
      <c r="E1129" s="18">
        <v>80.528800000000004</v>
      </c>
      <c r="F1129" s="8">
        <v>28559.4051</v>
      </c>
      <c r="G1129" s="9">
        <v>35072966</v>
      </c>
      <c r="H1129" s="18">
        <v>1E-4</v>
      </c>
      <c r="I1129" s="8">
        <v>5.4000000000000003E-3</v>
      </c>
      <c r="J1129" s="9">
        <v>7</v>
      </c>
      <c r="K1129" s="18">
        <v>80.528899999999993</v>
      </c>
      <c r="L1129" s="8">
        <v>28559.410500000002</v>
      </c>
      <c r="M1129" s="9">
        <v>35072973</v>
      </c>
      <c r="N1129" s="29">
        <v>14.45</v>
      </c>
      <c r="O1129" s="30">
        <v>15.705</v>
      </c>
      <c r="P1129" s="30">
        <v>14.055</v>
      </c>
      <c r="Q1129" s="30">
        <v>14.5275</v>
      </c>
      <c r="R1129" s="31">
        <v>5.4000000000000003E-3</v>
      </c>
    </row>
    <row r="1130" spans="1:18" x14ac:dyDescent="0.2">
      <c r="A1130" s="11">
        <v>45632</v>
      </c>
      <c r="B1130" s="5" t="s">
        <v>241</v>
      </c>
      <c r="C1130" s="10">
        <v>45627</v>
      </c>
      <c r="D1130" s="5" t="s">
        <v>193</v>
      </c>
      <c r="E1130" s="18">
        <v>192.76519999999999</v>
      </c>
      <c r="F1130" s="8">
        <v>330794.4277</v>
      </c>
      <c r="G1130" s="9">
        <v>404748337</v>
      </c>
      <c r="H1130" s="18">
        <v>0</v>
      </c>
      <c r="I1130" s="8">
        <v>2.5000000000000001E-3</v>
      </c>
      <c r="J1130" s="9">
        <v>3</v>
      </c>
      <c r="K1130" s="18">
        <v>192.76519999999999</v>
      </c>
      <c r="L1130" s="8">
        <v>330794.4302</v>
      </c>
      <c r="M1130" s="9">
        <v>404748340</v>
      </c>
      <c r="N1130" s="29">
        <v>14.5275</v>
      </c>
      <c r="O1130" s="30">
        <v>15.022500000000001</v>
      </c>
      <c r="P1130" s="30">
        <v>14.045</v>
      </c>
      <c r="Q1130" s="30">
        <v>14.14</v>
      </c>
      <c r="R1130" s="31">
        <v>-2.6700000000000002E-2</v>
      </c>
    </row>
    <row r="1131" spans="1:18" x14ac:dyDescent="0.2">
      <c r="A1131" s="11">
        <v>45635</v>
      </c>
      <c r="B1131" s="5" t="s">
        <v>244</v>
      </c>
      <c r="C1131" s="10">
        <v>45627</v>
      </c>
      <c r="D1131" s="5" t="s">
        <v>193</v>
      </c>
      <c r="E1131" s="18">
        <v>28.146799999999999</v>
      </c>
      <c r="F1131" s="8">
        <v>7121.4372000000003</v>
      </c>
      <c r="G1131" s="9">
        <v>8692833</v>
      </c>
      <c r="H1131" s="18">
        <v>1E-4</v>
      </c>
      <c r="I1131" s="8">
        <v>1.1900000000000001E-2</v>
      </c>
      <c r="J1131" s="9">
        <v>17</v>
      </c>
      <c r="K1131" s="18">
        <v>28.146899999999999</v>
      </c>
      <c r="L1131" s="8">
        <v>7121.4490999999998</v>
      </c>
      <c r="M1131" s="9">
        <v>8692850</v>
      </c>
      <c r="N1131" s="29">
        <v>14.14</v>
      </c>
      <c r="O1131" s="30">
        <v>14.635</v>
      </c>
      <c r="P1131" s="30">
        <v>13.45</v>
      </c>
      <c r="Q1131" s="30">
        <v>14.1075</v>
      </c>
      <c r="R1131" s="31">
        <v>-2.3E-3</v>
      </c>
    </row>
    <row r="1132" spans="1:18" x14ac:dyDescent="0.2">
      <c r="A1132" s="11">
        <v>45636</v>
      </c>
      <c r="B1132" s="5" t="s">
        <v>242</v>
      </c>
      <c r="C1132" s="10">
        <v>45627</v>
      </c>
      <c r="D1132" s="5" t="s">
        <v>193</v>
      </c>
      <c r="E1132" s="18">
        <v>33.221200000000003</v>
      </c>
      <c r="F1132" s="8">
        <v>10467.8552</v>
      </c>
      <c r="G1132" s="9">
        <v>12799759</v>
      </c>
      <c r="H1132" s="18">
        <v>0</v>
      </c>
      <c r="I1132" s="8">
        <v>1.6500000000000001E-2</v>
      </c>
      <c r="J1132" s="9">
        <v>22</v>
      </c>
      <c r="K1132" s="18">
        <v>33.221200000000003</v>
      </c>
      <c r="L1132" s="8">
        <v>10467.8717</v>
      </c>
      <c r="M1132" s="9">
        <v>12799781</v>
      </c>
      <c r="N1132" s="29">
        <v>14.1075</v>
      </c>
      <c r="O1132" s="30">
        <v>14.672499999999999</v>
      </c>
      <c r="P1132" s="30">
        <v>13.6975</v>
      </c>
      <c r="Q1132" s="30">
        <v>13.7775</v>
      </c>
      <c r="R1132" s="31">
        <v>-2.3400000000000001E-2</v>
      </c>
    </row>
    <row r="1133" spans="1:18" x14ac:dyDescent="0.2">
      <c r="A1133" s="11">
        <v>45637</v>
      </c>
      <c r="B1133" s="5" t="s">
        <v>240</v>
      </c>
      <c r="C1133" s="10">
        <v>45627</v>
      </c>
      <c r="D1133" s="5" t="s">
        <v>193</v>
      </c>
      <c r="E1133" s="18">
        <v>30.462599999999998</v>
      </c>
      <c r="F1133" s="8">
        <v>12722.073700000001</v>
      </c>
      <c r="G1133" s="9">
        <v>15544754</v>
      </c>
      <c r="H1133" s="18">
        <v>2.0000000000000001E-4</v>
      </c>
      <c r="I1133" s="8">
        <v>2.01E-2</v>
      </c>
      <c r="J1133" s="9">
        <v>27</v>
      </c>
      <c r="K1133" s="18">
        <v>30.462800000000001</v>
      </c>
      <c r="L1133" s="8">
        <v>12722.093800000001</v>
      </c>
      <c r="M1133" s="9">
        <v>15544781</v>
      </c>
      <c r="N1133" s="29">
        <v>13.7775</v>
      </c>
      <c r="O1133" s="30">
        <v>14.11</v>
      </c>
      <c r="P1133" s="30">
        <v>13.175000000000001</v>
      </c>
      <c r="Q1133" s="30">
        <v>13.2675</v>
      </c>
      <c r="R1133" s="31">
        <v>-3.6999999999999998E-2</v>
      </c>
    </row>
    <row r="1134" spans="1:18" x14ac:dyDescent="0.2">
      <c r="A1134" s="11">
        <v>45638</v>
      </c>
      <c r="B1134" s="5" t="s">
        <v>243</v>
      </c>
      <c r="C1134" s="10">
        <v>45627</v>
      </c>
      <c r="D1134" s="5" t="s">
        <v>193</v>
      </c>
      <c r="E1134" s="18">
        <v>34.020000000000003</v>
      </c>
      <c r="F1134" s="8">
        <v>20338.401699999999</v>
      </c>
      <c r="G1134" s="9">
        <v>24908010</v>
      </c>
      <c r="H1134" s="18">
        <v>5.0000000000000001E-4</v>
      </c>
      <c r="I1134" s="8">
        <v>3.5099999999999999E-2</v>
      </c>
      <c r="J1134" s="9">
        <v>47</v>
      </c>
      <c r="K1134" s="18">
        <v>34.020499999999998</v>
      </c>
      <c r="L1134" s="8">
        <v>20338.436799999999</v>
      </c>
      <c r="M1134" s="9">
        <v>24908057</v>
      </c>
      <c r="N1134" s="29">
        <v>13.2675</v>
      </c>
      <c r="O1134" s="30">
        <v>13.4</v>
      </c>
      <c r="P1134" s="30">
        <v>12.9475</v>
      </c>
      <c r="Q1134" s="30">
        <v>13.19</v>
      </c>
      <c r="R1134" s="31">
        <v>-5.7999999999999996E-3</v>
      </c>
    </row>
    <row r="1135" spans="1:18" x14ac:dyDescent="0.2">
      <c r="A1135" s="11">
        <v>45639</v>
      </c>
      <c r="B1135" s="5" t="s">
        <v>241</v>
      </c>
      <c r="C1135" s="10">
        <v>45627</v>
      </c>
      <c r="D1135" s="5" t="s">
        <v>193</v>
      </c>
      <c r="E1135" s="18">
        <v>375.96769999999998</v>
      </c>
      <c r="F1135" s="8">
        <v>414983.1876</v>
      </c>
      <c r="G1135" s="9">
        <v>509802451</v>
      </c>
      <c r="H1135" s="18">
        <v>2.9999999999999997E-4</v>
      </c>
      <c r="I1135" s="8">
        <v>2.8199999999999999E-2</v>
      </c>
      <c r="J1135" s="9">
        <v>38</v>
      </c>
      <c r="K1135" s="18">
        <v>375.96800000000002</v>
      </c>
      <c r="L1135" s="8">
        <v>414983.21580000001</v>
      </c>
      <c r="M1135" s="9">
        <v>509802489</v>
      </c>
      <c r="N1135" s="29">
        <v>13.19</v>
      </c>
      <c r="O1135" s="30">
        <v>14.72</v>
      </c>
      <c r="P1135" s="30">
        <v>12.47</v>
      </c>
      <c r="Q1135" s="30">
        <v>13.0525</v>
      </c>
      <c r="R1135" s="31">
        <v>-1.04E-2</v>
      </c>
    </row>
    <row r="1136" spans="1:18" x14ac:dyDescent="0.2">
      <c r="A1136" s="11">
        <v>45642</v>
      </c>
      <c r="B1136" s="5" t="s">
        <v>244</v>
      </c>
      <c r="C1136" s="10">
        <v>45627</v>
      </c>
      <c r="D1136" s="5" t="s">
        <v>193</v>
      </c>
      <c r="E1136" s="18">
        <v>39.732300000000002</v>
      </c>
      <c r="F1136" s="8">
        <v>11350.2071</v>
      </c>
      <c r="G1136" s="9">
        <v>13846733</v>
      </c>
      <c r="H1136" s="18">
        <v>1E-4</v>
      </c>
      <c r="I1136" s="8">
        <v>1.14E-2</v>
      </c>
      <c r="J1136" s="9">
        <v>14</v>
      </c>
      <c r="K1136" s="18">
        <v>39.732399999999998</v>
      </c>
      <c r="L1136" s="8">
        <v>11350.218500000001</v>
      </c>
      <c r="M1136" s="9">
        <v>13846747</v>
      </c>
      <c r="N1136" s="29">
        <v>13.0525</v>
      </c>
      <c r="O1136" s="30">
        <v>14.505000000000001</v>
      </c>
      <c r="P1136" s="30">
        <v>13.0525</v>
      </c>
      <c r="Q1136" s="30">
        <v>14.02</v>
      </c>
      <c r="R1136" s="31">
        <v>7.4099999999999999E-2</v>
      </c>
    </row>
    <row r="1137" spans="1:18" x14ac:dyDescent="0.2">
      <c r="A1137" s="11">
        <v>45643</v>
      </c>
      <c r="B1137" s="5" t="s">
        <v>242</v>
      </c>
      <c r="C1137" s="10">
        <v>45627</v>
      </c>
      <c r="D1137" s="5" t="s">
        <v>193</v>
      </c>
      <c r="E1137" s="18">
        <v>49.788200000000003</v>
      </c>
      <c r="F1137" s="8">
        <v>15074.295700000001</v>
      </c>
      <c r="G1137" s="9">
        <v>18523588</v>
      </c>
      <c r="H1137" s="18">
        <v>1E-4</v>
      </c>
      <c r="I1137" s="8">
        <v>8.8000000000000005E-3</v>
      </c>
      <c r="J1137" s="9">
        <v>12</v>
      </c>
      <c r="K1137" s="18">
        <v>49.7883</v>
      </c>
      <c r="L1137" s="8">
        <v>15074.3045</v>
      </c>
      <c r="M1137" s="9">
        <v>18523600</v>
      </c>
      <c r="N1137" s="29">
        <v>14.02</v>
      </c>
      <c r="O1137" s="30">
        <v>14.975</v>
      </c>
      <c r="P1137" s="30">
        <v>13.18</v>
      </c>
      <c r="Q1137" s="30">
        <v>14.484999999999999</v>
      </c>
      <c r="R1137" s="31">
        <v>3.32E-2</v>
      </c>
    </row>
    <row r="1138" spans="1:18" x14ac:dyDescent="0.2">
      <c r="A1138" s="11">
        <v>45644</v>
      </c>
      <c r="B1138" s="5" t="s">
        <v>240</v>
      </c>
      <c r="C1138" s="10">
        <v>45627</v>
      </c>
      <c r="D1138" s="5" t="s">
        <v>193</v>
      </c>
      <c r="E1138" s="18">
        <v>46.252699999999997</v>
      </c>
      <c r="F1138" s="8">
        <v>16475.8406</v>
      </c>
      <c r="G1138" s="9">
        <v>20355290</v>
      </c>
      <c r="H1138" s="18">
        <v>2.9999999999999997E-4</v>
      </c>
      <c r="I1138" s="8">
        <v>2.2599999999999999E-2</v>
      </c>
      <c r="J1138" s="9">
        <v>29</v>
      </c>
      <c r="K1138" s="18">
        <v>46.253</v>
      </c>
      <c r="L1138" s="8">
        <v>16475.8632</v>
      </c>
      <c r="M1138" s="9">
        <v>20355319</v>
      </c>
      <c r="N1138" s="29">
        <v>14.484999999999999</v>
      </c>
      <c r="O1138" s="30">
        <v>15.2425</v>
      </c>
      <c r="P1138" s="30">
        <v>14.27</v>
      </c>
      <c r="Q1138" s="30">
        <v>14.3725</v>
      </c>
      <c r="R1138" s="31">
        <v>-7.7999999999999996E-3</v>
      </c>
    </row>
    <row r="1139" spans="1:18" x14ac:dyDescent="0.2">
      <c r="A1139" s="11">
        <v>45645</v>
      </c>
      <c r="B1139" s="5" t="s">
        <v>243</v>
      </c>
      <c r="C1139" s="10">
        <v>45627</v>
      </c>
      <c r="D1139" s="5" t="s">
        <v>193</v>
      </c>
      <c r="E1139" s="18">
        <v>45.380400000000002</v>
      </c>
      <c r="F1139" s="8">
        <v>23034.084599999998</v>
      </c>
      <c r="G1139" s="9">
        <v>28737405</v>
      </c>
      <c r="H1139" s="18">
        <v>2.0000000000000001E-4</v>
      </c>
      <c r="I1139" s="8">
        <v>1.54E-2</v>
      </c>
      <c r="J1139" s="9">
        <v>18</v>
      </c>
      <c r="K1139" s="18">
        <v>45.380600000000001</v>
      </c>
      <c r="L1139" s="8">
        <v>23034.1</v>
      </c>
      <c r="M1139" s="9">
        <v>28737423</v>
      </c>
      <c r="N1139" s="29">
        <v>14.3725</v>
      </c>
      <c r="O1139" s="30">
        <v>15.435</v>
      </c>
      <c r="P1139" s="30">
        <v>13.87</v>
      </c>
      <c r="Q1139" s="30">
        <v>14.51</v>
      </c>
      <c r="R1139" s="31">
        <v>9.5999999999999992E-3</v>
      </c>
    </row>
    <row r="1140" spans="1:18" x14ac:dyDescent="0.2">
      <c r="A1140" s="11">
        <v>45646</v>
      </c>
      <c r="B1140" s="5" t="s">
        <v>241</v>
      </c>
      <c r="C1140" s="10">
        <v>45627</v>
      </c>
      <c r="D1140" s="5" t="s">
        <v>193</v>
      </c>
      <c r="E1140" s="18">
        <v>301.59829999999999</v>
      </c>
      <c r="F1140" s="8">
        <v>348925.90130000003</v>
      </c>
      <c r="G1140" s="9">
        <v>442604885</v>
      </c>
      <c r="H1140" s="18">
        <v>8.9999999999999998E-4</v>
      </c>
      <c r="I1140" s="8">
        <v>4.53E-2</v>
      </c>
      <c r="J1140" s="9">
        <v>53</v>
      </c>
      <c r="K1140" s="18">
        <v>301.5992</v>
      </c>
      <c r="L1140" s="8">
        <v>348925.94660000002</v>
      </c>
      <c r="M1140" s="9">
        <v>442604938</v>
      </c>
      <c r="N1140" s="29">
        <v>14.51</v>
      </c>
      <c r="O1140" s="30">
        <v>15.5525</v>
      </c>
      <c r="P1140" s="30">
        <v>14.397500000000001</v>
      </c>
      <c r="Q1140" s="30">
        <v>15.0725</v>
      </c>
      <c r="R1140" s="31">
        <v>3.8800000000000001E-2</v>
      </c>
    </row>
    <row r="1141" spans="1:18" x14ac:dyDescent="0.2">
      <c r="A1141" s="11">
        <v>45649</v>
      </c>
      <c r="B1141" s="5" t="s">
        <v>244</v>
      </c>
      <c r="C1141" s="10">
        <v>45627</v>
      </c>
      <c r="D1141" s="5" t="s">
        <v>193</v>
      </c>
      <c r="E1141" s="18">
        <v>38.4238</v>
      </c>
      <c r="F1141" s="8">
        <v>10624.6708</v>
      </c>
      <c r="G1141" s="9">
        <v>13412995</v>
      </c>
      <c r="H1141" s="18">
        <v>1.4E-3</v>
      </c>
      <c r="I1141" s="8">
        <v>0.1074</v>
      </c>
      <c r="J1141" s="9">
        <v>134</v>
      </c>
      <c r="K1141" s="18">
        <v>38.425199999999997</v>
      </c>
      <c r="L1141" s="8">
        <v>10624.778200000001</v>
      </c>
      <c r="M1141" s="9">
        <v>13413129</v>
      </c>
      <c r="N1141" s="29">
        <v>15.0725</v>
      </c>
      <c r="O1141" s="30">
        <v>16.8825</v>
      </c>
      <c r="P1141" s="30">
        <v>13.4175</v>
      </c>
      <c r="Q1141" s="30">
        <v>13.52</v>
      </c>
      <c r="R1141" s="31">
        <v>-0.10299999999999999</v>
      </c>
    </row>
    <row r="1142" spans="1:18" x14ac:dyDescent="0.2">
      <c r="A1142" s="11">
        <v>45650</v>
      </c>
      <c r="B1142" s="5" t="s">
        <v>242</v>
      </c>
      <c r="C1142" s="10">
        <v>45627</v>
      </c>
      <c r="D1142" s="5" t="s">
        <v>193</v>
      </c>
      <c r="E1142" s="18">
        <v>27.377700000000001</v>
      </c>
      <c r="F1142" s="8">
        <v>9489.7536999999993</v>
      </c>
      <c r="G1142" s="9">
        <v>11994330</v>
      </c>
      <c r="H1142" s="18">
        <v>8.9999999999999998E-4</v>
      </c>
      <c r="I1142" s="8">
        <v>0.10829999999999999</v>
      </c>
      <c r="J1142" s="9">
        <v>125</v>
      </c>
      <c r="K1142" s="18">
        <v>27.378599999999999</v>
      </c>
      <c r="L1142" s="8">
        <v>9489.8619999999992</v>
      </c>
      <c r="M1142" s="9">
        <v>11994455</v>
      </c>
      <c r="N1142" s="29">
        <v>13.52</v>
      </c>
      <c r="O1142" s="30">
        <v>15.03</v>
      </c>
      <c r="P1142" s="30">
        <v>12.975</v>
      </c>
      <c r="Q1142" s="30">
        <v>13.1775</v>
      </c>
      <c r="R1142" s="31">
        <v>-2.53E-2</v>
      </c>
    </row>
    <row r="1143" spans="1:18" x14ac:dyDescent="0.2">
      <c r="A1143" s="11">
        <v>45652</v>
      </c>
      <c r="B1143" s="5" t="s">
        <v>243</v>
      </c>
      <c r="C1143" s="10">
        <v>45627</v>
      </c>
      <c r="D1143" s="5" t="s">
        <v>193</v>
      </c>
      <c r="E1143" s="18">
        <v>46.3568</v>
      </c>
      <c r="F1143" s="8">
        <v>22130.785800000001</v>
      </c>
      <c r="G1143" s="9">
        <v>27994713</v>
      </c>
      <c r="H1143" s="18">
        <v>5.9999999999999995E-4</v>
      </c>
      <c r="I1143" s="8">
        <v>7.2400000000000006E-2</v>
      </c>
      <c r="J1143" s="9">
        <v>86</v>
      </c>
      <c r="K1143" s="18">
        <v>46.357399999999998</v>
      </c>
      <c r="L1143" s="8">
        <v>22130.858199999999</v>
      </c>
      <c r="M1143" s="9">
        <v>27994799</v>
      </c>
      <c r="N1143" s="29">
        <v>13.1775</v>
      </c>
      <c r="O1143" s="30">
        <v>14.387499999999999</v>
      </c>
      <c r="P1143" s="30">
        <v>13.0825</v>
      </c>
      <c r="Q1143" s="30">
        <v>14.035</v>
      </c>
      <c r="R1143" s="31">
        <v>6.5100000000000005E-2</v>
      </c>
    </row>
    <row r="1144" spans="1:18" x14ac:dyDescent="0.2">
      <c r="A1144" s="11">
        <v>45653</v>
      </c>
      <c r="B1144" s="5" t="s">
        <v>241</v>
      </c>
      <c r="C1144" s="10">
        <v>45627</v>
      </c>
      <c r="D1144" s="5" t="s">
        <v>193</v>
      </c>
      <c r="E1144" s="18">
        <v>173.00739999999999</v>
      </c>
      <c r="F1144" s="8">
        <v>322789.95120000001</v>
      </c>
      <c r="G1144" s="9">
        <v>409535840</v>
      </c>
      <c r="H1144" s="18">
        <v>5.9999999999999995E-4</v>
      </c>
      <c r="I1144" s="8">
        <v>8.0299999999999996E-2</v>
      </c>
      <c r="J1144" s="9">
        <v>104</v>
      </c>
      <c r="K1144" s="18">
        <v>173.00800000000001</v>
      </c>
      <c r="L1144" s="8">
        <v>322790.03149999998</v>
      </c>
      <c r="M1144" s="9">
        <v>409535944</v>
      </c>
      <c r="N1144" s="29">
        <v>14.035</v>
      </c>
      <c r="O1144" s="30">
        <v>14.237500000000001</v>
      </c>
      <c r="P1144" s="30">
        <v>13.035</v>
      </c>
      <c r="Q1144" s="30">
        <v>13.237500000000001</v>
      </c>
      <c r="R1144" s="31">
        <v>-5.6800000000000003E-2</v>
      </c>
    </row>
    <row r="1145" spans="1:18" x14ac:dyDescent="0.2">
      <c r="A1145" s="11">
        <v>45656</v>
      </c>
      <c r="B1145" s="5" t="s">
        <v>244</v>
      </c>
      <c r="C1145" s="10">
        <v>45627</v>
      </c>
      <c r="D1145" s="5" t="s">
        <v>193</v>
      </c>
      <c r="E1145" s="18">
        <v>155.79669999999999</v>
      </c>
      <c r="F1145" s="8">
        <v>155761.75330000001</v>
      </c>
      <c r="G1145" s="9">
        <v>179457183</v>
      </c>
      <c r="H1145" s="18">
        <v>6.9999999999999999E-4</v>
      </c>
      <c r="I1145" s="8">
        <v>8.3099999999999993E-2</v>
      </c>
      <c r="J1145" s="9">
        <v>108</v>
      </c>
      <c r="K1145" s="18">
        <v>155.79740000000001</v>
      </c>
      <c r="L1145" s="8">
        <v>155761.8364</v>
      </c>
      <c r="M1145" s="9">
        <v>179457291</v>
      </c>
      <c r="N1145" s="29">
        <v>13.237500000000001</v>
      </c>
      <c r="O1145" s="30">
        <v>14.37</v>
      </c>
      <c r="P1145" s="30">
        <v>13.237500000000001</v>
      </c>
      <c r="Q1145" s="30">
        <v>13.9725</v>
      </c>
      <c r="R1145" s="31">
        <v>5.5500000000000001E-2</v>
      </c>
    </row>
    <row r="1146" spans="1:18" x14ac:dyDescent="0.2">
      <c r="A1146" s="11">
        <v>45657</v>
      </c>
      <c r="B1146" s="5" t="s">
        <v>242</v>
      </c>
      <c r="C1146" s="10">
        <v>45627</v>
      </c>
      <c r="D1146" s="5" t="s">
        <v>193</v>
      </c>
      <c r="E1146" s="18">
        <v>36.826000000000001</v>
      </c>
      <c r="F1146" s="8">
        <v>10350.820599999999</v>
      </c>
      <c r="G1146" s="9">
        <v>13133261</v>
      </c>
      <c r="H1146" s="18">
        <v>6.9999999999999999E-4</v>
      </c>
      <c r="I1146" s="8">
        <v>8.77E-2</v>
      </c>
      <c r="J1146" s="9">
        <v>114</v>
      </c>
      <c r="K1146" s="18">
        <v>36.826700000000002</v>
      </c>
      <c r="L1146" s="8">
        <v>10350.908299999999</v>
      </c>
      <c r="M1146" s="9">
        <v>13133375</v>
      </c>
      <c r="N1146" s="29">
        <v>13.9725</v>
      </c>
      <c r="O1146" s="30">
        <v>14.637499999999999</v>
      </c>
      <c r="P1146" s="30">
        <v>13.9725</v>
      </c>
      <c r="Q1146" s="30">
        <v>14.4475</v>
      </c>
      <c r="R1146" s="31">
        <v>3.4000000000000002E-2</v>
      </c>
    </row>
    <row r="1147" spans="1:18" x14ac:dyDescent="0.2">
      <c r="A1147" s="11">
        <v>45658</v>
      </c>
      <c r="B1147" s="5" t="s">
        <v>240</v>
      </c>
      <c r="C1147" s="10">
        <v>45658</v>
      </c>
      <c r="D1147" s="5" t="s">
        <v>194</v>
      </c>
      <c r="E1147" s="18">
        <v>46.620600000000003</v>
      </c>
      <c r="F1147" s="8">
        <v>13998.793600000001</v>
      </c>
      <c r="G1147" s="9">
        <v>17655739</v>
      </c>
      <c r="H1147" s="18">
        <v>5.0000000000000001E-4</v>
      </c>
      <c r="I1147" s="8">
        <v>5.57E-2</v>
      </c>
      <c r="J1147" s="9">
        <v>73</v>
      </c>
      <c r="K1147" s="18">
        <v>46.621099999999998</v>
      </c>
      <c r="L1147" s="8">
        <v>13998.8493</v>
      </c>
      <c r="M1147" s="9">
        <v>17655812</v>
      </c>
      <c r="N1147" s="29">
        <v>14.4475</v>
      </c>
      <c r="O1147" s="30">
        <v>14.835000000000001</v>
      </c>
      <c r="P1147" s="30">
        <v>14.305</v>
      </c>
      <c r="Q1147" s="30">
        <v>14.5075</v>
      </c>
      <c r="R1147" s="31">
        <v>4.1999999999999997E-3</v>
      </c>
    </row>
    <row r="1148" spans="1:18" x14ac:dyDescent="0.2">
      <c r="A1148" s="11">
        <v>45659</v>
      </c>
      <c r="B1148" s="5" t="s">
        <v>243</v>
      </c>
      <c r="C1148" s="10">
        <v>45658</v>
      </c>
      <c r="D1148" s="5" t="s">
        <v>194</v>
      </c>
      <c r="E1148" s="18">
        <v>62.999600000000001</v>
      </c>
      <c r="F1148" s="8">
        <v>27532.622100000001</v>
      </c>
      <c r="G1148" s="9">
        <v>34326655</v>
      </c>
      <c r="H1148" s="18">
        <v>5.0000000000000001E-4</v>
      </c>
      <c r="I1148" s="8">
        <v>7.2999999999999995E-2</v>
      </c>
      <c r="J1148" s="9">
        <v>93</v>
      </c>
      <c r="K1148" s="18">
        <v>63.000100000000003</v>
      </c>
      <c r="L1148" s="8">
        <v>27532.695100000001</v>
      </c>
      <c r="M1148" s="9">
        <v>34326748</v>
      </c>
      <c r="N1148" s="29">
        <v>14.5075</v>
      </c>
      <c r="O1148" s="30">
        <v>14.8025</v>
      </c>
      <c r="P1148" s="30">
        <v>13.63</v>
      </c>
      <c r="Q1148" s="30">
        <v>13.737500000000001</v>
      </c>
      <c r="R1148" s="31">
        <v>-5.3100000000000001E-2</v>
      </c>
    </row>
    <row r="1149" spans="1:18" x14ac:dyDescent="0.2">
      <c r="A1149" s="11">
        <v>45660</v>
      </c>
      <c r="B1149" s="5" t="s">
        <v>241</v>
      </c>
      <c r="C1149" s="10">
        <v>45658</v>
      </c>
      <c r="D1149" s="5" t="s">
        <v>194</v>
      </c>
      <c r="E1149" s="18">
        <v>274.02890000000002</v>
      </c>
      <c r="F1149" s="8">
        <v>430980.63890000002</v>
      </c>
      <c r="G1149" s="9">
        <v>539717166</v>
      </c>
      <c r="H1149" s="18">
        <v>2.9999999999999997E-4</v>
      </c>
      <c r="I1149" s="8">
        <v>6.25E-2</v>
      </c>
      <c r="J1149" s="9">
        <v>82</v>
      </c>
      <c r="K1149" s="18">
        <v>274.0292</v>
      </c>
      <c r="L1149" s="8">
        <v>430980.70140000002</v>
      </c>
      <c r="M1149" s="9">
        <v>539717248</v>
      </c>
      <c r="N1149" s="29">
        <v>13.737500000000001</v>
      </c>
      <c r="O1149" s="30">
        <v>13.977499999999999</v>
      </c>
      <c r="P1149" s="30">
        <v>13.225</v>
      </c>
      <c r="Q1149" s="30">
        <v>13.54</v>
      </c>
      <c r="R1149" s="31">
        <v>-1.44E-2</v>
      </c>
    </row>
    <row r="1150" spans="1:18" x14ac:dyDescent="0.2">
      <c r="A1150" s="11">
        <v>45663</v>
      </c>
      <c r="B1150" s="5" t="s">
        <v>244</v>
      </c>
      <c r="C1150" s="10">
        <v>45658</v>
      </c>
      <c r="D1150" s="5" t="s">
        <v>194</v>
      </c>
      <c r="E1150" s="18">
        <v>159.36490000000001</v>
      </c>
      <c r="F1150" s="8">
        <v>88646.914399999994</v>
      </c>
      <c r="G1150" s="9">
        <v>56347060</v>
      </c>
      <c r="H1150" s="18">
        <v>8.0000000000000004E-4</v>
      </c>
      <c r="I1150" s="8">
        <v>6.5100000000000005E-2</v>
      </c>
      <c r="J1150" s="9">
        <v>80</v>
      </c>
      <c r="K1150" s="18">
        <v>159.3657</v>
      </c>
      <c r="L1150" s="8">
        <v>88646.979500000001</v>
      </c>
      <c r="M1150" s="9">
        <v>56347140</v>
      </c>
      <c r="N1150" s="29">
        <v>13.54</v>
      </c>
      <c r="O1150" s="30">
        <v>15.92</v>
      </c>
      <c r="P1150" s="30">
        <v>13.54</v>
      </c>
      <c r="Q1150" s="30">
        <v>15.65</v>
      </c>
      <c r="R1150" s="31">
        <v>0.15579999999999999</v>
      </c>
    </row>
    <row r="1151" spans="1:18" x14ac:dyDescent="0.2">
      <c r="A1151" s="11">
        <v>45664</v>
      </c>
      <c r="B1151" s="5" t="s">
        <v>242</v>
      </c>
      <c r="C1151" s="10">
        <v>45658</v>
      </c>
      <c r="D1151" s="5" t="s">
        <v>194</v>
      </c>
      <c r="E1151" s="18">
        <v>227.47659999999999</v>
      </c>
      <c r="F1151" s="8">
        <v>387795.89880000002</v>
      </c>
      <c r="G1151" s="9">
        <v>247908629</v>
      </c>
      <c r="H1151" s="18">
        <v>1E-4</v>
      </c>
      <c r="I1151" s="8">
        <v>2.5999999999999999E-2</v>
      </c>
      <c r="J1151" s="9">
        <v>36</v>
      </c>
      <c r="K1151" s="18">
        <v>227.47669999999999</v>
      </c>
      <c r="L1151" s="8">
        <v>387795.92479999998</v>
      </c>
      <c r="M1151" s="9">
        <v>247908665</v>
      </c>
      <c r="N1151" s="29">
        <v>15.65</v>
      </c>
      <c r="O1151" s="30">
        <v>15.65</v>
      </c>
      <c r="P1151" s="30">
        <v>14.345000000000001</v>
      </c>
      <c r="Q1151" s="30">
        <v>14.66</v>
      </c>
      <c r="R1151" s="31">
        <v>-6.3299999999999995E-2</v>
      </c>
    </row>
    <row r="1152" spans="1:18" x14ac:dyDescent="0.2">
      <c r="A1152" s="11">
        <v>45665</v>
      </c>
      <c r="B1152" s="5" t="s">
        <v>240</v>
      </c>
      <c r="C1152" s="10">
        <v>45658</v>
      </c>
      <c r="D1152" s="5" t="s">
        <v>194</v>
      </c>
      <c r="E1152" s="18">
        <v>50.250500000000002</v>
      </c>
      <c r="F1152" s="8">
        <v>13845.1088</v>
      </c>
      <c r="G1152" s="9">
        <v>8827156</v>
      </c>
      <c r="H1152" s="18">
        <v>5.0000000000000001E-4</v>
      </c>
      <c r="I1152" s="8">
        <v>4.8000000000000001E-2</v>
      </c>
      <c r="J1152" s="9">
        <v>62</v>
      </c>
      <c r="K1152" s="18">
        <v>50.250999999999998</v>
      </c>
      <c r="L1152" s="8">
        <v>13845.156800000001</v>
      </c>
      <c r="M1152" s="9">
        <v>8827218</v>
      </c>
      <c r="N1152" s="29">
        <v>14.66</v>
      </c>
      <c r="O1152" s="30">
        <v>14.88</v>
      </c>
      <c r="P1152" s="30">
        <v>14.095000000000001</v>
      </c>
      <c r="Q1152" s="30">
        <v>14.465</v>
      </c>
      <c r="R1152" s="31">
        <v>-1.3299999999999999E-2</v>
      </c>
    </row>
    <row r="1153" spans="1:18" x14ac:dyDescent="0.2">
      <c r="A1153" s="11">
        <v>45666</v>
      </c>
      <c r="B1153" s="5" t="s">
        <v>243</v>
      </c>
      <c r="C1153" s="10">
        <v>45658</v>
      </c>
      <c r="D1153" s="5" t="s">
        <v>194</v>
      </c>
      <c r="E1153" s="18">
        <v>35.433199999999999</v>
      </c>
      <c r="F1153" s="8">
        <v>13003.3604</v>
      </c>
      <c r="G1153" s="9">
        <v>8298457</v>
      </c>
      <c r="H1153" s="18">
        <v>8.9999999999999998E-4</v>
      </c>
      <c r="I1153" s="8">
        <v>4.58E-2</v>
      </c>
      <c r="J1153" s="9">
        <v>66</v>
      </c>
      <c r="K1153" s="18">
        <v>35.434100000000001</v>
      </c>
      <c r="L1153" s="8">
        <v>13003.406199999999</v>
      </c>
      <c r="M1153" s="9">
        <v>8298523</v>
      </c>
      <c r="N1153" s="29">
        <v>14.465</v>
      </c>
      <c r="O1153" s="30">
        <v>14.885</v>
      </c>
      <c r="P1153" s="30">
        <v>13.7475</v>
      </c>
      <c r="Q1153" s="30">
        <v>14.657500000000001</v>
      </c>
      <c r="R1153" s="31">
        <v>1.3299999999999999E-2</v>
      </c>
    </row>
    <row r="1154" spans="1:18" x14ac:dyDescent="0.2">
      <c r="A1154" s="11">
        <v>45667</v>
      </c>
      <c r="B1154" s="5" t="s">
        <v>241</v>
      </c>
      <c r="C1154" s="10">
        <v>45658</v>
      </c>
      <c r="D1154" s="5" t="s">
        <v>194</v>
      </c>
      <c r="E1154" s="18">
        <v>115.55240000000001</v>
      </c>
      <c r="F1154" s="8">
        <v>55042.154999999999</v>
      </c>
      <c r="G1154" s="9">
        <v>35425892</v>
      </c>
      <c r="H1154" s="18">
        <v>5.9999999999999995E-4</v>
      </c>
      <c r="I1154" s="8">
        <v>2.6200000000000001E-2</v>
      </c>
      <c r="J1154" s="9">
        <v>34</v>
      </c>
      <c r="K1154" s="18">
        <v>115.553</v>
      </c>
      <c r="L1154" s="8">
        <v>55042.181199999999</v>
      </c>
      <c r="M1154" s="9">
        <v>35425926</v>
      </c>
      <c r="N1154" s="29">
        <v>14.657500000000001</v>
      </c>
      <c r="O1154" s="30">
        <v>15.515000000000001</v>
      </c>
      <c r="P1154" s="30">
        <v>14.657500000000001</v>
      </c>
      <c r="Q1154" s="30">
        <v>14.914999999999999</v>
      </c>
      <c r="R1154" s="31">
        <v>1.7600000000000001E-2</v>
      </c>
    </row>
    <row r="1155" spans="1:18" x14ac:dyDescent="0.2">
      <c r="A1155" s="11">
        <v>45670</v>
      </c>
      <c r="B1155" s="5" t="s">
        <v>244</v>
      </c>
      <c r="C1155" s="10">
        <v>45658</v>
      </c>
      <c r="D1155" s="5" t="s">
        <v>194</v>
      </c>
      <c r="E1155" s="18">
        <v>145.96270000000001</v>
      </c>
      <c r="F1155" s="8">
        <v>92452.926300000006</v>
      </c>
      <c r="G1155" s="9">
        <v>60070326</v>
      </c>
      <c r="H1155" s="18">
        <v>2.3999999999999998E-3</v>
      </c>
      <c r="I1155" s="8">
        <v>0.1363</v>
      </c>
      <c r="J1155" s="9">
        <v>222</v>
      </c>
      <c r="K1155" s="18">
        <v>145.96510000000001</v>
      </c>
      <c r="L1155" s="8">
        <v>92453.062600000005</v>
      </c>
      <c r="M1155" s="9">
        <v>60070548</v>
      </c>
      <c r="N1155" s="29">
        <v>14.914999999999999</v>
      </c>
      <c r="O1155" s="30">
        <v>16.184999999999999</v>
      </c>
      <c r="P1155" s="30">
        <v>14.45</v>
      </c>
      <c r="Q1155" s="30">
        <v>15.9975</v>
      </c>
      <c r="R1155" s="31">
        <v>7.2599999999999998E-2</v>
      </c>
    </row>
    <row r="1156" spans="1:18" x14ac:dyDescent="0.2">
      <c r="A1156" s="11">
        <v>45671</v>
      </c>
      <c r="B1156" s="5" t="s">
        <v>242</v>
      </c>
      <c r="C1156" s="10">
        <v>45658</v>
      </c>
      <c r="D1156" s="5" t="s">
        <v>194</v>
      </c>
      <c r="E1156" s="18">
        <v>172.7961</v>
      </c>
      <c r="F1156" s="8">
        <v>334171.13299999997</v>
      </c>
      <c r="G1156" s="9">
        <v>217902005</v>
      </c>
      <c r="H1156" s="18">
        <v>2E-3</v>
      </c>
      <c r="I1156" s="8">
        <v>0.1094</v>
      </c>
      <c r="J1156" s="9">
        <v>175</v>
      </c>
      <c r="K1156" s="18">
        <v>172.79810000000001</v>
      </c>
      <c r="L1156" s="8">
        <v>334171.24239999999</v>
      </c>
      <c r="M1156" s="9">
        <v>217902180</v>
      </c>
      <c r="N1156" s="29">
        <v>15.9975</v>
      </c>
      <c r="O1156" s="30">
        <v>15.9975</v>
      </c>
      <c r="P1156" s="30">
        <v>15.115</v>
      </c>
      <c r="Q1156" s="30">
        <v>15.47</v>
      </c>
      <c r="R1156" s="31">
        <v>-3.3000000000000002E-2</v>
      </c>
    </row>
    <row r="1157" spans="1:18" x14ac:dyDescent="0.2">
      <c r="A1157" s="11">
        <v>45672</v>
      </c>
      <c r="B1157" s="5" t="s">
        <v>240</v>
      </c>
      <c r="C1157" s="10">
        <v>45658</v>
      </c>
      <c r="D1157" s="5" t="s">
        <v>194</v>
      </c>
      <c r="E1157" s="18">
        <v>32.793799999999997</v>
      </c>
      <c r="F1157" s="8">
        <v>9663.1679999999997</v>
      </c>
      <c r="G1157" s="9">
        <v>6290080</v>
      </c>
      <c r="H1157" s="18">
        <v>2.8999999999999998E-3</v>
      </c>
      <c r="I1157" s="8">
        <v>0.1767</v>
      </c>
      <c r="J1157" s="9">
        <v>291</v>
      </c>
      <c r="K1157" s="18">
        <v>32.796700000000001</v>
      </c>
      <c r="L1157" s="8">
        <v>9663.3446999999996</v>
      </c>
      <c r="M1157" s="9">
        <v>6290371</v>
      </c>
      <c r="N1157" s="29">
        <v>15.47</v>
      </c>
      <c r="O1157" s="30">
        <v>15.6625</v>
      </c>
      <c r="P1157" s="30">
        <v>15.1975</v>
      </c>
      <c r="Q1157" s="30">
        <v>15.2575</v>
      </c>
      <c r="R1157" s="31">
        <v>-1.37E-2</v>
      </c>
    </row>
    <row r="1158" spans="1:18" x14ac:dyDescent="0.2">
      <c r="A1158" s="11">
        <v>45673</v>
      </c>
      <c r="B1158" s="5" t="s">
        <v>243</v>
      </c>
      <c r="C1158" s="10">
        <v>45658</v>
      </c>
      <c r="D1158" s="5" t="s">
        <v>194</v>
      </c>
      <c r="E1158" s="18">
        <v>27.642700000000001</v>
      </c>
      <c r="F1158" s="8">
        <v>10012.598900000001</v>
      </c>
      <c r="G1158" s="9">
        <v>6493837</v>
      </c>
      <c r="H1158" s="18">
        <v>4.4999999999999997E-3</v>
      </c>
      <c r="I1158" s="8">
        <v>0.17630000000000001</v>
      </c>
      <c r="J1158" s="9">
        <v>272</v>
      </c>
      <c r="K1158" s="18">
        <v>27.647200000000002</v>
      </c>
      <c r="L1158" s="8">
        <v>10012.7752</v>
      </c>
      <c r="M1158" s="9">
        <v>6494109</v>
      </c>
      <c r="N1158" s="29">
        <v>15.2575</v>
      </c>
      <c r="O1158" s="30">
        <v>15.5725</v>
      </c>
      <c r="P1158" s="30">
        <v>13.9575</v>
      </c>
      <c r="Q1158" s="30">
        <v>15.465</v>
      </c>
      <c r="R1158" s="31">
        <v>1.3599999999999999E-2</v>
      </c>
    </row>
    <row r="1159" spans="1:18" x14ac:dyDescent="0.2">
      <c r="A1159" s="11">
        <v>45674</v>
      </c>
      <c r="B1159" s="5" t="s">
        <v>241</v>
      </c>
      <c r="C1159" s="10">
        <v>45658</v>
      </c>
      <c r="D1159" s="5" t="s">
        <v>194</v>
      </c>
      <c r="E1159" s="18">
        <v>102.04170000000001</v>
      </c>
      <c r="F1159" s="8">
        <v>42509.504500000003</v>
      </c>
      <c r="G1159" s="9">
        <v>27700723</v>
      </c>
      <c r="H1159" s="18">
        <v>2.5999999999999999E-3</v>
      </c>
      <c r="I1159" s="8">
        <v>0.13950000000000001</v>
      </c>
      <c r="J1159" s="9">
        <v>215</v>
      </c>
      <c r="K1159" s="18">
        <v>102.04430000000001</v>
      </c>
      <c r="L1159" s="8">
        <v>42509.644</v>
      </c>
      <c r="M1159" s="9">
        <v>27700938</v>
      </c>
      <c r="N1159" s="29">
        <v>15.465</v>
      </c>
      <c r="O1159" s="30">
        <v>16.3825</v>
      </c>
      <c r="P1159" s="30">
        <v>14.0525</v>
      </c>
      <c r="Q1159" s="30">
        <v>15.7475</v>
      </c>
      <c r="R1159" s="31">
        <v>1.83E-2</v>
      </c>
    </row>
    <row r="1160" spans="1:18" x14ac:dyDescent="0.2">
      <c r="A1160" s="11">
        <v>45677</v>
      </c>
      <c r="B1160" s="5" t="s">
        <v>244</v>
      </c>
      <c r="C1160" s="10">
        <v>45658</v>
      </c>
      <c r="D1160" s="5" t="s">
        <v>194</v>
      </c>
      <c r="E1160" s="18">
        <v>123.2736</v>
      </c>
      <c r="F1160" s="8">
        <v>73528.361600000004</v>
      </c>
      <c r="G1160" s="9">
        <v>47915498</v>
      </c>
      <c r="H1160" s="18">
        <v>1.8E-3</v>
      </c>
      <c r="I1160" s="8">
        <v>9.7299999999999998E-2</v>
      </c>
      <c r="J1160" s="9">
        <v>150</v>
      </c>
      <c r="K1160" s="18">
        <v>123.2754</v>
      </c>
      <c r="L1160" s="8">
        <v>73528.458899999998</v>
      </c>
      <c r="M1160" s="9">
        <v>47915648</v>
      </c>
      <c r="N1160" s="29">
        <v>15.7475</v>
      </c>
      <c r="O1160" s="30">
        <v>17.02</v>
      </c>
      <c r="P1160" s="30">
        <v>15.182499999999999</v>
      </c>
      <c r="Q1160" s="30">
        <v>16.414999999999999</v>
      </c>
      <c r="R1160" s="31">
        <v>4.24E-2</v>
      </c>
    </row>
    <row r="1161" spans="1:18" x14ac:dyDescent="0.2">
      <c r="A1161" s="11">
        <v>45678</v>
      </c>
      <c r="B1161" s="5" t="s">
        <v>242</v>
      </c>
      <c r="C1161" s="10">
        <v>45658</v>
      </c>
      <c r="D1161" s="5" t="s">
        <v>194</v>
      </c>
      <c r="E1161" s="18">
        <v>417.16699999999997</v>
      </c>
      <c r="F1161" s="8">
        <v>366219.8701</v>
      </c>
      <c r="G1161" s="9">
        <v>240307295</v>
      </c>
      <c r="H1161" s="18">
        <v>1.9E-3</v>
      </c>
      <c r="I1161" s="8">
        <v>9.2100000000000001E-2</v>
      </c>
      <c r="J1161" s="9">
        <v>143</v>
      </c>
      <c r="K1161" s="18">
        <v>417.16890000000001</v>
      </c>
      <c r="L1161" s="8">
        <v>366219.96220000001</v>
      </c>
      <c r="M1161" s="9">
        <v>240307438</v>
      </c>
      <c r="N1161" s="29">
        <v>16.414999999999999</v>
      </c>
      <c r="O1161" s="30">
        <v>17.445</v>
      </c>
      <c r="P1161" s="30">
        <v>15.202500000000001</v>
      </c>
      <c r="Q1161" s="30">
        <v>17.055</v>
      </c>
      <c r="R1161" s="31">
        <v>3.9E-2</v>
      </c>
    </row>
    <row r="1162" spans="1:18" x14ac:dyDescent="0.2">
      <c r="A1162" s="11">
        <v>45679</v>
      </c>
      <c r="B1162" s="5" t="s">
        <v>240</v>
      </c>
      <c r="C1162" s="10">
        <v>45658</v>
      </c>
      <c r="D1162" s="5" t="s">
        <v>194</v>
      </c>
      <c r="E1162" s="18">
        <v>39.750700000000002</v>
      </c>
      <c r="F1162" s="8">
        <v>10355.798699999999</v>
      </c>
      <c r="G1162" s="9">
        <v>13475317</v>
      </c>
      <c r="H1162" s="18">
        <v>2E-3</v>
      </c>
      <c r="I1162" s="8">
        <v>0.1239</v>
      </c>
      <c r="J1162" s="9">
        <v>184</v>
      </c>
      <c r="K1162" s="18">
        <v>39.752699999999997</v>
      </c>
      <c r="L1162" s="8">
        <v>10355.9226</v>
      </c>
      <c r="M1162" s="9">
        <v>13475501</v>
      </c>
      <c r="N1162" s="29">
        <v>17.055</v>
      </c>
      <c r="O1162" s="30">
        <v>17.295000000000002</v>
      </c>
      <c r="P1162" s="30">
        <v>15.904999999999999</v>
      </c>
      <c r="Q1162" s="30">
        <v>16.772500000000001</v>
      </c>
      <c r="R1162" s="31">
        <v>-1.66E-2</v>
      </c>
    </row>
    <row r="1163" spans="1:18" x14ac:dyDescent="0.2">
      <c r="A1163" s="11">
        <v>45680</v>
      </c>
      <c r="B1163" s="5" t="s">
        <v>243</v>
      </c>
      <c r="C1163" s="10">
        <v>45658</v>
      </c>
      <c r="D1163" s="5" t="s">
        <v>194</v>
      </c>
      <c r="E1163" s="18">
        <v>25.815999999999999</v>
      </c>
      <c r="F1163" s="8">
        <v>8501.0401000000002</v>
      </c>
      <c r="G1163" s="9">
        <v>11034306</v>
      </c>
      <c r="H1163" s="18">
        <v>2.2000000000000001E-3</v>
      </c>
      <c r="I1163" s="8">
        <v>0.15290000000000001</v>
      </c>
      <c r="J1163" s="9">
        <v>235</v>
      </c>
      <c r="K1163" s="18">
        <v>25.818200000000001</v>
      </c>
      <c r="L1163" s="8">
        <v>8501.1929999999993</v>
      </c>
      <c r="M1163" s="9">
        <v>11034541</v>
      </c>
      <c r="N1163" s="29">
        <v>16.772500000000001</v>
      </c>
      <c r="O1163" s="30">
        <v>17.0825</v>
      </c>
      <c r="P1163" s="30">
        <v>15.6675</v>
      </c>
      <c r="Q1163" s="30">
        <v>16.695</v>
      </c>
      <c r="R1163" s="31">
        <v>-4.5999999999999999E-3</v>
      </c>
    </row>
    <row r="1164" spans="1:18" x14ac:dyDescent="0.2">
      <c r="A1164" s="11">
        <v>45681</v>
      </c>
      <c r="B1164" s="5" t="s">
        <v>241</v>
      </c>
      <c r="C1164" s="10">
        <v>45658</v>
      </c>
      <c r="D1164" s="5" t="s">
        <v>194</v>
      </c>
      <c r="E1164" s="18">
        <v>94.410799999999995</v>
      </c>
      <c r="F1164" s="8">
        <v>37306.528899999998</v>
      </c>
      <c r="G1164" s="9">
        <v>48551567</v>
      </c>
      <c r="H1164" s="18">
        <v>1.1999999999999999E-3</v>
      </c>
      <c r="I1164" s="8">
        <v>0.124</v>
      </c>
      <c r="J1164" s="9">
        <v>192</v>
      </c>
      <c r="K1164" s="18">
        <v>94.412000000000006</v>
      </c>
      <c r="L1164" s="8">
        <v>37306.652900000001</v>
      </c>
      <c r="M1164" s="9">
        <v>48551759</v>
      </c>
      <c r="N1164" s="29">
        <v>16.695</v>
      </c>
      <c r="O1164" s="30">
        <v>17.309999999999999</v>
      </c>
      <c r="P1164" s="30">
        <v>16.1175</v>
      </c>
      <c r="Q1164" s="30">
        <v>16.745000000000001</v>
      </c>
      <c r="R1164" s="31">
        <v>3.0000000000000001E-3</v>
      </c>
    </row>
    <row r="1165" spans="1:18" x14ac:dyDescent="0.2">
      <c r="A1165" s="11">
        <v>45684</v>
      </c>
      <c r="B1165" s="5" t="s">
        <v>244</v>
      </c>
      <c r="C1165" s="10">
        <v>45658</v>
      </c>
      <c r="D1165" s="5" t="s">
        <v>194</v>
      </c>
      <c r="E1165" s="18">
        <v>122.5385</v>
      </c>
      <c r="F1165" s="8">
        <v>67498.256899999993</v>
      </c>
      <c r="G1165" s="9">
        <v>88585020</v>
      </c>
      <c r="H1165" s="18">
        <v>2.0999999999999999E-3</v>
      </c>
      <c r="I1165" s="8">
        <v>0.1197</v>
      </c>
      <c r="J1165" s="9">
        <v>171</v>
      </c>
      <c r="K1165" s="18">
        <v>122.5406</v>
      </c>
      <c r="L1165" s="8">
        <v>67498.376600000003</v>
      </c>
      <c r="M1165" s="9">
        <v>88585191</v>
      </c>
      <c r="N1165" s="29">
        <v>16.745000000000001</v>
      </c>
      <c r="O1165" s="30">
        <v>18.522500000000001</v>
      </c>
      <c r="P1165" s="30">
        <v>16.745000000000001</v>
      </c>
      <c r="Q1165" s="30">
        <v>18.1325</v>
      </c>
      <c r="R1165" s="31">
        <v>8.2900000000000001E-2</v>
      </c>
    </row>
    <row r="1166" spans="1:18" x14ac:dyDescent="0.2">
      <c r="A1166" s="11">
        <v>45685</v>
      </c>
      <c r="B1166" s="5" t="s">
        <v>242</v>
      </c>
      <c r="C1166" s="10">
        <v>45658</v>
      </c>
      <c r="D1166" s="5" t="s">
        <v>194</v>
      </c>
      <c r="E1166" s="18">
        <v>261.51859999999999</v>
      </c>
      <c r="F1166" s="8">
        <v>341421.70299999998</v>
      </c>
      <c r="G1166" s="9">
        <v>445045444</v>
      </c>
      <c r="H1166" s="18">
        <v>1.9E-3</v>
      </c>
      <c r="I1166" s="8">
        <v>9.3299999999999994E-2</v>
      </c>
      <c r="J1166" s="9">
        <v>123</v>
      </c>
      <c r="K1166" s="18">
        <v>261.52050000000003</v>
      </c>
      <c r="L1166" s="8">
        <v>341421.79629999999</v>
      </c>
      <c r="M1166" s="9">
        <v>445045567</v>
      </c>
      <c r="N1166" s="29">
        <v>18.1325</v>
      </c>
      <c r="O1166" s="30">
        <v>18.502500000000001</v>
      </c>
      <c r="P1166" s="30">
        <v>16.827500000000001</v>
      </c>
      <c r="Q1166" s="30">
        <v>18.195</v>
      </c>
      <c r="R1166" s="31">
        <v>3.3999999999999998E-3</v>
      </c>
    </row>
    <row r="1167" spans="1:18" x14ac:dyDescent="0.2">
      <c r="A1167" s="11">
        <v>45686</v>
      </c>
      <c r="B1167" s="5" t="s">
        <v>240</v>
      </c>
      <c r="C1167" s="10">
        <v>45658</v>
      </c>
      <c r="D1167" s="5" t="s">
        <v>194</v>
      </c>
      <c r="E1167" s="18">
        <v>24.711300000000001</v>
      </c>
      <c r="F1167" s="8">
        <v>3974.1345999999999</v>
      </c>
      <c r="G1167" s="9">
        <v>2575006</v>
      </c>
      <c r="H1167" s="18">
        <v>2E-3</v>
      </c>
      <c r="I1167" s="8">
        <v>9.9199999999999997E-2</v>
      </c>
      <c r="J1167" s="9">
        <v>132</v>
      </c>
      <c r="K1167" s="18">
        <v>24.7133</v>
      </c>
      <c r="L1167" s="8">
        <v>3974.2338</v>
      </c>
      <c r="M1167" s="9">
        <v>2575138</v>
      </c>
      <c r="N1167" s="29">
        <v>18.195</v>
      </c>
      <c r="O1167" s="30">
        <v>19.010000000000002</v>
      </c>
      <c r="P1167" s="30">
        <v>17.287500000000001</v>
      </c>
      <c r="Q1167" s="30">
        <v>18.64</v>
      </c>
      <c r="R1167" s="31">
        <v>2.4500000000000001E-2</v>
      </c>
    </row>
    <row r="1168" spans="1:18" x14ac:dyDescent="0.2">
      <c r="A1168" s="11">
        <v>45687</v>
      </c>
      <c r="B1168" s="5" t="s">
        <v>243</v>
      </c>
      <c r="C1168" s="10">
        <v>45658</v>
      </c>
      <c r="D1168" s="5" t="s">
        <v>194</v>
      </c>
      <c r="E1168" s="18">
        <v>26.559799999999999</v>
      </c>
      <c r="F1168" s="8">
        <v>4712.6455999999998</v>
      </c>
      <c r="G1168" s="9">
        <v>3047376</v>
      </c>
      <c r="H1168" s="18">
        <v>4.0000000000000002E-4</v>
      </c>
      <c r="I1168" s="8">
        <v>2.2800000000000001E-2</v>
      </c>
      <c r="J1168" s="9">
        <v>28</v>
      </c>
      <c r="K1168" s="18">
        <v>26.560199999999998</v>
      </c>
      <c r="L1168" s="8">
        <v>4712.6683999999996</v>
      </c>
      <c r="M1168" s="9">
        <v>3047404</v>
      </c>
      <c r="N1168" s="29">
        <v>18.64</v>
      </c>
      <c r="O1168" s="30">
        <v>18.984999999999999</v>
      </c>
      <c r="P1168" s="30">
        <v>17.217500000000001</v>
      </c>
      <c r="Q1168" s="30">
        <v>17.39</v>
      </c>
      <c r="R1168" s="31">
        <v>-6.7100000000000007E-2</v>
      </c>
    </row>
    <row r="1169" spans="1:18" x14ac:dyDescent="0.2">
      <c r="A1169" s="11">
        <v>45688</v>
      </c>
      <c r="B1169" s="5" t="s">
        <v>241</v>
      </c>
      <c r="C1169" s="10">
        <v>45658</v>
      </c>
      <c r="D1169" s="5" t="s">
        <v>194</v>
      </c>
      <c r="E1169" s="18">
        <v>63.712899999999998</v>
      </c>
      <c r="F1169" s="8">
        <v>14901.149100000001</v>
      </c>
      <c r="G1169" s="9">
        <v>9613845</v>
      </c>
      <c r="H1169" s="18">
        <v>5.9999999999999995E-4</v>
      </c>
      <c r="I1169" s="8">
        <v>3.8300000000000001E-2</v>
      </c>
      <c r="J1169" s="9">
        <v>55</v>
      </c>
      <c r="K1169" s="18">
        <v>63.713500000000003</v>
      </c>
      <c r="L1169" s="8">
        <v>14901.187400000001</v>
      </c>
      <c r="M1169" s="9">
        <v>9613900</v>
      </c>
      <c r="N1169" s="29">
        <v>17.39</v>
      </c>
      <c r="O1169" s="30">
        <v>17.942499999999999</v>
      </c>
      <c r="P1169" s="30">
        <v>16.107500000000002</v>
      </c>
      <c r="Q1169" s="30">
        <v>16.247499999999999</v>
      </c>
      <c r="R1169" s="31">
        <v>-6.5699999999999995E-2</v>
      </c>
    </row>
    <row r="1170" spans="1:18" x14ac:dyDescent="0.2">
      <c r="A1170" s="11">
        <v>45689</v>
      </c>
      <c r="B1170" s="5" t="s">
        <v>245</v>
      </c>
      <c r="C1170" s="10">
        <v>45689</v>
      </c>
      <c r="D1170" s="5" t="s">
        <v>194</v>
      </c>
      <c r="E1170" s="18">
        <v>122.9187</v>
      </c>
      <c r="F1170" s="8">
        <v>54837.472600000001</v>
      </c>
      <c r="G1170" s="9">
        <v>35270255</v>
      </c>
      <c r="H1170" s="18">
        <v>5.0000000000000001E-4</v>
      </c>
      <c r="I1170" s="8">
        <v>3.2399999999999998E-2</v>
      </c>
      <c r="J1170" s="9">
        <v>46</v>
      </c>
      <c r="K1170" s="18">
        <v>122.9192</v>
      </c>
      <c r="L1170" s="8">
        <v>54837.504999999997</v>
      </c>
      <c r="M1170" s="9">
        <v>35270301</v>
      </c>
      <c r="N1170" s="29">
        <v>16.247499999999999</v>
      </c>
      <c r="O1170" s="30">
        <v>16.579999999999998</v>
      </c>
      <c r="P1170" s="30">
        <v>14.012499999999999</v>
      </c>
      <c r="Q1170" s="30">
        <v>14.095000000000001</v>
      </c>
      <c r="R1170" s="31">
        <v>-0.13250000000000001</v>
      </c>
    </row>
    <row r="1171" spans="1:18" x14ac:dyDescent="0.2">
      <c r="A1171" s="11">
        <v>45691</v>
      </c>
      <c r="B1171" s="5" t="s">
        <v>244</v>
      </c>
      <c r="C1171" s="10">
        <v>45689</v>
      </c>
      <c r="D1171" s="5" t="s">
        <v>194</v>
      </c>
      <c r="E1171" s="18">
        <v>112.3605</v>
      </c>
      <c r="F1171" s="8">
        <v>77639.313800000004</v>
      </c>
      <c r="G1171" s="9">
        <v>50239542</v>
      </c>
      <c r="H1171" s="18">
        <v>4.0000000000000002E-4</v>
      </c>
      <c r="I1171" s="8">
        <v>2.5600000000000001E-2</v>
      </c>
      <c r="J1171" s="9">
        <v>37</v>
      </c>
      <c r="K1171" s="18">
        <v>112.3609</v>
      </c>
      <c r="L1171" s="8">
        <v>77639.339399999997</v>
      </c>
      <c r="M1171" s="9">
        <v>50239579</v>
      </c>
      <c r="N1171" s="29">
        <v>14.095000000000001</v>
      </c>
      <c r="O1171" s="30">
        <v>15.112500000000001</v>
      </c>
      <c r="P1171" s="30">
        <v>14.095000000000001</v>
      </c>
      <c r="Q1171" s="30">
        <v>14.352499999999999</v>
      </c>
      <c r="R1171" s="31">
        <v>1.83E-2</v>
      </c>
    </row>
    <row r="1172" spans="1:18" x14ac:dyDescent="0.2">
      <c r="A1172" s="11">
        <v>45692</v>
      </c>
      <c r="B1172" s="5" t="s">
        <v>242</v>
      </c>
      <c r="C1172" s="10">
        <v>45689</v>
      </c>
      <c r="D1172" s="5" t="s">
        <v>194</v>
      </c>
      <c r="E1172" s="18">
        <v>345.93650000000002</v>
      </c>
      <c r="F1172" s="8">
        <v>352088.71840000001</v>
      </c>
      <c r="G1172" s="9">
        <v>225517365</v>
      </c>
      <c r="H1172" s="18">
        <v>5.0000000000000001E-4</v>
      </c>
      <c r="I1172" s="8">
        <v>5.3100000000000001E-2</v>
      </c>
      <c r="J1172" s="9">
        <v>82</v>
      </c>
      <c r="K1172" s="18">
        <v>345.93700000000001</v>
      </c>
      <c r="L1172" s="8">
        <v>352088.77149999997</v>
      </c>
      <c r="M1172" s="9">
        <v>225517447</v>
      </c>
      <c r="N1172" s="29">
        <v>14.352499999999999</v>
      </c>
      <c r="O1172" s="30">
        <v>15.1325</v>
      </c>
      <c r="P1172" s="30">
        <v>13.664999999999999</v>
      </c>
      <c r="Q1172" s="30">
        <v>14.0175</v>
      </c>
      <c r="R1172" s="31">
        <v>-2.3300000000000001E-2</v>
      </c>
    </row>
    <row r="1173" spans="1:18" x14ac:dyDescent="0.2">
      <c r="A1173" s="11">
        <v>45693</v>
      </c>
      <c r="B1173" s="5" t="s">
        <v>240</v>
      </c>
      <c r="C1173" s="10">
        <v>45689</v>
      </c>
      <c r="D1173" s="5" t="s">
        <v>194</v>
      </c>
      <c r="E1173" s="18">
        <v>26.6676</v>
      </c>
      <c r="F1173" s="8">
        <v>7568.1800999999996</v>
      </c>
      <c r="G1173" s="9">
        <v>4803128</v>
      </c>
      <c r="H1173" s="18">
        <v>2.0000000000000001E-4</v>
      </c>
      <c r="I1173" s="8">
        <v>1.5299999999999999E-2</v>
      </c>
      <c r="J1173" s="9">
        <v>25</v>
      </c>
      <c r="K1173" s="18">
        <v>26.6678</v>
      </c>
      <c r="L1173" s="8">
        <v>7568.1953999999996</v>
      </c>
      <c r="M1173" s="9">
        <v>4803153</v>
      </c>
      <c r="N1173" s="29">
        <v>14.0175</v>
      </c>
      <c r="O1173" s="30">
        <v>14.297499999999999</v>
      </c>
      <c r="P1173" s="30">
        <v>13.4975</v>
      </c>
      <c r="Q1173" s="30">
        <v>14.0825</v>
      </c>
      <c r="R1173" s="31">
        <v>4.5999999999999999E-3</v>
      </c>
    </row>
    <row r="1174" spans="1:18" x14ac:dyDescent="0.2">
      <c r="A1174" s="11">
        <v>45694</v>
      </c>
      <c r="B1174" s="5" t="s">
        <v>243</v>
      </c>
      <c r="C1174" s="10">
        <v>45689</v>
      </c>
      <c r="D1174" s="5" t="s">
        <v>194</v>
      </c>
      <c r="E1174" s="18">
        <v>27.880600000000001</v>
      </c>
      <c r="F1174" s="8">
        <v>9359.7052000000003</v>
      </c>
      <c r="G1174" s="9">
        <v>5964855</v>
      </c>
      <c r="H1174" s="18">
        <v>2.0000000000000001E-4</v>
      </c>
      <c r="I1174" s="8">
        <v>1.8800000000000001E-2</v>
      </c>
      <c r="J1174" s="9">
        <v>27</v>
      </c>
      <c r="K1174" s="18">
        <v>27.880800000000001</v>
      </c>
      <c r="L1174" s="8">
        <v>9359.7240000000002</v>
      </c>
      <c r="M1174" s="9">
        <v>5964882</v>
      </c>
      <c r="N1174" s="29">
        <v>14.0825</v>
      </c>
      <c r="O1174" s="30">
        <v>14.64</v>
      </c>
      <c r="P1174" s="30">
        <v>13.15</v>
      </c>
      <c r="Q1174" s="30">
        <v>14.175000000000001</v>
      </c>
      <c r="R1174" s="31">
        <v>6.6E-3</v>
      </c>
    </row>
    <row r="1175" spans="1:18" x14ac:dyDescent="0.2">
      <c r="A1175" s="11">
        <v>45695</v>
      </c>
      <c r="B1175" s="5" t="s">
        <v>241</v>
      </c>
      <c r="C1175" s="10">
        <v>45689</v>
      </c>
      <c r="D1175" s="5" t="s">
        <v>194</v>
      </c>
      <c r="E1175" s="18">
        <v>103.4669</v>
      </c>
      <c r="F1175" s="8">
        <v>47988.373699999996</v>
      </c>
      <c r="G1175" s="9">
        <v>30700819</v>
      </c>
      <c r="H1175" s="18">
        <v>1E-4</v>
      </c>
      <c r="I1175" s="8">
        <v>1.24E-2</v>
      </c>
      <c r="J1175" s="9">
        <v>19</v>
      </c>
      <c r="K1175" s="18">
        <v>103.467</v>
      </c>
      <c r="L1175" s="8">
        <v>47988.386100000003</v>
      </c>
      <c r="M1175" s="9">
        <v>30700838</v>
      </c>
      <c r="N1175" s="29">
        <v>14.175000000000001</v>
      </c>
      <c r="O1175" s="30">
        <v>14.505000000000001</v>
      </c>
      <c r="P1175" s="30">
        <v>13.55</v>
      </c>
      <c r="Q1175" s="30">
        <v>13.685</v>
      </c>
      <c r="R1175" s="31">
        <v>-3.4599999999999999E-2</v>
      </c>
    </row>
    <row r="1176" spans="1:18" x14ac:dyDescent="0.2">
      <c r="A1176" s="11">
        <v>45698</v>
      </c>
      <c r="B1176" s="5" t="s">
        <v>244</v>
      </c>
      <c r="C1176" s="10">
        <v>45689</v>
      </c>
      <c r="D1176" s="5" t="s">
        <v>194</v>
      </c>
      <c r="E1176" s="18">
        <v>111.85599999999999</v>
      </c>
      <c r="F1176" s="8">
        <v>71167.026500000007</v>
      </c>
      <c r="G1176" s="9">
        <v>45811849</v>
      </c>
      <c r="H1176" s="18">
        <v>8.0000000000000004E-4</v>
      </c>
      <c r="I1176" s="8">
        <v>4.2000000000000003E-2</v>
      </c>
      <c r="J1176" s="9">
        <v>57</v>
      </c>
      <c r="K1176" s="18">
        <v>111.85680000000001</v>
      </c>
      <c r="L1176" s="8">
        <v>71167.068499999994</v>
      </c>
      <c r="M1176" s="9">
        <v>45811906</v>
      </c>
      <c r="N1176" s="29">
        <v>13.685</v>
      </c>
      <c r="O1176" s="30">
        <v>14.717499999999999</v>
      </c>
      <c r="P1176" s="30">
        <v>13.685</v>
      </c>
      <c r="Q1176" s="30">
        <v>14.445</v>
      </c>
      <c r="R1176" s="31">
        <v>5.5500000000000001E-2</v>
      </c>
    </row>
    <row r="1177" spans="1:18" x14ac:dyDescent="0.2">
      <c r="A1177" s="11">
        <v>45699</v>
      </c>
      <c r="B1177" s="5" t="s">
        <v>242</v>
      </c>
      <c r="C1177" s="10">
        <v>45689</v>
      </c>
      <c r="D1177" s="5" t="s">
        <v>194</v>
      </c>
      <c r="E1177" s="18">
        <v>271.58690000000001</v>
      </c>
      <c r="F1177" s="8">
        <v>428802.29960000003</v>
      </c>
      <c r="G1177" s="9">
        <v>279412299</v>
      </c>
      <c r="H1177" s="18">
        <v>2.9999999999999997E-4</v>
      </c>
      <c r="I1177" s="8">
        <v>2.7199999999999998E-2</v>
      </c>
      <c r="J1177" s="9">
        <v>41</v>
      </c>
      <c r="K1177" s="18">
        <v>271.5872</v>
      </c>
      <c r="L1177" s="8">
        <v>428802.32679999998</v>
      </c>
      <c r="M1177" s="9">
        <v>279412340</v>
      </c>
      <c r="N1177" s="29">
        <v>14.445</v>
      </c>
      <c r="O1177" s="30">
        <v>15.432499999999999</v>
      </c>
      <c r="P1177" s="30">
        <v>13.845000000000001</v>
      </c>
      <c r="Q1177" s="30">
        <v>14.87</v>
      </c>
      <c r="R1177" s="31">
        <v>2.9399999999999999E-2</v>
      </c>
    </row>
    <row r="1178" spans="1:18" x14ac:dyDescent="0.2">
      <c r="A1178" s="11">
        <v>45700</v>
      </c>
      <c r="B1178" s="5" t="s">
        <v>240</v>
      </c>
      <c r="C1178" s="10">
        <v>45689</v>
      </c>
      <c r="D1178" s="5" t="s">
        <v>194</v>
      </c>
      <c r="E1178" s="18">
        <v>60.2378</v>
      </c>
      <c r="F1178" s="8">
        <v>18706.910599999999</v>
      </c>
      <c r="G1178" s="9">
        <v>12280973</v>
      </c>
      <c r="H1178" s="18">
        <v>8.0000000000000004E-4</v>
      </c>
      <c r="I1178" s="8">
        <v>6.3E-2</v>
      </c>
      <c r="J1178" s="9">
        <v>104</v>
      </c>
      <c r="K1178" s="18">
        <v>60.238599999999998</v>
      </c>
      <c r="L1178" s="8">
        <v>18706.973600000001</v>
      </c>
      <c r="M1178" s="9">
        <v>12281077</v>
      </c>
      <c r="N1178" s="29">
        <v>14.87</v>
      </c>
      <c r="O1178" s="30">
        <v>15.6225</v>
      </c>
      <c r="P1178" s="30">
        <v>14.6075</v>
      </c>
      <c r="Q1178" s="30">
        <v>14.895</v>
      </c>
      <c r="R1178" s="31">
        <v>1.6999999999999999E-3</v>
      </c>
    </row>
    <row r="1179" spans="1:18" x14ac:dyDescent="0.2">
      <c r="A1179" s="11">
        <v>45701</v>
      </c>
      <c r="B1179" s="5" t="s">
        <v>243</v>
      </c>
      <c r="C1179" s="10">
        <v>45689</v>
      </c>
      <c r="D1179" s="5" t="s">
        <v>194</v>
      </c>
      <c r="E1179" s="18">
        <v>46.737900000000003</v>
      </c>
      <c r="F1179" s="8">
        <v>15526.4238</v>
      </c>
      <c r="G1179" s="9">
        <v>10127289</v>
      </c>
      <c r="H1179" s="18">
        <v>5.9999999999999995E-4</v>
      </c>
      <c r="I1179" s="8">
        <v>0.11</v>
      </c>
      <c r="J1179" s="9">
        <v>169</v>
      </c>
      <c r="K1179" s="18">
        <v>46.738500000000002</v>
      </c>
      <c r="L1179" s="8">
        <v>15526.533799999999</v>
      </c>
      <c r="M1179" s="9">
        <v>10127458</v>
      </c>
      <c r="N1179" s="29">
        <v>14.895</v>
      </c>
      <c r="O1179" s="30">
        <v>15.465</v>
      </c>
      <c r="P1179" s="30">
        <v>12.195</v>
      </c>
      <c r="Q1179" s="30">
        <v>14.955</v>
      </c>
      <c r="R1179" s="31">
        <v>4.0000000000000001E-3</v>
      </c>
    </row>
    <row r="1180" spans="1:18" x14ac:dyDescent="0.2">
      <c r="A1180" s="11">
        <v>45702</v>
      </c>
      <c r="B1180" s="5" t="s">
        <v>241</v>
      </c>
      <c r="C1180" s="10">
        <v>45689</v>
      </c>
      <c r="D1180" s="5" t="s">
        <v>194</v>
      </c>
      <c r="E1180" s="18">
        <v>130.33260000000001</v>
      </c>
      <c r="F1180" s="8">
        <v>55236.934999999998</v>
      </c>
      <c r="G1180" s="9">
        <v>36278599</v>
      </c>
      <c r="H1180" s="18">
        <v>1.2999999999999999E-3</v>
      </c>
      <c r="I1180" s="8">
        <v>6.9199999999999998E-2</v>
      </c>
      <c r="J1180" s="9">
        <v>109</v>
      </c>
      <c r="K1180" s="18">
        <v>130.3339</v>
      </c>
      <c r="L1180" s="8">
        <v>55237.004200000003</v>
      </c>
      <c r="M1180" s="9">
        <v>36278708</v>
      </c>
      <c r="N1180" s="29">
        <v>14.955</v>
      </c>
      <c r="O1180" s="30">
        <v>15.6775</v>
      </c>
      <c r="P1180" s="30">
        <v>14.3575</v>
      </c>
      <c r="Q1180" s="30">
        <v>15.015000000000001</v>
      </c>
      <c r="R1180" s="31">
        <v>4.0000000000000001E-3</v>
      </c>
    </row>
    <row r="1181" spans="1:18" x14ac:dyDescent="0.2">
      <c r="A1181" s="11">
        <v>45705</v>
      </c>
      <c r="B1181" s="5" t="s">
        <v>244</v>
      </c>
      <c r="C1181" s="10">
        <v>45689</v>
      </c>
      <c r="D1181" s="5" t="s">
        <v>194</v>
      </c>
      <c r="E1181" s="18">
        <v>157.4829</v>
      </c>
      <c r="F1181" s="8">
        <v>83374.812900000004</v>
      </c>
      <c r="G1181" s="9">
        <v>54852154</v>
      </c>
      <c r="H1181" s="18">
        <v>1.6999999999999999E-3</v>
      </c>
      <c r="I1181" s="8">
        <v>0.111</v>
      </c>
      <c r="J1181" s="9">
        <v>174</v>
      </c>
      <c r="K1181" s="18">
        <v>157.4846</v>
      </c>
      <c r="L1181" s="8">
        <v>83374.923899999994</v>
      </c>
      <c r="M1181" s="9">
        <v>54852328</v>
      </c>
      <c r="N1181" s="29">
        <v>15.015000000000001</v>
      </c>
      <c r="O1181" s="30">
        <v>16.309999999999999</v>
      </c>
      <c r="P1181" s="30">
        <v>14.4975</v>
      </c>
      <c r="Q1181" s="30">
        <v>15.7225</v>
      </c>
      <c r="R1181" s="31">
        <v>4.7100000000000003E-2</v>
      </c>
    </row>
    <row r="1182" spans="1:18" x14ac:dyDescent="0.2">
      <c r="A1182" s="11">
        <v>45706</v>
      </c>
      <c r="B1182" s="5" t="s">
        <v>242</v>
      </c>
      <c r="C1182" s="10">
        <v>45689</v>
      </c>
      <c r="D1182" s="5" t="s">
        <v>194</v>
      </c>
      <c r="E1182" s="18">
        <v>277.4701</v>
      </c>
      <c r="F1182" s="8">
        <v>371355.06880000001</v>
      </c>
      <c r="G1182" s="9">
        <v>244439172</v>
      </c>
      <c r="H1182" s="18">
        <v>1.5E-3</v>
      </c>
      <c r="I1182" s="8">
        <v>9.5399999999999999E-2</v>
      </c>
      <c r="J1182" s="9">
        <v>151</v>
      </c>
      <c r="K1182" s="18">
        <v>277.47160000000002</v>
      </c>
      <c r="L1182" s="8">
        <v>371355.1642</v>
      </c>
      <c r="M1182" s="9">
        <v>244439323</v>
      </c>
      <c r="N1182" s="29">
        <v>15.7225</v>
      </c>
      <c r="O1182" s="30">
        <v>16.322500000000002</v>
      </c>
      <c r="P1182" s="30">
        <v>14.78</v>
      </c>
      <c r="Q1182" s="30">
        <v>15.664999999999999</v>
      </c>
      <c r="R1182" s="31">
        <v>-3.7000000000000002E-3</v>
      </c>
    </row>
    <row r="1183" spans="1:18" x14ac:dyDescent="0.2">
      <c r="A1183" s="11">
        <v>45707</v>
      </c>
      <c r="B1183" s="5" t="s">
        <v>240</v>
      </c>
      <c r="C1183" s="10">
        <v>45689</v>
      </c>
      <c r="D1183" s="5" t="s">
        <v>194</v>
      </c>
      <c r="E1183" s="18">
        <v>40.773600000000002</v>
      </c>
      <c r="F1183" s="8">
        <v>12489.5399</v>
      </c>
      <c r="G1183" s="9">
        <v>8165774</v>
      </c>
      <c r="H1183" s="18">
        <v>1.1999999999999999E-3</v>
      </c>
      <c r="I1183" s="8">
        <v>7.5499999999999998E-2</v>
      </c>
      <c r="J1183" s="9">
        <v>121</v>
      </c>
      <c r="K1183" s="18">
        <v>40.774799999999999</v>
      </c>
      <c r="L1183" s="8">
        <v>12489.615400000001</v>
      </c>
      <c r="M1183" s="9">
        <v>8165895</v>
      </c>
      <c r="N1183" s="29">
        <v>15.664999999999999</v>
      </c>
      <c r="O1183" s="30">
        <v>16.022500000000001</v>
      </c>
      <c r="P1183" s="30">
        <v>14.7525</v>
      </c>
      <c r="Q1183" s="30">
        <v>15.42</v>
      </c>
      <c r="R1183" s="31">
        <v>-1.5599999999999999E-2</v>
      </c>
    </row>
    <row r="1184" spans="1:18" x14ac:dyDescent="0.2">
      <c r="A1184" s="11">
        <v>45708</v>
      </c>
      <c r="B1184" s="5" t="s">
        <v>243</v>
      </c>
      <c r="C1184" s="10">
        <v>45689</v>
      </c>
      <c r="D1184" s="5" t="s">
        <v>194</v>
      </c>
      <c r="E1184" s="18">
        <v>27.902799999999999</v>
      </c>
      <c r="F1184" s="8">
        <v>10401.3457</v>
      </c>
      <c r="G1184" s="9">
        <v>6811465</v>
      </c>
      <c r="H1184" s="18">
        <v>5.7999999999999996E-3</v>
      </c>
      <c r="I1184" s="8">
        <v>0.41410000000000002</v>
      </c>
      <c r="J1184" s="9">
        <v>667</v>
      </c>
      <c r="K1184" s="18">
        <v>27.9086</v>
      </c>
      <c r="L1184" s="8">
        <v>10401.7598</v>
      </c>
      <c r="M1184" s="9">
        <v>6812132</v>
      </c>
      <c r="N1184" s="29">
        <v>15.42</v>
      </c>
      <c r="O1184" s="30">
        <v>15.9025</v>
      </c>
      <c r="P1184" s="30">
        <v>14.637499999999999</v>
      </c>
      <c r="Q1184" s="30">
        <v>14.682499999999999</v>
      </c>
      <c r="R1184" s="31">
        <v>-4.7800000000000002E-2</v>
      </c>
    </row>
    <row r="1185" spans="1:18" x14ac:dyDescent="0.2">
      <c r="A1185" s="11">
        <v>45709</v>
      </c>
      <c r="B1185" s="5" t="s">
        <v>241</v>
      </c>
      <c r="C1185" s="10">
        <v>45689</v>
      </c>
      <c r="D1185" s="5" t="s">
        <v>194</v>
      </c>
      <c r="E1185" s="18">
        <v>72.848600000000005</v>
      </c>
      <c r="F1185" s="8">
        <v>33768.971100000002</v>
      </c>
      <c r="G1185" s="9">
        <v>22306402</v>
      </c>
      <c r="H1185" s="18">
        <v>6.1999999999999998E-3</v>
      </c>
      <c r="I1185" s="8">
        <v>0.67530000000000001</v>
      </c>
      <c r="J1185" s="9">
        <v>1055</v>
      </c>
      <c r="K1185" s="18">
        <v>72.854799999999997</v>
      </c>
      <c r="L1185" s="8">
        <v>33769.646399999998</v>
      </c>
      <c r="M1185" s="9">
        <v>22307457</v>
      </c>
      <c r="N1185" s="29">
        <v>14.682499999999999</v>
      </c>
      <c r="O1185" s="30">
        <v>15.2425</v>
      </c>
      <c r="P1185" s="30">
        <v>12.0825</v>
      </c>
      <c r="Q1185" s="30">
        <v>14.53</v>
      </c>
      <c r="R1185" s="31">
        <v>-1.04E-2</v>
      </c>
    </row>
    <row r="1186" spans="1:18" x14ac:dyDescent="0.2">
      <c r="A1186" s="11">
        <v>45712</v>
      </c>
      <c r="B1186" s="5" t="s">
        <v>244</v>
      </c>
      <c r="C1186" s="10">
        <v>45689</v>
      </c>
      <c r="D1186" s="5" t="s">
        <v>194</v>
      </c>
      <c r="E1186" s="18">
        <v>91.433599999999998</v>
      </c>
      <c r="F1186" s="8">
        <v>60678.336000000003</v>
      </c>
      <c r="G1186" s="9">
        <v>40337056</v>
      </c>
      <c r="H1186" s="18">
        <v>3.0000000000000001E-3</v>
      </c>
      <c r="I1186" s="8">
        <v>0.54530000000000001</v>
      </c>
      <c r="J1186" s="9">
        <v>905</v>
      </c>
      <c r="K1186" s="18">
        <v>91.436599999999999</v>
      </c>
      <c r="L1186" s="8">
        <v>60678.881300000001</v>
      </c>
      <c r="M1186" s="9">
        <v>40337961</v>
      </c>
      <c r="N1186" s="29">
        <v>14.53</v>
      </c>
      <c r="O1186" s="30">
        <v>15.58</v>
      </c>
      <c r="P1186" s="30">
        <v>14.365</v>
      </c>
      <c r="Q1186" s="30">
        <v>14.44</v>
      </c>
      <c r="R1186" s="31">
        <v>-6.1999999999999998E-3</v>
      </c>
    </row>
    <row r="1187" spans="1:18" x14ac:dyDescent="0.2">
      <c r="A1187" s="11">
        <v>45713</v>
      </c>
      <c r="B1187" s="5" t="s">
        <v>242</v>
      </c>
      <c r="C1187" s="10">
        <v>45689</v>
      </c>
      <c r="D1187" s="5" t="s">
        <v>194</v>
      </c>
      <c r="E1187" s="18">
        <v>145.46639999999999</v>
      </c>
      <c r="F1187" s="8">
        <v>294864.62390000001</v>
      </c>
      <c r="G1187" s="9">
        <v>196007488</v>
      </c>
      <c r="H1187" s="18">
        <v>2E-3</v>
      </c>
      <c r="I1187" s="8">
        <v>0.4622</v>
      </c>
      <c r="J1187" s="9">
        <v>772</v>
      </c>
      <c r="K1187" s="18">
        <v>145.4684</v>
      </c>
      <c r="L1187" s="8">
        <v>294865.08610000001</v>
      </c>
      <c r="M1187" s="9">
        <v>196008260</v>
      </c>
      <c r="N1187" s="29">
        <v>14.442500000000001</v>
      </c>
      <c r="O1187" s="30">
        <v>15.077500000000001</v>
      </c>
      <c r="P1187" s="30">
        <v>13.605</v>
      </c>
      <c r="Q1187" s="30">
        <v>13.72</v>
      </c>
      <c r="R1187" s="31">
        <v>-0.05</v>
      </c>
    </row>
    <row r="1188" spans="1:18" x14ac:dyDescent="0.2">
      <c r="A1188" s="11">
        <v>45715</v>
      </c>
      <c r="B1188" s="5" t="s">
        <v>243</v>
      </c>
      <c r="C1188" s="10">
        <v>45689</v>
      </c>
      <c r="D1188" s="5" t="s">
        <v>194</v>
      </c>
      <c r="E1188" s="18">
        <v>15.825799999999999</v>
      </c>
      <c r="F1188" s="8">
        <v>7409.8265000000001</v>
      </c>
      <c r="G1188" s="9">
        <v>4947885</v>
      </c>
      <c r="H1188" s="18">
        <v>2.3E-3</v>
      </c>
      <c r="I1188" s="8">
        <v>0.38340000000000002</v>
      </c>
      <c r="J1188" s="9">
        <v>638</v>
      </c>
      <c r="K1188" s="18">
        <v>15.828099999999999</v>
      </c>
      <c r="L1188" s="8">
        <v>7410.2098999999998</v>
      </c>
      <c r="M1188" s="9">
        <v>4948523</v>
      </c>
      <c r="N1188" s="29">
        <v>13.715</v>
      </c>
      <c r="O1188" s="30">
        <v>14.0075</v>
      </c>
      <c r="P1188" s="30">
        <v>12.91</v>
      </c>
      <c r="Q1188" s="30">
        <v>13.31</v>
      </c>
      <c r="R1188" s="31">
        <v>-2.9499999999999998E-2</v>
      </c>
    </row>
    <row r="1189" spans="1:18" x14ac:dyDescent="0.2">
      <c r="A1189" s="11">
        <v>45716</v>
      </c>
      <c r="B1189" s="5" t="s">
        <v>241</v>
      </c>
      <c r="C1189" s="10">
        <v>45689</v>
      </c>
      <c r="D1189" s="5" t="s">
        <v>194</v>
      </c>
      <c r="E1189" s="18">
        <v>101.5364</v>
      </c>
      <c r="F1189" s="8">
        <v>49062.192900000002</v>
      </c>
      <c r="G1189" s="9">
        <v>33208790</v>
      </c>
      <c r="H1189" s="18">
        <v>7.1000000000000004E-3</v>
      </c>
      <c r="I1189" s="8">
        <v>1.7766</v>
      </c>
      <c r="J1189" s="9">
        <v>3096</v>
      </c>
      <c r="K1189" s="18">
        <v>101.54349999999999</v>
      </c>
      <c r="L1189" s="8">
        <v>49063.969499999999</v>
      </c>
      <c r="M1189" s="9">
        <v>33211886</v>
      </c>
      <c r="N1189" s="29">
        <v>13.307499999999999</v>
      </c>
      <c r="O1189" s="30">
        <v>14.1225</v>
      </c>
      <c r="P1189" s="30">
        <v>13.2325</v>
      </c>
      <c r="Q1189" s="30">
        <v>13.91</v>
      </c>
      <c r="R1189" s="31">
        <v>4.53E-2</v>
      </c>
    </row>
    <row r="1190" spans="1:18" x14ac:dyDescent="0.2">
      <c r="A1190" s="11">
        <v>45719</v>
      </c>
      <c r="B1190" s="5" t="s">
        <v>244</v>
      </c>
      <c r="C1190" s="10">
        <v>45717</v>
      </c>
      <c r="D1190" s="5" t="s">
        <v>194</v>
      </c>
      <c r="E1190" s="18">
        <v>160.55779999999999</v>
      </c>
      <c r="F1190" s="8">
        <v>105451.7059</v>
      </c>
      <c r="G1190" s="9">
        <v>71882361</v>
      </c>
      <c r="H1190" s="18">
        <v>3.2000000000000002E-3</v>
      </c>
      <c r="I1190" s="8">
        <v>0.87680000000000002</v>
      </c>
      <c r="J1190" s="9">
        <v>1531</v>
      </c>
      <c r="K1190" s="18">
        <v>160.56100000000001</v>
      </c>
      <c r="L1190" s="8">
        <v>105452.5827</v>
      </c>
      <c r="M1190" s="9">
        <v>71883892</v>
      </c>
      <c r="N1190" s="29">
        <v>13.91</v>
      </c>
      <c r="O1190" s="30">
        <v>14.36</v>
      </c>
      <c r="P1190" s="30">
        <v>13.567500000000001</v>
      </c>
      <c r="Q1190" s="30">
        <v>13.76</v>
      </c>
      <c r="R1190" s="31">
        <v>-1.0800000000000001E-2</v>
      </c>
    </row>
    <row r="1191" spans="1:18" x14ac:dyDescent="0.2">
      <c r="A1191" s="11">
        <v>45720</v>
      </c>
      <c r="B1191" s="5" t="s">
        <v>242</v>
      </c>
      <c r="C1191" s="10">
        <v>45717</v>
      </c>
      <c r="D1191" s="5" t="s">
        <v>194</v>
      </c>
      <c r="E1191" s="18">
        <v>180.5283</v>
      </c>
      <c r="F1191" s="8">
        <v>366012.21710000001</v>
      </c>
      <c r="G1191" s="9">
        <v>250707707</v>
      </c>
      <c r="H1191" s="18">
        <v>4.7999999999999996E-3</v>
      </c>
      <c r="I1191" s="8">
        <v>1.4276</v>
      </c>
      <c r="J1191" s="9">
        <v>2471</v>
      </c>
      <c r="K1191" s="18">
        <v>180.53309999999999</v>
      </c>
      <c r="L1191" s="8">
        <v>366013.6447</v>
      </c>
      <c r="M1191" s="9">
        <v>250710178</v>
      </c>
      <c r="N1191" s="29">
        <v>13.762499999999999</v>
      </c>
      <c r="O1191" s="30">
        <v>14.1975</v>
      </c>
      <c r="P1191" s="30">
        <v>13.3725</v>
      </c>
      <c r="Q1191" s="30">
        <v>13.83</v>
      </c>
      <c r="R1191" s="31">
        <v>4.8999999999999998E-3</v>
      </c>
    </row>
    <row r="1192" spans="1:18" x14ac:dyDescent="0.2">
      <c r="A1192" s="11">
        <v>45721</v>
      </c>
      <c r="B1192" s="5" t="s">
        <v>240</v>
      </c>
      <c r="C1192" s="10">
        <v>45717</v>
      </c>
      <c r="D1192" s="5" t="s">
        <v>194</v>
      </c>
      <c r="E1192" s="18">
        <v>46.846499999999999</v>
      </c>
      <c r="F1192" s="8">
        <v>15990.772800000001</v>
      </c>
      <c r="G1192" s="9">
        <v>10811573</v>
      </c>
      <c r="H1192" s="18">
        <v>3.8999999999999998E-3</v>
      </c>
      <c r="I1192" s="8">
        <v>1.4639</v>
      </c>
      <c r="J1192" s="9">
        <v>2529</v>
      </c>
      <c r="K1192" s="18">
        <v>46.8504</v>
      </c>
      <c r="L1192" s="8">
        <v>15992.236699999999</v>
      </c>
      <c r="M1192" s="9">
        <v>10814102</v>
      </c>
      <c r="N1192" s="29">
        <v>13.83</v>
      </c>
      <c r="O1192" s="30">
        <v>14.13</v>
      </c>
      <c r="P1192" s="30">
        <v>13.095000000000001</v>
      </c>
      <c r="Q1192" s="30">
        <v>13.67</v>
      </c>
      <c r="R1192" s="31">
        <v>-1.1599999999999999E-2</v>
      </c>
    </row>
    <row r="1193" spans="1:18" x14ac:dyDescent="0.2">
      <c r="A1193" s="11">
        <v>45722</v>
      </c>
      <c r="B1193" s="5" t="s">
        <v>243</v>
      </c>
      <c r="C1193" s="10">
        <v>45717</v>
      </c>
      <c r="D1193" s="5" t="s">
        <v>194</v>
      </c>
      <c r="E1193" s="18">
        <v>59.886899999999997</v>
      </c>
      <c r="F1193" s="8">
        <v>23225.899600000001</v>
      </c>
      <c r="G1193" s="9">
        <v>15692617</v>
      </c>
      <c r="H1193" s="18">
        <v>5.8999999999999999E-3</v>
      </c>
      <c r="I1193" s="8">
        <v>1.4257</v>
      </c>
      <c r="J1193" s="9">
        <v>2449</v>
      </c>
      <c r="K1193" s="18">
        <v>59.892800000000001</v>
      </c>
      <c r="L1193" s="8">
        <v>23227.3253</v>
      </c>
      <c r="M1193" s="9">
        <v>15695066</v>
      </c>
      <c r="N1193" s="29">
        <v>13.67</v>
      </c>
      <c r="O1193" s="30">
        <v>14.1775</v>
      </c>
      <c r="P1193" s="30">
        <v>13.28</v>
      </c>
      <c r="Q1193" s="30">
        <v>13.73</v>
      </c>
      <c r="R1193" s="31">
        <v>4.4000000000000003E-3</v>
      </c>
    </row>
    <row r="1194" spans="1:18" x14ac:dyDescent="0.2">
      <c r="A1194" s="11">
        <v>45723</v>
      </c>
      <c r="B1194" s="5" t="s">
        <v>241</v>
      </c>
      <c r="C1194" s="10">
        <v>45717</v>
      </c>
      <c r="D1194" s="5" t="s">
        <v>194</v>
      </c>
      <c r="E1194" s="18">
        <v>115.8321</v>
      </c>
      <c r="F1194" s="8">
        <v>56886.364099999999</v>
      </c>
      <c r="G1194" s="9">
        <v>38227039</v>
      </c>
      <c r="H1194" s="18">
        <v>2.5000000000000001E-3</v>
      </c>
      <c r="I1194" s="8">
        <v>0.98150000000000004</v>
      </c>
      <c r="J1194" s="9">
        <v>1676</v>
      </c>
      <c r="K1194" s="18">
        <v>115.83459999999999</v>
      </c>
      <c r="L1194" s="8">
        <v>56887.345600000001</v>
      </c>
      <c r="M1194" s="9">
        <v>38228715</v>
      </c>
      <c r="N1194" s="29">
        <v>13.725</v>
      </c>
      <c r="O1194" s="30">
        <v>13.86</v>
      </c>
      <c r="P1194" s="30">
        <v>13.3325</v>
      </c>
      <c r="Q1194" s="30">
        <v>13.47</v>
      </c>
      <c r="R1194" s="31">
        <v>-1.8599999999999998E-2</v>
      </c>
    </row>
    <row r="1195" spans="1:18" x14ac:dyDescent="0.2">
      <c r="A1195" s="11">
        <v>45726</v>
      </c>
      <c r="B1195" s="5" t="s">
        <v>244</v>
      </c>
      <c r="C1195" s="10">
        <v>45717</v>
      </c>
      <c r="D1195" s="5" t="s">
        <v>194</v>
      </c>
      <c r="E1195" s="18">
        <v>127.04089999999999</v>
      </c>
      <c r="F1195" s="8">
        <v>98188.069600000003</v>
      </c>
      <c r="G1195" s="9">
        <v>65932156</v>
      </c>
      <c r="H1195" s="18">
        <v>1.5E-3</v>
      </c>
      <c r="I1195" s="8">
        <v>0.82499999999999996</v>
      </c>
      <c r="J1195" s="9">
        <v>1403</v>
      </c>
      <c r="K1195" s="18">
        <v>127.0424</v>
      </c>
      <c r="L1195" s="8">
        <v>98188.8946</v>
      </c>
      <c r="M1195" s="9">
        <v>65933559</v>
      </c>
      <c r="N1195" s="29">
        <v>13.47</v>
      </c>
      <c r="O1195" s="30">
        <v>14.2075</v>
      </c>
      <c r="P1195" s="30">
        <v>13.47</v>
      </c>
      <c r="Q1195" s="30">
        <v>13.99</v>
      </c>
      <c r="R1195" s="31">
        <v>3.8600000000000002E-2</v>
      </c>
    </row>
    <row r="1196" spans="1:18" x14ac:dyDescent="0.2">
      <c r="A1196" s="11">
        <v>45727</v>
      </c>
      <c r="B1196" s="5" t="s">
        <v>242</v>
      </c>
      <c r="C1196" s="10">
        <v>45717</v>
      </c>
      <c r="D1196" s="5" t="s">
        <v>194</v>
      </c>
      <c r="E1196" s="18">
        <v>203.27029999999999</v>
      </c>
      <c r="F1196" s="8">
        <v>402887.36420000001</v>
      </c>
      <c r="G1196" s="9">
        <v>272053070</v>
      </c>
      <c r="H1196" s="18">
        <v>1.2999999999999999E-3</v>
      </c>
      <c r="I1196" s="8">
        <v>0.91190000000000004</v>
      </c>
      <c r="J1196" s="9">
        <v>1555</v>
      </c>
      <c r="K1196" s="18">
        <v>203.27160000000001</v>
      </c>
      <c r="L1196" s="8">
        <v>402888.27610000002</v>
      </c>
      <c r="M1196" s="9">
        <v>272054625</v>
      </c>
      <c r="N1196" s="29">
        <v>13.984999999999999</v>
      </c>
      <c r="O1196" s="30">
        <v>14.5025</v>
      </c>
      <c r="P1196" s="30">
        <v>13.675000000000001</v>
      </c>
      <c r="Q1196" s="30">
        <v>14.07</v>
      </c>
      <c r="R1196" s="31">
        <v>6.1000000000000004E-3</v>
      </c>
    </row>
    <row r="1197" spans="1:18" x14ac:dyDescent="0.2">
      <c r="A1197" s="11">
        <v>45728</v>
      </c>
      <c r="B1197" s="5" t="s">
        <v>240</v>
      </c>
      <c r="C1197" s="10">
        <v>45717</v>
      </c>
      <c r="D1197" s="5" t="s">
        <v>194</v>
      </c>
      <c r="E1197" s="18">
        <v>49.020699999999998</v>
      </c>
      <c r="F1197" s="8">
        <v>18598.606800000001</v>
      </c>
      <c r="G1197" s="9">
        <v>12527535</v>
      </c>
      <c r="H1197" s="18">
        <v>5.9999999999999995E-4</v>
      </c>
      <c r="I1197" s="8">
        <v>0.59219999999999995</v>
      </c>
      <c r="J1197" s="9">
        <v>1027</v>
      </c>
      <c r="K1197" s="18">
        <v>49.021299999999997</v>
      </c>
      <c r="L1197" s="8">
        <v>18599.199000000001</v>
      </c>
      <c r="M1197" s="9">
        <v>12528562</v>
      </c>
      <c r="N1197" s="29">
        <v>14.0725</v>
      </c>
      <c r="O1197" s="30">
        <v>14.3725</v>
      </c>
      <c r="P1197" s="30">
        <v>13.635</v>
      </c>
      <c r="Q1197" s="30">
        <v>13.69</v>
      </c>
      <c r="R1197" s="31">
        <v>-2.7199999999999998E-2</v>
      </c>
    </row>
    <row r="1198" spans="1:18" x14ac:dyDescent="0.2">
      <c r="A1198" s="11">
        <v>45729</v>
      </c>
      <c r="B1198" s="5" t="s">
        <v>243</v>
      </c>
      <c r="C1198" s="10">
        <v>45717</v>
      </c>
      <c r="D1198" s="5" t="s">
        <v>194</v>
      </c>
      <c r="E1198" s="18">
        <v>43.987099999999998</v>
      </c>
      <c r="F1198" s="8">
        <v>21163.094300000001</v>
      </c>
      <c r="G1198" s="9">
        <v>14264325</v>
      </c>
      <c r="H1198" s="18">
        <v>1.4E-3</v>
      </c>
      <c r="I1198" s="8">
        <v>0.1527</v>
      </c>
      <c r="J1198" s="9">
        <v>243</v>
      </c>
      <c r="K1198" s="18">
        <v>43.988500000000002</v>
      </c>
      <c r="L1198" s="8">
        <v>21163.246999999999</v>
      </c>
      <c r="M1198" s="9">
        <v>14264568</v>
      </c>
      <c r="N1198" s="29">
        <v>13.692500000000001</v>
      </c>
      <c r="O1198" s="30">
        <v>13.9275</v>
      </c>
      <c r="P1198" s="30">
        <v>13.2225</v>
      </c>
      <c r="Q1198" s="30">
        <v>13.28</v>
      </c>
      <c r="R1198" s="31">
        <v>-3.0099999999999998E-2</v>
      </c>
    </row>
    <row r="1199" spans="1:18" x14ac:dyDescent="0.2">
      <c r="A1199" s="11">
        <v>45733</v>
      </c>
      <c r="B1199" s="5" t="s">
        <v>244</v>
      </c>
      <c r="C1199" s="10">
        <v>45717</v>
      </c>
      <c r="D1199" s="5" t="s">
        <v>194</v>
      </c>
      <c r="E1199" s="18">
        <v>136.48769999999999</v>
      </c>
      <c r="F1199" s="8">
        <v>96477.392300000007</v>
      </c>
      <c r="G1199" s="9">
        <v>65013565</v>
      </c>
      <c r="H1199" s="18">
        <v>2.8E-3</v>
      </c>
      <c r="I1199" s="8">
        <v>0.34050000000000002</v>
      </c>
      <c r="J1199" s="9">
        <v>564</v>
      </c>
      <c r="K1199" s="18">
        <v>136.4905</v>
      </c>
      <c r="L1199" s="8">
        <v>96477.732799999998</v>
      </c>
      <c r="M1199" s="9">
        <v>65014129</v>
      </c>
      <c r="N1199" s="29">
        <v>13.28</v>
      </c>
      <c r="O1199" s="30">
        <v>14.0975</v>
      </c>
      <c r="P1199" s="30">
        <v>13.28</v>
      </c>
      <c r="Q1199" s="30">
        <v>13.42</v>
      </c>
      <c r="R1199" s="31">
        <v>1.0500000000000001E-2</v>
      </c>
    </row>
    <row r="1200" spans="1:18" x14ac:dyDescent="0.2">
      <c r="A1200" s="11">
        <v>45734</v>
      </c>
      <c r="B1200" s="5" t="s">
        <v>242</v>
      </c>
      <c r="C1200" s="10">
        <v>45717</v>
      </c>
      <c r="D1200" s="5" t="s">
        <v>194</v>
      </c>
      <c r="E1200" s="18">
        <v>263.17270000000002</v>
      </c>
      <c r="F1200" s="8">
        <v>419134.97330000001</v>
      </c>
      <c r="G1200" s="9">
        <v>279460604</v>
      </c>
      <c r="H1200" s="18">
        <v>2.3E-3</v>
      </c>
      <c r="I1200" s="8">
        <v>0.25900000000000001</v>
      </c>
      <c r="J1200" s="9">
        <v>419</v>
      </c>
      <c r="K1200" s="18">
        <v>263.17500000000001</v>
      </c>
      <c r="L1200" s="8">
        <v>419135.23229999997</v>
      </c>
      <c r="M1200" s="9">
        <v>279461023</v>
      </c>
      <c r="N1200" s="29">
        <v>13.414999999999999</v>
      </c>
      <c r="O1200" s="30">
        <v>13.6525</v>
      </c>
      <c r="P1200" s="30">
        <v>11.342499999999999</v>
      </c>
      <c r="Q1200" s="30">
        <v>13.21</v>
      </c>
      <c r="R1200" s="31">
        <v>-1.5299999999999999E-2</v>
      </c>
    </row>
    <row r="1201" spans="1:18" x14ac:dyDescent="0.2">
      <c r="A1201" s="11">
        <v>45735</v>
      </c>
      <c r="B1201" s="5" t="s">
        <v>240</v>
      </c>
      <c r="C1201" s="10">
        <v>45717</v>
      </c>
      <c r="D1201" s="5" t="s">
        <v>194</v>
      </c>
      <c r="E1201" s="18">
        <v>36.606099999999998</v>
      </c>
      <c r="F1201" s="8">
        <v>12756.635</v>
      </c>
      <c r="G1201" s="9">
        <v>8429211</v>
      </c>
      <c r="H1201" s="18">
        <v>4.7999999999999996E-3</v>
      </c>
      <c r="I1201" s="8">
        <v>0.52249999999999996</v>
      </c>
      <c r="J1201" s="9">
        <v>867</v>
      </c>
      <c r="K1201" s="18">
        <v>36.610900000000001</v>
      </c>
      <c r="L1201" s="8">
        <v>12757.157499999999</v>
      </c>
      <c r="M1201" s="9">
        <v>8430078</v>
      </c>
      <c r="N1201" s="29">
        <v>13.21</v>
      </c>
      <c r="O1201" s="30">
        <v>13.5725</v>
      </c>
      <c r="P1201" s="30">
        <v>12.585000000000001</v>
      </c>
      <c r="Q1201" s="30">
        <v>13.3</v>
      </c>
      <c r="R1201" s="31">
        <v>6.7999999999999996E-3</v>
      </c>
    </row>
    <row r="1202" spans="1:18" x14ac:dyDescent="0.2">
      <c r="A1202" s="11">
        <v>45736</v>
      </c>
      <c r="B1202" s="5" t="s">
        <v>243</v>
      </c>
      <c r="C1202" s="10">
        <v>45717</v>
      </c>
      <c r="D1202" s="5" t="s">
        <v>194</v>
      </c>
      <c r="E1202" s="18">
        <v>44.341900000000003</v>
      </c>
      <c r="F1202" s="8">
        <v>19324.6351</v>
      </c>
      <c r="G1202" s="9">
        <v>12686759</v>
      </c>
      <c r="H1202" s="18">
        <v>3.2000000000000002E-3</v>
      </c>
      <c r="I1202" s="8">
        <v>0.66110000000000002</v>
      </c>
      <c r="J1202" s="9">
        <v>1088</v>
      </c>
      <c r="K1202" s="18">
        <v>44.345100000000002</v>
      </c>
      <c r="L1202" s="8">
        <v>19325.296200000001</v>
      </c>
      <c r="M1202" s="9">
        <v>12687847</v>
      </c>
      <c r="N1202" s="29">
        <v>13.297499999999999</v>
      </c>
      <c r="O1202" s="30">
        <v>13.297499999999999</v>
      </c>
      <c r="P1202" s="30">
        <v>12.512499999999999</v>
      </c>
      <c r="Q1202" s="30">
        <v>12.6</v>
      </c>
      <c r="R1202" s="31">
        <v>-5.2499999999999998E-2</v>
      </c>
    </row>
    <row r="1203" spans="1:18" x14ac:dyDescent="0.2">
      <c r="A1203" s="11">
        <v>45737</v>
      </c>
      <c r="B1203" s="5" t="s">
        <v>241</v>
      </c>
      <c r="C1203" s="10">
        <v>45717</v>
      </c>
      <c r="D1203" s="5" t="s">
        <v>194</v>
      </c>
      <c r="E1203" s="18">
        <v>127.74769999999999</v>
      </c>
      <c r="F1203" s="8">
        <v>66587.296199999997</v>
      </c>
      <c r="G1203" s="9">
        <v>43235711</v>
      </c>
      <c r="H1203" s="18">
        <v>5.3E-3</v>
      </c>
      <c r="I1203" s="8">
        <v>1.5399</v>
      </c>
      <c r="J1203" s="9">
        <v>2523</v>
      </c>
      <c r="K1203" s="18">
        <v>127.753</v>
      </c>
      <c r="L1203" s="8">
        <v>66588.8361</v>
      </c>
      <c r="M1203" s="9">
        <v>43238234</v>
      </c>
      <c r="N1203" s="29">
        <v>12.602499999999999</v>
      </c>
      <c r="O1203" s="30">
        <v>12.835000000000001</v>
      </c>
      <c r="P1203" s="30">
        <v>10.695</v>
      </c>
      <c r="Q1203" s="30">
        <v>12.58</v>
      </c>
      <c r="R1203" s="31">
        <v>-1.8E-3</v>
      </c>
    </row>
    <row r="1204" spans="1:18" x14ac:dyDescent="0.2">
      <c r="A1204" s="11">
        <v>45740</v>
      </c>
      <c r="B1204" s="5" t="s">
        <v>244</v>
      </c>
      <c r="C1204" s="10">
        <v>45717</v>
      </c>
      <c r="D1204" s="5" t="s">
        <v>194</v>
      </c>
      <c r="E1204" s="18">
        <v>168.1131</v>
      </c>
      <c r="F1204" s="8">
        <v>105016.76360000001</v>
      </c>
      <c r="G1204" s="9">
        <v>67235178</v>
      </c>
      <c r="H1204" s="18">
        <v>3.3999999999999998E-3</v>
      </c>
      <c r="I1204" s="8">
        <v>0.371</v>
      </c>
      <c r="J1204" s="9">
        <v>591</v>
      </c>
      <c r="K1204" s="18">
        <v>168.1165</v>
      </c>
      <c r="L1204" s="8">
        <v>105017.1346</v>
      </c>
      <c r="M1204" s="9">
        <v>67235769</v>
      </c>
      <c r="N1204" s="29">
        <v>12.574999999999999</v>
      </c>
      <c r="O1204" s="30">
        <v>13.952500000000001</v>
      </c>
      <c r="P1204" s="30">
        <v>12.574999999999999</v>
      </c>
      <c r="Q1204" s="30">
        <v>13.7</v>
      </c>
      <c r="R1204" s="31">
        <v>8.9499999999999996E-2</v>
      </c>
    </row>
    <row r="1205" spans="1:18" x14ac:dyDescent="0.2">
      <c r="A1205" s="11">
        <v>45741</v>
      </c>
      <c r="B1205" s="5" t="s">
        <v>242</v>
      </c>
      <c r="C1205" s="10">
        <v>45717</v>
      </c>
      <c r="D1205" s="5" t="s">
        <v>194</v>
      </c>
      <c r="E1205" s="18">
        <v>347.23169999999999</v>
      </c>
      <c r="F1205" s="8">
        <v>493426.73009999999</v>
      </c>
      <c r="G1205" s="9">
        <v>313640504</v>
      </c>
      <c r="H1205" s="18">
        <v>1.1999999999999999E-3</v>
      </c>
      <c r="I1205" s="8">
        <v>0.21920000000000001</v>
      </c>
      <c r="J1205" s="9">
        <v>348</v>
      </c>
      <c r="K1205" s="18">
        <v>347.23289999999997</v>
      </c>
      <c r="L1205" s="8">
        <v>493426.94929999998</v>
      </c>
      <c r="M1205" s="9">
        <v>313640852</v>
      </c>
      <c r="N1205" s="29">
        <v>13.7</v>
      </c>
      <c r="O1205" s="30">
        <v>14.475</v>
      </c>
      <c r="P1205" s="30">
        <v>13.49</v>
      </c>
      <c r="Q1205" s="30">
        <v>13.64</v>
      </c>
      <c r="R1205" s="31">
        <v>-4.4000000000000003E-3</v>
      </c>
    </row>
    <row r="1206" spans="1:18" x14ac:dyDescent="0.2">
      <c r="A1206" s="11">
        <v>45742</v>
      </c>
      <c r="B1206" s="5" t="s">
        <v>240</v>
      </c>
      <c r="C1206" s="10">
        <v>45717</v>
      </c>
      <c r="D1206" s="5" t="s">
        <v>194</v>
      </c>
      <c r="E1206" s="18">
        <v>56.945500000000003</v>
      </c>
      <c r="F1206" s="8">
        <v>18728.758600000001</v>
      </c>
      <c r="G1206" s="9">
        <v>12009153</v>
      </c>
      <c r="H1206" s="18">
        <v>4.1999999999999997E-3</v>
      </c>
      <c r="I1206" s="8">
        <v>0.89639999999999997</v>
      </c>
      <c r="J1206" s="9">
        <v>1374</v>
      </c>
      <c r="K1206" s="18">
        <v>56.9497</v>
      </c>
      <c r="L1206" s="8">
        <v>18729.654999999999</v>
      </c>
      <c r="M1206" s="9">
        <v>12010527</v>
      </c>
      <c r="N1206" s="29">
        <v>13.635</v>
      </c>
      <c r="O1206" s="30">
        <v>13.914999999999999</v>
      </c>
      <c r="P1206" s="30">
        <v>13.305</v>
      </c>
      <c r="Q1206" s="30">
        <v>13.47</v>
      </c>
      <c r="R1206" s="31">
        <v>-1.21E-2</v>
      </c>
    </row>
    <row r="1207" spans="1:18" x14ac:dyDescent="0.2">
      <c r="A1207" s="11">
        <v>45743</v>
      </c>
      <c r="B1207" s="5" t="s">
        <v>243</v>
      </c>
      <c r="C1207" s="10">
        <v>45717</v>
      </c>
      <c r="D1207" s="5" t="s">
        <v>194</v>
      </c>
      <c r="E1207" s="18">
        <v>38.547899999999998</v>
      </c>
      <c r="F1207" s="8">
        <v>15206.2482</v>
      </c>
      <c r="G1207" s="9">
        <v>9764460</v>
      </c>
      <c r="H1207" s="18">
        <v>2E-3</v>
      </c>
      <c r="I1207" s="8">
        <v>0.22059999999999999</v>
      </c>
      <c r="J1207" s="9">
        <v>308</v>
      </c>
      <c r="K1207" s="18">
        <v>38.549900000000001</v>
      </c>
      <c r="L1207" s="8">
        <v>15206.468800000001</v>
      </c>
      <c r="M1207" s="9">
        <v>9764768</v>
      </c>
      <c r="N1207" s="29">
        <v>13.47</v>
      </c>
      <c r="O1207" s="30">
        <v>13.85</v>
      </c>
      <c r="P1207" s="30">
        <v>12.977499999999999</v>
      </c>
      <c r="Q1207" s="30">
        <v>13.3</v>
      </c>
      <c r="R1207" s="31">
        <v>-1.26E-2</v>
      </c>
    </row>
    <row r="1208" spans="1:18" x14ac:dyDescent="0.2">
      <c r="A1208" s="11">
        <v>45744</v>
      </c>
      <c r="B1208" s="5" t="s">
        <v>241</v>
      </c>
      <c r="C1208" s="10">
        <v>45717</v>
      </c>
      <c r="D1208" s="5" t="s">
        <v>194</v>
      </c>
      <c r="E1208" s="18">
        <v>155.84719999999999</v>
      </c>
      <c r="F1208" s="8">
        <v>88731.518299999996</v>
      </c>
      <c r="G1208" s="9">
        <v>57193584</v>
      </c>
      <c r="H1208" s="18">
        <v>1.9E-3</v>
      </c>
      <c r="I1208" s="8">
        <v>0.2346</v>
      </c>
      <c r="J1208" s="9">
        <v>368</v>
      </c>
      <c r="K1208" s="18">
        <v>155.84909999999999</v>
      </c>
      <c r="L1208" s="8">
        <v>88731.752900000007</v>
      </c>
      <c r="M1208" s="9">
        <v>57193952</v>
      </c>
      <c r="N1208" s="29">
        <v>13.3</v>
      </c>
      <c r="O1208" s="30">
        <v>13.61</v>
      </c>
      <c r="P1208" s="30">
        <v>12.5725</v>
      </c>
      <c r="Q1208" s="30">
        <v>12.72</v>
      </c>
      <c r="R1208" s="31">
        <v>-4.36E-2</v>
      </c>
    </row>
    <row r="1209" spans="1:18" x14ac:dyDescent="0.2">
      <c r="A1209" s="11">
        <v>45748</v>
      </c>
      <c r="B1209" s="5" t="s">
        <v>242</v>
      </c>
      <c r="C1209" s="10">
        <v>45748</v>
      </c>
      <c r="D1209" s="5" t="s">
        <v>195</v>
      </c>
      <c r="E1209" s="18">
        <v>301.79050000000001</v>
      </c>
      <c r="F1209" s="8">
        <v>422292.02669999999</v>
      </c>
      <c r="G1209" s="9">
        <v>275954328</v>
      </c>
      <c r="H1209" s="18">
        <v>5.9999999999999995E-4</v>
      </c>
      <c r="I1209" s="8">
        <v>0.16400000000000001</v>
      </c>
      <c r="J1209" s="9">
        <v>255</v>
      </c>
      <c r="K1209" s="18">
        <v>301.79109999999997</v>
      </c>
      <c r="L1209" s="8">
        <v>422292.19069999998</v>
      </c>
      <c r="M1209" s="9">
        <v>275954583</v>
      </c>
      <c r="N1209" s="29">
        <v>12.717499999999999</v>
      </c>
      <c r="O1209" s="30">
        <v>14.0525</v>
      </c>
      <c r="P1209" s="30">
        <v>12.717499999999999</v>
      </c>
      <c r="Q1209" s="30">
        <v>13.78</v>
      </c>
      <c r="R1209" s="31">
        <v>8.3500000000000005E-2</v>
      </c>
    </row>
    <row r="1210" spans="1:18" x14ac:dyDescent="0.2">
      <c r="A1210" s="11">
        <v>45749</v>
      </c>
      <c r="B1210" s="5" t="s">
        <v>240</v>
      </c>
      <c r="C1210" s="10">
        <v>45748</v>
      </c>
      <c r="D1210" s="5" t="s">
        <v>195</v>
      </c>
      <c r="E1210" s="18">
        <v>52.871200000000002</v>
      </c>
      <c r="F1210" s="8">
        <v>16327.353300000001</v>
      </c>
      <c r="G1210" s="9">
        <v>10645177</v>
      </c>
      <c r="H1210" s="18">
        <v>5.0000000000000001E-4</v>
      </c>
      <c r="I1210" s="8">
        <v>0.22009999999999999</v>
      </c>
      <c r="J1210" s="9">
        <v>342</v>
      </c>
      <c r="K1210" s="18">
        <v>52.871699999999997</v>
      </c>
      <c r="L1210" s="8">
        <v>16327.573399999999</v>
      </c>
      <c r="M1210" s="9">
        <v>10645519</v>
      </c>
      <c r="N1210" s="29">
        <v>13.782500000000001</v>
      </c>
      <c r="O1210" s="30">
        <v>14.1425</v>
      </c>
      <c r="P1210" s="30">
        <v>13.512499999999999</v>
      </c>
      <c r="Q1210" s="30">
        <v>13.72</v>
      </c>
      <c r="R1210" s="31">
        <v>-4.4999999999999997E-3</v>
      </c>
    </row>
    <row r="1211" spans="1:18" x14ac:dyDescent="0.2">
      <c r="A1211" s="11">
        <v>45750</v>
      </c>
      <c r="B1211" s="5" t="s">
        <v>243</v>
      </c>
      <c r="C1211" s="10">
        <v>45748</v>
      </c>
      <c r="D1211" s="5" t="s">
        <v>195</v>
      </c>
      <c r="E1211" s="18">
        <v>42.404000000000003</v>
      </c>
      <c r="F1211" s="8">
        <v>18120.322899999999</v>
      </c>
      <c r="G1211" s="9">
        <v>11865276</v>
      </c>
      <c r="H1211" s="18">
        <v>1.2999999999999999E-3</v>
      </c>
      <c r="I1211" s="8">
        <v>0.39789999999999998</v>
      </c>
      <c r="J1211" s="9">
        <v>621</v>
      </c>
      <c r="K1211" s="18">
        <v>42.405299999999997</v>
      </c>
      <c r="L1211" s="8">
        <v>18120.720799999999</v>
      </c>
      <c r="M1211" s="9">
        <v>11865897</v>
      </c>
      <c r="N1211" s="29">
        <v>13.7225</v>
      </c>
      <c r="O1211" s="30">
        <v>14.1075</v>
      </c>
      <c r="P1211" s="30">
        <v>13.41</v>
      </c>
      <c r="Q1211" s="30">
        <v>13.6</v>
      </c>
      <c r="R1211" s="31">
        <v>-8.8999999999999999E-3</v>
      </c>
    </row>
    <row r="1212" spans="1:18" x14ac:dyDescent="0.2">
      <c r="A1212" s="11">
        <v>45751</v>
      </c>
      <c r="B1212" s="5" t="s">
        <v>241</v>
      </c>
      <c r="C1212" s="10">
        <v>45748</v>
      </c>
      <c r="D1212" s="5" t="s">
        <v>195</v>
      </c>
      <c r="E1212" s="18">
        <v>125.31140000000001</v>
      </c>
      <c r="F1212" s="8">
        <v>59655.801599999999</v>
      </c>
      <c r="G1212" s="9">
        <v>39380265</v>
      </c>
      <c r="H1212" s="18">
        <v>8.9999999999999998E-4</v>
      </c>
      <c r="I1212" s="8">
        <v>0.3009</v>
      </c>
      <c r="J1212" s="9">
        <v>449</v>
      </c>
      <c r="K1212" s="18">
        <v>125.31229999999999</v>
      </c>
      <c r="L1212" s="8">
        <v>59656.102500000001</v>
      </c>
      <c r="M1212" s="9">
        <v>39380714</v>
      </c>
      <c r="N1212" s="29">
        <v>13.6</v>
      </c>
      <c r="O1212" s="30">
        <v>14.2475</v>
      </c>
      <c r="P1212" s="30">
        <v>13.395</v>
      </c>
      <c r="Q1212" s="30">
        <v>13.76</v>
      </c>
      <c r="R1212" s="31">
        <v>1.18E-2</v>
      </c>
    </row>
    <row r="1213" spans="1:18" x14ac:dyDescent="0.2">
      <c r="A1213" s="11">
        <v>45754</v>
      </c>
      <c r="B1213" s="5" t="s">
        <v>244</v>
      </c>
      <c r="C1213" s="10">
        <v>45748</v>
      </c>
      <c r="D1213" s="5" t="s">
        <v>195</v>
      </c>
      <c r="E1213" s="18">
        <v>312.71679999999998</v>
      </c>
      <c r="F1213" s="8">
        <v>83570.334000000003</v>
      </c>
      <c r="G1213" s="9">
        <v>56780542</v>
      </c>
      <c r="H1213" s="18">
        <v>1E-3</v>
      </c>
      <c r="I1213" s="8">
        <v>0.10249999999999999</v>
      </c>
      <c r="J1213" s="9">
        <v>156</v>
      </c>
      <c r="K1213" s="18">
        <v>312.71780000000001</v>
      </c>
      <c r="L1213" s="8">
        <v>83570.436499999996</v>
      </c>
      <c r="M1213" s="9">
        <v>56780698</v>
      </c>
      <c r="N1213" s="29">
        <v>13.755000000000001</v>
      </c>
      <c r="O1213" s="30">
        <v>23.1875</v>
      </c>
      <c r="P1213" s="30">
        <v>13.755000000000001</v>
      </c>
      <c r="Q1213" s="30">
        <v>22.79</v>
      </c>
      <c r="R1213" s="31">
        <v>0.65690000000000004</v>
      </c>
    </row>
    <row r="1214" spans="1:18" x14ac:dyDescent="0.2">
      <c r="A1214" s="11">
        <v>45755</v>
      </c>
      <c r="B1214" s="5" t="s">
        <v>242</v>
      </c>
      <c r="C1214" s="10">
        <v>45748</v>
      </c>
      <c r="D1214" s="5" t="s">
        <v>195</v>
      </c>
      <c r="E1214" s="18">
        <v>534.46540000000005</v>
      </c>
      <c r="F1214" s="8">
        <v>464997.14779999998</v>
      </c>
      <c r="G1214" s="9">
        <v>313382828</v>
      </c>
      <c r="H1214" s="18">
        <v>6.9999999999999999E-4</v>
      </c>
      <c r="I1214" s="8">
        <v>0.1026</v>
      </c>
      <c r="J1214" s="9">
        <v>152</v>
      </c>
      <c r="K1214" s="18">
        <v>534.46609999999998</v>
      </c>
      <c r="L1214" s="8">
        <v>464997.25040000002</v>
      </c>
      <c r="M1214" s="9">
        <v>313382980</v>
      </c>
      <c r="N1214" s="29">
        <v>22.7925</v>
      </c>
      <c r="O1214" s="30">
        <v>22.7925</v>
      </c>
      <c r="P1214" s="30">
        <v>19.3825</v>
      </c>
      <c r="Q1214" s="30">
        <v>20.440000000000001</v>
      </c>
      <c r="R1214" s="31">
        <v>-0.1032</v>
      </c>
    </row>
    <row r="1215" spans="1:18" x14ac:dyDescent="0.2">
      <c r="A1215" s="11">
        <v>45756</v>
      </c>
      <c r="B1215" s="5" t="s">
        <v>240</v>
      </c>
      <c r="C1215" s="10">
        <v>45748</v>
      </c>
      <c r="D1215" s="5" t="s">
        <v>195</v>
      </c>
      <c r="E1215" s="18">
        <v>55.241700000000002</v>
      </c>
      <c r="F1215" s="8">
        <v>14260.798699999999</v>
      </c>
      <c r="G1215" s="9">
        <v>9633172</v>
      </c>
      <c r="H1215" s="18">
        <v>2.9999999999999997E-4</v>
      </c>
      <c r="I1215" s="8">
        <v>0.15310000000000001</v>
      </c>
      <c r="J1215" s="9">
        <v>242</v>
      </c>
      <c r="K1215" s="18">
        <v>55.241999999999997</v>
      </c>
      <c r="L1215" s="8">
        <v>14260.951800000001</v>
      </c>
      <c r="M1215" s="9">
        <v>9633414</v>
      </c>
      <c r="N1215" s="29">
        <v>20.442499999999999</v>
      </c>
      <c r="O1215" s="30">
        <v>21.747499999999999</v>
      </c>
      <c r="P1215" s="30">
        <v>19.697500000000002</v>
      </c>
      <c r="Q1215" s="30">
        <v>21.43</v>
      </c>
      <c r="R1215" s="31">
        <v>4.8300000000000003E-2</v>
      </c>
    </row>
    <row r="1216" spans="1:18" x14ac:dyDescent="0.2">
      <c r="A1216" s="11">
        <v>45758</v>
      </c>
      <c r="B1216" s="5" t="s">
        <v>241</v>
      </c>
      <c r="C1216" s="10">
        <v>45748</v>
      </c>
      <c r="D1216" s="5" t="s">
        <v>195</v>
      </c>
      <c r="E1216" s="18">
        <v>177.82329999999999</v>
      </c>
      <c r="F1216" s="8">
        <v>57461.931600000004</v>
      </c>
      <c r="G1216" s="9">
        <v>38239948</v>
      </c>
      <c r="H1216" s="18">
        <v>1.1000000000000001E-3</v>
      </c>
      <c r="I1216" s="8">
        <v>5.3999999999999999E-2</v>
      </c>
      <c r="J1216" s="9">
        <v>83</v>
      </c>
      <c r="K1216" s="18">
        <v>177.8244</v>
      </c>
      <c r="L1216" s="8">
        <v>57461.9856</v>
      </c>
      <c r="M1216" s="9">
        <v>38240031</v>
      </c>
      <c r="N1216" s="29">
        <v>21.43</v>
      </c>
      <c r="O1216" s="30">
        <v>21.43</v>
      </c>
      <c r="P1216" s="30">
        <v>18.855</v>
      </c>
      <c r="Q1216" s="30">
        <v>20.11</v>
      </c>
      <c r="R1216" s="31">
        <v>-6.1600000000000002E-2</v>
      </c>
    </row>
    <row r="1217" spans="1:18" x14ac:dyDescent="0.2">
      <c r="A1217" s="11">
        <v>45762</v>
      </c>
      <c r="B1217" s="5" t="s">
        <v>242</v>
      </c>
      <c r="C1217" s="10">
        <v>45748</v>
      </c>
      <c r="D1217" s="5" t="s">
        <v>195</v>
      </c>
      <c r="E1217" s="18">
        <v>148.59790000000001</v>
      </c>
      <c r="F1217" s="8">
        <v>312578.34789999999</v>
      </c>
      <c r="G1217" s="9">
        <v>204026848</v>
      </c>
      <c r="H1217" s="18">
        <v>5.9999999999999995E-4</v>
      </c>
      <c r="I1217" s="8">
        <v>3.4200000000000001E-2</v>
      </c>
      <c r="J1217" s="9">
        <v>49</v>
      </c>
      <c r="K1217" s="18">
        <v>148.5985</v>
      </c>
      <c r="L1217" s="8">
        <v>312578.38209999999</v>
      </c>
      <c r="M1217" s="9">
        <v>204026897</v>
      </c>
      <c r="N1217" s="29">
        <v>20.107500000000002</v>
      </c>
      <c r="O1217" s="30">
        <v>20.107500000000002</v>
      </c>
      <c r="P1217" s="30">
        <v>15.9725</v>
      </c>
      <c r="Q1217" s="30">
        <v>16.13</v>
      </c>
      <c r="R1217" s="31">
        <v>-0.1978</v>
      </c>
    </row>
    <row r="1218" spans="1:18" x14ac:dyDescent="0.2">
      <c r="A1218" s="11">
        <v>45763</v>
      </c>
      <c r="B1218" s="5" t="s">
        <v>240</v>
      </c>
      <c r="C1218" s="10">
        <v>45748</v>
      </c>
      <c r="D1218" s="5" t="s">
        <v>195</v>
      </c>
      <c r="E1218" s="18">
        <v>50.165399999999998</v>
      </c>
      <c r="F1218" s="8">
        <v>15207.0069</v>
      </c>
      <c r="G1218" s="9">
        <v>9889771</v>
      </c>
      <c r="H1218" s="18">
        <v>2.9999999999999997E-4</v>
      </c>
      <c r="I1218" s="8">
        <v>8.6999999999999994E-3</v>
      </c>
      <c r="J1218" s="9">
        <v>14</v>
      </c>
      <c r="K1218" s="18">
        <v>50.165700000000001</v>
      </c>
      <c r="L1218" s="8">
        <v>15207.015600000001</v>
      </c>
      <c r="M1218" s="9">
        <v>9889785</v>
      </c>
      <c r="N1218" s="29">
        <v>16.125</v>
      </c>
      <c r="O1218" s="30">
        <v>16.125</v>
      </c>
      <c r="P1218" s="30">
        <v>15.115</v>
      </c>
      <c r="Q1218" s="30">
        <v>15.87</v>
      </c>
      <c r="R1218" s="31">
        <v>-1.5800000000000002E-2</v>
      </c>
    </row>
    <row r="1219" spans="1:18" x14ac:dyDescent="0.2">
      <c r="A1219" s="11">
        <v>45764</v>
      </c>
      <c r="B1219" s="5" t="s">
        <v>243</v>
      </c>
      <c r="C1219" s="10">
        <v>45748</v>
      </c>
      <c r="D1219" s="5" t="s">
        <v>195</v>
      </c>
      <c r="E1219" s="18">
        <v>81.886399999999995</v>
      </c>
      <c r="F1219" s="8">
        <v>26785.224099999999</v>
      </c>
      <c r="G1219" s="9">
        <v>17244883</v>
      </c>
      <c r="H1219" s="18">
        <v>1E-4</v>
      </c>
      <c r="I1219" s="8">
        <v>8.5000000000000006E-3</v>
      </c>
      <c r="J1219" s="9">
        <v>10</v>
      </c>
      <c r="K1219" s="18">
        <v>81.886499999999998</v>
      </c>
      <c r="L1219" s="8">
        <v>26785.232599999999</v>
      </c>
      <c r="M1219" s="9">
        <v>17244893</v>
      </c>
      <c r="N1219" s="29">
        <v>15.865</v>
      </c>
      <c r="O1219" s="30">
        <v>16.462499999999999</v>
      </c>
      <c r="P1219" s="30">
        <v>15.09</v>
      </c>
      <c r="Q1219" s="30">
        <v>15.47</v>
      </c>
      <c r="R1219" s="31">
        <v>-2.4899999999999999E-2</v>
      </c>
    </row>
    <row r="1220" spans="1:18" x14ac:dyDescent="0.2">
      <c r="A1220" s="11">
        <v>45768</v>
      </c>
      <c r="B1220" s="5" t="s">
        <v>244</v>
      </c>
      <c r="C1220" s="10">
        <v>45748</v>
      </c>
      <c r="D1220" s="5" t="s">
        <v>195</v>
      </c>
      <c r="E1220" s="18">
        <v>167.178</v>
      </c>
      <c r="F1220" s="8">
        <v>96613.028300000005</v>
      </c>
      <c r="G1220" s="9">
        <v>60994944</v>
      </c>
      <c r="H1220" s="18">
        <v>5.9999999999999995E-4</v>
      </c>
      <c r="I1220" s="8">
        <v>2.4899999999999999E-2</v>
      </c>
      <c r="J1220" s="9">
        <v>33</v>
      </c>
      <c r="K1220" s="18">
        <v>167.17859999999999</v>
      </c>
      <c r="L1220" s="8">
        <v>96613.053199999995</v>
      </c>
      <c r="M1220" s="9">
        <v>60994977</v>
      </c>
      <c r="N1220" s="29">
        <v>15.467499999999999</v>
      </c>
      <c r="O1220" s="30">
        <v>16.3325</v>
      </c>
      <c r="P1220" s="30">
        <v>14.217499999999999</v>
      </c>
      <c r="Q1220" s="30">
        <v>15.52</v>
      </c>
      <c r="R1220" s="31">
        <v>3.3999999999999998E-3</v>
      </c>
    </row>
    <row r="1221" spans="1:18" x14ac:dyDescent="0.2">
      <c r="A1221" s="11">
        <v>45769</v>
      </c>
      <c r="B1221" s="5" t="s">
        <v>242</v>
      </c>
      <c r="C1221" s="10">
        <v>45748</v>
      </c>
      <c r="D1221" s="5" t="s">
        <v>195</v>
      </c>
      <c r="E1221" s="18">
        <v>195.71690000000001</v>
      </c>
      <c r="F1221" s="8">
        <v>406172.27049999998</v>
      </c>
      <c r="G1221" s="9">
        <v>255184687</v>
      </c>
      <c r="H1221" s="18">
        <v>2.9999999999999997E-4</v>
      </c>
      <c r="I1221" s="8">
        <v>1.7500000000000002E-2</v>
      </c>
      <c r="J1221" s="9">
        <v>23</v>
      </c>
      <c r="K1221" s="18">
        <v>195.71719999999999</v>
      </c>
      <c r="L1221" s="8">
        <v>406172.288</v>
      </c>
      <c r="M1221" s="9">
        <v>255184710</v>
      </c>
      <c r="N1221" s="29">
        <v>15.515000000000001</v>
      </c>
      <c r="O1221" s="30">
        <v>16.0075</v>
      </c>
      <c r="P1221" s="30">
        <v>14.54</v>
      </c>
      <c r="Q1221" s="30">
        <v>15.23</v>
      </c>
      <c r="R1221" s="31">
        <v>-1.84E-2</v>
      </c>
    </row>
    <row r="1222" spans="1:18" x14ac:dyDescent="0.2">
      <c r="A1222" s="11">
        <v>45770</v>
      </c>
      <c r="B1222" s="5" t="s">
        <v>240</v>
      </c>
      <c r="C1222" s="10">
        <v>45748</v>
      </c>
      <c r="D1222" s="5" t="s">
        <v>195</v>
      </c>
      <c r="E1222" s="18">
        <v>47.906500000000001</v>
      </c>
      <c r="F1222" s="8">
        <v>13367.528700000001</v>
      </c>
      <c r="G1222" s="9">
        <v>8328774</v>
      </c>
      <c r="H1222" s="18">
        <v>5.0000000000000001E-4</v>
      </c>
      <c r="I1222" s="8">
        <v>3.0800000000000001E-2</v>
      </c>
      <c r="J1222" s="9">
        <v>38</v>
      </c>
      <c r="K1222" s="18">
        <v>47.906999999999996</v>
      </c>
      <c r="L1222" s="8">
        <v>13367.559499999999</v>
      </c>
      <c r="M1222" s="9">
        <v>8328812</v>
      </c>
      <c r="N1222" s="29">
        <v>15.23</v>
      </c>
      <c r="O1222" s="30">
        <v>16.517499999999998</v>
      </c>
      <c r="P1222" s="30">
        <v>12.842499999999999</v>
      </c>
      <c r="Q1222" s="30">
        <v>15.96</v>
      </c>
      <c r="R1222" s="31">
        <v>4.7899999999999998E-2</v>
      </c>
    </row>
    <row r="1223" spans="1:18" x14ac:dyDescent="0.2">
      <c r="A1223" s="11">
        <v>45771</v>
      </c>
      <c r="B1223" s="5" t="s">
        <v>243</v>
      </c>
      <c r="C1223" s="10">
        <v>45748</v>
      </c>
      <c r="D1223" s="5" t="s">
        <v>195</v>
      </c>
      <c r="E1223" s="18">
        <v>34.570500000000003</v>
      </c>
      <c r="F1223" s="8">
        <v>11648.584699999999</v>
      </c>
      <c r="G1223" s="9">
        <v>7243741</v>
      </c>
      <c r="H1223" s="18">
        <v>1E-4</v>
      </c>
      <c r="I1223" s="8">
        <v>8.0999999999999996E-3</v>
      </c>
      <c r="J1223" s="9">
        <v>10</v>
      </c>
      <c r="K1223" s="18">
        <v>34.570599999999999</v>
      </c>
      <c r="L1223" s="8">
        <v>11648.5928</v>
      </c>
      <c r="M1223" s="9">
        <v>7243751</v>
      </c>
      <c r="N1223" s="29">
        <v>15.96</v>
      </c>
      <c r="O1223" s="30">
        <v>16.762499999999999</v>
      </c>
      <c r="P1223" s="30">
        <v>15.5525</v>
      </c>
      <c r="Q1223" s="30">
        <v>16.25</v>
      </c>
      <c r="R1223" s="31">
        <v>1.8200000000000001E-2</v>
      </c>
    </row>
    <row r="1224" spans="1:18" x14ac:dyDescent="0.2">
      <c r="A1224" s="11">
        <v>45772</v>
      </c>
      <c r="B1224" s="5" t="s">
        <v>241</v>
      </c>
      <c r="C1224" s="10">
        <v>45748</v>
      </c>
      <c r="D1224" s="5" t="s">
        <v>195</v>
      </c>
      <c r="E1224" s="18">
        <v>176.06280000000001</v>
      </c>
      <c r="F1224" s="8">
        <v>64677.916599999997</v>
      </c>
      <c r="G1224" s="9">
        <v>40688546</v>
      </c>
      <c r="H1224" s="18">
        <v>2.0000000000000001E-4</v>
      </c>
      <c r="I1224" s="8">
        <v>1.2699999999999999E-2</v>
      </c>
      <c r="J1224" s="9">
        <v>15</v>
      </c>
      <c r="K1224" s="18">
        <v>176.06299999999999</v>
      </c>
      <c r="L1224" s="8">
        <v>64677.929300000003</v>
      </c>
      <c r="M1224" s="9">
        <v>40688561</v>
      </c>
      <c r="N1224" s="29">
        <v>16.25</v>
      </c>
      <c r="O1224" s="30">
        <v>17.574999999999999</v>
      </c>
      <c r="P1224" s="30">
        <v>15.914999999999999</v>
      </c>
      <c r="Q1224" s="30">
        <v>17.16</v>
      </c>
      <c r="R1224" s="31">
        <v>5.6000000000000001E-2</v>
      </c>
    </row>
    <row r="1225" spans="1:18" x14ac:dyDescent="0.2">
      <c r="A1225" s="11">
        <v>45775</v>
      </c>
      <c r="B1225" s="5" t="s">
        <v>244</v>
      </c>
      <c r="C1225" s="10">
        <v>45748</v>
      </c>
      <c r="D1225" s="5" t="s">
        <v>195</v>
      </c>
      <c r="E1225" s="18">
        <v>160.0463</v>
      </c>
      <c r="F1225" s="8">
        <v>91531.100099999996</v>
      </c>
      <c r="G1225" s="9">
        <v>57136716</v>
      </c>
      <c r="H1225" s="18">
        <v>2.9999999999999997E-4</v>
      </c>
      <c r="I1225" s="8">
        <v>2.5899999999999999E-2</v>
      </c>
      <c r="J1225" s="9">
        <v>39</v>
      </c>
      <c r="K1225" s="18">
        <v>160.04660000000001</v>
      </c>
      <c r="L1225" s="8">
        <v>91531.126000000004</v>
      </c>
      <c r="M1225" s="9">
        <v>57136755</v>
      </c>
      <c r="N1225" s="29">
        <v>17.157499999999999</v>
      </c>
      <c r="O1225" s="30">
        <v>18.072500000000002</v>
      </c>
      <c r="P1225" s="30">
        <v>16.622499999999999</v>
      </c>
      <c r="Q1225" s="30">
        <v>16.940000000000001</v>
      </c>
      <c r="R1225" s="31">
        <v>-1.2699999999999999E-2</v>
      </c>
    </row>
    <row r="1226" spans="1:18" x14ac:dyDescent="0.2">
      <c r="A1226" s="11">
        <v>45776</v>
      </c>
      <c r="B1226" s="5" t="s">
        <v>242</v>
      </c>
      <c r="C1226" s="10">
        <v>45748</v>
      </c>
      <c r="D1226" s="5" t="s">
        <v>195</v>
      </c>
      <c r="E1226" s="18">
        <v>234.9633</v>
      </c>
      <c r="F1226" s="8">
        <v>445534.17570000002</v>
      </c>
      <c r="G1226" s="9">
        <v>275410667</v>
      </c>
      <c r="H1226" s="18">
        <v>2.0000000000000001E-4</v>
      </c>
      <c r="I1226" s="8">
        <v>2.4299999999999999E-2</v>
      </c>
      <c r="J1226" s="9">
        <v>36</v>
      </c>
      <c r="K1226" s="18">
        <v>234.96350000000001</v>
      </c>
      <c r="L1226" s="8">
        <v>445534.2</v>
      </c>
      <c r="M1226" s="9">
        <v>275410703</v>
      </c>
      <c r="N1226" s="29">
        <v>16.940000000000001</v>
      </c>
      <c r="O1226" s="30">
        <v>17.585000000000001</v>
      </c>
      <c r="P1226" s="30">
        <v>16.065000000000001</v>
      </c>
      <c r="Q1226" s="30">
        <v>17.37</v>
      </c>
      <c r="R1226" s="31">
        <v>2.5399999999999999E-2</v>
      </c>
    </row>
    <row r="1227" spans="1:18" x14ac:dyDescent="0.2">
      <c r="A1227" s="11">
        <v>45777</v>
      </c>
      <c r="B1227" s="5" t="s">
        <v>240</v>
      </c>
      <c r="C1227" s="10">
        <v>45748</v>
      </c>
      <c r="D1227" s="5" t="s">
        <v>195</v>
      </c>
      <c r="E1227" s="18">
        <v>41.323</v>
      </c>
      <c r="F1227" s="8">
        <v>12500.6088</v>
      </c>
      <c r="G1227" s="9">
        <v>7758860</v>
      </c>
      <c r="H1227" s="18">
        <v>1E-4</v>
      </c>
      <c r="I1227" s="8">
        <v>1.67E-2</v>
      </c>
      <c r="J1227" s="9">
        <v>23</v>
      </c>
      <c r="K1227" s="18">
        <v>41.323099999999997</v>
      </c>
      <c r="L1227" s="8">
        <v>12500.6255</v>
      </c>
      <c r="M1227" s="9">
        <v>7758883</v>
      </c>
      <c r="N1227" s="29">
        <v>17.37</v>
      </c>
      <c r="O1227" s="30">
        <v>18.559999999999999</v>
      </c>
      <c r="P1227" s="30">
        <v>15.984999999999999</v>
      </c>
      <c r="Q1227" s="30">
        <v>18.22</v>
      </c>
      <c r="R1227" s="31">
        <v>4.8899999999999999E-2</v>
      </c>
    </row>
    <row r="1228" spans="1:18" x14ac:dyDescent="0.2">
      <c r="A1228" s="11">
        <v>45779</v>
      </c>
      <c r="B1228" s="5" t="s">
        <v>241</v>
      </c>
      <c r="C1228" s="10">
        <v>45778</v>
      </c>
      <c r="D1228" s="5" t="s">
        <v>195</v>
      </c>
      <c r="E1228" s="18">
        <v>193.16419999999999</v>
      </c>
      <c r="F1228" s="8">
        <v>72418.392200000002</v>
      </c>
      <c r="G1228" s="9">
        <v>44878181</v>
      </c>
      <c r="H1228" s="18">
        <v>1E-4</v>
      </c>
      <c r="I1228" s="8">
        <v>1.49E-2</v>
      </c>
      <c r="J1228" s="9">
        <v>21</v>
      </c>
      <c r="K1228" s="18">
        <v>193.1643</v>
      </c>
      <c r="L1228" s="8">
        <v>72418.407099999997</v>
      </c>
      <c r="M1228" s="9">
        <v>44878202</v>
      </c>
      <c r="N1228" s="29">
        <v>18.2225</v>
      </c>
      <c r="O1228" s="30">
        <v>18.862500000000001</v>
      </c>
      <c r="P1228" s="30">
        <v>17.350000000000001</v>
      </c>
      <c r="Q1228" s="30">
        <v>18.260000000000002</v>
      </c>
      <c r="R1228" s="31">
        <v>2.0999999999999999E-3</v>
      </c>
    </row>
    <row r="1229" spans="1:18" x14ac:dyDescent="0.2">
      <c r="A1229" s="11">
        <v>45782</v>
      </c>
      <c r="B1229" s="5" t="s">
        <v>244</v>
      </c>
      <c r="C1229" s="10">
        <v>45778</v>
      </c>
      <c r="D1229" s="5" t="s">
        <v>195</v>
      </c>
      <c r="E1229" s="18">
        <v>147.17850000000001</v>
      </c>
      <c r="F1229" s="8">
        <v>90168.676900000006</v>
      </c>
      <c r="G1229" s="9">
        <v>55836615</v>
      </c>
      <c r="H1229" s="18">
        <v>1E-4</v>
      </c>
      <c r="I1229" s="8">
        <v>1.4800000000000001E-2</v>
      </c>
      <c r="J1229" s="9">
        <v>20</v>
      </c>
      <c r="K1229" s="18">
        <v>147.17859999999999</v>
      </c>
      <c r="L1229" s="8">
        <v>90168.691699999996</v>
      </c>
      <c r="M1229" s="9">
        <v>55836635</v>
      </c>
      <c r="N1229" s="29">
        <v>18.2575</v>
      </c>
      <c r="O1229" s="30">
        <v>18.795000000000002</v>
      </c>
      <c r="P1229" s="30">
        <v>18.067499999999999</v>
      </c>
      <c r="Q1229" s="30">
        <v>18.34</v>
      </c>
      <c r="R1229" s="31">
        <v>4.4999999999999997E-3</v>
      </c>
    </row>
    <row r="1230" spans="1:18" x14ac:dyDescent="0.2">
      <c r="A1230" s="11">
        <v>45783</v>
      </c>
      <c r="B1230" s="5" t="s">
        <v>242</v>
      </c>
      <c r="C1230" s="10">
        <v>45778</v>
      </c>
      <c r="D1230" s="5" t="s">
        <v>195</v>
      </c>
      <c r="E1230" s="18">
        <v>171.5206</v>
      </c>
      <c r="F1230" s="8">
        <v>398255.6079</v>
      </c>
      <c r="G1230" s="9">
        <v>247059145</v>
      </c>
      <c r="H1230" s="18">
        <v>2.0000000000000001E-4</v>
      </c>
      <c r="I1230" s="8">
        <v>1.8100000000000002E-2</v>
      </c>
      <c r="J1230" s="9">
        <v>22</v>
      </c>
      <c r="K1230" s="18">
        <v>171.52080000000001</v>
      </c>
      <c r="L1230" s="8">
        <v>398255.62599999999</v>
      </c>
      <c r="M1230" s="9">
        <v>247059167</v>
      </c>
      <c r="N1230" s="29">
        <v>18.337499999999999</v>
      </c>
      <c r="O1230" s="30">
        <v>19.302499999999998</v>
      </c>
      <c r="P1230" s="30">
        <v>17.987500000000001</v>
      </c>
      <c r="Q1230" s="30">
        <v>19</v>
      </c>
      <c r="R1230" s="31">
        <v>3.61E-2</v>
      </c>
    </row>
    <row r="1231" spans="1:18" x14ac:dyDescent="0.2">
      <c r="A1231" s="11">
        <v>45784</v>
      </c>
      <c r="B1231" s="5" t="s">
        <v>240</v>
      </c>
      <c r="C1231" s="10">
        <v>45778</v>
      </c>
      <c r="D1231" s="5" t="s">
        <v>195</v>
      </c>
      <c r="E1231" s="18">
        <v>52.414999999999999</v>
      </c>
      <c r="F1231" s="8">
        <v>14207.703</v>
      </c>
      <c r="G1231" s="9">
        <v>8834367</v>
      </c>
      <c r="H1231" s="18">
        <v>2.9999999999999997E-4</v>
      </c>
      <c r="I1231" s="8">
        <v>1.5100000000000001E-2</v>
      </c>
      <c r="J1231" s="9">
        <v>22</v>
      </c>
      <c r="K1231" s="18">
        <v>52.415300000000002</v>
      </c>
      <c r="L1231" s="8">
        <v>14207.7181</v>
      </c>
      <c r="M1231" s="9">
        <v>8834389</v>
      </c>
      <c r="N1231" s="29">
        <v>18.995000000000001</v>
      </c>
      <c r="O1231" s="30">
        <v>19.73</v>
      </c>
      <c r="P1231" s="30">
        <v>18.364999999999998</v>
      </c>
      <c r="Q1231" s="30">
        <v>19.059999999999999</v>
      </c>
      <c r="R1231" s="31">
        <v>3.3999999999999998E-3</v>
      </c>
    </row>
    <row r="1232" spans="1:18" x14ac:dyDescent="0.2">
      <c r="A1232" s="11">
        <v>45785</v>
      </c>
      <c r="B1232" s="5" t="s">
        <v>243</v>
      </c>
      <c r="C1232" s="10">
        <v>45778</v>
      </c>
      <c r="D1232" s="5" t="s">
        <v>195</v>
      </c>
      <c r="E1232" s="18">
        <v>51.238199999999999</v>
      </c>
      <c r="F1232" s="8">
        <v>16336.903700000001</v>
      </c>
      <c r="G1232" s="9">
        <v>10196337</v>
      </c>
      <c r="H1232" s="18">
        <v>0</v>
      </c>
      <c r="I1232" s="8">
        <v>1.1299999999999999E-2</v>
      </c>
      <c r="J1232" s="9">
        <v>17</v>
      </c>
      <c r="K1232" s="18">
        <v>51.238199999999999</v>
      </c>
      <c r="L1232" s="8">
        <v>16336.915000000001</v>
      </c>
      <c r="M1232" s="9">
        <v>10196354</v>
      </c>
      <c r="N1232" s="29">
        <v>19.059999999999999</v>
      </c>
      <c r="O1232" s="30">
        <v>21.892499999999998</v>
      </c>
      <c r="P1232" s="30">
        <v>18.1525</v>
      </c>
      <c r="Q1232" s="30">
        <v>21.01</v>
      </c>
      <c r="R1232" s="31">
        <v>0.1023</v>
      </c>
    </row>
    <row r="1233" spans="1:18" x14ac:dyDescent="0.2">
      <c r="A1233" s="11">
        <v>45786</v>
      </c>
      <c r="B1233" s="5" t="s">
        <v>241</v>
      </c>
      <c r="C1233" s="10">
        <v>45778</v>
      </c>
      <c r="D1233" s="5" t="s">
        <v>195</v>
      </c>
      <c r="E1233" s="18">
        <v>152.49260000000001</v>
      </c>
      <c r="F1233" s="8">
        <v>44824.793400000002</v>
      </c>
      <c r="G1233" s="9">
        <v>28264125</v>
      </c>
      <c r="H1233" s="18">
        <v>1E-4</v>
      </c>
      <c r="I1233" s="8">
        <v>8.0999999999999996E-3</v>
      </c>
      <c r="J1233" s="9">
        <v>15</v>
      </c>
      <c r="K1233" s="18">
        <v>152.49270000000001</v>
      </c>
      <c r="L1233" s="8">
        <v>44824.801500000001</v>
      </c>
      <c r="M1233" s="9">
        <v>28264140</v>
      </c>
      <c r="N1233" s="29">
        <v>21.0075</v>
      </c>
      <c r="O1233" s="30">
        <v>22.747499999999999</v>
      </c>
      <c r="P1233" s="30">
        <v>21.002500000000001</v>
      </c>
      <c r="Q1233" s="30">
        <v>21.63</v>
      </c>
      <c r="R1233" s="31">
        <v>2.9600000000000001E-2</v>
      </c>
    </row>
    <row r="1234" spans="1:18" x14ac:dyDescent="0.2">
      <c r="A1234" s="11">
        <v>45789</v>
      </c>
      <c r="B1234" s="5" t="s">
        <v>244</v>
      </c>
      <c r="C1234" s="10">
        <v>45778</v>
      </c>
      <c r="D1234" s="5" t="s">
        <v>195</v>
      </c>
      <c r="E1234" s="18">
        <v>214.02199999999999</v>
      </c>
      <c r="F1234" s="8">
        <v>113500.5629</v>
      </c>
      <c r="G1234" s="9">
        <v>69290025</v>
      </c>
      <c r="H1234" s="18">
        <v>1E-4</v>
      </c>
      <c r="I1234" s="8">
        <v>5.1999999999999998E-3</v>
      </c>
      <c r="J1234" s="9">
        <v>9</v>
      </c>
      <c r="K1234" s="18">
        <v>214.02209999999999</v>
      </c>
      <c r="L1234" s="8">
        <v>113500.5681</v>
      </c>
      <c r="M1234" s="9">
        <v>69290034</v>
      </c>
      <c r="N1234" s="29">
        <v>21.6325</v>
      </c>
      <c r="O1234" s="30">
        <v>21.6325</v>
      </c>
      <c r="P1234" s="30">
        <v>17.2075</v>
      </c>
      <c r="Q1234" s="30">
        <v>18.39</v>
      </c>
      <c r="R1234" s="31">
        <v>-0.14990000000000001</v>
      </c>
    </row>
    <row r="1235" spans="1:18" x14ac:dyDescent="0.2">
      <c r="A1235" s="11">
        <v>45790</v>
      </c>
      <c r="B1235" s="5" t="s">
        <v>242</v>
      </c>
      <c r="C1235" s="10">
        <v>45778</v>
      </c>
      <c r="D1235" s="5" t="s">
        <v>195</v>
      </c>
      <c r="E1235" s="18">
        <v>452.55489999999998</v>
      </c>
      <c r="F1235" s="8">
        <v>511721.72100000002</v>
      </c>
      <c r="G1235" s="9">
        <v>313651227</v>
      </c>
      <c r="H1235" s="18">
        <v>1E-4</v>
      </c>
      <c r="I1235" s="8">
        <v>4.3E-3</v>
      </c>
      <c r="J1235" s="9">
        <v>6</v>
      </c>
      <c r="K1235" s="18">
        <v>452.55500000000001</v>
      </c>
      <c r="L1235" s="8">
        <v>511721.72529999999</v>
      </c>
      <c r="M1235" s="9">
        <v>313651233</v>
      </c>
      <c r="N1235" s="29">
        <v>18.392499999999998</v>
      </c>
      <c r="O1235" s="30">
        <v>18.9025</v>
      </c>
      <c r="P1235" s="30">
        <v>17.892499999999998</v>
      </c>
      <c r="Q1235" s="30">
        <v>18.2</v>
      </c>
      <c r="R1235" s="31">
        <v>-1.0500000000000001E-2</v>
      </c>
    </row>
    <row r="1236" spans="1:18" x14ac:dyDescent="0.2">
      <c r="A1236" s="11">
        <v>45791</v>
      </c>
      <c r="B1236" s="5" t="s">
        <v>240</v>
      </c>
      <c r="C1236" s="10">
        <v>45778</v>
      </c>
      <c r="D1236" s="5" t="s">
        <v>195</v>
      </c>
      <c r="E1236" s="18">
        <v>66.661000000000001</v>
      </c>
      <c r="F1236" s="8">
        <v>17908.765200000002</v>
      </c>
      <c r="G1236" s="9">
        <v>10896090</v>
      </c>
      <c r="H1236" s="18">
        <v>1E-4</v>
      </c>
      <c r="I1236" s="8">
        <v>4.8999999999999998E-3</v>
      </c>
      <c r="J1236" s="9">
        <v>6</v>
      </c>
      <c r="K1236" s="18">
        <v>66.661100000000005</v>
      </c>
      <c r="L1236" s="8">
        <v>17908.770100000002</v>
      </c>
      <c r="M1236" s="9">
        <v>10896096</v>
      </c>
      <c r="N1236" s="29">
        <v>18.2</v>
      </c>
      <c r="O1236" s="30">
        <v>19.2425</v>
      </c>
      <c r="P1236" s="30">
        <v>17.0825</v>
      </c>
      <c r="Q1236" s="30">
        <v>17.23</v>
      </c>
      <c r="R1236" s="31">
        <v>-5.33E-2</v>
      </c>
    </row>
    <row r="1237" spans="1:18" x14ac:dyDescent="0.2">
      <c r="A1237" s="11">
        <v>45792</v>
      </c>
      <c r="B1237" s="5" t="s">
        <v>243</v>
      </c>
      <c r="C1237" s="10">
        <v>45778</v>
      </c>
      <c r="D1237" s="5" t="s">
        <v>195</v>
      </c>
      <c r="E1237" s="18">
        <v>100.53830000000001</v>
      </c>
      <c r="F1237" s="8">
        <v>29391.8734</v>
      </c>
      <c r="G1237" s="9">
        <v>17944466</v>
      </c>
      <c r="H1237" s="18">
        <v>0</v>
      </c>
      <c r="I1237" s="8">
        <v>4.1000000000000003E-3</v>
      </c>
      <c r="J1237" s="9">
        <v>5</v>
      </c>
      <c r="K1237" s="18">
        <v>100.53830000000001</v>
      </c>
      <c r="L1237" s="8">
        <v>29391.877499999999</v>
      </c>
      <c r="M1237" s="9">
        <v>17944471</v>
      </c>
      <c r="N1237" s="29">
        <v>17.225000000000001</v>
      </c>
      <c r="O1237" s="30">
        <v>17.672499999999999</v>
      </c>
      <c r="P1237" s="30">
        <v>16.72</v>
      </c>
      <c r="Q1237" s="30">
        <v>16.89</v>
      </c>
      <c r="R1237" s="31">
        <v>-1.9400000000000001E-2</v>
      </c>
    </row>
    <row r="1238" spans="1:18" x14ac:dyDescent="0.2">
      <c r="A1238" s="11">
        <v>45793</v>
      </c>
      <c r="B1238" s="5" t="s">
        <v>241</v>
      </c>
      <c r="C1238" s="10">
        <v>45778</v>
      </c>
      <c r="D1238" s="5" t="s">
        <v>195</v>
      </c>
      <c r="E1238" s="18">
        <v>109.68980000000001</v>
      </c>
      <c r="F1238" s="8">
        <v>42750.861599999997</v>
      </c>
      <c r="G1238" s="9">
        <v>25953318</v>
      </c>
      <c r="H1238" s="18">
        <v>2.0000000000000001E-4</v>
      </c>
      <c r="I1238" s="8">
        <v>1.4E-2</v>
      </c>
      <c r="J1238" s="9">
        <v>18</v>
      </c>
      <c r="K1238" s="18">
        <v>109.69</v>
      </c>
      <c r="L1238" s="8">
        <v>42750.875599999999</v>
      </c>
      <c r="M1238" s="9">
        <v>25953336</v>
      </c>
      <c r="N1238" s="29">
        <v>16.892499999999998</v>
      </c>
      <c r="O1238" s="30">
        <v>17.055</v>
      </c>
      <c r="P1238" s="30">
        <v>16.215</v>
      </c>
      <c r="Q1238" s="30">
        <v>16.55</v>
      </c>
      <c r="R1238" s="31">
        <v>-2.0299999999999999E-2</v>
      </c>
    </row>
    <row r="1239" spans="1:18" x14ac:dyDescent="0.2">
      <c r="A1239" s="11">
        <v>45796</v>
      </c>
      <c r="B1239" s="5" t="s">
        <v>244</v>
      </c>
      <c r="C1239" s="10">
        <v>45778</v>
      </c>
      <c r="D1239" s="5" t="s">
        <v>195</v>
      </c>
      <c r="E1239" s="18">
        <v>140.48660000000001</v>
      </c>
      <c r="F1239" s="8">
        <v>78955.748600000006</v>
      </c>
      <c r="G1239" s="9">
        <v>47980835</v>
      </c>
      <c r="H1239" s="18">
        <v>0</v>
      </c>
      <c r="I1239" s="8">
        <v>1.1999999999999999E-3</v>
      </c>
      <c r="J1239" s="9">
        <v>2</v>
      </c>
      <c r="K1239" s="18">
        <v>140.48660000000001</v>
      </c>
      <c r="L1239" s="8">
        <v>78955.749800000005</v>
      </c>
      <c r="M1239" s="9">
        <v>47980837</v>
      </c>
      <c r="N1239" s="29">
        <v>16.55</v>
      </c>
      <c r="O1239" s="30">
        <v>17.447500000000002</v>
      </c>
      <c r="P1239" s="30">
        <v>15.827500000000001</v>
      </c>
      <c r="Q1239" s="30">
        <v>17.36</v>
      </c>
      <c r="R1239" s="31">
        <v>4.8899999999999999E-2</v>
      </c>
    </row>
    <row r="1240" spans="1:18" x14ac:dyDescent="0.2">
      <c r="A1240" s="11">
        <v>45797</v>
      </c>
      <c r="B1240" s="5" t="s">
        <v>242</v>
      </c>
      <c r="C1240" s="10">
        <v>45778</v>
      </c>
      <c r="D1240" s="5" t="s">
        <v>195</v>
      </c>
      <c r="E1240" s="18">
        <v>322.58670000000001</v>
      </c>
      <c r="F1240" s="8">
        <v>508842.67190000002</v>
      </c>
      <c r="G1240" s="9">
        <v>311569167</v>
      </c>
      <c r="H1240" s="18">
        <v>0</v>
      </c>
      <c r="I1240" s="8">
        <v>0</v>
      </c>
      <c r="J1240" s="9">
        <v>0</v>
      </c>
      <c r="K1240" s="18">
        <v>322.58670000000001</v>
      </c>
      <c r="L1240" s="8">
        <v>508842.67190000002</v>
      </c>
      <c r="M1240" s="9">
        <v>311569167</v>
      </c>
      <c r="N1240" s="29">
        <v>17.355</v>
      </c>
      <c r="O1240" s="30">
        <v>17.66</v>
      </c>
      <c r="P1240" s="30">
        <v>15.967499999999999</v>
      </c>
      <c r="Q1240" s="30">
        <v>17.39</v>
      </c>
      <c r="R1240" s="31">
        <v>2E-3</v>
      </c>
    </row>
    <row r="1241" spans="1:18" x14ac:dyDescent="0.2">
      <c r="A1241" s="11">
        <v>45798</v>
      </c>
      <c r="B1241" s="5" t="s">
        <v>240</v>
      </c>
      <c r="C1241" s="10">
        <v>45778</v>
      </c>
      <c r="D1241" s="5" t="s">
        <v>195</v>
      </c>
      <c r="E1241" s="18">
        <v>73.095500000000001</v>
      </c>
      <c r="F1241" s="8">
        <v>20150.226500000001</v>
      </c>
      <c r="G1241" s="9">
        <v>12236601</v>
      </c>
      <c r="H1241" s="18">
        <v>0</v>
      </c>
      <c r="I1241" s="8">
        <v>5.9999999999999995E-4</v>
      </c>
      <c r="J1241" s="9">
        <v>1</v>
      </c>
      <c r="K1241" s="18">
        <v>73.095500000000001</v>
      </c>
      <c r="L1241" s="8">
        <v>20150.2271</v>
      </c>
      <c r="M1241" s="9">
        <v>12236602</v>
      </c>
      <c r="N1241" s="29">
        <v>17.385000000000002</v>
      </c>
      <c r="O1241" s="30">
        <v>17.997499999999999</v>
      </c>
      <c r="P1241" s="30">
        <v>17.0425</v>
      </c>
      <c r="Q1241" s="30">
        <v>17.55</v>
      </c>
      <c r="R1241" s="31">
        <v>9.4999999999999998E-3</v>
      </c>
    </row>
    <row r="1242" spans="1:18" x14ac:dyDescent="0.2">
      <c r="A1242" s="11">
        <v>45799</v>
      </c>
      <c r="B1242" s="5" t="s">
        <v>243</v>
      </c>
      <c r="C1242" s="10">
        <v>45778</v>
      </c>
      <c r="D1242" s="5" t="s">
        <v>195</v>
      </c>
      <c r="E1242" s="18">
        <v>58.211100000000002</v>
      </c>
      <c r="F1242" s="8">
        <v>19208.971699999998</v>
      </c>
      <c r="G1242" s="9">
        <v>11799452</v>
      </c>
      <c r="H1242" s="18">
        <v>1E-4</v>
      </c>
      <c r="I1242" s="8">
        <v>6.0000000000000001E-3</v>
      </c>
      <c r="J1242" s="9">
        <v>12</v>
      </c>
      <c r="K1242" s="18">
        <v>58.211199999999998</v>
      </c>
      <c r="L1242" s="8">
        <v>19208.977699999999</v>
      </c>
      <c r="M1242" s="9">
        <v>11799464</v>
      </c>
      <c r="N1242" s="29">
        <v>17.547499999999999</v>
      </c>
      <c r="O1242" s="30">
        <v>18.202500000000001</v>
      </c>
      <c r="P1242" s="30">
        <v>16.704999999999998</v>
      </c>
      <c r="Q1242" s="30">
        <v>17.260000000000002</v>
      </c>
      <c r="R1242" s="31">
        <v>-1.6400000000000001E-2</v>
      </c>
    </row>
    <row r="1243" spans="1:18" x14ac:dyDescent="0.2">
      <c r="A1243" s="11">
        <v>45800</v>
      </c>
      <c r="B1243" s="5" t="s">
        <v>241</v>
      </c>
      <c r="C1243" s="10">
        <v>45778</v>
      </c>
      <c r="D1243" s="5" t="s">
        <v>195</v>
      </c>
      <c r="E1243" s="18">
        <v>142.3229</v>
      </c>
      <c r="F1243" s="8">
        <v>51098.882799999999</v>
      </c>
      <c r="G1243" s="9">
        <v>31188091</v>
      </c>
      <c r="H1243" s="18">
        <v>0</v>
      </c>
      <c r="I1243" s="8">
        <v>1.4E-3</v>
      </c>
      <c r="J1243" s="9">
        <v>2</v>
      </c>
      <c r="K1243" s="18">
        <v>142.3229</v>
      </c>
      <c r="L1243" s="8">
        <v>51098.8842</v>
      </c>
      <c r="M1243" s="9">
        <v>31188093</v>
      </c>
      <c r="N1243" s="29">
        <v>17.2575</v>
      </c>
      <c r="O1243" s="30">
        <v>17.522500000000001</v>
      </c>
      <c r="P1243" s="30">
        <v>15.484999999999999</v>
      </c>
      <c r="Q1243" s="30">
        <v>17.28</v>
      </c>
      <c r="R1243" s="31">
        <v>1.2999999999999999E-3</v>
      </c>
    </row>
    <row r="1244" spans="1:18" x14ac:dyDescent="0.2">
      <c r="A1244" s="11">
        <v>45803</v>
      </c>
      <c r="B1244" s="5" t="s">
        <v>244</v>
      </c>
      <c r="C1244" s="10">
        <v>45778</v>
      </c>
      <c r="D1244" s="5" t="s">
        <v>195</v>
      </c>
      <c r="E1244" s="18">
        <v>194.58619999999999</v>
      </c>
      <c r="F1244" s="8">
        <v>86033.996899999998</v>
      </c>
      <c r="G1244" s="9">
        <v>52303373</v>
      </c>
      <c r="H1244" s="18">
        <v>0</v>
      </c>
      <c r="I1244" s="8">
        <v>5.5999999999999999E-3</v>
      </c>
      <c r="J1244" s="9">
        <v>8</v>
      </c>
      <c r="K1244" s="18">
        <v>194.58619999999999</v>
      </c>
      <c r="L1244" s="8">
        <v>86034.002500000002</v>
      </c>
      <c r="M1244" s="9">
        <v>52303381</v>
      </c>
      <c r="N1244" s="29">
        <v>17.2775</v>
      </c>
      <c r="O1244" s="30">
        <v>18.412500000000001</v>
      </c>
      <c r="P1244" s="30">
        <v>16.057500000000001</v>
      </c>
      <c r="Q1244" s="30">
        <v>18.02</v>
      </c>
      <c r="R1244" s="31">
        <v>4.2999999999999997E-2</v>
      </c>
    </row>
    <row r="1245" spans="1:18" x14ac:dyDescent="0.2">
      <c r="A1245" s="11">
        <v>45804</v>
      </c>
      <c r="B1245" s="5" t="s">
        <v>242</v>
      </c>
      <c r="C1245" s="10">
        <v>45778</v>
      </c>
      <c r="D1245" s="5" t="s">
        <v>195</v>
      </c>
      <c r="E1245" s="18">
        <v>494.45069999999998</v>
      </c>
      <c r="F1245" s="8">
        <v>485144.56699999998</v>
      </c>
      <c r="G1245" s="9">
        <v>295791550</v>
      </c>
      <c r="H1245" s="18">
        <v>0</v>
      </c>
      <c r="I1245" s="8">
        <v>3.3999999999999998E-3</v>
      </c>
      <c r="J1245" s="9">
        <v>4</v>
      </c>
      <c r="K1245" s="18">
        <v>494.45069999999998</v>
      </c>
      <c r="L1245" s="8">
        <v>485144.57040000003</v>
      </c>
      <c r="M1245" s="9">
        <v>295791554</v>
      </c>
      <c r="N1245" s="29">
        <v>18.02</v>
      </c>
      <c r="O1245" s="30">
        <v>19.184999999999999</v>
      </c>
      <c r="P1245" s="30">
        <v>17.420000000000002</v>
      </c>
      <c r="Q1245" s="30">
        <v>18.54</v>
      </c>
      <c r="R1245" s="31">
        <v>2.8899999999999999E-2</v>
      </c>
    </row>
    <row r="1246" spans="1:18" x14ac:dyDescent="0.2">
      <c r="A1246" s="11">
        <v>45805</v>
      </c>
      <c r="B1246" s="5" t="s">
        <v>240</v>
      </c>
      <c r="C1246" s="10">
        <v>45778</v>
      </c>
      <c r="D1246" s="5" t="s">
        <v>195</v>
      </c>
      <c r="E1246" s="18">
        <v>42.253799999999998</v>
      </c>
      <c r="F1246" s="8">
        <v>10662.079100000001</v>
      </c>
      <c r="G1246" s="9">
        <v>6500318</v>
      </c>
      <c r="H1246" s="18">
        <v>1E-4</v>
      </c>
      <c r="I1246" s="8">
        <v>4.7000000000000002E-3</v>
      </c>
      <c r="J1246" s="9">
        <v>5</v>
      </c>
      <c r="K1246" s="18">
        <v>42.253900000000002</v>
      </c>
      <c r="L1246" s="8">
        <v>10662.0838</v>
      </c>
      <c r="M1246" s="9">
        <v>6500323</v>
      </c>
      <c r="N1246" s="29">
        <v>18.535</v>
      </c>
      <c r="O1246" s="30">
        <v>19.035</v>
      </c>
      <c r="P1246" s="30">
        <v>17.875</v>
      </c>
      <c r="Q1246" s="30">
        <v>18.02</v>
      </c>
      <c r="R1246" s="31">
        <v>-2.7799999999999998E-2</v>
      </c>
    </row>
    <row r="1247" spans="1:18" x14ac:dyDescent="0.2">
      <c r="A1247" s="11">
        <v>45806</v>
      </c>
      <c r="B1247" s="5" t="s">
        <v>243</v>
      </c>
      <c r="C1247" s="10">
        <v>45778</v>
      </c>
      <c r="D1247" s="5" t="s">
        <v>195</v>
      </c>
      <c r="E1247" s="18">
        <v>48.083199999999998</v>
      </c>
      <c r="F1247" s="8">
        <v>15961.647000000001</v>
      </c>
      <c r="G1247" s="9">
        <v>9724819</v>
      </c>
      <c r="H1247" s="18">
        <v>0</v>
      </c>
      <c r="I1247" s="8">
        <v>2.0999999999999999E-3</v>
      </c>
      <c r="J1247" s="9">
        <v>2</v>
      </c>
      <c r="K1247" s="18">
        <v>48.083199999999998</v>
      </c>
      <c r="L1247" s="8">
        <v>15961.649100000001</v>
      </c>
      <c r="M1247" s="9">
        <v>9724821</v>
      </c>
      <c r="N1247" s="29">
        <v>18.017499999999998</v>
      </c>
      <c r="O1247" s="30">
        <v>18.017499999999998</v>
      </c>
      <c r="P1247" s="30">
        <v>16.2075</v>
      </c>
      <c r="Q1247" s="30">
        <v>16.420000000000002</v>
      </c>
      <c r="R1247" s="31">
        <v>-8.8700000000000001E-2</v>
      </c>
    </row>
    <row r="1248" spans="1:18" x14ac:dyDescent="0.2">
      <c r="A1248" s="11">
        <v>45807</v>
      </c>
      <c r="B1248" s="5" t="s">
        <v>241</v>
      </c>
      <c r="C1248" s="10">
        <v>45778</v>
      </c>
      <c r="D1248" s="5" t="s">
        <v>195</v>
      </c>
      <c r="E1248" s="18">
        <v>109.3092</v>
      </c>
      <c r="F1248" s="8">
        <v>41352.425300000003</v>
      </c>
      <c r="G1248" s="9">
        <v>25257395</v>
      </c>
      <c r="H1248" s="18">
        <v>0</v>
      </c>
      <c r="I1248" s="8">
        <v>2.8999999999999998E-3</v>
      </c>
      <c r="J1248" s="9">
        <v>4</v>
      </c>
      <c r="K1248" s="18">
        <v>109.3092</v>
      </c>
      <c r="L1248" s="8">
        <v>41352.428200000002</v>
      </c>
      <c r="M1248" s="9">
        <v>25257399</v>
      </c>
      <c r="N1248" s="29">
        <v>16.420000000000002</v>
      </c>
      <c r="O1248" s="30">
        <v>16.545000000000002</v>
      </c>
      <c r="P1248" s="30">
        <v>15.2875</v>
      </c>
      <c r="Q1248" s="30">
        <v>16.079999999999998</v>
      </c>
      <c r="R1248" s="31">
        <v>-2.07E-2</v>
      </c>
    </row>
    <row r="1249" spans="1:18" x14ac:dyDescent="0.2">
      <c r="A1249" s="11">
        <v>45810</v>
      </c>
      <c r="B1249" s="5" t="s">
        <v>244</v>
      </c>
      <c r="C1249" s="10">
        <v>45809</v>
      </c>
      <c r="D1249" s="5" t="s">
        <v>195</v>
      </c>
      <c r="E1249" s="18">
        <v>219.66200000000001</v>
      </c>
      <c r="F1249" s="8">
        <v>100971.57399999999</v>
      </c>
      <c r="G1249" s="9">
        <v>61903009</v>
      </c>
      <c r="H1249" s="18">
        <v>1E-4</v>
      </c>
      <c r="I1249" s="8">
        <v>7.1999999999999998E-3</v>
      </c>
      <c r="J1249" s="9">
        <v>10</v>
      </c>
      <c r="K1249" s="18">
        <v>219.66210000000001</v>
      </c>
      <c r="L1249" s="8">
        <v>100971.5812</v>
      </c>
      <c r="M1249" s="9">
        <v>61903019</v>
      </c>
      <c r="N1249" s="29">
        <v>16.077500000000001</v>
      </c>
      <c r="O1249" s="30">
        <v>17.727499999999999</v>
      </c>
      <c r="P1249" s="30">
        <v>16.077500000000001</v>
      </c>
      <c r="Q1249" s="30">
        <v>17.16</v>
      </c>
      <c r="R1249" s="31">
        <v>6.7299999999999999E-2</v>
      </c>
    </row>
    <row r="1250" spans="1:18" x14ac:dyDescent="0.2">
      <c r="A1250" s="11">
        <v>45811</v>
      </c>
      <c r="B1250" s="5" t="s">
        <v>242</v>
      </c>
      <c r="C1250" s="10">
        <v>45809</v>
      </c>
      <c r="D1250" s="5" t="s">
        <v>195</v>
      </c>
      <c r="E1250" s="18">
        <v>403.0204</v>
      </c>
      <c r="F1250" s="8">
        <v>440485.28860000003</v>
      </c>
      <c r="G1250" s="9">
        <v>271465678</v>
      </c>
      <c r="H1250" s="18">
        <v>0</v>
      </c>
      <c r="I1250" s="8">
        <v>4.1999999999999997E-3</v>
      </c>
      <c r="J1250" s="9">
        <v>5</v>
      </c>
      <c r="K1250" s="18">
        <v>403.0204</v>
      </c>
      <c r="L1250" s="8">
        <v>440485.2928</v>
      </c>
      <c r="M1250" s="9">
        <v>271465683</v>
      </c>
      <c r="N1250" s="29">
        <v>17.157499999999999</v>
      </c>
      <c r="O1250" s="30">
        <v>17.727499999999999</v>
      </c>
      <c r="P1250" s="30">
        <v>16.2575</v>
      </c>
      <c r="Q1250" s="30">
        <v>16.559999999999999</v>
      </c>
      <c r="R1250" s="31">
        <v>-3.4799999999999998E-2</v>
      </c>
    </row>
    <row r="1251" spans="1:18" x14ac:dyDescent="0.2">
      <c r="A1251" s="11">
        <v>45812</v>
      </c>
      <c r="B1251" s="5" t="s">
        <v>240</v>
      </c>
      <c r="C1251" s="10">
        <v>45809</v>
      </c>
      <c r="D1251" s="5" t="s">
        <v>195</v>
      </c>
      <c r="E1251" s="18">
        <v>34.135199999999998</v>
      </c>
      <c r="F1251" s="8">
        <v>10726.1602</v>
      </c>
      <c r="G1251" s="9">
        <v>6551838</v>
      </c>
      <c r="H1251" s="18">
        <v>0</v>
      </c>
      <c r="I1251" s="8">
        <v>8.0000000000000004E-4</v>
      </c>
      <c r="J1251" s="9">
        <v>1</v>
      </c>
      <c r="K1251" s="18">
        <v>34.135199999999998</v>
      </c>
      <c r="L1251" s="8">
        <v>10726.161</v>
      </c>
      <c r="M1251" s="9">
        <v>6551839</v>
      </c>
      <c r="N1251" s="29">
        <v>16.555</v>
      </c>
      <c r="O1251" s="30">
        <v>17.059999999999999</v>
      </c>
      <c r="P1251" s="30">
        <v>15.63</v>
      </c>
      <c r="Q1251" s="30">
        <v>15.75</v>
      </c>
      <c r="R1251" s="31">
        <v>-4.8599999999999997E-2</v>
      </c>
    </row>
    <row r="1252" spans="1:18" x14ac:dyDescent="0.2">
      <c r="A1252" s="11">
        <v>45813</v>
      </c>
      <c r="B1252" s="5" t="s">
        <v>243</v>
      </c>
      <c r="C1252" s="10">
        <v>45809</v>
      </c>
      <c r="D1252" s="5" t="s">
        <v>195</v>
      </c>
      <c r="E1252" s="18">
        <v>62.841500000000003</v>
      </c>
      <c r="F1252" s="8">
        <v>21076.123599999999</v>
      </c>
      <c r="G1252" s="9">
        <v>12874478</v>
      </c>
      <c r="H1252" s="18">
        <v>2.0000000000000001E-4</v>
      </c>
      <c r="I1252" s="8">
        <v>1.9699999999999999E-2</v>
      </c>
      <c r="J1252" s="9">
        <v>26</v>
      </c>
      <c r="K1252" s="18">
        <v>62.841700000000003</v>
      </c>
      <c r="L1252" s="8">
        <v>21076.1433</v>
      </c>
      <c r="M1252" s="9">
        <v>12874504</v>
      </c>
      <c r="N1252" s="29">
        <v>15.744999999999999</v>
      </c>
      <c r="O1252" s="30">
        <v>15.932499999999999</v>
      </c>
      <c r="P1252" s="30">
        <v>14.9825</v>
      </c>
      <c r="Q1252" s="30">
        <v>15.08</v>
      </c>
      <c r="R1252" s="31">
        <v>-4.2200000000000001E-2</v>
      </c>
    </row>
    <row r="1253" spans="1:18" x14ac:dyDescent="0.2">
      <c r="A1253" s="11">
        <v>45814</v>
      </c>
      <c r="B1253" s="5" t="s">
        <v>241</v>
      </c>
      <c r="C1253" s="10">
        <v>45809</v>
      </c>
      <c r="D1253" s="5" t="s">
        <v>195</v>
      </c>
      <c r="E1253" s="18">
        <v>139.67750000000001</v>
      </c>
      <c r="F1253" s="8">
        <v>61510.891499999998</v>
      </c>
      <c r="G1253" s="9">
        <v>37415119</v>
      </c>
      <c r="H1253" s="18">
        <v>1E-4</v>
      </c>
      <c r="I1253" s="8">
        <v>6.7000000000000002E-3</v>
      </c>
      <c r="J1253" s="9">
        <v>9</v>
      </c>
      <c r="K1253" s="18">
        <v>139.67760000000001</v>
      </c>
      <c r="L1253" s="8">
        <v>61510.898200000003</v>
      </c>
      <c r="M1253" s="9">
        <v>37415128</v>
      </c>
      <c r="N1253" s="29">
        <v>15.0825</v>
      </c>
      <c r="O1253" s="30">
        <v>15.61</v>
      </c>
      <c r="P1253" s="30">
        <v>14.3675</v>
      </c>
      <c r="Q1253" s="30">
        <v>14.63</v>
      </c>
      <c r="R1253" s="31">
        <v>-0.03</v>
      </c>
    </row>
    <row r="1254" spans="1:18" x14ac:dyDescent="0.2">
      <c r="A1254" s="11">
        <v>45817</v>
      </c>
      <c r="B1254" s="5" t="s">
        <v>244</v>
      </c>
      <c r="C1254" s="10">
        <v>45809</v>
      </c>
      <c r="D1254" s="5" t="s">
        <v>195</v>
      </c>
      <c r="E1254" s="18">
        <v>97.071899999999999</v>
      </c>
      <c r="F1254" s="8">
        <v>65767.294800000003</v>
      </c>
      <c r="G1254" s="9">
        <v>39854216</v>
      </c>
      <c r="H1254" s="18">
        <v>0</v>
      </c>
      <c r="I1254" s="8">
        <v>2.2000000000000001E-3</v>
      </c>
      <c r="J1254" s="9">
        <v>2</v>
      </c>
      <c r="K1254" s="18">
        <v>97.071899999999999</v>
      </c>
      <c r="L1254" s="8">
        <v>65767.297000000006</v>
      </c>
      <c r="M1254" s="9">
        <v>39854218</v>
      </c>
      <c r="N1254" s="29">
        <v>14.63</v>
      </c>
      <c r="O1254" s="30">
        <v>15.52</v>
      </c>
      <c r="P1254" s="30">
        <v>14.63</v>
      </c>
      <c r="Q1254" s="30">
        <v>14.69</v>
      </c>
      <c r="R1254" s="31">
        <v>4.1000000000000003E-3</v>
      </c>
    </row>
    <row r="1255" spans="1:18" x14ac:dyDescent="0.2">
      <c r="A1255" s="11">
        <v>45818</v>
      </c>
      <c r="B1255" s="5" t="s">
        <v>242</v>
      </c>
      <c r="C1255" s="10">
        <v>45809</v>
      </c>
      <c r="D1255" s="5" t="s">
        <v>195</v>
      </c>
      <c r="E1255" s="18">
        <v>207.48500000000001</v>
      </c>
      <c r="F1255" s="8">
        <v>423341.84610000002</v>
      </c>
      <c r="G1255" s="9">
        <v>256797383</v>
      </c>
      <c r="H1255" s="18">
        <v>0</v>
      </c>
      <c r="I1255" s="8">
        <v>5.5999999999999999E-3</v>
      </c>
      <c r="J1255" s="9">
        <v>7</v>
      </c>
      <c r="K1255" s="18">
        <v>207.48500000000001</v>
      </c>
      <c r="L1255" s="8">
        <v>423341.8517</v>
      </c>
      <c r="M1255" s="9">
        <v>256797390</v>
      </c>
      <c r="N1255" s="29">
        <v>14.692500000000001</v>
      </c>
      <c r="O1255" s="30">
        <v>14.74</v>
      </c>
      <c r="P1255" s="30">
        <v>13.932499999999999</v>
      </c>
      <c r="Q1255" s="30">
        <v>14.02</v>
      </c>
      <c r="R1255" s="31">
        <v>-4.58E-2</v>
      </c>
    </row>
    <row r="1256" spans="1:18" x14ac:dyDescent="0.2">
      <c r="A1256" s="11">
        <v>45819</v>
      </c>
      <c r="B1256" s="5" t="s">
        <v>240</v>
      </c>
      <c r="C1256" s="10">
        <v>45809</v>
      </c>
      <c r="D1256" s="5" t="s">
        <v>195</v>
      </c>
      <c r="E1256" s="18">
        <v>39.904899999999998</v>
      </c>
      <c r="F1256" s="8">
        <v>14779.877200000001</v>
      </c>
      <c r="G1256" s="9">
        <v>8895725</v>
      </c>
      <c r="H1256" s="18">
        <v>0</v>
      </c>
      <c r="I1256" s="8">
        <v>3.2000000000000002E-3</v>
      </c>
      <c r="J1256" s="9">
        <v>3</v>
      </c>
      <c r="K1256" s="18">
        <v>39.904899999999998</v>
      </c>
      <c r="L1256" s="8">
        <v>14779.8804</v>
      </c>
      <c r="M1256" s="9">
        <v>8895728</v>
      </c>
      <c r="N1256" s="29">
        <v>14.015000000000001</v>
      </c>
      <c r="O1256" s="30">
        <v>14.154999999999999</v>
      </c>
      <c r="P1256" s="30">
        <v>13.557499999999999</v>
      </c>
      <c r="Q1256" s="30">
        <v>13.67</v>
      </c>
      <c r="R1256" s="31">
        <v>-2.46E-2</v>
      </c>
    </row>
    <row r="1257" spans="1:18" x14ac:dyDescent="0.2">
      <c r="A1257" s="11">
        <v>45820</v>
      </c>
      <c r="B1257" s="5" t="s">
        <v>243</v>
      </c>
      <c r="C1257" s="10">
        <v>45809</v>
      </c>
      <c r="D1257" s="5" t="s">
        <v>195</v>
      </c>
      <c r="E1257" s="18">
        <v>58.4435</v>
      </c>
      <c r="F1257" s="8">
        <v>23284.547200000001</v>
      </c>
      <c r="G1257" s="9">
        <v>14126781</v>
      </c>
      <c r="H1257" s="18">
        <v>0</v>
      </c>
      <c r="I1257" s="8">
        <v>5.7999999999999996E-3</v>
      </c>
      <c r="J1257" s="9">
        <v>10</v>
      </c>
      <c r="K1257" s="18">
        <v>58.4435</v>
      </c>
      <c r="L1257" s="8">
        <v>23284.553</v>
      </c>
      <c r="M1257" s="9">
        <v>14126791</v>
      </c>
      <c r="N1257" s="29">
        <v>13.6675</v>
      </c>
      <c r="O1257" s="30">
        <v>14.272500000000001</v>
      </c>
      <c r="P1257" s="30">
        <v>13.13</v>
      </c>
      <c r="Q1257" s="30">
        <v>14.02</v>
      </c>
      <c r="R1257" s="31">
        <v>2.58E-2</v>
      </c>
    </row>
    <row r="1258" spans="1:18" x14ac:dyDescent="0.2">
      <c r="A1258" s="11">
        <v>45821</v>
      </c>
      <c r="B1258" s="5" t="s">
        <v>241</v>
      </c>
      <c r="C1258" s="10">
        <v>45809</v>
      </c>
      <c r="D1258" s="5" t="s">
        <v>195</v>
      </c>
      <c r="E1258" s="18">
        <v>122.66889999999999</v>
      </c>
      <c r="F1258" s="8">
        <v>51421.437400000003</v>
      </c>
      <c r="G1258" s="9">
        <v>31668027</v>
      </c>
      <c r="H1258" s="18">
        <v>0</v>
      </c>
      <c r="I1258" s="8">
        <v>0</v>
      </c>
      <c r="J1258" s="9">
        <v>0</v>
      </c>
      <c r="K1258" s="18">
        <v>122.66889999999999</v>
      </c>
      <c r="L1258" s="8">
        <v>51421.437400000003</v>
      </c>
      <c r="M1258" s="9">
        <v>31668027</v>
      </c>
      <c r="N1258" s="29">
        <v>14.015000000000001</v>
      </c>
      <c r="O1258" s="30">
        <v>15.975</v>
      </c>
      <c r="P1258" s="30">
        <v>14.015000000000001</v>
      </c>
      <c r="Q1258" s="30">
        <v>15.08</v>
      </c>
      <c r="R1258" s="31">
        <v>7.5999999999999998E-2</v>
      </c>
    </row>
    <row r="1259" spans="1:18" x14ac:dyDescent="0.2">
      <c r="A1259" s="11">
        <v>45824</v>
      </c>
      <c r="B1259" s="5" t="s">
        <v>244</v>
      </c>
      <c r="C1259" s="10">
        <v>45809</v>
      </c>
      <c r="D1259" s="5" t="s">
        <v>195</v>
      </c>
      <c r="E1259" s="18">
        <v>157.0976</v>
      </c>
      <c r="F1259" s="8">
        <v>96783.211899999995</v>
      </c>
      <c r="G1259" s="9">
        <v>59227125</v>
      </c>
      <c r="H1259" s="18">
        <v>0</v>
      </c>
      <c r="I1259" s="8">
        <v>1.1000000000000001E-3</v>
      </c>
      <c r="J1259" s="9">
        <v>1</v>
      </c>
      <c r="K1259" s="18">
        <v>157.0976</v>
      </c>
      <c r="L1259" s="8">
        <v>96783.213000000003</v>
      </c>
      <c r="M1259" s="9">
        <v>59227126</v>
      </c>
      <c r="N1259" s="29">
        <v>15.08</v>
      </c>
      <c r="O1259" s="30">
        <v>15.4725</v>
      </c>
      <c r="P1259" s="30">
        <v>14.5525</v>
      </c>
      <c r="Q1259" s="30">
        <v>14.84</v>
      </c>
      <c r="R1259" s="31">
        <v>-1.5900000000000001E-2</v>
      </c>
    </row>
    <row r="1260" spans="1:18" x14ac:dyDescent="0.2">
      <c r="A1260" s="11">
        <v>45825</v>
      </c>
      <c r="B1260" s="5" t="s">
        <v>242</v>
      </c>
      <c r="C1260" s="10">
        <v>45809</v>
      </c>
      <c r="D1260" s="5" t="s">
        <v>195</v>
      </c>
      <c r="E1260" s="18">
        <v>220.33340000000001</v>
      </c>
      <c r="F1260" s="8">
        <v>455059.90389999998</v>
      </c>
      <c r="G1260" s="9">
        <v>278794225</v>
      </c>
      <c r="H1260" s="18">
        <v>0</v>
      </c>
      <c r="I1260" s="8">
        <v>1.1999999999999999E-3</v>
      </c>
      <c r="J1260" s="9">
        <v>2</v>
      </c>
      <c r="K1260" s="18">
        <v>220.33340000000001</v>
      </c>
      <c r="L1260" s="8">
        <v>455059.90509999997</v>
      </c>
      <c r="M1260" s="9">
        <v>278794227</v>
      </c>
      <c r="N1260" s="29">
        <v>14.8375</v>
      </c>
      <c r="O1260" s="30">
        <v>15.022500000000001</v>
      </c>
      <c r="P1260" s="30">
        <v>14.3</v>
      </c>
      <c r="Q1260" s="30">
        <v>14.4</v>
      </c>
      <c r="R1260" s="31">
        <v>-2.9499999999999998E-2</v>
      </c>
    </row>
    <row r="1261" spans="1:18" x14ac:dyDescent="0.2">
      <c r="A1261" s="11">
        <v>45826</v>
      </c>
      <c r="B1261" s="5" t="s">
        <v>240</v>
      </c>
      <c r="C1261" s="10">
        <v>45809</v>
      </c>
      <c r="D1261" s="5" t="s">
        <v>195</v>
      </c>
      <c r="E1261" s="18">
        <v>44.226500000000001</v>
      </c>
      <c r="F1261" s="8">
        <v>14452.022999999999</v>
      </c>
      <c r="G1261" s="9">
        <v>8828562</v>
      </c>
      <c r="H1261" s="18">
        <v>0</v>
      </c>
      <c r="I1261" s="8">
        <v>0</v>
      </c>
      <c r="J1261" s="9">
        <v>0</v>
      </c>
      <c r="K1261" s="18">
        <v>44.226500000000001</v>
      </c>
      <c r="L1261" s="8">
        <v>14452.022999999999</v>
      </c>
      <c r="M1261" s="9">
        <v>8828562</v>
      </c>
      <c r="N1261" s="29">
        <v>14.4025</v>
      </c>
      <c r="O1261" s="30">
        <v>14.817500000000001</v>
      </c>
      <c r="P1261" s="30">
        <v>14.105</v>
      </c>
      <c r="Q1261" s="30">
        <v>14.28</v>
      </c>
      <c r="R1261" s="31">
        <v>-8.5000000000000006E-3</v>
      </c>
    </row>
    <row r="1262" spans="1:18" x14ac:dyDescent="0.2">
      <c r="A1262" s="11">
        <v>45827</v>
      </c>
      <c r="B1262" s="5" t="s">
        <v>243</v>
      </c>
      <c r="C1262" s="10">
        <v>45809</v>
      </c>
      <c r="D1262" s="5" t="s">
        <v>195</v>
      </c>
      <c r="E1262" s="18">
        <v>38.8568</v>
      </c>
      <c r="F1262" s="8">
        <v>15192.6036</v>
      </c>
      <c r="G1262" s="9">
        <v>9316725</v>
      </c>
      <c r="H1262" s="18">
        <v>0</v>
      </c>
      <c r="I1262" s="8">
        <v>0</v>
      </c>
      <c r="J1262" s="9">
        <v>0</v>
      </c>
      <c r="K1262" s="18">
        <v>38.8568</v>
      </c>
      <c r="L1262" s="8">
        <v>15192.6036</v>
      </c>
      <c r="M1262" s="9">
        <v>9316725</v>
      </c>
      <c r="N1262" s="29">
        <v>14.275</v>
      </c>
      <c r="O1262" s="30">
        <v>14.37</v>
      </c>
      <c r="P1262" s="30">
        <v>13.74</v>
      </c>
      <c r="Q1262" s="30">
        <v>14.26</v>
      </c>
      <c r="R1262" s="31">
        <v>-1.1000000000000001E-3</v>
      </c>
    </row>
    <row r="1263" spans="1:18" x14ac:dyDescent="0.2">
      <c r="A1263" s="11">
        <v>45828</v>
      </c>
      <c r="B1263" s="5" t="s">
        <v>241</v>
      </c>
      <c r="C1263" s="10">
        <v>45809</v>
      </c>
      <c r="D1263" s="5" t="s">
        <v>195</v>
      </c>
      <c r="E1263" s="18">
        <v>126.4919</v>
      </c>
      <c r="F1263" s="8">
        <v>57928.193899999998</v>
      </c>
      <c r="G1263" s="9">
        <v>35232050</v>
      </c>
      <c r="H1263" s="18">
        <v>0</v>
      </c>
      <c r="I1263" s="8">
        <v>1.5E-3</v>
      </c>
      <c r="J1263" s="9">
        <v>2</v>
      </c>
      <c r="K1263" s="18">
        <v>126.4919</v>
      </c>
      <c r="L1263" s="8">
        <v>57928.195399999997</v>
      </c>
      <c r="M1263" s="9">
        <v>35232052</v>
      </c>
      <c r="N1263" s="29">
        <v>14.255000000000001</v>
      </c>
      <c r="O1263" s="30">
        <v>14.255000000000001</v>
      </c>
      <c r="P1263" s="30">
        <v>13.3225</v>
      </c>
      <c r="Q1263" s="30">
        <v>13.67</v>
      </c>
      <c r="R1263" s="31">
        <v>-4.1000000000000002E-2</v>
      </c>
    </row>
    <row r="1264" spans="1:18" x14ac:dyDescent="0.2">
      <c r="A1264" s="11">
        <v>45831</v>
      </c>
      <c r="B1264" s="5" t="s">
        <v>244</v>
      </c>
      <c r="C1264" s="10">
        <v>45809</v>
      </c>
      <c r="D1264" s="5" t="s">
        <v>195</v>
      </c>
      <c r="E1264" s="18">
        <v>156.946</v>
      </c>
      <c r="F1264" s="8">
        <v>91228.7163</v>
      </c>
      <c r="G1264" s="9">
        <v>55602124</v>
      </c>
      <c r="H1264" s="18">
        <v>1E-4</v>
      </c>
      <c r="I1264" s="8">
        <v>8.6999999999999994E-3</v>
      </c>
      <c r="J1264" s="9">
        <v>14</v>
      </c>
      <c r="K1264" s="18">
        <v>156.9461</v>
      </c>
      <c r="L1264" s="8">
        <v>91228.725000000006</v>
      </c>
      <c r="M1264" s="9">
        <v>55602138</v>
      </c>
      <c r="N1264" s="29">
        <v>13.672499999999999</v>
      </c>
      <c r="O1264" s="30">
        <v>14.522500000000001</v>
      </c>
      <c r="P1264" s="30">
        <v>13.6625</v>
      </c>
      <c r="Q1264" s="30">
        <v>14.05</v>
      </c>
      <c r="R1264" s="31">
        <v>2.76E-2</v>
      </c>
    </row>
    <row r="1265" spans="1:18" x14ac:dyDescent="0.2">
      <c r="A1265" s="11">
        <v>45832</v>
      </c>
      <c r="B1265" s="5" t="s">
        <v>242</v>
      </c>
      <c r="C1265" s="10">
        <v>45809</v>
      </c>
      <c r="D1265" s="5" t="s">
        <v>195</v>
      </c>
      <c r="E1265" s="18">
        <v>440.1001</v>
      </c>
      <c r="F1265" s="8">
        <v>573866.91870000004</v>
      </c>
      <c r="G1265" s="9">
        <v>347387243</v>
      </c>
      <c r="H1265" s="18">
        <v>0</v>
      </c>
      <c r="I1265" s="8">
        <v>2.7000000000000001E-3</v>
      </c>
      <c r="J1265" s="9">
        <v>3</v>
      </c>
      <c r="K1265" s="18">
        <v>440.1001</v>
      </c>
      <c r="L1265" s="8">
        <v>573866.92139999999</v>
      </c>
      <c r="M1265" s="9">
        <v>347387246</v>
      </c>
      <c r="N1265" s="29">
        <v>14.047499999999999</v>
      </c>
      <c r="O1265" s="30">
        <v>14.342499999999999</v>
      </c>
      <c r="P1265" s="30">
        <v>13.307499999999999</v>
      </c>
      <c r="Q1265" s="30">
        <v>13.64</v>
      </c>
      <c r="R1265" s="31">
        <v>-2.9000000000000001E-2</v>
      </c>
    </row>
    <row r="1266" spans="1:18" x14ac:dyDescent="0.2">
      <c r="A1266" s="11">
        <v>45833</v>
      </c>
      <c r="B1266" s="5" t="s">
        <v>240</v>
      </c>
      <c r="C1266" s="10">
        <v>45809</v>
      </c>
      <c r="D1266" s="5" t="s">
        <v>195</v>
      </c>
      <c r="E1266" s="18">
        <v>41.161999999999999</v>
      </c>
      <c r="F1266" s="8">
        <v>13909.402099999999</v>
      </c>
      <c r="G1266" s="9">
        <v>8376896</v>
      </c>
      <c r="H1266" s="18">
        <v>1E-4</v>
      </c>
      <c r="I1266" s="8">
        <v>2.5999999999999999E-3</v>
      </c>
      <c r="J1266" s="9">
        <v>4</v>
      </c>
      <c r="K1266" s="18">
        <v>41.162100000000002</v>
      </c>
      <c r="L1266" s="8">
        <v>13909.404699999999</v>
      </c>
      <c r="M1266" s="9">
        <v>8376900</v>
      </c>
      <c r="N1266" s="29">
        <v>13.6425</v>
      </c>
      <c r="O1266" s="30">
        <v>13.6425</v>
      </c>
      <c r="P1266" s="30">
        <v>12.9</v>
      </c>
      <c r="Q1266" s="30">
        <v>12.96</v>
      </c>
      <c r="R1266" s="31">
        <v>-0.05</v>
      </c>
    </row>
    <row r="1267" spans="1:18" x14ac:dyDescent="0.2">
      <c r="A1267" s="11">
        <v>45834</v>
      </c>
      <c r="B1267" s="5" t="s">
        <v>243</v>
      </c>
      <c r="C1267" s="10">
        <v>45809</v>
      </c>
      <c r="D1267" s="5" t="s">
        <v>195</v>
      </c>
      <c r="E1267" s="18">
        <v>70.893000000000001</v>
      </c>
      <c r="F1267" s="8">
        <v>24153.600200000001</v>
      </c>
      <c r="G1267" s="9">
        <v>14470192</v>
      </c>
      <c r="H1267" s="18">
        <v>0</v>
      </c>
      <c r="I1267" s="8">
        <v>0</v>
      </c>
      <c r="J1267" s="9">
        <v>0</v>
      </c>
      <c r="K1267" s="18">
        <v>70.893000000000001</v>
      </c>
      <c r="L1267" s="8">
        <v>24153.600200000001</v>
      </c>
      <c r="M1267" s="9">
        <v>14470192</v>
      </c>
      <c r="N1267" s="29">
        <v>12.9625</v>
      </c>
      <c r="O1267" s="30">
        <v>13.33</v>
      </c>
      <c r="P1267" s="30">
        <v>12.515000000000001</v>
      </c>
      <c r="Q1267" s="30">
        <v>12.59</v>
      </c>
      <c r="R1267" s="31">
        <v>-2.87E-2</v>
      </c>
    </row>
    <row r="1268" spans="1:18" x14ac:dyDescent="0.2">
      <c r="A1268" s="11">
        <v>45835</v>
      </c>
      <c r="B1268" s="5" t="s">
        <v>241</v>
      </c>
      <c r="C1268" s="10">
        <v>45809</v>
      </c>
      <c r="D1268" s="5" t="s">
        <v>195</v>
      </c>
      <c r="E1268" s="18">
        <v>96.879199999999997</v>
      </c>
      <c r="F1268" s="8">
        <v>44015.225700000003</v>
      </c>
      <c r="G1268" s="9">
        <v>26240542</v>
      </c>
      <c r="H1268" s="18">
        <v>1E-4</v>
      </c>
      <c r="I1268" s="8">
        <v>6.6E-3</v>
      </c>
      <c r="J1268" s="9">
        <v>9</v>
      </c>
      <c r="K1268" s="18">
        <v>96.879300000000001</v>
      </c>
      <c r="L1268" s="8">
        <v>44015.232300000003</v>
      </c>
      <c r="M1268" s="9">
        <v>26240551</v>
      </c>
      <c r="N1268" s="29">
        <v>12.59</v>
      </c>
      <c r="O1268" s="30">
        <v>12.922499999999999</v>
      </c>
      <c r="P1268" s="30">
        <v>12.3225</v>
      </c>
      <c r="Q1268" s="30">
        <v>12.39</v>
      </c>
      <c r="R1268" s="31">
        <v>-1.5900000000000001E-2</v>
      </c>
    </row>
    <row r="1269" spans="1:18" x14ac:dyDescent="0.2">
      <c r="A1269" s="11">
        <v>45838</v>
      </c>
      <c r="B1269" s="5" t="s">
        <v>244</v>
      </c>
      <c r="C1269" s="10">
        <v>45809</v>
      </c>
      <c r="D1269" s="5" t="s">
        <v>195</v>
      </c>
      <c r="E1269" s="18">
        <v>145.29560000000001</v>
      </c>
      <c r="F1269" s="8">
        <v>89822.715500000006</v>
      </c>
      <c r="G1269" s="9">
        <v>53549927</v>
      </c>
      <c r="H1269" s="18">
        <v>2.9999999999999997E-4</v>
      </c>
      <c r="I1269" s="8">
        <v>1.95E-2</v>
      </c>
      <c r="J1269" s="9">
        <v>30</v>
      </c>
      <c r="K1269" s="18">
        <v>145.29589999999999</v>
      </c>
      <c r="L1269" s="8">
        <v>89822.735000000001</v>
      </c>
      <c r="M1269" s="9">
        <v>53549957</v>
      </c>
      <c r="N1269" s="29">
        <v>12.387499999999999</v>
      </c>
      <c r="O1269" s="30">
        <v>13.0275</v>
      </c>
      <c r="P1269" s="30">
        <v>12.387499999999999</v>
      </c>
      <c r="Q1269" s="30">
        <v>12.79</v>
      </c>
      <c r="R1269" s="31">
        <v>3.2500000000000001E-2</v>
      </c>
    </row>
    <row r="1270" spans="1:18" x14ac:dyDescent="0.2">
      <c r="A1270" s="11">
        <v>45839</v>
      </c>
      <c r="B1270" s="5" t="s">
        <v>242</v>
      </c>
      <c r="C1270" s="10">
        <v>45839</v>
      </c>
      <c r="D1270" s="5" t="s">
        <v>196</v>
      </c>
      <c r="E1270" s="18">
        <v>205.8809</v>
      </c>
      <c r="F1270" s="8">
        <v>438531.43910000002</v>
      </c>
      <c r="G1270" s="9">
        <v>261881976</v>
      </c>
      <c r="H1270" s="18">
        <v>0</v>
      </c>
      <c r="I1270" s="8">
        <v>3.2000000000000002E-3</v>
      </c>
      <c r="J1270" s="9">
        <v>5</v>
      </c>
      <c r="K1270" s="18">
        <v>205.8809</v>
      </c>
      <c r="L1270" s="8">
        <v>438531.4423</v>
      </c>
      <c r="M1270" s="9">
        <v>261881981</v>
      </c>
      <c r="N1270" s="29">
        <v>12.785</v>
      </c>
      <c r="O1270" s="30">
        <v>12.9925</v>
      </c>
      <c r="P1270" s="30">
        <v>12.4375</v>
      </c>
      <c r="Q1270" s="30">
        <v>12.53</v>
      </c>
      <c r="R1270" s="31">
        <v>-1.9900000000000001E-2</v>
      </c>
    </row>
    <row r="1271" spans="1:18" x14ac:dyDescent="0.2">
      <c r="A1271" s="11">
        <v>45840</v>
      </c>
      <c r="B1271" s="5" t="s">
        <v>240</v>
      </c>
      <c r="C1271" s="10">
        <v>45839</v>
      </c>
      <c r="D1271" s="5" t="s">
        <v>196</v>
      </c>
      <c r="E1271" s="18">
        <v>47.0047</v>
      </c>
      <c r="F1271" s="8">
        <v>17247.128000000001</v>
      </c>
      <c r="G1271" s="9">
        <v>10276624</v>
      </c>
      <c r="H1271" s="18">
        <v>1E-4</v>
      </c>
      <c r="I1271" s="8">
        <v>1.06E-2</v>
      </c>
      <c r="J1271" s="9">
        <v>16</v>
      </c>
      <c r="K1271" s="18">
        <v>47.004800000000003</v>
      </c>
      <c r="L1271" s="8">
        <v>17247.138599999998</v>
      </c>
      <c r="M1271" s="9">
        <v>10276640</v>
      </c>
      <c r="N1271" s="29">
        <v>12.5275</v>
      </c>
      <c r="O1271" s="30">
        <v>12.6625</v>
      </c>
      <c r="P1271" s="30">
        <v>12.34</v>
      </c>
      <c r="Q1271" s="30">
        <v>12.45</v>
      </c>
      <c r="R1271" s="31">
        <v>-6.1999999999999998E-3</v>
      </c>
    </row>
    <row r="1272" spans="1:18" x14ac:dyDescent="0.2">
      <c r="A1272" s="11">
        <v>45841</v>
      </c>
      <c r="B1272" s="5" t="s">
        <v>243</v>
      </c>
      <c r="C1272" s="10">
        <v>45839</v>
      </c>
      <c r="D1272" s="5" t="s">
        <v>196</v>
      </c>
      <c r="E1272" s="18">
        <v>65.484499999999997</v>
      </c>
      <c r="F1272" s="8">
        <v>26412.647400000002</v>
      </c>
      <c r="G1272" s="9">
        <v>15756528</v>
      </c>
      <c r="H1272" s="18">
        <v>1E-4</v>
      </c>
      <c r="I1272" s="8">
        <v>6.0000000000000001E-3</v>
      </c>
      <c r="J1272" s="9">
        <v>7</v>
      </c>
      <c r="K1272" s="18">
        <v>65.4846</v>
      </c>
      <c r="L1272" s="8">
        <v>26412.653399999999</v>
      </c>
      <c r="M1272" s="9">
        <v>15756535</v>
      </c>
      <c r="N1272" s="29">
        <v>12.445</v>
      </c>
      <c r="O1272" s="30">
        <v>12.66</v>
      </c>
      <c r="P1272" s="30">
        <v>12.19</v>
      </c>
      <c r="Q1272" s="30">
        <v>12.39</v>
      </c>
      <c r="R1272" s="31">
        <v>-4.4000000000000003E-3</v>
      </c>
    </row>
    <row r="1273" spans="1:18" x14ac:dyDescent="0.2">
      <c r="A1273" s="11">
        <v>45842</v>
      </c>
      <c r="B1273" s="5" t="s">
        <v>241</v>
      </c>
      <c r="C1273" s="10">
        <v>45839</v>
      </c>
      <c r="D1273" s="5" t="s">
        <v>196</v>
      </c>
      <c r="E1273" s="18">
        <v>110.4205</v>
      </c>
      <c r="F1273" s="8">
        <v>57243.084799999997</v>
      </c>
      <c r="G1273" s="9">
        <v>34277231</v>
      </c>
      <c r="H1273" s="18">
        <v>0</v>
      </c>
      <c r="I1273" s="8">
        <v>6.9999999999999999E-4</v>
      </c>
      <c r="J1273" s="9">
        <v>1</v>
      </c>
      <c r="K1273" s="18">
        <v>110.4205</v>
      </c>
      <c r="L1273" s="8">
        <v>57243.085500000001</v>
      </c>
      <c r="M1273" s="9">
        <v>34277232</v>
      </c>
      <c r="N1273" s="29">
        <v>12.385</v>
      </c>
      <c r="O1273" s="30">
        <v>12.6975</v>
      </c>
      <c r="P1273" s="30">
        <v>12.24</v>
      </c>
      <c r="Q1273" s="30">
        <v>12.32</v>
      </c>
      <c r="R1273" s="31">
        <v>-5.1999999999999998E-3</v>
      </c>
    </row>
    <row r="1274" spans="1:18" x14ac:dyDescent="0.2">
      <c r="A1274" s="11">
        <v>45845</v>
      </c>
      <c r="B1274" s="5" t="s">
        <v>244</v>
      </c>
      <c r="C1274" s="10">
        <v>45839</v>
      </c>
      <c r="D1274" s="5" t="s">
        <v>196</v>
      </c>
      <c r="E1274" s="18">
        <v>110.5095</v>
      </c>
      <c r="F1274" s="8">
        <v>77914.097599999994</v>
      </c>
      <c r="G1274" s="9">
        <v>46596334</v>
      </c>
      <c r="H1274" s="18">
        <v>1E-4</v>
      </c>
      <c r="I1274" s="8">
        <v>3.8E-3</v>
      </c>
      <c r="J1274" s="9">
        <v>5</v>
      </c>
      <c r="K1274" s="18">
        <v>110.50960000000001</v>
      </c>
      <c r="L1274" s="8">
        <v>77914.1014</v>
      </c>
      <c r="M1274" s="9">
        <v>46596339</v>
      </c>
      <c r="N1274" s="29">
        <v>12.315</v>
      </c>
      <c r="O1274" s="30">
        <v>12.79</v>
      </c>
      <c r="P1274" s="30">
        <v>11.94</v>
      </c>
      <c r="Q1274" s="30">
        <v>12.56</v>
      </c>
      <c r="R1274" s="31">
        <v>1.9900000000000001E-2</v>
      </c>
    </row>
    <row r="1275" spans="1:18" x14ac:dyDescent="0.2">
      <c r="A1275" s="11">
        <v>45846</v>
      </c>
      <c r="B1275" s="5" t="s">
        <v>242</v>
      </c>
      <c r="C1275" s="10">
        <v>45839</v>
      </c>
      <c r="D1275" s="5" t="s">
        <v>196</v>
      </c>
      <c r="E1275" s="18">
        <v>196.83779999999999</v>
      </c>
      <c r="F1275" s="8">
        <v>461053.90950000001</v>
      </c>
      <c r="G1275" s="9">
        <v>275855304</v>
      </c>
      <c r="H1275" s="18">
        <v>0</v>
      </c>
      <c r="I1275" s="8">
        <v>7.3000000000000001E-3</v>
      </c>
      <c r="J1275" s="9">
        <v>12</v>
      </c>
      <c r="K1275" s="18">
        <v>196.83779999999999</v>
      </c>
      <c r="L1275" s="8">
        <v>461053.91680000001</v>
      </c>
      <c r="M1275" s="9">
        <v>275855316</v>
      </c>
      <c r="N1275" s="29">
        <v>12.56</v>
      </c>
      <c r="O1275" s="30">
        <v>12.71</v>
      </c>
      <c r="P1275" s="30">
        <v>12.055</v>
      </c>
      <c r="Q1275" s="30">
        <v>12.2</v>
      </c>
      <c r="R1275" s="31">
        <v>-2.87E-2</v>
      </c>
    </row>
    <row r="1276" spans="1:18" x14ac:dyDescent="0.2">
      <c r="A1276" s="11">
        <v>45847</v>
      </c>
      <c r="B1276" s="5" t="s">
        <v>240</v>
      </c>
      <c r="C1276" s="10">
        <v>45839</v>
      </c>
      <c r="D1276" s="5" t="s">
        <v>196</v>
      </c>
      <c r="E1276" s="18">
        <v>38.536700000000003</v>
      </c>
      <c r="F1276" s="8">
        <v>15766.8532</v>
      </c>
      <c r="G1276" s="9">
        <v>9384582</v>
      </c>
      <c r="H1276" s="18">
        <v>0</v>
      </c>
      <c r="I1276" s="8">
        <v>0</v>
      </c>
      <c r="J1276" s="9">
        <v>0</v>
      </c>
      <c r="K1276" s="18">
        <v>38.536700000000003</v>
      </c>
      <c r="L1276" s="8">
        <v>15766.8532</v>
      </c>
      <c r="M1276" s="9">
        <v>9384582</v>
      </c>
      <c r="N1276" s="29">
        <v>12.195</v>
      </c>
      <c r="O1276" s="30">
        <v>12.355</v>
      </c>
      <c r="P1276" s="30">
        <v>11.75</v>
      </c>
      <c r="Q1276" s="30">
        <v>11.94</v>
      </c>
      <c r="R1276" s="31">
        <v>-2.0899999999999998E-2</v>
      </c>
    </row>
    <row r="1277" spans="1:18" x14ac:dyDescent="0.2">
      <c r="A1277" s="11">
        <v>45848</v>
      </c>
      <c r="B1277" s="5" t="s">
        <v>243</v>
      </c>
      <c r="C1277" s="10">
        <v>45839</v>
      </c>
      <c r="D1277" s="5" t="s">
        <v>196</v>
      </c>
      <c r="E1277" s="18">
        <v>45.606499999999997</v>
      </c>
      <c r="F1277" s="8">
        <v>20538.589400000001</v>
      </c>
      <c r="G1277" s="9">
        <v>12275249</v>
      </c>
      <c r="H1277" s="18">
        <v>0</v>
      </c>
      <c r="I1277" s="8">
        <v>2.7000000000000001E-3</v>
      </c>
      <c r="J1277" s="9">
        <v>4</v>
      </c>
      <c r="K1277" s="18">
        <v>45.606499999999997</v>
      </c>
      <c r="L1277" s="8">
        <v>20538.592100000002</v>
      </c>
      <c r="M1277" s="9">
        <v>12275253</v>
      </c>
      <c r="N1277" s="29">
        <v>11.94</v>
      </c>
      <c r="O1277" s="30">
        <v>12.1875</v>
      </c>
      <c r="P1277" s="30">
        <v>11.612500000000001</v>
      </c>
      <c r="Q1277" s="30">
        <v>11.67</v>
      </c>
      <c r="R1277" s="31">
        <v>-2.2599999999999999E-2</v>
      </c>
    </row>
    <row r="1278" spans="1:18" x14ac:dyDescent="0.2">
      <c r="A1278" s="11">
        <v>45849</v>
      </c>
      <c r="B1278" s="5" t="s">
        <v>241</v>
      </c>
      <c r="C1278" s="10">
        <v>45839</v>
      </c>
      <c r="D1278" s="5" t="s">
        <v>196</v>
      </c>
      <c r="E1278" s="18">
        <v>108.0501</v>
      </c>
      <c r="F1278" s="8">
        <v>60824.515399999997</v>
      </c>
      <c r="G1278" s="9">
        <v>36652256</v>
      </c>
      <c r="H1278" s="18">
        <v>1E-4</v>
      </c>
      <c r="I1278" s="8">
        <v>1.1999999999999999E-3</v>
      </c>
      <c r="J1278" s="9">
        <v>1</v>
      </c>
      <c r="K1278" s="18">
        <v>108.0502</v>
      </c>
      <c r="L1278" s="8">
        <v>60824.516600000003</v>
      </c>
      <c r="M1278" s="9">
        <v>36652257</v>
      </c>
      <c r="N1278" s="29">
        <v>11.672499999999999</v>
      </c>
      <c r="O1278" s="30">
        <v>12.1225</v>
      </c>
      <c r="P1278" s="30">
        <v>11.535</v>
      </c>
      <c r="Q1278" s="30">
        <v>11.82</v>
      </c>
      <c r="R1278" s="31">
        <v>1.26E-2</v>
      </c>
    </row>
    <row r="1279" spans="1:18" x14ac:dyDescent="0.2">
      <c r="A1279" s="11">
        <v>45852</v>
      </c>
      <c r="B1279" s="5" t="s">
        <v>244</v>
      </c>
      <c r="C1279" s="10">
        <v>45839</v>
      </c>
      <c r="D1279" s="5" t="s">
        <v>196</v>
      </c>
      <c r="E1279" s="18">
        <v>148.97460000000001</v>
      </c>
      <c r="F1279" s="8">
        <v>109038.19130000001</v>
      </c>
      <c r="G1279" s="9">
        <v>66080575</v>
      </c>
      <c r="H1279" s="18">
        <v>2.0000000000000001E-4</v>
      </c>
      <c r="I1279" s="8">
        <v>4.4999999999999997E-3</v>
      </c>
      <c r="J1279" s="9">
        <v>6</v>
      </c>
      <c r="K1279" s="18">
        <v>148.97479999999999</v>
      </c>
      <c r="L1279" s="8">
        <v>109038.1958</v>
      </c>
      <c r="M1279" s="9">
        <v>66080581</v>
      </c>
      <c r="N1279" s="29">
        <v>11.817500000000001</v>
      </c>
      <c r="O1279" s="30">
        <v>12.42</v>
      </c>
      <c r="P1279" s="30">
        <v>11.817500000000001</v>
      </c>
      <c r="Q1279" s="30">
        <v>11.98</v>
      </c>
      <c r="R1279" s="31">
        <v>1.38E-2</v>
      </c>
    </row>
    <row r="1280" spans="1:18" x14ac:dyDescent="0.2">
      <c r="A1280" s="11">
        <v>45853</v>
      </c>
      <c r="B1280" s="5" t="s">
        <v>242</v>
      </c>
      <c r="C1280" s="10">
        <v>45839</v>
      </c>
      <c r="D1280" s="5" t="s">
        <v>196</v>
      </c>
      <c r="E1280" s="18">
        <v>278.79939999999999</v>
      </c>
      <c r="F1280" s="8">
        <v>548059.84400000004</v>
      </c>
      <c r="G1280" s="9">
        <v>331699547</v>
      </c>
      <c r="H1280" s="18">
        <v>0</v>
      </c>
      <c r="I1280" s="8">
        <v>0</v>
      </c>
      <c r="J1280" s="9">
        <v>0</v>
      </c>
      <c r="K1280" s="18">
        <v>278.79939999999999</v>
      </c>
      <c r="L1280" s="8">
        <v>548059.84400000004</v>
      </c>
      <c r="M1280" s="9">
        <v>331699547</v>
      </c>
      <c r="N1280" s="29">
        <v>11.98</v>
      </c>
      <c r="O1280" s="30">
        <v>12.025</v>
      </c>
      <c r="P1280" s="30">
        <v>11.404999999999999</v>
      </c>
      <c r="Q1280" s="30">
        <v>11.48</v>
      </c>
      <c r="R1280" s="31">
        <v>-4.1700000000000001E-2</v>
      </c>
    </row>
    <row r="1281" spans="1:18" x14ac:dyDescent="0.2">
      <c r="A1281" s="11">
        <v>45854</v>
      </c>
      <c r="B1281" s="5" t="s">
        <v>240</v>
      </c>
      <c r="C1281" s="10">
        <v>45839</v>
      </c>
      <c r="D1281" s="5" t="s">
        <v>196</v>
      </c>
      <c r="E1281" s="18">
        <v>43.878300000000003</v>
      </c>
      <c r="F1281" s="8">
        <v>18723.301800000001</v>
      </c>
      <c r="G1281" s="9">
        <v>11296903</v>
      </c>
      <c r="H1281" s="18">
        <v>0</v>
      </c>
      <c r="I1281" s="8">
        <v>0</v>
      </c>
      <c r="J1281" s="9">
        <v>0</v>
      </c>
      <c r="K1281" s="18">
        <v>43.878300000000003</v>
      </c>
      <c r="L1281" s="8">
        <v>18723.301800000001</v>
      </c>
      <c r="M1281" s="9">
        <v>11296903</v>
      </c>
      <c r="N1281" s="29">
        <v>11.48</v>
      </c>
      <c r="O1281" s="30">
        <v>11.6675</v>
      </c>
      <c r="P1281" s="30">
        <v>11.1975</v>
      </c>
      <c r="Q1281" s="30">
        <v>11.24</v>
      </c>
      <c r="R1281" s="31">
        <v>-2.0899999999999998E-2</v>
      </c>
    </row>
    <row r="1282" spans="1:18" x14ac:dyDescent="0.2">
      <c r="A1282" s="11">
        <v>45855</v>
      </c>
      <c r="B1282" s="5" t="s">
        <v>243</v>
      </c>
      <c r="C1282" s="10">
        <v>45839</v>
      </c>
      <c r="D1282" s="5" t="s">
        <v>196</v>
      </c>
      <c r="E1282" s="18">
        <v>41.640500000000003</v>
      </c>
      <c r="F1282" s="8">
        <v>19832.826000000001</v>
      </c>
      <c r="G1282" s="9">
        <v>11980093</v>
      </c>
      <c r="H1282" s="18">
        <v>0</v>
      </c>
      <c r="I1282" s="8">
        <v>1.2999999999999999E-3</v>
      </c>
      <c r="J1282" s="9">
        <v>2</v>
      </c>
      <c r="K1282" s="18">
        <v>41.640500000000003</v>
      </c>
      <c r="L1282" s="8">
        <v>19832.827300000001</v>
      </c>
      <c r="M1282" s="9">
        <v>11980095</v>
      </c>
      <c r="N1282" s="29">
        <v>11.24</v>
      </c>
      <c r="O1282" s="30">
        <v>11.5425</v>
      </c>
      <c r="P1282" s="30">
        <v>10.727499999999999</v>
      </c>
      <c r="Q1282" s="30">
        <v>11.24</v>
      </c>
      <c r="R1282" s="31">
        <v>0</v>
      </c>
    </row>
    <row r="1283" spans="1:18" x14ac:dyDescent="0.2">
      <c r="A1283" s="11">
        <v>45856</v>
      </c>
      <c r="B1283" s="5" t="s">
        <v>241</v>
      </c>
      <c r="C1283" s="10">
        <v>45839</v>
      </c>
      <c r="D1283" s="5" t="s">
        <v>196</v>
      </c>
      <c r="E1283" s="18">
        <v>114.7251</v>
      </c>
      <c r="F1283" s="8">
        <v>59257.873399999997</v>
      </c>
      <c r="G1283" s="9">
        <v>36106011</v>
      </c>
      <c r="H1283" s="18">
        <v>5.9999999999999995E-4</v>
      </c>
      <c r="I1283" s="8">
        <v>3.4700000000000002E-2</v>
      </c>
      <c r="J1283" s="9">
        <v>35</v>
      </c>
      <c r="K1283" s="18">
        <v>114.7257</v>
      </c>
      <c r="L1283" s="8">
        <v>59257.908100000001</v>
      </c>
      <c r="M1283" s="9">
        <v>36106046</v>
      </c>
      <c r="N1283" s="29">
        <v>11.2425</v>
      </c>
      <c r="O1283" s="30">
        <v>11.86</v>
      </c>
      <c r="P1283" s="30">
        <v>9.9</v>
      </c>
      <c r="Q1283" s="30">
        <v>11.39</v>
      </c>
      <c r="R1283" s="31">
        <v>1.3100000000000001E-2</v>
      </c>
    </row>
    <row r="1284" spans="1:18" x14ac:dyDescent="0.2">
      <c r="A1284" s="11">
        <v>45859</v>
      </c>
      <c r="B1284" s="5" t="s">
        <v>244</v>
      </c>
      <c r="C1284" s="10">
        <v>45839</v>
      </c>
      <c r="D1284" s="5" t="s">
        <v>196</v>
      </c>
      <c r="E1284" s="18">
        <v>167.11859999999999</v>
      </c>
      <c r="F1284" s="8">
        <v>128049.55869999999</v>
      </c>
      <c r="G1284" s="9">
        <v>77948331</v>
      </c>
      <c r="H1284" s="18">
        <v>1E-4</v>
      </c>
      <c r="I1284" s="8">
        <v>3.7000000000000002E-3</v>
      </c>
      <c r="J1284" s="9">
        <v>6</v>
      </c>
      <c r="K1284" s="18">
        <v>167.11869999999999</v>
      </c>
      <c r="L1284" s="8">
        <v>128049.5624</v>
      </c>
      <c r="M1284" s="9">
        <v>77948337</v>
      </c>
      <c r="N1284" s="29">
        <v>11.3925</v>
      </c>
      <c r="O1284" s="30">
        <v>11.942500000000001</v>
      </c>
      <c r="P1284" s="30">
        <v>11.0875</v>
      </c>
      <c r="Q1284" s="30">
        <v>11.2</v>
      </c>
      <c r="R1284" s="31">
        <v>-1.6899999999999998E-2</v>
      </c>
    </row>
    <row r="1285" spans="1:18" x14ac:dyDescent="0.2">
      <c r="A1285" s="11">
        <v>45860</v>
      </c>
      <c r="B1285" s="5" t="s">
        <v>242</v>
      </c>
      <c r="C1285" s="10">
        <v>45839</v>
      </c>
      <c r="D1285" s="5" t="s">
        <v>196</v>
      </c>
      <c r="E1285" s="18">
        <v>262.17259999999999</v>
      </c>
      <c r="F1285" s="8">
        <v>543481.39040000003</v>
      </c>
      <c r="G1285" s="9">
        <v>330156425</v>
      </c>
      <c r="H1285" s="18">
        <v>4.0000000000000002E-4</v>
      </c>
      <c r="I1285" s="8">
        <v>2.0899999999999998E-2</v>
      </c>
      <c r="J1285" s="9">
        <v>30</v>
      </c>
      <c r="K1285" s="18">
        <v>262.173</v>
      </c>
      <c r="L1285" s="8">
        <v>543481.41130000004</v>
      </c>
      <c r="M1285" s="9">
        <v>330156455</v>
      </c>
      <c r="N1285" s="29">
        <v>11.202500000000001</v>
      </c>
      <c r="O1285" s="30">
        <v>11.227499999999999</v>
      </c>
      <c r="P1285" s="30">
        <v>10.6875</v>
      </c>
      <c r="Q1285" s="30">
        <v>10.75</v>
      </c>
      <c r="R1285" s="31">
        <v>-4.0399999999999998E-2</v>
      </c>
    </row>
    <row r="1286" spans="1:18" x14ac:dyDescent="0.2">
      <c r="A1286" s="11">
        <v>45861</v>
      </c>
      <c r="B1286" s="5" t="s">
        <v>240</v>
      </c>
      <c r="C1286" s="10">
        <v>45839</v>
      </c>
      <c r="D1286" s="5" t="s">
        <v>196</v>
      </c>
      <c r="E1286" s="18">
        <v>45.833100000000002</v>
      </c>
      <c r="F1286" s="8">
        <v>19447.054199999999</v>
      </c>
      <c r="G1286" s="9">
        <v>11740902</v>
      </c>
      <c r="H1286" s="18">
        <v>0</v>
      </c>
      <c r="I1286" s="8">
        <v>1.4E-3</v>
      </c>
      <c r="J1286" s="9">
        <v>2</v>
      </c>
      <c r="K1286" s="18">
        <v>45.833100000000002</v>
      </c>
      <c r="L1286" s="8">
        <v>19447.0556</v>
      </c>
      <c r="M1286" s="9">
        <v>11740904</v>
      </c>
      <c r="N1286" s="29">
        <v>10.7525</v>
      </c>
      <c r="O1286" s="30">
        <v>10.7525</v>
      </c>
      <c r="P1286" s="30">
        <v>10.220000000000001</v>
      </c>
      <c r="Q1286" s="30">
        <v>10.52</v>
      </c>
      <c r="R1286" s="31">
        <v>-2.1600000000000001E-2</v>
      </c>
    </row>
    <row r="1287" spans="1:18" x14ac:dyDescent="0.2">
      <c r="A1287" s="11">
        <v>45862</v>
      </c>
      <c r="B1287" s="5" t="s">
        <v>243</v>
      </c>
      <c r="C1287" s="10">
        <v>45839</v>
      </c>
      <c r="D1287" s="5" t="s">
        <v>196</v>
      </c>
      <c r="E1287" s="18">
        <v>52.8628</v>
      </c>
      <c r="F1287" s="8">
        <v>25672.492900000001</v>
      </c>
      <c r="G1287" s="9">
        <v>15533303</v>
      </c>
      <c r="H1287" s="18">
        <v>0</v>
      </c>
      <c r="I1287" s="8">
        <v>1.1999999999999999E-3</v>
      </c>
      <c r="J1287" s="9">
        <v>2</v>
      </c>
      <c r="K1287" s="18">
        <v>52.8628</v>
      </c>
      <c r="L1287" s="8">
        <v>25672.4941</v>
      </c>
      <c r="M1287" s="9">
        <v>15533305</v>
      </c>
      <c r="N1287" s="29">
        <v>10.515000000000001</v>
      </c>
      <c r="O1287" s="30">
        <v>11.105</v>
      </c>
      <c r="P1287" s="30">
        <v>9.8674999999999997</v>
      </c>
      <c r="Q1287" s="30">
        <v>10.72</v>
      </c>
      <c r="R1287" s="31">
        <v>1.95E-2</v>
      </c>
    </row>
    <row r="1288" spans="1:18" x14ac:dyDescent="0.2">
      <c r="A1288" s="11">
        <v>45863</v>
      </c>
      <c r="B1288" s="5" t="s">
        <v>241</v>
      </c>
      <c r="C1288" s="10">
        <v>45839</v>
      </c>
      <c r="D1288" s="5" t="s">
        <v>196</v>
      </c>
      <c r="E1288" s="18">
        <v>131.7929</v>
      </c>
      <c r="F1288" s="8">
        <v>74498.447799999994</v>
      </c>
      <c r="G1288" s="9">
        <v>45477137</v>
      </c>
      <c r="H1288" s="18">
        <v>0</v>
      </c>
      <c r="I1288" s="8">
        <v>0</v>
      </c>
      <c r="J1288" s="9">
        <v>0</v>
      </c>
      <c r="K1288" s="18">
        <v>131.7929</v>
      </c>
      <c r="L1288" s="8">
        <v>74498.447799999994</v>
      </c>
      <c r="M1288" s="9">
        <v>45477137</v>
      </c>
      <c r="N1288" s="29">
        <v>10.7225</v>
      </c>
      <c r="O1288" s="30">
        <v>11.5825</v>
      </c>
      <c r="P1288" s="30">
        <v>10.612500000000001</v>
      </c>
      <c r="Q1288" s="30">
        <v>11.28</v>
      </c>
      <c r="R1288" s="31">
        <v>5.1999999999999998E-2</v>
      </c>
    </row>
    <row r="1289" spans="1:18" x14ac:dyDescent="0.2">
      <c r="A1289" s="11">
        <v>45866</v>
      </c>
      <c r="B1289" s="5" t="s">
        <v>244</v>
      </c>
      <c r="C1289" s="10">
        <v>45839</v>
      </c>
      <c r="D1289" s="5" t="s">
        <v>196</v>
      </c>
      <c r="E1289" s="18">
        <v>197.30930000000001</v>
      </c>
      <c r="F1289" s="8">
        <v>148296.22289999999</v>
      </c>
      <c r="G1289" s="9">
        <v>90892035</v>
      </c>
      <c r="H1289" s="18">
        <v>0</v>
      </c>
      <c r="I1289" s="8">
        <v>0</v>
      </c>
      <c r="J1289" s="9">
        <v>0</v>
      </c>
      <c r="K1289" s="18">
        <v>197.30930000000001</v>
      </c>
      <c r="L1289" s="8">
        <v>148296.22289999999</v>
      </c>
      <c r="M1289" s="9">
        <v>90892035</v>
      </c>
      <c r="N1289" s="29">
        <v>11.275</v>
      </c>
      <c r="O1289" s="30">
        <v>12.23</v>
      </c>
      <c r="P1289" s="30">
        <v>10.324999999999999</v>
      </c>
      <c r="Q1289" s="30">
        <v>12.06</v>
      </c>
      <c r="R1289" s="31">
        <v>6.9599999999999995E-2</v>
      </c>
    </row>
    <row r="1290" spans="1:18" x14ac:dyDescent="0.2">
      <c r="A1290" s="11">
        <v>45867</v>
      </c>
      <c r="B1290" s="5" t="s">
        <v>242</v>
      </c>
      <c r="C1290" s="10">
        <v>45839</v>
      </c>
      <c r="D1290" s="5" t="s">
        <v>196</v>
      </c>
      <c r="E1290" s="18">
        <v>331.84829999999999</v>
      </c>
      <c r="F1290" s="8">
        <v>568496.95979999995</v>
      </c>
      <c r="G1290" s="9">
        <v>349276518</v>
      </c>
      <c r="H1290" s="18">
        <v>0</v>
      </c>
      <c r="I1290" s="8">
        <v>1.4E-3</v>
      </c>
      <c r="J1290" s="9">
        <v>2</v>
      </c>
      <c r="K1290" s="18">
        <v>331.84829999999999</v>
      </c>
      <c r="L1290" s="8">
        <v>568496.96120000002</v>
      </c>
      <c r="M1290" s="9">
        <v>349276520</v>
      </c>
      <c r="N1290" s="29">
        <v>12.0625</v>
      </c>
      <c r="O1290" s="30">
        <v>12.3</v>
      </c>
      <c r="P1290" s="30">
        <v>11.4</v>
      </c>
      <c r="Q1290" s="30">
        <v>11.53</v>
      </c>
      <c r="R1290" s="31">
        <v>-4.41E-2</v>
      </c>
    </row>
    <row r="1291" spans="1:18" x14ac:dyDescent="0.2">
      <c r="A1291" s="11">
        <v>45868</v>
      </c>
      <c r="B1291" s="5" t="s">
        <v>240</v>
      </c>
      <c r="C1291" s="10">
        <v>45839</v>
      </c>
      <c r="D1291" s="5" t="s">
        <v>196</v>
      </c>
      <c r="E1291" s="18">
        <v>51.578699999999998</v>
      </c>
      <c r="F1291" s="8">
        <v>19485.568800000001</v>
      </c>
      <c r="G1291" s="9">
        <v>11907725</v>
      </c>
      <c r="H1291" s="18">
        <v>0</v>
      </c>
      <c r="I1291" s="8">
        <v>1.4E-3</v>
      </c>
      <c r="J1291" s="9">
        <v>2</v>
      </c>
      <c r="K1291" s="18">
        <v>51.578699999999998</v>
      </c>
      <c r="L1291" s="8">
        <v>19485.570199999998</v>
      </c>
      <c r="M1291" s="9">
        <v>11907727</v>
      </c>
      <c r="N1291" s="29">
        <v>11.525</v>
      </c>
      <c r="O1291" s="30">
        <v>11.775</v>
      </c>
      <c r="P1291" s="30">
        <v>10.612500000000001</v>
      </c>
      <c r="Q1291" s="30">
        <v>11.21</v>
      </c>
      <c r="R1291" s="31">
        <v>-2.7300000000000001E-2</v>
      </c>
    </row>
    <row r="1292" spans="1:18" x14ac:dyDescent="0.2">
      <c r="A1292" s="11">
        <v>45869</v>
      </c>
      <c r="B1292" s="5" t="s">
        <v>243</v>
      </c>
      <c r="C1292" s="10">
        <v>45839</v>
      </c>
      <c r="D1292" s="5" t="s">
        <v>196</v>
      </c>
      <c r="E1292" s="18">
        <v>77.624899999999997</v>
      </c>
      <c r="F1292" s="8">
        <v>30230.529399999999</v>
      </c>
      <c r="G1292" s="9">
        <v>18557788</v>
      </c>
      <c r="H1292" s="18">
        <v>0</v>
      </c>
      <c r="I1292" s="8">
        <v>0</v>
      </c>
      <c r="J1292" s="9">
        <v>0</v>
      </c>
      <c r="K1292" s="18">
        <v>77.624899999999997</v>
      </c>
      <c r="L1292" s="8">
        <v>30230.529399999999</v>
      </c>
      <c r="M1292" s="9">
        <v>18557788</v>
      </c>
      <c r="N1292" s="29">
        <v>11.205</v>
      </c>
      <c r="O1292" s="30">
        <v>12.12</v>
      </c>
      <c r="P1292" s="30">
        <v>11.205</v>
      </c>
      <c r="Q1292" s="30">
        <v>11.54</v>
      </c>
      <c r="R1292" s="31">
        <v>2.9899999999999999E-2</v>
      </c>
    </row>
    <row r="1293" spans="1:18" x14ac:dyDescent="0.2">
      <c r="A1293" s="11">
        <v>45870</v>
      </c>
      <c r="B1293" s="5" t="s">
        <v>241</v>
      </c>
      <c r="C1293" s="10">
        <v>45870</v>
      </c>
      <c r="D1293" s="5" t="s">
        <v>196</v>
      </c>
      <c r="E1293" s="18">
        <v>191.79429999999999</v>
      </c>
      <c r="F1293" s="8">
        <v>89539.568100000004</v>
      </c>
      <c r="G1293" s="9">
        <v>55138249</v>
      </c>
      <c r="H1293" s="18">
        <v>0</v>
      </c>
      <c r="I1293" s="8">
        <v>1.4E-3</v>
      </c>
      <c r="J1293" s="9">
        <v>2</v>
      </c>
      <c r="K1293" s="18">
        <v>191.79429999999999</v>
      </c>
      <c r="L1293" s="8">
        <v>89539.569499999998</v>
      </c>
      <c r="M1293" s="9">
        <v>55138251</v>
      </c>
      <c r="N1293" s="29">
        <v>11.5425</v>
      </c>
      <c r="O1293" s="30">
        <v>12.11</v>
      </c>
      <c r="P1293" s="30">
        <v>11.4025</v>
      </c>
      <c r="Q1293" s="30">
        <v>11.98</v>
      </c>
      <c r="R1293" s="31">
        <v>3.7900000000000003E-2</v>
      </c>
    </row>
    <row r="1294" spans="1:18" x14ac:dyDescent="0.2">
      <c r="A1294" s="11">
        <v>45873</v>
      </c>
      <c r="B1294" s="5" t="s">
        <v>244</v>
      </c>
      <c r="C1294" s="10">
        <v>45870</v>
      </c>
      <c r="D1294" s="5" t="s">
        <v>196</v>
      </c>
      <c r="E1294" s="18">
        <v>208.17570000000001</v>
      </c>
      <c r="F1294" s="8">
        <v>134349.3162</v>
      </c>
      <c r="G1294" s="9">
        <v>82944458</v>
      </c>
      <c r="H1294" s="18">
        <v>0</v>
      </c>
      <c r="I1294" s="8">
        <v>1E-3</v>
      </c>
      <c r="J1294" s="9">
        <v>1</v>
      </c>
      <c r="K1294" s="18">
        <v>208.17570000000001</v>
      </c>
      <c r="L1294" s="8">
        <v>134349.31719999999</v>
      </c>
      <c r="M1294" s="9">
        <v>82944459</v>
      </c>
      <c r="N1294" s="29">
        <v>11.975</v>
      </c>
      <c r="O1294" s="30">
        <v>12.63</v>
      </c>
      <c r="P1294" s="30">
        <v>11.8025</v>
      </c>
      <c r="Q1294" s="30">
        <v>11.97</v>
      </c>
      <c r="R1294" s="31">
        <v>-4.0000000000000002E-4</v>
      </c>
    </row>
    <row r="1295" spans="1:18" x14ac:dyDescent="0.2">
      <c r="A1295" s="11">
        <v>45874</v>
      </c>
      <c r="B1295" s="5" t="s">
        <v>242</v>
      </c>
      <c r="C1295" s="10">
        <v>45870</v>
      </c>
      <c r="D1295" s="5" t="s">
        <v>196</v>
      </c>
      <c r="E1295" s="18">
        <v>312.7373</v>
      </c>
      <c r="F1295" s="8">
        <v>563510.08959999995</v>
      </c>
      <c r="G1295" s="9">
        <v>348736318</v>
      </c>
      <c r="H1295" s="18">
        <v>0</v>
      </c>
      <c r="I1295" s="8">
        <v>0</v>
      </c>
      <c r="J1295" s="9">
        <v>0</v>
      </c>
      <c r="K1295" s="18">
        <v>312.7373</v>
      </c>
      <c r="L1295" s="8">
        <v>563510.08959999995</v>
      </c>
      <c r="M1295" s="9">
        <v>348736318</v>
      </c>
      <c r="N1295" s="29">
        <v>11.967499999999999</v>
      </c>
      <c r="O1295" s="30">
        <v>12.1775</v>
      </c>
      <c r="P1295" s="30">
        <v>11.64</v>
      </c>
      <c r="Q1295" s="30">
        <v>11.71</v>
      </c>
      <c r="R1295" s="31">
        <v>-2.1499999999999998E-2</v>
      </c>
    </row>
    <row r="1296" spans="1:18" x14ac:dyDescent="0.2">
      <c r="A1296" s="11">
        <v>45875</v>
      </c>
      <c r="B1296" s="5" t="s">
        <v>240</v>
      </c>
      <c r="C1296" s="10">
        <v>45870</v>
      </c>
      <c r="D1296" s="5" t="s">
        <v>196</v>
      </c>
      <c r="E1296" s="18">
        <v>61.318300000000001</v>
      </c>
      <c r="F1296" s="8">
        <v>22181.6937</v>
      </c>
      <c r="G1296" s="9">
        <v>13696884</v>
      </c>
      <c r="H1296" s="18">
        <v>0</v>
      </c>
      <c r="I1296" s="8">
        <v>0</v>
      </c>
      <c r="J1296" s="9">
        <v>0</v>
      </c>
      <c r="K1296" s="18">
        <v>61.318300000000001</v>
      </c>
      <c r="L1296" s="8">
        <v>22181.6937</v>
      </c>
      <c r="M1296" s="9">
        <v>13696884</v>
      </c>
      <c r="N1296" s="29">
        <v>11.7125</v>
      </c>
      <c r="O1296" s="30">
        <v>12.047499999999999</v>
      </c>
      <c r="P1296" s="30">
        <v>10.657500000000001</v>
      </c>
      <c r="Q1296" s="30">
        <v>11.96</v>
      </c>
      <c r="R1296" s="31">
        <v>2.1100000000000001E-2</v>
      </c>
    </row>
    <row r="1297" spans="1:18" x14ac:dyDescent="0.2">
      <c r="A1297" s="11">
        <v>45876</v>
      </c>
      <c r="B1297" s="5" t="s">
        <v>243</v>
      </c>
      <c r="C1297" s="10">
        <v>45870</v>
      </c>
      <c r="D1297" s="5" t="s">
        <v>196</v>
      </c>
      <c r="E1297" s="18">
        <v>78.153000000000006</v>
      </c>
      <c r="F1297" s="8">
        <v>33307.6512</v>
      </c>
      <c r="G1297" s="9">
        <v>20679198</v>
      </c>
      <c r="H1297" s="18">
        <v>0</v>
      </c>
      <c r="I1297" s="8">
        <v>1.6000000000000001E-3</v>
      </c>
      <c r="J1297" s="9">
        <v>2</v>
      </c>
      <c r="K1297" s="18">
        <v>78.153000000000006</v>
      </c>
      <c r="L1297" s="8">
        <v>33307.652800000003</v>
      </c>
      <c r="M1297" s="9">
        <v>20679200</v>
      </c>
      <c r="N1297" s="29">
        <v>11.96</v>
      </c>
      <c r="O1297" s="30">
        <v>12.307499999999999</v>
      </c>
      <c r="P1297" s="30">
        <v>11.555</v>
      </c>
      <c r="Q1297" s="30">
        <v>11.69</v>
      </c>
      <c r="R1297" s="31">
        <v>-2.2599999999999999E-2</v>
      </c>
    </row>
    <row r="1298" spans="1:18" x14ac:dyDescent="0.2">
      <c r="A1298" s="11">
        <v>45877</v>
      </c>
      <c r="B1298" s="5" t="s">
        <v>241</v>
      </c>
      <c r="C1298" s="10">
        <v>45870</v>
      </c>
      <c r="D1298" s="5" t="s">
        <v>196</v>
      </c>
      <c r="E1298" s="18">
        <v>176.7105</v>
      </c>
      <c r="F1298" s="8">
        <v>90146.063299999994</v>
      </c>
      <c r="G1298" s="9">
        <v>56099499</v>
      </c>
      <c r="H1298" s="18">
        <v>0</v>
      </c>
      <c r="I1298" s="8">
        <v>0</v>
      </c>
      <c r="J1298" s="9">
        <v>0</v>
      </c>
      <c r="K1298" s="18">
        <v>176.7105</v>
      </c>
      <c r="L1298" s="8">
        <v>90146.063299999994</v>
      </c>
      <c r="M1298" s="9">
        <v>56099499</v>
      </c>
      <c r="N1298" s="29">
        <v>11.6875</v>
      </c>
      <c r="O1298" s="30">
        <v>12.1975</v>
      </c>
      <c r="P1298" s="30">
        <v>10.897500000000001</v>
      </c>
      <c r="Q1298" s="30">
        <v>12.03</v>
      </c>
      <c r="R1298" s="31">
        <v>2.93E-2</v>
      </c>
    </row>
    <row r="1299" spans="1:18" x14ac:dyDescent="0.2">
      <c r="A1299" s="11">
        <v>45880</v>
      </c>
      <c r="B1299" s="5" t="s">
        <v>244</v>
      </c>
      <c r="C1299" s="10">
        <v>45870</v>
      </c>
      <c r="D1299" s="5" t="s">
        <v>196</v>
      </c>
      <c r="E1299" s="18">
        <v>211.24180000000001</v>
      </c>
      <c r="F1299" s="8">
        <v>143692.11629999999</v>
      </c>
      <c r="G1299" s="9">
        <v>89443936</v>
      </c>
      <c r="H1299" s="18">
        <v>0</v>
      </c>
      <c r="I1299" s="8">
        <v>6.9999999999999999E-4</v>
      </c>
      <c r="J1299" s="9">
        <v>1</v>
      </c>
      <c r="K1299" s="18">
        <v>211.24180000000001</v>
      </c>
      <c r="L1299" s="8">
        <v>143692.117</v>
      </c>
      <c r="M1299" s="9">
        <v>89443937</v>
      </c>
      <c r="N1299" s="29">
        <v>12.032500000000001</v>
      </c>
      <c r="O1299" s="30">
        <v>12.73</v>
      </c>
      <c r="P1299" s="30">
        <v>12.032500000000001</v>
      </c>
      <c r="Q1299" s="30">
        <v>12.22</v>
      </c>
      <c r="R1299" s="31">
        <v>1.5599999999999999E-2</v>
      </c>
    </row>
    <row r="1300" spans="1:18" x14ac:dyDescent="0.2">
      <c r="A1300" s="11">
        <v>45881</v>
      </c>
      <c r="B1300" s="5" t="s">
        <v>242</v>
      </c>
      <c r="C1300" s="10">
        <v>45870</v>
      </c>
      <c r="D1300" s="5" t="s">
        <v>196</v>
      </c>
      <c r="E1300" s="18">
        <v>463.66829999999999</v>
      </c>
      <c r="F1300" s="8">
        <v>695338.20810000005</v>
      </c>
      <c r="G1300" s="9">
        <v>431415463</v>
      </c>
      <c r="H1300" s="18">
        <v>0</v>
      </c>
      <c r="I1300" s="8">
        <v>8.0000000000000004E-4</v>
      </c>
      <c r="J1300" s="9">
        <v>1</v>
      </c>
      <c r="K1300" s="18">
        <v>463.66829999999999</v>
      </c>
      <c r="L1300" s="8">
        <v>695338.20889999997</v>
      </c>
      <c r="M1300" s="9">
        <v>431415464</v>
      </c>
      <c r="N1300" s="29">
        <v>12.217499999999999</v>
      </c>
      <c r="O1300" s="30">
        <v>12.422499999999999</v>
      </c>
      <c r="P1300" s="30">
        <v>11.595000000000001</v>
      </c>
      <c r="Q1300" s="30">
        <v>12.23</v>
      </c>
      <c r="R1300" s="31">
        <v>1E-3</v>
      </c>
    </row>
    <row r="1301" spans="1:18" x14ac:dyDescent="0.2">
      <c r="A1301" s="11">
        <v>45882</v>
      </c>
      <c r="B1301" s="5" t="s">
        <v>240</v>
      </c>
      <c r="C1301" s="10">
        <v>45870</v>
      </c>
      <c r="D1301" s="5" t="s">
        <v>196</v>
      </c>
      <c r="E1301" s="18">
        <v>72.743899999999996</v>
      </c>
      <c r="F1301" s="8">
        <v>25870.791799999999</v>
      </c>
      <c r="G1301" s="9">
        <v>16005653</v>
      </c>
      <c r="H1301" s="18">
        <v>0</v>
      </c>
      <c r="I1301" s="8">
        <v>3.2000000000000002E-3</v>
      </c>
      <c r="J1301" s="9">
        <v>3</v>
      </c>
      <c r="K1301" s="18">
        <v>72.743899999999996</v>
      </c>
      <c r="L1301" s="8">
        <v>25870.794999999998</v>
      </c>
      <c r="M1301" s="9">
        <v>16005656</v>
      </c>
      <c r="N1301" s="29">
        <v>12.2325</v>
      </c>
      <c r="O1301" s="30">
        <v>12.352499999999999</v>
      </c>
      <c r="P1301" s="30">
        <v>10.7775</v>
      </c>
      <c r="Q1301" s="30">
        <v>12.14</v>
      </c>
      <c r="R1301" s="31">
        <v>-7.6E-3</v>
      </c>
    </row>
    <row r="1302" spans="1:18" x14ac:dyDescent="0.2">
      <c r="A1302" s="11">
        <v>45883</v>
      </c>
      <c r="B1302" s="5" t="s">
        <v>243</v>
      </c>
      <c r="C1302" s="10">
        <v>45870</v>
      </c>
      <c r="D1302" s="5" t="s">
        <v>196</v>
      </c>
      <c r="E1302" s="18">
        <v>57.352400000000003</v>
      </c>
      <c r="F1302" s="8">
        <v>24819.690500000001</v>
      </c>
      <c r="G1302" s="9">
        <v>15349929</v>
      </c>
      <c r="H1302" s="18">
        <v>0</v>
      </c>
      <c r="I1302" s="8">
        <v>3.1099999999999999E-2</v>
      </c>
      <c r="J1302" s="9">
        <v>29</v>
      </c>
      <c r="K1302" s="18">
        <v>57.352400000000003</v>
      </c>
      <c r="L1302" s="8">
        <v>24819.721600000001</v>
      </c>
      <c r="M1302" s="9">
        <v>15349958</v>
      </c>
      <c r="N1302" s="29">
        <v>12.14</v>
      </c>
      <c r="O1302" s="30">
        <v>12.47</v>
      </c>
      <c r="P1302" s="30">
        <v>11.4725</v>
      </c>
      <c r="Q1302" s="30">
        <v>12.36</v>
      </c>
      <c r="R1302" s="31">
        <v>1.8100000000000002E-2</v>
      </c>
    </row>
    <row r="1303" spans="1:18" x14ac:dyDescent="0.2">
      <c r="A1303" s="11">
        <v>45887</v>
      </c>
      <c r="B1303" s="5" t="s">
        <v>244</v>
      </c>
      <c r="C1303" s="10">
        <v>45870</v>
      </c>
      <c r="D1303" s="5" t="s">
        <v>196</v>
      </c>
      <c r="E1303" s="18">
        <v>208.16890000000001</v>
      </c>
      <c r="F1303" s="8">
        <v>135188.24419999999</v>
      </c>
      <c r="G1303" s="9">
        <v>82806288</v>
      </c>
      <c r="H1303" s="18">
        <v>0</v>
      </c>
      <c r="I1303" s="8">
        <v>0</v>
      </c>
      <c r="J1303" s="9">
        <v>0</v>
      </c>
      <c r="K1303" s="18">
        <v>208.16890000000001</v>
      </c>
      <c r="L1303" s="8">
        <v>135188.24419999999</v>
      </c>
      <c r="M1303" s="9">
        <v>82806288</v>
      </c>
      <c r="N1303" s="29">
        <v>12.355</v>
      </c>
      <c r="O1303" s="30">
        <v>13.465</v>
      </c>
      <c r="P1303" s="30">
        <v>11.75</v>
      </c>
      <c r="Q1303" s="30">
        <v>12.34</v>
      </c>
      <c r="R1303" s="31">
        <v>-1.1999999999999999E-3</v>
      </c>
    </row>
    <row r="1304" spans="1:18" x14ac:dyDescent="0.2">
      <c r="A1304" s="11">
        <v>45888</v>
      </c>
      <c r="B1304" s="5" t="s">
        <v>242</v>
      </c>
      <c r="C1304" s="10">
        <v>45870</v>
      </c>
      <c r="D1304" s="5" t="s">
        <v>196</v>
      </c>
      <c r="E1304" s="18">
        <v>335.22719999999998</v>
      </c>
      <c r="F1304" s="8">
        <v>581871.16780000005</v>
      </c>
      <c r="G1304" s="9">
        <v>356469432</v>
      </c>
      <c r="H1304" s="18">
        <v>0</v>
      </c>
      <c r="I1304" s="8">
        <v>0</v>
      </c>
      <c r="J1304" s="9">
        <v>0</v>
      </c>
      <c r="K1304" s="18">
        <v>335.22719999999998</v>
      </c>
      <c r="L1304" s="8">
        <v>581871.16780000005</v>
      </c>
      <c r="M1304" s="9">
        <v>356469432</v>
      </c>
      <c r="N1304" s="29">
        <v>12.34</v>
      </c>
      <c r="O1304" s="30">
        <v>12.34</v>
      </c>
      <c r="P1304" s="30">
        <v>11.76</v>
      </c>
      <c r="Q1304" s="30">
        <v>11.79</v>
      </c>
      <c r="R1304" s="31">
        <v>-4.4600000000000001E-2</v>
      </c>
    </row>
    <row r="1305" spans="1:18" x14ac:dyDescent="0.2">
      <c r="A1305" s="11">
        <v>45889</v>
      </c>
      <c r="B1305" s="5" t="s">
        <v>240</v>
      </c>
      <c r="C1305" s="10">
        <v>45870</v>
      </c>
      <c r="D1305" s="5" t="s">
        <v>196</v>
      </c>
      <c r="E1305" s="18">
        <v>52.134999999999998</v>
      </c>
      <c r="F1305" s="8">
        <v>19316.099999999999</v>
      </c>
      <c r="G1305" s="9">
        <v>11779339</v>
      </c>
      <c r="H1305" s="18">
        <v>0</v>
      </c>
      <c r="I1305" s="8">
        <v>0</v>
      </c>
      <c r="J1305" s="9">
        <v>0</v>
      </c>
      <c r="K1305" s="18">
        <v>52.134999999999998</v>
      </c>
      <c r="L1305" s="8">
        <v>19316.099999999999</v>
      </c>
      <c r="M1305" s="9">
        <v>11779339</v>
      </c>
      <c r="N1305" s="29">
        <v>11.79</v>
      </c>
      <c r="O1305" s="30">
        <v>11.99</v>
      </c>
      <c r="P1305" s="30">
        <v>10.185</v>
      </c>
      <c r="Q1305" s="30">
        <v>11.79</v>
      </c>
      <c r="R1305" s="31">
        <v>0</v>
      </c>
    </row>
    <row r="1306" spans="1:18" x14ac:dyDescent="0.2">
      <c r="A1306" s="11">
        <v>45890</v>
      </c>
      <c r="B1306" s="5" t="s">
        <v>243</v>
      </c>
      <c r="C1306" s="10">
        <v>45870</v>
      </c>
      <c r="D1306" s="5" t="s">
        <v>196</v>
      </c>
      <c r="E1306" s="18">
        <v>51.917499999999997</v>
      </c>
      <c r="F1306" s="8">
        <v>23912.458900000001</v>
      </c>
      <c r="G1306" s="9">
        <v>14543605</v>
      </c>
      <c r="H1306" s="18">
        <v>0</v>
      </c>
      <c r="I1306" s="8">
        <v>0</v>
      </c>
      <c r="J1306" s="9">
        <v>0</v>
      </c>
      <c r="K1306" s="18">
        <v>51.917499999999997</v>
      </c>
      <c r="L1306" s="8">
        <v>23912.458900000001</v>
      </c>
      <c r="M1306" s="9">
        <v>14543605</v>
      </c>
      <c r="N1306" s="29">
        <v>11.785</v>
      </c>
      <c r="O1306" s="30">
        <v>11.8925</v>
      </c>
      <c r="P1306" s="30">
        <v>10.0875</v>
      </c>
      <c r="Q1306" s="30">
        <v>11.37</v>
      </c>
      <c r="R1306" s="31">
        <v>-3.5200000000000002E-2</v>
      </c>
    </row>
    <row r="1307" spans="1:18" x14ac:dyDescent="0.2">
      <c r="A1307" s="11">
        <v>45891</v>
      </c>
      <c r="B1307" s="5" t="s">
        <v>241</v>
      </c>
      <c r="C1307" s="10">
        <v>45870</v>
      </c>
      <c r="D1307" s="5" t="s">
        <v>196</v>
      </c>
      <c r="E1307" s="18">
        <v>130.46510000000001</v>
      </c>
      <c r="F1307" s="8">
        <v>68141.382599999997</v>
      </c>
      <c r="G1307" s="9">
        <v>41647892</v>
      </c>
      <c r="H1307" s="18">
        <v>0</v>
      </c>
      <c r="I1307" s="8">
        <v>0</v>
      </c>
      <c r="J1307" s="9">
        <v>0</v>
      </c>
      <c r="K1307" s="18">
        <v>130.46510000000001</v>
      </c>
      <c r="L1307" s="8">
        <v>68141.382599999997</v>
      </c>
      <c r="M1307" s="9">
        <v>41647892</v>
      </c>
      <c r="N1307" s="29">
        <v>11.3725</v>
      </c>
      <c r="O1307" s="30">
        <v>11.785</v>
      </c>
      <c r="P1307" s="30">
        <v>10.695</v>
      </c>
      <c r="Q1307" s="30">
        <v>11.73</v>
      </c>
      <c r="R1307" s="31">
        <v>3.1399999999999997E-2</v>
      </c>
    </row>
    <row r="1308" spans="1:18" x14ac:dyDescent="0.2">
      <c r="A1308" s="11">
        <v>45894</v>
      </c>
      <c r="B1308" s="5" t="s">
        <v>244</v>
      </c>
      <c r="C1308" s="10">
        <v>45870</v>
      </c>
      <c r="D1308" s="5" t="s">
        <v>196</v>
      </c>
      <c r="E1308" s="18">
        <v>156.5258</v>
      </c>
      <c r="F1308" s="8">
        <v>121578.07520000001</v>
      </c>
      <c r="G1308" s="9">
        <v>74292252</v>
      </c>
      <c r="H1308" s="18">
        <v>0</v>
      </c>
      <c r="I1308" s="8">
        <v>0</v>
      </c>
      <c r="J1308" s="9">
        <v>0</v>
      </c>
      <c r="K1308" s="18">
        <v>156.5258</v>
      </c>
      <c r="L1308" s="8">
        <v>121578.07520000001</v>
      </c>
      <c r="M1308" s="9">
        <v>74292252</v>
      </c>
      <c r="N1308" s="29">
        <v>11.727499999999999</v>
      </c>
      <c r="O1308" s="30">
        <v>12.3475</v>
      </c>
      <c r="P1308" s="30">
        <v>11.545</v>
      </c>
      <c r="Q1308" s="30">
        <v>11.76</v>
      </c>
      <c r="R1308" s="31">
        <v>2.8E-3</v>
      </c>
    </row>
    <row r="1309" spans="1:18" x14ac:dyDescent="0.2">
      <c r="A1309" s="11">
        <v>45895</v>
      </c>
      <c r="B1309" s="5" t="s">
        <v>242</v>
      </c>
      <c r="C1309" s="10">
        <v>45870</v>
      </c>
      <c r="D1309" s="5" t="s">
        <v>196</v>
      </c>
      <c r="E1309" s="18">
        <v>328.61500000000001</v>
      </c>
      <c r="F1309" s="8">
        <v>547108.34550000005</v>
      </c>
      <c r="G1309" s="9">
        <v>336555849</v>
      </c>
      <c r="H1309" s="18">
        <v>0</v>
      </c>
      <c r="I1309" s="8">
        <v>6.9999999999999999E-4</v>
      </c>
      <c r="J1309" s="9">
        <v>1</v>
      </c>
      <c r="K1309" s="18">
        <v>328.61500000000001</v>
      </c>
      <c r="L1309" s="8">
        <v>547108.34620000003</v>
      </c>
      <c r="M1309" s="9">
        <v>336555850</v>
      </c>
      <c r="N1309" s="29">
        <v>11.7575</v>
      </c>
      <c r="O1309" s="30">
        <v>12.547499999999999</v>
      </c>
      <c r="P1309" s="30">
        <v>10.9275</v>
      </c>
      <c r="Q1309" s="30">
        <v>12.19</v>
      </c>
      <c r="R1309" s="31">
        <v>3.6799999999999999E-2</v>
      </c>
    </row>
    <row r="1310" spans="1:18" x14ac:dyDescent="0.2">
      <c r="A1310" s="11">
        <v>45897</v>
      </c>
      <c r="B1310" s="5" t="s">
        <v>243</v>
      </c>
      <c r="C1310" s="10">
        <v>45870</v>
      </c>
      <c r="D1310" s="5" t="s">
        <v>196</v>
      </c>
      <c r="E1310" s="18">
        <v>58.889299999999999</v>
      </c>
      <c r="F1310" s="8">
        <v>17331.953000000001</v>
      </c>
      <c r="G1310" s="9">
        <v>10724238</v>
      </c>
      <c r="H1310" s="18">
        <v>0</v>
      </c>
      <c r="I1310" s="8">
        <v>0</v>
      </c>
      <c r="J1310" s="9">
        <v>0</v>
      </c>
      <c r="K1310" s="18">
        <v>58.889299999999999</v>
      </c>
      <c r="L1310" s="8">
        <v>17331.953000000001</v>
      </c>
      <c r="M1310" s="9">
        <v>10724238</v>
      </c>
      <c r="N1310" s="29">
        <v>12.192500000000001</v>
      </c>
      <c r="O1310" s="30">
        <v>13.145</v>
      </c>
      <c r="P1310" s="30">
        <v>11.574999999999999</v>
      </c>
      <c r="Q1310" s="30">
        <v>12.18</v>
      </c>
      <c r="R1310" s="31">
        <v>-1E-3</v>
      </c>
    </row>
    <row r="1311" spans="1:18" x14ac:dyDescent="0.2">
      <c r="A1311" s="11">
        <v>45898</v>
      </c>
      <c r="B1311" s="5" t="s">
        <v>241</v>
      </c>
      <c r="C1311" s="10">
        <v>45870</v>
      </c>
      <c r="D1311" s="5" t="s">
        <v>196</v>
      </c>
      <c r="E1311" s="18">
        <v>110.29170000000001</v>
      </c>
      <c r="F1311" s="8">
        <v>38632.482000000004</v>
      </c>
      <c r="G1311" s="9">
        <v>23993921</v>
      </c>
      <c r="H1311" s="18">
        <v>0</v>
      </c>
      <c r="I1311" s="8">
        <v>2E-3</v>
      </c>
      <c r="J1311" s="9">
        <v>3</v>
      </c>
      <c r="K1311" s="18">
        <v>110.29170000000001</v>
      </c>
      <c r="L1311" s="8">
        <v>38632.483999999997</v>
      </c>
      <c r="M1311" s="9">
        <v>23993924</v>
      </c>
      <c r="N1311" s="29">
        <v>12.1775</v>
      </c>
      <c r="O1311" s="30">
        <v>12.202500000000001</v>
      </c>
      <c r="P1311" s="30">
        <v>11.592499999999999</v>
      </c>
      <c r="Q1311" s="30">
        <v>11.75</v>
      </c>
      <c r="R1311" s="31">
        <v>-3.5099999999999999E-2</v>
      </c>
    </row>
    <row r="1312" spans="1:18" x14ac:dyDescent="0.2">
      <c r="A1312" s="11">
        <v>45901</v>
      </c>
      <c r="B1312" s="5" t="s">
        <v>244</v>
      </c>
      <c r="C1312" s="10">
        <v>45901</v>
      </c>
      <c r="D1312" s="5" t="s">
        <v>196</v>
      </c>
      <c r="E1312" s="18">
        <v>77.3399</v>
      </c>
      <c r="F1312" s="8">
        <v>32894.526899999997</v>
      </c>
      <c r="G1312" s="9">
        <v>20436333</v>
      </c>
      <c r="H1312" s="18">
        <v>0</v>
      </c>
      <c r="I1312" s="8">
        <v>1.6999999999999999E-3</v>
      </c>
      <c r="J1312" s="9">
        <v>3</v>
      </c>
      <c r="K1312" s="18">
        <v>77.3399</v>
      </c>
      <c r="L1312" s="8">
        <v>32894.528599999998</v>
      </c>
      <c r="M1312" s="9">
        <v>20436336</v>
      </c>
      <c r="N1312" s="29">
        <v>11.7525</v>
      </c>
      <c r="O1312" s="30">
        <v>12.195</v>
      </c>
      <c r="P1312" s="30">
        <v>11.234999999999999</v>
      </c>
      <c r="Q1312" s="30">
        <v>11.29</v>
      </c>
      <c r="R1312" s="31">
        <v>-3.9399999999999998E-2</v>
      </c>
    </row>
    <row r="1313" spans="1:18" x14ac:dyDescent="0.2">
      <c r="A1313" s="11">
        <v>45902</v>
      </c>
      <c r="B1313" s="5" t="s">
        <v>242</v>
      </c>
      <c r="C1313" s="10">
        <v>45901</v>
      </c>
      <c r="D1313" s="5" t="s">
        <v>196</v>
      </c>
      <c r="E1313" s="18">
        <v>94.013300000000001</v>
      </c>
      <c r="F1313" s="8">
        <v>51001.908100000001</v>
      </c>
      <c r="G1313" s="9">
        <v>31624363</v>
      </c>
      <c r="H1313" s="18">
        <v>0</v>
      </c>
      <c r="I1313" s="8">
        <v>0</v>
      </c>
      <c r="J1313" s="9">
        <v>0</v>
      </c>
      <c r="K1313" s="18">
        <v>94.013300000000001</v>
      </c>
      <c r="L1313" s="8">
        <v>51001.908100000001</v>
      </c>
      <c r="M1313" s="9">
        <v>31624363</v>
      </c>
      <c r="N1313" s="29">
        <v>11.2925</v>
      </c>
      <c r="O1313" s="30">
        <v>11.782500000000001</v>
      </c>
      <c r="P1313" s="30">
        <v>10.78</v>
      </c>
      <c r="Q1313" s="30">
        <v>11.4</v>
      </c>
      <c r="R1313" s="31">
        <v>9.4999999999999998E-3</v>
      </c>
    </row>
    <row r="1314" spans="1:18" x14ac:dyDescent="0.2">
      <c r="A1314" s="11">
        <v>45903</v>
      </c>
      <c r="B1314" s="5" t="s">
        <v>240</v>
      </c>
      <c r="C1314" s="10">
        <v>45901</v>
      </c>
      <c r="D1314" s="5" t="s">
        <v>196</v>
      </c>
      <c r="E1314" s="18">
        <v>275.54509999999999</v>
      </c>
      <c r="F1314" s="8">
        <v>198766.5993</v>
      </c>
      <c r="G1314" s="9">
        <v>123600093</v>
      </c>
      <c r="H1314" s="18">
        <v>2.0000000000000001E-4</v>
      </c>
      <c r="I1314" s="8">
        <v>7.4000000000000003E-3</v>
      </c>
      <c r="J1314" s="9">
        <v>9</v>
      </c>
      <c r="K1314" s="18">
        <v>275.5453</v>
      </c>
      <c r="L1314" s="8">
        <v>198766.6067</v>
      </c>
      <c r="M1314" s="9">
        <v>123600102</v>
      </c>
      <c r="N1314" s="29">
        <v>11.4</v>
      </c>
      <c r="O1314" s="30">
        <v>11.577500000000001</v>
      </c>
      <c r="P1314" s="30">
        <v>10.85</v>
      </c>
      <c r="Q1314" s="30">
        <v>10.93</v>
      </c>
      <c r="R1314" s="31">
        <v>-4.1200000000000001E-2</v>
      </c>
    </row>
    <row r="1315" spans="1:18" x14ac:dyDescent="0.2">
      <c r="A1315" s="11">
        <v>45904</v>
      </c>
      <c r="B1315" s="5" t="s">
        <v>243</v>
      </c>
      <c r="C1315" s="10">
        <v>45901</v>
      </c>
      <c r="D1315" s="5" t="s">
        <v>196</v>
      </c>
      <c r="E1315" s="18">
        <v>492.654</v>
      </c>
      <c r="F1315" s="8">
        <v>722904.28570000001</v>
      </c>
      <c r="G1315" s="9">
        <v>446503120</v>
      </c>
      <c r="H1315" s="18">
        <v>0</v>
      </c>
      <c r="I1315" s="8">
        <v>3.0999999999999999E-3</v>
      </c>
      <c r="J1315" s="9">
        <v>5</v>
      </c>
      <c r="K1315" s="18">
        <v>492.654</v>
      </c>
      <c r="L1315" s="8">
        <v>722904.28879999998</v>
      </c>
      <c r="M1315" s="9">
        <v>446503125</v>
      </c>
      <c r="N1315" s="29">
        <v>10.93</v>
      </c>
      <c r="O1315" s="30">
        <v>11.237500000000001</v>
      </c>
      <c r="P1315" s="30">
        <v>10.4925</v>
      </c>
      <c r="Q1315" s="30">
        <v>10.85</v>
      </c>
      <c r="R1315" s="31">
        <v>-7.3000000000000001E-3</v>
      </c>
    </row>
    <row r="1316" spans="1:18" x14ac:dyDescent="0.2">
      <c r="A1316" s="11">
        <v>45905</v>
      </c>
      <c r="B1316" s="5" t="s">
        <v>241</v>
      </c>
      <c r="C1316" s="10">
        <v>45901</v>
      </c>
      <c r="D1316" s="5" t="s">
        <v>196</v>
      </c>
      <c r="E1316" s="18">
        <v>101.08450000000001</v>
      </c>
      <c r="F1316" s="8">
        <v>38586.992400000003</v>
      </c>
      <c r="G1316" s="9">
        <v>23842060</v>
      </c>
      <c r="H1316" s="18">
        <v>1E-4</v>
      </c>
      <c r="I1316" s="8">
        <v>6.3E-3</v>
      </c>
      <c r="J1316" s="9">
        <v>12</v>
      </c>
      <c r="K1316" s="18">
        <v>101.08459999999999</v>
      </c>
      <c r="L1316" s="8">
        <v>38586.998699999996</v>
      </c>
      <c r="M1316" s="9">
        <v>23842072</v>
      </c>
      <c r="N1316" s="29">
        <v>10.852499999999999</v>
      </c>
      <c r="O1316" s="30">
        <v>11.435</v>
      </c>
      <c r="P1316" s="30">
        <v>9.9525000000000006</v>
      </c>
      <c r="Q1316" s="30">
        <v>10.78</v>
      </c>
      <c r="R1316" s="31">
        <v>-6.7000000000000002E-3</v>
      </c>
    </row>
    <row r="1317" spans="1:18" x14ac:dyDescent="0.2">
      <c r="A1317" s="11">
        <v>45908</v>
      </c>
      <c r="B1317" s="5" t="s">
        <v>244</v>
      </c>
      <c r="C1317" s="10">
        <v>45901</v>
      </c>
      <c r="D1317" s="5" t="s">
        <v>196</v>
      </c>
      <c r="E1317" s="18">
        <v>87.451300000000003</v>
      </c>
      <c r="F1317" s="8">
        <v>38788.469100000002</v>
      </c>
      <c r="G1317" s="9">
        <v>23907300</v>
      </c>
      <c r="H1317" s="18">
        <v>2.0000000000000001E-4</v>
      </c>
      <c r="I1317" s="8">
        <v>1.2200000000000001E-2</v>
      </c>
      <c r="J1317" s="9">
        <v>18</v>
      </c>
      <c r="K1317" s="18">
        <v>87.451499999999996</v>
      </c>
      <c r="L1317" s="8">
        <v>38788.481299999999</v>
      </c>
      <c r="M1317" s="9">
        <v>23907318</v>
      </c>
      <c r="N1317" s="29">
        <v>10.78</v>
      </c>
      <c r="O1317" s="30">
        <v>11.0825</v>
      </c>
      <c r="P1317" s="30">
        <v>10.42</v>
      </c>
      <c r="Q1317" s="30">
        <v>10.84</v>
      </c>
      <c r="R1317" s="31">
        <v>5.5999999999999999E-3</v>
      </c>
    </row>
    <row r="1318" spans="1:18" x14ac:dyDescent="0.2">
      <c r="A1318" s="11">
        <v>45909</v>
      </c>
      <c r="B1318" s="5" t="s">
        <v>242</v>
      </c>
      <c r="C1318" s="10">
        <v>45901</v>
      </c>
      <c r="D1318" s="5" t="s">
        <v>196</v>
      </c>
      <c r="E1318" s="18">
        <v>72.642200000000003</v>
      </c>
      <c r="F1318" s="8">
        <v>38534.713900000002</v>
      </c>
      <c r="G1318" s="9">
        <v>23729632</v>
      </c>
      <c r="H1318" s="18">
        <v>2.0000000000000001E-4</v>
      </c>
      <c r="I1318" s="8">
        <v>1.17E-2</v>
      </c>
      <c r="J1318" s="9">
        <v>18</v>
      </c>
      <c r="K1318" s="18">
        <v>72.642399999999995</v>
      </c>
      <c r="L1318" s="8">
        <v>38534.725599999998</v>
      </c>
      <c r="M1318" s="9">
        <v>23729650</v>
      </c>
      <c r="N1318" s="29">
        <v>10.8375</v>
      </c>
      <c r="O1318" s="30">
        <v>11.45</v>
      </c>
      <c r="P1318" s="30">
        <v>9.8524999999999991</v>
      </c>
      <c r="Q1318" s="30">
        <v>10.69</v>
      </c>
      <c r="R1318" s="31">
        <v>-1.3599999999999999E-2</v>
      </c>
    </row>
    <row r="1319" spans="1:18" x14ac:dyDescent="0.2">
      <c r="A1319" s="11">
        <v>45910</v>
      </c>
      <c r="B1319" s="5" t="s">
        <v>240</v>
      </c>
      <c r="C1319" s="10">
        <v>45901</v>
      </c>
      <c r="D1319" s="5" t="s">
        <v>196</v>
      </c>
      <c r="E1319" s="18">
        <v>211.1576</v>
      </c>
      <c r="F1319" s="8">
        <v>157137.70740000001</v>
      </c>
      <c r="G1319" s="9">
        <v>96336533</v>
      </c>
      <c r="H1319" s="18">
        <v>4.0000000000000002E-4</v>
      </c>
      <c r="I1319" s="8">
        <v>2.76E-2</v>
      </c>
      <c r="J1319" s="9">
        <v>37</v>
      </c>
      <c r="K1319" s="18">
        <v>211.15799999999999</v>
      </c>
      <c r="L1319" s="8">
        <v>157137.73499999999</v>
      </c>
      <c r="M1319" s="9">
        <v>96336570</v>
      </c>
      <c r="N1319" s="29">
        <v>10.685</v>
      </c>
      <c r="O1319" s="30">
        <v>10.84</v>
      </c>
      <c r="P1319" s="30">
        <v>10.2475</v>
      </c>
      <c r="Q1319" s="30">
        <v>10.54</v>
      </c>
      <c r="R1319" s="31">
        <v>-1.3599999999999999E-2</v>
      </c>
    </row>
    <row r="1320" spans="1:18" x14ac:dyDescent="0.2">
      <c r="A1320" s="11">
        <v>45911</v>
      </c>
      <c r="B1320" s="5" t="s">
        <v>243</v>
      </c>
      <c r="C1320" s="10">
        <v>45901</v>
      </c>
      <c r="D1320" s="5" t="s">
        <v>196</v>
      </c>
      <c r="E1320" s="18">
        <v>281.15499999999997</v>
      </c>
      <c r="F1320" s="8">
        <v>520687.53210000001</v>
      </c>
      <c r="G1320" s="9">
        <v>319284694</v>
      </c>
      <c r="H1320" s="18">
        <v>5.9999999999999995E-4</v>
      </c>
      <c r="I1320" s="8">
        <v>3.6999999999999998E-2</v>
      </c>
      <c r="J1320" s="9">
        <v>55</v>
      </c>
      <c r="K1320" s="18">
        <v>281.15559999999999</v>
      </c>
      <c r="L1320" s="8">
        <v>520687.56910000002</v>
      </c>
      <c r="M1320" s="9">
        <v>319284749</v>
      </c>
      <c r="N1320" s="29">
        <v>10.5375</v>
      </c>
      <c r="O1320" s="30">
        <v>10.7775</v>
      </c>
      <c r="P1320" s="30">
        <v>10.182499999999999</v>
      </c>
      <c r="Q1320" s="30">
        <v>10.36</v>
      </c>
      <c r="R1320" s="31">
        <v>-1.6799999999999999E-2</v>
      </c>
    </row>
    <row r="1321" spans="1:18" x14ac:dyDescent="0.2">
      <c r="A1321" s="11">
        <v>45912</v>
      </c>
      <c r="B1321" s="5" t="s">
        <v>241</v>
      </c>
      <c r="C1321" s="10">
        <v>45901</v>
      </c>
      <c r="D1321" s="5" t="s">
        <v>196</v>
      </c>
      <c r="E1321" s="18">
        <v>54.137500000000003</v>
      </c>
      <c r="F1321" s="8">
        <v>21514.914799999999</v>
      </c>
      <c r="G1321" s="9">
        <v>13104038</v>
      </c>
      <c r="H1321" s="18">
        <v>8.0000000000000004E-4</v>
      </c>
      <c r="I1321" s="8">
        <v>4.4499999999999998E-2</v>
      </c>
      <c r="J1321" s="9">
        <v>58</v>
      </c>
      <c r="K1321" s="18">
        <v>54.138300000000001</v>
      </c>
      <c r="L1321" s="8">
        <v>21514.959299999999</v>
      </c>
      <c r="M1321" s="9">
        <v>13104096</v>
      </c>
      <c r="N1321" s="29">
        <v>10.36</v>
      </c>
      <c r="O1321" s="30">
        <v>10.36</v>
      </c>
      <c r="P1321" s="30">
        <v>9.85</v>
      </c>
      <c r="Q1321" s="30">
        <v>10.119999999999999</v>
      </c>
      <c r="R1321" s="31">
        <v>-2.3199999999999998E-2</v>
      </c>
    </row>
    <row r="1322" spans="1:18" x14ac:dyDescent="0.2">
      <c r="A1322" s="11">
        <v>45915</v>
      </c>
      <c r="B1322" s="5" t="s">
        <v>244</v>
      </c>
      <c r="C1322" s="10">
        <v>45901</v>
      </c>
      <c r="D1322" s="5" t="s">
        <v>196</v>
      </c>
      <c r="E1322" s="18">
        <v>57.696199999999997</v>
      </c>
      <c r="F1322" s="8">
        <v>26185.4355</v>
      </c>
      <c r="G1322" s="9">
        <v>15954592</v>
      </c>
      <c r="H1322" s="18">
        <v>2.0000000000000001E-4</v>
      </c>
      <c r="I1322" s="8">
        <v>1.9699999999999999E-2</v>
      </c>
      <c r="J1322" s="9">
        <v>27</v>
      </c>
      <c r="K1322" s="18">
        <v>57.696399999999997</v>
      </c>
      <c r="L1322" s="8">
        <v>26185.4552</v>
      </c>
      <c r="M1322" s="9">
        <v>15954619</v>
      </c>
      <c r="N1322" s="29">
        <v>10.1225</v>
      </c>
      <c r="O1322" s="30">
        <v>10.682499999999999</v>
      </c>
      <c r="P1322" s="30">
        <v>9.9024999999999999</v>
      </c>
      <c r="Q1322" s="30">
        <v>10.4</v>
      </c>
      <c r="R1322" s="31">
        <v>2.7400000000000001E-2</v>
      </c>
    </row>
    <row r="1323" spans="1:18" x14ac:dyDescent="0.2">
      <c r="A1323" s="11">
        <v>45916</v>
      </c>
      <c r="B1323" s="5" t="s">
        <v>242</v>
      </c>
      <c r="C1323" s="10">
        <v>45901</v>
      </c>
      <c r="D1323" s="5" t="s">
        <v>196</v>
      </c>
      <c r="E1323" s="18">
        <v>68.233599999999996</v>
      </c>
      <c r="F1323" s="8">
        <v>38615.0406</v>
      </c>
      <c r="G1323" s="9">
        <v>23479861</v>
      </c>
      <c r="H1323" s="18">
        <v>1E-3</v>
      </c>
      <c r="I1323" s="8">
        <v>6.5500000000000003E-2</v>
      </c>
      <c r="J1323" s="9">
        <v>94</v>
      </c>
      <c r="K1323" s="18">
        <v>68.2346</v>
      </c>
      <c r="L1323" s="8">
        <v>38615.106099999997</v>
      </c>
      <c r="M1323" s="9">
        <v>23479955</v>
      </c>
      <c r="N1323" s="29">
        <v>10.397500000000001</v>
      </c>
      <c r="O1323" s="30">
        <v>10.5</v>
      </c>
      <c r="P1323" s="30">
        <v>9.7550000000000008</v>
      </c>
      <c r="Q1323" s="30">
        <v>10.27</v>
      </c>
      <c r="R1323" s="31">
        <v>-1.23E-2</v>
      </c>
    </row>
    <row r="1324" spans="1:18" x14ac:dyDescent="0.2">
      <c r="A1324" s="11">
        <v>45917</v>
      </c>
      <c r="B1324" s="5" t="s">
        <v>240</v>
      </c>
      <c r="C1324" s="10">
        <v>45901</v>
      </c>
      <c r="D1324" s="5" t="s">
        <v>196</v>
      </c>
      <c r="E1324" s="18">
        <v>166.256</v>
      </c>
      <c r="F1324" s="8">
        <v>124818.25079999999</v>
      </c>
      <c r="G1324" s="9">
        <v>75420947</v>
      </c>
      <c r="H1324" s="18">
        <v>2.9999999999999997E-4</v>
      </c>
      <c r="I1324" s="8">
        <v>2.6200000000000001E-2</v>
      </c>
      <c r="J1324" s="9">
        <v>35</v>
      </c>
      <c r="K1324" s="18">
        <v>166.25630000000001</v>
      </c>
      <c r="L1324" s="8">
        <v>124818.277</v>
      </c>
      <c r="M1324" s="9">
        <v>75420982</v>
      </c>
      <c r="N1324" s="29">
        <v>10.272500000000001</v>
      </c>
      <c r="O1324" s="30">
        <v>10.3575</v>
      </c>
      <c r="P1324" s="30">
        <v>9.6150000000000002</v>
      </c>
      <c r="Q1324" s="30">
        <v>10.25</v>
      </c>
      <c r="R1324" s="31">
        <v>-2.2000000000000001E-3</v>
      </c>
    </row>
    <row r="1325" spans="1:18" x14ac:dyDescent="0.2">
      <c r="A1325" s="11">
        <v>45918</v>
      </c>
      <c r="B1325" s="5" t="s">
        <v>243</v>
      </c>
      <c r="C1325" s="10">
        <v>45901</v>
      </c>
      <c r="D1325" s="5" t="s">
        <v>196</v>
      </c>
      <c r="E1325" s="18">
        <v>302.03129999999999</v>
      </c>
      <c r="F1325" s="8">
        <v>585765.21669999999</v>
      </c>
      <c r="G1325" s="9">
        <v>353094464</v>
      </c>
      <c r="H1325" s="18">
        <v>4.0000000000000002E-4</v>
      </c>
      <c r="I1325" s="8">
        <v>3.95E-2</v>
      </c>
      <c r="J1325" s="9">
        <v>57</v>
      </c>
      <c r="K1325" s="18">
        <v>302.0317</v>
      </c>
      <c r="L1325" s="8">
        <v>585765.25619999995</v>
      </c>
      <c r="M1325" s="9">
        <v>353094521</v>
      </c>
      <c r="N1325" s="29">
        <v>10.2475</v>
      </c>
      <c r="O1325" s="30">
        <v>10.2475</v>
      </c>
      <c r="P1325" s="30">
        <v>9.4924999999999997</v>
      </c>
      <c r="Q1325" s="30">
        <v>9.89</v>
      </c>
      <c r="R1325" s="31">
        <v>-3.49E-2</v>
      </c>
    </row>
    <row r="1326" spans="1:18" x14ac:dyDescent="0.2">
      <c r="A1326" s="11">
        <v>45919</v>
      </c>
      <c r="B1326" s="5" t="s">
        <v>241</v>
      </c>
      <c r="C1326" s="10">
        <v>45901</v>
      </c>
      <c r="D1326" s="5" t="s">
        <v>196</v>
      </c>
      <c r="E1326" s="18">
        <v>70.6815</v>
      </c>
      <c r="F1326" s="8">
        <v>29002.689299999998</v>
      </c>
      <c r="G1326" s="9">
        <v>17474979</v>
      </c>
      <c r="H1326" s="18">
        <v>1E-4</v>
      </c>
      <c r="I1326" s="8">
        <v>1.66E-2</v>
      </c>
      <c r="J1326" s="9">
        <v>21</v>
      </c>
      <c r="K1326" s="18">
        <v>70.681600000000003</v>
      </c>
      <c r="L1326" s="8">
        <v>29002.705900000001</v>
      </c>
      <c r="M1326" s="9">
        <v>17475000</v>
      </c>
      <c r="N1326" s="29">
        <v>9.8849999999999998</v>
      </c>
      <c r="O1326" s="30">
        <v>10.255000000000001</v>
      </c>
      <c r="P1326" s="30">
        <v>9.3975000000000009</v>
      </c>
      <c r="Q1326" s="30">
        <v>9.9700000000000006</v>
      </c>
      <c r="R1326" s="31">
        <v>8.6E-3</v>
      </c>
    </row>
    <row r="1327" spans="1:18" x14ac:dyDescent="0.2">
      <c r="A1327" s="11">
        <v>45922</v>
      </c>
      <c r="B1327" s="5" t="s">
        <v>244</v>
      </c>
      <c r="C1327" s="10">
        <v>45901</v>
      </c>
      <c r="D1327" s="5" t="s">
        <v>196</v>
      </c>
      <c r="E1327" s="18">
        <v>83.512900000000002</v>
      </c>
      <c r="F1327" s="8">
        <v>39679.281999999999</v>
      </c>
      <c r="G1327" s="9">
        <v>23980216</v>
      </c>
      <c r="H1327" s="18">
        <v>2.0000000000000001E-4</v>
      </c>
      <c r="I1327" s="8">
        <v>2.1899999999999999E-2</v>
      </c>
      <c r="J1327" s="9">
        <v>29</v>
      </c>
      <c r="K1327" s="18">
        <v>83.513099999999994</v>
      </c>
      <c r="L1327" s="8">
        <v>39679.303899999999</v>
      </c>
      <c r="M1327" s="9">
        <v>23980245</v>
      </c>
      <c r="N1327" s="29">
        <v>9.9674999999999994</v>
      </c>
      <c r="O1327" s="30">
        <v>10.7325</v>
      </c>
      <c r="P1327" s="30">
        <v>9.9674999999999994</v>
      </c>
      <c r="Q1327" s="30">
        <v>10.56</v>
      </c>
      <c r="R1327" s="31">
        <v>5.9400000000000001E-2</v>
      </c>
    </row>
    <row r="1328" spans="1:18" x14ac:dyDescent="0.2">
      <c r="A1328" s="11">
        <v>45923</v>
      </c>
      <c r="B1328" s="5" t="s">
        <v>242</v>
      </c>
      <c r="C1328" s="10">
        <v>45901</v>
      </c>
      <c r="D1328" s="5" t="s">
        <v>196</v>
      </c>
      <c r="E1328" s="18">
        <v>94.059100000000001</v>
      </c>
      <c r="F1328" s="8">
        <v>50268.002899999999</v>
      </c>
      <c r="G1328" s="9">
        <v>30474692</v>
      </c>
      <c r="H1328" s="18">
        <v>2.0000000000000001E-4</v>
      </c>
      <c r="I1328" s="8">
        <v>1.52E-2</v>
      </c>
      <c r="J1328" s="9">
        <v>20</v>
      </c>
      <c r="K1328" s="18">
        <v>94.059299999999993</v>
      </c>
      <c r="L1328" s="8">
        <v>50268.018100000001</v>
      </c>
      <c r="M1328" s="9">
        <v>30474712</v>
      </c>
      <c r="N1328" s="29">
        <v>10.557499999999999</v>
      </c>
      <c r="O1328" s="30">
        <v>10.9025</v>
      </c>
      <c r="P1328" s="30">
        <v>9.9625000000000004</v>
      </c>
      <c r="Q1328" s="30">
        <v>10.63</v>
      </c>
      <c r="R1328" s="31">
        <v>6.8999999999999999E-3</v>
      </c>
    </row>
    <row r="1329" spans="1:18" x14ac:dyDescent="0.2">
      <c r="A1329" s="11">
        <v>45924</v>
      </c>
      <c r="B1329" s="5" t="s">
        <v>240</v>
      </c>
      <c r="C1329" s="10">
        <v>45901</v>
      </c>
      <c r="D1329" s="5" t="s">
        <v>196</v>
      </c>
      <c r="E1329" s="18">
        <v>234.11760000000001</v>
      </c>
      <c r="F1329" s="8">
        <v>185170.54949999999</v>
      </c>
      <c r="G1329" s="9">
        <v>112758660</v>
      </c>
      <c r="H1329" s="18">
        <v>2.0000000000000001E-4</v>
      </c>
      <c r="I1329" s="8">
        <v>8.6999999999999994E-3</v>
      </c>
      <c r="J1329" s="9">
        <v>13</v>
      </c>
      <c r="K1329" s="18">
        <v>234.11779999999999</v>
      </c>
      <c r="L1329" s="8">
        <v>185170.5582</v>
      </c>
      <c r="M1329" s="9">
        <v>112758673</v>
      </c>
      <c r="N1329" s="29">
        <v>10.625</v>
      </c>
      <c r="O1329" s="30">
        <v>10.8925</v>
      </c>
      <c r="P1329" s="30">
        <v>10.112500000000001</v>
      </c>
      <c r="Q1329" s="30">
        <v>10.52</v>
      </c>
      <c r="R1329" s="31">
        <v>-9.9000000000000008E-3</v>
      </c>
    </row>
    <row r="1330" spans="1:18" x14ac:dyDescent="0.2">
      <c r="A1330" s="11">
        <v>45925</v>
      </c>
      <c r="B1330" s="5" t="s">
        <v>243</v>
      </c>
      <c r="C1330" s="10">
        <v>45901</v>
      </c>
      <c r="D1330" s="5" t="s">
        <v>196</v>
      </c>
      <c r="E1330" s="18">
        <v>367.55029999999999</v>
      </c>
      <c r="F1330" s="8">
        <v>625006.21860000002</v>
      </c>
      <c r="G1330" s="9">
        <v>382139046</v>
      </c>
      <c r="H1330" s="18">
        <v>1E-4</v>
      </c>
      <c r="I1330" s="8">
        <v>5.4000000000000003E-3</v>
      </c>
      <c r="J1330" s="9">
        <v>7</v>
      </c>
      <c r="K1330" s="18">
        <v>367.55040000000002</v>
      </c>
      <c r="L1330" s="8">
        <v>625006.22400000005</v>
      </c>
      <c r="M1330" s="9">
        <v>382139053</v>
      </c>
      <c r="N1330" s="29">
        <v>10.522500000000001</v>
      </c>
      <c r="O1330" s="30">
        <v>10.897500000000001</v>
      </c>
      <c r="P1330" s="30">
        <v>10.285</v>
      </c>
      <c r="Q1330" s="30">
        <v>10.78</v>
      </c>
      <c r="R1330" s="31">
        <v>2.4500000000000001E-2</v>
      </c>
    </row>
    <row r="1331" spans="1:18" x14ac:dyDescent="0.2">
      <c r="A1331" s="11">
        <v>45926</v>
      </c>
      <c r="B1331" s="5" t="s">
        <v>241</v>
      </c>
      <c r="C1331" s="10">
        <v>45901</v>
      </c>
      <c r="D1331" s="5" t="s">
        <v>196</v>
      </c>
      <c r="E1331" s="18">
        <v>85.234700000000004</v>
      </c>
      <c r="F1331" s="8">
        <v>31982.6976</v>
      </c>
      <c r="G1331" s="9">
        <v>19709689</v>
      </c>
      <c r="H1331" s="18">
        <v>0</v>
      </c>
      <c r="I1331" s="8">
        <v>6.9999999999999999E-4</v>
      </c>
      <c r="J1331" s="9">
        <v>1</v>
      </c>
      <c r="K1331" s="18">
        <v>85.234700000000004</v>
      </c>
      <c r="L1331" s="8">
        <v>31982.6983</v>
      </c>
      <c r="M1331" s="9">
        <v>19709690</v>
      </c>
      <c r="N1331" s="29">
        <v>10.782500000000001</v>
      </c>
      <c r="O1331" s="30">
        <v>11.6775</v>
      </c>
      <c r="P1331" s="30">
        <v>10.17</v>
      </c>
      <c r="Q1331" s="30">
        <v>11.43</v>
      </c>
      <c r="R1331" s="31">
        <v>6.0100000000000001E-2</v>
      </c>
    </row>
    <row r="1332" spans="1:18" x14ac:dyDescent="0.2">
      <c r="A1332" s="11">
        <v>45929</v>
      </c>
      <c r="B1332" s="5" t="s">
        <v>244</v>
      </c>
      <c r="C1332" s="10">
        <v>45901</v>
      </c>
      <c r="D1332" s="5" t="s">
        <v>196</v>
      </c>
      <c r="E1332" s="18">
        <v>99.908500000000004</v>
      </c>
      <c r="F1332" s="8">
        <v>44358.435700000002</v>
      </c>
      <c r="G1332" s="9">
        <v>27435666</v>
      </c>
      <c r="H1332" s="18">
        <v>0</v>
      </c>
      <c r="I1332" s="8">
        <v>0</v>
      </c>
      <c r="J1332" s="9">
        <v>0</v>
      </c>
      <c r="K1332" s="18">
        <v>99.908500000000004</v>
      </c>
      <c r="L1332" s="8">
        <v>44358.435700000002</v>
      </c>
      <c r="M1332" s="9">
        <v>27435666</v>
      </c>
      <c r="N1332" s="29">
        <v>11.425000000000001</v>
      </c>
      <c r="O1332" s="30">
        <v>11.725</v>
      </c>
      <c r="P1332" s="30">
        <v>10.615</v>
      </c>
      <c r="Q1332" s="30">
        <v>11.37</v>
      </c>
      <c r="R1332" s="31">
        <v>-4.7999999999999996E-3</v>
      </c>
    </row>
    <row r="1333" spans="1:18" x14ac:dyDescent="0.2">
      <c r="A1333" s="11">
        <v>45930</v>
      </c>
      <c r="B1333" s="5" t="s">
        <v>242</v>
      </c>
      <c r="C1333" s="10">
        <v>45901</v>
      </c>
      <c r="D1333" s="5" t="s">
        <v>196</v>
      </c>
      <c r="E1333" s="18">
        <v>85.773200000000003</v>
      </c>
      <c r="F1333" s="8">
        <v>50141.899299999997</v>
      </c>
      <c r="G1333" s="9">
        <v>31066776</v>
      </c>
      <c r="H1333" s="18">
        <v>0</v>
      </c>
      <c r="I1333" s="8">
        <v>1E-3</v>
      </c>
      <c r="J1333" s="9">
        <v>1</v>
      </c>
      <c r="K1333" s="18">
        <v>85.773200000000003</v>
      </c>
      <c r="L1333" s="8">
        <v>50141.900300000001</v>
      </c>
      <c r="M1333" s="9">
        <v>31066777</v>
      </c>
      <c r="N1333" s="29">
        <v>11.365</v>
      </c>
      <c r="O1333" s="30">
        <v>11.7875</v>
      </c>
      <c r="P1333" s="30">
        <v>10.93</v>
      </c>
      <c r="Q1333" s="30">
        <v>11.07</v>
      </c>
      <c r="R1333" s="31">
        <v>-2.5999999999999999E-2</v>
      </c>
    </row>
    <row r="1334" spans="1:18" x14ac:dyDescent="0.2">
      <c r="A1334" s="11">
        <v>45931</v>
      </c>
      <c r="B1334" s="5" t="s">
        <v>240</v>
      </c>
      <c r="C1334" s="10">
        <v>45931</v>
      </c>
      <c r="D1334" s="5" t="s">
        <v>197</v>
      </c>
      <c r="E1334" s="18">
        <v>419.5795</v>
      </c>
      <c r="F1334" s="8">
        <v>665960.59609999997</v>
      </c>
      <c r="G1334" s="9">
        <v>412089048</v>
      </c>
      <c r="H1334" s="18">
        <v>0</v>
      </c>
      <c r="I1334" s="8">
        <v>6.9999999999999999E-4</v>
      </c>
      <c r="J1334" s="9">
        <v>1</v>
      </c>
      <c r="K1334" s="18">
        <v>419.5795</v>
      </c>
      <c r="L1334" s="8">
        <v>665960.59680000006</v>
      </c>
      <c r="M1334" s="9">
        <v>412089049</v>
      </c>
      <c r="N1334" s="29">
        <v>11.065</v>
      </c>
      <c r="O1334" s="30">
        <v>11.255000000000001</v>
      </c>
      <c r="P1334" s="30">
        <v>10.1525</v>
      </c>
      <c r="Q1334" s="30">
        <v>10.29</v>
      </c>
      <c r="R1334" s="31">
        <v>-7.0000000000000007E-2</v>
      </c>
    </row>
    <row r="1335" spans="1:18" x14ac:dyDescent="0.2">
      <c r="A1335" s="11">
        <v>45933</v>
      </c>
      <c r="B1335" s="5" t="s">
        <v>241</v>
      </c>
      <c r="C1335" s="10">
        <v>45931</v>
      </c>
      <c r="D1335" s="5" t="s">
        <v>197</v>
      </c>
      <c r="E1335" s="18">
        <v>85.513000000000005</v>
      </c>
      <c r="F1335" s="8">
        <v>34002.126100000001</v>
      </c>
      <c r="G1335" s="9">
        <v>20915327</v>
      </c>
      <c r="H1335" s="18">
        <v>0</v>
      </c>
      <c r="I1335" s="8">
        <v>1.6999999999999999E-3</v>
      </c>
      <c r="J1335" s="9">
        <v>2</v>
      </c>
      <c r="K1335" s="18">
        <v>85.513000000000005</v>
      </c>
      <c r="L1335" s="8">
        <v>34002.127800000002</v>
      </c>
      <c r="M1335" s="9">
        <v>20915329</v>
      </c>
      <c r="N1335" s="29">
        <v>10.2875</v>
      </c>
      <c r="O1335" s="30">
        <v>10.6225</v>
      </c>
      <c r="P1335" s="30">
        <v>9.9450000000000003</v>
      </c>
      <c r="Q1335" s="30">
        <v>10.06</v>
      </c>
      <c r="R1335" s="31">
        <v>-2.2100000000000002E-2</v>
      </c>
    </row>
    <row r="1336" spans="1:18" x14ac:dyDescent="0.2">
      <c r="A1336" s="11">
        <v>45936</v>
      </c>
      <c r="B1336" s="5" t="s">
        <v>244</v>
      </c>
      <c r="C1336" s="10">
        <v>45931</v>
      </c>
      <c r="D1336" s="5" t="s">
        <v>197</v>
      </c>
      <c r="E1336" s="18">
        <v>87.729299999999995</v>
      </c>
      <c r="F1336" s="8">
        <v>43166.073600000003</v>
      </c>
      <c r="G1336" s="9">
        <v>26420853</v>
      </c>
      <c r="H1336" s="18">
        <v>1E-4</v>
      </c>
      <c r="I1336" s="8">
        <v>9.9000000000000008E-3</v>
      </c>
      <c r="J1336" s="9">
        <v>10</v>
      </c>
      <c r="K1336" s="18">
        <v>87.729399999999998</v>
      </c>
      <c r="L1336" s="8">
        <v>43166.083500000001</v>
      </c>
      <c r="M1336" s="9">
        <v>26420863</v>
      </c>
      <c r="N1336" s="29">
        <v>10.06</v>
      </c>
      <c r="O1336" s="30">
        <v>10.5375</v>
      </c>
      <c r="P1336" s="30">
        <v>9.6575000000000006</v>
      </c>
      <c r="Q1336" s="30">
        <v>10.19</v>
      </c>
      <c r="R1336" s="31">
        <v>1.29E-2</v>
      </c>
    </row>
    <row r="1337" spans="1:18" x14ac:dyDescent="0.2">
      <c r="A1337" s="11">
        <v>45937</v>
      </c>
      <c r="B1337" s="5" t="s">
        <v>242</v>
      </c>
      <c r="C1337" s="10">
        <v>45931</v>
      </c>
      <c r="D1337" s="5" t="s">
        <v>197</v>
      </c>
      <c r="E1337" s="18">
        <v>106.2174</v>
      </c>
      <c r="F1337" s="8">
        <v>63626.947800000002</v>
      </c>
      <c r="G1337" s="9">
        <v>38742691</v>
      </c>
      <c r="H1337" s="18">
        <v>1E-4</v>
      </c>
      <c r="I1337" s="8">
        <v>2.2000000000000001E-3</v>
      </c>
      <c r="J1337" s="9">
        <v>4</v>
      </c>
      <c r="K1337" s="18">
        <v>106.2175</v>
      </c>
      <c r="L1337" s="8">
        <v>63626.95</v>
      </c>
      <c r="M1337" s="9">
        <v>38742695</v>
      </c>
      <c r="N1337" s="29">
        <v>10.192500000000001</v>
      </c>
      <c r="O1337" s="30">
        <v>10.45</v>
      </c>
      <c r="P1337" s="30">
        <v>10</v>
      </c>
      <c r="Q1337" s="30">
        <v>10.050000000000001</v>
      </c>
      <c r="R1337" s="31">
        <v>-1.4E-2</v>
      </c>
    </row>
    <row r="1338" spans="1:18" x14ac:dyDescent="0.2">
      <c r="A1338" s="11">
        <v>45938</v>
      </c>
      <c r="B1338" s="5" t="s">
        <v>240</v>
      </c>
      <c r="C1338" s="10">
        <v>45931</v>
      </c>
      <c r="D1338" s="5" t="s">
        <v>197</v>
      </c>
      <c r="E1338" s="18">
        <v>320.02359999999999</v>
      </c>
      <c r="F1338" s="8">
        <v>253636.15460000001</v>
      </c>
      <c r="G1338" s="9">
        <v>154615372</v>
      </c>
      <c r="H1338" s="18">
        <v>0</v>
      </c>
      <c r="I1338" s="8">
        <v>1.6000000000000001E-3</v>
      </c>
      <c r="J1338" s="9">
        <v>2</v>
      </c>
      <c r="K1338" s="18">
        <v>320.02359999999999</v>
      </c>
      <c r="L1338" s="8">
        <v>253636.1562</v>
      </c>
      <c r="M1338" s="9">
        <v>154615374</v>
      </c>
      <c r="N1338" s="29">
        <v>10.050000000000001</v>
      </c>
      <c r="O1338" s="30">
        <v>10.522500000000001</v>
      </c>
      <c r="P1338" s="30">
        <v>9.6875</v>
      </c>
      <c r="Q1338" s="30">
        <v>10.31</v>
      </c>
      <c r="R1338" s="31">
        <v>2.5899999999999999E-2</v>
      </c>
    </row>
    <row r="1339" spans="1:18" x14ac:dyDescent="0.2">
      <c r="A1339" s="11">
        <v>45939</v>
      </c>
      <c r="B1339" s="5" t="s">
        <v>243</v>
      </c>
      <c r="C1339" s="10">
        <v>45931</v>
      </c>
      <c r="D1339" s="5" t="s">
        <v>197</v>
      </c>
      <c r="E1339" s="18">
        <v>448.69060000000002</v>
      </c>
      <c r="F1339" s="8">
        <v>738227.60889999999</v>
      </c>
      <c r="G1339" s="9">
        <v>449849933</v>
      </c>
      <c r="H1339" s="18">
        <v>0</v>
      </c>
      <c r="I1339" s="8">
        <v>1.6000000000000001E-3</v>
      </c>
      <c r="J1339" s="9">
        <v>2</v>
      </c>
      <c r="K1339" s="18">
        <v>448.69060000000002</v>
      </c>
      <c r="L1339" s="8">
        <v>738227.61049999995</v>
      </c>
      <c r="M1339" s="9">
        <v>449849935</v>
      </c>
      <c r="N1339" s="29">
        <v>10.3125</v>
      </c>
      <c r="O1339" s="30">
        <v>10.565</v>
      </c>
      <c r="P1339" s="30">
        <v>9.9975000000000005</v>
      </c>
      <c r="Q1339" s="30">
        <v>10.119999999999999</v>
      </c>
      <c r="R1339" s="31">
        <v>-1.8700000000000001E-2</v>
      </c>
    </row>
    <row r="1340" spans="1:18" x14ac:dyDescent="0.2">
      <c r="A1340" s="11">
        <v>45940</v>
      </c>
      <c r="B1340" s="5" t="s">
        <v>241</v>
      </c>
      <c r="C1340" s="10">
        <v>45931</v>
      </c>
      <c r="D1340" s="5" t="s">
        <v>197</v>
      </c>
      <c r="E1340" s="18">
        <v>91.306899999999999</v>
      </c>
      <c r="F1340" s="8">
        <v>35648.125899999999</v>
      </c>
      <c r="G1340" s="9">
        <v>21543116</v>
      </c>
      <c r="H1340" s="18">
        <v>2.0000000000000001E-4</v>
      </c>
      <c r="I1340" s="8">
        <v>1.17E-2</v>
      </c>
      <c r="J1340" s="9">
        <v>19</v>
      </c>
      <c r="K1340" s="18">
        <v>91.307100000000005</v>
      </c>
      <c r="L1340" s="8">
        <v>35648.137600000002</v>
      </c>
      <c r="M1340" s="9">
        <v>21543135</v>
      </c>
      <c r="N1340" s="29">
        <v>10.119999999999999</v>
      </c>
      <c r="O1340" s="30">
        <v>10.342499999999999</v>
      </c>
      <c r="P1340" s="30">
        <v>9.7100000000000009</v>
      </c>
      <c r="Q1340" s="30">
        <v>10.1</v>
      </c>
      <c r="R1340" s="31">
        <v>-2E-3</v>
      </c>
    </row>
    <row r="1341" spans="1:18" x14ac:dyDescent="0.2">
      <c r="A1341" s="11">
        <v>45943</v>
      </c>
      <c r="B1341" s="5" t="s">
        <v>244</v>
      </c>
      <c r="C1341" s="10">
        <v>45931</v>
      </c>
      <c r="D1341" s="5" t="s">
        <v>197</v>
      </c>
      <c r="E1341" s="18">
        <v>103.1473</v>
      </c>
      <c r="F1341" s="8">
        <v>43417.589699999997</v>
      </c>
      <c r="G1341" s="9">
        <v>26339298</v>
      </c>
      <c r="H1341" s="18">
        <v>0</v>
      </c>
      <c r="I1341" s="8">
        <v>2.5000000000000001E-3</v>
      </c>
      <c r="J1341" s="9">
        <v>3</v>
      </c>
      <c r="K1341" s="18">
        <v>103.1473</v>
      </c>
      <c r="L1341" s="8">
        <v>43417.592199999999</v>
      </c>
      <c r="M1341" s="9">
        <v>26339301</v>
      </c>
      <c r="N1341" s="29">
        <v>10.102499999999999</v>
      </c>
      <c r="O1341" s="30">
        <v>11.2575</v>
      </c>
      <c r="P1341" s="30">
        <v>9.7774999999999999</v>
      </c>
      <c r="Q1341" s="30">
        <v>11.01</v>
      </c>
      <c r="R1341" s="31">
        <v>8.9800000000000005E-2</v>
      </c>
    </row>
    <row r="1342" spans="1:18" x14ac:dyDescent="0.2">
      <c r="A1342" s="11">
        <v>45944</v>
      </c>
      <c r="B1342" s="5" t="s">
        <v>242</v>
      </c>
      <c r="C1342" s="10">
        <v>45931</v>
      </c>
      <c r="D1342" s="5" t="s">
        <v>197</v>
      </c>
      <c r="E1342" s="18">
        <v>119.2178</v>
      </c>
      <c r="F1342" s="8">
        <v>58426.852099999996</v>
      </c>
      <c r="G1342" s="9">
        <v>35482938</v>
      </c>
      <c r="H1342" s="18">
        <v>0</v>
      </c>
      <c r="I1342" s="8">
        <v>8.0000000000000004E-4</v>
      </c>
      <c r="J1342" s="9">
        <v>1</v>
      </c>
      <c r="K1342" s="18">
        <v>119.2178</v>
      </c>
      <c r="L1342" s="8">
        <v>58426.852899999998</v>
      </c>
      <c r="M1342" s="9">
        <v>35482939</v>
      </c>
      <c r="N1342" s="29">
        <v>11.0075</v>
      </c>
      <c r="O1342" s="30">
        <v>11.6675</v>
      </c>
      <c r="P1342" s="30">
        <v>10.012499999999999</v>
      </c>
      <c r="Q1342" s="30">
        <v>11.16</v>
      </c>
      <c r="R1342" s="31">
        <v>1.3899999999999999E-2</v>
      </c>
    </row>
    <row r="1343" spans="1:18" x14ac:dyDescent="0.2">
      <c r="A1343" s="11">
        <v>45945</v>
      </c>
      <c r="B1343" s="5" t="s">
        <v>240</v>
      </c>
      <c r="C1343" s="10">
        <v>45931</v>
      </c>
      <c r="D1343" s="5" t="s">
        <v>197</v>
      </c>
      <c r="E1343" s="18">
        <v>246.0412</v>
      </c>
      <c r="F1343" s="8">
        <v>185843.89679999999</v>
      </c>
      <c r="G1343" s="9">
        <v>112544068</v>
      </c>
      <c r="H1343" s="18">
        <v>0</v>
      </c>
      <c r="I1343" s="8">
        <v>5.9999999999999995E-4</v>
      </c>
      <c r="J1343" s="9">
        <v>1</v>
      </c>
      <c r="K1343" s="18">
        <v>246.0412</v>
      </c>
      <c r="L1343" s="8">
        <v>185843.89739999999</v>
      </c>
      <c r="M1343" s="9">
        <v>112544069</v>
      </c>
      <c r="N1343" s="29">
        <v>11.154999999999999</v>
      </c>
      <c r="O1343" s="30">
        <v>11.154999999999999</v>
      </c>
      <c r="P1343" s="30">
        <v>10.432499999999999</v>
      </c>
      <c r="Q1343" s="30">
        <v>10.53</v>
      </c>
      <c r="R1343" s="31">
        <v>-5.6000000000000001E-2</v>
      </c>
    </row>
    <row r="1344" spans="1:18" x14ac:dyDescent="0.2">
      <c r="A1344" s="11">
        <v>45946</v>
      </c>
      <c r="B1344" s="5" t="s">
        <v>243</v>
      </c>
      <c r="C1344" s="10">
        <v>45931</v>
      </c>
      <c r="D1344" s="5" t="s">
        <v>197</v>
      </c>
      <c r="E1344" s="18">
        <v>397.73700000000002</v>
      </c>
      <c r="F1344" s="8">
        <v>645962.66119999997</v>
      </c>
      <c r="G1344" s="9">
        <v>388077314</v>
      </c>
      <c r="H1344" s="18">
        <v>2.0000000000000001E-4</v>
      </c>
      <c r="I1344" s="8">
        <v>3.7000000000000002E-3</v>
      </c>
      <c r="J1344" s="9">
        <v>7</v>
      </c>
      <c r="K1344" s="18">
        <v>397.73719999999997</v>
      </c>
      <c r="L1344" s="8">
        <v>645962.66489999997</v>
      </c>
      <c r="M1344" s="9">
        <v>388077321</v>
      </c>
      <c r="N1344" s="29">
        <v>10.53</v>
      </c>
      <c r="O1344" s="30">
        <v>11.057499999999999</v>
      </c>
      <c r="P1344" s="30">
        <v>10.3825</v>
      </c>
      <c r="Q1344" s="30">
        <v>10.87</v>
      </c>
      <c r="R1344" s="31">
        <v>3.2300000000000002E-2</v>
      </c>
    </row>
    <row r="1345" spans="1:18" x14ac:dyDescent="0.2">
      <c r="A1345" s="11">
        <v>45947</v>
      </c>
      <c r="B1345" s="5" t="s">
        <v>241</v>
      </c>
      <c r="C1345" s="10">
        <v>45931</v>
      </c>
      <c r="D1345" s="5" t="s">
        <v>197</v>
      </c>
      <c r="E1345" s="18">
        <v>143.3683</v>
      </c>
      <c r="F1345" s="8">
        <v>51183.833400000003</v>
      </c>
      <c r="G1345" s="9">
        <v>30435562</v>
      </c>
      <c r="H1345" s="18">
        <v>0</v>
      </c>
      <c r="I1345" s="8">
        <v>6.9999999999999999E-4</v>
      </c>
      <c r="J1345" s="9">
        <v>1</v>
      </c>
      <c r="K1345" s="18">
        <v>143.3683</v>
      </c>
      <c r="L1345" s="8">
        <v>51183.8341</v>
      </c>
      <c r="M1345" s="9">
        <v>30435563</v>
      </c>
      <c r="N1345" s="29">
        <v>10.865</v>
      </c>
      <c r="O1345" s="30">
        <v>11.81</v>
      </c>
      <c r="P1345" s="30">
        <v>9.7750000000000004</v>
      </c>
      <c r="Q1345" s="30">
        <v>11.63</v>
      </c>
      <c r="R1345" s="31">
        <v>7.0400000000000004E-2</v>
      </c>
    </row>
    <row r="1346" spans="1:18" x14ac:dyDescent="0.2">
      <c r="A1346" s="11">
        <v>45950</v>
      </c>
      <c r="B1346" s="5" t="s">
        <v>244</v>
      </c>
      <c r="C1346" s="10">
        <v>45931</v>
      </c>
      <c r="D1346" s="5" t="s">
        <v>197</v>
      </c>
      <c r="E1346" s="18">
        <v>103.26479999999999</v>
      </c>
      <c r="F1346" s="8">
        <v>53191.109299999996</v>
      </c>
      <c r="G1346" s="9">
        <v>31483140</v>
      </c>
      <c r="H1346" s="18">
        <v>0</v>
      </c>
      <c r="I1346" s="8">
        <v>0</v>
      </c>
      <c r="J1346" s="9">
        <v>0</v>
      </c>
      <c r="K1346" s="18">
        <v>103.26479999999999</v>
      </c>
      <c r="L1346" s="8">
        <v>53191.109299999996</v>
      </c>
      <c r="M1346" s="9">
        <v>31483140</v>
      </c>
      <c r="N1346" s="29">
        <v>11.625</v>
      </c>
      <c r="O1346" s="30">
        <v>11.8775</v>
      </c>
      <c r="P1346" s="30">
        <v>10.6675</v>
      </c>
      <c r="Q1346" s="30">
        <v>11.36</v>
      </c>
      <c r="R1346" s="31">
        <v>-2.2800000000000001E-2</v>
      </c>
    </row>
    <row r="1347" spans="1:18" x14ac:dyDescent="0.2">
      <c r="A1347" s="11">
        <v>45951</v>
      </c>
      <c r="B1347" s="5" t="s">
        <v>242</v>
      </c>
      <c r="C1347" s="10">
        <v>45931</v>
      </c>
      <c r="D1347" s="5" t="s">
        <v>197</v>
      </c>
      <c r="E1347" s="18">
        <v>32.9437</v>
      </c>
      <c r="F1347" s="8">
        <v>27811.1417</v>
      </c>
      <c r="G1347" s="9">
        <v>16451895</v>
      </c>
      <c r="H1347" s="18">
        <v>0</v>
      </c>
      <c r="I1347" s="8">
        <v>0</v>
      </c>
      <c r="J1347" s="9">
        <v>0</v>
      </c>
      <c r="K1347" s="18">
        <v>32.9437</v>
      </c>
      <c r="L1347" s="8">
        <v>27811.1417</v>
      </c>
      <c r="M1347" s="9">
        <v>16451895</v>
      </c>
      <c r="N1347" s="29">
        <v>11.355</v>
      </c>
      <c r="O1347" s="30">
        <v>11.595000000000001</v>
      </c>
      <c r="P1347" s="30">
        <v>10.7</v>
      </c>
      <c r="Q1347" s="30">
        <v>11.3</v>
      </c>
      <c r="R1347" s="31">
        <v>-4.7999999999999996E-3</v>
      </c>
    </row>
    <row r="1348" spans="1:18" x14ac:dyDescent="0.2">
      <c r="A1348" s="11">
        <v>45953</v>
      </c>
      <c r="B1348" s="5" t="s">
        <v>243</v>
      </c>
      <c r="C1348" s="10">
        <v>45931</v>
      </c>
      <c r="D1348" s="5" t="s">
        <v>197</v>
      </c>
      <c r="E1348" s="18">
        <v>474.82209999999998</v>
      </c>
      <c r="F1348" s="8">
        <v>745605.29810000001</v>
      </c>
      <c r="G1348" s="9">
        <v>438690710</v>
      </c>
      <c r="H1348" s="18">
        <v>0</v>
      </c>
      <c r="I1348" s="8">
        <v>0</v>
      </c>
      <c r="J1348" s="9">
        <v>0</v>
      </c>
      <c r="K1348" s="18">
        <v>474.82209999999998</v>
      </c>
      <c r="L1348" s="8">
        <v>745605.29810000001</v>
      </c>
      <c r="M1348" s="9">
        <v>438690710</v>
      </c>
      <c r="N1348" s="29">
        <v>11.297499999999999</v>
      </c>
      <c r="O1348" s="30">
        <v>12.05</v>
      </c>
      <c r="P1348" s="30">
        <v>10.737500000000001</v>
      </c>
      <c r="Q1348" s="30">
        <v>11.73</v>
      </c>
      <c r="R1348" s="31">
        <v>3.8300000000000001E-2</v>
      </c>
    </row>
    <row r="1349" spans="1:18" x14ac:dyDescent="0.2">
      <c r="A1349" s="11">
        <v>45954</v>
      </c>
      <c r="B1349" s="5" t="s">
        <v>241</v>
      </c>
      <c r="C1349" s="10">
        <v>45931</v>
      </c>
      <c r="D1349" s="5" t="s">
        <v>197</v>
      </c>
      <c r="E1349" s="18">
        <v>105.8884</v>
      </c>
      <c r="F1349" s="8">
        <v>36109.877099999998</v>
      </c>
      <c r="G1349" s="9">
        <v>21319711</v>
      </c>
      <c r="H1349" s="18">
        <v>0</v>
      </c>
      <c r="I1349" s="8">
        <v>0</v>
      </c>
      <c r="J1349" s="9">
        <v>0</v>
      </c>
      <c r="K1349" s="18">
        <v>105.8884</v>
      </c>
      <c r="L1349" s="8">
        <v>36109.877099999998</v>
      </c>
      <c r="M1349" s="9">
        <v>21319711</v>
      </c>
      <c r="N1349" s="29">
        <v>11.7325</v>
      </c>
      <c r="O1349" s="30">
        <v>11.94</v>
      </c>
      <c r="P1349" s="30">
        <v>11.4375</v>
      </c>
      <c r="Q1349" s="30">
        <v>11.59</v>
      </c>
      <c r="R1349" s="31">
        <v>-1.21E-2</v>
      </c>
    </row>
    <row r="1350" spans="1:18" x14ac:dyDescent="0.2">
      <c r="A1350" s="11">
        <v>45957</v>
      </c>
      <c r="B1350" s="5" t="s">
        <v>244</v>
      </c>
      <c r="C1350" s="10">
        <v>45931</v>
      </c>
      <c r="D1350" s="5" t="s">
        <v>197</v>
      </c>
      <c r="E1350" s="18">
        <v>97.124799999999993</v>
      </c>
      <c r="F1350" s="8">
        <v>34524.5409</v>
      </c>
      <c r="G1350" s="9">
        <v>20305812</v>
      </c>
      <c r="H1350" s="18">
        <v>2.0000000000000001E-4</v>
      </c>
      <c r="I1350" s="8">
        <v>1.7399999999999999E-2</v>
      </c>
      <c r="J1350" s="9">
        <v>22</v>
      </c>
      <c r="K1350" s="18">
        <v>97.125</v>
      </c>
      <c r="L1350" s="8">
        <v>34524.558299999997</v>
      </c>
      <c r="M1350" s="9">
        <v>20305834</v>
      </c>
      <c r="N1350" s="29">
        <v>11.59</v>
      </c>
      <c r="O1350" s="30">
        <v>12.727499999999999</v>
      </c>
      <c r="P1350" s="30">
        <v>11.2775</v>
      </c>
      <c r="Q1350" s="30">
        <v>11.86</v>
      </c>
      <c r="R1350" s="31">
        <v>2.3300000000000001E-2</v>
      </c>
    </row>
    <row r="1351" spans="1:18" x14ac:dyDescent="0.2">
      <c r="A1351" s="11">
        <v>45958</v>
      </c>
      <c r="B1351" s="5" t="s">
        <v>242</v>
      </c>
      <c r="C1351" s="10">
        <v>45931</v>
      </c>
      <c r="D1351" s="5" t="s">
        <v>197</v>
      </c>
      <c r="E1351" s="18">
        <v>108.3322</v>
      </c>
      <c r="F1351" s="8">
        <v>44150.1175</v>
      </c>
      <c r="G1351" s="9">
        <v>25981585</v>
      </c>
      <c r="H1351" s="18">
        <v>0</v>
      </c>
      <c r="I1351" s="8">
        <v>0</v>
      </c>
      <c r="J1351" s="9">
        <v>0</v>
      </c>
      <c r="K1351" s="18">
        <v>108.3322</v>
      </c>
      <c r="L1351" s="8">
        <v>44150.1175</v>
      </c>
      <c r="M1351" s="9">
        <v>25981585</v>
      </c>
      <c r="N1351" s="29">
        <v>11.8575</v>
      </c>
      <c r="O1351" s="30">
        <v>12.635</v>
      </c>
      <c r="P1351" s="30">
        <v>10.705</v>
      </c>
      <c r="Q1351" s="30">
        <v>11.95</v>
      </c>
      <c r="R1351" s="31">
        <v>7.7999999999999996E-3</v>
      </c>
    </row>
    <row r="1352" spans="1:18" x14ac:dyDescent="0.2">
      <c r="A1352" s="11">
        <v>45959</v>
      </c>
      <c r="B1352" s="5" t="s">
        <v>240</v>
      </c>
      <c r="C1352" s="10">
        <v>45931</v>
      </c>
      <c r="D1352" s="5" t="s">
        <v>197</v>
      </c>
      <c r="E1352" s="18">
        <v>271.93189999999998</v>
      </c>
      <c r="F1352" s="8">
        <v>164878.52799999999</v>
      </c>
      <c r="G1352" s="9">
        <v>96761388</v>
      </c>
      <c r="H1352" s="18">
        <v>4.0000000000000002E-4</v>
      </c>
      <c r="I1352" s="8">
        <v>3.9699999999999999E-2</v>
      </c>
      <c r="J1352" s="9">
        <v>61</v>
      </c>
      <c r="K1352" s="18">
        <v>271.9323</v>
      </c>
      <c r="L1352" s="8">
        <v>164878.56770000001</v>
      </c>
      <c r="M1352" s="9">
        <v>96761449</v>
      </c>
      <c r="N1352" s="29">
        <v>11.952500000000001</v>
      </c>
      <c r="O1352" s="30">
        <v>12.102499999999999</v>
      </c>
      <c r="P1352" s="30">
        <v>11.227499999999999</v>
      </c>
      <c r="Q1352" s="30">
        <v>11.97</v>
      </c>
      <c r="R1352" s="31">
        <v>1.5E-3</v>
      </c>
    </row>
    <row r="1353" spans="1:18" x14ac:dyDescent="0.2">
      <c r="A1353" s="11">
        <v>45960</v>
      </c>
      <c r="B1353" s="5" t="s">
        <v>243</v>
      </c>
      <c r="C1353" s="10">
        <v>45931</v>
      </c>
      <c r="D1353" s="5" t="s">
        <v>197</v>
      </c>
      <c r="E1353" s="18">
        <v>441.00839999999999</v>
      </c>
      <c r="F1353" s="8">
        <v>681093.5416</v>
      </c>
      <c r="G1353" s="9">
        <v>401468745</v>
      </c>
      <c r="H1353" s="18">
        <v>0</v>
      </c>
      <c r="I1353" s="8">
        <v>9.2999999999999992E-3</v>
      </c>
      <c r="J1353" s="9">
        <v>14</v>
      </c>
      <c r="K1353" s="18">
        <v>441.00839999999999</v>
      </c>
      <c r="L1353" s="8">
        <v>681093.55090000003</v>
      </c>
      <c r="M1353" s="9">
        <v>401468759</v>
      </c>
      <c r="N1353" s="29">
        <v>11.9725</v>
      </c>
      <c r="O1353" s="30">
        <v>12.272500000000001</v>
      </c>
      <c r="P1353" s="30">
        <v>11.705</v>
      </c>
      <c r="Q1353" s="30">
        <v>12.07</v>
      </c>
      <c r="R1353" s="31">
        <v>8.0999999999999996E-3</v>
      </c>
    </row>
    <row r="1354" spans="1:18" x14ac:dyDescent="0.2">
      <c r="A1354" s="11">
        <v>45961</v>
      </c>
      <c r="B1354" s="5" t="s">
        <v>241</v>
      </c>
      <c r="C1354" s="10">
        <v>45931</v>
      </c>
      <c r="D1354" s="5" t="s">
        <v>197</v>
      </c>
      <c r="E1354" s="18">
        <v>100.3837</v>
      </c>
      <c r="F1354" s="8">
        <v>34784.470600000001</v>
      </c>
      <c r="G1354" s="9">
        <v>20532298</v>
      </c>
      <c r="H1354" s="18">
        <v>0</v>
      </c>
      <c r="I1354" s="8">
        <v>5.0000000000000001E-4</v>
      </c>
      <c r="J1354" s="9">
        <v>1</v>
      </c>
      <c r="K1354" s="18">
        <v>100.3837</v>
      </c>
      <c r="L1354" s="8">
        <v>34784.471100000002</v>
      </c>
      <c r="M1354" s="9">
        <v>20532299</v>
      </c>
      <c r="N1354" s="29">
        <v>12.067500000000001</v>
      </c>
      <c r="O1354" s="30">
        <v>12.2875</v>
      </c>
      <c r="P1354" s="30">
        <v>11.77</v>
      </c>
      <c r="Q1354" s="30">
        <v>12.15</v>
      </c>
      <c r="R1354" s="31">
        <v>6.7999999999999996E-3</v>
      </c>
    </row>
    <row r="1355" spans="1:18" x14ac:dyDescent="0.2">
      <c r="A1355" s="11">
        <v>45964</v>
      </c>
      <c r="B1355" s="5" t="s">
        <v>244</v>
      </c>
      <c r="C1355" s="10">
        <v>45962</v>
      </c>
      <c r="D1355" s="5" t="s">
        <v>197</v>
      </c>
      <c r="E1355" s="18">
        <v>101.7547</v>
      </c>
      <c r="F1355" s="8">
        <v>41968.531000000003</v>
      </c>
      <c r="G1355" s="9">
        <v>24874306</v>
      </c>
      <c r="H1355" s="18">
        <v>0</v>
      </c>
      <c r="I1355" s="8">
        <v>5.0000000000000001E-4</v>
      </c>
      <c r="J1355" s="9">
        <v>1</v>
      </c>
      <c r="K1355" s="18">
        <v>101.7547</v>
      </c>
      <c r="L1355" s="8">
        <v>41968.531499999997</v>
      </c>
      <c r="M1355" s="9">
        <v>24874307</v>
      </c>
      <c r="N1355" s="29">
        <v>12.1525</v>
      </c>
      <c r="O1355" s="30">
        <v>12.94</v>
      </c>
      <c r="P1355" s="30">
        <v>11.7875</v>
      </c>
      <c r="Q1355" s="30">
        <v>12.67</v>
      </c>
      <c r="R1355" s="31">
        <v>4.2599999999999999E-2</v>
      </c>
    </row>
    <row r="1356" spans="1:18" x14ac:dyDescent="0.2">
      <c r="A1356" s="11">
        <v>45965</v>
      </c>
      <c r="B1356" s="5" t="s">
        <v>242</v>
      </c>
      <c r="C1356" s="10">
        <v>45962</v>
      </c>
      <c r="D1356" s="5" t="s">
        <v>197</v>
      </c>
      <c r="E1356" s="18">
        <v>92.522000000000006</v>
      </c>
      <c r="F1356" s="8">
        <v>51394.702400000002</v>
      </c>
      <c r="G1356" s="9">
        <v>30520637</v>
      </c>
      <c r="H1356" s="18">
        <v>0</v>
      </c>
      <c r="I1356" s="8">
        <v>2.8E-3</v>
      </c>
      <c r="J1356" s="9">
        <v>4</v>
      </c>
      <c r="K1356" s="18">
        <v>92.522000000000006</v>
      </c>
      <c r="L1356" s="8">
        <v>51394.705199999997</v>
      </c>
      <c r="M1356" s="9">
        <v>30520641</v>
      </c>
      <c r="N1356" s="29">
        <v>12.664999999999999</v>
      </c>
      <c r="O1356" s="30">
        <v>12.935</v>
      </c>
      <c r="P1356" s="30">
        <v>10.98</v>
      </c>
      <c r="Q1356" s="30">
        <v>12.65</v>
      </c>
      <c r="R1356" s="31">
        <v>-1.1999999999999999E-3</v>
      </c>
    </row>
    <row r="1357" spans="1:18" x14ac:dyDescent="0.2">
      <c r="A1357" s="11">
        <v>45967</v>
      </c>
      <c r="B1357" s="5" t="s">
        <v>243</v>
      </c>
      <c r="C1357" s="10">
        <v>45962</v>
      </c>
      <c r="D1357" s="5" t="s">
        <v>197</v>
      </c>
      <c r="E1357" s="18">
        <v>430.94150000000002</v>
      </c>
      <c r="F1357" s="8">
        <v>749325.90170000005</v>
      </c>
      <c r="G1357" s="9">
        <v>448429781</v>
      </c>
      <c r="H1357" s="18">
        <v>0</v>
      </c>
      <c r="I1357" s="8">
        <v>2E-3</v>
      </c>
      <c r="J1357" s="9">
        <v>2</v>
      </c>
      <c r="K1357" s="18">
        <v>430.94150000000002</v>
      </c>
      <c r="L1357" s="8">
        <v>749325.90370000002</v>
      </c>
      <c r="M1357" s="9">
        <v>448429783</v>
      </c>
      <c r="N1357" s="29">
        <v>12.6525</v>
      </c>
      <c r="O1357" s="30">
        <v>12.865</v>
      </c>
      <c r="P1357" s="30">
        <v>12.057499999999999</v>
      </c>
      <c r="Q1357" s="30">
        <v>12.41</v>
      </c>
      <c r="R1357" s="31">
        <v>-1.9199999999999998E-2</v>
      </c>
    </row>
    <row r="1358" spans="1:18" x14ac:dyDescent="0.2">
      <c r="A1358" s="11">
        <v>45968</v>
      </c>
      <c r="B1358" s="5" t="s">
        <v>241</v>
      </c>
      <c r="C1358" s="10">
        <v>45962</v>
      </c>
      <c r="D1358" s="5" t="s">
        <v>197</v>
      </c>
      <c r="E1358" s="18">
        <v>105.40470000000001</v>
      </c>
      <c r="F1358" s="8">
        <v>37331.125399999997</v>
      </c>
      <c r="G1358" s="9">
        <v>22382809</v>
      </c>
      <c r="H1358" s="18">
        <v>0</v>
      </c>
      <c r="I1358" s="8">
        <v>0</v>
      </c>
      <c r="J1358" s="9">
        <v>0</v>
      </c>
      <c r="K1358" s="18">
        <v>105.40470000000001</v>
      </c>
      <c r="L1358" s="8">
        <v>37331.125399999997</v>
      </c>
      <c r="M1358" s="9">
        <v>22382809</v>
      </c>
      <c r="N1358" s="29">
        <v>12.41</v>
      </c>
      <c r="O1358" s="30">
        <v>12.6675</v>
      </c>
      <c r="P1358" s="30">
        <v>11.9575</v>
      </c>
      <c r="Q1358" s="30">
        <v>12.56</v>
      </c>
      <c r="R1358" s="31">
        <v>1.21E-2</v>
      </c>
    </row>
    <row r="1359" spans="1:18" x14ac:dyDescent="0.2">
      <c r="A1359" s="11">
        <v>45971</v>
      </c>
      <c r="B1359" s="5" t="s">
        <v>244</v>
      </c>
      <c r="C1359" s="10">
        <v>45962</v>
      </c>
      <c r="D1359" s="5" t="s">
        <v>197</v>
      </c>
      <c r="E1359" s="18">
        <v>84.209000000000003</v>
      </c>
      <c r="F1359" s="8">
        <v>33969.966800000002</v>
      </c>
      <c r="G1359" s="9">
        <v>20285386</v>
      </c>
      <c r="H1359" s="18">
        <v>0</v>
      </c>
      <c r="I1359" s="8">
        <v>1.9E-3</v>
      </c>
      <c r="J1359" s="9">
        <v>2</v>
      </c>
      <c r="K1359" s="18">
        <v>84.209000000000003</v>
      </c>
      <c r="L1359" s="8">
        <v>33969.968699999998</v>
      </c>
      <c r="M1359" s="9">
        <v>20285388</v>
      </c>
      <c r="N1359" s="29">
        <v>12.557499999999999</v>
      </c>
      <c r="O1359" s="30">
        <v>12.9275</v>
      </c>
      <c r="P1359" s="30">
        <v>11.404999999999999</v>
      </c>
      <c r="Q1359" s="30">
        <v>12.3</v>
      </c>
      <c r="R1359" s="31">
        <v>-2.0500000000000001E-2</v>
      </c>
    </row>
    <row r="1360" spans="1:18" x14ac:dyDescent="0.2">
      <c r="A1360" s="11">
        <v>45972</v>
      </c>
      <c r="B1360" s="5" t="s">
        <v>242</v>
      </c>
      <c r="C1360" s="10">
        <v>45962</v>
      </c>
      <c r="D1360" s="5" t="s">
        <v>197</v>
      </c>
      <c r="E1360" s="18">
        <v>105.8143</v>
      </c>
      <c r="F1360" s="8">
        <v>49233.449800000002</v>
      </c>
      <c r="G1360" s="9">
        <v>29415010</v>
      </c>
      <c r="H1360" s="18">
        <v>0</v>
      </c>
      <c r="I1360" s="8">
        <v>1.5E-3</v>
      </c>
      <c r="J1360" s="9">
        <v>2</v>
      </c>
      <c r="K1360" s="18">
        <v>105.8143</v>
      </c>
      <c r="L1360" s="8">
        <v>49233.451300000001</v>
      </c>
      <c r="M1360" s="9">
        <v>29415012</v>
      </c>
      <c r="N1360" s="29">
        <v>12.3</v>
      </c>
      <c r="O1360" s="30">
        <v>13.005000000000001</v>
      </c>
      <c r="P1360" s="30">
        <v>11.9925</v>
      </c>
      <c r="Q1360" s="30">
        <v>12.49</v>
      </c>
      <c r="R1360" s="31">
        <v>1.54E-2</v>
      </c>
    </row>
    <row r="1361" spans="1:18" x14ac:dyDescent="0.2">
      <c r="A1361" s="11">
        <v>45973</v>
      </c>
      <c r="B1361" s="5" t="s">
        <v>240</v>
      </c>
      <c r="C1361" s="10">
        <v>45962</v>
      </c>
      <c r="D1361" s="5" t="s">
        <v>197</v>
      </c>
      <c r="E1361" s="18">
        <v>226.87090000000001</v>
      </c>
      <c r="F1361" s="8">
        <v>163424.31150000001</v>
      </c>
      <c r="G1361" s="9">
        <v>96768386</v>
      </c>
      <c r="H1361" s="18">
        <v>0</v>
      </c>
      <c r="I1361" s="8">
        <v>1.5E-3</v>
      </c>
      <c r="J1361" s="9">
        <v>2</v>
      </c>
      <c r="K1361" s="18">
        <v>226.87090000000001</v>
      </c>
      <c r="L1361" s="8">
        <v>163424.31299999999</v>
      </c>
      <c r="M1361" s="9">
        <v>96768388</v>
      </c>
      <c r="N1361" s="29">
        <v>12.49</v>
      </c>
      <c r="O1361" s="30">
        <v>12.7125</v>
      </c>
      <c r="P1361" s="30">
        <v>11.442500000000001</v>
      </c>
      <c r="Q1361" s="30">
        <v>12.11</v>
      </c>
      <c r="R1361" s="31">
        <v>-3.04E-2</v>
      </c>
    </row>
    <row r="1362" spans="1:18" x14ac:dyDescent="0.2">
      <c r="A1362" s="11">
        <v>45974</v>
      </c>
      <c r="B1362" s="5" t="s">
        <v>243</v>
      </c>
      <c r="C1362" s="10">
        <v>45962</v>
      </c>
      <c r="D1362" s="5" t="s">
        <v>197</v>
      </c>
      <c r="E1362" s="18">
        <v>488.00940000000003</v>
      </c>
      <c r="F1362" s="8">
        <v>821441.11829999997</v>
      </c>
      <c r="G1362" s="9">
        <v>485456386</v>
      </c>
      <c r="H1362" s="18">
        <v>0</v>
      </c>
      <c r="I1362" s="8">
        <v>1.9E-3</v>
      </c>
      <c r="J1362" s="9">
        <v>2</v>
      </c>
      <c r="K1362" s="18">
        <v>488.00940000000003</v>
      </c>
      <c r="L1362" s="8">
        <v>821441.1202</v>
      </c>
      <c r="M1362" s="9">
        <v>485456388</v>
      </c>
      <c r="N1362" s="29">
        <v>12.11</v>
      </c>
      <c r="O1362" s="30">
        <v>12.272500000000001</v>
      </c>
      <c r="P1362" s="30">
        <v>11.23</v>
      </c>
      <c r="Q1362" s="30">
        <v>12.16</v>
      </c>
      <c r="R1362" s="31">
        <v>4.1000000000000003E-3</v>
      </c>
    </row>
    <row r="1363" spans="1:18" x14ac:dyDescent="0.2">
      <c r="A1363" s="11">
        <v>45975</v>
      </c>
      <c r="B1363" s="5" t="s">
        <v>241</v>
      </c>
      <c r="C1363" s="10">
        <v>45962</v>
      </c>
      <c r="D1363" s="5" t="s">
        <v>197</v>
      </c>
      <c r="E1363" s="18">
        <v>112.77330000000001</v>
      </c>
      <c r="F1363" s="8">
        <v>37385.949099999998</v>
      </c>
      <c r="G1363" s="9">
        <v>22075564</v>
      </c>
      <c r="H1363" s="18">
        <v>0</v>
      </c>
      <c r="I1363" s="8">
        <v>0</v>
      </c>
      <c r="J1363" s="9">
        <v>0</v>
      </c>
      <c r="K1363" s="18">
        <v>112.77330000000001</v>
      </c>
      <c r="L1363" s="8">
        <v>37385.949099999998</v>
      </c>
      <c r="M1363" s="9">
        <v>22075564</v>
      </c>
      <c r="N1363" s="29">
        <v>12.1625</v>
      </c>
      <c r="O1363" s="30">
        <v>12.445</v>
      </c>
      <c r="P1363" s="30">
        <v>11.8025</v>
      </c>
      <c r="Q1363" s="30">
        <v>11.94</v>
      </c>
      <c r="R1363" s="31">
        <v>-1.83E-2</v>
      </c>
    </row>
    <row r="1364" spans="1:18" x14ac:dyDescent="0.2">
      <c r="A1364" s="11">
        <v>45978</v>
      </c>
      <c r="B1364" s="5" t="s">
        <v>244</v>
      </c>
      <c r="C1364" s="10">
        <v>45962</v>
      </c>
      <c r="D1364" s="5" t="s">
        <v>197</v>
      </c>
      <c r="E1364" s="18">
        <v>80.825599999999994</v>
      </c>
      <c r="F1364" s="8">
        <v>31817.1816</v>
      </c>
      <c r="G1364" s="9">
        <v>18718818</v>
      </c>
      <c r="H1364" s="18">
        <v>0</v>
      </c>
      <c r="I1364" s="8">
        <v>2.2000000000000001E-3</v>
      </c>
      <c r="J1364" s="9">
        <v>3</v>
      </c>
      <c r="K1364" s="18">
        <v>80.825599999999994</v>
      </c>
      <c r="L1364" s="8">
        <v>31817.183799999999</v>
      </c>
      <c r="M1364" s="9">
        <v>18718821</v>
      </c>
      <c r="N1364" s="29">
        <v>11.9375</v>
      </c>
      <c r="O1364" s="30">
        <v>12.28</v>
      </c>
      <c r="P1364" s="30">
        <v>10.895</v>
      </c>
      <c r="Q1364" s="30">
        <v>11.79</v>
      </c>
      <c r="R1364" s="31">
        <v>-1.24E-2</v>
      </c>
    </row>
    <row r="1365" spans="1:18" x14ac:dyDescent="0.2">
      <c r="A1365" s="11">
        <v>45979</v>
      </c>
      <c r="B1365" s="5" t="s">
        <v>242</v>
      </c>
      <c r="C1365" s="10">
        <v>45962</v>
      </c>
      <c r="D1365" s="5" t="s">
        <v>197</v>
      </c>
      <c r="E1365" s="18">
        <v>88.867099999999994</v>
      </c>
      <c r="F1365" s="8">
        <v>42143.830399999999</v>
      </c>
      <c r="G1365" s="9">
        <v>24814165</v>
      </c>
      <c r="H1365" s="18">
        <v>0</v>
      </c>
      <c r="I1365" s="8">
        <v>0</v>
      </c>
      <c r="J1365" s="9">
        <v>0</v>
      </c>
      <c r="K1365" s="18">
        <v>88.867099999999994</v>
      </c>
      <c r="L1365" s="8">
        <v>42143.830399999999</v>
      </c>
      <c r="M1365" s="9">
        <v>24814165</v>
      </c>
      <c r="N1365" s="29">
        <v>11.7875</v>
      </c>
      <c r="O1365" s="30">
        <v>12.29</v>
      </c>
      <c r="P1365" s="30">
        <v>10.94</v>
      </c>
      <c r="Q1365" s="30">
        <v>12.1</v>
      </c>
      <c r="R1365" s="31">
        <v>2.6499999999999999E-2</v>
      </c>
    </row>
    <row r="1366" spans="1:18" x14ac:dyDescent="0.2">
      <c r="A1366" s="11">
        <v>45980</v>
      </c>
      <c r="B1366" s="5" t="s">
        <v>240</v>
      </c>
      <c r="C1366" s="10">
        <v>45962</v>
      </c>
      <c r="D1366" s="5" t="s">
        <v>197</v>
      </c>
      <c r="E1366" s="18">
        <v>233.49809999999999</v>
      </c>
      <c r="F1366" s="8">
        <v>158957.62109999999</v>
      </c>
      <c r="G1366" s="9">
        <v>93548070</v>
      </c>
      <c r="H1366" s="18">
        <v>1E-4</v>
      </c>
      <c r="I1366" s="8">
        <v>4.4000000000000003E-3</v>
      </c>
      <c r="J1366" s="9">
        <v>6</v>
      </c>
      <c r="K1366" s="18">
        <v>233.4982</v>
      </c>
      <c r="L1366" s="8">
        <v>158957.62549999999</v>
      </c>
      <c r="M1366" s="9">
        <v>93548076</v>
      </c>
      <c r="N1366" s="29">
        <v>12.095000000000001</v>
      </c>
      <c r="O1366" s="30">
        <v>12.375</v>
      </c>
      <c r="P1366" s="30">
        <v>10.765000000000001</v>
      </c>
      <c r="Q1366" s="30">
        <v>11.97</v>
      </c>
      <c r="R1366" s="31">
        <v>-1.03E-2</v>
      </c>
    </row>
    <row r="1367" spans="1:18" x14ac:dyDescent="0.2">
      <c r="A1367" s="11">
        <v>45981</v>
      </c>
      <c r="B1367" s="5" t="s">
        <v>243</v>
      </c>
      <c r="C1367" s="10">
        <v>45962</v>
      </c>
      <c r="D1367" s="5" t="s">
        <v>197</v>
      </c>
      <c r="E1367" s="18">
        <v>396.91829999999999</v>
      </c>
      <c r="F1367" s="8">
        <v>645551.69440000004</v>
      </c>
      <c r="G1367" s="9">
        <v>377550157</v>
      </c>
      <c r="H1367" s="18">
        <v>2.0000000000000001E-4</v>
      </c>
      <c r="I1367" s="8">
        <v>7.1000000000000004E-3</v>
      </c>
      <c r="J1367" s="9">
        <v>9</v>
      </c>
      <c r="K1367" s="18">
        <v>396.91849999999999</v>
      </c>
      <c r="L1367" s="8">
        <v>645551.70149999997</v>
      </c>
      <c r="M1367" s="9">
        <v>377550166</v>
      </c>
      <c r="N1367" s="29">
        <v>11.9725</v>
      </c>
      <c r="O1367" s="30">
        <v>12.3775</v>
      </c>
      <c r="P1367" s="30">
        <v>11.055</v>
      </c>
      <c r="Q1367" s="30">
        <v>12.14</v>
      </c>
      <c r="R1367" s="31">
        <v>1.4E-2</v>
      </c>
    </row>
    <row r="1368" spans="1:18" x14ac:dyDescent="0.2">
      <c r="A1368" s="11">
        <v>45982</v>
      </c>
      <c r="B1368" s="5" t="s">
        <v>241</v>
      </c>
      <c r="C1368" s="10">
        <v>45962</v>
      </c>
      <c r="D1368" s="5" t="s">
        <v>197</v>
      </c>
      <c r="E1368" s="18">
        <v>87.989199999999997</v>
      </c>
      <c r="F1368" s="8">
        <v>28065.877799999998</v>
      </c>
      <c r="G1368" s="9">
        <v>16369670</v>
      </c>
      <c r="H1368" s="18">
        <v>2.0000000000000001E-4</v>
      </c>
      <c r="I1368" s="8">
        <v>9.5999999999999992E-3</v>
      </c>
      <c r="J1368" s="9">
        <v>13</v>
      </c>
      <c r="K1368" s="18">
        <v>87.989400000000003</v>
      </c>
      <c r="L1368" s="8">
        <v>28065.8874</v>
      </c>
      <c r="M1368" s="9">
        <v>16369683</v>
      </c>
      <c r="N1368" s="29">
        <v>12.135</v>
      </c>
      <c r="O1368" s="30">
        <v>13.85</v>
      </c>
      <c r="P1368" s="30">
        <v>12.135</v>
      </c>
      <c r="Q1368" s="30">
        <v>13.63</v>
      </c>
      <c r="R1368" s="31">
        <v>0.1232</v>
      </c>
    </row>
    <row r="1369" spans="1:18" x14ac:dyDescent="0.2">
      <c r="A1369" s="11">
        <v>45985</v>
      </c>
      <c r="B1369" s="5" t="s">
        <v>244</v>
      </c>
      <c r="C1369" s="10">
        <v>45962</v>
      </c>
      <c r="D1369" s="5" t="s">
        <v>197</v>
      </c>
      <c r="E1369" s="18">
        <v>80.673299999999998</v>
      </c>
      <c r="F1369" s="8">
        <v>32035.747299999999</v>
      </c>
      <c r="G1369" s="9">
        <v>18715437</v>
      </c>
      <c r="H1369" s="18">
        <v>2.0000000000000001E-4</v>
      </c>
      <c r="I1369" s="8">
        <v>1.17E-2</v>
      </c>
      <c r="J1369" s="9">
        <v>14</v>
      </c>
      <c r="K1369" s="18">
        <v>80.673500000000004</v>
      </c>
      <c r="L1369" s="8">
        <v>32035.758999999998</v>
      </c>
      <c r="M1369" s="9">
        <v>18715451</v>
      </c>
      <c r="N1369" s="29">
        <v>13.63</v>
      </c>
      <c r="O1369" s="30">
        <v>13.63</v>
      </c>
      <c r="P1369" s="30">
        <v>11.9375</v>
      </c>
      <c r="Q1369" s="30">
        <v>13.24</v>
      </c>
      <c r="R1369" s="31">
        <v>-2.86E-2</v>
      </c>
    </row>
    <row r="1370" spans="1:18" x14ac:dyDescent="0.2">
      <c r="A1370" s="11">
        <v>45986</v>
      </c>
      <c r="B1370" s="5" t="s">
        <v>242</v>
      </c>
      <c r="C1370" s="10">
        <v>45962</v>
      </c>
      <c r="D1370" s="5" t="s">
        <v>197</v>
      </c>
      <c r="E1370" s="18">
        <v>87.309299999999993</v>
      </c>
      <c r="F1370" s="8">
        <v>42717.984400000001</v>
      </c>
      <c r="G1370" s="9">
        <v>25028526</v>
      </c>
      <c r="H1370" s="18">
        <v>2.0000000000000001E-4</v>
      </c>
      <c r="I1370" s="8">
        <v>1.17E-2</v>
      </c>
      <c r="J1370" s="9">
        <v>17</v>
      </c>
      <c r="K1370" s="18">
        <v>87.3095</v>
      </c>
      <c r="L1370" s="8">
        <v>42717.996099999997</v>
      </c>
      <c r="M1370" s="9">
        <v>25028543</v>
      </c>
      <c r="N1370" s="29">
        <v>13.234999999999999</v>
      </c>
      <c r="O1370" s="30">
        <v>13.234999999999999</v>
      </c>
      <c r="P1370" s="30">
        <v>10.855</v>
      </c>
      <c r="Q1370" s="30">
        <v>12.24</v>
      </c>
      <c r="R1370" s="31">
        <v>-7.5200000000000003E-2</v>
      </c>
    </row>
    <row r="1371" spans="1:18" x14ac:dyDescent="0.2">
      <c r="A1371" s="11">
        <v>45987</v>
      </c>
      <c r="B1371" s="5" t="s">
        <v>240</v>
      </c>
      <c r="C1371" s="10">
        <v>45962</v>
      </c>
      <c r="D1371" s="5" t="s">
        <v>197</v>
      </c>
      <c r="E1371" s="18">
        <v>247.6097</v>
      </c>
      <c r="F1371" s="8">
        <v>174999.02439999999</v>
      </c>
      <c r="G1371" s="9">
        <v>102336888</v>
      </c>
      <c r="H1371" s="18">
        <v>5.9999999999999995E-4</v>
      </c>
      <c r="I1371" s="8">
        <v>2.9899999999999999E-2</v>
      </c>
      <c r="J1371" s="9">
        <v>38</v>
      </c>
      <c r="K1371" s="18">
        <v>247.6103</v>
      </c>
      <c r="L1371" s="8">
        <v>174999.05429999999</v>
      </c>
      <c r="M1371" s="9">
        <v>102336926</v>
      </c>
      <c r="N1371" s="29">
        <v>12.2425</v>
      </c>
      <c r="O1371" s="30">
        <v>12.5725</v>
      </c>
      <c r="P1371" s="30">
        <v>11.585000000000001</v>
      </c>
      <c r="Q1371" s="30">
        <v>11.97</v>
      </c>
      <c r="R1371" s="31">
        <v>-2.23E-2</v>
      </c>
    </row>
    <row r="1372" spans="1:18" x14ac:dyDescent="0.2">
      <c r="A1372" s="11">
        <v>45988</v>
      </c>
      <c r="B1372" s="5" t="s">
        <v>243</v>
      </c>
      <c r="C1372" s="10">
        <v>45962</v>
      </c>
      <c r="D1372" s="5" t="s">
        <v>197</v>
      </c>
      <c r="E1372" s="18">
        <v>496.8143</v>
      </c>
      <c r="F1372" s="8">
        <v>792186.05740000005</v>
      </c>
      <c r="G1372" s="9">
        <v>460844334</v>
      </c>
      <c r="H1372" s="18">
        <v>2.0000000000000001E-4</v>
      </c>
      <c r="I1372" s="8">
        <v>1.55E-2</v>
      </c>
      <c r="J1372" s="9">
        <v>20</v>
      </c>
      <c r="K1372" s="18">
        <v>496.81450000000001</v>
      </c>
      <c r="L1372" s="8">
        <v>792186.07290000003</v>
      </c>
      <c r="M1372" s="9">
        <v>460844354</v>
      </c>
      <c r="N1372" s="29">
        <v>11.967499999999999</v>
      </c>
      <c r="O1372" s="30">
        <v>12.2425</v>
      </c>
      <c r="P1372" s="30">
        <v>11.5075</v>
      </c>
      <c r="Q1372" s="30">
        <v>11.79</v>
      </c>
      <c r="R1372" s="31">
        <v>-1.4800000000000001E-2</v>
      </c>
    </row>
    <row r="1373" spans="1:18" x14ac:dyDescent="0.2">
      <c r="A1373" s="11">
        <v>45989</v>
      </c>
      <c r="B1373" s="5" t="s">
        <v>241</v>
      </c>
      <c r="C1373" s="10">
        <v>45962</v>
      </c>
      <c r="D1373" s="5" t="s">
        <v>197</v>
      </c>
      <c r="E1373" s="18">
        <v>82.515699999999995</v>
      </c>
      <c r="F1373" s="8">
        <v>29945.777900000001</v>
      </c>
      <c r="G1373" s="9">
        <v>17381282</v>
      </c>
      <c r="H1373" s="18">
        <v>5.0000000000000001E-4</v>
      </c>
      <c r="I1373" s="8">
        <v>3.3099999999999997E-2</v>
      </c>
      <c r="J1373" s="9">
        <v>39</v>
      </c>
      <c r="K1373" s="18">
        <v>82.516199999999998</v>
      </c>
      <c r="L1373" s="8">
        <v>29945.811000000002</v>
      </c>
      <c r="M1373" s="9">
        <v>17381321</v>
      </c>
      <c r="N1373" s="29">
        <v>11.785</v>
      </c>
      <c r="O1373" s="30">
        <v>11.785</v>
      </c>
      <c r="P1373" s="30">
        <v>10.817500000000001</v>
      </c>
      <c r="Q1373" s="30">
        <v>11.62</v>
      </c>
      <c r="R1373" s="31">
        <v>-1.4E-2</v>
      </c>
    </row>
    <row r="1374" spans="1:18" x14ac:dyDescent="0.2">
      <c r="A1374" s="11">
        <v>45992</v>
      </c>
      <c r="B1374" s="5" t="s">
        <v>244</v>
      </c>
      <c r="C1374" s="10">
        <v>45992</v>
      </c>
      <c r="D1374" s="5" t="s">
        <v>197</v>
      </c>
      <c r="E1374" s="18">
        <v>102.2784</v>
      </c>
      <c r="F1374" s="8">
        <v>43431.514000000003</v>
      </c>
      <c r="G1374" s="9">
        <v>25238168</v>
      </c>
      <c r="H1374" s="18">
        <v>8.0000000000000004E-4</v>
      </c>
      <c r="I1374" s="8">
        <v>4.1300000000000003E-2</v>
      </c>
      <c r="J1374" s="9">
        <v>53</v>
      </c>
      <c r="K1374" s="18">
        <v>102.2792</v>
      </c>
      <c r="L1374" s="8">
        <v>43431.5553</v>
      </c>
      <c r="M1374" s="9">
        <v>25238221</v>
      </c>
      <c r="N1374" s="29">
        <v>11.6175</v>
      </c>
      <c r="O1374" s="30">
        <v>12.01</v>
      </c>
      <c r="P1374" s="30">
        <v>10.9</v>
      </c>
      <c r="Q1374" s="30">
        <v>11.63</v>
      </c>
      <c r="R1374" s="31">
        <v>1.1000000000000001E-3</v>
      </c>
    </row>
    <row r="1375" spans="1:18" x14ac:dyDescent="0.2">
      <c r="A1375" s="11">
        <v>45993</v>
      </c>
      <c r="B1375" s="5" t="s">
        <v>242</v>
      </c>
      <c r="C1375" s="10">
        <v>45992</v>
      </c>
      <c r="D1375" s="5" t="s">
        <v>197</v>
      </c>
      <c r="E1375" s="18">
        <v>83.825900000000004</v>
      </c>
      <c r="F1375" s="8">
        <v>44621.234900000003</v>
      </c>
      <c r="G1375" s="9">
        <v>26032788</v>
      </c>
      <c r="H1375" s="18">
        <v>2.9999999999999997E-4</v>
      </c>
      <c r="I1375" s="8">
        <v>2.5000000000000001E-2</v>
      </c>
      <c r="J1375" s="9">
        <v>35</v>
      </c>
      <c r="K1375" s="18">
        <v>83.8262</v>
      </c>
      <c r="L1375" s="8">
        <v>44621.259899999997</v>
      </c>
      <c r="M1375" s="9">
        <v>26032823</v>
      </c>
      <c r="N1375" s="29">
        <v>11.625</v>
      </c>
      <c r="O1375" s="30">
        <v>11.94</v>
      </c>
      <c r="P1375" s="30">
        <v>11.03</v>
      </c>
      <c r="Q1375" s="30">
        <v>11.23</v>
      </c>
      <c r="R1375" s="31">
        <v>-3.4000000000000002E-2</v>
      </c>
    </row>
    <row r="1376" spans="1:18" x14ac:dyDescent="0.2">
      <c r="A1376" s="11">
        <v>45994</v>
      </c>
      <c r="B1376" s="5" t="s">
        <v>240</v>
      </c>
      <c r="C1376" s="10">
        <v>45992</v>
      </c>
      <c r="D1376" s="5" t="s">
        <v>197</v>
      </c>
      <c r="E1376" s="18">
        <v>262.25740000000002</v>
      </c>
      <c r="F1376" s="8">
        <v>199560.6588</v>
      </c>
      <c r="G1376" s="9">
        <v>117144389</v>
      </c>
      <c r="H1376" s="18">
        <v>5.0000000000000001E-4</v>
      </c>
      <c r="I1376" s="8">
        <v>3.3599999999999998E-2</v>
      </c>
      <c r="J1376" s="9">
        <v>42</v>
      </c>
      <c r="K1376" s="18">
        <v>262.25790000000001</v>
      </c>
      <c r="L1376" s="8">
        <v>199560.6924</v>
      </c>
      <c r="M1376" s="9">
        <v>117144431</v>
      </c>
      <c r="N1376" s="29">
        <v>11.227499999999999</v>
      </c>
      <c r="O1376" s="30">
        <v>11.3725</v>
      </c>
      <c r="P1376" s="30">
        <v>10.914999999999999</v>
      </c>
      <c r="Q1376" s="30">
        <v>11.21</v>
      </c>
      <c r="R1376" s="31">
        <v>-1.6000000000000001E-3</v>
      </c>
    </row>
    <row r="1377" spans="1:18" x14ac:dyDescent="0.2">
      <c r="A1377" s="11">
        <v>45995</v>
      </c>
      <c r="B1377" s="5" t="s">
        <v>243</v>
      </c>
      <c r="C1377" s="10">
        <v>45992</v>
      </c>
      <c r="D1377" s="5" t="s">
        <v>197</v>
      </c>
      <c r="E1377" s="18">
        <v>475.05500000000001</v>
      </c>
      <c r="F1377" s="8">
        <v>805567.56869999995</v>
      </c>
      <c r="G1377" s="9">
        <v>472514493</v>
      </c>
      <c r="H1377" s="18">
        <v>2.9999999999999997E-4</v>
      </c>
      <c r="I1377" s="8">
        <v>2.06E-2</v>
      </c>
      <c r="J1377" s="9">
        <v>27</v>
      </c>
      <c r="K1377" s="18">
        <v>475.05529999999999</v>
      </c>
      <c r="L1377" s="8">
        <v>805567.58929999999</v>
      </c>
      <c r="M1377" s="9">
        <v>472514520</v>
      </c>
      <c r="N1377" s="29">
        <v>11.2125</v>
      </c>
      <c r="O1377" s="30">
        <v>11.27</v>
      </c>
      <c r="P1377" s="30">
        <v>10.58</v>
      </c>
      <c r="Q1377" s="30">
        <v>10.82</v>
      </c>
      <c r="R1377" s="31">
        <v>-3.5000000000000003E-2</v>
      </c>
    </row>
    <row r="1378" spans="1:18" x14ac:dyDescent="0.2">
      <c r="A1378" s="11">
        <v>45996</v>
      </c>
      <c r="B1378" s="5" t="s">
        <v>241</v>
      </c>
      <c r="C1378" s="10">
        <v>45992</v>
      </c>
      <c r="D1378" s="5" t="s">
        <v>197</v>
      </c>
      <c r="E1378" s="18">
        <v>103.81740000000001</v>
      </c>
      <c r="F1378" s="8">
        <v>41944.415099999998</v>
      </c>
      <c r="G1378" s="9">
        <v>24429869</v>
      </c>
      <c r="H1378" s="18">
        <v>2.0000000000000001E-4</v>
      </c>
      <c r="I1378" s="8">
        <v>1.9699999999999999E-2</v>
      </c>
      <c r="J1378" s="9">
        <v>27</v>
      </c>
      <c r="K1378" s="18">
        <v>103.8176</v>
      </c>
      <c r="L1378" s="8">
        <v>41944.434800000003</v>
      </c>
      <c r="M1378" s="9">
        <v>24429896</v>
      </c>
      <c r="N1378" s="29">
        <v>10.817500000000001</v>
      </c>
      <c r="O1378" s="30">
        <v>10.8675</v>
      </c>
      <c r="P1378" s="30">
        <v>10.157500000000001</v>
      </c>
      <c r="Q1378" s="30">
        <v>10.32</v>
      </c>
      <c r="R1378" s="31">
        <v>-4.5999999999999999E-2</v>
      </c>
    </row>
    <row r="1379" spans="1:18" x14ac:dyDescent="0.2">
      <c r="A1379" s="11">
        <v>45999</v>
      </c>
      <c r="B1379" s="5" t="s">
        <v>244</v>
      </c>
      <c r="C1379" s="10">
        <v>45992</v>
      </c>
      <c r="D1379" s="5" t="s">
        <v>197</v>
      </c>
      <c r="E1379" s="18">
        <v>106.8492</v>
      </c>
      <c r="F1379" s="8">
        <v>48458.223400000003</v>
      </c>
      <c r="G1379" s="9">
        <v>28320375</v>
      </c>
      <c r="H1379" s="18">
        <v>2.0000000000000001E-4</v>
      </c>
      <c r="I1379" s="8">
        <v>1.4E-2</v>
      </c>
      <c r="J1379" s="9">
        <v>18</v>
      </c>
      <c r="K1379" s="18">
        <v>106.8494</v>
      </c>
      <c r="L1379" s="8">
        <v>48458.237399999998</v>
      </c>
      <c r="M1379" s="9">
        <v>28320393</v>
      </c>
      <c r="N1379" s="29">
        <v>10.315</v>
      </c>
      <c r="O1379" s="30">
        <v>11.61</v>
      </c>
      <c r="P1379" s="30">
        <v>10.135</v>
      </c>
      <c r="Q1379" s="30">
        <v>11.13</v>
      </c>
      <c r="R1379" s="31">
        <v>7.9000000000000001E-2</v>
      </c>
    </row>
    <row r="1380" spans="1:18" x14ac:dyDescent="0.2">
      <c r="A1380" s="11">
        <v>46000</v>
      </c>
      <c r="B1380" s="5" t="s">
        <v>242</v>
      </c>
      <c r="C1380" s="10">
        <v>45992</v>
      </c>
      <c r="D1380" s="5" t="s">
        <v>197</v>
      </c>
      <c r="E1380" s="18">
        <v>114.93899999999999</v>
      </c>
      <c r="F1380" s="8">
        <v>61781.294999999998</v>
      </c>
      <c r="G1380" s="9">
        <v>36306801</v>
      </c>
      <c r="H1380" s="18">
        <v>2.0000000000000001E-4</v>
      </c>
      <c r="I1380" s="8">
        <v>8.3999999999999995E-3</v>
      </c>
      <c r="J1380" s="9">
        <v>11</v>
      </c>
      <c r="K1380" s="18">
        <v>114.9392</v>
      </c>
      <c r="L1380" s="8">
        <v>61781.303399999997</v>
      </c>
      <c r="M1380" s="9">
        <v>36306812</v>
      </c>
      <c r="N1380" s="29">
        <v>11.125</v>
      </c>
      <c r="O1380" s="30">
        <v>11.8825</v>
      </c>
      <c r="P1380" s="30">
        <v>10.455</v>
      </c>
      <c r="Q1380" s="30">
        <v>10.95</v>
      </c>
      <c r="R1380" s="31">
        <v>-1.5699999999999999E-2</v>
      </c>
    </row>
    <row r="1381" spans="1:18" x14ac:dyDescent="0.2">
      <c r="A1381" s="11">
        <v>46001</v>
      </c>
      <c r="B1381" s="5" t="s">
        <v>240</v>
      </c>
      <c r="C1381" s="10">
        <v>45992</v>
      </c>
      <c r="D1381" s="5" t="s">
        <v>197</v>
      </c>
      <c r="E1381" s="18">
        <v>338.05419999999998</v>
      </c>
      <c r="F1381" s="8">
        <v>232911.7426</v>
      </c>
      <c r="G1381" s="9">
        <v>137286087</v>
      </c>
      <c r="H1381" s="18">
        <v>2.0000000000000001E-4</v>
      </c>
      <c r="I1381" s="8">
        <v>2.0500000000000001E-2</v>
      </c>
      <c r="J1381" s="9">
        <v>27</v>
      </c>
      <c r="K1381" s="18">
        <v>338.05439999999999</v>
      </c>
      <c r="L1381" s="8">
        <v>232911.76310000001</v>
      </c>
      <c r="M1381" s="9">
        <v>137286114</v>
      </c>
      <c r="N1381" s="29">
        <v>10.952500000000001</v>
      </c>
      <c r="O1381" s="30">
        <v>11.422499999999999</v>
      </c>
      <c r="P1381" s="30">
        <v>10.49</v>
      </c>
      <c r="Q1381" s="30">
        <v>10.91</v>
      </c>
      <c r="R1381" s="31">
        <v>-3.8999999999999998E-3</v>
      </c>
    </row>
    <row r="1382" spans="1:18" x14ac:dyDescent="0.2">
      <c r="A1382" s="11">
        <v>46002</v>
      </c>
      <c r="B1382" s="5" t="s">
        <v>243</v>
      </c>
      <c r="C1382" s="10">
        <v>45992</v>
      </c>
      <c r="D1382" s="5" t="s">
        <v>197</v>
      </c>
      <c r="E1382" s="18">
        <v>538.3415</v>
      </c>
      <c r="F1382" s="8">
        <v>802875.59889999998</v>
      </c>
      <c r="G1382" s="9">
        <v>473931237</v>
      </c>
      <c r="H1382" s="18">
        <v>1E-4</v>
      </c>
      <c r="I1382" s="8">
        <v>7.3000000000000001E-3</v>
      </c>
      <c r="J1382" s="9">
        <v>11</v>
      </c>
      <c r="K1382" s="18">
        <v>538.34159999999997</v>
      </c>
      <c r="L1382" s="8">
        <v>802875.60620000004</v>
      </c>
      <c r="M1382" s="9">
        <v>473931248</v>
      </c>
      <c r="N1382" s="29">
        <v>10.9125</v>
      </c>
      <c r="O1382" s="30">
        <v>11.192500000000001</v>
      </c>
      <c r="P1382" s="30">
        <v>10.317500000000001</v>
      </c>
      <c r="Q1382" s="30">
        <v>10.4</v>
      </c>
      <c r="R1382" s="31">
        <v>-4.7E-2</v>
      </c>
    </row>
    <row r="1383" spans="1:18" x14ac:dyDescent="0.2">
      <c r="A1383" s="11">
        <v>46003</v>
      </c>
      <c r="B1383" s="5" t="s">
        <v>241</v>
      </c>
      <c r="C1383" s="10">
        <v>45992</v>
      </c>
      <c r="D1383" s="5" t="s">
        <v>197</v>
      </c>
      <c r="E1383" s="18">
        <v>99.020899999999997</v>
      </c>
      <c r="F1383" s="8">
        <v>38104.101999999999</v>
      </c>
      <c r="G1383" s="9">
        <v>22296591</v>
      </c>
      <c r="H1383" s="18">
        <v>2.0000000000000001E-4</v>
      </c>
      <c r="I1383" s="8">
        <v>1.6500000000000001E-2</v>
      </c>
      <c r="J1383" s="9">
        <v>21</v>
      </c>
      <c r="K1383" s="18">
        <v>99.021100000000004</v>
      </c>
      <c r="L1383" s="8">
        <v>38104.118499999997</v>
      </c>
      <c r="M1383" s="9">
        <v>22296612</v>
      </c>
      <c r="N1383" s="29">
        <v>10.4</v>
      </c>
      <c r="O1383" s="30">
        <v>10.4</v>
      </c>
      <c r="P1383" s="30">
        <v>9.9625000000000004</v>
      </c>
      <c r="Q1383" s="30">
        <v>10.11</v>
      </c>
      <c r="R1383" s="31">
        <v>-2.7900000000000001E-2</v>
      </c>
    </row>
    <row r="1384" spans="1:18" x14ac:dyDescent="0.2">
      <c r="A1384" s="11">
        <v>46006</v>
      </c>
      <c r="B1384" s="5" t="s">
        <v>244</v>
      </c>
      <c r="C1384" s="10">
        <v>45992</v>
      </c>
      <c r="D1384" s="5" t="s">
        <v>197</v>
      </c>
      <c r="E1384" s="18">
        <v>95.997600000000006</v>
      </c>
      <c r="F1384" s="8">
        <v>42243.924400000004</v>
      </c>
      <c r="G1384" s="9">
        <v>24766154</v>
      </c>
      <c r="H1384" s="18">
        <v>4.0000000000000002E-4</v>
      </c>
      <c r="I1384" s="8">
        <v>1.4999999999999999E-2</v>
      </c>
      <c r="J1384" s="9">
        <v>22</v>
      </c>
      <c r="K1384" s="18">
        <v>95.998000000000005</v>
      </c>
      <c r="L1384" s="8">
        <v>42243.939400000003</v>
      </c>
      <c r="M1384" s="9">
        <v>24766176</v>
      </c>
      <c r="N1384" s="29">
        <v>10.1075</v>
      </c>
      <c r="O1384" s="30">
        <v>10.842499999999999</v>
      </c>
      <c r="P1384" s="30">
        <v>10.047499999999999</v>
      </c>
      <c r="Q1384" s="30">
        <v>10.25</v>
      </c>
      <c r="R1384" s="31">
        <v>1.41E-2</v>
      </c>
    </row>
    <row r="1385" spans="1:18" x14ac:dyDescent="0.2">
      <c r="A1385" s="11">
        <v>46007</v>
      </c>
      <c r="B1385" s="5" t="s">
        <v>242</v>
      </c>
      <c r="C1385" s="10">
        <v>45992</v>
      </c>
      <c r="D1385" s="5" t="s">
        <v>197</v>
      </c>
      <c r="E1385" s="18">
        <v>86.093100000000007</v>
      </c>
      <c r="F1385" s="8">
        <v>46609.071900000003</v>
      </c>
      <c r="G1385" s="9">
        <v>27377797</v>
      </c>
      <c r="H1385" s="18">
        <v>2.0000000000000001E-4</v>
      </c>
      <c r="I1385" s="8">
        <v>3.1199999999999999E-2</v>
      </c>
      <c r="J1385" s="9">
        <v>39</v>
      </c>
      <c r="K1385" s="18">
        <v>86.093299999999999</v>
      </c>
      <c r="L1385" s="8">
        <v>46609.1031</v>
      </c>
      <c r="M1385" s="9">
        <v>27377836</v>
      </c>
      <c r="N1385" s="29">
        <v>10.25</v>
      </c>
      <c r="O1385" s="30">
        <v>10.4275</v>
      </c>
      <c r="P1385" s="30">
        <v>9.6624999999999996</v>
      </c>
      <c r="Q1385" s="30">
        <v>10.06</v>
      </c>
      <c r="R1385" s="31">
        <v>-1.8499999999999999E-2</v>
      </c>
    </row>
    <row r="1386" spans="1:18" x14ac:dyDescent="0.2">
      <c r="A1386" s="11">
        <v>46008</v>
      </c>
      <c r="B1386" s="5" t="s">
        <v>240</v>
      </c>
      <c r="C1386" s="10">
        <v>45992</v>
      </c>
      <c r="D1386" s="5" t="s">
        <v>197</v>
      </c>
      <c r="E1386" s="18">
        <v>257.42200000000003</v>
      </c>
      <c r="F1386" s="8">
        <v>188902.05600000001</v>
      </c>
      <c r="G1386" s="9">
        <v>111385013</v>
      </c>
      <c r="H1386" s="18">
        <v>1E-4</v>
      </c>
      <c r="I1386" s="8">
        <v>1.5900000000000001E-2</v>
      </c>
      <c r="J1386" s="9">
        <v>24</v>
      </c>
      <c r="K1386" s="18">
        <v>257.4221</v>
      </c>
      <c r="L1386" s="8">
        <v>188902.07190000001</v>
      </c>
      <c r="M1386" s="9">
        <v>111385037</v>
      </c>
      <c r="N1386" s="29">
        <v>10.0625</v>
      </c>
      <c r="O1386" s="30">
        <v>10.1775</v>
      </c>
      <c r="P1386" s="30">
        <v>9.4824999999999999</v>
      </c>
      <c r="Q1386" s="30">
        <v>9.84</v>
      </c>
      <c r="R1386" s="31">
        <v>-2.2100000000000002E-2</v>
      </c>
    </row>
    <row r="1387" spans="1:18" x14ac:dyDescent="0.2">
      <c r="A1387" s="11">
        <v>46009</v>
      </c>
      <c r="B1387" s="5" t="s">
        <v>243</v>
      </c>
      <c r="C1387" s="10">
        <v>45992</v>
      </c>
      <c r="D1387" s="5" t="s">
        <v>197</v>
      </c>
      <c r="E1387" s="18">
        <v>446.6003</v>
      </c>
      <c r="F1387" s="8">
        <v>741781.86439999996</v>
      </c>
      <c r="G1387" s="9">
        <v>438391090</v>
      </c>
      <c r="H1387" s="18">
        <v>0</v>
      </c>
      <c r="I1387" s="8">
        <v>2.2000000000000001E-3</v>
      </c>
      <c r="J1387" s="9">
        <v>3</v>
      </c>
      <c r="K1387" s="18">
        <v>446.6003</v>
      </c>
      <c r="L1387" s="8">
        <v>741781.86659999995</v>
      </c>
      <c r="M1387" s="9">
        <v>438391093</v>
      </c>
      <c r="N1387" s="29">
        <v>9.8375000000000004</v>
      </c>
      <c r="O1387" s="30">
        <v>9.9474999999999998</v>
      </c>
      <c r="P1387" s="30">
        <v>9.6125000000000007</v>
      </c>
      <c r="Q1387" s="30">
        <v>9.7100000000000009</v>
      </c>
      <c r="R1387" s="31">
        <v>-1.2999999999999999E-2</v>
      </c>
    </row>
    <row r="1388" spans="1:18" x14ac:dyDescent="0.2">
      <c r="A1388" s="11">
        <v>46010</v>
      </c>
      <c r="B1388" s="5" t="s">
        <v>241</v>
      </c>
      <c r="C1388" s="10">
        <v>45992</v>
      </c>
      <c r="D1388" s="5" t="s">
        <v>197</v>
      </c>
      <c r="E1388" s="18">
        <v>87.095299999999995</v>
      </c>
      <c r="F1388" s="8">
        <v>36393.629300000001</v>
      </c>
      <c r="G1388" s="9">
        <v>21368190</v>
      </c>
      <c r="H1388" s="18">
        <v>1E-4</v>
      </c>
      <c r="I1388" s="8">
        <v>1.46E-2</v>
      </c>
      <c r="J1388" s="9">
        <v>19</v>
      </c>
      <c r="K1388" s="18">
        <v>87.095399999999998</v>
      </c>
      <c r="L1388" s="8">
        <v>36393.643900000003</v>
      </c>
      <c r="M1388" s="9">
        <v>21368209</v>
      </c>
      <c r="N1388" s="29">
        <v>9.7074999999999996</v>
      </c>
      <c r="O1388" s="30">
        <v>10.307499999999999</v>
      </c>
      <c r="P1388" s="30">
        <v>9.4350000000000005</v>
      </c>
      <c r="Q1388" s="30">
        <v>9.52</v>
      </c>
      <c r="R1388" s="31">
        <v>-1.9300000000000001E-2</v>
      </c>
    </row>
    <row r="1389" spans="1:18" x14ac:dyDescent="0.2">
      <c r="A1389" s="11">
        <v>46013</v>
      </c>
      <c r="B1389" s="5" t="s">
        <v>244</v>
      </c>
      <c r="C1389" s="10">
        <v>45992</v>
      </c>
      <c r="D1389" s="5" t="s">
        <v>197</v>
      </c>
      <c r="E1389" s="18">
        <v>69.063100000000006</v>
      </c>
      <c r="F1389" s="8">
        <v>36963.041599999997</v>
      </c>
      <c r="G1389" s="9">
        <v>21632178</v>
      </c>
      <c r="H1389" s="18">
        <v>1E-4</v>
      </c>
      <c r="I1389" s="8">
        <v>8.3999999999999995E-3</v>
      </c>
      <c r="J1389" s="9">
        <v>10</v>
      </c>
      <c r="K1389" s="18">
        <v>69.063199999999995</v>
      </c>
      <c r="L1389" s="8">
        <v>36963.050000000003</v>
      </c>
      <c r="M1389" s="9">
        <v>21632188</v>
      </c>
      <c r="N1389" s="29">
        <v>9.5225000000000009</v>
      </c>
      <c r="O1389" s="30">
        <v>9.8975000000000009</v>
      </c>
      <c r="P1389" s="30">
        <v>8.8625000000000007</v>
      </c>
      <c r="Q1389" s="30">
        <v>9.68</v>
      </c>
      <c r="R1389" s="31">
        <v>1.6500000000000001E-2</v>
      </c>
    </row>
    <row r="1390" spans="1:18" x14ac:dyDescent="0.2">
      <c r="A1390" s="11">
        <v>46014</v>
      </c>
      <c r="B1390" s="5" t="s">
        <v>242</v>
      </c>
      <c r="C1390" s="10">
        <v>45992</v>
      </c>
      <c r="D1390" s="5" t="s">
        <v>197</v>
      </c>
      <c r="E1390" s="18">
        <v>81.734300000000005</v>
      </c>
      <c r="F1390" s="8">
        <v>62102.232199999999</v>
      </c>
      <c r="G1390" s="9">
        <v>36282907</v>
      </c>
      <c r="H1390" s="18">
        <v>1E-4</v>
      </c>
      <c r="I1390" s="8">
        <v>3.1E-2</v>
      </c>
      <c r="J1390" s="9">
        <v>43</v>
      </c>
      <c r="K1390" s="18">
        <v>81.734399999999994</v>
      </c>
      <c r="L1390" s="8">
        <v>62102.263200000001</v>
      </c>
      <c r="M1390" s="9">
        <v>36282950</v>
      </c>
      <c r="N1390" s="29">
        <v>9.6750000000000007</v>
      </c>
      <c r="O1390" s="30">
        <v>9.7850000000000001</v>
      </c>
      <c r="P1390" s="30">
        <v>9.3224999999999998</v>
      </c>
      <c r="Q1390" s="30">
        <v>9.3800000000000008</v>
      </c>
      <c r="R1390" s="31">
        <v>-3.0499999999999999E-2</v>
      </c>
    </row>
    <row r="1391" spans="1:18" x14ac:dyDescent="0.2">
      <c r="A1391" s="11">
        <v>46015</v>
      </c>
      <c r="B1391" s="5" t="s">
        <v>240</v>
      </c>
      <c r="C1391" s="10">
        <v>45992</v>
      </c>
      <c r="D1391" s="5" t="s">
        <v>197</v>
      </c>
      <c r="E1391" s="18">
        <v>325.2534</v>
      </c>
      <c r="F1391" s="8">
        <v>609962.36080000002</v>
      </c>
      <c r="G1391" s="9">
        <v>355753065</v>
      </c>
      <c r="H1391" s="18">
        <v>1E-4</v>
      </c>
      <c r="I1391" s="8">
        <v>2.41E-2</v>
      </c>
      <c r="J1391" s="9">
        <v>36</v>
      </c>
      <c r="K1391" s="18">
        <v>325.25349999999997</v>
      </c>
      <c r="L1391" s="8">
        <v>609962.38489999995</v>
      </c>
      <c r="M1391" s="9">
        <v>355753101</v>
      </c>
      <c r="N1391" s="29">
        <v>9.3774999999999995</v>
      </c>
      <c r="O1391" s="30">
        <v>9.68</v>
      </c>
      <c r="P1391" s="30">
        <v>8.8825000000000003</v>
      </c>
      <c r="Q1391" s="30">
        <v>9.19</v>
      </c>
      <c r="R1391" s="31">
        <v>-0.02</v>
      </c>
    </row>
    <row r="1392" spans="1:18" x14ac:dyDescent="0.2">
      <c r="A1392" s="11">
        <v>46017</v>
      </c>
      <c r="B1392" s="5" t="s">
        <v>241</v>
      </c>
      <c r="C1392" s="10">
        <v>45992</v>
      </c>
      <c r="D1392" s="5" t="s">
        <v>197</v>
      </c>
      <c r="E1392" s="18">
        <v>57.2014</v>
      </c>
      <c r="F1392" s="8">
        <v>26882.8678</v>
      </c>
      <c r="G1392" s="9">
        <v>15720617</v>
      </c>
      <c r="H1392" s="18">
        <v>0</v>
      </c>
      <c r="I1392" s="8">
        <v>0</v>
      </c>
      <c r="J1392" s="9">
        <v>0</v>
      </c>
      <c r="K1392" s="18">
        <v>57.2014</v>
      </c>
      <c r="L1392" s="8">
        <v>26882.8678</v>
      </c>
      <c r="M1392" s="9">
        <v>15720617</v>
      </c>
      <c r="N1392" s="29">
        <v>9.19</v>
      </c>
      <c r="O1392" s="30">
        <v>9.3949999999999996</v>
      </c>
      <c r="P1392" s="30">
        <v>9.02</v>
      </c>
      <c r="Q1392" s="30">
        <v>9.15</v>
      </c>
      <c r="R1392" s="31">
        <v>-4.4000000000000003E-3</v>
      </c>
    </row>
    <row r="1393" spans="1:18" x14ac:dyDescent="0.2">
      <c r="A1393" s="11">
        <v>46020</v>
      </c>
      <c r="B1393" s="5" t="s">
        <v>244</v>
      </c>
      <c r="C1393" s="10">
        <v>45992</v>
      </c>
      <c r="D1393" s="5" t="s">
        <v>197</v>
      </c>
      <c r="E1393" s="18">
        <v>70.015699999999995</v>
      </c>
      <c r="F1393" s="8">
        <v>38836.4329</v>
      </c>
      <c r="G1393" s="9">
        <v>22793032</v>
      </c>
      <c r="H1393" s="18">
        <v>0</v>
      </c>
      <c r="I1393" s="8">
        <v>2.0999999999999999E-3</v>
      </c>
      <c r="J1393" s="9">
        <v>3</v>
      </c>
      <c r="K1393" s="18">
        <v>70.015699999999995</v>
      </c>
      <c r="L1393" s="8">
        <v>38836.434999999998</v>
      </c>
      <c r="M1393" s="9">
        <v>22793035</v>
      </c>
      <c r="N1393" s="29">
        <v>9.15</v>
      </c>
      <c r="O1393" s="30">
        <v>9.77</v>
      </c>
      <c r="P1393" s="30">
        <v>9.0474999999999994</v>
      </c>
      <c r="Q1393" s="30">
        <v>9.7200000000000006</v>
      </c>
      <c r="R1393" s="31">
        <v>6.2300000000000001E-2</v>
      </c>
    </row>
    <row r="1394" spans="1:18" x14ac:dyDescent="0.2">
      <c r="A1394" s="11">
        <v>46021</v>
      </c>
      <c r="B1394" s="5" t="s">
        <v>242</v>
      </c>
      <c r="C1394" s="10">
        <v>45992</v>
      </c>
      <c r="D1394" s="5" t="s">
        <v>197</v>
      </c>
      <c r="E1394" s="18">
        <v>80.523200000000003</v>
      </c>
      <c r="F1394" s="8">
        <v>49623.695399999997</v>
      </c>
      <c r="G1394" s="9">
        <v>29190329</v>
      </c>
      <c r="H1394" s="18">
        <v>0</v>
      </c>
      <c r="I1394" s="8">
        <v>8.0000000000000004E-4</v>
      </c>
      <c r="J1394" s="9">
        <v>1</v>
      </c>
      <c r="K1394" s="18">
        <v>80.523200000000003</v>
      </c>
      <c r="L1394" s="8">
        <v>49623.696199999998</v>
      </c>
      <c r="M1394" s="9">
        <v>29190330</v>
      </c>
      <c r="N1394" s="29">
        <v>9.7200000000000006</v>
      </c>
      <c r="O1394" s="30">
        <v>9.9875000000000007</v>
      </c>
      <c r="P1394" s="30">
        <v>9.5875000000000004</v>
      </c>
      <c r="Q1394" s="30">
        <v>9.68</v>
      </c>
      <c r="R1394" s="31">
        <v>-4.1000000000000003E-3</v>
      </c>
    </row>
    <row r="1395" spans="1:18" x14ac:dyDescent="0.2">
      <c r="A1395" s="11">
        <v>46022</v>
      </c>
      <c r="B1395" s="5" t="s">
        <v>240</v>
      </c>
      <c r="C1395" s="10">
        <v>45992</v>
      </c>
      <c r="D1395" s="5" t="s">
        <v>197</v>
      </c>
      <c r="E1395" s="18">
        <v>247.58459999999999</v>
      </c>
      <c r="F1395" s="8">
        <v>214881.67060000001</v>
      </c>
      <c r="G1395" s="9">
        <v>126160523</v>
      </c>
      <c r="H1395" s="18">
        <v>1E-4</v>
      </c>
      <c r="I1395" s="8">
        <v>4.7999999999999996E-3</v>
      </c>
      <c r="J1395" s="9">
        <v>6</v>
      </c>
      <c r="K1395" s="18">
        <v>247.5847</v>
      </c>
      <c r="L1395" s="8">
        <v>214881.67540000001</v>
      </c>
      <c r="M1395" s="9">
        <v>126160529</v>
      </c>
      <c r="N1395" s="29">
        <v>9.6775000000000002</v>
      </c>
      <c r="O1395" s="30">
        <v>9.73</v>
      </c>
      <c r="P1395" s="30">
        <v>9.3125</v>
      </c>
      <c r="Q1395" s="30">
        <v>9.48</v>
      </c>
      <c r="R1395" s="31">
        <v>-2.0400000000000001E-2</v>
      </c>
    </row>
    <row r="1396" spans="1:18" x14ac:dyDescent="0.2">
      <c r="A1396" s="11">
        <v>46023</v>
      </c>
      <c r="B1396" s="5" t="s">
        <v>243</v>
      </c>
      <c r="C1396" s="10">
        <v>46023</v>
      </c>
      <c r="D1396" s="5" t="s">
        <v>198</v>
      </c>
      <c r="E1396" s="18">
        <v>367.88560000000001</v>
      </c>
      <c r="F1396" s="8">
        <v>720210.8567</v>
      </c>
      <c r="G1396" s="9">
        <v>422163552</v>
      </c>
      <c r="H1396" s="18">
        <v>0</v>
      </c>
      <c r="I1396" s="8">
        <v>1.4E-3</v>
      </c>
      <c r="J1396" s="9">
        <v>2</v>
      </c>
      <c r="K1396" s="18">
        <v>367.88560000000001</v>
      </c>
      <c r="L1396" s="8">
        <v>720210.85809999995</v>
      </c>
      <c r="M1396" s="9">
        <v>422163554</v>
      </c>
      <c r="N1396" s="29">
        <v>9.4749999999999996</v>
      </c>
      <c r="O1396" s="30">
        <v>9.4749999999999996</v>
      </c>
      <c r="P1396" s="30">
        <v>8.7200000000000006</v>
      </c>
      <c r="Q1396" s="30">
        <v>9.19</v>
      </c>
      <c r="R1396" s="31">
        <v>-3.0099999999999998E-2</v>
      </c>
    </row>
    <row r="1397" spans="1:18" x14ac:dyDescent="0.2">
      <c r="A1397" s="11">
        <v>46024</v>
      </c>
      <c r="B1397" s="5" t="s">
        <v>241</v>
      </c>
      <c r="C1397" s="10">
        <v>46023</v>
      </c>
      <c r="D1397" s="5" t="s">
        <v>198</v>
      </c>
      <c r="E1397" s="18">
        <v>71.145300000000006</v>
      </c>
      <c r="F1397" s="8">
        <v>33087.987000000001</v>
      </c>
      <c r="G1397" s="9">
        <v>19286793</v>
      </c>
      <c r="H1397" s="18">
        <v>2.0000000000000001E-4</v>
      </c>
      <c r="I1397" s="8">
        <v>3.5000000000000001E-3</v>
      </c>
      <c r="J1397" s="9">
        <v>4</v>
      </c>
      <c r="K1397" s="18">
        <v>71.145499999999998</v>
      </c>
      <c r="L1397" s="8">
        <v>33087.9905</v>
      </c>
      <c r="M1397" s="9">
        <v>19286797</v>
      </c>
      <c r="N1397" s="29">
        <v>9.1850000000000005</v>
      </c>
      <c r="O1397" s="30">
        <v>9.5549999999999997</v>
      </c>
      <c r="P1397" s="30">
        <v>8.9674999999999994</v>
      </c>
      <c r="Q1397" s="30">
        <v>9.4499999999999993</v>
      </c>
      <c r="R1397" s="31">
        <v>2.8899999999999999E-2</v>
      </c>
    </row>
    <row r="1398" spans="1:18" x14ac:dyDescent="0.2">
      <c r="A1398" s="11">
        <v>46027</v>
      </c>
      <c r="B1398" s="5" t="s">
        <v>244</v>
      </c>
      <c r="C1398" s="10">
        <v>46023</v>
      </c>
      <c r="D1398" s="5" t="s">
        <v>198</v>
      </c>
      <c r="E1398" s="18">
        <v>115.9063</v>
      </c>
      <c r="F1398" s="8">
        <v>60736.688699999999</v>
      </c>
      <c r="G1398" s="9">
        <v>35409283</v>
      </c>
      <c r="H1398" s="18">
        <v>2.0000000000000001E-4</v>
      </c>
      <c r="I1398" s="8">
        <v>6.1000000000000004E-3</v>
      </c>
      <c r="J1398" s="9">
        <v>7</v>
      </c>
      <c r="K1398" s="18">
        <v>115.90649999999999</v>
      </c>
      <c r="L1398" s="8">
        <v>60736.694799999997</v>
      </c>
      <c r="M1398" s="9">
        <v>35409290</v>
      </c>
      <c r="N1398" s="29">
        <v>9.4499999999999993</v>
      </c>
      <c r="O1398" s="30">
        <v>10.215</v>
      </c>
      <c r="P1398" s="30">
        <v>9.2925000000000004</v>
      </c>
      <c r="Q1398" s="30">
        <v>10.02</v>
      </c>
      <c r="R1398" s="31">
        <v>6.0299999999999999E-2</v>
      </c>
    </row>
    <row r="1399" spans="1:18" x14ac:dyDescent="0.2">
      <c r="A1399" s="11">
        <v>46028</v>
      </c>
      <c r="B1399" s="5" t="s">
        <v>242</v>
      </c>
      <c r="C1399" s="10">
        <v>46023</v>
      </c>
      <c r="D1399" s="5" t="s">
        <v>198</v>
      </c>
      <c r="E1399" s="18">
        <v>104.6041</v>
      </c>
      <c r="F1399" s="8">
        <v>66041.4139</v>
      </c>
      <c r="G1399" s="9">
        <v>38649073</v>
      </c>
      <c r="H1399" s="18">
        <v>1E-4</v>
      </c>
      <c r="I1399" s="8">
        <v>5.4000000000000003E-3</v>
      </c>
      <c r="J1399" s="9">
        <v>8</v>
      </c>
      <c r="K1399" s="18">
        <v>104.60420000000001</v>
      </c>
      <c r="L1399" s="8">
        <v>66041.419299999994</v>
      </c>
      <c r="M1399" s="9">
        <v>38649081</v>
      </c>
      <c r="N1399" s="29">
        <v>10.022500000000001</v>
      </c>
      <c r="O1399" s="30">
        <v>10.285</v>
      </c>
      <c r="P1399" s="30">
        <v>9.6475000000000009</v>
      </c>
      <c r="Q1399" s="30">
        <v>10.02</v>
      </c>
      <c r="R1399" s="31">
        <v>-2.0000000000000001E-4</v>
      </c>
    </row>
    <row r="1400" spans="1:18" x14ac:dyDescent="0.2">
      <c r="A1400" s="11">
        <v>46029</v>
      </c>
      <c r="B1400" s="5" t="s">
        <v>240</v>
      </c>
      <c r="C1400" s="10">
        <v>46023</v>
      </c>
      <c r="D1400" s="5" t="s">
        <v>198</v>
      </c>
      <c r="E1400" s="18">
        <v>277.55869999999999</v>
      </c>
      <c r="F1400" s="8">
        <v>243365.74230000001</v>
      </c>
      <c r="G1400" s="9">
        <v>143007590</v>
      </c>
      <c r="H1400" s="18">
        <v>0</v>
      </c>
      <c r="I1400" s="8">
        <v>2E-3</v>
      </c>
      <c r="J1400" s="9">
        <v>3</v>
      </c>
      <c r="K1400" s="18">
        <v>277.55869999999999</v>
      </c>
      <c r="L1400" s="8">
        <v>243365.74429999999</v>
      </c>
      <c r="M1400" s="9">
        <v>143007593</v>
      </c>
      <c r="N1400" s="29">
        <v>10.0175</v>
      </c>
      <c r="O1400" s="30">
        <v>10.24</v>
      </c>
      <c r="P1400" s="30">
        <v>9.7449999999999992</v>
      </c>
      <c r="Q1400" s="30">
        <v>9.9499999999999993</v>
      </c>
      <c r="R1400" s="31">
        <v>-6.7000000000000002E-3</v>
      </c>
    </row>
    <row r="1401" spans="1:18" x14ac:dyDescent="0.2">
      <c r="A1401" s="11">
        <v>46030</v>
      </c>
      <c r="B1401" s="5" t="s">
        <v>243</v>
      </c>
      <c r="C1401" s="10">
        <v>46023</v>
      </c>
      <c r="D1401" s="5" t="s">
        <v>198</v>
      </c>
      <c r="E1401" s="18">
        <v>458.3777</v>
      </c>
      <c r="F1401" s="8">
        <v>798916.39009999996</v>
      </c>
      <c r="G1401" s="9">
        <v>472394200</v>
      </c>
      <c r="H1401" s="18">
        <v>0</v>
      </c>
      <c r="I1401" s="8">
        <v>1.2999999999999999E-3</v>
      </c>
      <c r="J1401" s="9">
        <v>2</v>
      </c>
      <c r="K1401" s="18">
        <v>458.3777</v>
      </c>
      <c r="L1401" s="8">
        <v>798916.39139999996</v>
      </c>
      <c r="M1401" s="9">
        <v>472394202</v>
      </c>
      <c r="N1401" s="29">
        <v>9.9499999999999993</v>
      </c>
      <c r="O1401" s="30">
        <v>10.99</v>
      </c>
      <c r="P1401" s="30">
        <v>9.4749999999999996</v>
      </c>
      <c r="Q1401" s="30">
        <v>10.6</v>
      </c>
      <c r="R1401" s="31">
        <v>6.5299999999999997E-2</v>
      </c>
    </row>
    <row r="1402" spans="1:18" x14ac:dyDescent="0.2">
      <c r="A1402" s="11">
        <v>46031</v>
      </c>
      <c r="B1402" s="5" t="s">
        <v>241</v>
      </c>
      <c r="C1402" s="10">
        <v>46023</v>
      </c>
      <c r="D1402" s="5" t="s">
        <v>198</v>
      </c>
      <c r="E1402" s="18">
        <v>130.34280000000001</v>
      </c>
      <c r="F1402" s="8">
        <v>51627.1803</v>
      </c>
      <c r="G1402" s="9">
        <v>30677831</v>
      </c>
      <c r="H1402" s="18">
        <v>0</v>
      </c>
      <c r="I1402" s="8">
        <v>8.9999999999999998E-4</v>
      </c>
      <c r="J1402" s="9">
        <v>1</v>
      </c>
      <c r="K1402" s="18">
        <v>130.34280000000001</v>
      </c>
      <c r="L1402" s="8">
        <v>51627.181199999999</v>
      </c>
      <c r="M1402" s="9">
        <v>30677832</v>
      </c>
      <c r="N1402" s="29">
        <v>10.6</v>
      </c>
      <c r="O1402" s="30">
        <v>11.035</v>
      </c>
      <c r="P1402" s="30">
        <v>10.217499999999999</v>
      </c>
      <c r="Q1402" s="30">
        <v>10.93</v>
      </c>
      <c r="R1402" s="31">
        <v>3.1099999999999999E-2</v>
      </c>
    </row>
    <row r="1403" spans="1:18" x14ac:dyDescent="0.2">
      <c r="A1403" s="11">
        <v>46034</v>
      </c>
      <c r="B1403" s="5" t="s">
        <v>244</v>
      </c>
      <c r="C1403" s="10">
        <v>46023</v>
      </c>
      <c r="D1403" s="5" t="s">
        <v>198</v>
      </c>
      <c r="E1403" s="18">
        <v>159.61840000000001</v>
      </c>
      <c r="F1403" s="8">
        <v>65989.900999999998</v>
      </c>
      <c r="G1403" s="9">
        <v>39411676</v>
      </c>
      <c r="H1403" s="18">
        <v>0</v>
      </c>
      <c r="I1403" s="8">
        <v>0</v>
      </c>
      <c r="J1403" s="9">
        <v>0</v>
      </c>
      <c r="K1403" s="18">
        <v>159.61840000000001</v>
      </c>
      <c r="L1403" s="8">
        <v>65989.900999999998</v>
      </c>
      <c r="M1403" s="9">
        <v>39411676</v>
      </c>
      <c r="N1403" s="29">
        <v>10.925000000000001</v>
      </c>
      <c r="O1403" s="30">
        <v>11.945</v>
      </c>
      <c r="P1403" s="30">
        <v>10.5175</v>
      </c>
      <c r="Q1403" s="30">
        <v>11.37</v>
      </c>
      <c r="R1403" s="31">
        <v>4.07E-2</v>
      </c>
    </row>
    <row r="1404" spans="1:18" x14ac:dyDescent="0.2">
      <c r="A1404" s="11">
        <v>46035</v>
      </c>
      <c r="B1404" s="5" t="s">
        <v>242</v>
      </c>
      <c r="C1404" s="10">
        <v>46023</v>
      </c>
      <c r="D1404" s="5" t="s">
        <v>198</v>
      </c>
      <c r="E1404" s="18">
        <v>174.44239999999999</v>
      </c>
      <c r="F1404" s="8">
        <v>106190.3996</v>
      </c>
      <c r="G1404" s="9">
        <v>63280867</v>
      </c>
      <c r="H1404" s="18">
        <v>0</v>
      </c>
      <c r="I1404" s="8">
        <v>1.4E-3</v>
      </c>
      <c r="J1404" s="9">
        <v>2</v>
      </c>
      <c r="K1404" s="18">
        <v>174.44239999999999</v>
      </c>
      <c r="L1404" s="8">
        <v>106190.401</v>
      </c>
      <c r="M1404" s="9">
        <v>63280869</v>
      </c>
      <c r="N1404" s="29">
        <v>11.3675</v>
      </c>
      <c r="O1404" s="30">
        <v>11.68</v>
      </c>
      <c r="P1404" s="30">
        <v>10.637499999999999</v>
      </c>
      <c r="Q1404" s="30">
        <v>11.2</v>
      </c>
      <c r="R1404" s="31">
        <v>-1.47E-2</v>
      </c>
    </row>
    <row r="1405" spans="1:18" x14ac:dyDescent="0.2">
      <c r="A1405" s="11">
        <v>46036</v>
      </c>
      <c r="B1405" s="5" t="s">
        <v>240</v>
      </c>
      <c r="C1405" s="10">
        <v>46023</v>
      </c>
      <c r="D1405" s="5" t="s">
        <v>198</v>
      </c>
      <c r="E1405" s="18">
        <v>582.91340000000002</v>
      </c>
      <c r="F1405" s="8">
        <v>910262.8628</v>
      </c>
      <c r="G1405" s="9">
        <v>544600654</v>
      </c>
      <c r="H1405" s="18">
        <v>1E-4</v>
      </c>
      <c r="I1405" s="8">
        <v>2.8999999999999998E-3</v>
      </c>
      <c r="J1405" s="9">
        <v>4</v>
      </c>
      <c r="K1405" s="18">
        <v>582.9135</v>
      </c>
      <c r="L1405" s="8">
        <v>910262.86569999997</v>
      </c>
      <c r="M1405" s="9">
        <v>544600658</v>
      </c>
      <c r="N1405" s="29">
        <v>11.1975</v>
      </c>
      <c r="O1405" s="30">
        <v>11.4725</v>
      </c>
      <c r="P1405" s="30">
        <v>11.012499999999999</v>
      </c>
      <c r="Q1405" s="30">
        <v>11.32</v>
      </c>
      <c r="R1405" s="31">
        <v>1.09E-2</v>
      </c>
    </row>
    <row r="1406" spans="1:18" x14ac:dyDescent="0.2">
      <c r="A1406" s="11">
        <v>46038</v>
      </c>
      <c r="B1406" s="5" t="s">
        <v>241</v>
      </c>
      <c r="C1406" s="10">
        <v>46023</v>
      </c>
      <c r="D1406" s="5" t="s">
        <v>198</v>
      </c>
      <c r="E1406" s="18">
        <v>140.0651</v>
      </c>
      <c r="F1406" s="8">
        <v>49045.209499999997</v>
      </c>
      <c r="G1406" s="9">
        <v>29153539</v>
      </c>
      <c r="H1406" s="18">
        <v>0</v>
      </c>
      <c r="I1406" s="8">
        <v>1.6999999999999999E-3</v>
      </c>
      <c r="J1406" s="9">
        <v>2</v>
      </c>
      <c r="K1406" s="18">
        <v>140.0651</v>
      </c>
      <c r="L1406" s="8">
        <v>49045.211199999998</v>
      </c>
      <c r="M1406" s="9">
        <v>29153541</v>
      </c>
      <c r="N1406" s="29">
        <v>11.32</v>
      </c>
      <c r="O1406" s="30">
        <v>11.574999999999999</v>
      </c>
      <c r="P1406" s="30">
        <v>10.875</v>
      </c>
      <c r="Q1406" s="30">
        <v>11.37</v>
      </c>
      <c r="R1406" s="31">
        <v>4.4000000000000003E-3</v>
      </c>
    </row>
    <row r="1407" spans="1:18" x14ac:dyDescent="0.2">
      <c r="A1407" s="11">
        <v>46041</v>
      </c>
      <c r="B1407" s="5" t="s">
        <v>244</v>
      </c>
      <c r="C1407" s="10">
        <v>46023</v>
      </c>
      <c r="D1407" s="5" t="s">
        <v>198</v>
      </c>
      <c r="E1407" s="18">
        <v>130.53620000000001</v>
      </c>
      <c r="F1407" s="8">
        <v>51959.587599999999</v>
      </c>
      <c r="G1407" s="9">
        <v>31082095</v>
      </c>
      <c r="H1407" s="18">
        <v>0</v>
      </c>
      <c r="I1407" s="8">
        <v>1.5E-3</v>
      </c>
      <c r="J1407" s="9">
        <v>2</v>
      </c>
      <c r="K1407" s="18">
        <v>130.53620000000001</v>
      </c>
      <c r="L1407" s="8">
        <v>51959.589099999997</v>
      </c>
      <c r="M1407" s="9">
        <v>31082097</v>
      </c>
      <c r="N1407" s="29">
        <v>11.3725</v>
      </c>
      <c r="O1407" s="30">
        <v>12.125</v>
      </c>
      <c r="P1407" s="30">
        <v>10.3925</v>
      </c>
      <c r="Q1407" s="30">
        <v>11.83</v>
      </c>
      <c r="R1407" s="31">
        <v>4.02E-2</v>
      </c>
    </row>
    <row r="1408" spans="1:18" x14ac:dyDescent="0.2">
      <c r="A1408" s="11">
        <v>46042</v>
      </c>
      <c r="B1408" s="5" t="s">
        <v>242</v>
      </c>
      <c r="C1408" s="10">
        <v>46023</v>
      </c>
      <c r="D1408" s="5" t="s">
        <v>198</v>
      </c>
      <c r="E1408" s="18">
        <v>125.05970000000001</v>
      </c>
      <c r="F1408" s="8">
        <v>60339.103300000002</v>
      </c>
      <c r="G1408" s="9">
        <v>36241071</v>
      </c>
      <c r="H1408" s="18">
        <v>0</v>
      </c>
      <c r="I1408" s="8">
        <v>6.9999999999999999E-4</v>
      </c>
      <c r="J1408" s="9">
        <v>1</v>
      </c>
      <c r="K1408" s="18">
        <v>125.05970000000001</v>
      </c>
      <c r="L1408" s="8">
        <v>60339.103999999999</v>
      </c>
      <c r="M1408" s="9">
        <v>36241072</v>
      </c>
      <c r="N1408" s="29">
        <v>11.827500000000001</v>
      </c>
      <c r="O1408" s="30">
        <v>12.9025</v>
      </c>
      <c r="P1408" s="30">
        <v>10.994999999999999</v>
      </c>
      <c r="Q1408" s="30">
        <v>12.73</v>
      </c>
      <c r="R1408" s="31">
        <v>7.6300000000000007E-2</v>
      </c>
    </row>
    <row r="1409" spans="1:18" x14ac:dyDescent="0.2">
      <c r="A1409" s="11">
        <v>46043</v>
      </c>
      <c r="B1409" s="5" t="s">
        <v>240</v>
      </c>
      <c r="C1409" s="10">
        <v>46023</v>
      </c>
      <c r="D1409" s="5" t="s">
        <v>198</v>
      </c>
      <c r="E1409" s="18">
        <v>558.13750000000005</v>
      </c>
      <c r="F1409" s="8">
        <v>322713.7536</v>
      </c>
      <c r="G1409" s="9">
        <v>196711095</v>
      </c>
      <c r="H1409" s="18">
        <v>1E-4</v>
      </c>
      <c r="I1409" s="8">
        <v>8.0000000000000004E-4</v>
      </c>
      <c r="J1409" s="9">
        <v>1</v>
      </c>
      <c r="K1409" s="18">
        <v>558.13760000000002</v>
      </c>
      <c r="L1409" s="8">
        <v>322713.75439999998</v>
      </c>
      <c r="M1409" s="9">
        <v>196711096</v>
      </c>
      <c r="N1409" s="29">
        <v>12.73</v>
      </c>
      <c r="O1409" s="30">
        <v>14.43</v>
      </c>
      <c r="P1409" s="30">
        <v>12.432499999999999</v>
      </c>
      <c r="Q1409" s="30">
        <v>13.78</v>
      </c>
      <c r="R1409" s="31">
        <v>8.2500000000000004E-2</v>
      </c>
    </row>
    <row r="1410" spans="1:18" x14ac:dyDescent="0.2">
      <c r="A1410" s="11">
        <v>46044</v>
      </c>
      <c r="B1410" s="5" t="s">
        <v>243</v>
      </c>
      <c r="C1410" s="10">
        <v>46023</v>
      </c>
      <c r="D1410" s="5" t="s">
        <v>198</v>
      </c>
      <c r="E1410" s="18">
        <v>759.13400000000001</v>
      </c>
      <c r="F1410" s="8">
        <v>929879.18279999995</v>
      </c>
      <c r="G1410" s="9">
        <v>565226786</v>
      </c>
      <c r="H1410" s="18">
        <v>0</v>
      </c>
      <c r="I1410" s="8">
        <v>0</v>
      </c>
      <c r="J1410" s="9">
        <v>0</v>
      </c>
      <c r="K1410" s="18">
        <v>759.13400000000001</v>
      </c>
      <c r="L1410" s="8">
        <v>929879.18279999995</v>
      </c>
      <c r="M1410" s="9">
        <v>565226786</v>
      </c>
      <c r="N1410" s="29">
        <v>13.78</v>
      </c>
      <c r="O1410" s="30">
        <v>14.327500000000001</v>
      </c>
      <c r="P1410" s="30">
        <v>12.907500000000001</v>
      </c>
      <c r="Q1410" s="30">
        <v>13.35</v>
      </c>
      <c r="R1410" s="31">
        <v>-3.1199999999999999E-2</v>
      </c>
    </row>
    <row r="1411" spans="1:18" x14ac:dyDescent="0.2">
      <c r="A1411" s="11">
        <v>46045</v>
      </c>
      <c r="B1411" s="5" t="s">
        <v>241</v>
      </c>
      <c r="C1411" s="10">
        <v>46023</v>
      </c>
      <c r="D1411" s="5" t="s">
        <v>198</v>
      </c>
      <c r="E1411" s="18">
        <v>145.87370000000001</v>
      </c>
      <c r="F1411" s="8">
        <v>44907.554499999998</v>
      </c>
      <c r="G1411" s="9">
        <v>27235174</v>
      </c>
      <c r="H1411" s="18">
        <v>0</v>
      </c>
      <c r="I1411" s="8">
        <v>2.5999999999999999E-3</v>
      </c>
      <c r="J1411" s="9">
        <v>4</v>
      </c>
      <c r="K1411" s="18">
        <v>145.87370000000001</v>
      </c>
      <c r="L1411" s="8">
        <v>44907.557099999998</v>
      </c>
      <c r="M1411" s="9">
        <v>27235178</v>
      </c>
      <c r="N1411" s="29">
        <v>13.35</v>
      </c>
      <c r="O1411" s="30">
        <v>14.432499999999999</v>
      </c>
      <c r="P1411" s="30">
        <v>12.282500000000001</v>
      </c>
      <c r="Q1411" s="30">
        <v>14.19</v>
      </c>
      <c r="R1411" s="31">
        <v>6.2899999999999998E-2</v>
      </c>
    </row>
    <row r="1412" spans="1:18" x14ac:dyDescent="0.2">
      <c r="A1412" s="11">
        <v>46049</v>
      </c>
      <c r="B1412" s="5" t="s">
        <v>242</v>
      </c>
      <c r="C1412" s="10">
        <v>46023</v>
      </c>
      <c r="D1412" s="5" t="s">
        <v>198</v>
      </c>
      <c r="E1412" s="18">
        <v>163.39680000000001</v>
      </c>
      <c r="F1412" s="8">
        <v>59578.041899999997</v>
      </c>
      <c r="G1412" s="9">
        <v>36329577</v>
      </c>
      <c r="H1412" s="18">
        <v>0</v>
      </c>
      <c r="I1412" s="8">
        <v>1E-3</v>
      </c>
      <c r="J1412" s="9">
        <v>1</v>
      </c>
      <c r="K1412" s="18">
        <v>163.39680000000001</v>
      </c>
      <c r="L1412" s="8">
        <v>59578.0429</v>
      </c>
      <c r="M1412" s="9">
        <v>36329578</v>
      </c>
      <c r="N1412" s="29">
        <v>14.192500000000001</v>
      </c>
      <c r="O1412" s="30">
        <v>16.057500000000001</v>
      </c>
      <c r="P1412" s="30">
        <v>13.922499999999999</v>
      </c>
      <c r="Q1412" s="30">
        <v>14.45</v>
      </c>
      <c r="R1412" s="31">
        <v>1.8100000000000002E-2</v>
      </c>
    </row>
    <row r="1413" spans="1:18" x14ac:dyDescent="0.2">
      <c r="A1413" s="11">
        <v>46050</v>
      </c>
      <c r="B1413" s="5" t="s">
        <v>240</v>
      </c>
      <c r="C1413" s="10">
        <v>46023</v>
      </c>
      <c r="D1413" s="5" t="s">
        <v>198</v>
      </c>
      <c r="E1413" s="18">
        <v>467.97890000000001</v>
      </c>
      <c r="F1413" s="8">
        <v>264104.50410000002</v>
      </c>
      <c r="G1413" s="9">
        <v>160185199</v>
      </c>
      <c r="H1413" s="18">
        <v>0</v>
      </c>
      <c r="I1413" s="8">
        <v>6.9999999999999999E-4</v>
      </c>
      <c r="J1413" s="9">
        <v>1</v>
      </c>
      <c r="K1413" s="18">
        <v>467.97890000000001</v>
      </c>
      <c r="L1413" s="8">
        <v>264104.5048</v>
      </c>
      <c r="M1413" s="9">
        <v>160185200</v>
      </c>
      <c r="N1413" s="29">
        <v>14.452500000000001</v>
      </c>
      <c r="O1413" s="30">
        <v>14.51</v>
      </c>
      <c r="P1413" s="30">
        <v>13.44</v>
      </c>
      <c r="Q1413" s="30">
        <v>13.53</v>
      </c>
      <c r="R1413" s="31">
        <v>-6.3799999999999996E-2</v>
      </c>
    </row>
    <row r="1414" spans="1:18" x14ac:dyDescent="0.2">
      <c r="A1414" s="11">
        <v>46051</v>
      </c>
      <c r="B1414" s="5" t="s">
        <v>243</v>
      </c>
      <c r="C1414" s="10">
        <v>46023</v>
      </c>
      <c r="D1414" s="5" t="s">
        <v>198</v>
      </c>
      <c r="E1414" s="18">
        <v>682.78250000000003</v>
      </c>
      <c r="F1414" s="8">
        <v>864365.45010000002</v>
      </c>
      <c r="G1414" s="9">
        <v>523213419</v>
      </c>
      <c r="H1414" s="18">
        <v>0</v>
      </c>
      <c r="I1414" s="8">
        <v>2.8999999999999998E-3</v>
      </c>
      <c r="J1414" s="9">
        <v>4</v>
      </c>
      <c r="K1414" s="18">
        <v>682.78250000000003</v>
      </c>
      <c r="L1414" s="8">
        <v>864365.45299999998</v>
      </c>
      <c r="M1414" s="9">
        <v>523213423</v>
      </c>
      <c r="N1414" s="29">
        <v>13.525</v>
      </c>
      <c r="O1414" s="30">
        <v>14.192500000000001</v>
      </c>
      <c r="P1414" s="30">
        <v>13.0725</v>
      </c>
      <c r="Q1414" s="30">
        <v>13.37</v>
      </c>
      <c r="R1414" s="31">
        <v>-1.15E-2</v>
      </c>
    </row>
    <row r="1415" spans="1:18" x14ac:dyDescent="0.2">
      <c r="A1415" s="11">
        <v>46052</v>
      </c>
      <c r="B1415" s="5" t="s">
        <v>241</v>
      </c>
      <c r="C1415" s="10">
        <v>46023</v>
      </c>
      <c r="D1415" s="5" t="s">
        <v>198</v>
      </c>
      <c r="E1415" s="18">
        <v>138.01849999999999</v>
      </c>
      <c r="F1415" s="8">
        <v>28317.865600000001</v>
      </c>
      <c r="G1415" s="9">
        <v>17099038</v>
      </c>
      <c r="H1415" s="18">
        <v>0</v>
      </c>
      <c r="I1415" s="8">
        <v>0</v>
      </c>
      <c r="J1415" s="9">
        <v>0</v>
      </c>
      <c r="K1415" s="18">
        <v>138.01849999999999</v>
      </c>
      <c r="L1415" s="8">
        <v>28317.865600000001</v>
      </c>
      <c r="M1415" s="9">
        <v>17099038</v>
      </c>
      <c r="N1415" s="29">
        <v>13.37</v>
      </c>
      <c r="O1415" s="30">
        <v>14.23</v>
      </c>
      <c r="P1415" s="30">
        <v>12.8825</v>
      </c>
      <c r="Q1415" s="30">
        <v>13.63</v>
      </c>
      <c r="R1415" s="31">
        <v>1.9400000000000001E-2</v>
      </c>
    </row>
    <row r="1416" spans="1:18" x14ac:dyDescent="0.2">
      <c r="A1416" s="11">
        <v>46054</v>
      </c>
      <c r="B1416" s="5" t="s">
        <v>246</v>
      </c>
      <c r="C1416" s="10">
        <v>46054</v>
      </c>
      <c r="D1416" s="5" t="s">
        <v>198</v>
      </c>
      <c r="E1416" s="18">
        <v>247.8492</v>
      </c>
      <c r="F1416" s="8">
        <v>61650.646699999998</v>
      </c>
      <c r="G1416" s="9">
        <v>37385963</v>
      </c>
      <c r="H1416" s="18">
        <v>0</v>
      </c>
      <c r="I1416" s="8">
        <v>4.7000000000000002E-3</v>
      </c>
      <c r="J1416" s="9">
        <v>6</v>
      </c>
      <c r="K1416" s="18">
        <v>247.8492</v>
      </c>
      <c r="L1416" s="8">
        <v>61650.651400000002</v>
      </c>
      <c r="M1416" s="9">
        <v>37385969</v>
      </c>
      <c r="N1416" s="29">
        <v>13.6325</v>
      </c>
      <c r="O1416" s="30">
        <v>16.112500000000001</v>
      </c>
      <c r="P1416" s="30">
        <v>13.3475</v>
      </c>
      <c r="Q1416" s="30">
        <v>15.1</v>
      </c>
      <c r="R1416" s="31">
        <v>0.1076</v>
      </c>
    </row>
    <row r="1417" spans="1:18" x14ac:dyDescent="0.2">
      <c r="A1417" s="11">
        <v>46055</v>
      </c>
      <c r="B1417" s="5" t="s">
        <v>244</v>
      </c>
      <c r="C1417" s="10">
        <v>46054</v>
      </c>
      <c r="D1417" s="5" t="s">
        <v>198</v>
      </c>
      <c r="E1417" s="18">
        <v>175.43790000000001</v>
      </c>
      <c r="F1417" s="8">
        <v>51443.781600000002</v>
      </c>
      <c r="G1417" s="9">
        <v>31549057</v>
      </c>
      <c r="H1417" s="18">
        <v>0</v>
      </c>
      <c r="I1417" s="8">
        <v>1.2999999999999999E-3</v>
      </c>
      <c r="J1417" s="9">
        <v>2</v>
      </c>
      <c r="K1417" s="18">
        <v>175.43790000000001</v>
      </c>
      <c r="L1417" s="8">
        <v>51443.782899999998</v>
      </c>
      <c r="M1417" s="9">
        <v>31549059</v>
      </c>
      <c r="N1417" s="29">
        <v>15.095000000000001</v>
      </c>
      <c r="O1417" s="30">
        <v>15.5525</v>
      </c>
      <c r="P1417" s="30">
        <v>13.58</v>
      </c>
      <c r="Q1417" s="30">
        <v>13.87</v>
      </c>
      <c r="R1417" s="31">
        <v>-8.1199999999999994E-2</v>
      </c>
    </row>
    <row r="1418" spans="1:18" x14ac:dyDescent="0.2">
      <c r="A1418" s="11">
        <v>46056</v>
      </c>
      <c r="B1418" s="5" t="s">
        <v>242</v>
      </c>
      <c r="C1418" s="10">
        <v>46054</v>
      </c>
      <c r="D1418" s="5" t="s">
        <v>198</v>
      </c>
      <c r="E1418" s="18">
        <v>197.11600000000001</v>
      </c>
      <c r="F1418" s="8">
        <v>63778.405299999999</v>
      </c>
      <c r="G1418" s="9">
        <v>37975027</v>
      </c>
      <c r="H1418" s="18">
        <v>0</v>
      </c>
      <c r="I1418" s="8">
        <v>1.6000000000000001E-3</v>
      </c>
      <c r="J1418" s="9">
        <v>2</v>
      </c>
      <c r="K1418" s="18">
        <v>197.11600000000001</v>
      </c>
      <c r="L1418" s="8">
        <v>63778.406900000002</v>
      </c>
      <c r="M1418" s="9">
        <v>37975029</v>
      </c>
      <c r="N1418" s="29">
        <v>13.865</v>
      </c>
      <c r="O1418" s="30">
        <v>15.465</v>
      </c>
      <c r="P1418" s="30">
        <v>11.85</v>
      </c>
      <c r="Q1418" s="30">
        <v>12.9</v>
      </c>
      <c r="R1418" s="31">
        <v>-6.9599999999999995E-2</v>
      </c>
    </row>
    <row r="1419" spans="1:18" x14ac:dyDescent="0.2">
      <c r="A1419" s="11">
        <v>46057</v>
      </c>
      <c r="B1419" s="5" t="s">
        <v>240</v>
      </c>
      <c r="C1419" s="10">
        <v>46054</v>
      </c>
      <c r="D1419" s="5" t="s">
        <v>198</v>
      </c>
      <c r="E1419" s="18">
        <v>373.94380000000001</v>
      </c>
      <c r="F1419" s="8">
        <v>218719.7426</v>
      </c>
      <c r="G1419" s="9">
        <v>130487983</v>
      </c>
      <c r="H1419" s="18">
        <v>0</v>
      </c>
      <c r="I1419" s="8">
        <v>2.3999999999999998E-3</v>
      </c>
      <c r="J1419" s="9">
        <v>4</v>
      </c>
      <c r="K1419" s="18">
        <v>373.94380000000001</v>
      </c>
      <c r="L1419" s="8">
        <v>218719.745</v>
      </c>
      <c r="M1419" s="9">
        <v>130487987</v>
      </c>
      <c r="N1419" s="29">
        <v>12.895</v>
      </c>
      <c r="O1419" s="30">
        <v>13.145</v>
      </c>
      <c r="P1419" s="30">
        <v>12.06</v>
      </c>
      <c r="Q1419" s="30">
        <v>12.25</v>
      </c>
      <c r="R1419" s="31">
        <v>-0.05</v>
      </c>
    </row>
    <row r="1420" spans="1:18" x14ac:dyDescent="0.2">
      <c r="A1420" s="11">
        <v>46058</v>
      </c>
      <c r="B1420" s="5" t="s">
        <v>243</v>
      </c>
      <c r="C1420" s="10">
        <v>46054</v>
      </c>
      <c r="D1420" s="5" t="s">
        <v>198</v>
      </c>
      <c r="E1420" s="18">
        <v>515.57950000000005</v>
      </c>
      <c r="F1420" s="8">
        <v>768748.88899999997</v>
      </c>
      <c r="G1420" s="9">
        <v>460683400</v>
      </c>
      <c r="H1420" s="18">
        <v>0</v>
      </c>
      <c r="I1420" s="8">
        <v>5.9999999999999995E-4</v>
      </c>
      <c r="J1420" s="9">
        <v>1</v>
      </c>
      <c r="K1420" s="18">
        <v>515.57950000000005</v>
      </c>
      <c r="L1420" s="8">
        <v>768748.88959999999</v>
      </c>
      <c r="M1420" s="9">
        <v>460683401</v>
      </c>
      <c r="N1420" s="29">
        <v>12.2525</v>
      </c>
      <c r="O1420" s="30">
        <v>12.545</v>
      </c>
      <c r="P1420" s="30">
        <v>10.935</v>
      </c>
      <c r="Q1420" s="30">
        <v>12.17</v>
      </c>
      <c r="R1420" s="31">
        <v>-6.7000000000000002E-3</v>
      </c>
    </row>
    <row r="1421" spans="1:18" x14ac:dyDescent="0.2">
      <c r="A1421" s="11">
        <v>46059</v>
      </c>
      <c r="B1421" s="5" t="s">
        <v>241</v>
      </c>
      <c r="C1421" s="10">
        <v>46054</v>
      </c>
      <c r="D1421" s="5" t="s">
        <v>198</v>
      </c>
      <c r="E1421" s="18">
        <v>127.0637</v>
      </c>
      <c r="F1421" s="8">
        <v>37825.32</v>
      </c>
      <c r="G1421" s="9">
        <v>22620480</v>
      </c>
      <c r="H1421" s="18">
        <v>0</v>
      </c>
      <c r="I1421" s="8">
        <v>0</v>
      </c>
      <c r="J1421" s="9">
        <v>0</v>
      </c>
      <c r="K1421" s="18">
        <v>127.0637</v>
      </c>
      <c r="L1421" s="8">
        <v>37825.32</v>
      </c>
      <c r="M1421" s="9">
        <v>22620480</v>
      </c>
      <c r="N1421" s="29">
        <v>12.1675</v>
      </c>
      <c r="O1421" s="30">
        <v>12.345000000000001</v>
      </c>
      <c r="P1421" s="30">
        <v>11.16</v>
      </c>
      <c r="Q1421" s="30">
        <v>11.94</v>
      </c>
      <c r="R1421" s="31">
        <v>-1.8700000000000001E-2</v>
      </c>
    </row>
    <row r="1422" spans="1:18" x14ac:dyDescent="0.2">
      <c r="A1422" s="11">
        <v>46062</v>
      </c>
      <c r="B1422" s="5" t="s">
        <v>244</v>
      </c>
      <c r="C1422" s="10">
        <v>46054</v>
      </c>
      <c r="D1422" s="5" t="s">
        <v>198</v>
      </c>
      <c r="E1422" s="18">
        <v>86.382400000000004</v>
      </c>
      <c r="F1422" s="8">
        <v>33071.003900000003</v>
      </c>
      <c r="G1422" s="9">
        <v>19674257</v>
      </c>
      <c r="H1422" s="18">
        <v>5.0000000000000001E-4</v>
      </c>
      <c r="I1422" s="8">
        <v>2.7400000000000001E-2</v>
      </c>
      <c r="J1422" s="9">
        <v>35</v>
      </c>
      <c r="K1422" s="18">
        <v>86.382900000000006</v>
      </c>
      <c r="L1422" s="8">
        <v>33071.031300000002</v>
      </c>
      <c r="M1422" s="9">
        <v>19674292</v>
      </c>
      <c r="N1422" s="29">
        <v>11.94</v>
      </c>
      <c r="O1422" s="30">
        <v>12.28</v>
      </c>
      <c r="P1422" s="30">
        <v>10.67</v>
      </c>
      <c r="Q1422" s="30">
        <v>12.19</v>
      </c>
      <c r="R1422" s="31">
        <v>2.0899999999999998E-2</v>
      </c>
    </row>
    <row r="1423" spans="1:18" x14ac:dyDescent="0.2">
      <c r="A1423" s="11">
        <v>46063</v>
      </c>
      <c r="B1423" s="5" t="s">
        <v>242</v>
      </c>
      <c r="C1423" s="10">
        <v>46054</v>
      </c>
      <c r="D1423" s="5" t="s">
        <v>198</v>
      </c>
      <c r="E1423" s="18">
        <v>87.977400000000003</v>
      </c>
      <c r="F1423" s="8">
        <v>42343.0861</v>
      </c>
      <c r="G1423" s="9">
        <v>25136441</v>
      </c>
      <c r="H1423" s="18">
        <v>2.9999999999999997E-4</v>
      </c>
      <c r="I1423" s="8">
        <v>8.6E-3</v>
      </c>
      <c r="J1423" s="9">
        <v>10</v>
      </c>
      <c r="K1423" s="18">
        <v>87.977699999999999</v>
      </c>
      <c r="L1423" s="8">
        <v>42343.094700000001</v>
      </c>
      <c r="M1423" s="9">
        <v>25136451</v>
      </c>
      <c r="N1423" s="29">
        <v>12.19</v>
      </c>
      <c r="O1423" s="30">
        <v>12.19</v>
      </c>
      <c r="P1423" s="30">
        <v>10.355</v>
      </c>
      <c r="Q1423" s="30">
        <v>11.67</v>
      </c>
      <c r="R1423" s="31">
        <v>-4.2700000000000002E-2</v>
      </c>
    </row>
    <row r="1424" spans="1:18" x14ac:dyDescent="0.2">
      <c r="A1424" s="11">
        <v>46064</v>
      </c>
      <c r="B1424" s="5" t="s">
        <v>240</v>
      </c>
      <c r="C1424" s="10">
        <v>46054</v>
      </c>
      <c r="D1424" s="5" t="s">
        <v>198</v>
      </c>
      <c r="E1424" s="18">
        <v>259.90780000000001</v>
      </c>
      <c r="F1424" s="8">
        <v>182314.7219</v>
      </c>
      <c r="G1424" s="9">
        <v>108137358</v>
      </c>
      <c r="H1424" s="18">
        <v>2.9999999999999997E-4</v>
      </c>
      <c r="I1424" s="8">
        <v>6.4000000000000003E-3</v>
      </c>
      <c r="J1424" s="9">
        <v>7</v>
      </c>
      <c r="K1424" s="18">
        <v>259.90809999999999</v>
      </c>
      <c r="L1424" s="8">
        <v>182314.72829999999</v>
      </c>
      <c r="M1424" s="9">
        <v>108137365</v>
      </c>
      <c r="N1424" s="29">
        <v>11.664999999999999</v>
      </c>
      <c r="O1424" s="30">
        <v>11.7125</v>
      </c>
      <c r="P1424" s="30">
        <v>10.557499999999999</v>
      </c>
      <c r="Q1424" s="30">
        <v>11.55</v>
      </c>
      <c r="R1424" s="31">
        <v>-9.9000000000000008E-3</v>
      </c>
    </row>
    <row r="1425" spans="1:18" x14ac:dyDescent="0.2">
      <c r="A1425" s="11">
        <v>46065</v>
      </c>
      <c r="B1425" s="5" t="s">
        <v>243</v>
      </c>
      <c r="C1425" s="10">
        <v>46054</v>
      </c>
      <c r="D1425" s="5" t="s">
        <v>198</v>
      </c>
      <c r="E1425" s="18">
        <v>428.13040000000001</v>
      </c>
      <c r="F1425" s="8">
        <v>761382.79220000003</v>
      </c>
      <c r="G1425" s="9">
        <v>454044084</v>
      </c>
      <c r="H1425" s="18">
        <v>0</v>
      </c>
      <c r="I1425" s="8">
        <v>0</v>
      </c>
      <c r="J1425" s="9">
        <v>0</v>
      </c>
      <c r="K1425" s="18">
        <v>428.13040000000001</v>
      </c>
      <c r="L1425" s="8">
        <v>761382.79220000003</v>
      </c>
      <c r="M1425" s="9">
        <v>454044084</v>
      </c>
      <c r="N1425" s="29">
        <v>11.547499999999999</v>
      </c>
      <c r="O1425" s="30">
        <v>12.1075</v>
      </c>
      <c r="P1425" s="30">
        <v>10.8475</v>
      </c>
      <c r="Q1425" s="30">
        <v>11.73</v>
      </c>
      <c r="R1425" s="31">
        <v>1.5800000000000002E-2</v>
      </c>
    </row>
    <row r="1426" spans="1:18" x14ac:dyDescent="0.2">
      <c r="A1426" s="11">
        <v>46066</v>
      </c>
      <c r="B1426" s="5" t="s">
        <v>241</v>
      </c>
      <c r="C1426" s="10">
        <v>46054</v>
      </c>
      <c r="D1426" s="5" t="s">
        <v>198</v>
      </c>
      <c r="E1426" s="18">
        <v>104.2961</v>
      </c>
      <c r="F1426" s="8">
        <v>32133.7209</v>
      </c>
      <c r="G1426" s="9">
        <v>19302018</v>
      </c>
      <c r="H1426" s="18">
        <v>0</v>
      </c>
      <c r="I1426" s="8">
        <v>1.4E-3</v>
      </c>
      <c r="J1426" s="9">
        <v>2</v>
      </c>
      <c r="K1426" s="18">
        <v>104.2961</v>
      </c>
      <c r="L1426" s="8">
        <v>32133.722300000001</v>
      </c>
      <c r="M1426" s="9">
        <v>19302020</v>
      </c>
      <c r="N1426" s="29">
        <v>11.725</v>
      </c>
      <c r="O1426" s="30">
        <v>13.5825</v>
      </c>
      <c r="P1426" s="30">
        <v>10.9625</v>
      </c>
      <c r="Q1426" s="30">
        <v>13.29</v>
      </c>
      <c r="R1426" s="31">
        <v>0.13350000000000001</v>
      </c>
    </row>
    <row r="1427" spans="1:18" x14ac:dyDescent="0.2">
      <c r="A1427" s="11">
        <v>46069</v>
      </c>
      <c r="B1427" s="5" t="s">
        <v>244</v>
      </c>
      <c r="C1427" s="10">
        <v>46054</v>
      </c>
      <c r="D1427" s="5" t="s">
        <v>198</v>
      </c>
      <c r="E1427" s="18">
        <v>113.91630000000001</v>
      </c>
      <c r="F1427" s="8">
        <v>37683.897499999999</v>
      </c>
      <c r="G1427" s="9">
        <v>22654255</v>
      </c>
      <c r="H1427" s="18">
        <v>0</v>
      </c>
      <c r="I1427" s="8">
        <v>1.1000000000000001E-3</v>
      </c>
      <c r="J1427" s="9">
        <v>2</v>
      </c>
      <c r="K1427" s="18">
        <v>113.91630000000001</v>
      </c>
      <c r="L1427" s="8">
        <v>37683.8986</v>
      </c>
      <c r="M1427" s="9">
        <v>22654257</v>
      </c>
      <c r="N1427" s="29">
        <v>13.2925</v>
      </c>
      <c r="O1427" s="30">
        <v>13.8325</v>
      </c>
      <c r="P1427" s="30">
        <v>13.234999999999999</v>
      </c>
      <c r="Q1427" s="30">
        <v>13.33</v>
      </c>
      <c r="R1427" s="31">
        <v>2.8E-3</v>
      </c>
    </row>
    <row r="1428" spans="1:18" x14ac:dyDescent="0.2">
      <c r="A1428" s="11">
        <v>46070</v>
      </c>
      <c r="B1428" s="5" t="s">
        <v>242</v>
      </c>
      <c r="C1428" s="10">
        <v>46054</v>
      </c>
      <c r="D1428" s="5" t="s">
        <v>198</v>
      </c>
      <c r="E1428" s="18">
        <v>112.26860000000001</v>
      </c>
      <c r="F1428" s="8">
        <v>47806.888800000001</v>
      </c>
      <c r="G1428" s="9">
        <v>28640184</v>
      </c>
      <c r="H1428" s="18">
        <v>1E-4</v>
      </c>
      <c r="I1428" s="8">
        <v>3.7000000000000002E-3</v>
      </c>
      <c r="J1428" s="9">
        <v>5</v>
      </c>
      <c r="K1428" s="18">
        <v>112.2687</v>
      </c>
      <c r="L1428" s="8">
        <v>47806.892500000002</v>
      </c>
      <c r="M1428" s="9">
        <v>28640189</v>
      </c>
      <c r="N1428" s="29">
        <v>13.33</v>
      </c>
      <c r="O1428" s="30">
        <v>13.477499999999999</v>
      </c>
      <c r="P1428" s="30">
        <v>11.625</v>
      </c>
      <c r="Q1428" s="30">
        <v>12.67</v>
      </c>
      <c r="R1428" s="31">
        <v>-4.9500000000000002E-2</v>
      </c>
    </row>
    <row r="1429" spans="1:18" x14ac:dyDescent="0.2">
      <c r="A1429" s="11">
        <v>46071</v>
      </c>
      <c r="B1429" s="5" t="s">
        <v>240</v>
      </c>
      <c r="C1429" s="10">
        <v>46054</v>
      </c>
      <c r="D1429" s="5" t="s">
        <v>198</v>
      </c>
      <c r="E1429" s="18">
        <v>313.91930000000002</v>
      </c>
      <c r="F1429" s="8">
        <v>202565.0791</v>
      </c>
      <c r="G1429" s="9">
        <v>121287581</v>
      </c>
      <c r="H1429" s="18">
        <v>1E-4</v>
      </c>
      <c r="I1429" s="8">
        <v>4.4999999999999997E-3</v>
      </c>
      <c r="J1429" s="9">
        <v>6</v>
      </c>
      <c r="K1429" s="18">
        <v>313.9194</v>
      </c>
      <c r="L1429" s="8">
        <v>202565.08360000001</v>
      </c>
      <c r="M1429" s="9">
        <v>121287587</v>
      </c>
      <c r="N1429" s="29">
        <v>12.672499999999999</v>
      </c>
      <c r="O1429" s="30">
        <v>12.7675</v>
      </c>
      <c r="P1429" s="30">
        <v>11.352499999999999</v>
      </c>
      <c r="Q1429" s="30">
        <v>12.22</v>
      </c>
      <c r="R1429" s="31">
        <v>-3.5700000000000003E-2</v>
      </c>
    </row>
    <row r="1430" spans="1:18" x14ac:dyDescent="0.2">
      <c r="A1430" s="11">
        <v>46072</v>
      </c>
      <c r="B1430" s="5" t="s">
        <v>243</v>
      </c>
      <c r="C1430" s="10">
        <v>46054</v>
      </c>
      <c r="D1430" s="5" t="s">
        <v>198</v>
      </c>
      <c r="E1430" s="18">
        <v>593.10339999999997</v>
      </c>
      <c r="F1430" s="8">
        <v>868524.66</v>
      </c>
      <c r="G1430" s="9">
        <v>522288476</v>
      </c>
      <c r="H1430" s="18">
        <v>0</v>
      </c>
      <c r="I1430" s="8">
        <v>2.5999999999999999E-3</v>
      </c>
      <c r="J1430" s="9">
        <v>4</v>
      </c>
      <c r="K1430" s="18">
        <v>593.10339999999997</v>
      </c>
      <c r="L1430" s="8">
        <v>868524.66260000004</v>
      </c>
      <c r="M1430" s="9">
        <v>522288480</v>
      </c>
      <c r="N1430" s="29">
        <v>12.2225</v>
      </c>
      <c r="O1430" s="30">
        <v>13.68</v>
      </c>
      <c r="P1430" s="30">
        <v>9.73</v>
      </c>
      <c r="Q1430" s="30">
        <v>13.46</v>
      </c>
      <c r="R1430" s="31">
        <v>0.1012</v>
      </c>
    </row>
    <row r="1431" spans="1:18" x14ac:dyDescent="0.2">
      <c r="A1431" s="11">
        <v>46073</v>
      </c>
      <c r="B1431" s="5" t="s">
        <v>241</v>
      </c>
      <c r="C1431" s="10">
        <v>46054</v>
      </c>
      <c r="D1431" s="5" t="s">
        <v>198</v>
      </c>
      <c r="E1431" s="18">
        <v>147.4615</v>
      </c>
      <c r="F1431" s="8">
        <v>39344.733399999997</v>
      </c>
      <c r="G1431" s="9">
        <v>23651608</v>
      </c>
      <c r="H1431" s="18">
        <v>1E-4</v>
      </c>
      <c r="I1431" s="8">
        <v>4.4999999999999997E-3</v>
      </c>
      <c r="J1431" s="9">
        <v>6</v>
      </c>
      <c r="K1431" s="18">
        <v>147.4616</v>
      </c>
      <c r="L1431" s="8">
        <v>39344.7379</v>
      </c>
      <c r="M1431" s="9">
        <v>23651614</v>
      </c>
      <c r="N1431" s="29">
        <v>13.46</v>
      </c>
      <c r="O1431" s="30">
        <v>14.782500000000001</v>
      </c>
      <c r="P1431" s="30">
        <v>13.095000000000001</v>
      </c>
      <c r="Q1431" s="30">
        <v>14.36</v>
      </c>
      <c r="R1431" s="31">
        <v>6.6900000000000001E-2</v>
      </c>
    </row>
    <row r="1432" spans="1:18" x14ac:dyDescent="0.2">
      <c r="A1432" s="11">
        <v>46076</v>
      </c>
      <c r="B1432" s="5" t="s">
        <v>244</v>
      </c>
      <c r="C1432" s="10">
        <v>46054</v>
      </c>
      <c r="D1432" s="5" t="s">
        <v>198</v>
      </c>
      <c r="E1432" s="18">
        <v>119.6611</v>
      </c>
      <c r="F1432" s="8">
        <v>36068.710500000001</v>
      </c>
      <c r="G1432" s="9">
        <v>21618696</v>
      </c>
      <c r="H1432" s="18">
        <v>1E-4</v>
      </c>
      <c r="I1432" s="8">
        <v>5.1999999999999998E-3</v>
      </c>
      <c r="J1432" s="9">
        <v>7</v>
      </c>
      <c r="K1432" s="18">
        <v>119.66119999999999</v>
      </c>
      <c r="L1432" s="8">
        <v>36068.715700000001</v>
      </c>
      <c r="M1432" s="9">
        <v>21618703</v>
      </c>
      <c r="N1432" s="29">
        <v>14.362500000000001</v>
      </c>
      <c r="O1432" s="30">
        <v>14.477499999999999</v>
      </c>
      <c r="P1432" s="30">
        <v>12.772500000000001</v>
      </c>
      <c r="Q1432" s="30">
        <v>14.17</v>
      </c>
      <c r="R1432" s="31">
        <v>-1.34E-2</v>
      </c>
    </row>
    <row r="1433" spans="1:18" x14ac:dyDescent="0.2">
      <c r="A1433" s="11">
        <v>46077</v>
      </c>
      <c r="B1433" s="5" t="s">
        <v>242</v>
      </c>
      <c r="C1433" s="10">
        <v>46054</v>
      </c>
      <c r="D1433" s="5" t="s">
        <v>198</v>
      </c>
      <c r="E1433" s="18">
        <v>126.402</v>
      </c>
      <c r="F1433" s="8">
        <v>47582.138599999998</v>
      </c>
      <c r="G1433" s="9">
        <v>28721854</v>
      </c>
      <c r="H1433" s="18">
        <v>2.9999999999999997E-4</v>
      </c>
      <c r="I1433" s="8">
        <v>1.3100000000000001E-2</v>
      </c>
      <c r="J1433" s="9">
        <v>14</v>
      </c>
      <c r="K1433" s="18">
        <v>126.4023</v>
      </c>
      <c r="L1433" s="8">
        <v>47582.151700000002</v>
      </c>
      <c r="M1433" s="9">
        <v>28721868</v>
      </c>
      <c r="N1433" s="29">
        <v>14.1675</v>
      </c>
      <c r="O1433" s="30">
        <v>14.9475</v>
      </c>
      <c r="P1433" s="30">
        <v>12.3475</v>
      </c>
      <c r="Q1433" s="30">
        <v>14.15</v>
      </c>
      <c r="R1433" s="31">
        <v>-1.1999999999999999E-3</v>
      </c>
    </row>
    <row r="1434" spans="1:18" x14ac:dyDescent="0.2">
      <c r="A1434" s="11">
        <v>46078</v>
      </c>
      <c r="B1434" s="5" t="s">
        <v>240</v>
      </c>
      <c r="C1434" s="10">
        <v>46054</v>
      </c>
      <c r="D1434" s="5" t="s">
        <v>198</v>
      </c>
      <c r="E1434" s="18">
        <v>410.17669999999998</v>
      </c>
      <c r="F1434" s="8">
        <v>234459.41810000001</v>
      </c>
      <c r="G1434" s="9">
        <v>141678803</v>
      </c>
      <c r="H1434" s="18">
        <v>5.9999999999999995E-4</v>
      </c>
      <c r="I1434" s="8">
        <v>2.2599999999999999E-2</v>
      </c>
      <c r="J1434" s="9">
        <v>25</v>
      </c>
      <c r="K1434" s="18">
        <v>410.1773</v>
      </c>
      <c r="L1434" s="8">
        <v>234459.44070000001</v>
      </c>
      <c r="M1434" s="9">
        <v>141678828</v>
      </c>
      <c r="N1434" s="29">
        <v>14.15</v>
      </c>
      <c r="O1434" s="30">
        <v>14.15</v>
      </c>
      <c r="P1434" s="30">
        <v>12.8375</v>
      </c>
      <c r="Q1434" s="30">
        <v>13.49</v>
      </c>
      <c r="R1434" s="31">
        <v>-4.6600000000000003E-2</v>
      </c>
    </row>
    <row r="1435" spans="1:18" x14ac:dyDescent="0.2">
      <c r="A1435" s="11">
        <v>46079</v>
      </c>
      <c r="B1435" s="5" t="s">
        <v>243</v>
      </c>
      <c r="C1435" s="10">
        <v>46054</v>
      </c>
      <c r="D1435" s="5" t="s">
        <v>198</v>
      </c>
      <c r="E1435" s="18">
        <v>657.20730000000003</v>
      </c>
      <c r="F1435" s="8">
        <v>892217.96070000005</v>
      </c>
      <c r="G1435" s="9">
        <v>540360343</v>
      </c>
      <c r="H1435" s="18">
        <v>2.0000000000000001E-4</v>
      </c>
      <c r="I1435" s="8">
        <v>1.18E-2</v>
      </c>
      <c r="J1435" s="9">
        <v>17</v>
      </c>
      <c r="K1435" s="18">
        <v>657.20749999999998</v>
      </c>
      <c r="L1435" s="8">
        <v>892217.97250000003</v>
      </c>
      <c r="M1435" s="9">
        <v>540360360</v>
      </c>
      <c r="N1435" s="29">
        <v>13.487500000000001</v>
      </c>
      <c r="O1435" s="30">
        <v>13.605</v>
      </c>
      <c r="P1435" s="30">
        <v>11.8125</v>
      </c>
      <c r="Q1435" s="30">
        <v>13.06</v>
      </c>
      <c r="R1435" s="31">
        <v>-3.1699999999999999E-2</v>
      </c>
    </row>
    <row r="1436" spans="1:18" x14ac:dyDescent="0.2">
      <c r="A1436" s="11">
        <v>46080</v>
      </c>
      <c r="B1436" s="5" t="s">
        <v>241</v>
      </c>
      <c r="C1436" s="10">
        <v>46054</v>
      </c>
      <c r="D1436" s="5" t="s">
        <v>198</v>
      </c>
      <c r="E1436" s="18">
        <v>122.8342</v>
      </c>
      <c r="F1436" s="8">
        <v>33741.1967</v>
      </c>
      <c r="G1436" s="9">
        <v>20579844</v>
      </c>
      <c r="H1436" s="18">
        <v>2.9999999999999997E-4</v>
      </c>
      <c r="I1436" s="8">
        <v>1.2800000000000001E-2</v>
      </c>
      <c r="J1436" s="9">
        <v>18</v>
      </c>
      <c r="K1436" s="18">
        <v>122.83450000000001</v>
      </c>
      <c r="L1436" s="8">
        <v>33741.209499999997</v>
      </c>
      <c r="M1436" s="9">
        <v>20579862</v>
      </c>
      <c r="N1436" s="29">
        <v>13.0625</v>
      </c>
      <c r="O1436" s="30">
        <v>14.035</v>
      </c>
      <c r="P1436" s="30">
        <v>11.2</v>
      </c>
      <c r="Q1436" s="30">
        <v>13.7</v>
      </c>
      <c r="R1436" s="31">
        <v>4.8800000000000003E-2</v>
      </c>
    </row>
    <row r="1437" spans="1:18" x14ac:dyDescent="0.2">
      <c r="A1437" s="11">
        <v>46083</v>
      </c>
      <c r="B1437" s="5" t="s">
        <v>244</v>
      </c>
      <c r="C1437" s="10">
        <v>46082</v>
      </c>
      <c r="D1437" s="5" t="s">
        <v>198</v>
      </c>
      <c r="E1437" s="18">
        <v>179.49090000000001</v>
      </c>
      <c r="F1437" s="8">
        <v>50254.297599999998</v>
      </c>
      <c r="G1437" s="9">
        <v>31235653</v>
      </c>
      <c r="H1437" s="18">
        <v>0</v>
      </c>
      <c r="I1437" s="8">
        <v>4.4999999999999997E-3</v>
      </c>
      <c r="J1437" s="9">
        <v>7</v>
      </c>
      <c r="K1437" s="18">
        <v>179.49090000000001</v>
      </c>
      <c r="L1437" s="8">
        <v>50254.302100000001</v>
      </c>
      <c r="M1437" s="9">
        <v>31235660</v>
      </c>
      <c r="N1437" s="29">
        <v>13.702500000000001</v>
      </c>
      <c r="O1437" s="30">
        <v>17.8125</v>
      </c>
      <c r="P1437" s="30">
        <v>12.824999999999999</v>
      </c>
      <c r="Q1437" s="30">
        <v>17.13</v>
      </c>
      <c r="R1437" s="31">
        <v>0.25009999999999999</v>
      </c>
    </row>
    <row r="1438" spans="1:18" x14ac:dyDescent="0.2">
      <c r="A1438" s="11">
        <v>46085</v>
      </c>
      <c r="B1438" s="5" t="s">
        <v>240</v>
      </c>
      <c r="C1438" s="10">
        <v>46082</v>
      </c>
      <c r="D1438" s="5" t="s">
        <v>198</v>
      </c>
      <c r="E1438" s="18">
        <v>528.28200000000004</v>
      </c>
      <c r="F1438" s="8">
        <v>176566.84779999999</v>
      </c>
      <c r="G1438" s="9">
        <v>111483952</v>
      </c>
      <c r="H1438" s="18">
        <v>2.0000000000000001E-4</v>
      </c>
      <c r="I1438" s="8">
        <v>1.41E-2</v>
      </c>
      <c r="J1438" s="9">
        <v>20</v>
      </c>
      <c r="K1438" s="18">
        <v>528.28219999999999</v>
      </c>
      <c r="L1438" s="8">
        <v>176566.86189999999</v>
      </c>
      <c r="M1438" s="9">
        <v>111483972</v>
      </c>
      <c r="N1438" s="29">
        <v>17.13</v>
      </c>
      <c r="O1438" s="30">
        <v>21.3675</v>
      </c>
      <c r="P1438" s="30">
        <v>16.967500000000001</v>
      </c>
      <c r="Q1438" s="30">
        <v>21.14</v>
      </c>
      <c r="R1438" s="31">
        <v>0.2341</v>
      </c>
    </row>
    <row r="1439" spans="1:18" x14ac:dyDescent="0.2">
      <c r="A1439" s="11">
        <v>46086</v>
      </c>
      <c r="B1439" s="5" t="s">
        <v>243</v>
      </c>
      <c r="C1439" s="10">
        <v>46082</v>
      </c>
      <c r="D1439" s="5" t="s">
        <v>198</v>
      </c>
      <c r="E1439" s="18">
        <v>828.16899999999998</v>
      </c>
      <c r="F1439" s="8">
        <v>996489.85219999996</v>
      </c>
      <c r="G1439" s="9">
        <v>625900100</v>
      </c>
      <c r="H1439" s="18">
        <v>1E-4</v>
      </c>
      <c r="I1439" s="8">
        <v>8.8999999999999999E-3</v>
      </c>
      <c r="J1439" s="9">
        <v>11</v>
      </c>
      <c r="K1439" s="18">
        <v>828.16909999999996</v>
      </c>
      <c r="L1439" s="8">
        <v>996489.86109999998</v>
      </c>
      <c r="M1439" s="9">
        <v>625900111</v>
      </c>
      <c r="N1439" s="29">
        <v>21.14</v>
      </c>
      <c r="O1439" s="30">
        <v>21.14</v>
      </c>
      <c r="P1439" s="30">
        <v>17.302499999999998</v>
      </c>
      <c r="Q1439" s="30">
        <v>17.86</v>
      </c>
      <c r="R1439" s="31">
        <v>-0.1552</v>
      </c>
    </row>
    <row r="1440" spans="1:18" x14ac:dyDescent="0.2">
      <c r="A1440" s="11">
        <v>46087</v>
      </c>
      <c r="B1440" s="5" t="s">
        <v>241</v>
      </c>
      <c r="C1440" s="10">
        <v>46082</v>
      </c>
      <c r="D1440" s="5" t="s">
        <v>198</v>
      </c>
      <c r="E1440" s="18">
        <v>135.21950000000001</v>
      </c>
      <c r="F1440" s="8">
        <v>23537.713199999998</v>
      </c>
      <c r="G1440" s="9">
        <v>14703915</v>
      </c>
      <c r="H1440" s="18">
        <v>1E-4</v>
      </c>
      <c r="I1440" s="8">
        <v>3.8999999999999998E-3</v>
      </c>
      <c r="J1440" s="9">
        <v>5</v>
      </c>
      <c r="K1440" s="18">
        <v>135.21960000000001</v>
      </c>
      <c r="L1440" s="8">
        <v>23537.717100000002</v>
      </c>
      <c r="M1440" s="9">
        <v>14703920</v>
      </c>
      <c r="N1440" s="29">
        <v>17.857500000000002</v>
      </c>
      <c r="O1440" s="30">
        <v>20.142499999999998</v>
      </c>
      <c r="P1440" s="30">
        <v>17.197500000000002</v>
      </c>
      <c r="Q1440" s="30">
        <v>19.88</v>
      </c>
      <c r="R1440" s="31">
        <v>0.1133</v>
      </c>
    </row>
    <row r="1441" spans="1:18" x14ac:dyDescent="0.2">
      <c r="A1441" s="11">
        <v>46090</v>
      </c>
      <c r="B1441" s="5" t="s">
        <v>244</v>
      </c>
      <c r="C1441" s="10">
        <v>46082</v>
      </c>
      <c r="D1441" s="5" t="s">
        <v>198</v>
      </c>
      <c r="E1441" s="18">
        <v>164.19630000000001</v>
      </c>
      <c r="F1441" s="8">
        <v>24612.204000000002</v>
      </c>
      <c r="G1441" s="9">
        <v>15691652</v>
      </c>
      <c r="H1441" s="18">
        <v>0</v>
      </c>
      <c r="I1441" s="8">
        <v>2.8E-3</v>
      </c>
      <c r="J1441" s="9">
        <v>5</v>
      </c>
      <c r="K1441" s="18">
        <v>164.19630000000001</v>
      </c>
      <c r="L1441" s="8">
        <v>24612.2068</v>
      </c>
      <c r="M1441" s="9">
        <v>15691657</v>
      </c>
      <c r="N1441" s="29">
        <v>19.88</v>
      </c>
      <c r="O1441" s="30">
        <v>24.4925</v>
      </c>
      <c r="P1441" s="30">
        <v>19.217500000000001</v>
      </c>
      <c r="Q1441" s="30">
        <v>23.36</v>
      </c>
      <c r="R1441" s="31">
        <v>0.17510000000000001</v>
      </c>
    </row>
    <row r="1442" spans="1:18" x14ac:dyDescent="0.2">
      <c r="A1442" s="11">
        <v>46091</v>
      </c>
      <c r="B1442" s="5" t="s">
        <v>242</v>
      </c>
      <c r="C1442" s="10">
        <v>46082</v>
      </c>
      <c r="D1442" s="5" t="s">
        <v>198</v>
      </c>
      <c r="E1442" s="18">
        <v>127.06059999999999</v>
      </c>
      <c r="F1442" s="8">
        <v>35588.859199999999</v>
      </c>
      <c r="G1442" s="9">
        <v>22710548</v>
      </c>
      <c r="H1442" s="18">
        <v>1E-4</v>
      </c>
      <c r="I1442" s="8">
        <v>6.1000000000000004E-3</v>
      </c>
      <c r="J1442" s="9">
        <v>7</v>
      </c>
      <c r="K1442" s="18">
        <v>127.0607</v>
      </c>
      <c r="L1442" s="8">
        <v>35588.865299999998</v>
      </c>
      <c r="M1442" s="9">
        <v>22710555</v>
      </c>
      <c r="N1442" s="29">
        <v>23.362500000000001</v>
      </c>
      <c r="O1442" s="30">
        <v>23.362500000000001</v>
      </c>
      <c r="P1442" s="30">
        <v>18.7775</v>
      </c>
      <c r="Q1442" s="30">
        <v>18.91</v>
      </c>
      <c r="R1442" s="31">
        <v>-0.19059999999999999</v>
      </c>
    </row>
    <row r="1443" spans="1:18" x14ac:dyDescent="0.2">
      <c r="A1443" s="11">
        <v>46092</v>
      </c>
      <c r="B1443" s="5" t="s">
        <v>240</v>
      </c>
      <c r="C1443" s="10">
        <v>46082</v>
      </c>
      <c r="D1443" s="5" t="s">
        <v>198</v>
      </c>
      <c r="E1443" s="18">
        <v>480.35770000000002</v>
      </c>
      <c r="F1443" s="8">
        <v>180492.73560000001</v>
      </c>
      <c r="G1443" s="9">
        <v>116367477</v>
      </c>
      <c r="H1443" s="18">
        <v>2.0000000000000001E-4</v>
      </c>
      <c r="I1443" s="8">
        <v>7.1999999999999998E-3</v>
      </c>
      <c r="J1443" s="9">
        <v>10</v>
      </c>
      <c r="K1443" s="18">
        <v>480.35789999999997</v>
      </c>
      <c r="L1443" s="8">
        <v>180492.74280000001</v>
      </c>
      <c r="M1443" s="9">
        <v>116367487</v>
      </c>
      <c r="N1443" s="29">
        <v>18.905000000000001</v>
      </c>
      <c r="O1443" s="30">
        <v>21.385000000000002</v>
      </c>
      <c r="P1443" s="30">
        <v>17.239999999999998</v>
      </c>
      <c r="Q1443" s="30">
        <v>21.06</v>
      </c>
      <c r="R1443" s="31">
        <v>0.114</v>
      </c>
    </row>
    <row r="1444" spans="1:18" x14ac:dyDescent="0.2">
      <c r="A1444" s="11">
        <v>46093</v>
      </c>
      <c r="B1444" s="5" t="s">
        <v>243</v>
      </c>
      <c r="C1444" s="10">
        <v>46082</v>
      </c>
      <c r="D1444" s="5" t="s">
        <v>198</v>
      </c>
      <c r="E1444" s="18">
        <v>778.91179999999997</v>
      </c>
      <c r="F1444" s="8">
        <v>860528.59</v>
      </c>
      <c r="G1444" s="9">
        <v>562728553</v>
      </c>
      <c r="H1444" s="18">
        <v>1E-4</v>
      </c>
      <c r="I1444" s="8">
        <v>4.5999999999999999E-3</v>
      </c>
      <c r="J1444" s="9">
        <v>6</v>
      </c>
      <c r="K1444" s="18">
        <v>778.91189999999995</v>
      </c>
      <c r="L1444" s="8">
        <v>860528.59459999995</v>
      </c>
      <c r="M1444" s="9">
        <v>562728559</v>
      </c>
      <c r="N1444" s="29">
        <v>21.0625</v>
      </c>
      <c r="O1444" s="30">
        <v>22.355</v>
      </c>
      <c r="P1444" s="30">
        <v>20.822500000000002</v>
      </c>
      <c r="Q1444" s="30">
        <v>21.52</v>
      </c>
      <c r="R1444" s="31">
        <v>2.1700000000000001E-2</v>
      </c>
    </row>
    <row r="1445" spans="1:18" x14ac:dyDescent="0.2">
      <c r="A1445" s="11">
        <v>46094</v>
      </c>
      <c r="B1445" s="5" t="s">
        <v>241</v>
      </c>
      <c r="C1445" s="10">
        <v>46082</v>
      </c>
      <c r="D1445" s="5" t="s">
        <v>198</v>
      </c>
      <c r="E1445" s="18">
        <v>132.0479</v>
      </c>
      <c r="F1445" s="8">
        <v>18970.378400000001</v>
      </c>
      <c r="G1445" s="9">
        <v>12486343</v>
      </c>
      <c r="H1445" s="18">
        <v>0</v>
      </c>
      <c r="I1445" s="8">
        <v>3.5000000000000001E-3</v>
      </c>
      <c r="J1445" s="9">
        <v>6</v>
      </c>
      <c r="K1445" s="18">
        <v>132.0479</v>
      </c>
      <c r="L1445" s="8">
        <v>18970.3819</v>
      </c>
      <c r="M1445" s="9">
        <v>12486349</v>
      </c>
      <c r="N1445" s="29">
        <v>21.517499999999998</v>
      </c>
      <c r="O1445" s="30">
        <v>22.8825</v>
      </c>
      <c r="P1445" s="30">
        <v>21.247499999999999</v>
      </c>
      <c r="Q1445" s="30">
        <v>22.65</v>
      </c>
      <c r="R1445" s="31">
        <v>5.2600000000000001E-2</v>
      </c>
    </row>
    <row r="1446" spans="1:18" x14ac:dyDescent="0.2">
      <c r="A1446" s="11">
        <v>46097</v>
      </c>
      <c r="B1446" s="5" t="s">
        <v>244</v>
      </c>
      <c r="C1446" s="10">
        <v>46082</v>
      </c>
      <c r="D1446" s="5" t="s">
        <v>198</v>
      </c>
      <c r="E1446" s="18">
        <v>179.71379999999999</v>
      </c>
      <c r="F1446" s="8">
        <v>33164.908600000002</v>
      </c>
      <c r="G1446" s="9">
        <v>21943551</v>
      </c>
      <c r="H1446" s="18">
        <v>0</v>
      </c>
      <c r="I1446" s="8">
        <v>1.8E-3</v>
      </c>
      <c r="J1446" s="9">
        <v>2</v>
      </c>
      <c r="K1446" s="18">
        <v>179.71379999999999</v>
      </c>
      <c r="L1446" s="8">
        <v>33164.910400000001</v>
      </c>
      <c r="M1446" s="9">
        <v>21943553</v>
      </c>
      <c r="N1446" s="29">
        <v>22.645</v>
      </c>
      <c r="O1446" s="30">
        <v>22.875</v>
      </c>
      <c r="P1446" s="30">
        <v>19.82</v>
      </c>
      <c r="Q1446" s="30">
        <v>21.6</v>
      </c>
      <c r="R1446" s="31">
        <v>-4.6100000000000002E-2</v>
      </c>
    </row>
    <row r="1447" spans="1:18" x14ac:dyDescent="0.2">
      <c r="A1447" s="11">
        <v>46098</v>
      </c>
      <c r="B1447" s="5" t="s">
        <v>242</v>
      </c>
      <c r="C1447" s="10">
        <v>46082</v>
      </c>
      <c r="D1447" s="5" t="s">
        <v>198</v>
      </c>
      <c r="E1447" s="18">
        <v>154.73089999999999</v>
      </c>
      <c r="F1447" s="8">
        <v>45050.853300000002</v>
      </c>
      <c r="G1447" s="9">
        <v>29776518</v>
      </c>
      <c r="H1447" s="18">
        <v>0</v>
      </c>
      <c r="I1447" s="8">
        <v>5.9999999999999995E-4</v>
      </c>
      <c r="J1447" s="9">
        <v>1</v>
      </c>
      <c r="K1447" s="18">
        <v>154.73089999999999</v>
      </c>
      <c r="L1447" s="8">
        <v>45050.853900000002</v>
      </c>
      <c r="M1447" s="9">
        <v>29776519</v>
      </c>
      <c r="N1447" s="29">
        <v>21.602499999999999</v>
      </c>
      <c r="O1447" s="30">
        <v>21.602499999999999</v>
      </c>
      <c r="P1447" s="30">
        <v>19.627500000000001</v>
      </c>
      <c r="Q1447" s="30">
        <v>19.79</v>
      </c>
      <c r="R1447" s="31">
        <v>-8.3900000000000002E-2</v>
      </c>
    </row>
    <row r="1448" spans="1:18" x14ac:dyDescent="0.2">
      <c r="A1448" s="11">
        <v>46099</v>
      </c>
      <c r="B1448" s="5" t="s">
        <v>240</v>
      </c>
      <c r="C1448" s="10">
        <v>46082</v>
      </c>
      <c r="D1448" s="5" t="s">
        <v>198</v>
      </c>
      <c r="E1448" s="18">
        <v>423.67329999999998</v>
      </c>
      <c r="F1448" s="8">
        <v>179592.2525</v>
      </c>
      <c r="G1448" s="9">
        <v>117192146</v>
      </c>
      <c r="H1448" s="18">
        <v>0</v>
      </c>
      <c r="I1448" s="8">
        <v>2.9999999999999997E-4</v>
      </c>
      <c r="J1448" s="9">
        <v>1</v>
      </c>
      <c r="K1448" s="18">
        <v>423.67329999999998</v>
      </c>
      <c r="L1448" s="8">
        <v>179592.25279999999</v>
      </c>
      <c r="M1448" s="9">
        <v>117192147</v>
      </c>
      <c r="N1448" s="29">
        <v>19.79</v>
      </c>
      <c r="O1448" s="30">
        <v>19.79</v>
      </c>
      <c r="P1448" s="30">
        <v>18.592500000000001</v>
      </c>
      <c r="Q1448" s="30">
        <v>18.72</v>
      </c>
      <c r="R1448" s="31">
        <v>-5.4100000000000002E-2</v>
      </c>
    </row>
    <row r="1449" spans="1:18" x14ac:dyDescent="0.2">
      <c r="A1449" s="11">
        <v>46100</v>
      </c>
      <c r="B1449" s="5" t="s">
        <v>243</v>
      </c>
      <c r="C1449" s="10">
        <v>46082</v>
      </c>
      <c r="D1449" s="5" t="s">
        <v>198</v>
      </c>
      <c r="E1449" s="18">
        <v>693.7346</v>
      </c>
      <c r="F1449" s="8">
        <v>765408.74549999996</v>
      </c>
      <c r="G1449" s="9">
        <v>511237978</v>
      </c>
      <c r="H1449" s="18">
        <v>0</v>
      </c>
      <c r="I1449" s="8">
        <v>1.2999999999999999E-3</v>
      </c>
      <c r="J1449" s="9">
        <v>2</v>
      </c>
      <c r="K1449" s="18">
        <v>693.7346</v>
      </c>
      <c r="L1449" s="8">
        <v>765408.74679999996</v>
      </c>
      <c r="M1449" s="9">
        <v>511237980</v>
      </c>
      <c r="N1449" s="29">
        <v>18.7225</v>
      </c>
      <c r="O1449" s="30">
        <v>23.195</v>
      </c>
      <c r="P1449" s="30">
        <v>18.7225</v>
      </c>
      <c r="Q1449" s="30">
        <v>22.8</v>
      </c>
      <c r="R1449" s="31">
        <v>0.21779999999999999</v>
      </c>
    </row>
    <row r="1450" spans="1:18" x14ac:dyDescent="0.2">
      <c r="A1450" s="11">
        <v>46101</v>
      </c>
      <c r="B1450" s="5" t="s">
        <v>241</v>
      </c>
      <c r="C1450" s="10">
        <v>46082</v>
      </c>
      <c r="D1450" s="5" t="s">
        <v>198</v>
      </c>
      <c r="E1450" s="18">
        <v>150.01509999999999</v>
      </c>
      <c r="F1450" s="8">
        <v>24066.597900000001</v>
      </c>
      <c r="G1450" s="9">
        <v>15924022</v>
      </c>
      <c r="H1450" s="18">
        <v>0</v>
      </c>
      <c r="I1450" s="8">
        <v>2.2000000000000001E-3</v>
      </c>
      <c r="J1450" s="9">
        <v>3</v>
      </c>
      <c r="K1450" s="18">
        <v>150.01509999999999</v>
      </c>
      <c r="L1450" s="8">
        <v>24066.6001</v>
      </c>
      <c r="M1450" s="9">
        <v>15924025</v>
      </c>
      <c r="N1450" s="29">
        <v>22.802499999999998</v>
      </c>
      <c r="O1450" s="30">
        <v>23.137499999999999</v>
      </c>
      <c r="P1450" s="30">
        <v>21.684999999999999</v>
      </c>
      <c r="Q1450" s="30">
        <v>22.81</v>
      </c>
      <c r="R1450" s="31">
        <v>2.9999999999999997E-4</v>
      </c>
    </row>
    <row r="1451" spans="1:18" x14ac:dyDescent="0.2">
      <c r="A1451" s="11">
        <v>46104</v>
      </c>
      <c r="B1451" s="5" t="s">
        <v>244</v>
      </c>
      <c r="C1451" s="10">
        <v>46082</v>
      </c>
      <c r="D1451" s="5" t="s">
        <v>198</v>
      </c>
      <c r="E1451" s="18">
        <v>156.18100000000001</v>
      </c>
      <c r="F1451" s="8">
        <v>25076.154500000001</v>
      </c>
      <c r="G1451" s="9">
        <v>17031961</v>
      </c>
      <c r="H1451" s="18">
        <v>0</v>
      </c>
      <c r="I1451" s="8">
        <v>8.9999999999999998E-4</v>
      </c>
      <c r="J1451" s="9">
        <v>2</v>
      </c>
      <c r="K1451" s="18">
        <v>156.18100000000001</v>
      </c>
      <c r="L1451" s="8">
        <v>25076.1554</v>
      </c>
      <c r="M1451" s="9">
        <v>17031963</v>
      </c>
      <c r="N1451" s="29">
        <v>22.8125</v>
      </c>
      <c r="O1451" s="30">
        <v>27.172499999999999</v>
      </c>
      <c r="P1451" s="30">
        <v>22.8125</v>
      </c>
      <c r="Q1451" s="30">
        <v>26.73</v>
      </c>
      <c r="R1451" s="31">
        <v>0.17169999999999999</v>
      </c>
    </row>
    <row r="1452" spans="1:18" x14ac:dyDescent="0.2">
      <c r="A1452" s="11">
        <v>46105</v>
      </c>
      <c r="B1452" s="5" t="s">
        <v>242</v>
      </c>
      <c r="C1452" s="10">
        <v>46082</v>
      </c>
      <c r="D1452" s="5" t="s">
        <v>198</v>
      </c>
      <c r="E1452" s="18">
        <v>215.87610000000001</v>
      </c>
      <c r="F1452" s="8">
        <v>61906.092100000002</v>
      </c>
      <c r="G1452" s="9">
        <v>41800283</v>
      </c>
      <c r="H1452" s="18">
        <v>0</v>
      </c>
      <c r="I1452" s="8">
        <v>0</v>
      </c>
      <c r="J1452" s="9">
        <v>0</v>
      </c>
      <c r="K1452" s="18">
        <v>215.87610000000001</v>
      </c>
      <c r="L1452" s="8">
        <v>61906.092100000002</v>
      </c>
      <c r="M1452" s="9">
        <v>41800283</v>
      </c>
      <c r="N1452" s="29">
        <v>26.73</v>
      </c>
      <c r="O1452" s="30">
        <v>26.73</v>
      </c>
      <c r="P1452" s="30">
        <v>24.63</v>
      </c>
      <c r="Q1452" s="30">
        <v>24.74</v>
      </c>
      <c r="R1452" s="31">
        <v>-7.4399999999999994E-2</v>
      </c>
    </row>
    <row r="1453" spans="1:18" x14ac:dyDescent="0.2">
      <c r="A1453" s="11">
        <v>46106</v>
      </c>
      <c r="B1453" s="5" t="s">
        <v>240</v>
      </c>
      <c r="C1453" s="10">
        <v>46082</v>
      </c>
      <c r="D1453" s="5" t="s">
        <v>198</v>
      </c>
      <c r="E1453" s="18">
        <v>721.96190000000001</v>
      </c>
      <c r="F1453" s="8">
        <v>736574.15170000005</v>
      </c>
      <c r="G1453" s="9">
        <v>487542044</v>
      </c>
      <c r="H1453" s="18">
        <v>0</v>
      </c>
      <c r="I1453" s="8">
        <v>0</v>
      </c>
      <c r="J1453" s="9">
        <v>0</v>
      </c>
      <c r="K1453" s="18">
        <v>721.96190000000001</v>
      </c>
      <c r="L1453" s="8">
        <v>736574.15170000005</v>
      </c>
      <c r="M1453" s="9">
        <v>487542044</v>
      </c>
      <c r="N1453" s="29">
        <v>24.74</v>
      </c>
      <c r="O1453" s="30">
        <v>25.23</v>
      </c>
      <c r="P1453" s="30">
        <v>24.135000000000002</v>
      </c>
      <c r="Q1453" s="30">
        <v>24.64</v>
      </c>
      <c r="R1453" s="31">
        <v>-4.0000000000000001E-3</v>
      </c>
    </row>
    <row r="1454" spans="1:18" x14ac:dyDescent="0.2">
      <c r="A1454" s="11">
        <v>46108</v>
      </c>
      <c r="B1454" s="5" t="s">
        <v>241</v>
      </c>
      <c r="C1454" s="10">
        <v>46082</v>
      </c>
      <c r="D1454" s="5" t="s">
        <v>198</v>
      </c>
      <c r="E1454" s="18">
        <v>100.5294</v>
      </c>
      <c r="F1454" s="8">
        <v>12975.2318</v>
      </c>
      <c r="G1454" s="9">
        <v>8673449</v>
      </c>
      <c r="H1454" s="18">
        <v>0</v>
      </c>
      <c r="I1454" s="8">
        <v>0</v>
      </c>
      <c r="J1454" s="9">
        <v>0</v>
      </c>
      <c r="K1454" s="18">
        <v>100.5294</v>
      </c>
      <c r="L1454" s="8">
        <v>12975.2318</v>
      </c>
      <c r="M1454" s="9">
        <v>8673449</v>
      </c>
      <c r="N1454" s="29">
        <v>24.64</v>
      </c>
      <c r="O1454" s="30">
        <v>27.087499999999999</v>
      </c>
      <c r="P1454" s="30">
        <v>23.385000000000002</v>
      </c>
      <c r="Q1454" s="30">
        <v>26.8</v>
      </c>
      <c r="R1454" s="31">
        <v>8.77E-2</v>
      </c>
    </row>
    <row r="1455" spans="1:18" x14ac:dyDescent="0.2">
      <c r="A1455" s="11">
        <v>46111</v>
      </c>
      <c r="B1455" s="5" t="s">
        <v>244</v>
      </c>
      <c r="C1455" s="10">
        <v>46082</v>
      </c>
      <c r="D1455" s="5" t="s">
        <v>198</v>
      </c>
      <c r="E1455" s="18">
        <v>127.8776</v>
      </c>
      <c r="F1455" s="8">
        <v>23758.652999999998</v>
      </c>
      <c r="G1455" s="9">
        <v>16217500</v>
      </c>
      <c r="H1455" s="18">
        <v>0</v>
      </c>
      <c r="I1455" s="8">
        <v>0</v>
      </c>
      <c r="J1455" s="9">
        <v>0</v>
      </c>
      <c r="K1455" s="18">
        <v>127.8776</v>
      </c>
      <c r="L1455" s="8">
        <v>23758.652999999998</v>
      </c>
      <c r="M1455" s="9">
        <v>16217500</v>
      </c>
      <c r="N1455" s="29">
        <v>26.802499999999998</v>
      </c>
      <c r="O1455" s="30">
        <v>28.907499999999999</v>
      </c>
      <c r="P1455" s="30">
        <v>26.802499999999998</v>
      </c>
      <c r="Q1455" s="30">
        <v>27.89</v>
      </c>
      <c r="R1455" s="31">
        <v>4.0599999999999997E-2</v>
      </c>
    </row>
    <row r="1456" spans="1:18" x14ac:dyDescent="0.2">
      <c r="A1456" s="11">
        <v>46113</v>
      </c>
      <c r="B1456" s="5" t="s">
        <v>240</v>
      </c>
      <c r="C1456" s="10">
        <v>46113</v>
      </c>
      <c r="D1456" s="5" t="s">
        <v>199</v>
      </c>
      <c r="E1456" s="18">
        <v>434.56729999999999</v>
      </c>
      <c r="F1456" s="8">
        <v>153862.65</v>
      </c>
      <c r="G1456" s="9">
        <v>104505127</v>
      </c>
      <c r="H1456" s="18">
        <v>0</v>
      </c>
      <c r="I1456" s="8">
        <v>1.5E-3</v>
      </c>
      <c r="J1456" s="9">
        <v>2</v>
      </c>
      <c r="K1456" s="18">
        <v>434.56729999999999</v>
      </c>
      <c r="L1456" s="8">
        <v>153862.65150000001</v>
      </c>
      <c r="M1456" s="9">
        <v>104505129</v>
      </c>
      <c r="N1456" s="29">
        <v>27.887499999999999</v>
      </c>
      <c r="O1456" s="30">
        <v>27.887499999999999</v>
      </c>
      <c r="P1456" s="30">
        <v>23.647500000000001</v>
      </c>
      <c r="Q1456" s="30">
        <v>25.01</v>
      </c>
      <c r="R1456" s="31">
        <v>-0.1032</v>
      </c>
    </row>
    <row r="1457" spans="1:18" x14ac:dyDescent="0.2">
      <c r="A1457" s="11">
        <v>46114</v>
      </c>
      <c r="B1457" s="5" t="s">
        <v>243</v>
      </c>
      <c r="C1457" s="10">
        <v>46113</v>
      </c>
      <c r="D1457" s="5" t="s">
        <v>199</v>
      </c>
      <c r="E1457" s="18">
        <v>852.11360000000002</v>
      </c>
      <c r="F1457" s="8">
        <v>872889.18149999995</v>
      </c>
      <c r="G1457" s="9">
        <v>601067981</v>
      </c>
      <c r="H1457" s="18">
        <v>0</v>
      </c>
      <c r="I1457" s="8">
        <v>4.0000000000000002E-4</v>
      </c>
      <c r="J1457" s="9">
        <v>1</v>
      </c>
      <c r="K1457" s="18">
        <v>852.11360000000002</v>
      </c>
      <c r="L1457" s="8">
        <v>872889.18189999997</v>
      </c>
      <c r="M1457" s="9">
        <v>601067982</v>
      </c>
      <c r="N1457" s="29">
        <v>25.01</v>
      </c>
      <c r="O1457" s="30">
        <v>26.594999999999999</v>
      </c>
      <c r="P1457" s="30">
        <v>25.01</v>
      </c>
      <c r="Q1457" s="30">
        <v>25.52</v>
      </c>
      <c r="R1457" s="31">
        <v>2.0400000000000001E-2</v>
      </c>
    </row>
    <row r="1458" spans="1:18" x14ac:dyDescent="0.2">
      <c r="A1458" s="11">
        <v>46118</v>
      </c>
      <c r="B1458" s="5" t="s">
        <v>244</v>
      </c>
      <c r="C1458" s="10">
        <v>46113</v>
      </c>
      <c r="D1458" s="5" t="s">
        <v>199</v>
      </c>
      <c r="E1458" s="18">
        <v>163.37039999999999</v>
      </c>
      <c r="F1458" s="8">
        <v>30924.5429</v>
      </c>
      <c r="G1458" s="9">
        <v>20858331</v>
      </c>
      <c r="H1458" s="18">
        <v>0</v>
      </c>
      <c r="I1458" s="8">
        <v>0</v>
      </c>
      <c r="J1458" s="9">
        <v>0</v>
      </c>
      <c r="K1458" s="18">
        <v>163.37039999999999</v>
      </c>
      <c r="L1458" s="8">
        <v>30924.5429</v>
      </c>
      <c r="M1458" s="9">
        <v>20858331</v>
      </c>
      <c r="N1458" s="29">
        <v>25.52</v>
      </c>
      <c r="O1458" s="30">
        <v>26.56</v>
      </c>
      <c r="P1458" s="30">
        <v>25.0825</v>
      </c>
      <c r="Q1458" s="30">
        <v>25.47</v>
      </c>
      <c r="R1458" s="31">
        <v>-2E-3</v>
      </c>
    </row>
    <row r="1459" spans="1:18" x14ac:dyDescent="0.2">
      <c r="A1459" s="11">
        <v>46119</v>
      </c>
      <c r="B1459" s="5" t="s">
        <v>242</v>
      </c>
      <c r="C1459" s="10">
        <v>46113</v>
      </c>
      <c r="D1459" s="5" t="s">
        <v>199</v>
      </c>
      <c r="E1459" s="18">
        <v>142.0635</v>
      </c>
      <c r="F1459" s="8">
        <v>31202.254199999999</v>
      </c>
      <c r="G1459" s="9">
        <v>21078837</v>
      </c>
      <c r="H1459" s="18">
        <v>0</v>
      </c>
      <c r="I1459" s="8">
        <v>2.0999999999999999E-3</v>
      </c>
      <c r="J1459" s="9">
        <v>3</v>
      </c>
      <c r="K1459" s="18">
        <v>142.0635</v>
      </c>
      <c r="L1459" s="8">
        <v>31202.256300000001</v>
      </c>
      <c r="M1459" s="9">
        <v>21078840</v>
      </c>
      <c r="N1459" s="29">
        <v>25.467500000000001</v>
      </c>
      <c r="O1459" s="30">
        <v>26.254999999999999</v>
      </c>
      <c r="P1459" s="30">
        <v>24.545000000000002</v>
      </c>
      <c r="Q1459" s="30">
        <v>24.7</v>
      </c>
      <c r="R1459" s="31">
        <v>-3.0099999999999998E-2</v>
      </c>
    </row>
    <row r="1460" spans="1:18" x14ac:dyDescent="0.2">
      <c r="A1460" s="11">
        <v>46120</v>
      </c>
      <c r="B1460" s="5" t="s">
        <v>240</v>
      </c>
      <c r="C1460" s="10">
        <v>46113</v>
      </c>
      <c r="D1460" s="5" t="s">
        <v>199</v>
      </c>
      <c r="E1460" s="18">
        <v>418.01029999999997</v>
      </c>
      <c r="F1460" s="8">
        <v>165115.22649999999</v>
      </c>
      <c r="G1460" s="9">
        <v>106923050</v>
      </c>
      <c r="H1460" s="18">
        <v>0</v>
      </c>
      <c r="I1460" s="8">
        <v>1.6000000000000001E-3</v>
      </c>
      <c r="J1460" s="9">
        <v>2</v>
      </c>
      <c r="K1460" s="18">
        <v>418.01029999999997</v>
      </c>
      <c r="L1460" s="8">
        <v>165115.22810000001</v>
      </c>
      <c r="M1460" s="9">
        <v>106923052</v>
      </c>
      <c r="N1460" s="29">
        <v>24.695</v>
      </c>
      <c r="O1460" s="30">
        <v>24.695</v>
      </c>
      <c r="P1460" s="30">
        <v>19.305</v>
      </c>
      <c r="Q1460" s="30">
        <v>19.7</v>
      </c>
      <c r="R1460" s="31">
        <v>-0.20230000000000001</v>
      </c>
    </row>
    <row r="1461" spans="1:18" x14ac:dyDescent="0.2">
      <c r="A1461" s="11">
        <v>46121</v>
      </c>
      <c r="B1461" s="5" t="s">
        <v>243</v>
      </c>
      <c r="C1461" s="10">
        <v>46113</v>
      </c>
      <c r="D1461" s="5" t="s">
        <v>199</v>
      </c>
      <c r="E1461" s="18">
        <v>777.64390000000003</v>
      </c>
      <c r="F1461" s="8">
        <v>858874.96810000006</v>
      </c>
      <c r="G1461" s="9">
        <v>558800400</v>
      </c>
      <c r="H1461" s="18">
        <v>0</v>
      </c>
      <c r="I1461" s="8">
        <v>8.9999999999999998E-4</v>
      </c>
      <c r="J1461" s="9">
        <v>2</v>
      </c>
      <c r="K1461" s="18">
        <v>777.64390000000003</v>
      </c>
      <c r="L1461" s="8">
        <v>858874.96900000004</v>
      </c>
      <c r="M1461" s="9">
        <v>558800402</v>
      </c>
      <c r="N1461" s="29">
        <v>19.697500000000002</v>
      </c>
      <c r="O1461" s="30">
        <v>20.942499999999999</v>
      </c>
      <c r="P1461" s="30">
        <v>19.172499999999999</v>
      </c>
      <c r="Q1461" s="30">
        <v>20.43</v>
      </c>
      <c r="R1461" s="31">
        <v>3.7199999999999997E-2</v>
      </c>
    </row>
    <row r="1462" spans="1:18" x14ac:dyDescent="0.2">
      <c r="A1462" s="11">
        <v>46122</v>
      </c>
      <c r="B1462" s="5" t="s">
        <v>241</v>
      </c>
      <c r="C1462" s="10">
        <v>46113</v>
      </c>
      <c r="D1462" s="5" t="s">
        <v>199</v>
      </c>
      <c r="E1462" s="18">
        <v>100.6454</v>
      </c>
      <c r="F1462" s="8">
        <v>19818.6204</v>
      </c>
      <c r="G1462" s="9">
        <v>12791421</v>
      </c>
      <c r="H1462" s="18">
        <v>0</v>
      </c>
      <c r="I1462" s="8">
        <v>0</v>
      </c>
      <c r="J1462" s="9">
        <v>0</v>
      </c>
      <c r="K1462" s="18">
        <v>100.6454</v>
      </c>
      <c r="L1462" s="8">
        <v>19818.6204</v>
      </c>
      <c r="M1462" s="9">
        <v>12791421</v>
      </c>
      <c r="N1462" s="29">
        <v>20.427499999999998</v>
      </c>
      <c r="O1462" s="30">
        <v>20.427499999999998</v>
      </c>
      <c r="P1462" s="30">
        <v>18.37</v>
      </c>
      <c r="Q1462" s="30">
        <v>18.850000000000001</v>
      </c>
      <c r="R1462" s="31">
        <v>-7.7200000000000005E-2</v>
      </c>
    </row>
    <row r="1463" spans="1:18" x14ac:dyDescent="0.2">
      <c r="A1463" s="11">
        <v>46125</v>
      </c>
      <c r="B1463" s="5" t="s">
        <v>244</v>
      </c>
      <c r="C1463" s="10">
        <v>46113</v>
      </c>
      <c r="D1463" s="5" t="s">
        <v>199</v>
      </c>
      <c r="E1463" s="18">
        <v>119.14660000000001</v>
      </c>
      <c r="F1463" s="8">
        <v>29860.192800000001</v>
      </c>
      <c r="G1463" s="9">
        <v>19453474</v>
      </c>
      <c r="H1463" s="18">
        <v>0</v>
      </c>
      <c r="I1463" s="8">
        <v>2.0999999999999999E-3</v>
      </c>
      <c r="J1463" s="9">
        <v>4</v>
      </c>
      <c r="K1463" s="18">
        <v>119.14660000000001</v>
      </c>
      <c r="L1463" s="8">
        <v>29860.194899999999</v>
      </c>
      <c r="M1463" s="9">
        <v>19453478</v>
      </c>
      <c r="N1463" s="29">
        <v>18.850000000000001</v>
      </c>
      <c r="O1463" s="30">
        <v>21.5075</v>
      </c>
      <c r="P1463" s="30">
        <v>18.182500000000001</v>
      </c>
      <c r="Q1463" s="30">
        <v>20.5</v>
      </c>
      <c r="R1463" s="31">
        <v>8.7499999999999994E-2</v>
      </c>
    </row>
    <row r="1464" spans="1:18" x14ac:dyDescent="0.2">
      <c r="A1464" s="11">
        <v>46127</v>
      </c>
      <c r="B1464" s="5" t="s">
        <v>240</v>
      </c>
      <c r="C1464" s="10">
        <v>46113</v>
      </c>
      <c r="D1464" s="5" t="s">
        <v>199</v>
      </c>
      <c r="E1464" s="18">
        <v>347.5609</v>
      </c>
      <c r="F1464" s="8">
        <v>155402.32089999999</v>
      </c>
      <c r="G1464" s="9">
        <v>99616646</v>
      </c>
      <c r="H1464" s="18">
        <v>0</v>
      </c>
      <c r="I1464" s="8">
        <v>0</v>
      </c>
      <c r="J1464" s="9">
        <v>0</v>
      </c>
      <c r="K1464" s="18">
        <v>347.5609</v>
      </c>
      <c r="L1464" s="8">
        <v>155402.32089999999</v>
      </c>
      <c r="M1464" s="9">
        <v>99616646</v>
      </c>
      <c r="N1464" s="29">
        <v>20.5</v>
      </c>
      <c r="O1464" s="30">
        <v>20.5</v>
      </c>
      <c r="P1464" s="30">
        <v>17.337499999999999</v>
      </c>
      <c r="Q1464" s="30">
        <v>18.670000000000002</v>
      </c>
      <c r="R1464" s="31">
        <v>-8.9300000000000004E-2</v>
      </c>
    </row>
    <row r="1465" spans="1:18" x14ac:dyDescent="0.2">
      <c r="A1465" s="11">
        <v>46128</v>
      </c>
      <c r="B1465" s="5" t="s">
        <v>243</v>
      </c>
      <c r="C1465" s="10">
        <v>46113</v>
      </c>
      <c r="D1465" s="5" t="s">
        <v>199</v>
      </c>
      <c r="E1465" s="18">
        <v>697.35180000000003</v>
      </c>
      <c r="F1465" s="8">
        <v>849704.35809999995</v>
      </c>
      <c r="G1465" s="9">
        <v>543725765</v>
      </c>
      <c r="H1465" s="18">
        <v>0</v>
      </c>
      <c r="I1465" s="8">
        <v>6.9999999999999999E-4</v>
      </c>
      <c r="J1465" s="9">
        <v>1</v>
      </c>
      <c r="K1465" s="18">
        <v>697.35180000000003</v>
      </c>
      <c r="L1465" s="8">
        <v>849704.35880000005</v>
      </c>
      <c r="M1465" s="9">
        <v>543725766</v>
      </c>
      <c r="N1465" s="29">
        <v>18.6675</v>
      </c>
      <c r="O1465" s="30">
        <v>18.6675</v>
      </c>
      <c r="P1465" s="30">
        <v>16.8325</v>
      </c>
      <c r="Q1465" s="30">
        <v>18.09</v>
      </c>
      <c r="R1465" s="31">
        <v>-3.09E-2</v>
      </c>
    </row>
    <row r="1466" spans="1:18" x14ac:dyDescent="0.2">
      <c r="A1466" s="11">
        <v>46129</v>
      </c>
      <c r="B1466" s="5" t="s">
        <v>241</v>
      </c>
      <c r="C1466" s="10">
        <v>46113</v>
      </c>
      <c r="D1466" s="5" t="s">
        <v>199</v>
      </c>
      <c r="E1466" s="18">
        <v>90.918000000000006</v>
      </c>
      <c r="F1466" s="8">
        <v>19467.513900000002</v>
      </c>
      <c r="G1466" s="9">
        <v>12372661</v>
      </c>
      <c r="H1466" s="18">
        <v>0</v>
      </c>
      <c r="I1466" s="8">
        <v>2.2000000000000001E-3</v>
      </c>
      <c r="J1466" s="9">
        <v>4</v>
      </c>
      <c r="K1466" s="18">
        <v>90.918000000000006</v>
      </c>
      <c r="L1466" s="8">
        <v>19467.516100000001</v>
      </c>
      <c r="M1466" s="9">
        <v>12372665</v>
      </c>
      <c r="N1466" s="29">
        <v>18.085000000000001</v>
      </c>
      <c r="O1466" s="30">
        <v>18.47</v>
      </c>
      <c r="P1466" s="30">
        <v>16.592500000000001</v>
      </c>
      <c r="Q1466" s="30">
        <v>17.21</v>
      </c>
      <c r="R1466" s="31">
        <v>-4.8399999999999999E-2</v>
      </c>
    </row>
    <row r="1467" spans="1:18" x14ac:dyDescent="0.2">
      <c r="A1467" s="11">
        <v>46132</v>
      </c>
      <c r="B1467" s="5" t="s">
        <v>244</v>
      </c>
      <c r="C1467" s="10">
        <v>46113</v>
      </c>
      <c r="D1467" s="5" t="s">
        <v>199</v>
      </c>
      <c r="E1467" s="18">
        <v>118.9799</v>
      </c>
      <c r="F1467" s="8">
        <v>28202.6705</v>
      </c>
      <c r="G1467" s="9">
        <v>17896225</v>
      </c>
      <c r="H1467" s="18">
        <v>0</v>
      </c>
      <c r="I1467" s="8">
        <v>5.9999999999999995E-4</v>
      </c>
      <c r="J1467" s="9">
        <v>1</v>
      </c>
      <c r="K1467" s="18">
        <v>118.9799</v>
      </c>
      <c r="L1467" s="8">
        <v>28202.6711</v>
      </c>
      <c r="M1467" s="9">
        <v>17896226</v>
      </c>
      <c r="N1467" s="29">
        <v>17.204999999999998</v>
      </c>
      <c r="O1467" s="30">
        <v>19.010000000000002</v>
      </c>
      <c r="P1467" s="30">
        <v>16.48</v>
      </c>
      <c r="Q1467" s="30">
        <v>18.79</v>
      </c>
      <c r="R1467" s="31">
        <v>9.2100000000000001E-2</v>
      </c>
    </row>
    <row r="1468" spans="1:18" x14ac:dyDescent="0.2">
      <c r="A1468" s="11">
        <v>46133</v>
      </c>
      <c r="B1468" s="5" t="s">
        <v>242</v>
      </c>
      <c r="C1468" s="10">
        <v>46113</v>
      </c>
      <c r="D1468" s="5" t="s">
        <v>199</v>
      </c>
      <c r="E1468" s="18">
        <v>89.945599999999999</v>
      </c>
      <c r="F1468" s="8">
        <v>28700.226900000001</v>
      </c>
      <c r="G1468" s="9">
        <v>18211742</v>
      </c>
      <c r="H1468" s="18">
        <v>0</v>
      </c>
      <c r="I1468" s="8">
        <v>1E-3</v>
      </c>
      <c r="J1468" s="9">
        <v>2</v>
      </c>
      <c r="K1468" s="18">
        <v>89.945599999999999</v>
      </c>
      <c r="L1468" s="8">
        <v>28700.227900000002</v>
      </c>
      <c r="M1468" s="9">
        <v>18211744</v>
      </c>
      <c r="N1468" s="29">
        <v>18.79</v>
      </c>
      <c r="O1468" s="30">
        <v>18.79</v>
      </c>
      <c r="P1468" s="30">
        <v>17.452500000000001</v>
      </c>
      <c r="Q1468" s="30">
        <v>17.53</v>
      </c>
      <c r="R1468" s="31">
        <v>-6.7100000000000007E-2</v>
      </c>
    </row>
    <row r="1469" spans="1:18" x14ac:dyDescent="0.2">
      <c r="A1469" s="11">
        <v>46134</v>
      </c>
      <c r="B1469" s="5" t="s">
        <v>240</v>
      </c>
      <c r="C1469" s="10">
        <v>46113</v>
      </c>
      <c r="D1469" s="5" t="s">
        <v>199</v>
      </c>
      <c r="E1469" s="18">
        <v>332.7002</v>
      </c>
      <c r="F1469" s="8">
        <v>144037.9509</v>
      </c>
      <c r="G1469" s="9">
        <v>91347206</v>
      </c>
      <c r="H1469" s="18">
        <v>1E-4</v>
      </c>
      <c r="I1469" s="8">
        <v>4.0000000000000001E-3</v>
      </c>
      <c r="J1469" s="9">
        <v>5</v>
      </c>
      <c r="K1469" s="18">
        <v>332.70030000000003</v>
      </c>
      <c r="L1469" s="8">
        <v>144037.95490000001</v>
      </c>
      <c r="M1469" s="9">
        <v>91347211</v>
      </c>
      <c r="N1469" s="29">
        <v>17.532499999999999</v>
      </c>
      <c r="O1469" s="30">
        <v>18.73</v>
      </c>
      <c r="P1469" s="30">
        <v>17.245000000000001</v>
      </c>
      <c r="Q1469" s="30">
        <v>18.3</v>
      </c>
      <c r="R1469" s="31">
        <v>4.3799999999999999E-2</v>
      </c>
    </row>
    <row r="1470" spans="1:18" x14ac:dyDescent="0.2">
      <c r="A1470" s="11">
        <v>46135</v>
      </c>
      <c r="B1470" s="5" t="s">
        <v>243</v>
      </c>
      <c r="C1470" s="10">
        <v>46113</v>
      </c>
      <c r="D1470" s="5" t="s">
        <v>199</v>
      </c>
      <c r="E1470" s="18">
        <v>570.47839999999997</v>
      </c>
      <c r="F1470" s="8">
        <v>782249.7463</v>
      </c>
      <c r="G1470" s="9">
        <v>501768646</v>
      </c>
      <c r="H1470" s="18">
        <v>0</v>
      </c>
      <c r="I1470" s="8">
        <v>1.1999999999999999E-3</v>
      </c>
      <c r="J1470" s="9">
        <v>1</v>
      </c>
      <c r="K1470" s="18">
        <v>570.47839999999997</v>
      </c>
      <c r="L1470" s="8">
        <v>782249.74750000006</v>
      </c>
      <c r="M1470" s="9">
        <v>501768647</v>
      </c>
      <c r="N1470" s="29">
        <v>18.3</v>
      </c>
      <c r="O1470" s="30">
        <v>19.12</v>
      </c>
      <c r="P1470" s="30">
        <v>17.489999999999998</v>
      </c>
      <c r="Q1470" s="30">
        <v>18.59</v>
      </c>
      <c r="R1470" s="31">
        <v>1.5800000000000002E-2</v>
      </c>
    </row>
    <row r="1471" spans="1:18" x14ac:dyDescent="0.2">
      <c r="A1471" s="11">
        <v>46136</v>
      </c>
      <c r="B1471" s="5" t="s">
        <v>241</v>
      </c>
      <c r="C1471" s="10">
        <v>46113</v>
      </c>
      <c r="D1471" s="5" t="s">
        <v>199</v>
      </c>
      <c r="E1471" s="18">
        <v>93.316699999999997</v>
      </c>
      <c r="F1471" s="8">
        <v>19908.322199999999</v>
      </c>
      <c r="G1471" s="9">
        <v>12881509</v>
      </c>
      <c r="H1471" s="18">
        <v>1E-4</v>
      </c>
      <c r="I1471" s="8">
        <v>3.5999999999999999E-3</v>
      </c>
      <c r="J1471" s="9">
        <v>6</v>
      </c>
      <c r="K1471" s="18">
        <v>93.316800000000001</v>
      </c>
      <c r="L1471" s="8">
        <v>19908.325799999999</v>
      </c>
      <c r="M1471" s="9">
        <v>12881515</v>
      </c>
      <c r="N1471" s="29">
        <v>18.59</v>
      </c>
      <c r="O1471" s="30">
        <v>19.895</v>
      </c>
      <c r="P1471" s="30">
        <v>18.0625</v>
      </c>
      <c r="Q1471" s="30">
        <v>19.71</v>
      </c>
      <c r="R1471" s="31">
        <v>6.0199999999999997E-2</v>
      </c>
    </row>
    <row r="1472" spans="1:18" x14ac:dyDescent="0.2">
      <c r="A1472" s="11">
        <v>46139</v>
      </c>
      <c r="B1472" s="5" t="s">
        <v>244</v>
      </c>
      <c r="C1472" s="10">
        <v>46113</v>
      </c>
      <c r="D1472" s="5" t="s">
        <v>199</v>
      </c>
      <c r="E1472" s="18">
        <v>88.922700000000006</v>
      </c>
      <c r="F1472" s="8">
        <v>23513.9293</v>
      </c>
      <c r="G1472" s="9">
        <v>15183666</v>
      </c>
      <c r="H1472" s="18">
        <v>0</v>
      </c>
      <c r="I1472" s="8">
        <v>1.6000000000000001E-3</v>
      </c>
      <c r="J1472" s="9">
        <v>2</v>
      </c>
      <c r="K1472" s="18">
        <v>88.922700000000006</v>
      </c>
      <c r="L1472" s="8">
        <v>23513.930899999999</v>
      </c>
      <c r="M1472" s="9">
        <v>15183668</v>
      </c>
      <c r="N1472" s="29">
        <v>19.712499999999999</v>
      </c>
      <c r="O1472" s="30">
        <v>19.712499999999999</v>
      </c>
      <c r="P1472" s="30">
        <v>18.27</v>
      </c>
      <c r="Q1472" s="30">
        <v>18.38</v>
      </c>
      <c r="R1472" s="31">
        <v>-6.7599999999999993E-2</v>
      </c>
    </row>
    <row r="1473" spans="1:18" x14ac:dyDescent="0.2">
      <c r="A1473" s="11">
        <v>46140</v>
      </c>
      <c r="B1473" s="5" t="s">
        <v>242</v>
      </c>
      <c r="C1473" s="10">
        <v>46113</v>
      </c>
      <c r="D1473" s="5" t="s">
        <v>199</v>
      </c>
      <c r="E1473" s="18">
        <v>93.008799999999994</v>
      </c>
      <c r="F1473" s="8">
        <v>35003.493300000002</v>
      </c>
      <c r="G1473" s="9">
        <v>22661173</v>
      </c>
      <c r="H1473" s="18">
        <v>0</v>
      </c>
      <c r="I1473" s="8">
        <v>1.1999999999999999E-3</v>
      </c>
      <c r="J1473" s="9">
        <v>1</v>
      </c>
      <c r="K1473" s="18">
        <v>93.008799999999994</v>
      </c>
      <c r="L1473" s="8">
        <v>35003.494500000001</v>
      </c>
      <c r="M1473" s="9">
        <v>22661174</v>
      </c>
      <c r="N1473" s="29">
        <v>18.377500000000001</v>
      </c>
      <c r="O1473" s="30">
        <v>18.407499999999999</v>
      </c>
      <c r="P1473" s="30">
        <v>17.267499999999998</v>
      </c>
      <c r="Q1473" s="30">
        <v>18.05</v>
      </c>
      <c r="R1473" s="31">
        <v>-1.78E-2</v>
      </c>
    </row>
    <row r="1474" spans="1:18" x14ac:dyDescent="0.2">
      <c r="A1474" s="11">
        <v>46141</v>
      </c>
      <c r="B1474" s="5" t="s">
        <v>240</v>
      </c>
      <c r="C1474" s="10">
        <v>46113</v>
      </c>
      <c r="D1474" s="5" t="s">
        <v>199</v>
      </c>
      <c r="E1474" s="18">
        <v>370.8261</v>
      </c>
      <c r="F1474" s="8">
        <v>180258.2886</v>
      </c>
      <c r="G1474" s="9">
        <v>115741733</v>
      </c>
      <c r="H1474" s="18">
        <v>0</v>
      </c>
      <c r="I1474" s="8">
        <v>1.9E-3</v>
      </c>
      <c r="J1474" s="9">
        <v>3</v>
      </c>
      <c r="K1474" s="18">
        <v>370.8261</v>
      </c>
      <c r="L1474" s="8">
        <v>180258.2905</v>
      </c>
      <c r="M1474" s="9">
        <v>115741736</v>
      </c>
      <c r="N1474" s="29">
        <v>18.047499999999999</v>
      </c>
      <c r="O1474" s="30">
        <v>18.047499999999999</v>
      </c>
      <c r="P1474" s="30">
        <v>16.75</v>
      </c>
      <c r="Q1474" s="30">
        <v>17.440000000000001</v>
      </c>
      <c r="R1474" s="31">
        <v>-3.3700000000000001E-2</v>
      </c>
    </row>
    <row r="1475" spans="1:18" x14ac:dyDescent="0.2">
      <c r="A1475" s="11">
        <v>46142</v>
      </c>
      <c r="B1475" s="5" t="s">
        <v>243</v>
      </c>
      <c r="C1475" s="10">
        <v>46113</v>
      </c>
      <c r="D1475" s="5" t="s">
        <v>199</v>
      </c>
      <c r="E1475" s="18">
        <v>727.41909999999996</v>
      </c>
      <c r="F1475" s="8">
        <v>948636.01619999995</v>
      </c>
      <c r="G1475" s="9">
        <v>615092046</v>
      </c>
      <c r="H1475" s="18">
        <v>1E-4</v>
      </c>
      <c r="I1475" s="8">
        <v>4.1000000000000003E-3</v>
      </c>
      <c r="J1475" s="9">
        <v>5</v>
      </c>
      <c r="K1475" s="18">
        <v>727.41920000000005</v>
      </c>
      <c r="L1475" s="8">
        <v>948636.02029999997</v>
      </c>
      <c r="M1475" s="9">
        <v>615092051</v>
      </c>
      <c r="N1475" s="29">
        <v>17.4375</v>
      </c>
      <c r="O1475" s="30">
        <v>19.48</v>
      </c>
      <c r="P1475" s="30">
        <v>17.184999999999999</v>
      </c>
      <c r="Q1475" s="30">
        <v>18.46</v>
      </c>
      <c r="R1475" s="31">
        <v>5.8599999999999999E-2</v>
      </c>
    </row>
    <row r="1476" spans="1:18" x14ac:dyDescent="0.2">
      <c r="A1476" s="11">
        <v>46146</v>
      </c>
      <c r="B1476" s="5" t="s">
        <v>244</v>
      </c>
      <c r="C1476" s="10">
        <v>46143</v>
      </c>
      <c r="D1476" s="5" t="s">
        <v>199</v>
      </c>
      <c r="E1476" s="18">
        <v>149.88390000000001</v>
      </c>
      <c r="F1476" s="8">
        <v>37363.234199999999</v>
      </c>
      <c r="G1476" s="9">
        <v>24022500</v>
      </c>
      <c r="H1476" s="18">
        <v>1E-4</v>
      </c>
      <c r="I1476" s="8">
        <v>1.43E-2</v>
      </c>
      <c r="J1476" s="9">
        <v>22</v>
      </c>
      <c r="K1476" s="18">
        <v>149.88399999999999</v>
      </c>
      <c r="L1476" s="8">
        <v>37363.248500000002</v>
      </c>
      <c r="M1476" s="9">
        <v>24022522</v>
      </c>
      <c r="N1476" s="29">
        <v>18.46</v>
      </c>
      <c r="O1476" s="30">
        <v>18.875</v>
      </c>
      <c r="P1476" s="30">
        <v>16.747499999999999</v>
      </c>
      <c r="Q1476" s="30">
        <v>18.3</v>
      </c>
      <c r="R1476" s="31">
        <v>-8.6999999999999994E-3</v>
      </c>
    </row>
    <row r="1477" spans="1:18" x14ac:dyDescent="0.2">
      <c r="A1477" s="11">
        <v>46147</v>
      </c>
      <c r="B1477" s="5" t="s">
        <v>242</v>
      </c>
      <c r="C1477" s="10">
        <v>46143</v>
      </c>
      <c r="D1477" s="5" t="s">
        <v>199</v>
      </c>
      <c r="E1477" s="18">
        <v>119.77849999999999</v>
      </c>
      <c r="F1477" s="8">
        <v>41283.455499999996</v>
      </c>
      <c r="G1477" s="9">
        <v>26683548</v>
      </c>
      <c r="H1477" s="18">
        <v>1E-4</v>
      </c>
      <c r="I1477" s="8">
        <v>3.3999999999999998E-3</v>
      </c>
      <c r="J1477" s="9">
        <v>5</v>
      </c>
      <c r="K1477" s="18">
        <v>119.7786</v>
      </c>
      <c r="L1477" s="8">
        <v>41283.458899999998</v>
      </c>
      <c r="M1477" s="9">
        <v>26683553</v>
      </c>
      <c r="N1477" s="29">
        <v>18.3</v>
      </c>
      <c r="O1477" s="30">
        <v>18.842500000000001</v>
      </c>
      <c r="P1477" s="30">
        <v>17.712499999999999</v>
      </c>
      <c r="Q1477" s="30">
        <v>17.91</v>
      </c>
      <c r="R1477" s="31">
        <v>-2.1299999999999999E-2</v>
      </c>
    </row>
    <row r="1478" spans="1:18" x14ac:dyDescent="0.2">
      <c r="A1478" s="11">
        <v>46148</v>
      </c>
      <c r="B1478" s="5" t="s">
        <v>240</v>
      </c>
      <c r="C1478" s="10">
        <v>46143</v>
      </c>
      <c r="D1478" s="5" t="s">
        <v>199</v>
      </c>
      <c r="E1478" s="18">
        <v>511.18150000000003</v>
      </c>
      <c r="F1478" s="8">
        <v>241551.8959</v>
      </c>
      <c r="G1478" s="9">
        <v>155515531</v>
      </c>
      <c r="H1478" s="18">
        <v>2.0000000000000001E-4</v>
      </c>
      <c r="I1478" s="8">
        <v>1.2999999999999999E-2</v>
      </c>
      <c r="J1478" s="9">
        <v>20</v>
      </c>
      <c r="K1478" s="18">
        <v>511.18169999999998</v>
      </c>
      <c r="L1478" s="8">
        <v>241551.90890000001</v>
      </c>
      <c r="M1478" s="9">
        <v>155515551</v>
      </c>
      <c r="N1478" s="29">
        <v>17.907499999999999</v>
      </c>
      <c r="O1478" s="30">
        <v>18.077500000000001</v>
      </c>
      <c r="P1478" s="30">
        <v>16.577500000000001</v>
      </c>
      <c r="Q1478" s="30">
        <v>16.68</v>
      </c>
      <c r="R1478" s="31">
        <v>-6.8500000000000005E-2</v>
      </c>
    </row>
    <row r="1479" spans="1:18" x14ac:dyDescent="0.2">
      <c r="A1479" s="11">
        <v>46149</v>
      </c>
      <c r="B1479" s="5" t="s">
        <v>243</v>
      </c>
      <c r="C1479" s="10">
        <v>46143</v>
      </c>
      <c r="D1479" s="5" t="s">
        <v>199</v>
      </c>
      <c r="E1479" s="18">
        <v>762.81859999999995</v>
      </c>
      <c r="F1479" s="8">
        <v>908779.49780000001</v>
      </c>
      <c r="G1479" s="9">
        <v>581757205</v>
      </c>
      <c r="H1479" s="18">
        <v>4.0000000000000002E-4</v>
      </c>
      <c r="I1479" s="8">
        <v>1.7899999999999999E-2</v>
      </c>
      <c r="J1479" s="9">
        <v>24</v>
      </c>
      <c r="K1479" s="18">
        <v>762.81899999999996</v>
      </c>
      <c r="L1479" s="8">
        <v>908779.51569999999</v>
      </c>
      <c r="M1479" s="9">
        <v>581757229</v>
      </c>
      <c r="N1479" s="29">
        <v>16.677499999999998</v>
      </c>
      <c r="O1479" s="30">
        <v>17.195</v>
      </c>
      <c r="P1479" s="30">
        <v>15.1675</v>
      </c>
      <c r="Q1479" s="30">
        <v>16.62</v>
      </c>
      <c r="R1479" s="31">
        <v>-3.3999999999999998E-3</v>
      </c>
    </row>
    <row r="1480" spans="1:18" x14ac:dyDescent="0.2">
      <c r="A1480" s="11">
        <v>46150</v>
      </c>
      <c r="B1480" s="5" t="s">
        <v>241</v>
      </c>
      <c r="C1480" s="10">
        <v>46143</v>
      </c>
      <c r="D1480" s="5" t="s">
        <v>199</v>
      </c>
      <c r="E1480" s="18">
        <v>109.73350000000001</v>
      </c>
      <c r="F1480" s="8">
        <v>23791.993699999999</v>
      </c>
      <c r="G1480" s="9">
        <v>15293131</v>
      </c>
      <c r="H1480" s="18">
        <v>2.0000000000000001E-4</v>
      </c>
      <c r="I1480" s="8">
        <v>9.2999999999999992E-3</v>
      </c>
      <c r="J1480" s="9">
        <v>11</v>
      </c>
      <c r="K1480" s="18">
        <v>109.7337</v>
      </c>
      <c r="L1480" s="8">
        <v>23792.003000000001</v>
      </c>
      <c r="M1480" s="9">
        <v>15293142</v>
      </c>
      <c r="N1480" s="29">
        <v>16.62</v>
      </c>
      <c r="O1480" s="30">
        <v>17.425000000000001</v>
      </c>
      <c r="P1480" s="30">
        <v>16.162500000000001</v>
      </c>
      <c r="Q1480" s="30">
        <v>16.84</v>
      </c>
      <c r="R1480" s="31">
        <v>1.32E-2</v>
      </c>
    </row>
    <row r="1481" spans="1:18" x14ac:dyDescent="0.2">
      <c r="A1481" s="11">
        <v>46153</v>
      </c>
      <c r="B1481" s="5" t="s">
        <v>244</v>
      </c>
      <c r="C1481" s="10">
        <v>46143</v>
      </c>
      <c r="D1481" s="5" t="s">
        <v>199</v>
      </c>
      <c r="E1481" s="18">
        <v>117.12949999999999</v>
      </c>
      <c r="F1481" s="8">
        <v>30438.089199999999</v>
      </c>
      <c r="G1481" s="9">
        <v>19779224</v>
      </c>
      <c r="H1481" s="18">
        <v>1E-4</v>
      </c>
      <c r="I1481" s="8">
        <v>3.8999999999999998E-3</v>
      </c>
      <c r="J1481" s="9">
        <v>6</v>
      </c>
      <c r="K1481" s="18">
        <v>117.1296</v>
      </c>
      <c r="L1481" s="8">
        <v>30438.093099999998</v>
      </c>
      <c r="M1481" s="9">
        <v>19779230</v>
      </c>
      <c r="N1481" s="29">
        <v>16.84</v>
      </c>
      <c r="O1481" s="30">
        <v>18.967500000000001</v>
      </c>
      <c r="P1481" s="30">
        <v>16.84</v>
      </c>
      <c r="Q1481" s="30">
        <v>18.55</v>
      </c>
      <c r="R1481" s="31">
        <v>0.10150000000000001</v>
      </c>
    </row>
    <row r="1482" spans="1:18" x14ac:dyDescent="0.2">
      <c r="A1482" s="11">
        <v>46154</v>
      </c>
      <c r="B1482" s="5" t="s">
        <v>242</v>
      </c>
      <c r="C1482" s="10">
        <v>46143</v>
      </c>
      <c r="D1482" s="5" t="s">
        <v>199</v>
      </c>
      <c r="E1482" s="18">
        <v>120.7882</v>
      </c>
      <c r="F1482" s="8">
        <v>41438.303399999997</v>
      </c>
      <c r="G1482" s="9">
        <v>27319060</v>
      </c>
      <c r="H1482" s="18">
        <v>0</v>
      </c>
      <c r="I1482" s="8">
        <v>6.9999999999999999E-4</v>
      </c>
      <c r="J1482" s="9">
        <v>1</v>
      </c>
      <c r="K1482" s="18">
        <v>120.7882</v>
      </c>
      <c r="L1482" s="8">
        <v>41438.304100000001</v>
      </c>
      <c r="M1482" s="9">
        <v>27319061</v>
      </c>
      <c r="N1482" s="29">
        <v>18.552499999999998</v>
      </c>
      <c r="O1482" s="30">
        <v>19.46</v>
      </c>
      <c r="P1482" s="30">
        <v>17.63</v>
      </c>
      <c r="Q1482" s="30">
        <v>19.28</v>
      </c>
      <c r="R1482" s="31">
        <v>3.9199999999999999E-2</v>
      </c>
    </row>
    <row r="1483" spans="1:18" x14ac:dyDescent="0.2">
      <c r="A1483" s="11">
        <v>46155</v>
      </c>
      <c r="B1483" s="5" t="s">
        <v>240</v>
      </c>
      <c r="C1483" s="10">
        <v>46143</v>
      </c>
      <c r="D1483" s="5" t="s">
        <v>199</v>
      </c>
      <c r="E1483" s="18">
        <v>532.87940000000003</v>
      </c>
      <c r="F1483" s="8">
        <v>221268.7573</v>
      </c>
      <c r="G1483" s="9">
        <v>147641694</v>
      </c>
      <c r="H1483" s="18">
        <v>0</v>
      </c>
      <c r="I1483" s="8">
        <v>4.5999999999999999E-3</v>
      </c>
      <c r="J1483" s="9">
        <v>7</v>
      </c>
      <c r="K1483" s="18">
        <v>532.87940000000003</v>
      </c>
      <c r="L1483" s="8">
        <v>221268.76190000001</v>
      </c>
      <c r="M1483" s="9">
        <v>147641701</v>
      </c>
      <c r="N1483" s="29">
        <v>19.28</v>
      </c>
      <c r="O1483" s="30">
        <v>20.125</v>
      </c>
      <c r="P1483" s="30">
        <v>18.357500000000002</v>
      </c>
      <c r="Q1483" s="30">
        <v>19.43</v>
      </c>
      <c r="R1483" s="31">
        <v>7.7999999999999996E-3</v>
      </c>
    </row>
    <row r="1484" spans="1:18" x14ac:dyDescent="0.2">
      <c r="A1484" s="11">
        <v>46156</v>
      </c>
      <c r="B1484" s="5" t="s">
        <v>243</v>
      </c>
      <c r="C1484" s="10">
        <v>46143</v>
      </c>
      <c r="D1484" s="5" t="s">
        <v>199</v>
      </c>
      <c r="E1484" s="18">
        <v>787.85990000000004</v>
      </c>
      <c r="F1484" s="8">
        <v>889443.80229999998</v>
      </c>
      <c r="G1484" s="9">
        <v>590768216</v>
      </c>
      <c r="H1484" s="18">
        <v>1E-4</v>
      </c>
      <c r="I1484" s="8">
        <v>5.1999999999999998E-3</v>
      </c>
      <c r="J1484" s="9">
        <v>5</v>
      </c>
      <c r="K1484" s="18">
        <v>787.86</v>
      </c>
      <c r="L1484" s="8">
        <v>889443.8075</v>
      </c>
      <c r="M1484" s="9">
        <v>590768221</v>
      </c>
      <c r="N1484" s="29">
        <v>19.425000000000001</v>
      </c>
      <c r="O1484" s="30">
        <v>19.425000000000001</v>
      </c>
      <c r="P1484" s="30">
        <v>18.387499999999999</v>
      </c>
      <c r="Q1484" s="30">
        <v>18.61</v>
      </c>
      <c r="R1484" s="31">
        <v>-4.2000000000000003E-2</v>
      </c>
    </row>
    <row r="1485" spans="1:18" x14ac:dyDescent="0.2">
      <c r="A1485" s="11">
        <v>46157</v>
      </c>
      <c r="B1485" s="5" t="s">
        <v>241</v>
      </c>
      <c r="C1485" s="10">
        <v>46143</v>
      </c>
      <c r="D1485" s="5" t="s">
        <v>199</v>
      </c>
      <c r="E1485" s="18">
        <v>128.9425</v>
      </c>
      <c r="F1485" s="8">
        <v>24908.675599999999</v>
      </c>
      <c r="G1485" s="9">
        <v>16405476</v>
      </c>
      <c r="H1485" s="18">
        <v>0</v>
      </c>
      <c r="I1485" s="8">
        <v>0</v>
      </c>
      <c r="J1485" s="9">
        <v>0</v>
      </c>
      <c r="K1485" s="18">
        <v>128.9425</v>
      </c>
      <c r="L1485" s="8">
        <v>24908.675599999999</v>
      </c>
      <c r="M1485" s="9">
        <v>16405476</v>
      </c>
      <c r="N1485" s="29">
        <v>18.612500000000001</v>
      </c>
      <c r="O1485" s="30">
        <v>19.012499999999999</v>
      </c>
      <c r="P1485" s="30">
        <v>17.422499999999999</v>
      </c>
      <c r="Q1485" s="30">
        <v>18.79</v>
      </c>
      <c r="R1485" s="31">
        <v>9.4999999999999998E-3</v>
      </c>
    </row>
    <row r="1486" spans="1:18" x14ac:dyDescent="0.2">
      <c r="A1486" s="11">
        <v>46160</v>
      </c>
      <c r="B1486" s="5" t="s">
        <v>244</v>
      </c>
      <c r="C1486" s="10">
        <v>46143</v>
      </c>
      <c r="D1486" s="5" t="s">
        <v>199</v>
      </c>
      <c r="E1486" s="18">
        <v>157.73939999999999</v>
      </c>
      <c r="F1486" s="8">
        <v>35776.517200000002</v>
      </c>
      <c r="G1486" s="9">
        <v>23780074</v>
      </c>
      <c r="H1486" s="18">
        <v>0</v>
      </c>
      <c r="I1486" s="8">
        <v>2.7000000000000001E-3</v>
      </c>
      <c r="J1486" s="9">
        <v>3</v>
      </c>
      <c r="K1486" s="18">
        <v>157.73939999999999</v>
      </c>
      <c r="L1486" s="8">
        <v>35776.519899999999</v>
      </c>
      <c r="M1486" s="9">
        <v>23780077</v>
      </c>
      <c r="N1486" s="29">
        <v>18.79</v>
      </c>
      <c r="O1486" s="30">
        <v>20.057500000000001</v>
      </c>
      <c r="P1486" s="30">
        <v>17.72</v>
      </c>
      <c r="Q1486" s="30">
        <v>19.63</v>
      </c>
      <c r="R1486" s="31">
        <v>4.4699999999999997E-2</v>
      </c>
    </row>
    <row r="1487" spans="1:18" x14ac:dyDescent="0.2">
      <c r="A1487" s="11">
        <v>46161</v>
      </c>
      <c r="B1487" s="5" t="s">
        <v>242</v>
      </c>
      <c r="C1487" s="10">
        <v>46143</v>
      </c>
      <c r="D1487" s="5" t="s">
        <v>199</v>
      </c>
      <c r="E1487" s="18">
        <v>115.9833</v>
      </c>
      <c r="F1487" s="8">
        <v>39961.502999999997</v>
      </c>
      <c r="G1487" s="9">
        <v>26464190</v>
      </c>
      <c r="H1487" s="18">
        <v>1E-4</v>
      </c>
      <c r="I1487" s="8">
        <v>3.0999999999999999E-3</v>
      </c>
      <c r="J1487" s="9">
        <v>5</v>
      </c>
      <c r="K1487" s="18">
        <v>115.9834</v>
      </c>
      <c r="L1487" s="8">
        <v>39961.506099999999</v>
      </c>
      <c r="M1487" s="9">
        <v>26464195</v>
      </c>
      <c r="N1487" s="29">
        <v>19.63</v>
      </c>
      <c r="O1487" s="30">
        <v>19.63</v>
      </c>
      <c r="P1487" s="30">
        <v>18.267499999999998</v>
      </c>
      <c r="Q1487" s="30">
        <v>18.68</v>
      </c>
      <c r="R1487" s="31">
        <v>-4.8399999999999999E-2</v>
      </c>
    </row>
    <row r="1488" spans="1:18" x14ac:dyDescent="0.2">
      <c r="A1488" s="11">
        <v>46162</v>
      </c>
      <c r="B1488" s="5" t="s">
        <v>240</v>
      </c>
      <c r="C1488" s="10">
        <v>46143</v>
      </c>
      <c r="D1488" s="5" t="s">
        <v>199</v>
      </c>
      <c r="E1488" s="18">
        <v>423.10050000000001</v>
      </c>
      <c r="F1488" s="8">
        <v>182381.2445</v>
      </c>
      <c r="G1488" s="9">
        <v>121235257</v>
      </c>
      <c r="H1488" s="18">
        <v>0</v>
      </c>
      <c r="I1488" s="8">
        <v>6.9999999999999999E-4</v>
      </c>
      <c r="J1488" s="9">
        <v>1</v>
      </c>
      <c r="K1488" s="18">
        <v>423.10050000000001</v>
      </c>
      <c r="L1488" s="8">
        <v>182381.2452</v>
      </c>
      <c r="M1488" s="9">
        <v>121235258</v>
      </c>
      <c r="N1488" s="29">
        <v>18.675000000000001</v>
      </c>
      <c r="O1488" s="30">
        <v>19.454999999999998</v>
      </c>
      <c r="P1488" s="30">
        <v>18.057500000000001</v>
      </c>
      <c r="Q1488" s="30">
        <v>18.440000000000001</v>
      </c>
      <c r="R1488" s="31">
        <v>-1.26E-2</v>
      </c>
    </row>
    <row r="1489" spans="1:18" x14ac:dyDescent="0.2">
      <c r="A1489" s="11">
        <v>46163</v>
      </c>
      <c r="B1489" s="5" t="s">
        <v>243</v>
      </c>
      <c r="C1489" s="10">
        <v>46143</v>
      </c>
      <c r="D1489" s="5" t="s">
        <v>199</v>
      </c>
      <c r="E1489" s="18">
        <v>666.86770000000001</v>
      </c>
      <c r="F1489" s="8">
        <v>807558.90099999995</v>
      </c>
      <c r="G1489" s="9">
        <v>535516122</v>
      </c>
      <c r="H1489" s="18">
        <v>0</v>
      </c>
      <c r="I1489" s="8">
        <v>1.1999999999999999E-3</v>
      </c>
      <c r="J1489" s="9">
        <v>2</v>
      </c>
      <c r="K1489" s="18">
        <v>666.86770000000001</v>
      </c>
      <c r="L1489" s="8">
        <v>807558.90220000001</v>
      </c>
      <c r="M1489" s="9">
        <v>535516124</v>
      </c>
      <c r="N1489" s="29">
        <v>18.440000000000001</v>
      </c>
      <c r="O1489" s="30">
        <v>18.440000000000001</v>
      </c>
      <c r="P1489" s="30">
        <v>17.425000000000001</v>
      </c>
      <c r="Q1489" s="30">
        <v>17.82</v>
      </c>
      <c r="R1489" s="31">
        <v>-3.3599999999999998E-2</v>
      </c>
    </row>
    <row r="1490" spans="1:18" x14ac:dyDescent="0.2">
      <c r="A1490" s="11">
        <v>46164</v>
      </c>
      <c r="B1490" s="5" t="s">
        <v>241</v>
      </c>
      <c r="C1490" s="10">
        <v>46143</v>
      </c>
      <c r="D1490" s="5" t="s">
        <v>199</v>
      </c>
      <c r="E1490" s="18">
        <v>96.59</v>
      </c>
      <c r="F1490" s="8">
        <v>23188.901900000001</v>
      </c>
      <c r="G1490" s="9">
        <v>15270423</v>
      </c>
      <c r="H1490" s="18">
        <v>0</v>
      </c>
      <c r="I1490" s="8">
        <v>2.2000000000000001E-3</v>
      </c>
      <c r="J1490" s="9">
        <v>4</v>
      </c>
      <c r="K1490" s="18">
        <v>96.59</v>
      </c>
      <c r="L1490" s="8">
        <v>23188.9041</v>
      </c>
      <c r="M1490" s="9">
        <v>15270427</v>
      </c>
      <c r="N1490" s="29">
        <v>17.822500000000002</v>
      </c>
      <c r="O1490" s="30">
        <v>19.024999999999999</v>
      </c>
      <c r="P1490" s="30">
        <v>16.465</v>
      </c>
      <c r="Q1490" s="30">
        <v>17.91</v>
      </c>
      <c r="R1490" s="31">
        <v>4.8999999999999998E-3</v>
      </c>
    </row>
    <row r="1491" spans="1:18" x14ac:dyDescent="0.2">
      <c r="A1491" s="11">
        <v>46167</v>
      </c>
      <c r="B1491" s="5" t="s">
        <v>244</v>
      </c>
      <c r="C1491" s="10">
        <v>46143</v>
      </c>
      <c r="D1491" s="5" t="s">
        <v>199</v>
      </c>
      <c r="E1491" s="18">
        <v>93.458399999999997</v>
      </c>
      <c r="F1491" s="8">
        <v>30533.2006</v>
      </c>
      <c r="G1491" s="9">
        <v>19982281</v>
      </c>
      <c r="H1491" s="18">
        <v>0</v>
      </c>
      <c r="I1491" s="8">
        <v>4.3E-3</v>
      </c>
      <c r="J1491" s="9">
        <v>6</v>
      </c>
      <c r="K1491" s="18">
        <v>93.458399999999997</v>
      </c>
      <c r="L1491" s="8">
        <v>30533.204900000001</v>
      </c>
      <c r="M1491" s="9">
        <v>19982287</v>
      </c>
      <c r="N1491" s="29">
        <v>17.91</v>
      </c>
      <c r="O1491" s="30">
        <v>17.91</v>
      </c>
      <c r="P1491" s="30">
        <v>16.392499999999998</v>
      </c>
      <c r="Q1491" s="30">
        <v>16.7</v>
      </c>
      <c r="R1491" s="31">
        <v>-6.7599999999999993E-2</v>
      </c>
    </row>
    <row r="1492" spans="1:18" x14ac:dyDescent="0.2">
      <c r="A1492" s="11">
        <v>46168</v>
      </c>
      <c r="B1492" s="5" t="s">
        <v>242</v>
      </c>
      <c r="C1492" s="10">
        <v>46143</v>
      </c>
      <c r="D1492" s="5" t="s">
        <v>199</v>
      </c>
      <c r="E1492" s="18">
        <v>103.5573</v>
      </c>
      <c r="F1492" s="8">
        <v>49749.438800000004</v>
      </c>
      <c r="G1492" s="9">
        <v>32526407</v>
      </c>
      <c r="H1492" s="18">
        <v>0</v>
      </c>
      <c r="I1492" s="8">
        <v>2.9999999999999997E-4</v>
      </c>
      <c r="J1492" s="9">
        <v>1</v>
      </c>
      <c r="K1492" s="18">
        <v>103.5573</v>
      </c>
      <c r="L1492" s="8">
        <v>49749.439100000003</v>
      </c>
      <c r="M1492" s="9">
        <v>32526408</v>
      </c>
      <c r="N1492" s="29">
        <v>16.702500000000001</v>
      </c>
      <c r="O1492" s="30">
        <v>16.96</v>
      </c>
      <c r="P1492" s="30">
        <v>15.362500000000001</v>
      </c>
      <c r="Q1492" s="30">
        <v>16.13</v>
      </c>
      <c r="R1492" s="31">
        <v>-3.4299999999999997E-2</v>
      </c>
    </row>
    <row r="1493" spans="1:18" x14ac:dyDescent="0.2">
      <c r="A1493" s="11">
        <v>46169</v>
      </c>
      <c r="B1493" s="5" t="s">
        <v>240</v>
      </c>
      <c r="C1493" s="10">
        <v>46143</v>
      </c>
      <c r="D1493" s="5" t="s">
        <v>199</v>
      </c>
      <c r="E1493" s="18">
        <v>516.601</v>
      </c>
      <c r="F1493" s="8">
        <v>701161.52980000002</v>
      </c>
      <c r="G1493" s="9">
        <v>459712132</v>
      </c>
      <c r="H1493" s="18">
        <v>0</v>
      </c>
      <c r="I1493" s="8">
        <v>1.5E-3</v>
      </c>
      <c r="J1493" s="9">
        <v>2</v>
      </c>
      <c r="K1493" s="18">
        <v>516.601</v>
      </c>
      <c r="L1493" s="8">
        <v>701161.53130000003</v>
      </c>
      <c r="M1493" s="9">
        <v>459712134</v>
      </c>
      <c r="N1493" s="29">
        <v>16.1325</v>
      </c>
      <c r="O1493" s="30">
        <v>16.327500000000001</v>
      </c>
      <c r="P1493" s="30">
        <v>14.6975</v>
      </c>
      <c r="Q1493" s="30">
        <v>14.98</v>
      </c>
      <c r="R1493" s="31">
        <v>-7.1400000000000005E-2</v>
      </c>
    </row>
    <row r="1494" spans="1:18" x14ac:dyDescent="0.2">
      <c r="A1494" s="11">
        <v>46171</v>
      </c>
      <c r="B1494" s="5" t="s">
        <v>241</v>
      </c>
      <c r="C1494" s="10">
        <v>46143</v>
      </c>
      <c r="D1494" s="5" t="s">
        <v>199</v>
      </c>
      <c r="E1494" s="18">
        <v>121.9833</v>
      </c>
      <c r="F1494" s="8">
        <v>29757.0664</v>
      </c>
      <c r="G1494" s="9">
        <v>19562426</v>
      </c>
      <c r="H1494" s="18">
        <v>2.9999999999999997E-4</v>
      </c>
      <c r="I1494" s="8">
        <v>1.35E-2</v>
      </c>
      <c r="J1494" s="9">
        <v>21</v>
      </c>
      <c r="K1494" s="18">
        <v>121.9836</v>
      </c>
      <c r="L1494" s="8">
        <v>29757.079900000001</v>
      </c>
      <c r="M1494" s="9">
        <v>19562447</v>
      </c>
      <c r="N1494" s="29">
        <v>14.9825</v>
      </c>
      <c r="O1494" s="30">
        <v>16.552499999999998</v>
      </c>
      <c r="P1494" s="30">
        <v>14.592499999999999</v>
      </c>
      <c r="Q1494" s="30">
        <v>16.190000000000001</v>
      </c>
      <c r="R1494" s="31">
        <v>8.0600000000000005E-2</v>
      </c>
    </row>
    <row r="1495" spans="1:18" x14ac:dyDescent="0.2">
      <c r="A1495" s="11">
        <v>46174</v>
      </c>
      <c r="B1495" s="5" t="s">
        <v>244</v>
      </c>
      <c r="C1495" s="10">
        <v>46174</v>
      </c>
      <c r="D1495" s="5" t="s">
        <v>199</v>
      </c>
      <c r="E1495" s="18">
        <v>123.00539999999999</v>
      </c>
      <c r="F1495" s="8">
        <v>34026.342799999999</v>
      </c>
      <c r="G1495" s="9">
        <v>22617873</v>
      </c>
      <c r="H1495" s="18">
        <v>1E-4</v>
      </c>
      <c r="I1495" s="8">
        <v>5.0000000000000001E-3</v>
      </c>
      <c r="J1495" s="9">
        <v>7</v>
      </c>
      <c r="K1495" s="18">
        <v>123.0055</v>
      </c>
      <c r="L1495" s="8">
        <v>34026.347800000003</v>
      </c>
      <c r="M1495" s="9">
        <v>22617880</v>
      </c>
      <c r="N1495" s="29">
        <v>16.184999999999999</v>
      </c>
      <c r="O1495" s="30">
        <v>16.9175</v>
      </c>
      <c r="P1495" s="30">
        <v>13.9125</v>
      </c>
      <c r="Q1495" s="30">
        <v>16.54</v>
      </c>
      <c r="R1495" s="31">
        <v>2.1899999999999999E-2</v>
      </c>
    </row>
    <row r="1496" spans="1:18" x14ac:dyDescent="0.2">
      <c r="A1496" s="11">
        <v>46175</v>
      </c>
      <c r="B1496" s="5" t="s">
        <v>242</v>
      </c>
      <c r="C1496" s="10">
        <v>46174</v>
      </c>
      <c r="D1496" s="5" t="s">
        <v>199</v>
      </c>
      <c r="E1496" s="18">
        <v>135.67699999999999</v>
      </c>
      <c r="F1496" s="8">
        <v>51079.216800000002</v>
      </c>
      <c r="G1496" s="9">
        <v>34186552</v>
      </c>
      <c r="H1496" s="18">
        <v>1E-4</v>
      </c>
      <c r="I1496" s="8">
        <v>5.1000000000000004E-3</v>
      </c>
      <c r="J1496" s="9">
        <v>7</v>
      </c>
      <c r="K1496" s="18">
        <v>135.6771</v>
      </c>
      <c r="L1496" s="8">
        <v>51079.221899999997</v>
      </c>
      <c r="M1496" s="9">
        <v>34186559</v>
      </c>
      <c r="N1496" s="29">
        <v>16.5425</v>
      </c>
      <c r="O1496" s="30">
        <v>16.5425</v>
      </c>
      <c r="P1496" s="30">
        <v>15.115</v>
      </c>
      <c r="Q1496" s="30">
        <v>15.36</v>
      </c>
      <c r="R1496" s="31">
        <v>-7.1499999999999994E-2</v>
      </c>
    </row>
    <row r="1497" spans="1:18" x14ac:dyDescent="0.2">
      <c r="A1497" s="11">
        <v>46176</v>
      </c>
      <c r="B1497" s="5" t="s">
        <v>240</v>
      </c>
      <c r="C1497" s="10">
        <v>46174</v>
      </c>
      <c r="D1497" s="5" t="s">
        <v>199</v>
      </c>
      <c r="E1497" s="18">
        <v>561.27829999999994</v>
      </c>
      <c r="F1497" s="8">
        <v>254764.24679999999</v>
      </c>
      <c r="G1497" s="9">
        <v>171183016</v>
      </c>
      <c r="H1497" s="18">
        <v>4.7999999999999996E-3</v>
      </c>
      <c r="I1497" s="8">
        <v>0.16039999999999999</v>
      </c>
      <c r="J1497" s="9">
        <v>221</v>
      </c>
      <c r="K1497" s="18">
        <v>561.28309999999999</v>
      </c>
      <c r="L1497" s="8">
        <v>254764.40719999999</v>
      </c>
      <c r="M1497" s="9">
        <v>171183237</v>
      </c>
      <c r="N1497" s="29">
        <v>15.355</v>
      </c>
      <c r="O1497" s="30">
        <v>16.98</v>
      </c>
      <c r="P1497" s="30">
        <v>14.85</v>
      </c>
      <c r="Q1497" s="30">
        <v>16.28</v>
      </c>
      <c r="R1497" s="31">
        <v>6.0199999999999997E-2</v>
      </c>
    </row>
    <row r="1498" spans="1:18" x14ac:dyDescent="0.2">
      <c r="A1498" s="11">
        <v>46177</v>
      </c>
      <c r="B1498" s="5" t="s">
        <v>243</v>
      </c>
      <c r="C1498" s="10">
        <v>46174</v>
      </c>
      <c r="D1498" s="5" t="s">
        <v>199</v>
      </c>
      <c r="E1498" s="18">
        <v>716.79849999999999</v>
      </c>
      <c r="F1498" s="8">
        <v>841196.09279999998</v>
      </c>
      <c r="G1498" s="9">
        <v>565262823</v>
      </c>
      <c r="H1498" s="18">
        <v>2.0000000000000001E-4</v>
      </c>
      <c r="I1498" s="8">
        <v>9.4999999999999998E-3</v>
      </c>
      <c r="J1498" s="9">
        <v>12</v>
      </c>
      <c r="K1498" s="18">
        <v>716.79870000000005</v>
      </c>
      <c r="L1498" s="8">
        <v>841196.10230000003</v>
      </c>
      <c r="M1498" s="9">
        <v>565262835</v>
      </c>
      <c r="N1498" s="29">
        <v>16.2775</v>
      </c>
      <c r="O1498" s="30">
        <v>16.405000000000001</v>
      </c>
      <c r="P1498" s="30">
        <v>15.53</v>
      </c>
      <c r="Q1498" s="30">
        <v>15.89</v>
      </c>
      <c r="R1498" s="31">
        <v>-2.3800000000000002E-2</v>
      </c>
    </row>
    <row r="1499" spans="1:18" x14ac:dyDescent="0.2">
      <c r="A1499" s="11">
        <v>46178</v>
      </c>
      <c r="B1499" s="5" t="s">
        <v>241</v>
      </c>
      <c r="C1499" s="10">
        <v>46174</v>
      </c>
      <c r="D1499" s="5" t="s">
        <v>199</v>
      </c>
      <c r="E1499" s="18">
        <v>140.08529999999999</v>
      </c>
      <c r="F1499" s="8">
        <v>30493.029299999998</v>
      </c>
      <c r="G1499" s="9">
        <v>20385173</v>
      </c>
      <c r="H1499" s="18">
        <v>2.9999999999999997E-4</v>
      </c>
      <c r="I1499" s="8">
        <v>1.95E-2</v>
      </c>
      <c r="J1499" s="9">
        <v>29</v>
      </c>
      <c r="K1499" s="18">
        <v>140.0856</v>
      </c>
      <c r="L1499" s="8">
        <v>30493.0488</v>
      </c>
      <c r="M1499" s="9">
        <v>20385202</v>
      </c>
      <c r="N1499" s="29">
        <v>15.885</v>
      </c>
      <c r="O1499" s="30">
        <v>16.37</v>
      </c>
      <c r="P1499" s="30">
        <v>13.46</v>
      </c>
      <c r="Q1499" s="30">
        <v>15.79</v>
      </c>
      <c r="R1499" s="31">
        <v>-6.0000000000000001E-3</v>
      </c>
    </row>
    <row r="1500" spans="1:18" x14ac:dyDescent="0.2">
      <c r="A1500" s="11">
        <v>46181</v>
      </c>
      <c r="B1500" s="5" t="s">
        <v>244</v>
      </c>
      <c r="C1500" s="10">
        <v>46174</v>
      </c>
      <c r="D1500" s="5" t="s">
        <v>199</v>
      </c>
      <c r="E1500" s="18">
        <v>113.9427</v>
      </c>
      <c r="F1500" s="8">
        <v>27845.527999999998</v>
      </c>
      <c r="G1500" s="9">
        <v>18761627</v>
      </c>
      <c r="H1500" s="18">
        <v>4.0000000000000002E-4</v>
      </c>
      <c r="I1500" s="8">
        <v>2.1299999999999999E-2</v>
      </c>
      <c r="J1500" s="9">
        <v>26</v>
      </c>
      <c r="K1500" s="18">
        <v>113.9431</v>
      </c>
      <c r="L1500" s="8">
        <v>27845.549299999999</v>
      </c>
      <c r="M1500" s="9">
        <v>18761653</v>
      </c>
      <c r="N1500" s="29">
        <v>15.7875</v>
      </c>
      <c r="O1500" s="30">
        <v>18.440000000000001</v>
      </c>
      <c r="P1500" s="30">
        <v>15.7875</v>
      </c>
      <c r="Q1500" s="30">
        <v>17.03</v>
      </c>
      <c r="R1500" s="31">
        <v>7.8700000000000006E-2</v>
      </c>
    </row>
    <row r="1501" spans="1:18" x14ac:dyDescent="0.2">
      <c r="A1501" s="11">
        <v>46182</v>
      </c>
      <c r="B1501" s="5" t="s">
        <v>242</v>
      </c>
      <c r="C1501" s="10">
        <v>46174</v>
      </c>
      <c r="D1501" s="5" t="s">
        <v>199</v>
      </c>
      <c r="E1501" s="18">
        <v>113.90470000000001</v>
      </c>
      <c r="F1501" s="8">
        <v>40197.554400000001</v>
      </c>
      <c r="G1501" s="9">
        <v>27175786</v>
      </c>
      <c r="H1501" s="18">
        <v>1E-4</v>
      </c>
      <c r="I1501" s="8">
        <v>3.8999999999999998E-3</v>
      </c>
      <c r="J1501" s="9">
        <v>6</v>
      </c>
      <c r="K1501" s="18">
        <v>113.90479999999999</v>
      </c>
      <c r="L1501" s="8">
        <v>40197.558299999997</v>
      </c>
      <c r="M1501" s="9">
        <v>27175792</v>
      </c>
      <c r="N1501" s="29">
        <v>17.0275</v>
      </c>
      <c r="O1501" s="30">
        <v>17.0275</v>
      </c>
      <c r="P1501" s="30">
        <v>15.522500000000001</v>
      </c>
      <c r="Q1501" s="30">
        <v>15.58</v>
      </c>
      <c r="R1501" s="31">
        <v>-8.5000000000000006E-2</v>
      </c>
    </row>
    <row r="1502" spans="1:18" x14ac:dyDescent="0.2">
      <c r="A1502" s="11">
        <v>46183</v>
      </c>
      <c r="B1502" s="5" t="s">
        <v>240</v>
      </c>
      <c r="C1502" s="10">
        <v>46174</v>
      </c>
      <c r="D1502" s="5" t="s">
        <v>199</v>
      </c>
      <c r="E1502" s="18">
        <v>376.9128</v>
      </c>
      <c r="F1502" s="8">
        <v>168914.0822</v>
      </c>
      <c r="G1502" s="9">
        <v>113472849</v>
      </c>
      <c r="H1502" s="18">
        <v>2.0000000000000001E-4</v>
      </c>
      <c r="I1502" s="8">
        <v>5.1000000000000004E-3</v>
      </c>
      <c r="J1502" s="9">
        <v>7</v>
      </c>
      <c r="K1502" s="18">
        <v>376.91300000000001</v>
      </c>
      <c r="L1502" s="8">
        <v>168914.08730000001</v>
      </c>
      <c r="M1502" s="9">
        <v>113472856</v>
      </c>
      <c r="N1502" s="29">
        <v>15.574999999999999</v>
      </c>
      <c r="O1502" s="30">
        <v>15.845000000000001</v>
      </c>
      <c r="P1502" s="30">
        <v>14.9025</v>
      </c>
      <c r="Q1502" s="30">
        <v>15.63</v>
      </c>
      <c r="R1502" s="31">
        <v>3.5000000000000001E-3</v>
      </c>
    </row>
    <row r="1503" spans="1:18" x14ac:dyDescent="0.2">
      <c r="A1503" s="11">
        <v>46184</v>
      </c>
      <c r="B1503" s="5" t="s">
        <v>243</v>
      </c>
      <c r="C1503" s="10">
        <v>46174</v>
      </c>
      <c r="D1503" s="5" t="s">
        <v>199</v>
      </c>
      <c r="E1503" s="18">
        <v>657.49810000000002</v>
      </c>
      <c r="F1503" s="8">
        <v>823709.06759999995</v>
      </c>
      <c r="G1503" s="9">
        <v>556418080</v>
      </c>
      <c r="H1503" s="18">
        <v>0</v>
      </c>
      <c r="I1503" s="8">
        <v>2.0999999999999999E-3</v>
      </c>
      <c r="J1503" s="9">
        <v>3</v>
      </c>
      <c r="K1503" s="18">
        <v>657.49810000000002</v>
      </c>
      <c r="L1503" s="8">
        <v>823709.06969999999</v>
      </c>
      <c r="M1503" s="9">
        <v>556418083</v>
      </c>
      <c r="N1503" s="29">
        <v>15.6325</v>
      </c>
      <c r="O1503" s="30">
        <v>15.945</v>
      </c>
      <c r="P1503" s="30">
        <v>15.1225</v>
      </c>
      <c r="Q1503" s="30">
        <v>15.61</v>
      </c>
      <c r="R1503" s="31">
        <v>-1.4E-3</v>
      </c>
    </row>
    <row r="1504" spans="1:18" x14ac:dyDescent="0.2">
      <c r="A1504" s="11">
        <v>46185</v>
      </c>
      <c r="B1504" s="5" t="s">
        <v>241</v>
      </c>
      <c r="C1504" s="10">
        <v>46174</v>
      </c>
      <c r="D1504" s="5" t="s">
        <v>199</v>
      </c>
      <c r="E1504" s="18">
        <v>130.80430000000001</v>
      </c>
      <c r="F1504" s="8">
        <v>31543.5969</v>
      </c>
      <c r="G1504" s="9">
        <v>20963884</v>
      </c>
      <c r="H1504" s="18">
        <v>4.1000000000000003E-3</v>
      </c>
      <c r="I1504" s="8">
        <v>0.1691</v>
      </c>
      <c r="J1504" s="9">
        <v>228</v>
      </c>
      <c r="K1504" s="18">
        <v>130.80840000000001</v>
      </c>
      <c r="L1504" s="8">
        <v>31543.766</v>
      </c>
      <c r="M1504" s="9">
        <v>20964112</v>
      </c>
      <c r="N1504" s="29">
        <v>15.612500000000001</v>
      </c>
      <c r="O1504" s="30">
        <v>15.612500000000001</v>
      </c>
      <c r="P1504" s="30">
        <v>14.395</v>
      </c>
      <c r="Q1504" s="30">
        <v>14.72</v>
      </c>
      <c r="R1504" s="31">
        <v>-5.7200000000000001E-2</v>
      </c>
    </row>
    <row r="1505" spans="1:18" x14ac:dyDescent="0.2">
      <c r="A1505" s="11">
        <v>46188</v>
      </c>
      <c r="B1505" s="5" t="s">
        <v>244</v>
      </c>
      <c r="C1505" s="10">
        <v>46174</v>
      </c>
      <c r="D1505" s="5" t="s">
        <v>199</v>
      </c>
      <c r="E1505" s="18">
        <v>120.80540000000001</v>
      </c>
      <c r="F1505" s="8">
        <v>36443.0432</v>
      </c>
      <c r="G1505" s="9">
        <v>23781338</v>
      </c>
      <c r="H1505" s="18">
        <v>3.5999999999999999E-3</v>
      </c>
      <c r="I1505" s="8">
        <v>0.1051</v>
      </c>
      <c r="J1505" s="9">
        <v>148</v>
      </c>
      <c r="K1505" s="18">
        <v>120.809</v>
      </c>
      <c r="L1505" s="8">
        <v>36443.148300000001</v>
      </c>
      <c r="M1505" s="9">
        <v>23781486</v>
      </c>
      <c r="N1505" s="29">
        <v>14.717499999999999</v>
      </c>
      <c r="O1505" s="30">
        <v>14.717499999999999</v>
      </c>
      <c r="P1505" s="30">
        <v>13.557499999999999</v>
      </c>
      <c r="Q1505" s="30">
        <v>14.35</v>
      </c>
      <c r="R1505" s="31">
        <v>-2.5000000000000001E-2</v>
      </c>
    </row>
    <row r="1506" spans="1:18" x14ac:dyDescent="0.2">
      <c r="A1506" s="11">
        <v>46189</v>
      </c>
      <c r="B1506" s="5" t="s">
        <v>242</v>
      </c>
      <c r="C1506" s="10">
        <v>46174</v>
      </c>
      <c r="D1506" s="5" t="s">
        <v>199</v>
      </c>
      <c r="E1506" s="18">
        <v>91.569199999999995</v>
      </c>
      <c r="F1506" s="8">
        <v>37613.680099999998</v>
      </c>
      <c r="G1506" s="9">
        <v>24531003</v>
      </c>
      <c r="H1506" s="18">
        <v>5.9999999999999995E-4</v>
      </c>
      <c r="I1506" s="8">
        <v>3.3099999999999997E-2</v>
      </c>
      <c r="J1506" s="9">
        <v>59</v>
      </c>
      <c r="K1506" s="18">
        <v>91.569800000000001</v>
      </c>
      <c r="L1506" s="8">
        <v>37613.713199999998</v>
      </c>
      <c r="M1506" s="9">
        <v>24531062</v>
      </c>
      <c r="N1506" s="29">
        <v>14.352499999999999</v>
      </c>
      <c r="O1506" s="30">
        <v>14.352499999999999</v>
      </c>
      <c r="P1506" s="30">
        <v>13.01</v>
      </c>
      <c r="Q1506" s="30">
        <v>13.36</v>
      </c>
      <c r="R1506" s="31">
        <v>-6.9199999999999998E-2</v>
      </c>
    </row>
    <row r="1507" spans="1:18" x14ac:dyDescent="0.2">
      <c r="A1507" s="11">
        <v>46190</v>
      </c>
      <c r="B1507" s="5" t="s">
        <v>240</v>
      </c>
      <c r="C1507" s="10">
        <v>46174</v>
      </c>
      <c r="D1507" s="5" t="s">
        <v>199</v>
      </c>
      <c r="E1507" s="18">
        <v>267.78489999999999</v>
      </c>
      <c r="F1507" s="8">
        <v>141813.2623</v>
      </c>
      <c r="G1507" s="9">
        <v>92024524</v>
      </c>
      <c r="H1507" s="18">
        <v>5.0000000000000001E-4</v>
      </c>
      <c r="I1507" s="8">
        <v>3.49E-2</v>
      </c>
      <c r="J1507" s="9">
        <v>60</v>
      </c>
      <c r="K1507" s="18">
        <v>267.78539999999998</v>
      </c>
      <c r="L1507" s="8">
        <v>141813.2972</v>
      </c>
      <c r="M1507" s="9">
        <v>92024584</v>
      </c>
      <c r="N1507" s="29">
        <v>13.362500000000001</v>
      </c>
      <c r="O1507" s="30">
        <v>13.532500000000001</v>
      </c>
      <c r="P1507" s="30">
        <v>12.35</v>
      </c>
      <c r="Q1507" s="30">
        <v>13.19</v>
      </c>
      <c r="R1507" s="31">
        <v>-1.29E-2</v>
      </c>
    </row>
    <row r="1508" spans="1:18" x14ac:dyDescent="0.2">
      <c r="A1508" s="11">
        <v>46191</v>
      </c>
      <c r="B1508" s="5" t="s">
        <v>243</v>
      </c>
      <c r="C1508" s="10">
        <v>46174</v>
      </c>
      <c r="D1508" s="5" t="s">
        <v>199</v>
      </c>
      <c r="E1508" s="18">
        <v>488.03089999999997</v>
      </c>
      <c r="F1508" s="8">
        <v>743319.36080000002</v>
      </c>
      <c r="G1508" s="9">
        <v>481104743</v>
      </c>
      <c r="H1508" s="18">
        <v>0</v>
      </c>
      <c r="I1508" s="8">
        <v>3.0000000000000001E-3</v>
      </c>
      <c r="J1508" s="9">
        <v>4</v>
      </c>
      <c r="K1508" s="18">
        <v>488.03089999999997</v>
      </c>
      <c r="L1508" s="8">
        <v>743319.36380000005</v>
      </c>
      <c r="M1508" s="9">
        <v>481104747</v>
      </c>
      <c r="N1508" s="29">
        <v>13.1875</v>
      </c>
      <c r="O1508" s="30">
        <v>13.225</v>
      </c>
      <c r="P1508" s="30">
        <v>11.9925</v>
      </c>
      <c r="Q1508" s="30">
        <v>12.67</v>
      </c>
      <c r="R1508" s="31">
        <v>-3.9199999999999999E-2</v>
      </c>
    </row>
    <row r="1509" spans="1:18" x14ac:dyDescent="0.2">
      <c r="A1509" s="11">
        <v>46192</v>
      </c>
      <c r="B1509" s="5" t="s">
        <v>241</v>
      </c>
      <c r="C1509" s="10">
        <v>46174</v>
      </c>
      <c r="D1509" s="5" t="s">
        <v>199</v>
      </c>
      <c r="E1509" s="18">
        <v>87.931799999999996</v>
      </c>
      <c r="F1509" s="8">
        <v>23052.000800000002</v>
      </c>
      <c r="G1509" s="9">
        <v>14954754</v>
      </c>
      <c r="H1509" s="18">
        <v>2.0000000000000001E-4</v>
      </c>
      <c r="I1509" s="8">
        <v>7.7999999999999996E-3</v>
      </c>
      <c r="J1509" s="9">
        <v>10</v>
      </c>
      <c r="K1509" s="18">
        <v>87.932000000000002</v>
      </c>
      <c r="L1509" s="8">
        <v>23052.008600000001</v>
      </c>
      <c r="M1509" s="9">
        <v>14954764</v>
      </c>
      <c r="N1509" s="29">
        <v>12.672499999999999</v>
      </c>
      <c r="O1509" s="30">
        <v>13.6425</v>
      </c>
      <c r="P1509" s="30">
        <v>12.07</v>
      </c>
      <c r="Q1509" s="30">
        <v>12.97</v>
      </c>
      <c r="R1509" s="31">
        <v>2.35E-2</v>
      </c>
    </row>
    <row r="1510" spans="1:18" x14ac:dyDescent="0.2">
      <c r="A1510" s="11">
        <v>46195</v>
      </c>
      <c r="B1510" s="5" t="s">
        <v>244</v>
      </c>
      <c r="C1510" s="10">
        <v>46174</v>
      </c>
      <c r="D1510" s="5" t="s">
        <v>199</v>
      </c>
      <c r="E1510" s="18">
        <v>67.632599999999996</v>
      </c>
      <c r="F1510" s="8">
        <v>23677.2425</v>
      </c>
      <c r="G1510" s="9">
        <v>15292775</v>
      </c>
      <c r="H1510" s="18">
        <v>1.1999999999999999E-3</v>
      </c>
      <c r="I1510" s="8">
        <v>5.2600000000000001E-2</v>
      </c>
      <c r="J1510" s="9">
        <v>81</v>
      </c>
      <c r="K1510" s="18">
        <v>67.633799999999994</v>
      </c>
      <c r="L1510" s="8">
        <v>23677.295099999999</v>
      </c>
      <c r="M1510" s="9">
        <v>15292856</v>
      </c>
      <c r="N1510" s="29">
        <v>12.97</v>
      </c>
      <c r="O1510" s="30">
        <v>13.51</v>
      </c>
      <c r="P1510" s="30">
        <v>12.647500000000001</v>
      </c>
      <c r="Q1510" s="30">
        <v>12.84</v>
      </c>
      <c r="R1510" s="31">
        <v>-0.01</v>
      </c>
    </row>
    <row r="1511" spans="1:18" x14ac:dyDescent="0.2">
      <c r="A1511" s="11">
        <v>46196</v>
      </c>
      <c r="B1511" s="5" t="s">
        <v>242</v>
      </c>
      <c r="C1511" s="10">
        <v>46174</v>
      </c>
      <c r="D1511" s="5" t="s">
        <v>199</v>
      </c>
      <c r="E1511" s="18">
        <v>116.7997</v>
      </c>
      <c r="F1511" s="8">
        <v>53641.372199999998</v>
      </c>
      <c r="G1511" s="9">
        <v>34808999</v>
      </c>
      <c r="H1511" s="18">
        <v>2.0000000000000001E-4</v>
      </c>
      <c r="I1511" s="8">
        <v>6.1000000000000004E-3</v>
      </c>
      <c r="J1511" s="9">
        <v>10</v>
      </c>
      <c r="K1511" s="18">
        <v>116.79989999999999</v>
      </c>
      <c r="L1511" s="8">
        <v>53641.378299999997</v>
      </c>
      <c r="M1511" s="9">
        <v>34809009</v>
      </c>
      <c r="N1511" s="29">
        <v>12.842499999999999</v>
      </c>
      <c r="O1511" s="30">
        <v>14.24</v>
      </c>
      <c r="P1511" s="30">
        <v>12.43</v>
      </c>
      <c r="Q1511" s="30">
        <v>13.94</v>
      </c>
      <c r="R1511" s="31">
        <v>8.5500000000000007E-2</v>
      </c>
    </row>
    <row r="1512" spans="1:18" x14ac:dyDescent="0.2">
      <c r="A1512" s="11">
        <v>46197</v>
      </c>
      <c r="B1512" s="5" t="s">
        <v>240</v>
      </c>
      <c r="C1512" s="10">
        <v>46174</v>
      </c>
      <c r="D1512" s="5" t="s">
        <v>199</v>
      </c>
      <c r="E1512" s="18">
        <v>383.01249999999999</v>
      </c>
      <c r="F1512" s="8">
        <v>202022.5295</v>
      </c>
      <c r="G1512" s="9">
        <v>131167541</v>
      </c>
      <c r="H1512" s="18">
        <v>2.0000000000000001E-4</v>
      </c>
      <c r="I1512" s="8">
        <v>4.4999999999999997E-3</v>
      </c>
      <c r="J1512" s="9">
        <v>9</v>
      </c>
      <c r="K1512" s="18">
        <v>383.0127</v>
      </c>
      <c r="L1512" s="8">
        <v>202022.53400000001</v>
      </c>
      <c r="M1512" s="9">
        <v>131167550</v>
      </c>
      <c r="N1512" s="29">
        <v>13.942500000000001</v>
      </c>
      <c r="O1512" s="30">
        <v>14.3025</v>
      </c>
      <c r="P1512" s="30">
        <v>13.295</v>
      </c>
      <c r="Q1512" s="30">
        <v>13.39</v>
      </c>
      <c r="R1512" s="31">
        <v>-3.9600000000000003E-2</v>
      </c>
    </row>
    <row r="1513" spans="1:18" x14ac:dyDescent="0.2">
      <c r="A1513" s="11">
        <v>46198</v>
      </c>
      <c r="B1513" s="5" t="s">
        <v>243</v>
      </c>
      <c r="C1513" s="10">
        <v>46174</v>
      </c>
      <c r="D1513" s="5" t="s">
        <v>199</v>
      </c>
      <c r="E1513" s="18">
        <v>606.83150000000001</v>
      </c>
      <c r="F1513" s="8">
        <v>859925.8395</v>
      </c>
      <c r="G1513" s="9">
        <v>553820209</v>
      </c>
      <c r="H1513" s="18">
        <v>2.9999999999999997E-4</v>
      </c>
      <c r="I1513" s="8">
        <v>2.5000000000000001E-2</v>
      </c>
      <c r="J1513" s="9">
        <v>37</v>
      </c>
      <c r="K1513" s="18">
        <v>606.83180000000004</v>
      </c>
      <c r="L1513" s="8">
        <v>859925.86450000003</v>
      </c>
      <c r="M1513" s="9">
        <v>553820246</v>
      </c>
      <c r="N1513" s="29">
        <v>13.385</v>
      </c>
      <c r="O1513" s="30">
        <v>13.385</v>
      </c>
      <c r="P1513" s="30">
        <v>12.432499999999999</v>
      </c>
      <c r="Q1513" s="30">
        <v>13.05</v>
      </c>
      <c r="R1513" s="31">
        <v>-2.5000000000000001E-2</v>
      </c>
    </row>
    <row r="1514" spans="1:18" x14ac:dyDescent="0.2">
      <c r="A1514" s="11">
        <v>46202</v>
      </c>
      <c r="B1514" s="5" t="s">
        <v>244</v>
      </c>
      <c r="C1514" s="10">
        <v>46174</v>
      </c>
      <c r="D1514" s="5" t="s">
        <v>199</v>
      </c>
      <c r="E1514" s="18">
        <v>99.334000000000003</v>
      </c>
      <c r="F1514" s="8">
        <v>31532.891500000002</v>
      </c>
      <c r="G1514" s="9">
        <v>20445761</v>
      </c>
      <c r="H1514" s="18">
        <v>1E-4</v>
      </c>
      <c r="I1514" s="8">
        <v>1.8E-3</v>
      </c>
      <c r="J1514" s="9">
        <v>3</v>
      </c>
      <c r="K1514" s="18">
        <v>99.334100000000007</v>
      </c>
      <c r="L1514" s="8">
        <v>31532.8933</v>
      </c>
      <c r="M1514" s="9">
        <v>20445764</v>
      </c>
      <c r="N1514" s="29">
        <v>13.05</v>
      </c>
      <c r="O1514" s="30">
        <v>14.07</v>
      </c>
      <c r="P1514" s="30">
        <v>12.9175</v>
      </c>
      <c r="Q1514" s="30">
        <v>13.61</v>
      </c>
      <c r="R1514" s="31">
        <v>4.2900000000000001E-2</v>
      </c>
    </row>
    <row r="1515" spans="1:18" x14ac:dyDescent="0.2">
      <c r="A1515" s="11">
        <v>46203</v>
      </c>
      <c r="B1515" s="5" t="s">
        <v>242</v>
      </c>
      <c r="C1515" s="10">
        <v>46174</v>
      </c>
      <c r="D1515" s="5" t="s">
        <v>199</v>
      </c>
      <c r="E1515" s="18">
        <v>103.6948</v>
      </c>
      <c r="F1515" s="8">
        <v>40339.973599999998</v>
      </c>
      <c r="G1515" s="9">
        <v>26200776</v>
      </c>
      <c r="H1515" s="18">
        <v>0</v>
      </c>
      <c r="I1515" s="8">
        <v>1.6000000000000001E-3</v>
      </c>
      <c r="J1515" s="9">
        <v>2</v>
      </c>
      <c r="K1515" s="18">
        <v>103.6948</v>
      </c>
      <c r="L1515" s="8">
        <v>40339.975200000001</v>
      </c>
      <c r="M1515" s="9">
        <v>26200778</v>
      </c>
      <c r="N1515" s="29">
        <v>13.61</v>
      </c>
      <c r="O1515" s="30">
        <v>13.967499999999999</v>
      </c>
      <c r="P1515" s="30">
        <v>13.1525</v>
      </c>
      <c r="Q1515" s="30">
        <v>13.6</v>
      </c>
      <c r="R1515" s="31">
        <v>-6.9999999999999999E-4</v>
      </c>
    </row>
    <row r="1516" spans="1:18" x14ac:dyDescent="0.2">
      <c r="A1516" s="11">
        <v>46204</v>
      </c>
      <c r="B1516" s="5" t="s">
        <v>240</v>
      </c>
      <c r="C1516" s="10">
        <v>46204</v>
      </c>
      <c r="D1516" s="5" t="s">
        <v>200</v>
      </c>
      <c r="E1516" s="18">
        <v>355.11239999999998</v>
      </c>
      <c r="F1516" s="8">
        <v>187986.05119999999</v>
      </c>
      <c r="G1516" s="9">
        <v>122008568</v>
      </c>
      <c r="H1516" s="18">
        <v>2.9999999999999997E-4</v>
      </c>
      <c r="I1516" s="8">
        <v>1.18E-2</v>
      </c>
      <c r="J1516" s="9">
        <v>16</v>
      </c>
      <c r="K1516" s="18">
        <v>355.11270000000002</v>
      </c>
      <c r="L1516" s="8">
        <v>187986.06299999999</v>
      </c>
      <c r="M1516" s="9">
        <v>122008584</v>
      </c>
      <c r="N1516" s="29">
        <v>13.6</v>
      </c>
      <c r="O1516" s="30">
        <v>14.0725</v>
      </c>
      <c r="P1516" s="30">
        <v>13.15</v>
      </c>
      <c r="Q1516" s="30">
        <v>13.24</v>
      </c>
      <c r="R1516" s="31">
        <v>-2.6499999999999999E-2</v>
      </c>
    </row>
    <row r="1517" spans="1:18" x14ac:dyDescent="0.2">
      <c r="A1517" s="11">
        <v>46205</v>
      </c>
      <c r="B1517" s="5" t="s">
        <v>243</v>
      </c>
      <c r="C1517" s="10">
        <v>46204</v>
      </c>
      <c r="D1517" s="5" t="s">
        <v>200</v>
      </c>
      <c r="E1517" s="18">
        <v>547.0213</v>
      </c>
      <c r="F1517" s="8">
        <v>748929.41839999997</v>
      </c>
      <c r="G1517" s="9">
        <v>484177046</v>
      </c>
      <c r="H1517" s="18">
        <v>1E-4</v>
      </c>
      <c r="I1517" s="8">
        <v>4.1000000000000003E-3</v>
      </c>
      <c r="J1517" s="9">
        <v>6</v>
      </c>
      <c r="K1517" s="18">
        <v>547.02139999999997</v>
      </c>
      <c r="L1517" s="8">
        <v>748929.42249999999</v>
      </c>
      <c r="M1517" s="9">
        <v>484177052</v>
      </c>
      <c r="N1517" s="29">
        <v>13.2425</v>
      </c>
      <c r="O1517" s="30">
        <v>13.2925</v>
      </c>
      <c r="P1517" s="30">
        <v>12.192500000000001</v>
      </c>
      <c r="Q1517" s="30">
        <v>12.29</v>
      </c>
      <c r="R1517" s="31">
        <v>-7.1900000000000006E-2</v>
      </c>
    </row>
    <row r="1518" spans="1:18" x14ac:dyDescent="0.2">
      <c r="A1518" s="11">
        <v>46206</v>
      </c>
      <c r="B1518" s="5" t="s">
        <v>241</v>
      </c>
      <c r="C1518" s="10">
        <v>46204</v>
      </c>
      <c r="D1518" s="5" t="s">
        <v>200</v>
      </c>
      <c r="E1518" s="18">
        <v>92.115399999999994</v>
      </c>
      <c r="F1518" s="8">
        <v>26306.213400000001</v>
      </c>
      <c r="G1518" s="9">
        <v>16834718</v>
      </c>
      <c r="H1518" s="18">
        <v>1E-4</v>
      </c>
      <c r="I1518" s="8">
        <v>7.4999999999999997E-3</v>
      </c>
      <c r="J1518" s="9">
        <v>14</v>
      </c>
      <c r="K1518" s="18">
        <v>92.115499999999997</v>
      </c>
      <c r="L1518" s="8">
        <v>26306.2209</v>
      </c>
      <c r="M1518" s="9">
        <v>16834732</v>
      </c>
      <c r="N1518" s="29">
        <v>12.2875</v>
      </c>
      <c r="O1518" s="30">
        <v>12.2875</v>
      </c>
      <c r="P1518" s="30">
        <v>11.65</v>
      </c>
      <c r="Q1518" s="30">
        <v>11.8</v>
      </c>
      <c r="R1518" s="31">
        <v>-3.9699999999999999E-2</v>
      </c>
    </row>
    <row r="1519" spans="1:18" x14ac:dyDescent="0.2">
      <c r="A1519" s="11">
        <v>46209</v>
      </c>
      <c r="B1519" s="5" t="s">
        <v>244</v>
      </c>
      <c r="C1519" s="10">
        <v>46204</v>
      </c>
      <c r="D1519" s="5" t="s">
        <v>200</v>
      </c>
      <c r="E1519" s="18">
        <v>87.080200000000005</v>
      </c>
      <c r="F1519" s="8">
        <v>31557.546399999999</v>
      </c>
      <c r="G1519" s="9">
        <v>20163159</v>
      </c>
      <c r="H1519" s="18">
        <v>1E-4</v>
      </c>
      <c r="I1519" s="8">
        <v>7.4000000000000003E-3</v>
      </c>
      <c r="J1519" s="9">
        <v>10</v>
      </c>
      <c r="K1519" s="18">
        <v>87.080299999999994</v>
      </c>
      <c r="L1519" s="8">
        <v>31557.553800000002</v>
      </c>
      <c r="M1519" s="9">
        <v>20163169</v>
      </c>
      <c r="N1519" s="29">
        <v>11.797499999999999</v>
      </c>
      <c r="O1519" s="30">
        <v>12.3575</v>
      </c>
      <c r="P1519" s="30">
        <v>11.702500000000001</v>
      </c>
      <c r="Q1519" s="30">
        <v>11.82</v>
      </c>
      <c r="R1519" s="31">
        <v>1.9E-3</v>
      </c>
    </row>
    <row r="1520" spans="1:18" x14ac:dyDescent="0.2">
      <c r="A1520" s="11">
        <v>46210</v>
      </c>
      <c r="B1520" s="5" t="s">
        <v>242</v>
      </c>
      <c r="C1520" s="10">
        <v>46204</v>
      </c>
      <c r="D1520" s="5" t="s">
        <v>200</v>
      </c>
      <c r="E1520" s="18">
        <v>101.59269999999999</v>
      </c>
      <c r="F1520" s="8">
        <v>46690.364000000001</v>
      </c>
      <c r="G1520" s="9">
        <v>29762008</v>
      </c>
      <c r="H1520" s="18">
        <v>1E-4</v>
      </c>
      <c r="I1520" s="8">
        <v>5.4999999999999997E-3</v>
      </c>
      <c r="J1520" s="9">
        <v>6</v>
      </c>
      <c r="K1520" s="18">
        <v>101.5928</v>
      </c>
      <c r="L1520" s="8">
        <v>46690.369500000001</v>
      </c>
      <c r="M1520" s="9">
        <v>29762014</v>
      </c>
      <c r="N1520" s="29">
        <v>11.817500000000001</v>
      </c>
      <c r="O1520" s="30">
        <v>11.935</v>
      </c>
      <c r="P1520" s="30">
        <v>11.055</v>
      </c>
      <c r="Q1520" s="30">
        <v>11.65</v>
      </c>
      <c r="R1520" s="31">
        <v>-1.4200000000000001E-2</v>
      </c>
    </row>
    <row r="1521" spans="1:18" x14ac:dyDescent="0.2">
      <c r="A1521" s="11">
        <v>46211</v>
      </c>
      <c r="B1521" s="5" t="s">
        <v>240</v>
      </c>
      <c r="C1521" s="10">
        <v>46204</v>
      </c>
      <c r="D1521" s="5" t="s">
        <v>200</v>
      </c>
      <c r="E1521" s="18">
        <v>499.37020000000001</v>
      </c>
      <c r="F1521" s="8">
        <v>267059.7476</v>
      </c>
      <c r="G1521" s="9">
        <v>172675645</v>
      </c>
      <c r="H1521" s="18">
        <v>4.0000000000000002E-4</v>
      </c>
      <c r="I1521" s="8">
        <v>1.49E-2</v>
      </c>
      <c r="J1521" s="9">
        <v>20</v>
      </c>
      <c r="K1521" s="18">
        <v>499.37060000000002</v>
      </c>
      <c r="L1521" s="8">
        <v>267059.76250000001</v>
      </c>
      <c r="M1521" s="9">
        <v>172675665</v>
      </c>
      <c r="N1521" s="29">
        <v>11.647500000000001</v>
      </c>
      <c r="O1521" s="30">
        <v>15.16</v>
      </c>
      <c r="P1521" s="30">
        <v>11.335000000000001</v>
      </c>
      <c r="Q1521" s="30">
        <v>14.68</v>
      </c>
      <c r="R1521" s="31">
        <v>0.26040000000000002</v>
      </c>
    </row>
    <row r="1522" spans="1:18" x14ac:dyDescent="0.2">
      <c r="A1522" s="11">
        <v>46212</v>
      </c>
      <c r="B1522" s="5" t="s">
        <v>243</v>
      </c>
      <c r="C1522" s="10">
        <v>46204</v>
      </c>
      <c r="D1522" s="5" t="s">
        <v>200</v>
      </c>
      <c r="E1522" s="18">
        <v>677.48220000000003</v>
      </c>
      <c r="F1522" s="8">
        <v>892576.08730000001</v>
      </c>
      <c r="G1522" s="9">
        <v>579897082</v>
      </c>
      <c r="H1522" s="18">
        <v>0</v>
      </c>
      <c r="I1522" s="8">
        <v>4.8999999999999998E-3</v>
      </c>
      <c r="J1522" s="9">
        <v>9</v>
      </c>
      <c r="K1522" s="18">
        <v>677.48220000000003</v>
      </c>
      <c r="L1522" s="8">
        <v>892576.09219999996</v>
      </c>
      <c r="M1522" s="9">
        <v>579897091</v>
      </c>
      <c r="N1522" s="29">
        <v>14.68</v>
      </c>
      <c r="O1522" s="30">
        <v>14.68</v>
      </c>
      <c r="P1522" s="30">
        <v>13.067500000000001</v>
      </c>
      <c r="Q1522" s="30">
        <v>13.36</v>
      </c>
      <c r="R1522" s="31">
        <v>-8.9899999999999994E-2</v>
      </c>
    </row>
    <row r="1523" spans="1:18" x14ac:dyDescent="0.2">
      <c r="A1523" s="11">
        <v>46213</v>
      </c>
      <c r="B1523" s="5" t="s">
        <v>241</v>
      </c>
      <c r="C1523" s="10">
        <v>46204</v>
      </c>
      <c r="D1523" s="5" t="s">
        <v>200</v>
      </c>
      <c r="E1523" s="18">
        <v>96.162700000000001</v>
      </c>
      <c r="F1523" s="8">
        <v>26546.3763</v>
      </c>
      <c r="G1523" s="9">
        <v>17099715</v>
      </c>
      <c r="H1523" s="18">
        <v>1E-4</v>
      </c>
      <c r="I1523" s="8">
        <v>8.0999999999999996E-3</v>
      </c>
      <c r="J1523" s="9">
        <v>10</v>
      </c>
      <c r="K1523" s="18">
        <v>96.162800000000004</v>
      </c>
      <c r="L1523" s="8">
        <v>26546.384399999999</v>
      </c>
      <c r="M1523" s="9">
        <v>17099725</v>
      </c>
      <c r="N1523" s="29">
        <v>13.362500000000001</v>
      </c>
      <c r="O1523" s="30">
        <v>13.362500000000001</v>
      </c>
      <c r="P1523" s="30">
        <v>12.1275</v>
      </c>
      <c r="Q1523" s="30">
        <v>12.25</v>
      </c>
      <c r="R1523" s="31">
        <v>-8.3299999999999999E-2</v>
      </c>
    </row>
    <row r="1524" spans="1:18" x14ac:dyDescent="0.2">
      <c r="A1524" s="11">
        <v>46216</v>
      </c>
      <c r="B1524" s="5" t="s">
        <v>244</v>
      </c>
      <c r="C1524" s="10">
        <v>46204</v>
      </c>
      <c r="D1524" s="5" t="s">
        <v>200</v>
      </c>
      <c r="E1524" s="18">
        <v>136.2757</v>
      </c>
      <c r="F1524" s="8">
        <v>43187.863400000002</v>
      </c>
      <c r="G1524" s="9">
        <v>27853219</v>
      </c>
      <c r="H1524" s="18">
        <v>1E-4</v>
      </c>
      <c r="I1524" s="8">
        <v>2.5999999999999999E-3</v>
      </c>
      <c r="J1524" s="9">
        <v>4</v>
      </c>
      <c r="K1524" s="18">
        <v>136.2758</v>
      </c>
      <c r="L1524" s="8">
        <v>43187.866000000002</v>
      </c>
      <c r="M1524" s="9">
        <v>27853223</v>
      </c>
      <c r="N1524" s="29">
        <v>12.2525</v>
      </c>
      <c r="O1524" s="30">
        <v>13.522500000000001</v>
      </c>
      <c r="P1524" s="30">
        <v>9.4749999999999996</v>
      </c>
      <c r="Q1524" s="30">
        <v>13.28</v>
      </c>
      <c r="R1524" s="31">
        <v>8.3900000000000002E-2</v>
      </c>
    </row>
    <row r="1525" spans="1:18" x14ac:dyDescent="0.2">
      <c r="A1525" s="11">
        <v>46217</v>
      </c>
      <c r="B1525" s="5" t="s">
        <v>242</v>
      </c>
      <c r="C1525" s="10">
        <v>46204</v>
      </c>
      <c r="D1525" s="5" t="s">
        <v>200</v>
      </c>
      <c r="E1525" s="18">
        <v>114.88420000000001</v>
      </c>
      <c r="F1525" s="8">
        <v>43334.416400000002</v>
      </c>
      <c r="G1525" s="9">
        <v>28014431</v>
      </c>
      <c r="H1525" s="18">
        <v>0</v>
      </c>
      <c r="I1525" s="8">
        <v>0</v>
      </c>
      <c r="J1525" s="9">
        <v>0</v>
      </c>
      <c r="K1525" s="18">
        <v>114.88420000000001</v>
      </c>
      <c r="L1525" s="8">
        <v>43334.416400000002</v>
      </c>
      <c r="M1525" s="9">
        <v>28014431</v>
      </c>
      <c r="N1525" s="29">
        <v>13.28</v>
      </c>
      <c r="O1525" s="30">
        <v>13.865</v>
      </c>
      <c r="P1525" s="30">
        <v>11.657500000000001</v>
      </c>
      <c r="Q1525" s="30">
        <v>13.75</v>
      </c>
      <c r="R1525" s="31">
        <v>3.5400000000000001E-2</v>
      </c>
    </row>
    <row r="1526" spans="1:18" x14ac:dyDescent="0.2">
      <c r="A1526" s="11">
        <v>46218</v>
      </c>
      <c r="B1526" s="5" t="s">
        <v>240</v>
      </c>
      <c r="C1526" s="10">
        <v>46204</v>
      </c>
      <c r="D1526" s="5" t="s">
        <v>200</v>
      </c>
      <c r="E1526" s="18">
        <v>378.745</v>
      </c>
      <c r="F1526" s="8">
        <v>207897.4227</v>
      </c>
      <c r="G1526" s="9">
        <v>134386808</v>
      </c>
      <c r="H1526" s="18">
        <v>2.0000000000000001E-4</v>
      </c>
      <c r="I1526" s="8">
        <v>5.1000000000000004E-3</v>
      </c>
      <c r="J1526" s="9">
        <v>7</v>
      </c>
      <c r="K1526" s="18">
        <v>378.74520000000001</v>
      </c>
      <c r="L1526" s="8">
        <v>207897.4278</v>
      </c>
      <c r="M1526" s="9">
        <v>134386815</v>
      </c>
      <c r="N1526" s="29">
        <v>13.75</v>
      </c>
      <c r="O1526" s="30">
        <v>13.8725</v>
      </c>
      <c r="P1526" s="30">
        <v>13.04</v>
      </c>
      <c r="Q1526" s="30">
        <v>13.27</v>
      </c>
      <c r="R1526" s="31">
        <v>-3.49E-2</v>
      </c>
    </row>
    <row r="1527" spans="1:18" x14ac:dyDescent="0.2">
      <c r="A1527" s="11">
        <v>46219</v>
      </c>
      <c r="B1527" s="5" t="s">
        <v>243</v>
      </c>
      <c r="C1527" s="10">
        <v>46204</v>
      </c>
      <c r="D1527" s="5" t="s">
        <v>200</v>
      </c>
      <c r="E1527" s="18">
        <v>516.71079999999995</v>
      </c>
      <c r="F1527" s="8">
        <v>748620.5294</v>
      </c>
      <c r="G1527" s="9">
        <v>484096933</v>
      </c>
      <c r="H1527" s="18">
        <v>8.9999999999999998E-4</v>
      </c>
      <c r="I1527" s="8">
        <v>9.4000000000000004E-3</v>
      </c>
      <c r="J1527" s="9">
        <v>14</v>
      </c>
      <c r="K1527" s="18">
        <v>516.71169999999995</v>
      </c>
      <c r="L1527" s="8">
        <v>748620.53879999998</v>
      </c>
      <c r="M1527" s="9">
        <v>484096947</v>
      </c>
      <c r="N1527" s="29">
        <v>13.27</v>
      </c>
      <c r="O1527" s="30">
        <v>13.27</v>
      </c>
      <c r="P1527" s="30">
        <v>12.775</v>
      </c>
      <c r="Q1527" s="30">
        <v>12.88</v>
      </c>
      <c r="R1527" s="31">
        <v>-2.9399999999999999E-2</v>
      </c>
    </row>
    <row r="1528" spans="1:18" x14ac:dyDescent="0.2">
      <c r="A1528" s="11">
        <v>46220</v>
      </c>
      <c r="B1528" s="5" t="s">
        <v>241</v>
      </c>
      <c r="C1528" s="10">
        <v>46204</v>
      </c>
      <c r="D1528" s="5" t="s">
        <v>200</v>
      </c>
      <c r="E1528" s="18">
        <v>112.6386</v>
      </c>
      <c r="F1528" s="8">
        <v>29036.725600000002</v>
      </c>
      <c r="G1528" s="9">
        <v>18603704</v>
      </c>
      <c r="H1528" s="18">
        <v>2.0000000000000001E-4</v>
      </c>
      <c r="I1528" s="8">
        <v>1.5800000000000002E-2</v>
      </c>
      <c r="J1528" s="9">
        <v>15</v>
      </c>
      <c r="K1528" s="18">
        <v>112.6388</v>
      </c>
      <c r="L1528" s="8">
        <v>29036.741399999999</v>
      </c>
      <c r="M1528" s="9">
        <v>18603719</v>
      </c>
      <c r="N1528" s="29">
        <v>12.8825</v>
      </c>
      <c r="O1528" s="30">
        <v>13.35</v>
      </c>
      <c r="P1528" s="30">
        <v>12.81</v>
      </c>
      <c r="Q1528" s="30">
        <v>13.15</v>
      </c>
      <c r="R1528" s="31">
        <v>2.0799999999999999E-2</v>
      </c>
    </row>
    <row r="1529" spans="1:18" x14ac:dyDescent="0.2">
      <c r="A1529" s="11">
        <v>46223</v>
      </c>
      <c r="B1529" s="5" t="s">
        <v>244</v>
      </c>
      <c r="C1529" s="10">
        <v>46204</v>
      </c>
      <c r="D1529" s="5" t="s">
        <v>200</v>
      </c>
      <c r="E1529" s="18">
        <v>116.5941</v>
      </c>
      <c r="F1529" s="8">
        <v>36132.143199999999</v>
      </c>
      <c r="G1529" s="9">
        <v>23206520</v>
      </c>
      <c r="H1529" s="18">
        <v>2.0000000000000001E-4</v>
      </c>
      <c r="I1529" s="8">
        <v>9.5999999999999992E-3</v>
      </c>
      <c r="J1529" s="9">
        <v>13</v>
      </c>
      <c r="K1529" s="18">
        <v>116.5943</v>
      </c>
      <c r="L1529" s="8">
        <v>36132.152800000003</v>
      </c>
      <c r="M1529" s="9">
        <v>23206533</v>
      </c>
      <c r="N1529" s="29">
        <v>13.15</v>
      </c>
      <c r="O1529" s="30">
        <v>13.842499999999999</v>
      </c>
      <c r="P1529" s="30">
        <v>12.8925</v>
      </c>
      <c r="Q1529" s="30">
        <v>12.98</v>
      </c>
      <c r="R1529" s="31">
        <v>-1.29E-2</v>
      </c>
    </row>
    <row r="1530" spans="1:18" x14ac:dyDescent="0.2">
      <c r="A1530" s="11">
        <v>46224</v>
      </c>
      <c r="B1530" s="5" t="s">
        <v>242</v>
      </c>
      <c r="C1530" s="10">
        <v>46204</v>
      </c>
      <c r="D1530" s="5" t="s">
        <v>200</v>
      </c>
      <c r="E1530" s="18">
        <v>90.5745</v>
      </c>
      <c r="F1530" s="8">
        <v>36658.679900000003</v>
      </c>
      <c r="G1530" s="9">
        <v>23591241</v>
      </c>
      <c r="H1530" s="18">
        <v>0</v>
      </c>
      <c r="I1530" s="8">
        <v>0</v>
      </c>
      <c r="J1530" s="9">
        <v>0</v>
      </c>
      <c r="K1530" s="18">
        <v>90.5745</v>
      </c>
      <c r="L1530" s="8">
        <v>36658.679900000003</v>
      </c>
      <c r="M1530" s="9">
        <v>23591241</v>
      </c>
      <c r="N1530" s="29">
        <v>12.98</v>
      </c>
      <c r="O1530" s="30">
        <v>13.08</v>
      </c>
      <c r="P1530" s="30">
        <v>12.0975</v>
      </c>
      <c r="Q1530" s="30">
        <v>12.6</v>
      </c>
      <c r="R1530" s="31">
        <v>-2.93E-2</v>
      </c>
    </row>
    <row r="1531" spans="1:18" x14ac:dyDescent="0.2">
      <c r="A1531" s="11">
        <v>46225</v>
      </c>
      <c r="B1531" s="5" t="s">
        <v>240</v>
      </c>
      <c r="C1531" s="10">
        <v>46204</v>
      </c>
      <c r="D1531" s="5" t="s">
        <v>200</v>
      </c>
      <c r="E1531" s="18">
        <v>325.04039999999998</v>
      </c>
      <c r="F1531" s="8">
        <v>175021.3848</v>
      </c>
      <c r="G1531" s="9">
        <v>113578729</v>
      </c>
      <c r="H1531" s="18">
        <v>0</v>
      </c>
      <c r="I1531" s="8">
        <v>3.8999999999999998E-3</v>
      </c>
      <c r="J1531" s="9">
        <v>6</v>
      </c>
      <c r="K1531" s="18">
        <v>325.04039999999998</v>
      </c>
      <c r="L1531" s="8">
        <v>175021.38870000001</v>
      </c>
      <c r="M1531" s="9">
        <v>113578735</v>
      </c>
      <c r="N1531" s="29">
        <v>12.6</v>
      </c>
      <c r="O1531" s="30">
        <v>13.425000000000001</v>
      </c>
      <c r="P1531" s="30">
        <v>11.725</v>
      </c>
      <c r="Q1531" s="30">
        <v>13.29</v>
      </c>
      <c r="R1531" s="31">
        <v>5.4800000000000001E-2</v>
      </c>
    </row>
    <row r="1532" spans="1:18" x14ac:dyDescent="0.2">
      <c r="A1532" s="11">
        <v>46226</v>
      </c>
      <c r="B1532" s="5" t="s">
        <v>243</v>
      </c>
      <c r="C1532" s="10">
        <v>46204</v>
      </c>
      <c r="D1532" s="5" t="s">
        <v>200</v>
      </c>
      <c r="E1532" s="18">
        <v>520.92150000000004</v>
      </c>
      <c r="F1532" s="8">
        <v>756271.40639999998</v>
      </c>
      <c r="G1532" s="9">
        <v>494271190</v>
      </c>
      <c r="H1532" s="18">
        <v>1E-4</v>
      </c>
      <c r="I1532" s="8">
        <v>5.8999999999999999E-3</v>
      </c>
      <c r="J1532" s="9">
        <v>9</v>
      </c>
      <c r="K1532" s="18">
        <v>520.92160000000001</v>
      </c>
      <c r="L1532" s="8">
        <v>756271.41229999997</v>
      </c>
      <c r="M1532" s="9">
        <v>494271199</v>
      </c>
      <c r="N1532" s="29">
        <v>13.2925</v>
      </c>
      <c r="O1532" s="30">
        <v>13.74</v>
      </c>
      <c r="P1532" s="30">
        <v>12.914999999999999</v>
      </c>
      <c r="Q1532" s="30">
        <v>13.48</v>
      </c>
      <c r="R1532" s="31">
        <v>1.41E-2</v>
      </c>
    </row>
    <row r="1533" spans="1:18" x14ac:dyDescent="0.2">
      <c r="A1533" s="11">
        <v>46227</v>
      </c>
      <c r="B1533" s="5" t="s">
        <v>241</v>
      </c>
      <c r="C1533" s="10">
        <v>46204</v>
      </c>
      <c r="D1533" s="5" t="s">
        <v>200</v>
      </c>
      <c r="E1533" s="18">
        <v>106.854</v>
      </c>
      <c r="F1533" s="8">
        <v>26907.9378</v>
      </c>
      <c r="G1533" s="9">
        <v>17656873</v>
      </c>
      <c r="H1533" s="18">
        <v>2.0000000000000001E-4</v>
      </c>
      <c r="I1533" s="8">
        <v>7.4000000000000003E-3</v>
      </c>
      <c r="J1533" s="9">
        <v>16</v>
      </c>
      <c r="K1533" s="18">
        <v>106.85420000000001</v>
      </c>
      <c r="L1533" s="8">
        <v>26907.945199999998</v>
      </c>
      <c r="M1533" s="9">
        <v>17656889</v>
      </c>
      <c r="N1533" s="29">
        <v>13.475</v>
      </c>
      <c r="O1533" s="30">
        <v>14.7675</v>
      </c>
      <c r="P1533" s="30">
        <v>13.18</v>
      </c>
      <c r="Q1533" s="30">
        <v>14.03</v>
      </c>
      <c r="R1533" s="31">
        <v>4.1200000000000001E-2</v>
      </c>
    </row>
    <row r="1534" spans="1:18" x14ac:dyDescent="0.2">
      <c r="A1534" s="11">
        <v>46230</v>
      </c>
      <c r="B1534" s="5" t="s">
        <v>244</v>
      </c>
      <c r="C1534" s="10">
        <v>46204</v>
      </c>
      <c r="D1534" s="5" t="s">
        <v>200</v>
      </c>
      <c r="E1534" s="18">
        <v>83.842699999999994</v>
      </c>
      <c r="F1534" s="8">
        <v>27694.1924</v>
      </c>
      <c r="G1534" s="9">
        <v>18016111</v>
      </c>
      <c r="H1534" s="18">
        <v>2.0000000000000001E-4</v>
      </c>
      <c r="I1534" s="8">
        <v>5.7000000000000002E-3</v>
      </c>
      <c r="J1534" s="9">
        <v>9</v>
      </c>
      <c r="K1534" s="18">
        <v>83.8429</v>
      </c>
      <c r="L1534" s="8">
        <v>27694.198100000001</v>
      </c>
      <c r="M1534" s="9">
        <v>18016120</v>
      </c>
      <c r="N1534" s="29">
        <v>14.03</v>
      </c>
      <c r="O1534" s="30">
        <v>14.3325</v>
      </c>
      <c r="P1534" s="30">
        <v>12.602499999999999</v>
      </c>
      <c r="Q1534" s="30">
        <v>12.66</v>
      </c>
      <c r="R1534" s="31">
        <v>-9.7600000000000006E-2</v>
      </c>
    </row>
    <row r="1535" spans="1:18" x14ac:dyDescent="0.2">
      <c r="A1535" s="11">
        <v>46231</v>
      </c>
      <c r="B1535" s="5" t="s">
        <v>242</v>
      </c>
      <c r="C1535" s="10">
        <v>46204</v>
      </c>
      <c r="D1535" s="5" t="s">
        <v>200</v>
      </c>
      <c r="E1535" s="18">
        <v>75.176000000000002</v>
      </c>
      <c r="F1535" s="8">
        <v>32060.382699999998</v>
      </c>
      <c r="G1535" s="9">
        <v>20821445</v>
      </c>
      <c r="H1535" s="18">
        <v>1E-4</v>
      </c>
      <c r="I1535" s="8">
        <v>2.8999999999999998E-3</v>
      </c>
      <c r="J1535" s="9">
        <v>4</v>
      </c>
      <c r="K1535" s="18">
        <v>75.176100000000005</v>
      </c>
      <c r="L1535" s="8">
        <v>32060.385600000001</v>
      </c>
      <c r="M1535" s="9">
        <v>20821449</v>
      </c>
      <c r="N1535" s="29">
        <v>12.66</v>
      </c>
      <c r="O1535" s="30">
        <v>12.82</v>
      </c>
      <c r="P1535" s="30">
        <v>11.7225</v>
      </c>
      <c r="Q1535" s="30">
        <v>12.56</v>
      </c>
      <c r="R1535" s="31">
        <v>-7.9000000000000008E-3</v>
      </c>
    </row>
    <row r="1536" spans="1:18" x14ac:dyDescent="0.2">
      <c r="A1536" s="11">
        <v>46232</v>
      </c>
      <c r="B1536" s="5" t="s">
        <v>240</v>
      </c>
      <c r="C1536" s="10">
        <v>46204</v>
      </c>
      <c r="D1536" s="5" t="s">
        <v>200</v>
      </c>
      <c r="E1536" s="18">
        <v>238.8974</v>
      </c>
      <c r="F1536" s="8">
        <v>139848.3278</v>
      </c>
      <c r="G1536" s="9">
        <v>90145114</v>
      </c>
      <c r="H1536" s="18">
        <v>2.0000000000000001E-4</v>
      </c>
      <c r="I1536" s="8">
        <v>9.1000000000000004E-3</v>
      </c>
      <c r="J1536" s="9">
        <v>13</v>
      </c>
      <c r="K1536" s="18">
        <v>238.89760000000001</v>
      </c>
      <c r="L1536" s="8">
        <v>139848.33689999999</v>
      </c>
      <c r="M1536" s="9">
        <v>90145127</v>
      </c>
      <c r="N1536" s="29">
        <v>12.5625</v>
      </c>
      <c r="O1536" s="30">
        <v>12.5625</v>
      </c>
      <c r="P1536" s="30">
        <v>11.5625</v>
      </c>
      <c r="Q1536" s="30">
        <v>12.01</v>
      </c>
      <c r="R1536" s="31">
        <v>-4.3999999999999997E-2</v>
      </c>
    </row>
    <row r="1537" spans="1:18" x14ac:dyDescent="0.2">
      <c r="A1537" s="11">
        <v>46233</v>
      </c>
      <c r="B1537" s="5" t="s">
        <v>243</v>
      </c>
      <c r="C1537" s="10">
        <v>46204</v>
      </c>
      <c r="D1537" s="5" t="s">
        <v>200</v>
      </c>
      <c r="E1537" s="18">
        <v>482.6671</v>
      </c>
      <c r="F1537" s="8">
        <v>784745.02789999999</v>
      </c>
      <c r="G1537" s="9">
        <v>503676687</v>
      </c>
      <c r="H1537" s="18">
        <v>2.0000000000000001E-4</v>
      </c>
      <c r="I1537" s="8">
        <v>0.01</v>
      </c>
      <c r="J1537" s="9">
        <v>19</v>
      </c>
      <c r="K1537" s="18">
        <v>482.66730000000001</v>
      </c>
      <c r="L1537" s="8">
        <v>784745.0379</v>
      </c>
      <c r="M1537" s="9">
        <v>503676706</v>
      </c>
      <c r="N1537" s="29">
        <v>12.0075</v>
      </c>
      <c r="O1537" s="30">
        <v>12.317500000000001</v>
      </c>
      <c r="P1537" s="30">
        <v>11.3025</v>
      </c>
      <c r="Q1537" s="30">
        <v>12.16</v>
      </c>
      <c r="R1537" s="31">
        <v>1.2699999999999999E-2</v>
      </c>
    </row>
    <row r="1538" spans="1:18" x14ac:dyDescent="0.2">
      <c r="A1538" s="11">
        <v>46234</v>
      </c>
      <c r="B1538" s="5" t="s">
        <v>241</v>
      </c>
      <c r="C1538" s="10">
        <v>46204</v>
      </c>
      <c r="D1538" s="5" t="s">
        <v>200</v>
      </c>
      <c r="E1538" s="18">
        <v>86.487499999999997</v>
      </c>
      <c r="F1538" s="8">
        <v>25447.806</v>
      </c>
      <c r="G1538" s="9">
        <v>16266525</v>
      </c>
      <c r="H1538" s="18">
        <v>5.0000000000000001E-4</v>
      </c>
      <c r="I1538" s="8">
        <v>1.43E-2</v>
      </c>
      <c r="J1538" s="9">
        <v>24</v>
      </c>
      <c r="K1538" s="18">
        <v>86.488</v>
      </c>
      <c r="L1538" s="8">
        <v>25447.820299999999</v>
      </c>
      <c r="M1538" s="9">
        <v>16266549</v>
      </c>
      <c r="N1538" s="29">
        <v>12.154999999999999</v>
      </c>
      <c r="O1538" s="30">
        <v>12.21</v>
      </c>
      <c r="P1538" s="30">
        <v>11.645</v>
      </c>
      <c r="Q1538" s="30">
        <v>11.76</v>
      </c>
      <c r="R1538" s="31">
        <v>-3.2500000000000001E-2</v>
      </c>
    </row>
    <row r="1539" spans="1:18" x14ac:dyDescent="0.2">
      <c r="A1539" s="11">
        <v>46237</v>
      </c>
      <c r="B1539" s="5" t="s">
        <v>244</v>
      </c>
      <c r="C1539" s="10">
        <v>46235</v>
      </c>
      <c r="D1539" s="5" t="s">
        <v>200</v>
      </c>
      <c r="E1539" s="18">
        <v>75.652900000000002</v>
      </c>
      <c r="F1539" s="8">
        <v>27778.111199999999</v>
      </c>
      <c r="G1539" s="9">
        <v>17640990</v>
      </c>
      <c r="H1539" s="18">
        <v>1E-4</v>
      </c>
      <c r="I1539" s="8">
        <v>2.5999999999999999E-3</v>
      </c>
      <c r="J1539" s="9">
        <v>4</v>
      </c>
      <c r="K1539" s="18">
        <v>75.653000000000006</v>
      </c>
      <c r="L1539" s="8">
        <v>27778.113799999999</v>
      </c>
      <c r="M1539" s="9">
        <v>17640994</v>
      </c>
      <c r="N1539" s="29">
        <v>11.755000000000001</v>
      </c>
      <c r="O1539" s="30">
        <v>12.06</v>
      </c>
      <c r="P1539" s="30">
        <v>11.695</v>
      </c>
      <c r="Q1539" s="30">
        <v>11.93</v>
      </c>
      <c r="R1539" s="31">
        <v>1.49E-2</v>
      </c>
    </row>
    <row r="1540" spans="1:18" x14ac:dyDescent="0.2">
      <c r="A1540" s="11">
        <v>46238</v>
      </c>
      <c r="B1540" s="5" t="s">
        <v>242</v>
      </c>
      <c r="C1540" s="10">
        <v>46235</v>
      </c>
      <c r="D1540" s="5" t="s">
        <v>200</v>
      </c>
      <c r="E1540" s="18">
        <v>108.4029</v>
      </c>
      <c r="F1540" s="8">
        <v>45663.678699999997</v>
      </c>
      <c r="G1540" s="9">
        <v>29039175</v>
      </c>
      <c r="H1540" s="18">
        <v>1E-4</v>
      </c>
      <c r="I1540" s="8">
        <v>5.1000000000000004E-3</v>
      </c>
      <c r="J1540" s="9">
        <v>8</v>
      </c>
      <c r="K1540" s="18">
        <v>108.40300000000001</v>
      </c>
      <c r="L1540" s="8">
        <v>45663.683799999999</v>
      </c>
      <c r="M1540" s="9">
        <v>29039183</v>
      </c>
      <c r="N1540" s="29">
        <v>11.925000000000001</v>
      </c>
      <c r="O1540" s="30">
        <v>12.545</v>
      </c>
      <c r="P1540" s="30">
        <v>11.4275</v>
      </c>
      <c r="Q1540" s="30">
        <v>12.19</v>
      </c>
      <c r="R1540" s="31">
        <v>2.2200000000000001E-2</v>
      </c>
    </row>
    <row r="1541" spans="1:18" x14ac:dyDescent="0.2">
      <c r="A1541" s="11">
        <v>46239</v>
      </c>
      <c r="B1541" s="5" t="s">
        <v>240</v>
      </c>
      <c r="C1541" s="10">
        <v>46235</v>
      </c>
      <c r="D1541" s="5" t="s">
        <v>200</v>
      </c>
      <c r="E1541" s="18">
        <v>423.37889999999999</v>
      </c>
      <c r="F1541" s="8">
        <v>212457.454</v>
      </c>
      <c r="G1541" s="9">
        <v>135004141</v>
      </c>
      <c r="H1541" s="18">
        <v>1E-4</v>
      </c>
      <c r="I1541" s="8">
        <v>5.4999999999999997E-3</v>
      </c>
      <c r="J1541" s="9">
        <v>7</v>
      </c>
      <c r="K1541" s="18">
        <v>423.37900000000002</v>
      </c>
      <c r="L1541" s="8">
        <v>212457.4595</v>
      </c>
      <c r="M1541" s="9">
        <v>135004148</v>
      </c>
      <c r="N1541" s="29">
        <v>12.19</v>
      </c>
      <c r="O1541" s="30">
        <v>12.672499999999999</v>
      </c>
      <c r="P1541" s="30">
        <v>10.805</v>
      </c>
      <c r="Q1541" s="30">
        <v>12.06</v>
      </c>
      <c r="R1541" s="31">
        <v>-1.0699999999999999E-2</v>
      </c>
    </row>
    <row r="1542" spans="1:18" x14ac:dyDescent="0.2">
      <c r="A1542" s="11">
        <v>46240</v>
      </c>
      <c r="B1542" s="5" t="s">
        <v>243</v>
      </c>
      <c r="C1542" s="10">
        <v>46235</v>
      </c>
      <c r="D1542" s="5" t="s">
        <v>200</v>
      </c>
      <c r="E1542" s="18">
        <v>487.36590000000001</v>
      </c>
      <c r="F1542" s="8">
        <v>403145.48200000002</v>
      </c>
      <c r="G1542" s="9">
        <v>255596522</v>
      </c>
      <c r="H1542" s="18">
        <v>2.0000000000000001E-4</v>
      </c>
      <c r="I1542" s="8">
        <v>8.6999999999999994E-3</v>
      </c>
      <c r="J1542" s="9">
        <v>12</v>
      </c>
      <c r="K1542" s="18">
        <v>487.36610000000002</v>
      </c>
      <c r="L1542" s="8">
        <v>403145.49070000002</v>
      </c>
      <c r="M1542" s="9">
        <v>255596534</v>
      </c>
      <c r="N1542" s="29">
        <v>12.06</v>
      </c>
      <c r="O1542" s="30">
        <v>12.432499999999999</v>
      </c>
      <c r="P1542" s="30">
        <v>10.095000000000001</v>
      </c>
      <c r="Q1542" s="30">
        <v>12.16</v>
      </c>
      <c r="R1542" s="31">
        <v>8.3000000000000001E-3</v>
      </c>
    </row>
    <row r="1543" spans="1:18" x14ac:dyDescent="0.2">
      <c r="A1543" s="11">
        <v>46241</v>
      </c>
      <c r="B1543" s="5" t="s">
        <v>241</v>
      </c>
      <c r="C1543" s="10">
        <v>46235</v>
      </c>
      <c r="D1543" s="5" t="s">
        <v>200</v>
      </c>
      <c r="E1543" s="18">
        <v>78.421499999999995</v>
      </c>
      <c r="F1543" s="8">
        <v>20613.8272</v>
      </c>
      <c r="G1543" s="9">
        <v>13064279</v>
      </c>
      <c r="H1543" s="18">
        <v>2.0000000000000001E-4</v>
      </c>
      <c r="I1543" s="8">
        <v>6.7999999999999996E-3</v>
      </c>
      <c r="J1543" s="9">
        <v>8</v>
      </c>
      <c r="K1543" s="18">
        <v>78.421700000000001</v>
      </c>
      <c r="L1543" s="8">
        <v>20613.833999999999</v>
      </c>
      <c r="M1543" s="9">
        <v>13064287</v>
      </c>
      <c r="N1543" s="29">
        <v>12.157500000000001</v>
      </c>
      <c r="O1543" s="30">
        <v>12.547499999999999</v>
      </c>
      <c r="P1543" s="30">
        <v>11.3</v>
      </c>
      <c r="Q1543" s="30">
        <v>12.16</v>
      </c>
      <c r="R1543" s="31">
        <v>2.0000000000000001E-4</v>
      </c>
    </row>
    <row r="1544" spans="1:18" x14ac:dyDescent="0.2">
      <c r="A1544" s="11">
        <v>46244</v>
      </c>
      <c r="B1544" s="5" t="s">
        <v>244</v>
      </c>
      <c r="C1544" s="10">
        <v>46235</v>
      </c>
      <c r="D1544" s="5" t="s">
        <v>200</v>
      </c>
      <c r="E1544" s="18">
        <v>80.729200000000006</v>
      </c>
      <c r="F1544" s="8">
        <v>26704.094799999999</v>
      </c>
      <c r="G1544" s="9">
        <v>16935682</v>
      </c>
      <c r="H1544" s="18">
        <v>1E-4</v>
      </c>
      <c r="I1544" s="8">
        <v>3.0999999999999999E-3</v>
      </c>
      <c r="J1544" s="9">
        <v>4</v>
      </c>
      <c r="K1544" s="18">
        <v>80.729299999999995</v>
      </c>
      <c r="L1544" s="8">
        <v>26704.097900000001</v>
      </c>
      <c r="M1544" s="9">
        <v>16935686</v>
      </c>
      <c r="N1544" s="29">
        <v>12.154999999999999</v>
      </c>
      <c r="O1544" s="30">
        <v>12.914999999999999</v>
      </c>
      <c r="P1544" s="30">
        <v>10.815</v>
      </c>
      <c r="Q1544" s="30">
        <v>12.25</v>
      </c>
      <c r="R1544" s="31">
        <v>7.7999999999999996E-3</v>
      </c>
    </row>
    <row r="1545" spans="1:18" x14ac:dyDescent="0.2">
      <c r="A1545" s="11">
        <v>46245</v>
      </c>
      <c r="B1545" s="5" t="s">
        <v>242</v>
      </c>
      <c r="C1545" s="10">
        <v>46235</v>
      </c>
      <c r="D1545" s="5" t="s">
        <v>200</v>
      </c>
      <c r="E1545" s="18">
        <v>70.510000000000005</v>
      </c>
      <c r="F1545" s="8">
        <v>30074.724300000002</v>
      </c>
      <c r="G1545" s="9">
        <v>19153583</v>
      </c>
      <c r="H1545" s="18">
        <v>1E-4</v>
      </c>
      <c r="I1545" s="8">
        <v>5.4999999999999997E-3</v>
      </c>
      <c r="J1545" s="9">
        <v>7</v>
      </c>
      <c r="K1545" s="18">
        <v>70.510099999999994</v>
      </c>
      <c r="L1545" s="8">
        <v>30074.729800000001</v>
      </c>
      <c r="M1545" s="9">
        <v>19153590</v>
      </c>
      <c r="N1545" s="29">
        <v>12.244999999999999</v>
      </c>
      <c r="O1545" s="30">
        <v>12.455</v>
      </c>
      <c r="P1545" s="30">
        <v>11.192500000000001</v>
      </c>
      <c r="Q1545" s="30">
        <v>11.86</v>
      </c>
      <c r="R1545" s="31">
        <v>-3.1399999999999997E-2</v>
      </c>
    </row>
    <row r="1546" spans="1:18" x14ac:dyDescent="0.2">
      <c r="A1546" s="11">
        <v>46246</v>
      </c>
      <c r="B1546" s="5" t="s">
        <v>240</v>
      </c>
      <c r="C1546" s="10">
        <v>46235</v>
      </c>
      <c r="D1546" s="5" t="s">
        <v>200</v>
      </c>
      <c r="E1546" s="18">
        <v>267.21460000000002</v>
      </c>
      <c r="F1546" s="8">
        <v>165482.27499999999</v>
      </c>
      <c r="G1546" s="9">
        <v>106021417</v>
      </c>
      <c r="H1546" s="18">
        <v>1E-4</v>
      </c>
      <c r="I1546" s="8">
        <v>4.8999999999999998E-3</v>
      </c>
      <c r="J1546" s="9">
        <v>7</v>
      </c>
      <c r="K1546" s="18">
        <v>267.21469999999999</v>
      </c>
      <c r="L1546" s="8">
        <v>165482.27989999999</v>
      </c>
      <c r="M1546" s="9">
        <v>106021424</v>
      </c>
      <c r="N1546" s="29">
        <v>11.855</v>
      </c>
      <c r="O1546" s="30">
        <v>12.09</v>
      </c>
      <c r="P1546" s="30">
        <v>11.2575</v>
      </c>
      <c r="Q1546" s="30">
        <v>11.69</v>
      </c>
      <c r="R1546" s="31">
        <v>-1.3899999999999999E-2</v>
      </c>
    </row>
    <row r="1547" spans="1:18" x14ac:dyDescent="0.2">
      <c r="A1547" s="11">
        <v>46247</v>
      </c>
      <c r="B1547" s="5" t="s">
        <v>243</v>
      </c>
      <c r="C1547" s="10">
        <v>46235</v>
      </c>
      <c r="D1547" s="5" t="s">
        <v>200</v>
      </c>
      <c r="E1547" s="18">
        <v>415.18419999999998</v>
      </c>
      <c r="F1547" s="8">
        <v>568309.299</v>
      </c>
      <c r="G1547" s="9">
        <v>364360290</v>
      </c>
      <c r="H1547" s="18">
        <v>1E-4</v>
      </c>
      <c r="I1547" s="8">
        <v>6.4999999999999997E-3</v>
      </c>
      <c r="J1547" s="9">
        <v>9</v>
      </c>
      <c r="K1547" s="18">
        <v>415.18430000000001</v>
      </c>
      <c r="L1547" s="8">
        <v>568309.30550000002</v>
      </c>
      <c r="M1547" s="9">
        <v>364360299</v>
      </c>
      <c r="N1547" s="29">
        <v>11.69</v>
      </c>
      <c r="O1547" s="30">
        <v>12.1975</v>
      </c>
      <c r="P1547" s="30">
        <v>10.6525</v>
      </c>
      <c r="Q1547" s="30">
        <v>11.42</v>
      </c>
      <c r="R1547" s="31">
        <v>-2.3099999999999999E-2</v>
      </c>
    </row>
    <row r="1548" spans="1:18" x14ac:dyDescent="0.2">
      <c r="A1548" s="11">
        <v>46248</v>
      </c>
      <c r="B1548" s="5" t="s">
        <v>241</v>
      </c>
      <c r="C1548" s="10">
        <v>46235</v>
      </c>
      <c r="D1548" s="5" t="s">
        <v>200</v>
      </c>
      <c r="E1548" s="18">
        <v>73.5578</v>
      </c>
      <c r="F1548" s="8">
        <v>24455.749899999999</v>
      </c>
      <c r="G1548" s="9">
        <v>15625383</v>
      </c>
      <c r="H1548" s="18">
        <v>1E-4</v>
      </c>
      <c r="I1548" s="8">
        <v>5.3E-3</v>
      </c>
      <c r="J1548" s="9">
        <v>9</v>
      </c>
      <c r="K1548" s="18">
        <v>73.557900000000004</v>
      </c>
      <c r="L1548" s="8">
        <v>24455.7552</v>
      </c>
      <c r="M1548" s="9">
        <v>15625392</v>
      </c>
      <c r="N1548" s="29">
        <v>11.4175</v>
      </c>
      <c r="O1548" s="30">
        <v>11.56</v>
      </c>
      <c r="P1548" s="30">
        <v>10.824999999999999</v>
      </c>
      <c r="Q1548" s="30">
        <v>11.31</v>
      </c>
      <c r="R1548" s="31">
        <v>-9.4000000000000004E-3</v>
      </c>
    </row>
    <row r="1549" spans="1:18" x14ac:dyDescent="0.2">
      <c r="A1549" s="11">
        <v>46251</v>
      </c>
      <c r="B1549" s="5" t="s">
        <v>244</v>
      </c>
      <c r="C1549" s="10">
        <v>46235</v>
      </c>
      <c r="D1549" s="5" t="s">
        <v>200</v>
      </c>
      <c r="E1549" s="18">
        <v>87.425299999999993</v>
      </c>
      <c r="F1549" s="8">
        <v>35449.738700000002</v>
      </c>
      <c r="G1549" s="9">
        <v>22693698</v>
      </c>
      <c r="H1549" s="18">
        <v>2.0000000000000001E-4</v>
      </c>
      <c r="I1549" s="8">
        <v>1.11E-2</v>
      </c>
      <c r="J1549" s="9">
        <v>14</v>
      </c>
      <c r="K1549" s="18">
        <v>87.4255</v>
      </c>
      <c r="L1549" s="8">
        <v>35449.749799999998</v>
      </c>
      <c r="M1549" s="9">
        <v>22693712</v>
      </c>
      <c r="N1549" s="29">
        <v>11.305</v>
      </c>
      <c r="O1549" s="30">
        <v>11.775</v>
      </c>
      <c r="P1549" s="30">
        <v>11.092499999999999</v>
      </c>
      <c r="Q1549" s="30">
        <v>11.33</v>
      </c>
      <c r="R1549" s="31">
        <v>2.2000000000000001E-3</v>
      </c>
    </row>
    <row r="1550" spans="1:18" x14ac:dyDescent="0.2">
      <c r="A1550" s="11">
        <v>46252</v>
      </c>
      <c r="B1550" s="5" t="s">
        <v>242</v>
      </c>
      <c r="C1550" s="10">
        <v>46235</v>
      </c>
      <c r="D1550" s="5" t="s">
        <v>200</v>
      </c>
      <c r="E1550" s="18">
        <v>79.769499999999994</v>
      </c>
      <c r="F1550" s="8">
        <v>37999.134599999998</v>
      </c>
      <c r="G1550" s="9">
        <v>24434198</v>
      </c>
      <c r="H1550" s="18">
        <v>2.0000000000000001E-4</v>
      </c>
      <c r="I1550" s="8">
        <v>1.2200000000000001E-2</v>
      </c>
      <c r="J1550" s="9">
        <v>15</v>
      </c>
      <c r="K1550" s="18">
        <v>79.7697</v>
      </c>
      <c r="L1550" s="8">
        <v>37999.146800000002</v>
      </c>
      <c r="M1550" s="9">
        <v>24434213</v>
      </c>
      <c r="N1550" s="29">
        <v>11.324999999999999</v>
      </c>
      <c r="O1550" s="30">
        <v>11.785</v>
      </c>
      <c r="P1550" s="30">
        <v>10.14</v>
      </c>
      <c r="Q1550" s="30">
        <v>11.39</v>
      </c>
      <c r="R1550" s="31">
        <v>5.7000000000000002E-3</v>
      </c>
    </row>
    <row r="1551" spans="1:18" x14ac:dyDescent="0.2">
      <c r="A1551" s="11">
        <v>46253</v>
      </c>
      <c r="B1551" s="5" t="s">
        <v>240</v>
      </c>
      <c r="C1551" s="10">
        <v>46235</v>
      </c>
      <c r="D1551" s="5" t="s">
        <v>200</v>
      </c>
      <c r="E1551" s="18">
        <v>247.9178</v>
      </c>
      <c r="F1551" s="8">
        <v>165771.17050000001</v>
      </c>
      <c r="G1551" s="9">
        <v>107269453</v>
      </c>
      <c r="H1551" s="18">
        <v>0</v>
      </c>
      <c r="I1551" s="8">
        <v>3.7000000000000002E-3</v>
      </c>
      <c r="J1551" s="9">
        <v>5</v>
      </c>
      <c r="K1551" s="18">
        <v>247.9178</v>
      </c>
      <c r="L1551" s="8">
        <v>165771.17420000001</v>
      </c>
      <c r="M1551" s="9">
        <v>107269458</v>
      </c>
      <c r="N1551" s="29">
        <v>11.387499999999999</v>
      </c>
      <c r="O1551" s="30">
        <v>11.725</v>
      </c>
      <c r="P1551" s="30">
        <v>10.06</v>
      </c>
      <c r="Q1551" s="30">
        <v>11.32</v>
      </c>
      <c r="R1551" s="31">
        <v>-5.8999999999999999E-3</v>
      </c>
    </row>
    <row r="1552" spans="1:18" x14ac:dyDescent="0.2">
      <c r="A1552" s="11">
        <v>46254</v>
      </c>
      <c r="B1552" s="5" t="s">
        <v>243</v>
      </c>
      <c r="C1552" s="10">
        <v>46235</v>
      </c>
      <c r="D1552" s="5" t="s">
        <v>200</v>
      </c>
      <c r="E1552" s="18">
        <v>312.04090000000002</v>
      </c>
      <c r="F1552" s="8">
        <v>484975.39649999997</v>
      </c>
      <c r="G1552" s="9">
        <v>312891747</v>
      </c>
      <c r="H1552" s="18">
        <v>2.0000000000000001E-4</v>
      </c>
      <c r="I1552" s="8">
        <v>1.1299999999999999E-2</v>
      </c>
      <c r="J1552" s="9">
        <v>18</v>
      </c>
      <c r="K1552" s="18">
        <v>312.04109999999997</v>
      </c>
      <c r="L1552" s="8">
        <v>484975.40779999999</v>
      </c>
      <c r="M1552" s="9">
        <v>312891765</v>
      </c>
      <c r="N1552" s="29">
        <v>11.3225</v>
      </c>
      <c r="O1552" s="30">
        <v>11.3225</v>
      </c>
      <c r="P1552" s="30">
        <v>9.3324999999999996</v>
      </c>
      <c r="Q1552" s="30">
        <v>10.76</v>
      </c>
      <c r="R1552" s="31">
        <v>-4.9700000000000001E-2</v>
      </c>
    </row>
    <row r="1553" spans="1:18" x14ac:dyDescent="0.2">
      <c r="A1553" s="11">
        <v>46255</v>
      </c>
      <c r="B1553" s="5" t="s">
        <v>241</v>
      </c>
      <c r="C1553" s="10">
        <v>46235</v>
      </c>
      <c r="D1553" s="5" t="s">
        <v>200</v>
      </c>
      <c r="E1553" s="18">
        <v>53.9392</v>
      </c>
      <c r="F1553" s="8">
        <v>17918.753499999999</v>
      </c>
      <c r="G1553" s="9">
        <v>11522942</v>
      </c>
      <c r="H1553" s="18">
        <v>1E-4</v>
      </c>
      <c r="I1553" s="8">
        <v>6.1000000000000004E-3</v>
      </c>
      <c r="J1553" s="9">
        <v>9</v>
      </c>
      <c r="K1553" s="18">
        <v>53.939300000000003</v>
      </c>
      <c r="L1553" s="8">
        <v>17918.759600000001</v>
      </c>
      <c r="M1553" s="9">
        <v>11522951</v>
      </c>
      <c r="N1553" s="29">
        <v>10.755000000000001</v>
      </c>
      <c r="O1553" s="30">
        <v>11.35</v>
      </c>
      <c r="P1553" s="30">
        <v>9.57</v>
      </c>
      <c r="Q1553" s="30">
        <v>11.2</v>
      </c>
      <c r="R1553" s="31">
        <v>4.1399999999999999E-2</v>
      </c>
    </row>
    <row r="1554" spans="1:18" x14ac:dyDescent="0.2">
      <c r="A1554" s="11">
        <v>46258</v>
      </c>
      <c r="B1554" s="5" t="s">
        <v>244</v>
      </c>
      <c r="C1554" s="10">
        <v>46235</v>
      </c>
      <c r="D1554" s="5" t="s">
        <v>200</v>
      </c>
      <c r="E1554" s="18">
        <v>70.365700000000004</v>
      </c>
      <c r="F1554" s="8">
        <v>28357.212</v>
      </c>
      <c r="G1554" s="9">
        <v>18250997</v>
      </c>
      <c r="H1554" s="18">
        <v>2.0000000000000001E-4</v>
      </c>
      <c r="I1554" s="8">
        <v>9.4000000000000004E-3</v>
      </c>
      <c r="J1554" s="9">
        <v>13</v>
      </c>
      <c r="K1554" s="18">
        <v>70.365899999999996</v>
      </c>
      <c r="L1554" s="8">
        <v>28357.221399999999</v>
      </c>
      <c r="M1554" s="9">
        <v>18251010</v>
      </c>
      <c r="N1554" s="29">
        <v>11.195</v>
      </c>
      <c r="O1554" s="30">
        <v>11.76</v>
      </c>
      <c r="P1554" s="30">
        <v>10.3225</v>
      </c>
      <c r="Q1554" s="30">
        <v>11.53</v>
      </c>
      <c r="R1554" s="31">
        <v>2.9899999999999999E-2</v>
      </c>
    </row>
    <row r="1555" spans="1:18" x14ac:dyDescent="0.2">
      <c r="A1555" s="11">
        <v>46259</v>
      </c>
      <c r="B1555" s="5" t="s">
        <v>242</v>
      </c>
      <c r="C1555" s="10">
        <v>46235</v>
      </c>
      <c r="D1555" s="5" t="s">
        <v>200</v>
      </c>
      <c r="E1555" s="18">
        <v>87.209800000000001</v>
      </c>
      <c r="F1555" s="8">
        <v>42825.713100000001</v>
      </c>
      <c r="G1555" s="9">
        <v>27601964</v>
      </c>
      <c r="H1555" s="18">
        <v>2.0000000000000001E-4</v>
      </c>
      <c r="I1555" s="8">
        <v>1.21E-2</v>
      </c>
      <c r="J1555" s="9">
        <v>16</v>
      </c>
      <c r="K1555" s="18">
        <v>87.21</v>
      </c>
      <c r="L1555" s="8">
        <v>42825.725200000001</v>
      </c>
      <c r="M1555" s="9">
        <v>27601980</v>
      </c>
      <c r="N1555" s="29">
        <v>11.525</v>
      </c>
      <c r="O1555" s="30">
        <v>11.615</v>
      </c>
      <c r="P1555" s="30">
        <v>9.4499999999999993</v>
      </c>
      <c r="Q1555" s="30">
        <v>11.08</v>
      </c>
      <c r="R1555" s="31">
        <v>-3.8600000000000002E-2</v>
      </c>
    </row>
    <row r="1556" spans="1:18" x14ac:dyDescent="0.2">
      <c r="A1556" s="11">
        <v>46260</v>
      </c>
      <c r="B1556" s="5" t="s">
        <v>240</v>
      </c>
      <c r="C1556" s="10">
        <v>46235</v>
      </c>
      <c r="D1556" s="5" t="s">
        <v>200</v>
      </c>
      <c r="E1556" s="18">
        <v>249.31200000000001</v>
      </c>
      <c r="F1556" s="8">
        <v>180553.06270000001</v>
      </c>
      <c r="G1556" s="9">
        <v>115760147</v>
      </c>
      <c r="H1556" s="18">
        <v>2.9999999999999997E-4</v>
      </c>
      <c r="I1556" s="8">
        <v>1.29E-2</v>
      </c>
      <c r="J1556" s="9">
        <v>22</v>
      </c>
      <c r="K1556" s="18">
        <v>249.31229999999999</v>
      </c>
      <c r="L1556" s="8">
        <v>180553.07560000001</v>
      </c>
      <c r="M1556" s="9">
        <v>115760169</v>
      </c>
      <c r="N1556" s="29">
        <v>11.074999999999999</v>
      </c>
      <c r="O1556" s="30">
        <v>11.074999999999999</v>
      </c>
      <c r="P1556" s="30">
        <v>10.130000000000001</v>
      </c>
      <c r="Q1556" s="30">
        <v>10.57</v>
      </c>
      <c r="R1556" s="31">
        <v>-4.5600000000000002E-2</v>
      </c>
    </row>
    <row r="1557" spans="1:18" x14ac:dyDescent="0.2">
      <c r="A1557" s="11">
        <v>46261</v>
      </c>
      <c r="B1557" s="5" t="s">
        <v>243</v>
      </c>
      <c r="C1557" s="10">
        <v>46235</v>
      </c>
      <c r="D1557" s="5" t="s">
        <v>200</v>
      </c>
      <c r="E1557" s="18">
        <v>472.32380000000001</v>
      </c>
      <c r="F1557" s="8">
        <v>643703.23300000001</v>
      </c>
      <c r="G1557" s="9">
        <v>414370522</v>
      </c>
      <c r="H1557" s="18">
        <v>2.0000000000000001E-4</v>
      </c>
      <c r="I1557" s="8">
        <v>1.6199999999999999E-2</v>
      </c>
      <c r="J1557" s="9">
        <v>25</v>
      </c>
      <c r="K1557" s="18">
        <v>472.32400000000001</v>
      </c>
      <c r="L1557" s="8">
        <v>643703.24919999996</v>
      </c>
      <c r="M1557" s="9">
        <v>414370547</v>
      </c>
      <c r="N1557" s="29">
        <v>10.565</v>
      </c>
      <c r="O1557" s="30">
        <v>11.28</v>
      </c>
      <c r="P1557" s="30">
        <v>10.355</v>
      </c>
      <c r="Q1557" s="30">
        <v>11.07</v>
      </c>
      <c r="R1557" s="31">
        <v>4.7800000000000002E-2</v>
      </c>
    </row>
    <row r="1558" spans="1:18" x14ac:dyDescent="0.2">
      <c r="A1558" s="11">
        <v>46262</v>
      </c>
      <c r="B1558" s="5" t="s">
        <v>241</v>
      </c>
      <c r="C1558" s="10">
        <v>46235</v>
      </c>
      <c r="D1558" s="5" t="s">
        <v>200</v>
      </c>
      <c r="E1558" s="18">
        <v>85.729200000000006</v>
      </c>
      <c r="F1558" s="8">
        <v>27384.010600000001</v>
      </c>
      <c r="G1558" s="9">
        <v>17659665</v>
      </c>
      <c r="H1558" s="18">
        <v>5.0000000000000001E-4</v>
      </c>
      <c r="I1558" s="8">
        <v>1.9900000000000001E-2</v>
      </c>
      <c r="J1558" s="9">
        <v>35</v>
      </c>
      <c r="K1558" s="18">
        <v>85.729699999999994</v>
      </c>
      <c r="L1558" s="8">
        <v>27384.030500000001</v>
      </c>
      <c r="M1558" s="9">
        <v>17659700</v>
      </c>
      <c r="N1558" s="29">
        <v>11.067500000000001</v>
      </c>
      <c r="O1558" s="30">
        <v>11.1425</v>
      </c>
      <c r="P1558" s="30">
        <v>10.532500000000001</v>
      </c>
      <c r="Q1558" s="30">
        <v>10.68</v>
      </c>
      <c r="R1558" s="31">
        <v>-3.5000000000000003E-2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Quality Check</vt:lpstr>
      <vt:lpstr>Year Equity Options Mkt Share</vt:lpstr>
      <vt:lpstr>Qrtr Equity Options Mkt Share</vt:lpstr>
      <vt:lpstr>Mth Equity Options Mkt Share</vt:lpstr>
      <vt:lpstr>Day Equity Options Mkt Share</vt:lpstr>
      <vt:lpstr>Year NSE Equity Options</vt:lpstr>
      <vt:lpstr>Monthly NSE Equity Options</vt:lpstr>
      <vt:lpstr>Daily NSE Equity Options</vt:lpstr>
      <vt:lpstr>Year BSE Equity Options</vt:lpstr>
      <vt:lpstr>Monthly BSE Equity Options</vt:lpstr>
      <vt:lpstr>Daily BSE Equity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Samidha Sangai</cp:lastModifiedBy>
  <dcterms:created xsi:type="dcterms:W3CDTF">2026-08-31T02:49:18Z</dcterms:created>
  <dcterms:modified xsi:type="dcterms:W3CDTF">2026-08-31T03:08:54Z</dcterms:modified>
</cp:coreProperties>
</file>